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ol Joaquin\Documents\GitHub\Maven Marketing Analysis\Maven-Marketing-Analysis\"/>
    </mc:Choice>
  </mc:AlternateContent>
  <xr:revisionPtr revIDLastSave="0" documentId="13_ncr:1_{7DF9ACA2-B1C6-4DEC-98C9-5E38933F872D}" xr6:coauthVersionLast="47" xr6:coauthVersionMax="47" xr10:uidLastSave="{00000000-0000-0000-0000-000000000000}"/>
  <bookViews>
    <workbookView xWindow="28680" yWindow="-120" windowWidth="24240" windowHeight="13020" xr2:uid="{EA71E1E7-1CB2-47BD-8BFF-54EEB1B8F7E4}"/>
  </bookViews>
  <sheets>
    <sheet name="Marketing Data" sheetId="6" r:id="rId1"/>
    <sheet name="Marketing Data (missing income)" sheetId="1" r:id="rId2"/>
    <sheet name="Sheet4" sheetId="5" r:id="rId3"/>
    <sheet name="Year Distribution" sheetId="2" r:id="rId4"/>
    <sheet name="Sheet2" sheetId="3" r:id="rId5"/>
  </sheets>
  <definedNames>
    <definedName name="_xlchart.v1.0" hidden="1">'Marketing Data'!$E$2:$E$2241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318" i="6" l="1"/>
  <c r="AK516" i="6"/>
  <c r="AK1919" i="6"/>
  <c r="AK1920" i="6"/>
  <c r="AK1337" i="6"/>
  <c r="AK2" i="6"/>
  <c r="AK3" i="6"/>
  <c r="AK1338" i="6"/>
  <c r="AK1703" i="6"/>
  <c r="AK1704" i="6"/>
  <c r="AK1921" i="6"/>
  <c r="AK1050" i="6"/>
  <c r="AK820" i="6"/>
  <c r="AK821" i="6"/>
  <c r="AK4" i="6"/>
  <c r="AK5" i="6"/>
  <c r="AK517" i="6"/>
  <c r="AK518" i="6"/>
  <c r="AK1051" i="6"/>
  <c r="AK1705" i="6"/>
  <c r="AK6" i="6"/>
  <c r="AK319" i="6"/>
  <c r="AK7" i="6"/>
  <c r="AK519" i="6"/>
  <c r="AK520" i="6"/>
  <c r="AK1706" i="6"/>
  <c r="AK1922" i="6"/>
  <c r="AK1707" i="6"/>
  <c r="AK8" i="6"/>
  <c r="AK1923" i="6"/>
  <c r="AK320" i="6"/>
  <c r="AK321" i="6"/>
  <c r="AK1924" i="6"/>
  <c r="AK1052" i="6"/>
  <c r="AK822" i="6"/>
  <c r="AK521" i="6"/>
  <c r="AK1339" i="6"/>
  <c r="AK1708" i="6"/>
  <c r="AK322" i="6"/>
  <c r="AK1053" i="6"/>
  <c r="AK1709" i="6"/>
  <c r="AK9" i="6"/>
  <c r="AK10" i="6"/>
  <c r="AK1925" i="6"/>
  <c r="AK323" i="6"/>
  <c r="AK324" i="6"/>
  <c r="AK1926" i="6"/>
  <c r="AK1927" i="6"/>
  <c r="AK1340" i="6"/>
  <c r="AK522" i="6"/>
  <c r="AK11" i="6"/>
  <c r="AK523" i="6"/>
  <c r="AK525" i="6"/>
  <c r="AK526" i="6"/>
  <c r="AK1928" i="6"/>
  <c r="AK12" i="6"/>
  <c r="AK527" i="6"/>
  <c r="AK528" i="6"/>
  <c r="AK529" i="6"/>
  <c r="AK1929" i="6"/>
  <c r="AK1054" i="6"/>
  <c r="AK1055" i="6"/>
  <c r="AK1710" i="6"/>
  <c r="AK13" i="6"/>
  <c r="AK530" i="6"/>
  <c r="AK1056" i="6"/>
  <c r="AK325" i="6"/>
  <c r="AK14" i="6"/>
  <c r="AK1930" i="6"/>
  <c r="AK531" i="6"/>
  <c r="AK1341" i="6"/>
  <c r="AK15" i="6"/>
  <c r="AK532" i="6"/>
  <c r="AK533" i="6"/>
  <c r="AK823" i="6"/>
  <c r="AK1931" i="6"/>
  <c r="AK824" i="6"/>
  <c r="AK1711" i="6"/>
  <c r="AK16" i="6"/>
  <c r="AK534" i="6"/>
  <c r="AK1712" i="6"/>
  <c r="AK1342" i="6"/>
  <c r="AK1057" i="6"/>
  <c r="AK826" i="6"/>
  <c r="AK326" i="6"/>
  <c r="AK827" i="6"/>
  <c r="AK1058" i="6"/>
  <c r="AK535" i="6"/>
  <c r="AK1343" i="6"/>
  <c r="AK1059" i="6"/>
  <c r="AK536" i="6"/>
  <c r="AK1932" i="6"/>
  <c r="AK1933" i="6"/>
  <c r="AK537" i="6"/>
  <c r="AK1344" i="6"/>
  <c r="AK1345" i="6"/>
  <c r="AK1060" i="6"/>
  <c r="AK1061" i="6"/>
  <c r="AK828" i="6"/>
  <c r="AK829" i="6"/>
  <c r="AK1346" i="6"/>
  <c r="AK1347" i="6"/>
  <c r="AK538" i="6"/>
  <c r="AK1062" i="6"/>
  <c r="AK1063" i="6"/>
  <c r="AK1064" i="6"/>
  <c r="AK17" i="6"/>
  <c r="AK18" i="6"/>
  <c r="AK19" i="6"/>
  <c r="AK20" i="6"/>
  <c r="AK21" i="6"/>
  <c r="AK1348" i="6"/>
  <c r="AK1349" i="6"/>
  <c r="AK1065" i="6"/>
  <c r="AK1066" i="6"/>
  <c r="AK1067" i="6"/>
  <c r="AK22" i="6"/>
  <c r="AK23" i="6"/>
  <c r="AK24" i="6"/>
  <c r="AK25" i="6"/>
  <c r="AK539" i="6"/>
  <c r="AK830" i="6"/>
  <c r="AK327" i="6"/>
  <c r="AK540" i="6"/>
  <c r="AK1934" i="6"/>
  <c r="AK1350" i="6"/>
  <c r="AK831" i="6"/>
  <c r="AK1713" i="6"/>
  <c r="AK1935" i="6"/>
  <c r="AK26" i="6"/>
  <c r="AK328" i="6"/>
  <c r="AK1714" i="6"/>
  <c r="AK1351" i="6"/>
  <c r="AK329" i="6"/>
  <c r="AK832" i="6"/>
  <c r="AK137" i="6"/>
  <c r="AK330" i="6"/>
  <c r="AK331" i="6"/>
  <c r="AK332" i="6"/>
  <c r="AK833" i="6"/>
  <c r="AK27" i="6"/>
  <c r="AK541" i="6"/>
  <c r="AK1715" i="6"/>
  <c r="AK1716" i="6"/>
  <c r="AK1717" i="6"/>
  <c r="AK333" i="6"/>
  <c r="AK28" i="6"/>
  <c r="AK29" i="6"/>
  <c r="AK542" i="6"/>
  <c r="AK1352" i="6"/>
  <c r="AK1936" i="6"/>
  <c r="AK1068" i="6"/>
  <c r="AK1069" i="6"/>
  <c r="AK543" i="6"/>
  <c r="AK1353" i="6"/>
  <c r="AK1937" i="6"/>
  <c r="AK1938" i="6"/>
  <c r="AK1939" i="6"/>
  <c r="AK30" i="6"/>
  <c r="AK334" i="6"/>
  <c r="AK31" i="6"/>
  <c r="AK544" i="6"/>
  <c r="AK32" i="6"/>
  <c r="AK545" i="6"/>
  <c r="AK546" i="6"/>
  <c r="AK1940" i="6"/>
  <c r="AK1718" i="6"/>
  <c r="AK335" i="6"/>
  <c r="AK336" i="6"/>
  <c r="AK547" i="6"/>
  <c r="AK548" i="6"/>
  <c r="AK549" i="6"/>
  <c r="AK1941" i="6"/>
  <c r="AK1942" i="6"/>
  <c r="AK33" i="6"/>
  <c r="AK1943" i="6"/>
  <c r="AK34" i="6"/>
  <c r="AK35" i="6"/>
  <c r="AK36" i="6"/>
  <c r="AK550" i="6"/>
  <c r="AK1719" i="6"/>
  <c r="AK1720" i="6"/>
  <c r="AK1721" i="6"/>
  <c r="AK1681" i="6"/>
  <c r="AK37" i="6"/>
  <c r="AK38" i="6"/>
  <c r="AK39" i="6"/>
  <c r="AK551" i="6"/>
  <c r="AK552" i="6"/>
  <c r="AK1722" i="6"/>
  <c r="AK1354" i="6"/>
  <c r="AK553" i="6"/>
  <c r="AK1070" i="6"/>
  <c r="AK834" i="6"/>
  <c r="AK40" i="6"/>
  <c r="AK1944" i="6"/>
  <c r="AK1723" i="6"/>
  <c r="AK835" i="6"/>
  <c r="AK1071" i="6"/>
  <c r="AK554" i="6"/>
  <c r="AK1355" i="6"/>
  <c r="AK41" i="6"/>
  <c r="AK42" i="6"/>
  <c r="AK1356" i="6"/>
  <c r="AK555" i="6"/>
  <c r="AK1072" i="6"/>
  <c r="AK1073" i="6"/>
  <c r="AK1945" i="6"/>
  <c r="AK1946" i="6"/>
  <c r="AK1074" i="6"/>
  <c r="AK1075" i="6"/>
  <c r="AK1076" i="6"/>
  <c r="AK1947" i="6"/>
  <c r="AK337" i="6"/>
  <c r="AK338" i="6"/>
  <c r="AK43" i="6"/>
  <c r="AK556" i="6"/>
  <c r="AK339" i="6"/>
  <c r="AK1724" i="6"/>
  <c r="AK44" i="6"/>
  <c r="AK557" i="6"/>
  <c r="AK558" i="6"/>
  <c r="AK1948" i="6"/>
  <c r="AK340" i="6"/>
  <c r="AK341" i="6"/>
  <c r="AK45" i="6"/>
  <c r="AK559" i="6"/>
  <c r="AK1077" i="6"/>
  <c r="AK342" i="6"/>
  <c r="AK1078" i="6"/>
  <c r="AK46" i="6"/>
  <c r="AK560" i="6"/>
  <c r="AK1949" i="6"/>
  <c r="AK1079" i="6"/>
  <c r="AK836" i="6"/>
  <c r="AK837" i="6"/>
  <c r="AK561" i="6"/>
  <c r="AK343" i="6"/>
  <c r="AK47" i="6"/>
  <c r="AK48" i="6"/>
  <c r="AK49" i="6"/>
  <c r="AK562" i="6"/>
  <c r="AK1950" i="6"/>
  <c r="AK50" i="6"/>
  <c r="AK51" i="6"/>
  <c r="AK344" i="6"/>
  <c r="AK52" i="6"/>
  <c r="AK53" i="6"/>
  <c r="AK1080" i="6"/>
  <c r="AK345" i="6"/>
  <c r="AK1357" i="6"/>
  <c r="AK1725" i="6"/>
  <c r="AK346" i="6"/>
  <c r="AK563" i="6"/>
  <c r="AK54" i="6"/>
  <c r="AK1726" i="6"/>
  <c r="AK1727" i="6"/>
  <c r="AK1081" i="6"/>
  <c r="AK55" i="6"/>
  <c r="AK564" i="6"/>
  <c r="AK1082" i="6"/>
  <c r="AK1682" i="6"/>
  <c r="AK56" i="6"/>
  <c r="AK1728" i="6"/>
  <c r="AK565" i="6"/>
  <c r="AK1729" i="6"/>
  <c r="AK1730" i="6"/>
  <c r="AK1951" i="6"/>
  <c r="AK1731" i="6"/>
  <c r="AK1083" i="6"/>
  <c r="AK272" i="6"/>
  <c r="AK57" i="6"/>
  <c r="AK1952" i="6"/>
  <c r="AK838" i="6"/>
  <c r="AK1953" i="6"/>
  <c r="AK1732" i="6"/>
  <c r="AK1358" i="6"/>
  <c r="AK347" i="6"/>
  <c r="AK566" i="6"/>
  <c r="AK1954" i="6"/>
  <c r="AK1084" i="6"/>
  <c r="AK1683" i="6"/>
  <c r="AK1733" i="6"/>
  <c r="AK1085" i="6"/>
  <c r="AK1734" i="6"/>
  <c r="AK348" i="6"/>
  <c r="AK58" i="6"/>
  <c r="AK59" i="6"/>
  <c r="AK567" i="6"/>
  <c r="AK1955" i="6"/>
  <c r="AK1956" i="6"/>
  <c r="AK1957" i="6"/>
  <c r="AK349" i="6"/>
  <c r="AK350" i="6"/>
  <c r="AK60" i="6"/>
  <c r="AK61" i="6"/>
  <c r="AK568" i="6"/>
  <c r="AK569" i="6"/>
  <c r="AK351" i="6"/>
  <c r="AK1958" i="6"/>
  <c r="AK1959" i="6"/>
  <c r="AK1960" i="6"/>
  <c r="AK62" i="6"/>
  <c r="AK63" i="6"/>
  <c r="AK1086" i="6"/>
  <c r="AK64" i="6"/>
  <c r="AK65" i="6"/>
  <c r="AK570" i="6"/>
  <c r="AK1961" i="6"/>
  <c r="AK352" i="6"/>
  <c r="AK66" i="6"/>
  <c r="AK67" i="6"/>
  <c r="AK571" i="6"/>
  <c r="AK572" i="6"/>
  <c r="AK1962" i="6"/>
  <c r="AK1963" i="6"/>
  <c r="AK1964" i="6"/>
  <c r="AK1087" i="6"/>
  <c r="AK68" i="6"/>
  <c r="AK839" i="6"/>
  <c r="AK69" i="6"/>
  <c r="AK1359" i="6"/>
  <c r="AK353" i="6"/>
  <c r="AK70" i="6"/>
  <c r="AK573" i="6"/>
  <c r="AK1965" i="6"/>
  <c r="AK1684" i="6"/>
  <c r="AK354" i="6"/>
  <c r="AK71" i="6"/>
  <c r="AK355" i="6"/>
  <c r="AK356" i="6"/>
  <c r="AK840" i="6"/>
  <c r="AK574" i="6"/>
  <c r="AK1088" i="6"/>
  <c r="AK1735" i="6"/>
  <c r="AK841" i="6"/>
  <c r="AK1360" i="6"/>
  <c r="AK1966" i="6"/>
  <c r="AK1736" i="6"/>
  <c r="AK1089" i="6"/>
  <c r="AK1090" i="6"/>
  <c r="AK72" i="6"/>
  <c r="AK73" i="6"/>
  <c r="AK1968" i="6"/>
  <c r="AK74" i="6"/>
  <c r="AK75" i="6"/>
  <c r="AK1737" i="6"/>
  <c r="AK575" i="6"/>
  <c r="AK1091" i="6"/>
  <c r="AK1969" i="6"/>
  <c r="AK1092" i="6"/>
  <c r="AK1738" i="6"/>
  <c r="AK357" i="6"/>
  <c r="AK76" i="6"/>
  <c r="AK77" i="6"/>
  <c r="AK576" i="6"/>
  <c r="AK1361" i="6"/>
  <c r="AK1970" i="6"/>
  <c r="AK78" i="6"/>
  <c r="AK79" i="6"/>
  <c r="AK1971" i="6"/>
  <c r="AK1972" i="6"/>
  <c r="AK1093" i="6"/>
  <c r="AK1094" i="6"/>
  <c r="AK1095" i="6"/>
  <c r="AK358" i="6"/>
  <c r="AK1096" i="6"/>
  <c r="AK842" i="6"/>
  <c r="AK1097" i="6"/>
  <c r="AK1362" i="6"/>
  <c r="AK359" i="6"/>
  <c r="AK1973" i="6"/>
  <c r="AK1363" i="6"/>
  <c r="AK843" i="6"/>
  <c r="AK1974" i="6"/>
  <c r="AK1739" i="6"/>
  <c r="AK360" i="6"/>
  <c r="AK1975" i="6"/>
  <c r="AK1364" i="6"/>
  <c r="AK844" i="6"/>
  <c r="AK80" i="6"/>
  <c r="AK1976" i="6"/>
  <c r="AK1977" i="6"/>
  <c r="AK1978" i="6"/>
  <c r="AK1098" i="6"/>
  <c r="AK1740" i="6"/>
  <c r="AK1365" i="6"/>
  <c r="AK1099" i="6"/>
  <c r="AK361" i="6"/>
  <c r="AK1366" i="6"/>
  <c r="AK362" i="6"/>
  <c r="AK363" i="6"/>
  <c r="AK577" i="6"/>
  <c r="AK1100" i="6"/>
  <c r="AK845" i="6"/>
  <c r="AK846" i="6"/>
  <c r="AK1367" i="6"/>
  <c r="AK1101" i="6"/>
  <c r="AK1102" i="6"/>
  <c r="AK847" i="6"/>
  <c r="AK364" i="6"/>
  <c r="AK578" i="6"/>
  <c r="AK579" i="6"/>
  <c r="AK1103" i="6"/>
  <c r="AK580" i="6"/>
  <c r="AK407" i="6"/>
  <c r="AK581" i="6"/>
  <c r="AK365" i="6"/>
  <c r="AK848" i="6"/>
  <c r="AK1741" i="6"/>
  <c r="AK1368" i="6"/>
  <c r="AK1104" i="6"/>
  <c r="AK1105" i="6"/>
  <c r="AK1742" i="6"/>
  <c r="AK1743" i="6"/>
  <c r="AK1979" i="6"/>
  <c r="AK1106" i="6"/>
  <c r="AK1107" i="6"/>
  <c r="AK582" i="6"/>
  <c r="AK583" i="6"/>
  <c r="AK1980" i="6"/>
  <c r="AK1108" i="6"/>
  <c r="AK849" i="6"/>
  <c r="AK81" i="6"/>
  <c r="AK82" i="6"/>
  <c r="AK1110" i="6"/>
  <c r="AK1111" i="6"/>
  <c r="AK850" i="6"/>
  <c r="AK1744" i="6"/>
  <c r="AK1745" i="6"/>
  <c r="AK584" i="6"/>
  <c r="AK585" i="6"/>
  <c r="AK1685" i="6"/>
  <c r="AK1746" i="6"/>
  <c r="AK586" i="6"/>
  <c r="AK1747" i="6"/>
  <c r="AK1112" i="6"/>
  <c r="AK1113" i="6"/>
  <c r="AK366" i="6"/>
  <c r="AK851" i="6"/>
  <c r="AK83" i="6"/>
  <c r="AK1981" i="6"/>
  <c r="AK1114" i="6"/>
  <c r="AK367" i="6"/>
  <c r="AK368" i="6"/>
  <c r="AK1982" i="6"/>
  <c r="AK84" i="6"/>
  <c r="AK369" i="6"/>
  <c r="AK852" i="6"/>
  <c r="AK1983" i="6"/>
  <c r="AK452" i="6"/>
  <c r="AK1985" i="6"/>
  <c r="AK1115" i="6"/>
  <c r="AK1116" i="6"/>
  <c r="AK1117" i="6"/>
  <c r="AK1748" i="6"/>
  <c r="AK1369" i="6"/>
  <c r="AK1749" i="6"/>
  <c r="AK1750" i="6"/>
  <c r="AK1986" i="6"/>
  <c r="AK853" i="6"/>
  <c r="AK854" i="6"/>
  <c r="AK1751" i="6"/>
  <c r="AK1752" i="6"/>
  <c r="AK85" i="6"/>
  <c r="AK587" i="6"/>
  <c r="AK1987" i="6"/>
  <c r="AK1988" i="6"/>
  <c r="AK588" i="6"/>
  <c r="AK370" i="6"/>
  <c r="AK855" i="6"/>
  <c r="AK371" i="6"/>
  <c r="AK86" i="6"/>
  <c r="AK1370" i="6"/>
  <c r="AK372" i="6"/>
  <c r="AK87" i="6"/>
  <c r="AK88" i="6"/>
  <c r="AK1989" i="6"/>
  <c r="AK89" i="6"/>
  <c r="AK90" i="6"/>
  <c r="AK589" i="6"/>
  <c r="AK1990" i="6"/>
  <c r="AK590" i="6"/>
  <c r="AK856" i="6"/>
  <c r="AK91" i="6"/>
  <c r="AK591" i="6"/>
  <c r="AK1991" i="6"/>
  <c r="AK1371" i="6"/>
  <c r="AK1118" i="6"/>
  <c r="AK92" i="6"/>
  <c r="AK1372" i="6"/>
  <c r="AK1992" i="6"/>
  <c r="AK1119" i="6"/>
  <c r="AK1753" i="6"/>
  <c r="AK857" i="6"/>
  <c r="AK1754" i="6"/>
  <c r="AK1373" i="6"/>
  <c r="AK93" i="6"/>
  <c r="AK94" i="6"/>
  <c r="AK95" i="6"/>
  <c r="AK1755" i="6"/>
  <c r="AK1374" i="6"/>
  <c r="AK1756" i="6"/>
  <c r="AK373" i="6"/>
  <c r="AK858" i="6"/>
  <c r="AK374" i="6"/>
  <c r="AK1993" i="6"/>
  <c r="AK1375" i="6"/>
  <c r="AK1757" i="6"/>
  <c r="AK593" i="6"/>
  <c r="AK594" i="6"/>
  <c r="AK1994" i="6"/>
  <c r="AK514" i="6"/>
  <c r="AK96" i="6"/>
  <c r="AK595" i="6"/>
  <c r="AK1120" i="6"/>
  <c r="AK375" i="6"/>
  <c r="AK376" i="6"/>
  <c r="AK1121" i="6"/>
  <c r="AK1376" i="6"/>
  <c r="AK1377" i="6"/>
  <c r="AK596" i="6"/>
  <c r="AK524" i="6"/>
  <c r="AK1122" i="6"/>
  <c r="AK859" i="6"/>
  <c r="AK860" i="6"/>
  <c r="AK861" i="6"/>
  <c r="AK1995" i="6"/>
  <c r="AK1378" i="6"/>
  <c r="AK1379" i="6"/>
  <c r="AK1758" i="6"/>
  <c r="AK1996" i="6"/>
  <c r="AK377" i="6"/>
  <c r="AK378" i="6"/>
  <c r="AK862" i="6"/>
  <c r="AK1997" i="6"/>
  <c r="AK1998" i="6"/>
  <c r="AK597" i="6"/>
  <c r="AK598" i="6"/>
  <c r="AK599" i="6"/>
  <c r="AK1123" i="6"/>
  <c r="AK97" i="6"/>
  <c r="AK1759" i="6"/>
  <c r="AK1380" i="6"/>
  <c r="AK600" i="6"/>
  <c r="AK1999" i="6"/>
  <c r="AK98" i="6"/>
  <c r="AK1124" i="6"/>
  <c r="AK1125" i="6"/>
  <c r="AK1126" i="6"/>
  <c r="AK863" i="6"/>
  <c r="AK601" i="6"/>
  <c r="AK1127" i="6"/>
  <c r="AK2000" i="6"/>
  <c r="AK2001" i="6"/>
  <c r="AK1128" i="6"/>
  <c r="AK864" i="6"/>
  <c r="AK2002" i="6"/>
  <c r="AK1381" i="6"/>
  <c r="AK602" i="6"/>
  <c r="AK1760" i="6"/>
  <c r="AK99" i="6"/>
  <c r="AK1761" i="6"/>
  <c r="AK2003" i="6"/>
  <c r="AK100" i="6"/>
  <c r="AK101" i="6"/>
  <c r="AK2004" i="6"/>
  <c r="AK1762" i="6"/>
  <c r="AK1763" i="6"/>
  <c r="AK603" i="6"/>
  <c r="AK1764" i="6"/>
  <c r="AK2005" i="6"/>
  <c r="AK2006" i="6"/>
  <c r="AK2007" i="6"/>
  <c r="AK102" i="6"/>
  <c r="AK103" i="6"/>
  <c r="AK604" i="6"/>
  <c r="AK1129" i="6"/>
  <c r="AK1130" i="6"/>
  <c r="AK1382" i="6"/>
  <c r="AK1383" i="6"/>
  <c r="AK1131" i="6"/>
  <c r="AK104" i="6"/>
  <c r="AK1384" i="6"/>
  <c r="AK105" i="6"/>
  <c r="AK865" i="6"/>
  <c r="AK2008" i="6"/>
  <c r="AK2009" i="6"/>
  <c r="AK1765" i="6"/>
  <c r="AK1132" i="6"/>
  <c r="AK592" i="6"/>
  <c r="AK866" i="6"/>
  <c r="AK1133" i="6"/>
  <c r="AK1385" i="6"/>
  <c r="AK2010" i="6"/>
  <c r="AK1134" i="6"/>
  <c r="AK1386" i="6"/>
  <c r="AK1135" i="6"/>
  <c r="AK2011" i="6"/>
  <c r="AK867" i="6"/>
  <c r="AK605" i="6"/>
  <c r="AK2012" i="6"/>
  <c r="AK1387" i="6"/>
  <c r="AK379" i="6"/>
  <c r="AK868" i="6"/>
  <c r="AK869" i="6"/>
  <c r="AK106" i="6"/>
  <c r="AK380" i="6"/>
  <c r="AK107" i="6"/>
  <c r="AK1766" i="6"/>
  <c r="AK108" i="6"/>
  <c r="AK381" i="6"/>
  <c r="AK1136" i="6"/>
  <c r="AK382" i="6"/>
  <c r="AK606" i="6"/>
  <c r="AK1767" i="6"/>
  <c r="AK383" i="6"/>
  <c r="AK109" i="6"/>
  <c r="AK607" i="6"/>
  <c r="AK1137" i="6"/>
  <c r="AK1138" i="6"/>
  <c r="AK1139" i="6"/>
  <c r="AK384" i="6"/>
  <c r="AK110" i="6"/>
  <c r="AK608" i="6"/>
  <c r="AK609" i="6"/>
  <c r="AK1768" i="6"/>
  <c r="AK111" i="6"/>
  <c r="AK1140" i="6"/>
  <c r="AK385" i="6"/>
  <c r="AK386" i="6"/>
  <c r="AK112" i="6"/>
  <c r="AK1141" i="6"/>
  <c r="AK1388" i="6"/>
  <c r="AK113" i="6"/>
  <c r="AK1142" i="6"/>
  <c r="AK114" i="6"/>
  <c r="AK1389" i="6"/>
  <c r="AK387" i="6"/>
  <c r="AK870" i="6"/>
  <c r="AK610" i="6"/>
  <c r="AK1390" i="6"/>
  <c r="AK2013" i="6"/>
  <c r="AK115" i="6"/>
  <c r="AK1391" i="6"/>
  <c r="AK2014" i="6"/>
  <c r="AK116" i="6"/>
  <c r="AK1392" i="6"/>
  <c r="AK1393" i="6"/>
  <c r="AK2015" i="6"/>
  <c r="AK1143" i="6"/>
  <c r="AK2016" i="6"/>
  <c r="AK388" i="6"/>
  <c r="AK117" i="6"/>
  <c r="AK611" i="6"/>
  <c r="AK612" i="6"/>
  <c r="AK871" i="6"/>
  <c r="AK1394" i="6"/>
  <c r="AK1769" i="6"/>
  <c r="AK1144" i="6"/>
  <c r="AK872" i="6"/>
  <c r="AK1395" i="6"/>
  <c r="AK1145" i="6"/>
  <c r="AK873" i="6"/>
  <c r="AK1396" i="6"/>
  <c r="AK1146" i="6"/>
  <c r="AK874" i="6"/>
  <c r="AK389" i="6"/>
  <c r="AK875" i="6"/>
  <c r="AK1397" i="6"/>
  <c r="AK2017" i="6"/>
  <c r="AK1770" i="6"/>
  <c r="AK2018" i="6"/>
  <c r="AK1398" i="6"/>
  <c r="AK1399" i="6"/>
  <c r="AK876" i="6"/>
  <c r="AK1147" i="6"/>
  <c r="AK118" i="6"/>
  <c r="AK613" i="6"/>
  <c r="AK1148" i="6"/>
  <c r="AK119" i="6"/>
  <c r="AK1400" i="6"/>
  <c r="AK1401" i="6"/>
  <c r="AK120" i="6"/>
  <c r="AK877" i="6"/>
  <c r="AK878" i="6"/>
  <c r="AK121" i="6"/>
  <c r="AK122" i="6"/>
  <c r="AK390" i="6"/>
  <c r="AK614" i="6"/>
  <c r="AK1771" i="6"/>
  <c r="AK1402" i="6"/>
  <c r="AK1149" i="6"/>
  <c r="AK879" i="6"/>
  <c r="AK880" i="6"/>
  <c r="AK123" i="6"/>
  <c r="AK615" i="6"/>
  <c r="AK2019" i="6"/>
  <c r="AK2020" i="6"/>
  <c r="AK1403" i="6"/>
  <c r="AK1150" i="6"/>
  <c r="AK1151" i="6"/>
  <c r="AK2021" i="6"/>
  <c r="AK1152" i="6"/>
  <c r="AK616" i="6"/>
  <c r="AK2022" i="6"/>
  <c r="AK1772" i="6"/>
  <c r="AK1404" i="6"/>
  <c r="AK1153" i="6"/>
  <c r="AK391" i="6"/>
  <c r="AK1773" i="6"/>
  <c r="AK1774" i="6"/>
  <c r="AK617" i="6"/>
  <c r="AK618" i="6"/>
  <c r="AK2023" i="6"/>
  <c r="AK2024" i="6"/>
  <c r="AK1154" i="6"/>
  <c r="AK881" i="6"/>
  <c r="AK882" i="6"/>
  <c r="AK124" i="6"/>
  <c r="AK1775" i="6"/>
  <c r="AK2025" i="6"/>
  <c r="AK883" i="6"/>
  <c r="AK884" i="6"/>
  <c r="AK1405" i="6"/>
  <c r="AK619" i="6"/>
  <c r="AK2026" i="6"/>
  <c r="AK2027" i="6"/>
  <c r="AK125" i="6"/>
  <c r="AK620" i="6"/>
  <c r="AK2028" i="6"/>
  <c r="AK2029" i="6"/>
  <c r="AK126" i="6"/>
  <c r="AK127" i="6"/>
  <c r="AK621" i="6"/>
  <c r="AK1406" i="6"/>
  <c r="AK1407" i="6"/>
  <c r="AK622" i="6"/>
  <c r="AK885" i="6"/>
  <c r="AK128" i="6"/>
  <c r="AK392" i="6"/>
  <c r="AK1776" i="6"/>
  <c r="AK129" i="6"/>
  <c r="AK130" i="6"/>
  <c r="AK886" i="6"/>
  <c r="AK393" i="6"/>
  <c r="AK131" i="6"/>
  <c r="AK132" i="6"/>
  <c r="AK623" i="6"/>
  <c r="AK2030" i="6"/>
  <c r="AK1777" i="6"/>
  <c r="AK887" i="6"/>
  <c r="AK133" i="6"/>
  <c r="AK624" i="6"/>
  <c r="AK2031" i="6"/>
  <c r="AK1408" i="6"/>
  <c r="AK888" i="6"/>
  <c r="AK625" i="6"/>
  <c r="AK1778" i="6"/>
  <c r="AK1779" i="6"/>
  <c r="AK1155" i="6"/>
  <c r="AK1156" i="6"/>
  <c r="AK626" i="6"/>
  <c r="AK2032" i="6"/>
  <c r="AK1157" i="6"/>
  <c r="AK1158" i="6"/>
  <c r="AK627" i="6"/>
  <c r="AK2033" i="6"/>
  <c r="AK889" i="6"/>
  <c r="AK134" i="6"/>
  <c r="AK628" i="6"/>
  <c r="AK890" i="6"/>
  <c r="AK135" i="6"/>
  <c r="AK136" i="6"/>
  <c r="AK629" i="6"/>
  <c r="AK2034" i="6"/>
  <c r="AK1159" i="6"/>
  <c r="AK138" i="6"/>
  <c r="AK139" i="6"/>
  <c r="AK630" i="6"/>
  <c r="AK1160" i="6"/>
  <c r="AK140" i="6"/>
  <c r="AK1161" i="6"/>
  <c r="AK1409" i="6"/>
  <c r="AK1410" i="6"/>
  <c r="AK394" i="6"/>
  <c r="AK1411" i="6"/>
  <c r="AK395" i="6"/>
  <c r="AK141" i="6"/>
  <c r="AK396" i="6"/>
  <c r="AK397" i="6"/>
  <c r="AK892" i="6"/>
  <c r="AK142" i="6"/>
  <c r="AK143" i="6"/>
  <c r="AK2035" i="6"/>
  <c r="AK2036" i="6"/>
  <c r="AK1162" i="6"/>
  <c r="AK1412" i="6"/>
  <c r="AK1413" i="6"/>
  <c r="AK2037" i="6"/>
  <c r="AK1163" i="6"/>
  <c r="AK893" i="6"/>
  <c r="AK894" i="6"/>
  <c r="AK631" i="6"/>
  <c r="AK398" i="6"/>
  <c r="AK399" i="6"/>
  <c r="AK632" i="6"/>
  <c r="AK2038" i="6"/>
  <c r="AK2039" i="6"/>
  <c r="AK1164" i="6"/>
  <c r="AK895" i="6"/>
  <c r="AK144" i="6"/>
  <c r="AK2040" i="6"/>
  <c r="AK2041" i="6"/>
  <c r="AK400" i="6"/>
  <c r="AK1165" i="6"/>
  <c r="AK896" i="6"/>
  <c r="AK1780" i="6"/>
  <c r="AK1166" i="6"/>
  <c r="AK1781" i="6"/>
  <c r="AK1782" i="6"/>
  <c r="AK145" i="6"/>
  <c r="AK1414" i="6"/>
  <c r="AK825" i="6"/>
  <c r="AK633" i="6"/>
  <c r="AK634" i="6"/>
  <c r="AK897" i="6"/>
  <c r="AK1415" i="6"/>
  <c r="AK1416" i="6"/>
  <c r="AK1417" i="6"/>
  <c r="AK1418" i="6"/>
  <c r="AK1419" i="6"/>
  <c r="AK401" i="6"/>
  <c r="AK402" i="6"/>
  <c r="AK146" i="6"/>
  <c r="AK147" i="6"/>
  <c r="AK148" i="6"/>
  <c r="AK1420" i="6"/>
  <c r="AK1421" i="6"/>
  <c r="AK403" i="6"/>
  <c r="AK898" i="6"/>
  <c r="AK635" i="6"/>
  <c r="AK2042" i="6"/>
  <c r="AK1167" i="6"/>
  <c r="AK404" i="6"/>
  <c r="AK899" i="6"/>
  <c r="AK405" i="6"/>
  <c r="AK149" i="6"/>
  <c r="AK150" i="6"/>
  <c r="AK151" i="6"/>
  <c r="AK636" i="6"/>
  <c r="AK1422" i="6"/>
  <c r="AK1423" i="6"/>
  <c r="AK1168" i="6"/>
  <c r="AK900" i="6"/>
  <c r="AK901" i="6"/>
  <c r="AK1783" i="6"/>
  <c r="AK1169" i="6"/>
  <c r="AK1170" i="6"/>
  <c r="AK902" i="6"/>
  <c r="AK1424" i="6"/>
  <c r="AK1425" i="6"/>
  <c r="AK1784" i="6"/>
  <c r="AK1171" i="6"/>
  <c r="AK1172" i="6"/>
  <c r="AK903" i="6"/>
  <c r="AK152" i="6"/>
  <c r="AK1426" i="6"/>
  <c r="AK1173" i="6"/>
  <c r="AK153" i="6"/>
  <c r="AK637" i="6"/>
  <c r="AK1174" i="6"/>
  <c r="AK904" i="6"/>
  <c r="AK2043" i="6"/>
  <c r="AK406" i="6"/>
  <c r="AK1785" i="6"/>
  <c r="AK154" i="6"/>
  <c r="AK638" i="6"/>
  <c r="AK2044" i="6"/>
  <c r="AK1175" i="6"/>
  <c r="AK408" i="6"/>
  <c r="AK409" i="6"/>
  <c r="AK155" i="6"/>
  <c r="AK639" i="6"/>
  <c r="AK410" i="6"/>
  <c r="AK156" i="6"/>
  <c r="AK1786" i="6"/>
  <c r="AK905" i="6"/>
  <c r="AK411" i="6"/>
  <c r="AK891" i="6"/>
  <c r="AK412" i="6"/>
  <c r="AK906" i="6"/>
  <c r="AK2045" i="6"/>
  <c r="AK640" i="6"/>
  <c r="AK2046" i="6"/>
  <c r="AK2047" i="6"/>
  <c r="AK1787" i="6"/>
  <c r="AK1176" i="6"/>
  <c r="AK157" i="6"/>
  <c r="AK158" i="6"/>
  <c r="AK641" i="6"/>
  <c r="AK2048" i="6"/>
  <c r="AK1427" i="6"/>
  <c r="AK159" i="6"/>
  <c r="AK642" i="6"/>
  <c r="AK643" i="6"/>
  <c r="AK1177" i="6"/>
  <c r="AK2049" i="6"/>
  <c r="AK644" i="6"/>
  <c r="AK1788" i="6"/>
  <c r="AK645" i="6"/>
  <c r="AK1428" i="6"/>
  <c r="AK1178" i="6"/>
  <c r="AK1179" i="6"/>
  <c r="AK1429" i="6"/>
  <c r="AK413" i="6"/>
  <c r="AK414" i="6"/>
  <c r="AK646" i="6"/>
  <c r="AK647" i="6"/>
  <c r="AK648" i="6"/>
  <c r="AK1430" i="6"/>
  <c r="AK1789" i="6"/>
  <c r="AK160" i="6"/>
  <c r="AK2050" i="6"/>
  <c r="AK1180" i="6"/>
  <c r="AK415" i="6"/>
  <c r="AK416" i="6"/>
  <c r="AK907" i="6"/>
  <c r="AK908" i="6"/>
  <c r="AK1431" i="6"/>
  <c r="AK909" i="6"/>
  <c r="AK2051" i="6"/>
  <c r="AK1181" i="6"/>
  <c r="AK649" i="6"/>
  <c r="AK2052" i="6"/>
  <c r="AK1432" i="6"/>
  <c r="AK417" i="6"/>
  <c r="AK418" i="6"/>
  <c r="AK1790" i="6"/>
  <c r="AK2053" i="6"/>
  <c r="AK419" i="6"/>
  <c r="AK2054" i="6"/>
  <c r="AK420" i="6"/>
  <c r="AK2055" i="6"/>
  <c r="AK161" i="6"/>
  <c r="AK1182" i="6"/>
  <c r="AK1183" i="6"/>
  <c r="AK910" i="6"/>
  <c r="AK911" i="6"/>
  <c r="AK162" i="6"/>
  <c r="AK1433" i="6"/>
  <c r="AK1434" i="6"/>
  <c r="AK650" i="6"/>
  <c r="AK1184" i="6"/>
  <c r="AK1185" i="6"/>
  <c r="AK651" i="6"/>
  <c r="AK2056" i="6"/>
  <c r="AK2057" i="6"/>
  <c r="AK652" i="6"/>
  <c r="AK653" i="6"/>
  <c r="AK1186" i="6"/>
  <c r="AK1435" i="6"/>
  <c r="AK1436" i="6"/>
  <c r="AK654" i="6"/>
  <c r="AK2058" i="6"/>
  <c r="AK1791" i="6"/>
  <c r="AK1792" i="6"/>
  <c r="AK421" i="6"/>
  <c r="AK2059" i="6"/>
  <c r="AK2060" i="6"/>
  <c r="AK1437" i="6"/>
  <c r="AK2061" i="6"/>
  <c r="AK1187" i="6"/>
  <c r="AK1438" i="6"/>
  <c r="AK163" i="6"/>
  <c r="AK164" i="6"/>
  <c r="AK655" i="6"/>
  <c r="AK656" i="6"/>
  <c r="AK1188" i="6"/>
  <c r="AK1189" i="6"/>
  <c r="AK657" i="6"/>
  <c r="AK165" i="6"/>
  <c r="AK658" i="6"/>
  <c r="AK2062" i="6"/>
  <c r="AK422" i="6"/>
  <c r="AK423" i="6"/>
  <c r="AK424" i="6"/>
  <c r="AK425" i="6"/>
  <c r="AK1439" i="6"/>
  <c r="AK659" i="6"/>
  <c r="AK2063" i="6"/>
  <c r="AK1793" i="6"/>
  <c r="AK2064" i="6"/>
  <c r="AK1191" i="6"/>
  <c r="AK1440" i="6"/>
  <c r="AK1441" i="6"/>
  <c r="AK2065" i="6"/>
  <c r="AK660" i="6"/>
  <c r="AK912" i="6"/>
  <c r="AK2066" i="6"/>
  <c r="AK2067" i="6"/>
  <c r="AK1192" i="6"/>
  <c r="AK661" i="6"/>
  <c r="AK662" i="6"/>
  <c r="AK1442" i="6"/>
  <c r="AK426" i="6"/>
  <c r="AK1008" i="6"/>
  <c r="AK1686" i="6"/>
  <c r="AK2068" i="6"/>
  <c r="AK1193" i="6"/>
  <c r="AK1443" i="6"/>
  <c r="AK663" i="6"/>
  <c r="AK913" i="6"/>
  <c r="AK1444" i="6"/>
  <c r="AK664" i="6"/>
  <c r="AK665" i="6"/>
  <c r="AK1194" i="6"/>
  <c r="AK2069" i="6"/>
  <c r="AK914" i="6"/>
  <c r="AK166" i="6"/>
  <c r="AK1445" i="6"/>
  <c r="AK1195" i="6"/>
  <c r="AK666" i="6"/>
  <c r="AK667" i="6"/>
  <c r="AK915" i="6"/>
  <c r="AK916" i="6"/>
  <c r="AK917" i="6"/>
  <c r="AK668" i="6"/>
  <c r="AK669" i="6"/>
  <c r="AK2070" i="6"/>
  <c r="AK2071" i="6"/>
  <c r="AK1446" i="6"/>
  <c r="AK427" i="6"/>
  <c r="AK428" i="6"/>
  <c r="AK429" i="6"/>
  <c r="AK430" i="6"/>
  <c r="AK2072" i="6"/>
  <c r="AK2073" i="6"/>
  <c r="AK431" i="6"/>
  <c r="AK167" i="6"/>
  <c r="AK168" i="6"/>
  <c r="AK169" i="6"/>
  <c r="AK170" i="6"/>
  <c r="AK1196" i="6"/>
  <c r="AK1197" i="6"/>
  <c r="AK432" i="6"/>
  <c r="AK918" i="6"/>
  <c r="AK919" i="6"/>
  <c r="AK171" i="6"/>
  <c r="AK2074" i="6"/>
  <c r="AK2075" i="6"/>
  <c r="AK2076" i="6"/>
  <c r="AK920" i="6"/>
  <c r="AK433" i="6"/>
  <c r="AK434" i="6"/>
  <c r="AK670" i="6"/>
  <c r="AK172" i="6"/>
  <c r="AK1794" i="6"/>
  <c r="AK1447" i="6"/>
  <c r="AK671" i="6"/>
  <c r="AK672" i="6"/>
  <c r="AK1448" i="6"/>
  <c r="AK2077" i="6"/>
  <c r="AK921" i="6"/>
  <c r="AK1449" i="6"/>
  <c r="AK2078" i="6"/>
  <c r="AK1198" i="6"/>
  <c r="AK1199" i="6"/>
  <c r="AK922" i="6"/>
  <c r="AK173" i="6"/>
  <c r="AK1450" i="6"/>
  <c r="AK1451" i="6"/>
  <c r="AK1200" i="6"/>
  <c r="AK435" i="6"/>
  <c r="AK1452" i="6"/>
  <c r="AK2079" i="6"/>
  <c r="AK1453" i="6"/>
  <c r="AK673" i="6"/>
  <c r="AK923" i="6"/>
  <c r="AK924" i="6"/>
  <c r="AK925" i="6"/>
  <c r="AK926" i="6"/>
  <c r="AK2080" i="6"/>
  <c r="AK674" i="6"/>
  <c r="AK1795" i="6"/>
  <c r="AK675" i="6"/>
  <c r="AK676" i="6"/>
  <c r="AK2081" i="6"/>
  <c r="AK2082" i="6"/>
  <c r="AK927" i="6"/>
  <c r="AK2083" i="6"/>
  <c r="AK1201" i="6"/>
  <c r="AK928" i="6"/>
  <c r="AK2084" i="6"/>
  <c r="AK174" i="6"/>
  <c r="AK677" i="6"/>
  <c r="AK1454" i="6"/>
  <c r="AK175" i="6"/>
  <c r="AK1455" i="6"/>
  <c r="AK436" i="6"/>
  <c r="AK1456" i="6"/>
  <c r="AK2085" i="6"/>
  <c r="AK1202" i="6"/>
  <c r="AK2086" i="6"/>
  <c r="AK2087" i="6"/>
  <c r="AK2088" i="6"/>
  <c r="AK176" i="6"/>
  <c r="AK1109" i="6"/>
  <c r="AK678" i="6"/>
  <c r="AK2089" i="6"/>
  <c r="AK1203" i="6"/>
  <c r="AK177" i="6"/>
  <c r="AK1204" i="6"/>
  <c r="AK929" i="6"/>
  <c r="AK1457" i="6"/>
  <c r="AK1206" i="6"/>
  <c r="AK930" i="6"/>
  <c r="AK437" i="6"/>
  <c r="AK438" i="6"/>
  <c r="AK1207" i="6"/>
  <c r="AK2090" i="6"/>
  <c r="AK1208" i="6"/>
  <c r="AK1796" i="6"/>
  <c r="AK178" i="6"/>
  <c r="AK679" i="6"/>
  <c r="AK1458" i="6"/>
  <c r="AK1797" i="6"/>
  <c r="AK439" i="6"/>
  <c r="AK680" i="6"/>
  <c r="AK681" i="6"/>
  <c r="AK1798" i="6"/>
  <c r="AK1459" i="6"/>
  <c r="AK440" i="6"/>
  <c r="AK931" i="6"/>
  <c r="AK932" i="6"/>
  <c r="AK682" i="6"/>
  <c r="AK683" i="6"/>
  <c r="AK1209" i="6"/>
  <c r="AK933" i="6"/>
  <c r="AK1799" i="6"/>
  <c r="AK1460" i="6"/>
  <c r="AK2091" i="6"/>
  <c r="AK1210" i="6"/>
  <c r="AK179" i="6"/>
  <c r="AK684" i="6"/>
  <c r="AK1800" i="6"/>
  <c r="AK441" i="6"/>
  <c r="AK1211" i="6"/>
  <c r="AK1212" i="6"/>
  <c r="AK685" i="6"/>
  <c r="AK1461" i="6"/>
  <c r="AK2092" i="6"/>
  <c r="AK1802" i="6"/>
  <c r="AK1803" i="6"/>
  <c r="AK1213" i="6"/>
  <c r="AK180" i="6"/>
  <c r="AK1462" i="6"/>
  <c r="AK1463" i="6"/>
  <c r="AK442" i="6"/>
  <c r="AK443" i="6"/>
  <c r="AK181" i="6"/>
  <c r="AK2093" i="6"/>
  <c r="AK1214" i="6"/>
  <c r="AK934" i="6"/>
  <c r="AK182" i="6"/>
  <c r="AK935" i="6"/>
  <c r="AK1464" i="6"/>
  <c r="AK1215" i="6"/>
  <c r="AK444" i="6"/>
  <c r="AK1804" i="6"/>
  <c r="AK2094" i="6"/>
  <c r="AK445" i="6"/>
  <c r="AK446" i="6"/>
  <c r="AK183" i="6"/>
  <c r="AK686" i="6"/>
  <c r="AK687" i="6"/>
  <c r="AK2095" i="6"/>
  <c r="AK2096" i="6"/>
  <c r="AK184" i="6"/>
  <c r="AK185" i="6"/>
  <c r="AK186" i="6"/>
  <c r="AK2097" i="6"/>
  <c r="AK2098" i="6"/>
  <c r="AK936" i="6"/>
  <c r="AK688" i="6"/>
  <c r="AK689" i="6"/>
  <c r="AK2099" i="6"/>
  <c r="AK937" i="6"/>
  <c r="AK1190" i="6"/>
  <c r="AK690" i="6"/>
  <c r="AK187" i="6"/>
  <c r="AK1465" i="6"/>
  <c r="AK691" i="6"/>
  <c r="AK938" i="6"/>
  <c r="AK1805" i="6"/>
  <c r="AK692" i="6"/>
  <c r="AK2100" i="6"/>
  <c r="AK1216" i="6"/>
  <c r="AK939" i="6"/>
  <c r="AK1806" i="6"/>
  <c r="AK2101" i="6"/>
  <c r="AK2102" i="6"/>
  <c r="AK2103" i="6"/>
  <c r="AK1205" i="6"/>
  <c r="AK1466" i="6"/>
  <c r="AK1467" i="6"/>
  <c r="AK1468" i="6"/>
  <c r="AK940" i="6"/>
  <c r="AK188" i="6"/>
  <c r="AK447" i="6"/>
  <c r="AK448" i="6"/>
  <c r="AK693" i="6"/>
  <c r="AK1217" i="6"/>
  <c r="AK449" i="6"/>
  <c r="AK1469" i="6"/>
  <c r="AK1470" i="6"/>
  <c r="AK189" i="6"/>
  <c r="AK694" i="6"/>
  <c r="AK1218" i="6"/>
  <c r="AK450" i="6"/>
  <c r="AK451" i="6"/>
  <c r="AK190" i="6"/>
  <c r="AK1807" i="6"/>
  <c r="AK191" i="6"/>
  <c r="AK192" i="6"/>
  <c r="AK695" i="6"/>
  <c r="AK1471" i="6"/>
  <c r="AK1219" i="6"/>
  <c r="AK1220" i="6"/>
  <c r="AK1808" i="6"/>
  <c r="AK2104" i="6"/>
  <c r="AK193" i="6"/>
  <c r="AK696" i="6"/>
  <c r="AK697" i="6"/>
  <c r="AK1809" i="6"/>
  <c r="AK1472" i="6"/>
  <c r="AK194" i="6"/>
  <c r="AK1473" i="6"/>
  <c r="AK195" i="6"/>
  <c r="AK1810" i="6"/>
  <c r="AK196" i="6"/>
  <c r="AK1221" i="6"/>
  <c r="AK197" i="6"/>
  <c r="AK1222" i="6"/>
  <c r="AK453" i="6"/>
  <c r="AK698" i="6"/>
  <c r="AK1474" i="6"/>
  <c r="AK1223" i="6"/>
  <c r="AK454" i="6"/>
  <c r="AK1811" i="6"/>
  <c r="AK198" i="6"/>
  <c r="AK2105" i="6"/>
  <c r="AK941" i="6"/>
  <c r="AK1812" i="6"/>
  <c r="AK699" i="6"/>
  <c r="AK2106" i="6"/>
  <c r="AK1224" i="6"/>
  <c r="AK1225" i="6"/>
  <c r="AK1226" i="6"/>
  <c r="AK700" i="6"/>
  <c r="AK1227" i="6"/>
  <c r="AK1475" i="6"/>
  <c r="AK199" i="6"/>
  <c r="AK1813" i="6"/>
  <c r="AK1814" i="6"/>
  <c r="AK1815" i="6"/>
  <c r="AK1476" i="6"/>
  <c r="AK1477" i="6"/>
  <c r="AK701" i="6"/>
  <c r="AK2107" i="6"/>
  <c r="AK1228" i="6"/>
  <c r="AK1816" i="6"/>
  <c r="AK942" i="6"/>
  <c r="AK1817" i="6"/>
  <c r="AK200" i="6"/>
  <c r="AK2108" i="6"/>
  <c r="AK1818" i="6"/>
  <c r="AK1478" i="6"/>
  <c r="AK1229" i="6"/>
  <c r="AK943" i="6"/>
  <c r="AK1479" i="6"/>
  <c r="AK944" i="6"/>
  <c r="AK702" i="6"/>
  <c r="AK1480" i="6"/>
  <c r="AK2109" i="6"/>
  <c r="AK2110" i="6"/>
  <c r="AK1481" i="6"/>
  <c r="AK201" i="6"/>
  <c r="AK202" i="6"/>
  <c r="AK2111" i="6"/>
  <c r="AK2112" i="6"/>
  <c r="AK1230" i="6"/>
  <c r="AK703" i="6"/>
  <c r="AK704" i="6"/>
  <c r="AK1819" i="6"/>
  <c r="AK1820" i="6"/>
  <c r="AK1821" i="6"/>
  <c r="AK1482" i="6"/>
  <c r="AK705" i="6"/>
  <c r="AK706" i="6"/>
  <c r="AK707" i="6"/>
  <c r="AK708" i="6"/>
  <c r="AK709" i="6"/>
  <c r="AK2113" i="6"/>
  <c r="AK2114" i="6"/>
  <c r="AK1822" i="6"/>
  <c r="AK455" i="6"/>
  <c r="AK456" i="6"/>
  <c r="AK710" i="6"/>
  <c r="AK1231" i="6"/>
  <c r="AK945" i="6"/>
  <c r="AK203" i="6"/>
  <c r="AK711" i="6"/>
  <c r="AK204" i="6"/>
  <c r="AK205" i="6"/>
  <c r="AK206" i="6"/>
  <c r="AK712" i="6"/>
  <c r="AK457" i="6"/>
  <c r="AK207" i="6"/>
  <c r="AK1823" i="6"/>
  <c r="AK1322" i="6"/>
  <c r="AK208" i="6"/>
  <c r="AK209" i="6"/>
  <c r="AK713" i="6"/>
  <c r="AK1232" i="6"/>
  <c r="AK1233" i="6"/>
  <c r="AK946" i="6"/>
  <c r="AK947" i="6"/>
  <c r="AK714" i="6"/>
  <c r="AK210" i="6"/>
  <c r="AK1824" i="6"/>
  <c r="AK2115" i="6"/>
  <c r="AK1825" i="6"/>
  <c r="AK1826" i="6"/>
  <c r="AK2116" i="6"/>
  <c r="AK1483" i="6"/>
  <c r="AK2117" i="6"/>
  <c r="AK1484" i="6"/>
  <c r="AK1234" i="6"/>
  <c r="AK1235" i="6"/>
  <c r="AK948" i="6"/>
  <c r="AK1485" i="6"/>
  <c r="AK1486" i="6"/>
  <c r="AK458" i="6"/>
  <c r="AK949" i="6"/>
  <c r="AK1687" i="6"/>
  <c r="AK1487" i="6"/>
  <c r="AK1827" i="6"/>
  <c r="AK1236" i="6"/>
  <c r="AK459" i="6"/>
  <c r="AK715" i="6"/>
  <c r="AK2118" i="6"/>
  <c r="AK1237" i="6"/>
  <c r="AK1238" i="6"/>
  <c r="AK950" i="6"/>
  <c r="AK716" i="6"/>
  <c r="AK951" i="6"/>
  <c r="AK2119" i="6"/>
  <c r="AK952" i="6"/>
  <c r="AK1488" i="6"/>
  <c r="AK211" i="6"/>
  <c r="AK1688" i="6"/>
  <c r="AK717" i="6"/>
  <c r="AK2120" i="6"/>
  <c r="AK2121" i="6"/>
  <c r="AK1239" i="6"/>
  <c r="AK1240" i="6"/>
  <c r="AK1828" i="6"/>
  <c r="AK2122" i="6"/>
  <c r="AK2123" i="6"/>
  <c r="AK2124" i="6"/>
  <c r="AK1829" i="6"/>
  <c r="AK460" i="6"/>
  <c r="AK212" i="6"/>
  <c r="AK1489" i="6"/>
  <c r="AK1490" i="6"/>
  <c r="AK953" i="6"/>
  <c r="AK213" i="6"/>
  <c r="AK2125" i="6"/>
  <c r="AK2126" i="6"/>
  <c r="AK1241" i="6"/>
  <c r="AK1242" i="6"/>
  <c r="AK1830" i="6"/>
  <c r="AK1243" i="6"/>
  <c r="AK1491" i="6"/>
  <c r="AK2127" i="6"/>
  <c r="AK954" i="6"/>
  <c r="AK718" i="6"/>
  <c r="AK719" i="6"/>
  <c r="AK1244" i="6"/>
  <c r="AK1831" i="6"/>
  <c r="AK720" i="6"/>
  <c r="AK214" i="6"/>
  <c r="AK721" i="6"/>
  <c r="AK722" i="6"/>
  <c r="AK2128" i="6"/>
  <c r="AK1832" i="6"/>
  <c r="AK1245" i="6"/>
  <c r="AK955" i="6"/>
  <c r="AK215" i="6"/>
  <c r="AK2129" i="6"/>
  <c r="AK2130" i="6"/>
  <c r="AK956" i="6"/>
  <c r="AK1246" i="6"/>
  <c r="AK1833" i="6"/>
  <c r="AK1247" i="6"/>
  <c r="AK957" i="6"/>
  <c r="AK216" i="6"/>
  <c r="AK1492" i="6"/>
  <c r="AK1834" i="6"/>
  <c r="AK958" i="6"/>
  <c r="AK1493" i="6"/>
  <c r="AK1835" i="6"/>
  <c r="AK959" i="6"/>
  <c r="AK1836" i="6"/>
  <c r="AK723" i="6"/>
  <c r="AK2131" i="6"/>
  <c r="AK2132" i="6"/>
  <c r="AK2133" i="6"/>
  <c r="AK1248" i="6"/>
  <c r="AK1494" i="6"/>
  <c r="AK960" i="6"/>
  <c r="AK1249" i="6"/>
  <c r="AK2134" i="6"/>
  <c r="AK217" i="6"/>
  <c r="AK218" i="6"/>
  <c r="AK2135" i="6"/>
  <c r="AK1495" i="6"/>
  <c r="AK1496" i="6"/>
  <c r="AK1497" i="6"/>
  <c r="AK961" i="6"/>
  <c r="AK962" i="6"/>
  <c r="AK724" i="6"/>
  <c r="AK1498" i="6"/>
  <c r="AK1250" i="6"/>
  <c r="AK1689" i="6"/>
  <c r="AK1837" i="6"/>
  <c r="AK1499" i="6"/>
  <c r="AK1500" i="6"/>
  <c r="AK963" i="6"/>
  <c r="AK725" i="6"/>
  <c r="AK726" i="6"/>
  <c r="AK1501" i="6"/>
  <c r="AK1838" i="6"/>
  <c r="AK964" i="6"/>
  <c r="AK1502" i="6"/>
  <c r="AK1251" i="6"/>
  <c r="AK1503" i="6"/>
  <c r="AK1252" i="6"/>
  <c r="AK219" i="6"/>
  <c r="AK1253" i="6"/>
  <c r="AK1504" i="6"/>
  <c r="AK1505" i="6"/>
  <c r="AK461" i="6"/>
  <c r="AK727" i="6"/>
  <c r="AK2136" i="6"/>
  <c r="AK1506" i="6"/>
  <c r="AK728" i="6"/>
  <c r="AK965" i="6"/>
  <c r="AK2137" i="6"/>
  <c r="AK1507" i="6"/>
  <c r="AK966" i="6"/>
  <c r="AK2138" i="6"/>
  <c r="AK1508" i="6"/>
  <c r="AK729" i="6"/>
  <c r="AK730" i="6"/>
  <c r="AK1254" i="6"/>
  <c r="AK2139" i="6"/>
  <c r="AK2140" i="6"/>
  <c r="AK1509" i="6"/>
  <c r="AK1510" i="6"/>
  <c r="AK731" i="6"/>
  <c r="AK967" i="6"/>
  <c r="AK1690" i="6"/>
  <c r="AK220" i="6"/>
  <c r="AK732" i="6"/>
  <c r="AK1511" i="6"/>
  <c r="AK221" i="6"/>
  <c r="AK222" i="6"/>
  <c r="AK223" i="6"/>
  <c r="AK2142" i="6"/>
  <c r="AK2143" i="6"/>
  <c r="AK968" i="6"/>
  <c r="AK1512" i="6"/>
  <c r="AK1513" i="6"/>
  <c r="AK1514" i="6"/>
  <c r="AK733" i="6"/>
  <c r="AK1255" i="6"/>
  <c r="AK1256" i="6"/>
  <c r="AK462" i="6"/>
  <c r="AK969" i="6"/>
  <c r="AK224" i="6"/>
  <c r="AK734" i="6"/>
  <c r="AK463" i="6"/>
  <c r="AK464" i="6"/>
  <c r="AK1515" i="6"/>
  <c r="AK1839" i="6"/>
  <c r="AK1257" i="6"/>
  <c r="AK1840" i="6"/>
  <c r="AK225" i="6"/>
  <c r="AK1516" i="6"/>
  <c r="AK2144" i="6"/>
  <c r="AK970" i="6"/>
  <c r="AK1841" i="6"/>
  <c r="AK1517" i="6"/>
  <c r="AK1518" i="6"/>
  <c r="AK735" i="6"/>
  <c r="AK226" i="6"/>
  <c r="AK1519" i="6"/>
  <c r="AK1520" i="6"/>
  <c r="AK2145" i="6"/>
  <c r="AK227" i="6"/>
  <c r="AK736" i="6"/>
  <c r="AK2146" i="6"/>
  <c r="AK1258" i="6"/>
  <c r="AK228" i="6"/>
  <c r="AK1259" i="6"/>
  <c r="AK971" i="6"/>
  <c r="AK1842" i="6"/>
  <c r="AK1843" i="6"/>
  <c r="AK1521" i="6"/>
  <c r="AK1523" i="6"/>
  <c r="AK2147" i="6"/>
  <c r="AK972" i="6"/>
  <c r="AK229" i="6"/>
  <c r="AK1844" i="6"/>
  <c r="AK1522" i="6"/>
  <c r="AK1524" i="6"/>
  <c r="AK1525" i="6"/>
  <c r="AK973" i="6"/>
  <c r="AK465" i="6"/>
  <c r="AK737" i="6"/>
  <c r="AK1526" i="6"/>
  <c r="AK738" i="6"/>
  <c r="AK1845" i="6"/>
  <c r="AK2148" i="6"/>
  <c r="AK1260" i="6"/>
  <c r="AK1846" i="6"/>
  <c r="AK1261" i="6"/>
  <c r="AK1527" i="6"/>
  <c r="AK739" i="6"/>
  <c r="AK2149" i="6"/>
  <c r="AK466" i="6"/>
  <c r="AK467" i="6"/>
  <c r="AK1528" i="6"/>
  <c r="AK1529" i="6"/>
  <c r="AK1530" i="6"/>
  <c r="AK1847" i="6"/>
  <c r="AK230" i="6"/>
  <c r="AK2150" i="6"/>
  <c r="AK974" i="6"/>
  <c r="AK468" i="6"/>
  <c r="AK469" i="6"/>
  <c r="AK231" i="6"/>
  <c r="AK232" i="6"/>
  <c r="AK1557" i="6"/>
  <c r="AK1262" i="6"/>
  <c r="AK975" i="6"/>
  <c r="AK976" i="6"/>
  <c r="AK740" i="6"/>
  <c r="AK2151" i="6"/>
  <c r="AK2152" i="6"/>
  <c r="AK1531" i="6"/>
  <c r="AK233" i="6"/>
  <c r="AK1532" i="6"/>
  <c r="AK1533" i="6"/>
  <c r="AK1263" i="6"/>
  <c r="AK741" i="6"/>
  <c r="AK1534" i="6"/>
  <c r="AK1535" i="6"/>
  <c r="AK470" i="6"/>
  <c r="AK471" i="6"/>
  <c r="AK472" i="6"/>
  <c r="AK1536" i="6"/>
  <c r="AK1537" i="6"/>
  <c r="AK1538" i="6"/>
  <c r="AK1539" i="6"/>
  <c r="AK977" i="6"/>
  <c r="AK742" i="6"/>
  <c r="AK2153" i="6"/>
  <c r="AK473" i="6"/>
  <c r="AK978" i="6"/>
  <c r="AK979" i="6"/>
  <c r="AK1691" i="6"/>
  <c r="AK234" i="6"/>
  <c r="AK474" i="6"/>
  <c r="AK235" i="6"/>
  <c r="AK236" i="6"/>
  <c r="AK237" i="6"/>
  <c r="AK1264" i="6"/>
  <c r="AK1265" i="6"/>
  <c r="AK238" i="6"/>
  <c r="AK239" i="6"/>
  <c r="AK240" i="6"/>
  <c r="AK743" i="6"/>
  <c r="AK2154" i="6"/>
  <c r="AK2155" i="6"/>
  <c r="AK1848" i="6"/>
  <c r="AK475" i="6"/>
  <c r="AK241" i="6"/>
  <c r="AK242" i="6"/>
  <c r="AK243" i="6"/>
  <c r="AK744" i="6"/>
  <c r="AK745" i="6"/>
  <c r="AK746" i="6"/>
  <c r="AK2156" i="6"/>
  <c r="AK2157" i="6"/>
  <c r="AK244" i="6"/>
  <c r="AK1540" i="6"/>
  <c r="AK747" i="6"/>
  <c r="AK1541" i="6"/>
  <c r="AK2158" i="6"/>
  <c r="AK1542" i="6"/>
  <c r="AK1266" i="6"/>
  <c r="AK1543" i="6"/>
  <c r="AK1267" i="6"/>
  <c r="AK245" i="6"/>
  <c r="AK1544" i="6"/>
  <c r="AK748" i="6"/>
  <c r="AK2159" i="6"/>
  <c r="AK1849" i="6"/>
  <c r="AK1545" i="6"/>
  <c r="AK1546" i="6"/>
  <c r="AK476" i="6"/>
  <c r="AK980" i="6"/>
  <c r="AK981" i="6"/>
  <c r="AK749" i="6"/>
  <c r="AK1547" i="6"/>
  <c r="AK1268" i="6"/>
  <c r="AK1548" i="6"/>
  <c r="AK1549" i="6"/>
  <c r="AK2160" i="6"/>
  <c r="AK1850" i="6"/>
  <c r="AK750" i="6"/>
  <c r="AK982" i="6"/>
  <c r="AK246" i="6"/>
  <c r="AK1269" i="6"/>
  <c r="AK2161" i="6"/>
  <c r="AK1550" i="6"/>
  <c r="AK1551" i="6"/>
  <c r="AK2162" i="6"/>
  <c r="AK1270" i="6"/>
  <c r="AK477" i="6"/>
  <c r="AK1552" i="6"/>
  <c r="AK1553" i="6"/>
  <c r="AK2163" i="6"/>
  <c r="AK2164" i="6"/>
  <c r="AK751" i="6"/>
  <c r="AK752" i="6"/>
  <c r="AK1554" i="6"/>
  <c r="AK1271" i="6"/>
  <c r="AK1272" i="6"/>
  <c r="AK1555" i="6"/>
  <c r="AK1273" i="6"/>
  <c r="AK983" i="6"/>
  <c r="AK1556" i="6"/>
  <c r="AK1558" i="6"/>
  <c r="AK247" i="6"/>
  <c r="AK1851" i="6"/>
  <c r="AK2165" i="6"/>
  <c r="AK1559" i="6"/>
  <c r="AK1274" i="6"/>
  <c r="AK984" i="6"/>
  <c r="AK1852" i="6"/>
  <c r="AK753" i="6"/>
  <c r="AK2166" i="6"/>
  <c r="AK1853" i="6"/>
  <c r="AK248" i="6"/>
  <c r="AK1560" i="6"/>
  <c r="AK1854" i="6"/>
  <c r="AK249" i="6"/>
  <c r="AK1275" i="6"/>
  <c r="AK1561" i="6"/>
  <c r="AK1692" i="6"/>
  <c r="AK250" i="6"/>
  <c r="AK754" i="6"/>
  <c r="AK755" i="6"/>
  <c r="AK1562" i="6"/>
  <c r="AK1563" i="6"/>
  <c r="AK1855" i="6"/>
  <c r="AK2168" i="6"/>
  <c r="AK2169" i="6"/>
  <c r="AK251" i="6"/>
  <c r="AK756" i="6"/>
  <c r="AK757" i="6"/>
  <c r="AK1564" i="6"/>
  <c r="AK1565" i="6"/>
  <c r="AK1276" i="6"/>
  <c r="AK985" i="6"/>
  <c r="AK478" i="6"/>
  <c r="AK758" i="6"/>
  <c r="AK1693" i="6"/>
  <c r="AK759" i="6"/>
  <c r="AK760" i="6"/>
  <c r="AK2170" i="6"/>
  <c r="AK2171" i="6"/>
  <c r="AK1277" i="6"/>
  <c r="AK986" i="6"/>
  <c r="AK987" i="6"/>
  <c r="AK1856" i="6"/>
  <c r="AK1566" i="6"/>
  <c r="AK1567" i="6"/>
  <c r="AK988" i="6"/>
  <c r="AK479" i="6"/>
  <c r="AK480" i="6"/>
  <c r="AK252" i="6"/>
  <c r="AK253" i="6"/>
  <c r="AK1857" i="6"/>
  <c r="AK1858" i="6"/>
  <c r="AK1859" i="6"/>
  <c r="AK1278" i="6"/>
  <c r="AK989" i="6"/>
  <c r="AK254" i="6"/>
  <c r="AK1568" i="6"/>
  <c r="AK2172" i="6"/>
  <c r="AK1569" i="6"/>
  <c r="AK255" i="6"/>
  <c r="AK2173" i="6"/>
  <c r="AK1570" i="6"/>
  <c r="AK1279" i="6"/>
  <c r="AK990" i="6"/>
  <c r="AK1571" i="6"/>
  <c r="AK761" i="6"/>
  <c r="AK2174" i="6"/>
  <c r="AK991" i="6"/>
  <c r="AK2175" i="6"/>
  <c r="AK481" i="6"/>
  <c r="AK992" i="6"/>
  <c r="AK993" i="6"/>
  <c r="AK1572" i="6"/>
  <c r="AK1573" i="6"/>
  <c r="AK762" i="6"/>
  <c r="AK1574" i="6"/>
  <c r="AK1575" i="6"/>
  <c r="AK1280" i="6"/>
  <c r="AK1281" i="6"/>
  <c r="AK994" i="6"/>
  <c r="AK995" i="6"/>
  <c r="AK2176" i="6"/>
  <c r="AK1282" i="6"/>
  <c r="AK2177" i="6"/>
  <c r="AK482" i="6"/>
  <c r="AK483" i="6"/>
  <c r="AK1576" i="6"/>
  <c r="AK484" i="6"/>
  <c r="AK2178" i="6"/>
  <c r="AK485" i="6"/>
  <c r="AK996" i="6"/>
  <c r="AK2179" i="6"/>
  <c r="AK2180" i="6"/>
  <c r="AK2182" i="6"/>
  <c r="AK2183" i="6"/>
  <c r="AK486" i="6"/>
  <c r="AK2184" i="6"/>
  <c r="AK256" i="6"/>
  <c r="AK257" i="6"/>
  <c r="AK763" i="6"/>
  <c r="AK487" i="6"/>
  <c r="AK488" i="6"/>
  <c r="AK764" i="6"/>
  <c r="AK1577" i="6"/>
  <c r="AK2185" i="6"/>
  <c r="AK2186" i="6"/>
  <c r="AK1283" i="6"/>
  <c r="AK1860" i="6"/>
  <c r="AK1861" i="6"/>
  <c r="AK1578" i="6"/>
  <c r="AK1284" i="6"/>
  <c r="AK1285" i="6"/>
  <c r="AK1579" i="6"/>
  <c r="AK1286" i="6"/>
  <c r="AK997" i="6"/>
  <c r="AK489" i="6"/>
  <c r="AK1862" i="6"/>
  <c r="AK2187" i="6"/>
  <c r="AK765" i="6"/>
  <c r="AK2188" i="6"/>
  <c r="AK2189" i="6"/>
  <c r="AK258" i="6"/>
  <c r="AK1580" i="6"/>
  <c r="AK1581" i="6"/>
  <c r="AK1863" i="6"/>
  <c r="AK998" i="6"/>
  <c r="AK2190" i="6"/>
  <c r="AK259" i="6"/>
  <c r="AK999" i="6"/>
  <c r="AK1000" i="6"/>
  <c r="AK1001" i="6"/>
  <c r="AK1002" i="6"/>
  <c r="AK1865" i="6"/>
  <c r="AK1582" i="6"/>
  <c r="AK1583" i="6"/>
  <c r="AK766" i="6"/>
  <c r="AK2191" i="6"/>
  <c r="AK1003" i="6"/>
  <c r="AK490" i="6"/>
  <c r="AK260" i="6"/>
  <c r="AK2192" i="6"/>
  <c r="AK2193" i="6"/>
  <c r="AK1801" i="6"/>
  <c r="AK1004" i="6"/>
  <c r="AK491" i="6"/>
  <c r="AK767" i="6"/>
  <c r="AK1866" i="6"/>
  <c r="AK1287" i="6"/>
  <c r="AK261" i="6"/>
  <c r="AK262" i="6"/>
  <c r="AK1005" i="6"/>
  <c r="AK768" i="6"/>
  <c r="AK769" i="6"/>
  <c r="AK770" i="6"/>
  <c r="AK2194" i="6"/>
  <c r="AK263" i="6"/>
  <c r="AK2195" i="6"/>
  <c r="AK1584" i="6"/>
  <c r="AK1867" i="6"/>
  <c r="AK2196" i="6"/>
  <c r="AK1288" i="6"/>
  <c r="AK1006" i="6"/>
  <c r="AK1585" i="6"/>
  <c r="AK1289" i="6"/>
  <c r="AK2197" i="6"/>
  <c r="AK2198" i="6"/>
  <c r="AK1586" i="6"/>
  <c r="AK1587" i="6"/>
  <c r="AK264" i="6"/>
  <c r="AK2199" i="6"/>
  <c r="AK1869" i="6"/>
  <c r="AK1870" i="6"/>
  <c r="AK492" i="6"/>
  <c r="AK265" i="6"/>
  <c r="AK1588" i="6"/>
  <c r="AK1871" i="6"/>
  <c r="AK1589" i="6"/>
  <c r="AK1290" i="6"/>
  <c r="AK1007" i="6"/>
  <c r="AK1590" i="6"/>
  <c r="AK1591" i="6"/>
  <c r="AK1592" i="6"/>
  <c r="AK2200" i="6"/>
  <c r="AK1593" i="6"/>
  <c r="AK266" i="6"/>
  <c r="AK267" i="6"/>
  <c r="AK1291" i="6"/>
  <c r="AK1872" i="6"/>
  <c r="AK1873" i="6"/>
  <c r="AK1594" i="6"/>
  <c r="AK1595" i="6"/>
  <c r="AK493" i="6"/>
  <c r="AK1596" i="6"/>
  <c r="AK2201" i="6"/>
  <c r="AK1009" i="6"/>
  <c r="AK1292" i="6"/>
  <c r="AK1597" i="6"/>
  <c r="AK771" i="6"/>
  <c r="AK1598" i="6"/>
  <c r="AK1599" i="6"/>
  <c r="AK772" i="6"/>
  <c r="AK1874" i="6"/>
  <c r="AK1010" i="6"/>
  <c r="AK2202" i="6"/>
  <c r="AK1600" i="6"/>
  <c r="AK1864" i="6"/>
  <c r="AK1293" i="6"/>
  <c r="AK1011" i="6"/>
  <c r="AK2203" i="6"/>
  <c r="AK1868" i="6"/>
  <c r="AK1601" i="6"/>
  <c r="AK1694" i="6"/>
  <c r="AK268" i="6"/>
  <c r="AK1875" i="6"/>
  <c r="AK2204" i="6"/>
  <c r="AK773" i="6"/>
  <c r="AK2205" i="6"/>
  <c r="AK1876" i="6"/>
  <c r="AK494" i="6"/>
  <c r="AK495" i="6"/>
  <c r="AK1602" i="6"/>
  <c r="AK1603" i="6"/>
  <c r="AK1604" i="6"/>
  <c r="AK496" i="6"/>
  <c r="AK1877" i="6"/>
  <c r="AK497" i="6"/>
  <c r="AK1878" i="6"/>
  <c r="AK2206" i="6"/>
  <c r="AK2207" i="6"/>
  <c r="AK1605" i="6"/>
  <c r="AK269" i="6"/>
  <c r="AK1012" i="6"/>
  <c r="AK774" i="6"/>
  <c r="AK1013" i="6"/>
  <c r="AK270" i="6"/>
  <c r="AK775" i="6"/>
  <c r="AK2208" i="6"/>
  <c r="AK1606" i="6"/>
  <c r="AK271" i="6"/>
  <c r="AK1607" i="6"/>
  <c r="AK1608" i="6"/>
  <c r="AK1014" i="6"/>
  <c r="AK1609" i="6"/>
  <c r="AK273" i="6"/>
  <c r="AK776" i="6"/>
  <c r="AK1610" i="6"/>
  <c r="AK1611" i="6"/>
  <c r="AK1612" i="6"/>
  <c r="AK1613" i="6"/>
  <c r="AK1879" i="6"/>
  <c r="AK1614" i="6"/>
  <c r="AK1294" i="6"/>
  <c r="AK1615" i="6"/>
  <c r="AK1616" i="6"/>
  <c r="AK274" i="6"/>
  <c r="AK275" i="6"/>
  <c r="AK276" i="6"/>
  <c r="AK2209" i="6"/>
  <c r="AK2210" i="6"/>
  <c r="AK1295" i="6"/>
  <c r="AK1296" i="6"/>
  <c r="AK1297" i="6"/>
  <c r="AK1015" i="6"/>
  <c r="AK1617" i="6"/>
  <c r="AK498" i="6"/>
  <c r="AK1880" i="6"/>
  <c r="AK499" i="6"/>
  <c r="AK1881" i="6"/>
  <c r="AK777" i="6"/>
  <c r="AK2211" i="6"/>
  <c r="AK2212" i="6"/>
  <c r="AK1016" i="6"/>
  <c r="AK500" i="6"/>
  <c r="AK501" i="6"/>
  <c r="AK778" i="6"/>
  <c r="AK1017" i="6"/>
  <c r="AK1018" i="6"/>
  <c r="AK1019" i="6"/>
  <c r="AK1618" i="6"/>
  <c r="AK1882" i="6"/>
  <c r="AK1883" i="6"/>
  <c r="AK779" i="6"/>
  <c r="AK1298" i="6"/>
  <c r="AK2213" i="6"/>
  <c r="AK1299" i="6"/>
  <c r="AK1020" i="6"/>
  <c r="AK1619" i="6"/>
  <c r="AK277" i="6"/>
  <c r="AK1620" i="6"/>
  <c r="AK2214" i="6"/>
  <c r="AK1300" i="6"/>
  <c r="AK1301" i="6"/>
  <c r="AK1621" i="6"/>
  <c r="AK1021" i="6"/>
  <c r="AK1302" i="6"/>
  <c r="AK780" i="6"/>
  <c r="AK278" i="6"/>
  <c r="AK1303" i="6"/>
  <c r="AK1622" i="6"/>
  <c r="AK1884" i="6"/>
  <c r="AK2215" i="6"/>
  <c r="AK1885" i="6"/>
  <c r="AK1022" i="6"/>
  <c r="AK279" i="6"/>
  <c r="AK781" i="6"/>
  <c r="AK1023" i="6"/>
  <c r="AK1024" i="6"/>
  <c r="AK280" i="6"/>
  <c r="AK1967" i="6"/>
  <c r="AK2216" i="6"/>
  <c r="AK502" i="6"/>
  <c r="AK782" i="6"/>
  <c r="AK783" i="6"/>
  <c r="AK784" i="6"/>
  <c r="AK785" i="6"/>
  <c r="AK1886" i="6"/>
  <c r="AK2217" i="6"/>
  <c r="AK2218" i="6"/>
  <c r="AK2219" i="6"/>
  <c r="AK1623" i="6"/>
  <c r="AK1624" i="6"/>
  <c r="AK1625" i="6"/>
  <c r="AK1626" i="6"/>
  <c r="AK503" i="6"/>
  <c r="AK281" i="6"/>
  <c r="AK1984" i="6"/>
  <c r="AK1627" i="6"/>
  <c r="AK786" i="6"/>
  <c r="AK1304" i="6"/>
  <c r="AK787" i="6"/>
  <c r="AK1628" i="6"/>
  <c r="AK1887" i="6"/>
  <c r="AK788" i="6"/>
  <c r="AK1888" i="6"/>
  <c r="AK789" i="6"/>
  <c r="AK1629" i="6"/>
  <c r="AK282" i="6"/>
  <c r="AK283" i="6"/>
  <c r="AK2220" i="6"/>
  <c r="AK2221" i="6"/>
  <c r="AK1305" i="6"/>
  <c r="AK1630" i="6"/>
  <c r="AK1025" i="6"/>
  <c r="AK284" i="6"/>
  <c r="AK1631" i="6"/>
  <c r="AK2222" i="6"/>
  <c r="AK2223" i="6"/>
  <c r="AK2224" i="6"/>
  <c r="AK1632" i="6"/>
  <c r="AK1633" i="6"/>
  <c r="AK1306" i="6"/>
  <c r="AK790" i="6"/>
  <c r="AK791" i="6"/>
  <c r="AK1307" i="6"/>
  <c r="AK2225" i="6"/>
  <c r="AK1634" i="6"/>
  <c r="AK1308" i="6"/>
  <c r="AK504" i="6"/>
  <c r="AK1695" i="6"/>
  <c r="AK285" i="6"/>
  <c r="AK286" i="6"/>
  <c r="AK1889" i="6"/>
  <c r="AK1696" i="6"/>
  <c r="AK1890" i="6"/>
  <c r="AK1891" i="6"/>
  <c r="AK1892" i="6"/>
  <c r="AK1026" i="6"/>
  <c r="AK1027" i="6"/>
  <c r="AK1635" i="6"/>
  <c r="AK1893" i="6"/>
  <c r="AK1028" i="6"/>
  <c r="AK1636" i="6"/>
  <c r="AK1637" i="6"/>
  <c r="AK792" i="6"/>
  <c r="AK793" i="6"/>
  <c r="AK2226" i="6"/>
  <c r="AK1894" i="6"/>
  <c r="AK1895" i="6"/>
  <c r="AK1638" i="6"/>
  <c r="AK1029" i="6"/>
  <c r="AK1639" i="6"/>
  <c r="AK1030" i="6"/>
  <c r="AK1896" i="6"/>
  <c r="AK1640" i="6"/>
  <c r="AK505" i="6"/>
  <c r="AK1697" i="6"/>
  <c r="AK1897" i="6"/>
  <c r="AK1641" i="6"/>
  <c r="AK1309" i="6"/>
  <c r="AK1310" i="6"/>
  <c r="AK1031" i="6"/>
  <c r="AK1642" i="6"/>
  <c r="AK1643" i="6"/>
  <c r="AK1898" i="6"/>
  <c r="AK1644" i="6"/>
  <c r="AK794" i="6"/>
  <c r="AK1311" i="6"/>
  <c r="AK795" i="6"/>
  <c r="AK2227" i="6"/>
  <c r="AK506" i="6"/>
  <c r="AK507" i="6"/>
  <c r="AK1645" i="6"/>
  <c r="AK2228" i="6"/>
  <c r="AK1032" i="6"/>
  <c r="AK508" i="6"/>
  <c r="AK1899" i="6"/>
  <c r="AK1033" i="6"/>
  <c r="AK1646" i="6"/>
  <c r="AK1647" i="6"/>
  <c r="AK1648" i="6"/>
  <c r="AK1649" i="6"/>
  <c r="AK2229" i="6"/>
  <c r="AK1312" i="6"/>
  <c r="AK509" i="6"/>
  <c r="AK287" i="6"/>
  <c r="AK288" i="6"/>
  <c r="AK289" i="6"/>
  <c r="AK290" i="6"/>
  <c r="AK291" i="6"/>
  <c r="AK796" i="6"/>
  <c r="AK1650" i="6"/>
  <c r="AK1034" i="6"/>
  <c r="AK1900" i="6"/>
  <c r="AK1901" i="6"/>
  <c r="AK1035" i="6"/>
  <c r="AK1036" i="6"/>
  <c r="AK2230" i="6"/>
  <c r="AK510" i="6"/>
  <c r="AK1698" i="6"/>
  <c r="AK292" i="6"/>
  <c r="AK1313" i="6"/>
  <c r="AK1037" i="6"/>
  <c r="AK797" i="6"/>
  <c r="AK798" i="6"/>
  <c r="AK293" i="6"/>
  <c r="AK294" i="6"/>
  <c r="AK1651" i="6"/>
  <c r="AK799" i="6"/>
  <c r="AK800" i="6"/>
  <c r="AK295" i="6"/>
  <c r="AK1038" i="6"/>
  <c r="AK1652" i="6"/>
  <c r="AK296" i="6"/>
  <c r="AK511" i="6"/>
  <c r="AK1039" i="6"/>
  <c r="AK1040" i="6"/>
  <c r="AK801" i="6"/>
  <c r="AK297" i="6"/>
  <c r="AK802" i="6"/>
  <c r="AK1314" i="6"/>
  <c r="AK1699" i="6"/>
  <c r="AK1653" i="6"/>
  <c r="AK2231" i="6"/>
  <c r="AK1654" i="6"/>
  <c r="AK1315" i="6"/>
  <c r="AK1700" i="6"/>
  <c r="AK298" i="6"/>
  <c r="AK2232" i="6"/>
  <c r="AK803" i="6"/>
  <c r="AK1316" i="6"/>
  <c r="AK299" i="6"/>
  <c r="AK300" i="6"/>
  <c r="AK301" i="6"/>
  <c r="AK804" i="6"/>
  <c r="AK805" i="6"/>
  <c r="AK1655" i="6"/>
  <c r="AK1656" i="6"/>
  <c r="AK1657" i="6"/>
  <c r="AK1902" i="6"/>
  <c r="AK1903" i="6"/>
  <c r="AK1658" i="6"/>
  <c r="AK1317" i="6"/>
  <c r="AK302" i="6"/>
  <c r="AK806" i="6"/>
  <c r="AK512" i="6"/>
  <c r="AK1659" i="6"/>
  <c r="AK2233" i="6"/>
  <c r="AK2234" i="6"/>
  <c r="AK1660" i="6"/>
  <c r="AK2235" i="6"/>
  <c r="AK1318" i="6"/>
  <c r="AK1319" i="6"/>
  <c r="AK2141" i="6"/>
  <c r="AK1661" i="6"/>
  <c r="AK1320" i="6"/>
  <c r="AK303" i="6"/>
  <c r="AK1662" i="6"/>
  <c r="AK304" i="6"/>
  <c r="AK1904" i="6"/>
  <c r="AK1321" i="6"/>
  <c r="AK1041" i="6"/>
  <c r="AK807" i="6"/>
  <c r="AK305" i="6"/>
  <c r="AK1905" i="6"/>
  <c r="AK1323" i="6"/>
  <c r="AK1324" i="6"/>
  <c r="AK1906" i="6"/>
  <c r="AK1663" i="6"/>
  <c r="AK1664" i="6"/>
  <c r="AK306" i="6"/>
  <c r="AK307" i="6"/>
  <c r="AK808" i="6"/>
  <c r="AK1042" i="6"/>
  <c r="AK1907" i="6"/>
  <c r="AK1325" i="6"/>
  <c r="AK1326" i="6"/>
  <c r="AK1327" i="6"/>
  <c r="AK2236" i="6"/>
  <c r="AK2167" i="6"/>
  <c r="AK1665" i="6"/>
  <c r="AK1908" i="6"/>
  <c r="AK1909" i="6"/>
  <c r="AK1328" i="6"/>
  <c r="AK308" i="6"/>
  <c r="AK809" i="6"/>
  <c r="AK309" i="6"/>
  <c r="AK1329" i="6"/>
  <c r="AK1666" i="6"/>
  <c r="AK1330" i="6"/>
  <c r="AK1331" i="6"/>
  <c r="AK1043" i="6"/>
  <c r="AK1667" i="6"/>
  <c r="AK2181" i="6"/>
  <c r="AK810" i="6"/>
  <c r="AK811" i="6"/>
  <c r="AK1910" i="6"/>
  <c r="AK812" i="6"/>
  <c r="AK813" i="6"/>
  <c r="AK1332" i="6"/>
  <c r="AK814" i="6"/>
  <c r="AK1044" i="6"/>
  <c r="AK310" i="6"/>
  <c r="AK1668" i="6"/>
  <c r="AK311" i="6"/>
  <c r="AK2237" i="6"/>
  <c r="AK1701" i="6"/>
  <c r="AK815" i="6"/>
  <c r="AK1911" i="6"/>
  <c r="AK1669" i="6"/>
  <c r="AK1670" i="6"/>
  <c r="AK1671" i="6"/>
  <c r="AK1672" i="6"/>
  <c r="AK1702" i="6"/>
  <c r="AK1045" i="6"/>
  <c r="AK1673" i="6"/>
  <c r="AK1912" i="6"/>
  <c r="AK1913" i="6"/>
  <c r="AK1914" i="6"/>
  <c r="AK1046" i="6"/>
  <c r="AK312" i="6"/>
  <c r="AK816" i="6"/>
  <c r="AK817" i="6"/>
  <c r="AK1915" i="6"/>
  <c r="AK1916" i="6"/>
  <c r="AK1047" i="6"/>
  <c r="AK313" i="6"/>
  <c r="AK818" i="6"/>
  <c r="AK1674" i="6"/>
  <c r="AK2238" i="6"/>
  <c r="AK1675" i="6"/>
  <c r="AK314" i="6"/>
  <c r="AK1333" i="6"/>
  <c r="AK513" i="6"/>
  <c r="AK2240" i="6"/>
  <c r="AK1676" i="6"/>
  <c r="AK1334" i="6"/>
  <c r="AK1335" i="6"/>
  <c r="AK1677" i="6"/>
  <c r="AK1048" i="6"/>
  <c r="AK315" i="6"/>
  <c r="AK1678" i="6"/>
  <c r="AK1679" i="6"/>
  <c r="AK316" i="6"/>
  <c r="AK515" i="6"/>
  <c r="AK317" i="6"/>
  <c r="AK819" i="6"/>
  <c r="AK1917" i="6"/>
  <c r="AK1049" i="6"/>
  <c r="AK1918" i="6"/>
  <c r="AK1336" i="6"/>
  <c r="AK2239" i="6"/>
  <c r="AK1680" i="6"/>
  <c r="AK2241" i="6"/>
  <c r="AG318" i="6"/>
  <c r="AG516" i="6"/>
  <c r="AG1919" i="6"/>
  <c r="AG1920" i="6"/>
  <c r="AG1337" i="6"/>
  <c r="AG2" i="6"/>
  <c r="AG3" i="6"/>
  <c r="AG1338" i="6"/>
  <c r="AG1703" i="6"/>
  <c r="AG1704" i="6"/>
  <c r="AG1921" i="6"/>
  <c r="AG1050" i="6"/>
  <c r="AG820" i="6"/>
  <c r="AG821" i="6"/>
  <c r="AG4" i="6"/>
  <c r="AG5" i="6"/>
  <c r="AG517" i="6"/>
  <c r="AG518" i="6"/>
  <c r="AG1051" i="6"/>
  <c r="AG1705" i="6"/>
  <c r="AG6" i="6"/>
  <c r="AG319" i="6"/>
  <c r="AG7" i="6"/>
  <c r="AG519" i="6"/>
  <c r="AG520" i="6"/>
  <c r="AG1706" i="6"/>
  <c r="AG1922" i="6"/>
  <c r="AG1707" i="6"/>
  <c r="AG8" i="6"/>
  <c r="AG1923" i="6"/>
  <c r="AG320" i="6"/>
  <c r="AG321" i="6"/>
  <c r="AG1924" i="6"/>
  <c r="AJ1924" i="6" s="1"/>
  <c r="AG1052" i="6"/>
  <c r="AG822" i="6"/>
  <c r="AG521" i="6"/>
  <c r="AG1339" i="6"/>
  <c r="AG1708" i="6"/>
  <c r="AG322" i="6"/>
  <c r="AG1053" i="6"/>
  <c r="AG1709" i="6"/>
  <c r="AG9" i="6"/>
  <c r="AG10" i="6"/>
  <c r="AG1925" i="6"/>
  <c r="AJ1925" i="6" s="1"/>
  <c r="AG323" i="6"/>
  <c r="AG324" i="6"/>
  <c r="AJ324" i="6" s="1"/>
  <c r="AG1926" i="6"/>
  <c r="AG1927" i="6"/>
  <c r="AG1340" i="6"/>
  <c r="AG522" i="6"/>
  <c r="AG11" i="6"/>
  <c r="AG523" i="6"/>
  <c r="AG525" i="6"/>
  <c r="AG526" i="6"/>
  <c r="AG1928" i="6"/>
  <c r="AG12" i="6"/>
  <c r="AG527" i="6"/>
  <c r="AG528" i="6"/>
  <c r="AG529" i="6"/>
  <c r="AG1929" i="6"/>
  <c r="AG1054" i="6"/>
  <c r="AG1055" i="6"/>
  <c r="AG1710" i="6"/>
  <c r="AG13" i="6"/>
  <c r="AG530" i="6"/>
  <c r="AG1056" i="6"/>
  <c r="AG325" i="6"/>
  <c r="AG14" i="6"/>
  <c r="AG1930" i="6"/>
  <c r="AG531" i="6"/>
  <c r="AG1341" i="6"/>
  <c r="AG15" i="6"/>
  <c r="AG532" i="6"/>
  <c r="AG533" i="6"/>
  <c r="AG823" i="6"/>
  <c r="AG1931" i="6"/>
  <c r="AG824" i="6"/>
  <c r="AG1711" i="6"/>
  <c r="AG16" i="6"/>
  <c r="AG534" i="6"/>
  <c r="AG1712" i="6"/>
  <c r="AJ1712" i="6" s="1"/>
  <c r="AG1342" i="6"/>
  <c r="AG1057" i="6"/>
  <c r="AG826" i="6"/>
  <c r="AG326" i="6"/>
  <c r="AG827" i="6"/>
  <c r="AG1058" i="6"/>
  <c r="AG535" i="6"/>
  <c r="AG1343" i="6"/>
  <c r="AG1059" i="6"/>
  <c r="AG536" i="6"/>
  <c r="AG1932" i="6"/>
  <c r="AJ1932" i="6" s="1"/>
  <c r="AG1933" i="6"/>
  <c r="AG537" i="6"/>
  <c r="AJ537" i="6" s="1"/>
  <c r="AG1344" i="6"/>
  <c r="AG1345" i="6"/>
  <c r="AG1060" i="6"/>
  <c r="AG1061" i="6"/>
  <c r="AG828" i="6"/>
  <c r="AG829" i="6"/>
  <c r="AG1346" i="6"/>
  <c r="AG1347" i="6"/>
  <c r="AG538" i="6"/>
  <c r="AG1062" i="6"/>
  <c r="AG1063" i="6"/>
  <c r="AG1064" i="6"/>
  <c r="AG17" i="6"/>
  <c r="AG18" i="6"/>
  <c r="AG19" i="6"/>
  <c r="AG20" i="6"/>
  <c r="AG21" i="6"/>
  <c r="AG1348" i="6"/>
  <c r="AG1349" i="6"/>
  <c r="AG1065" i="6"/>
  <c r="AG1066" i="6"/>
  <c r="AG1067" i="6"/>
  <c r="AG22" i="6"/>
  <c r="AG23" i="6"/>
  <c r="AG24" i="6"/>
  <c r="AG25" i="6"/>
  <c r="AG539" i="6"/>
  <c r="AG830" i="6"/>
  <c r="AG327" i="6"/>
  <c r="AG540" i="6"/>
  <c r="AG1934" i="6"/>
  <c r="AG1350" i="6"/>
  <c r="AG831" i="6"/>
  <c r="AG1713" i="6"/>
  <c r="AG1935" i="6"/>
  <c r="AJ1935" i="6" s="1"/>
  <c r="AG26" i="6"/>
  <c r="AG328" i="6"/>
  <c r="AG1714" i="6"/>
  <c r="AG1351" i="6"/>
  <c r="AG329" i="6"/>
  <c r="AG832" i="6"/>
  <c r="AG137" i="6"/>
  <c r="AG330" i="6"/>
  <c r="AG331" i="6"/>
  <c r="AG332" i="6"/>
  <c r="AG833" i="6"/>
  <c r="AJ833" i="6" s="1"/>
  <c r="AG27" i="6"/>
  <c r="AG541" i="6"/>
  <c r="AJ541" i="6" s="1"/>
  <c r="AG1715" i="6"/>
  <c r="AG1716" i="6"/>
  <c r="AG1717" i="6"/>
  <c r="AG333" i="6"/>
  <c r="AG28" i="6"/>
  <c r="AG29" i="6"/>
  <c r="AG542" i="6"/>
  <c r="AG1352" i="6"/>
  <c r="AG1936" i="6"/>
  <c r="AG1068" i="6"/>
  <c r="AG1069" i="6"/>
  <c r="AG543" i="6"/>
  <c r="AG1353" i="6"/>
  <c r="AG1937" i="6"/>
  <c r="AG1938" i="6"/>
  <c r="AG1939" i="6"/>
  <c r="AG30" i="6"/>
  <c r="AG334" i="6"/>
  <c r="AG31" i="6"/>
  <c r="AG544" i="6"/>
  <c r="AG32" i="6"/>
  <c r="AG545" i="6"/>
  <c r="AG546" i="6"/>
  <c r="AG1940" i="6"/>
  <c r="AG1718" i="6"/>
  <c r="AG335" i="6"/>
  <c r="AG336" i="6"/>
  <c r="AG547" i="6"/>
  <c r="AG548" i="6"/>
  <c r="AG549" i="6"/>
  <c r="AG1941" i="6"/>
  <c r="AG1942" i="6"/>
  <c r="AG33" i="6"/>
  <c r="AG1943" i="6"/>
  <c r="AG34" i="6"/>
  <c r="AJ34" i="6" s="1"/>
  <c r="AG35" i="6"/>
  <c r="AG36" i="6"/>
  <c r="AG550" i="6"/>
  <c r="AG1719" i="6"/>
  <c r="AG1720" i="6"/>
  <c r="AG1721" i="6"/>
  <c r="AG1681" i="6"/>
  <c r="AG37" i="6"/>
  <c r="AG38" i="6"/>
  <c r="AG39" i="6"/>
  <c r="AG551" i="6"/>
  <c r="AJ551" i="6" s="1"/>
  <c r="AG552" i="6"/>
  <c r="AG1722" i="6"/>
  <c r="AJ1722" i="6" s="1"/>
  <c r="AG1354" i="6"/>
  <c r="AG553" i="6"/>
  <c r="AG1070" i="6"/>
  <c r="AG834" i="6"/>
  <c r="AG40" i="6"/>
  <c r="AG1944" i="6"/>
  <c r="AG1723" i="6"/>
  <c r="AG835" i="6"/>
  <c r="AG1071" i="6"/>
  <c r="AG554" i="6"/>
  <c r="AG1355" i="6"/>
  <c r="AG41" i="6"/>
  <c r="AG42" i="6"/>
  <c r="AG1356" i="6"/>
  <c r="AG555" i="6"/>
  <c r="AG1072" i="6"/>
  <c r="AG1073" i="6"/>
  <c r="AG1945" i="6"/>
  <c r="AG1946" i="6"/>
  <c r="AG1074" i="6"/>
  <c r="AG1075" i="6"/>
  <c r="AG1076" i="6"/>
  <c r="AG1947" i="6"/>
  <c r="AG337" i="6"/>
  <c r="AG338" i="6"/>
  <c r="AG43" i="6"/>
  <c r="AG556" i="6"/>
  <c r="AG339" i="6"/>
  <c r="AG1724" i="6"/>
  <c r="AG44" i="6"/>
  <c r="AG557" i="6"/>
  <c r="AG558" i="6"/>
  <c r="AG1948" i="6"/>
  <c r="AG340" i="6"/>
  <c r="AG341" i="6"/>
  <c r="AJ341" i="6" s="1"/>
  <c r="AG45" i="6"/>
  <c r="AG559" i="6"/>
  <c r="AG1077" i="6"/>
  <c r="AG342" i="6"/>
  <c r="AG1078" i="6"/>
  <c r="AG46" i="6"/>
  <c r="AG560" i="6"/>
  <c r="AG1949" i="6"/>
  <c r="AG1079" i="6"/>
  <c r="AG836" i="6"/>
  <c r="AG837" i="6"/>
  <c r="AJ837" i="6" s="1"/>
  <c r="AG561" i="6"/>
  <c r="AG343" i="6"/>
  <c r="AJ343" i="6" s="1"/>
  <c r="AG47" i="6"/>
  <c r="AG48" i="6"/>
  <c r="AG49" i="6"/>
  <c r="AG562" i="6"/>
  <c r="AG1950" i="6"/>
  <c r="AG50" i="6"/>
  <c r="AG51" i="6"/>
  <c r="AG344" i="6"/>
  <c r="AG52" i="6"/>
  <c r="AG53" i="6"/>
  <c r="AG1080" i="6"/>
  <c r="AG345" i="6"/>
  <c r="AG1357" i="6"/>
  <c r="AG1725" i="6"/>
  <c r="AG346" i="6"/>
  <c r="AG563" i="6"/>
  <c r="AG54" i="6"/>
  <c r="AG1726" i="6"/>
  <c r="AG1727" i="6"/>
  <c r="AG1081" i="6"/>
  <c r="AG55" i="6"/>
  <c r="AG564" i="6"/>
  <c r="AG1082" i="6"/>
  <c r="AG1682" i="6"/>
  <c r="AG56" i="6"/>
  <c r="AG1728" i="6"/>
  <c r="AG565" i="6"/>
  <c r="AG1729" i="6"/>
  <c r="AG1730" i="6"/>
  <c r="AG1951" i="6"/>
  <c r="AG1731" i="6"/>
  <c r="AG1083" i="6"/>
  <c r="AG272" i="6"/>
  <c r="AG57" i="6"/>
  <c r="AG1952" i="6"/>
  <c r="AJ1952" i="6" s="1"/>
  <c r="AG838" i="6"/>
  <c r="AG1953" i="6"/>
  <c r="AG1732" i="6"/>
  <c r="AG1358" i="6"/>
  <c r="AG347" i="6"/>
  <c r="AG566" i="6"/>
  <c r="AG1954" i="6"/>
  <c r="AG1084" i="6"/>
  <c r="AG1683" i="6"/>
  <c r="AG1733" i="6"/>
  <c r="AG1085" i="6"/>
  <c r="AJ1085" i="6" s="1"/>
  <c r="AG1734" i="6"/>
  <c r="AG348" i="6"/>
  <c r="AJ348" i="6" s="1"/>
  <c r="AG58" i="6"/>
  <c r="AG59" i="6"/>
  <c r="AG567" i="6"/>
  <c r="AG1955" i="6"/>
  <c r="AG1956" i="6"/>
  <c r="AG1957" i="6"/>
  <c r="AG349" i="6"/>
  <c r="AG350" i="6"/>
  <c r="AG60" i="6"/>
  <c r="AG61" i="6"/>
  <c r="AG568" i="6"/>
  <c r="AG569" i="6"/>
  <c r="AG351" i="6"/>
  <c r="AG1958" i="6"/>
  <c r="AG1959" i="6"/>
  <c r="AG1960" i="6"/>
  <c r="AG62" i="6"/>
  <c r="AG63" i="6"/>
  <c r="AG1086" i="6"/>
  <c r="AG64" i="6"/>
  <c r="AG65" i="6"/>
  <c r="AG570" i="6"/>
  <c r="AG1961" i="6"/>
  <c r="AG352" i="6"/>
  <c r="AG66" i="6"/>
  <c r="AG67" i="6"/>
  <c r="AG571" i="6"/>
  <c r="AG572" i="6"/>
  <c r="AG1962" i="6"/>
  <c r="AG1963" i="6"/>
  <c r="AG1964" i="6"/>
  <c r="AG1087" i="6"/>
  <c r="AG68" i="6"/>
  <c r="AG839" i="6"/>
  <c r="AG69" i="6"/>
  <c r="AJ69" i="6" s="1"/>
  <c r="AG1359" i="6"/>
  <c r="AG353" i="6"/>
  <c r="AG70" i="6"/>
  <c r="AG573" i="6"/>
  <c r="AG1965" i="6"/>
  <c r="AG1684" i="6"/>
  <c r="AG354" i="6"/>
  <c r="AG71" i="6"/>
  <c r="AG355" i="6"/>
  <c r="AG356" i="6"/>
  <c r="AG840" i="6"/>
  <c r="AJ840" i="6" s="1"/>
  <c r="AG574" i="6"/>
  <c r="AG1088" i="6"/>
  <c r="AG1735" i="6"/>
  <c r="AG841" i="6"/>
  <c r="AG1360" i="6"/>
  <c r="AG1966" i="6"/>
  <c r="AG1736" i="6"/>
  <c r="AG1089" i="6"/>
  <c r="AG1090" i="6"/>
  <c r="AG72" i="6"/>
  <c r="AG73" i="6"/>
  <c r="AG1968" i="6"/>
  <c r="AG74" i="6"/>
  <c r="AG75" i="6"/>
  <c r="AG1737" i="6"/>
  <c r="AG575" i="6"/>
  <c r="AG1091" i="6"/>
  <c r="AG1969" i="6"/>
  <c r="AG1092" i="6"/>
  <c r="AG1738" i="6"/>
  <c r="AG357" i="6"/>
  <c r="AG76" i="6"/>
  <c r="AG77" i="6"/>
  <c r="AG576" i="6"/>
  <c r="AG1361" i="6"/>
  <c r="AG1970" i="6"/>
  <c r="AJ1970" i="6" s="1"/>
  <c r="AG78" i="6"/>
  <c r="AG79" i="6"/>
  <c r="AG1971" i="6"/>
  <c r="AG1972" i="6"/>
  <c r="AG1093" i="6"/>
  <c r="AG1094" i="6"/>
  <c r="AG1095" i="6"/>
  <c r="AG358" i="6"/>
  <c r="AG1096" i="6"/>
  <c r="AG842" i="6"/>
  <c r="AJ842" i="6" s="1"/>
  <c r="AG1097" i="6"/>
  <c r="AG1362" i="6"/>
  <c r="AJ1362" i="6" s="1"/>
  <c r="AG359" i="6"/>
  <c r="AG1973" i="6"/>
  <c r="AG1363" i="6"/>
  <c r="AG843" i="6"/>
  <c r="AG1974" i="6"/>
  <c r="AG1739" i="6"/>
  <c r="AG360" i="6"/>
  <c r="AG1975" i="6"/>
  <c r="AG1364" i="6"/>
  <c r="AG844" i="6"/>
  <c r="AG80" i="6"/>
  <c r="AG1976" i="6"/>
  <c r="AG1977" i="6"/>
  <c r="AG1978" i="6"/>
  <c r="AG1098" i="6"/>
  <c r="AG1740" i="6"/>
  <c r="AG1365" i="6"/>
  <c r="AG1099" i="6"/>
  <c r="AG361" i="6"/>
  <c r="AG1366" i="6"/>
  <c r="AG362" i="6"/>
  <c r="AG363" i="6"/>
  <c r="AG577" i="6"/>
  <c r="AG1100" i="6"/>
  <c r="AG845" i="6"/>
  <c r="AG846" i="6"/>
  <c r="AG1367" i="6"/>
  <c r="AG1101" i="6"/>
  <c r="AG1102" i="6"/>
  <c r="AG847" i="6"/>
  <c r="AG364" i="6"/>
  <c r="AG578" i="6"/>
  <c r="AG579" i="6"/>
  <c r="AG1103" i="6"/>
  <c r="AJ1103" i="6" s="1"/>
  <c r="AG580" i="6"/>
  <c r="AG407" i="6"/>
  <c r="AG581" i="6"/>
  <c r="AG365" i="6"/>
  <c r="AG848" i="6"/>
  <c r="AG1741" i="6"/>
  <c r="AG1368" i="6"/>
  <c r="AG1104" i="6"/>
  <c r="AG1105" i="6"/>
  <c r="AG1742" i="6"/>
  <c r="AG1743" i="6"/>
  <c r="AG1979" i="6"/>
  <c r="AG1106" i="6"/>
  <c r="AG1107" i="6"/>
  <c r="AG582" i="6"/>
  <c r="AG583" i="6"/>
  <c r="AG1980" i="6"/>
  <c r="AG1108" i="6"/>
  <c r="AG849" i="6"/>
  <c r="AG81" i="6"/>
  <c r="AG82" i="6"/>
  <c r="AG1110" i="6"/>
  <c r="AG1111" i="6"/>
  <c r="AG850" i="6"/>
  <c r="AG1744" i="6"/>
  <c r="AG1745" i="6"/>
  <c r="AG584" i="6"/>
  <c r="AG585" i="6"/>
  <c r="AG1685" i="6"/>
  <c r="AG1746" i="6"/>
  <c r="AG586" i="6"/>
  <c r="AG1747" i="6"/>
  <c r="AG1112" i="6"/>
  <c r="AG1113" i="6"/>
  <c r="AG366" i="6"/>
  <c r="AG851" i="6"/>
  <c r="AG83" i="6"/>
  <c r="AG1981" i="6"/>
  <c r="AG1114" i="6"/>
  <c r="AG367" i="6"/>
  <c r="AG368" i="6"/>
  <c r="AG1982" i="6"/>
  <c r="AG84" i="6"/>
  <c r="AG369" i="6"/>
  <c r="AG852" i="6"/>
  <c r="AG1983" i="6"/>
  <c r="AG452" i="6"/>
  <c r="AG1985" i="6"/>
  <c r="AG1115" i="6"/>
  <c r="AG1116" i="6"/>
  <c r="AG1117" i="6"/>
  <c r="AG1748" i="6"/>
  <c r="AG1369" i="6"/>
  <c r="AG1749" i="6"/>
  <c r="AG1750" i="6"/>
  <c r="AG1986" i="6"/>
  <c r="AG853" i="6"/>
  <c r="AG854" i="6"/>
  <c r="AG1751" i="6"/>
  <c r="AG1752" i="6"/>
  <c r="AG85" i="6"/>
  <c r="AG587" i="6"/>
  <c r="AG1987" i="6"/>
  <c r="AG1988" i="6"/>
  <c r="AG588" i="6"/>
  <c r="AG370" i="6"/>
  <c r="AG855" i="6"/>
  <c r="AG371" i="6"/>
  <c r="AG86" i="6"/>
  <c r="AG1370" i="6"/>
  <c r="AG372" i="6"/>
  <c r="AG87" i="6"/>
  <c r="AJ87" i="6" s="1"/>
  <c r="AG88" i="6"/>
  <c r="AG1989" i="6"/>
  <c r="AG89" i="6"/>
  <c r="AG90" i="6"/>
  <c r="AG589" i="6"/>
  <c r="AG1990" i="6"/>
  <c r="AG590" i="6"/>
  <c r="AG856" i="6"/>
  <c r="AG91" i="6"/>
  <c r="AG591" i="6"/>
  <c r="AG1991" i="6"/>
  <c r="AG1371" i="6"/>
  <c r="AG1118" i="6"/>
  <c r="AG92" i="6"/>
  <c r="AG1372" i="6"/>
  <c r="AG1992" i="6"/>
  <c r="AG1119" i="6"/>
  <c r="AG1753" i="6"/>
  <c r="AG857" i="6"/>
  <c r="AG1754" i="6"/>
  <c r="AG1373" i="6"/>
  <c r="AG93" i="6"/>
  <c r="AG94" i="6"/>
  <c r="AG95" i="6"/>
  <c r="AG1755" i="6"/>
  <c r="AG1374" i="6"/>
  <c r="AJ1374" i="6" s="1"/>
  <c r="AG1756" i="6"/>
  <c r="AG373" i="6"/>
  <c r="AG858" i="6"/>
  <c r="AG374" i="6"/>
  <c r="AG1993" i="6"/>
  <c r="AG1375" i="6"/>
  <c r="AG1757" i="6"/>
  <c r="AG593" i="6"/>
  <c r="AG594" i="6"/>
  <c r="AG1994" i="6"/>
  <c r="AG514" i="6"/>
  <c r="AG96" i="6"/>
  <c r="AJ96" i="6" s="1"/>
  <c r="AG595" i="6"/>
  <c r="AG1120" i="6"/>
  <c r="AG375" i="6"/>
  <c r="AG376" i="6"/>
  <c r="AG1121" i="6"/>
  <c r="AG1376" i="6"/>
  <c r="AG1377" i="6"/>
  <c r="AG596" i="6"/>
  <c r="AG524" i="6"/>
  <c r="AG1122" i="6"/>
  <c r="AG859" i="6"/>
  <c r="AG860" i="6"/>
  <c r="AG861" i="6"/>
  <c r="AG1995" i="6"/>
  <c r="AG1378" i="6"/>
  <c r="AG1379" i="6"/>
  <c r="AG1758" i="6"/>
  <c r="AG1996" i="6"/>
  <c r="AG377" i="6"/>
  <c r="AG378" i="6"/>
  <c r="AG862" i="6"/>
  <c r="AG1997" i="6"/>
  <c r="AG1998" i="6"/>
  <c r="AG597" i="6"/>
  <c r="AG598" i="6"/>
  <c r="AG599" i="6"/>
  <c r="AG1123" i="6"/>
  <c r="AG97" i="6"/>
  <c r="AG1759" i="6"/>
  <c r="AG1380" i="6"/>
  <c r="AG600" i="6"/>
  <c r="AG1999" i="6"/>
  <c r="AG98" i="6"/>
  <c r="AG1124" i="6"/>
  <c r="AG1125" i="6"/>
  <c r="AG1126" i="6"/>
  <c r="AG863" i="6"/>
  <c r="AG601" i="6"/>
  <c r="AG1127" i="6"/>
  <c r="AG2000" i="6"/>
  <c r="AG2001" i="6"/>
  <c r="AG1128" i="6"/>
  <c r="AG864" i="6"/>
  <c r="AG2002" i="6"/>
  <c r="AG1381" i="6"/>
  <c r="AG602" i="6"/>
  <c r="AG1760" i="6"/>
  <c r="AG99" i="6"/>
  <c r="AG1761" i="6"/>
  <c r="AG2003" i="6"/>
  <c r="AG100" i="6"/>
  <c r="AG101" i="6"/>
  <c r="AG2004" i="6"/>
  <c r="AG1762" i="6"/>
  <c r="AG1763" i="6"/>
  <c r="AG603" i="6"/>
  <c r="AG1764" i="6"/>
  <c r="AG2005" i="6"/>
  <c r="AG2006" i="6"/>
  <c r="AG2007" i="6"/>
  <c r="AG102" i="6"/>
  <c r="AG103" i="6"/>
  <c r="AG604" i="6"/>
  <c r="AG1129" i="6"/>
  <c r="AG1130" i="6"/>
  <c r="AG1382" i="6"/>
  <c r="AG1383" i="6"/>
  <c r="AG1131" i="6"/>
  <c r="AG104" i="6"/>
  <c r="AG1384" i="6"/>
  <c r="AG105" i="6"/>
  <c r="AG865" i="6"/>
  <c r="AG2008" i="6"/>
  <c r="AG2009" i="6"/>
  <c r="AG1765" i="6"/>
  <c r="AG1132" i="6"/>
  <c r="AG592" i="6"/>
  <c r="AG866" i="6"/>
  <c r="AG1133" i="6"/>
  <c r="AG1385" i="6"/>
  <c r="AG2010" i="6"/>
  <c r="AG1134" i="6"/>
  <c r="AG1386" i="6"/>
  <c r="AG1135" i="6"/>
  <c r="AG2011" i="6"/>
  <c r="AG867" i="6"/>
  <c r="AG605" i="6"/>
  <c r="AG2012" i="6"/>
  <c r="AG1387" i="6"/>
  <c r="AG379" i="6"/>
  <c r="AG868" i="6"/>
  <c r="AG869" i="6"/>
  <c r="AG106" i="6"/>
  <c r="AG380" i="6"/>
  <c r="AG107" i="6"/>
  <c r="AG1766" i="6"/>
  <c r="AG108" i="6"/>
  <c r="AG381" i="6"/>
  <c r="AG1136" i="6"/>
  <c r="AG382" i="6"/>
  <c r="AG606" i="6"/>
  <c r="AG1767" i="6"/>
  <c r="AG383" i="6"/>
  <c r="AG109" i="6"/>
  <c r="AG607" i="6"/>
  <c r="AG1137" i="6"/>
  <c r="AJ1137" i="6" s="1"/>
  <c r="AG1138" i="6"/>
  <c r="AG1139" i="6"/>
  <c r="AG384" i="6"/>
  <c r="AG110" i="6"/>
  <c r="AG608" i="6"/>
  <c r="AG609" i="6"/>
  <c r="AG1768" i="6"/>
  <c r="AG111" i="6"/>
  <c r="AG1140" i="6"/>
  <c r="AG385" i="6"/>
  <c r="AG386" i="6"/>
  <c r="AG112" i="6"/>
  <c r="AG1141" i="6"/>
  <c r="AG1388" i="6"/>
  <c r="AG113" i="6"/>
  <c r="AG1142" i="6"/>
  <c r="AG114" i="6"/>
  <c r="AG1389" i="6"/>
  <c r="AG387" i="6"/>
  <c r="AG870" i="6"/>
  <c r="AG610" i="6"/>
  <c r="AG1390" i="6"/>
  <c r="AG2013" i="6"/>
  <c r="AG115" i="6"/>
  <c r="AG1391" i="6"/>
  <c r="AG2014" i="6"/>
  <c r="AJ2014" i="6" s="1"/>
  <c r="AG116" i="6"/>
  <c r="AG1392" i="6"/>
  <c r="AG1393" i="6"/>
  <c r="AG2015" i="6"/>
  <c r="AG1143" i="6"/>
  <c r="AG2016" i="6"/>
  <c r="AG388" i="6"/>
  <c r="AG117" i="6"/>
  <c r="AG611" i="6"/>
  <c r="AG612" i="6"/>
  <c r="AG871" i="6"/>
  <c r="AG1394" i="6"/>
  <c r="AJ1394" i="6" s="1"/>
  <c r="AG1769" i="6"/>
  <c r="AG1144" i="6"/>
  <c r="AG872" i="6"/>
  <c r="AG1395" i="6"/>
  <c r="AG1145" i="6"/>
  <c r="AG873" i="6"/>
  <c r="AG1396" i="6"/>
  <c r="AG1146" i="6"/>
  <c r="AG874" i="6"/>
  <c r="AG389" i="6"/>
  <c r="AG875" i="6"/>
  <c r="AG1397" i="6"/>
  <c r="AG2017" i="6"/>
  <c r="AG1770" i="6"/>
  <c r="AG2018" i="6"/>
  <c r="AG1398" i="6"/>
  <c r="AG1399" i="6"/>
  <c r="AG876" i="6"/>
  <c r="AG1147" i="6"/>
  <c r="AG118" i="6"/>
  <c r="AG613" i="6"/>
  <c r="AG1148" i="6"/>
  <c r="AG119" i="6"/>
  <c r="AG1400" i="6"/>
  <c r="AG1401" i="6"/>
  <c r="AG120" i="6"/>
  <c r="AG877" i="6"/>
  <c r="AG878" i="6"/>
  <c r="AG121" i="6"/>
  <c r="AG122" i="6"/>
  <c r="AG390" i="6"/>
  <c r="AG614" i="6"/>
  <c r="AG1771" i="6"/>
  <c r="AG1402" i="6"/>
  <c r="AG1149" i="6"/>
  <c r="AG879" i="6"/>
  <c r="AG880" i="6"/>
  <c r="AG123" i="6"/>
  <c r="AG615" i="6"/>
  <c r="AG2019" i="6"/>
  <c r="AG2020" i="6"/>
  <c r="AG1403" i="6"/>
  <c r="AG1150" i="6"/>
  <c r="AG1151" i="6"/>
  <c r="AG2021" i="6"/>
  <c r="AG1152" i="6"/>
  <c r="AG616" i="6"/>
  <c r="AG2022" i="6"/>
  <c r="AG1772" i="6"/>
  <c r="AG1404" i="6"/>
  <c r="AG1153" i="6"/>
  <c r="AG391" i="6"/>
  <c r="AG1773" i="6"/>
  <c r="AG1774" i="6"/>
  <c r="AG617" i="6"/>
  <c r="AG618" i="6"/>
  <c r="AG2023" i="6"/>
  <c r="AG2024" i="6"/>
  <c r="AG1154" i="6"/>
  <c r="AG881" i="6"/>
  <c r="AG882" i="6"/>
  <c r="AG124" i="6"/>
  <c r="AG1775" i="6"/>
  <c r="AG2025" i="6"/>
  <c r="AG883" i="6"/>
  <c r="AG884" i="6"/>
  <c r="AG1405" i="6"/>
  <c r="AG619" i="6"/>
  <c r="AG2026" i="6"/>
  <c r="AG2027" i="6"/>
  <c r="AG125" i="6"/>
  <c r="AG620" i="6"/>
  <c r="AG2028" i="6"/>
  <c r="AG2029" i="6"/>
  <c r="AG126" i="6"/>
  <c r="AG127" i="6"/>
  <c r="AG621" i="6"/>
  <c r="AG1406" i="6"/>
  <c r="AG1407" i="6"/>
  <c r="AG622" i="6"/>
  <c r="AG885" i="6"/>
  <c r="AG128" i="6"/>
  <c r="AG392" i="6"/>
  <c r="AG1776" i="6"/>
  <c r="AG129" i="6"/>
  <c r="AG130" i="6"/>
  <c r="AG886" i="6"/>
  <c r="AG393" i="6"/>
  <c r="AG131" i="6"/>
  <c r="AG132" i="6"/>
  <c r="AG623" i="6"/>
  <c r="AG2030" i="6"/>
  <c r="AG1777" i="6"/>
  <c r="AG887" i="6"/>
  <c r="AG133" i="6"/>
  <c r="AG624" i="6"/>
  <c r="AG2031" i="6"/>
  <c r="AG1408" i="6"/>
  <c r="AG888" i="6"/>
  <c r="AG625" i="6"/>
  <c r="AG1778" i="6"/>
  <c r="AG1779" i="6"/>
  <c r="AG1155" i="6"/>
  <c r="AG1156" i="6"/>
  <c r="AG626" i="6"/>
  <c r="AG2032" i="6"/>
  <c r="AJ2032" i="6" s="1"/>
  <c r="AG1157" i="6"/>
  <c r="AG1158" i="6"/>
  <c r="AG627" i="6"/>
  <c r="AG2033" i="6"/>
  <c r="AG889" i="6"/>
  <c r="AG134" i="6"/>
  <c r="AG628" i="6"/>
  <c r="AG890" i="6"/>
  <c r="AG135" i="6"/>
  <c r="AG136" i="6"/>
  <c r="AG629" i="6"/>
  <c r="AG2034" i="6"/>
  <c r="AG1159" i="6"/>
  <c r="AG138" i="6"/>
  <c r="AG139" i="6"/>
  <c r="AG630" i="6"/>
  <c r="AG1160" i="6"/>
  <c r="AG140" i="6"/>
  <c r="AG1161" i="6"/>
  <c r="AG1409" i="6"/>
  <c r="AG1410" i="6"/>
  <c r="AG394" i="6"/>
  <c r="AG1411" i="6"/>
  <c r="AG395" i="6"/>
  <c r="AG141" i="6"/>
  <c r="AG396" i="6"/>
  <c r="AJ396" i="6" s="1"/>
  <c r="AG397" i="6"/>
  <c r="AG892" i="6"/>
  <c r="AG142" i="6"/>
  <c r="AG143" i="6"/>
  <c r="AG2035" i="6"/>
  <c r="AG2036" i="6"/>
  <c r="AG1162" i="6"/>
  <c r="AG1412" i="6"/>
  <c r="AG1413" i="6"/>
  <c r="AG2037" i="6"/>
  <c r="AG1163" i="6"/>
  <c r="AG893" i="6"/>
  <c r="AJ893" i="6" s="1"/>
  <c r="AG894" i="6"/>
  <c r="AG631" i="6"/>
  <c r="AG398" i="6"/>
  <c r="AG399" i="6"/>
  <c r="AG632" i="6"/>
  <c r="AG2038" i="6"/>
  <c r="AG2039" i="6"/>
  <c r="AG1164" i="6"/>
  <c r="AG895" i="6"/>
  <c r="AG144" i="6"/>
  <c r="AG2040" i="6"/>
  <c r="AG2041" i="6"/>
  <c r="AG400" i="6"/>
  <c r="AG1165" i="6"/>
  <c r="AG896" i="6"/>
  <c r="AG1780" i="6"/>
  <c r="AG1166" i="6"/>
  <c r="AG1781" i="6"/>
  <c r="AG1782" i="6"/>
  <c r="AG145" i="6"/>
  <c r="AG1414" i="6"/>
  <c r="AG825" i="6"/>
  <c r="AG633" i="6"/>
  <c r="AG634" i="6"/>
  <c r="AG897" i="6"/>
  <c r="AG1415" i="6"/>
  <c r="AG1416" i="6"/>
  <c r="AG1417" i="6"/>
  <c r="AG1418" i="6"/>
  <c r="AG1419" i="6"/>
  <c r="AG401" i="6"/>
  <c r="AG402" i="6"/>
  <c r="AG146" i="6"/>
  <c r="AG147" i="6"/>
  <c r="AG148" i="6"/>
  <c r="AG1420" i="6"/>
  <c r="AG1421" i="6"/>
  <c r="AG403" i="6"/>
  <c r="AG898" i="6"/>
  <c r="AG635" i="6"/>
  <c r="AG2042" i="6"/>
  <c r="AG1167" i="6"/>
  <c r="AG404" i="6"/>
  <c r="AG899" i="6"/>
  <c r="AG405" i="6"/>
  <c r="AG149" i="6"/>
  <c r="AG150" i="6"/>
  <c r="AG151" i="6"/>
  <c r="AG636" i="6"/>
  <c r="AG1422" i="6"/>
  <c r="AG1423" i="6"/>
  <c r="AG1168" i="6"/>
  <c r="AG900" i="6"/>
  <c r="AG901" i="6"/>
  <c r="AG1783" i="6"/>
  <c r="AG1169" i="6"/>
  <c r="AG1170" i="6"/>
  <c r="AG902" i="6"/>
  <c r="AG1424" i="6"/>
  <c r="AG1425" i="6"/>
  <c r="AG1784" i="6"/>
  <c r="AG1171" i="6"/>
  <c r="AG1172" i="6"/>
  <c r="AG903" i="6"/>
  <c r="AG152" i="6"/>
  <c r="AG1426" i="6"/>
  <c r="AG1173" i="6"/>
  <c r="AG153" i="6"/>
  <c r="AG637" i="6"/>
  <c r="AG1174" i="6"/>
  <c r="AG904" i="6"/>
  <c r="AG2043" i="6"/>
  <c r="AG406" i="6"/>
  <c r="AG1785" i="6"/>
  <c r="AG154" i="6"/>
  <c r="AG638" i="6"/>
  <c r="AG2044" i="6"/>
  <c r="AG1175" i="6"/>
  <c r="AG408" i="6"/>
  <c r="AG409" i="6"/>
  <c r="AG155" i="6"/>
  <c r="AG639" i="6"/>
  <c r="AG410" i="6"/>
  <c r="AG156" i="6"/>
  <c r="AG1786" i="6"/>
  <c r="AG905" i="6"/>
  <c r="AG411" i="6"/>
  <c r="AG891" i="6"/>
  <c r="AG412" i="6"/>
  <c r="AG906" i="6"/>
  <c r="AG2045" i="6"/>
  <c r="AG640" i="6"/>
  <c r="AG2046" i="6"/>
  <c r="AG2047" i="6"/>
  <c r="AG1787" i="6"/>
  <c r="AG1176" i="6"/>
  <c r="AG157" i="6"/>
  <c r="AG158" i="6"/>
  <c r="AG641" i="6"/>
  <c r="AG2048" i="6"/>
  <c r="AG1427" i="6"/>
  <c r="AG159" i="6"/>
  <c r="AG642" i="6"/>
  <c r="AG643" i="6"/>
  <c r="AG1177" i="6"/>
  <c r="AG2049" i="6"/>
  <c r="AJ2049" i="6" s="1"/>
  <c r="AG644" i="6"/>
  <c r="AG1788" i="6"/>
  <c r="AG645" i="6"/>
  <c r="AG1428" i="6"/>
  <c r="AG1178" i="6"/>
  <c r="AG1179" i="6"/>
  <c r="AG1429" i="6"/>
  <c r="AG413" i="6"/>
  <c r="AG414" i="6"/>
  <c r="AG646" i="6"/>
  <c r="AG647" i="6"/>
  <c r="AG648" i="6"/>
  <c r="AG1430" i="6"/>
  <c r="AG1789" i="6"/>
  <c r="AG160" i="6"/>
  <c r="AG2050" i="6"/>
  <c r="AG1180" i="6"/>
  <c r="AG415" i="6"/>
  <c r="AG416" i="6"/>
  <c r="AG907" i="6"/>
  <c r="AG908" i="6"/>
  <c r="AG1431" i="6"/>
  <c r="AG909" i="6"/>
  <c r="AG2051" i="6"/>
  <c r="AG1181" i="6"/>
  <c r="AG649" i="6"/>
  <c r="AJ649" i="6" s="1"/>
  <c r="AG2052" i="6"/>
  <c r="AG1432" i="6"/>
  <c r="AG417" i="6"/>
  <c r="AG418" i="6"/>
  <c r="AG1790" i="6"/>
  <c r="AG2053" i="6"/>
  <c r="AG419" i="6"/>
  <c r="AG2054" i="6"/>
  <c r="AG420" i="6"/>
  <c r="AG2055" i="6"/>
  <c r="AG161" i="6"/>
  <c r="AG1182" i="6"/>
  <c r="AJ1182" i="6" s="1"/>
  <c r="AG1183" i="6"/>
  <c r="AG910" i="6"/>
  <c r="AG911" i="6"/>
  <c r="AG162" i="6"/>
  <c r="AG1433" i="6"/>
  <c r="AG1434" i="6"/>
  <c r="AG650" i="6"/>
  <c r="AG1184" i="6"/>
  <c r="AG1185" i="6"/>
  <c r="AG651" i="6"/>
  <c r="AG2056" i="6"/>
  <c r="AG2057" i="6"/>
  <c r="AG652" i="6"/>
  <c r="AG653" i="6"/>
  <c r="AG1186" i="6"/>
  <c r="AG1435" i="6"/>
  <c r="AG1436" i="6"/>
  <c r="AG654" i="6"/>
  <c r="AG2058" i="6"/>
  <c r="AG1791" i="6"/>
  <c r="AG1792" i="6"/>
  <c r="AG421" i="6"/>
  <c r="AG2059" i="6"/>
  <c r="AG2060" i="6"/>
  <c r="AG1437" i="6"/>
  <c r="AG2061" i="6"/>
  <c r="AG1187" i="6"/>
  <c r="AG1438" i="6"/>
  <c r="AG163" i="6"/>
  <c r="AG164" i="6"/>
  <c r="AG655" i="6"/>
  <c r="AG656" i="6"/>
  <c r="AG1188" i="6"/>
  <c r="AG1189" i="6"/>
  <c r="AG657" i="6"/>
  <c r="AG165" i="6"/>
  <c r="AG658" i="6"/>
  <c r="AG2062" i="6"/>
  <c r="AG422" i="6"/>
  <c r="AG423" i="6"/>
  <c r="AG424" i="6"/>
  <c r="AG425" i="6"/>
  <c r="AG1439" i="6"/>
  <c r="AG659" i="6"/>
  <c r="AG2063" i="6"/>
  <c r="AG1793" i="6"/>
  <c r="AG2064" i="6"/>
  <c r="AG1191" i="6"/>
  <c r="AG1440" i="6"/>
  <c r="AG1441" i="6"/>
  <c r="AG2065" i="6"/>
  <c r="AG660" i="6"/>
  <c r="AG912" i="6"/>
  <c r="AG2066" i="6"/>
  <c r="AG2067" i="6"/>
  <c r="AG1192" i="6"/>
  <c r="AG661" i="6"/>
  <c r="AG662" i="6"/>
  <c r="AG1442" i="6"/>
  <c r="AG426" i="6"/>
  <c r="AG1008" i="6"/>
  <c r="AG1686" i="6"/>
  <c r="AG2068" i="6"/>
  <c r="AG1193" i="6"/>
  <c r="AG1443" i="6"/>
  <c r="AG663" i="6"/>
  <c r="AG913" i="6"/>
  <c r="AG1444" i="6"/>
  <c r="AG664" i="6"/>
  <c r="AG665" i="6"/>
  <c r="AG1194" i="6"/>
  <c r="AG2069" i="6"/>
  <c r="AG914" i="6"/>
  <c r="AG166" i="6"/>
  <c r="AG1445" i="6"/>
  <c r="AG1195" i="6"/>
  <c r="AG666" i="6"/>
  <c r="AG667" i="6"/>
  <c r="AG915" i="6"/>
  <c r="AG916" i="6"/>
  <c r="AG917" i="6"/>
  <c r="AG668" i="6"/>
  <c r="AG669" i="6"/>
  <c r="AG2070" i="6"/>
  <c r="AG2071" i="6"/>
  <c r="AG1446" i="6"/>
  <c r="AG427" i="6"/>
  <c r="AG428" i="6"/>
  <c r="AG429" i="6"/>
  <c r="AG430" i="6"/>
  <c r="AG2072" i="6"/>
  <c r="AG2073" i="6"/>
  <c r="AG431" i="6"/>
  <c r="AG167" i="6"/>
  <c r="AG168" i="6"/>
  <c r="AJ168" i="6" s="1"/>
  <c r="AG169" i="6"/>
  <c r="AG170" i="6"/>
  <c r="AG1196" i="6"/>
  <c r="AG1197" i="6"/>
  <c r="AG432" i="6"/>
  <c r="AG918" i="6"/>
  <c r="AG919" i="6"/>
  <c r="AG171" i="6"/>
  <c r="AG2074" i="6"/>
  <c r="AG2075" i="6"/>
  <c r="AG2076" i="6"/>
  <c r="AG920" i="6"/>
  <c r="AG433" i="6"/>
  <c r="AG434" i="6"/>
  <c r="AG670" i="6"/>
  <c r="AG172" i="6"/>
  <c r="AG1794" i="6"/>
  <c r="AG1447" i="6"/>
  <c r="AG671" i="6"/>
  <c r="AG672" i="6"/>
  <c r="AG1448" i="6"/>
  <c r="AG2077" i="6"/>
  <c r="AG921" i="6"/>
  <c r="AG1449" i="6"/>
  <c r="AG2078" i="6"/>
  <c r="AG1198" i="6"/>
  <c r="AG1199" i="6"/>
  <c r="AG922" i="6"/>
  <c r="AG173" i="6"/>
  <c r="AG1450" i="6"/>
  <c r="AG1451" i="6"/>
  <c r="AG1200" i="6"/>
  <c r="AG435" i="6"/>
  <c r="AG1452" i="6"/>
  <c r="AG2079" i="6"/>
  <c r="AG1453" i="6"/>
  <c r="AG673" i="6"/>
  <c r="AG923" i="6"/>
  <c r="AG924" i="6"/>
  <c r="AG925" i="6"/>
  <c r="AG926" i="6"/>
  <c r="AG2080" i="6"/>
  <c r="AG674" i="6"/>
  <c r="AG1795" i="6"/>
  <c r="AG675" i="6"/>
  <c r="AG676" i="6"/>
  <c r="AG2081" i="6"/>
  <c r="AG2082" i="6"/>
  <c r="AJ2082" i="6" s="1"/>
  <c r="AG927" i="6"/>
  <c r="AG2083" i="6"/>
  <c r="AG1201" i="6"/>
  <c r="AG928" i="6"/>
  <c r="AG2084" i="6"/>
  <c r="AG174" i="6"/>
  <c r="AG677" i="6"/>
  <c r="AG1454" i="6"/>
  <c r="AG175" i="6"/>
  <c r="AG1455" i="6"/>
  <c r="AG436" i="6"/>
  <c r="AG1456" i="6"/>
  <c r="AG2085" i="6"/>
  <c r="AG1202" i="6"/>
  <c r="AG2086" i="6"/>
  <c r="AG2087" i="6"/>
  <c r="AG2088" i="6"/>
  <c r="AG176" i="6"/>
  <c r="AG1109" i="6"/>
  <c r="AG678" i="6"/>
  <c r="AG2089" i="6"/>
  <c r="AG1203" i="6"/>
  <c r="AG177" i="6"/>
  <c r="AG1204" i="6"/>
  <c r="AG929" i="6"/>
  <c r="AG1457" i="6"/>
  <c r="AG1206" i="6"/>
  <c r="AG930" i="6"/>
  <c r="AG437" i="6"/>
  <c r="AG438" i="6"/>
  <c r="AG1207" i="6"/>
  <c r="AG2090" i="6"/>
  <c r="AG1208" i="6"/>
  <c r="AG1796" i="6"/>
  <c r="AG178" i="6"/>
  <c r="AG679" i="6"/>
  <c r="AG1458" i="6"/>
  <c r="AG1797" i="6"/>
  <c r="AG439" i="6"/>
  <c r="AG680" i="6"/>
  <c r="AG681" i="6"/>
  <c r="AG1798" i="6"/>
  <c r="AG1459" i="6"/>
  <c r="AG440" i="6"/>
  <c r="AJ440" i="6" s="1"/>
  <c r="AG931" i="6"/>
  <c r="AG932" i="6"/>
  <c r="AG682" i="6"/>
  <c r="AG683" i="6"/>
  <c r="AJ683" i="6" s="1"/>
  <c r="AG1209" i="6"/>
  <c r="AG933" i="6"/>
  <c r="AG1799" i="6"/>
  <c r="AG1460" i="6"/>
  <c r="AG2091" i="6"/>
  <c r="AG1210" i="6"/>
  <c r="AG179" i="6"/>
  <c r="AG684" i="6"/>
  <c r="AG1800" i="6"/>
  <c r="AG441" i="6"/>
  <c r="AG1211" i="6"/>
  <c r="AG1212" i="6"/>
  <c r="AG685" i="6"/>
  <c r="AG1461" i="6"/>
  <c r="AG2092" i="6"/>
  <c r="AG1802" i="6"/>
  <c r="AG1803" i="6"/>
  <c r="AG1213" i="6"/>
  <c r="AG180" i="6"/>
  <c r="AG1462" i="6"/>
  <c r="AG1463" i="6"/>
  <c r="AG442" i="6"/>
  <c r="AG443" i="6"/>
  <c r="AG181" i="6"/>
  <c r="AG2093" i="6"/>
  <c r="AG1214" i="6"/>
  <c r="AG934" i="6"/>
  <c r="AG182" i="6"/>
  <c r="AG935" i="6"/>
  <c r="AG1464" i="6"/>
  <c r="AG1215" i="6"/>
  <c r="AG444" i="6"/>
  <c r="AG1804" i="6"/>
  <c r="AG2094" i="6"/>
  <c r="AG445" i="6"/>
  <c r="AG446" i="6"/>
  <c r="AJ446" i="6" s="1"/>
  <c r="AG183" i="6"/>
  <c r="AG686" i="6"/>
  <c r="AG687" i="6"/>
  <c r="AG2095" i="6"/>
  <c r="AG2096" i="6"/>
  <c r="AG184" i="6"/>
  <c r="AG185" i="6"/>
  <c r="AG186" i="6"/>
  <c r="AG2097" i="6"/>
  <c r="AG2098" i="6"/>
  <c r="AG936" i="6"/>
  <c r="AG688" i="6"/>
  <c r="AG689" i="6"/>
  <c r="AG2099" i="6"/>
  <c r="AG937" i="6"/>
  <c r="AG1190" i="6"/>
  <c r="AG690" i="6"/>
  <c r="AG187" i="6"/>
  <c r="AG1465" i="6"/>
  <c r="AG691" i="6"/>
  <c r="AG938" i="6"/>
  <c r="AG1805" i="6"/>
  <c r="AG692" i="6"/>
  <c r="AG2100" i="6"/>
  <c r="AG1216" i="6"/>
  <c r="AG939" i="6"/>
  <c r="AG1806" i="6"/>
  <c r="AJ1806" i="6" s="1"/>
  <c r="AG2101" i="6"/>
  <c r="AG2102" i="6"/>
  <c r="AG2103" i="6"/>
  <c r="AG1205" i="6"/>
  <c r="AG1466" i="6"/>
  <c r="AG1467" i="6"/>
  <c r="AG1468" i="6"/>
  <c r="AG940" i="6"/>
  <c r="AG188" i="6"/>
  <c r="AJ188" i="6" s="1"/>
  <c r="AG447" i="6"/>
  <c r="AG448" i="6"/>
  <c r="AG693" i="6"/>
  <c r="AG1217" i="6"/>
  <c r="AG449" i="6"/>
  <c r="AG1469" i="6"/>
  <c r="AG1470" i="6"/>
  <c r="AG189" i="6"/>
  <c r="AG694" i="6"/>
  <c r="AG1218" i="6"/>
  <c r="AG450" i="6"/>
  <c r="AG451" i="6"/>
  <c r="AG190" i="6"/>
  <c r="AG1807" i="6"/>
  <c r="AG191" i="6"/>
  <c r="AG192" i="6"/>
  <c r="AG695" i="6"/>
  <c r="AG1471" i="6"/>
  <c r="AG1219" i="6"/>
  <c r="AG1220" i="6"/>
  <c r="AG1808" i="6"/>
  <c r="AG2104" i="6"/>
  <c r="AG193" i="6"/>
  <c r="AG696" i="6"/>
  <c r="AJ696" i="6" s="1"/>
  <c r="AG697" i="6"/>
  <c r="AG1809" i="6"/>
  <c r="AG1472" i="6"/>
  <c r="AG194" i="6"/>
  <c r="AG1473" i="6"/>
  <c r="AG195" i="6"/>
  <c r="AG1810" i="6"/>
  <c r="AG196" i="6"/>
  <c r="AG1221" i="6"/>
  <c r="AG197" i="6"/>
  <c r="AG1222" i="6"/>
  <c r="AG453" i="6"/>
  <c r="AG698" i="6"/>
  <c r="AG1474" i="6"/>
  <c r="AG1223" i="6"/>
  <c r="AG454" i="6"/>
  <c r="AG1811" i="6"/>
  <c r="AG198" i="6"/>
  <c r="AG2105" i="6"/>
  <c r="AG941" i="6"/>
  <c r="AG1812" i="6"/>
  <c r="AG699" i="6"/>
  <c r="AG2106" i="6"/>
  <c r="AG1224" i="6"/>
  <c r="AJ1224" i="6" s="1"/>
  <c r="AG1225" i="6"/>
  <c r="AG1226" i="6"/>
  <c r="AG700" i="6"/>
  <c r="AG1227" i="6"/>
  <c r="AG1475" i="6"/>
  <c r="AG199" i="6"/>
  <c r="AG1813" i="6"/>
  <c r="AG1814" i="6"/>
  <c r="AJ1814" i="6" s="1"/>
  <c r="AG1815" i="6"/>
  <c r="AG1476" i="6"/>
  <c r="AG1477" i="6"/>
  <c r="AJ1477" i="6" s="1"/>
  <c r="AG701" i="6"/>
  <c r="AG2107" i="6"/>
  <c r="AG1228" i="6"/>
  <c r="AG1816" i="6"/>
  <c r="AG942" i="6"/>
  <c r="AG1817" i="6"/>
  <c r="AG200" i="6"/>
  <c r="AG2108" i="6"/>
  <c r="AG1818" i="6"/>
  <c r="AG1478" i="6"/>
  <c r="AG1229" i="6"/>
  <c r="AG943" i="6"/>
  <c r="AG1479" i="6"/>
  <c r="AG944" i="6"/>
  <c r="AG702" i="6"/>
  <c r="AG1480" i="6"/>
  <c r="AG2109" i="6"/>
  <c r="AG2110" i="6"/>
  <c r="AG1481" i="6"/>
  <c r="AG201" i="6"/>
  <c r="AG202" i="6"/>
  <c r="AG2111" i="6"/>
  <c r="AG2112" i="6"/>
  <c r="AG1230" i="6"/>
  <c r="AJ1230" i="6" s="1"/>
  <c r="AG703" i="6"/>
  <c r="AG704" i="6"/>
  <c r="AG1819" i="6"/>
  <c r="AG1820" i="6"/>
  <c r="AJ1820" i="6" s="1"/>
  <c r="AG1821" i="6"/>
  <c r="AG1482" i="6"/>
  <c r="AG705" i="6"/>
  <c r="AG706" i="6"/>
  <c r="AG707" i="6"/>
  <c r="AG708" i="6"/>
  <c r="AG709" i="6"/>
  <c r="AG2113" i="6"/>
  <c r="AG2114" i="6"/>
  <c r="AG1822" i="6"/>
  <c r="AG455" i="6"/>
  <c r="AG456" i="6"/>
  <c r="AG710" i="6"/>
  <c r="AG1231" i="6"/>
  <c r="AG945" i="6"/>
  <c r="AG203" i="6"/>
  <c r="AG711" i="6"/>
  <c r="AG204" i="6"/>
  <c r="AG205" i="6"/>
  <c r="AG206" i="6"/>
  <c r="AJ206" i="6" s="1"/>
  <c r="AG712" i="6"/>
  <c r="AG457" i="6"/>
  <c r="AG207" i="6"/>
  <c r="AG1823" i="6"/>
  <c r="AJ1823" i="6" s="1"/>
  <c r="AG1322" i="6"/>
  <c r="AG208" i="6"/>
  <c r="AG209" i="6"/>
  <c r="AG713" i="6"/>
  <c r="AG1232" i="6"/>
  <c r="AG1233" i="6"/>
  <c r="AG946" i="6"/>
  <c r="AG947" i="6"/>
  <c r="AG714" i="6"/>
  <c r="AG210" i="6"/>
  <c r="AG1824" i="6"/>
  <c r="AG2115" i="6"/>
  <c r="AG1825" i="6"/>
  <c r="AG1826" i="6"/>
  <c r="AG2116" i="6"/>
  <c r="AG1483" i="6"/>
  <c r="AG2117" i="6"/>
  <c r="AG1484" i="6"/>
  <c r="AG1234" i="6"/>
  <c r="AG1235" i="6"/>
  <c r="AG948" i="6"/>
  <c r="AG1485" i="6"/>
  <c r="AG1486" i="6"/>
  <c r="AG458" i="6"/>
  <c r="AJ458" i="6" s="1"/>
  <c r="AG949" i="6"/>
  <c r="AG1687" i="6"/>
  <c r="AG1487" i="6"/>
  <c r="AG1827" i="6"/>
  <c r="AG1236" i="6"/>
  <c r="AG459" i="6"/>
  <c r="AG715" i="6"/>
  <c r="AG2118" i="6"/>
  <c r="AG1237" i="6"/>
  <c r="AJ1237" i="6" s="1"/>
  <c r="AG1238" i="6"/>
  <c r="AG950" i="6"/>
  <c r="AG716" i="6"/>
  <c r="AG951" i="6"/>
  <c r="AG2119" i="6"/>
  <c r="AG952" i="6"/>
  <c r="AG1488" i="6"/>
  <c r="AG211" i="6"/>
  <c r="AG1688" i="6"/>
  <c r="AG717" i="6"/>
  <c r="AG2120" i="6"/>
  <c r="AG2121" i="6"/>
  <c r="AG1239" i="6"/>
  <c r="AG1240" i="6"/>
  <c r="AG1828" i="6"/>
  <c r="AG2122" i="6"/>
  <c r="AG2123" i="6"/>
  <c r="AG2124" i="6"/>
  <c r="AG1829" i="6"/>
  <c r="AG460" i="6"/>
  <c r="AG212" i="6"/>
  <c r="AG1489" i="6"/>
  <c r="AG1490" i="6"/>
  <c r="AG953" i="6"/>
  <c r="AJ953" i="6" s="1"/>
  <c r="AG213" i="6"/>
  <c r="AG2125" i="6"/>
  <c r="AG2126" i="6"/>
  <c r="AG1241" i="6"/>
  <c r="AG1242" i="6"/>
  <c r="AG1830" i="6"/>
  <c r="AG1243" i="6"/>
  <c r="AG1491" i="6"/>
  <c r="AJ1491" i="6" s="1"/>
  <c r="AG2127" i="6"/>
  <c r="AG954" i="6"/>
  <c r="AG718" i="6"/>
  <c r="AG719" i="6"/>
  <c r="AG1244" i="6"/>
  <c r="AG1831" i="6"/>
  <c r="AG720" i="6"/>
  <c r="AG214" i="6"/>
  <c r="AG721" i="6"/>
  <c r="AG722" i="6"/>
  <c r="AG2128" i="6"/>
  <c r="AG1832" i="6"/>
  <c r="AG1245" i="6"/>
  <c r="AG955" i="6"/>
  <c r="AG215" i="6"/>
  <c r="AG2129" i="6"/>
  <c r="AJ2129" i="6" s="1"/>
  <c r="AG2130" i="6"/>
  <c r="AG956" i="6"/>
  <c r="AG1246" i="6"/>
  <c r="AG1833" i="6"/>
  <c r="AG1247" i="6"/>
  <c r="AG957" i="6"/>
  <c r="AG216" i="6"/>
  <c r="AG1492" i="6"/>
  <c r="AG1834" i="6"/>
  <c r="AG958" i="6"/>
  <c r="AG1493" i="6"/>
  <c r="AJ1493" i="6" s="1"/>
  <c r="AG1835" i="6"/>
  <c r="AG959" i="6"/>
  <c r="AG1836" i="6"/>
  <c r="AG723" i="6"/>
  <c r="AG2131" i="6"/>
  <c r="AG2132" i="6"/>
  <c r="AG2133" i="6"/>
  <c r="AG1248" i="6"/>
  <c r="AG1494" i="6"/>
  <c r="AG960" i="6"/>
  <c r="AG1249" i="6"/>
  <c r="AG2134" i="6"/>
  <c r="AG217" i="6"/>
  <c r="AG218" i="6"/>
  <c r="AG2135" i="6"/>
  <c r="AG1495" i="6"/>
  <c r="AG1496" i="6"/>
  <c r="AG1497" i="6"/>
  <c r="AG961" i="6"/>
  <c r="AG962" i="6"/>
  <c r="AG724" i="6"/>
  <c r="AG1498" i="6"/>
  <c r="AG1250" i="6"/>
  <c r="AG1689" i="6"/>
  <c r="AJ1689" i="6" s="1"/>
  <c r="AG1837" i="6"/>
  <c r="AG1499" i="6"/>
  <c r="AG1500" i="6"/>
  <c r="AG963" i="6"/>
  <c r="AJ963" i="6" s="1"/>
  <c r="AG725" i="6"/>
  <c r="AG726" i="6"/>
  <c r="AG1501" i="6"/>
  <c r="AG1838" i="6"/>
  <c r="AG964" i="6"/>
  <c r="AG1502" i="6"/>
  <c r="AG1251" i="6"/>
  <c r="AG1503" i="6"/>
  <c r="AG1252" i="6"/>
  <c r="AG219" i="6"/>
  <c r="AG1253" i="6"/>
  <c r="AG1504" i="6"/>
  <c r="AG1505" i="6"/>
  <c r="AG461" i="6"/>
  <c r="AG727" i="6"/>
  <c r="AG2136" i="6"/>
  <c r="AG1506" i="6"/>
  <c r="AG728" i="6"/>
  <c r="AG965" i="6"/>
  <c r="AG2137" i="6"/>
  <c r="AJ2137" i="6" s="1"/>
  <c r="AG1507" i="6"/>
  <c r="AG966" i="6"/>
  <c r="AG2138" i="6"/>
  <c r="AG1508" i="6"/>
  <c r="AJ1508" i="6" s="1"/>
  <c r="AG729" i="6"/>
  <c r="AG730" i="6"/>
  <c r="AG1254" i="6"/>
  <c r="AG2139" i="6"/>
  <c r="AG2140" i="6"/>
  <c r="AG1509" i="6"/>
  <c r="AG1510" i="6"/>
  <c r="AG731" i="6"/>
  <c r="AG967" i="6"/>
  <c r="AG1690" i="6"/>
  <c r="AG220" i="6"/>
  <c r="AG732" i="6"/>
  <c r="AG1511" i="6"/>
  <c r="AG221" i="6"/>
  <c r="AG222" i="6"/>
  <c r="AG223" i="6"/>
  <c r="AG2142" i="6"/>
  <c r="AG2143" i="6"/>
  <c r="AG968" i="6"/>
  <c r="AG1512" i="6"/>
  <c r="AG1513" i="6"/>
  <c r="AG1514" i="6"/>
  <c r="AG733" i="6"/>
  <c r="AG1255" i="6"/>
  <c r="AJ1255" i="6" s="1"/>
  <c r="AG1256" i="6"/>
  <c r="AG462" i="6"/>
  <c r="AG969" i="6"/>
  <c r="AG224" i="6"/>
  <c r="AG734" i="6"/>
  <c r="AG463" i="6"/>
  <c r="AG464" i="6"/>
  <c r="AJ464" i="6" s="1"/>
  <c r="AG1515" i="6"/>
  <c r="AG1839" i="6"/>
  <c r="AJ1839" i="6" s="1"/>
  <c r="AG1257" i="6"/>
  <c r="AG1840" i="6"/>
  <c r="AG225" i="6"/>
  <c r="AG1516" i="6"/>
  <c r="AG2144" i="6"/>
  <c r="AG970" i="6"/>
  <c r="AG1841" i="6"/>
  <c r="AG1517" i="6"/>
  <c r="AG1518" i="6"/>
  <c r="AG735" i="6"/>
  <c r="AG226" i="6"/>
  <c r="AG1519" i="6"/>
  <c r="AG1520" i="6"/>
  <c r="AG2145" i="6"/>
  <c r="AG227" i="6"/>
  <c r="AG736" i="6"/>
  <c r="AG2146" i="6"/>
  <c r="AG1258" i="6"/>
  <c r="AG228" i="6"/>
  <c r="AG1259" i="6"/>
  <c r="AG971" i="6"/>
  <c r="AG1842" i="6"/>
  <c r="AG1843" i="6"/>
  <c r="AG1521" i="6"/>
  <c r="AJ1521" i="6" s="1"/>
  <c r="AG1523" i="6"/>
  <c r="AG2147" i="6"/>
  <c r="AG972" i="6"/>
  <c r="AG229" i="6"/>
  <c r="AG1844" i="6"/>
  <c r="AG1522" i="6"/>
  <c r="AG1524" i="6"/>
  <c r="AG1525" i="6"/>
  <c r="AG973" i="6"/>
  <c r="AG465" i="6"/>
  <c r="AG737" i="6"/>
  <c r="AG1526" i="6"/>
  <c r="AG738" i="6"/>
  <c r="AG1845" i="6"/>
  <c r="AG2148" i="6"/>
  <c r="AG1260" i="6"/>
  <c r="AG1846" i="6"/>
  <c r="AG1261" i="6"/>
  <c r="AG1527" i="6"/>
  <c r="AG739" i="6"/>
  <c r="AG2149" i="6"/>
  <c r="AG466" i="6"/>
  <c r="AG467" i="6"/>
  <c r="AG1528" i="6"/>
  <c r="AJ1528" i="6" s="1"/>
  <c r="AG1529" i="6"/>
  <c r="AG1530" i="6"/>
  <c r="AG1847" i="6"/>
  <c r="AG230" i="6"/>
  <c r="AG2150" i="6"/>
  <c r="AG974" i="6"/>
  <c r="AG468" i="6"/>
  <c r="AG469" i="6"/>
  <c r="AG231" i="6"/>
  <c r="AG232" i="6"/>
  <c r="AG1557" i="6"/>
  <c r="AJ1557" i="6" s="1"/>
  <c r="AG1262" i="6"/>
  <c r="AG975" i="6"/>
  <c r="AG976" i="6"/>
  <c r="AG740" i="6"/>
  <c r="AG2151" i="6"/>
  <c r="AG2152" i="6"/>
  <c r="AG1531" i="6"/>
  <c r="AG233" i="6"/>
  <c r="AG1532" i="6"/>
  <c r="AG1533" i="6"/>
  <c r="AG1263" i="6"/>
  <c r="AG741" i="6"/>
  <c r="AG1534" i="6"/>
  <c r="AG1535" i="6"/>
  <c r="AG470" i="6"/>
  <c r="AG471" i="6"/>
  <c r="AG472" i="6"/>
  <c r="AG1536" i="6"/>
  <c r="AG1537" i="6"/>
  <c r="AG1538" i="6"/>
  <c r="AG1539" i="6"/>
  <c r="AG977" i="6"/>
  <c r="AG742" i="6"/>
  <c r="AG2153" i="6"/>
  <c r="AJ2153" i="6" s="1"/>
  <c r="AG473" i="6"/>
  <c r="AG978" i="6"/>
  <c r="AG979" i="6"/>
  <c r="AG1691" i="6"/>
  <c r="AJ1691" i="6" s="1"/>
  <c r="AG234" i="6"/>
  <c r="AG474" i="6"/>
  <c r="AG235" i="6"/>
  <c r="AG236" i="6"/>
  <c r="AG237" i="6"/>
  <c r="AG1264" i="6"/>
  <c r="AG1265" i="6"/>
  <c r="AG238" i="6"/>
  <c r="AG239" i="6"/>
  <c r="AG240" i="6"/>
  <c r="AG743" i="6"/>
  <c r="AG2154" i="6"/>
  <c r="AG2155" i="6"/>
  <c r="AG1848" i="6"/>
  <c r="AG475" i="6"/>
  <c r="AG241" i="6"/>
  <c r="AG242" i="6"/>
  <c r="AG243" i="6"/>
  <c r="AG744" i="6"/>
  <c r="AG745" i="6"/>
  <c r="AJ745" i="6" s="1"/>
  <c r="AG746" i="6"/>
  <c r="AG2156" i="6"/>
  <c r="AG2157" i="6"/>
  <c r="AG244" i="6"/>
  <c r="AJ244" i="6" s="1"/>
  <c r="AG1540" i="6"/>
  <c r="AG747" i="6"/>
  <c r="AG1541" i="6"/>
  <c r="AG2158" i="6"/>
  <c r="AG1542" i="6"/>
  <c r="AG1266" i="6"/>
  <c r="AG1543" i="6"/>
  <c r="AJ1543" i="6" s="1"/>
  <c r="AG1267" i="6"/>
  <c r="AG245" i="6"/>
  <c r="AG1544" i="6"/>
  <c r="AG748" i="6"/>
  <c r="AG2159" i="6"/>
  <c r="AG1849" i="6"/>
  <c r="AG1545" i="6"/>
  <c r="AG1546" i="6"/>
  <c r="AG476" i="6"/>
  <c r="AG980" i="6"/>
  <c r="AG981" i="6"/>
  <c r="AG749" i="6"/>
  <c r="AG1547" i="6"/>
  <c r="AG1268" i="6"/>
  <c r="AG1548" i="6"/>
  <c r="AG1549" i="6"/>
  <c r="AG2160" i="6"/>
  <c r="AJ2160" i="6" s="1"/>
  <c r="AG1850" i="6"/>
  <c r="AG750" i="6"/>
  <c r="AG982" i="6"/>
  <c r="AG246" i="6"/>
  <c r="AG1269" i="6"/>
  <c r="AG2161" i="6"/>
  <c r="AG1550" i="6"/>
  <c r="AG1551" i="6"/>
  <c r="AG2162" i="6"/>
  <c r="AJ2162" i="6" s="1"/>
  <c r="AG1270" i="6"/>
  <c r="AG477" i="6"/>
  <c r="AG1552" i="6"/>
  <c r="AG1553" i="6"/>
  <c r="AG2163" i="6"/>
  <c r="AG2164" i="6"/>
  <c r="AG751" i="6"/>
  <c r="AG752" i="6"/>
  <c r="AG1554" i="6"/>
  <c r="AG1271" i="6"/>
  <c r="AG1272" i="6"/>
  <c r="AG1555" i="6"/>
  <c r="AG1273" i="6"/>
  <c r="AG983" i="6"/>
  <c r="AG1556" i="6"/>
  <c r="AG1558" i="6"/>
  <c r="AG247" i="6"/>
  <c r="AG1851" i="6"/>
  <c r="AG2165" i="6"/>
  <c r="AG1559" i="6"/>
  <c r="AG1274" i="6"/>
  <c r="AG984" i="6"/>
  <c r="AG1852" i="6"/>
  <c r="AG753" i="6"/>
  <c r="AJ753" i="6" s="1"/>
  <c r="AG2166" i="6"/>
  <c r="AG1853" i="6"/>
  <c r="AG248" i="6"/>
  <c r="AG1560" i="6"/>
  <c r="AG1854" i="6"/>
  <c r="AG249" i="6"/>
  <c r="AG1275" i="6"/>
  <c r="AG1561" i="6"/>
  <c r="AG1692" i="6"/>
  <c r="AG250" i="6"/>
  <c r="AG754" i="6"/>
  <c r="AG755" i="6"/>
  <c r="AG1562" i="6"/>
  <c r="AG1563" i="6"/>
  <c r="AG1855" i="6"/>
  <c r="AG2168" i="6"/>
  <c r="AG2169" i="6"/>
  <c r="AG251" i="6"/>
  <c r="AG756" i="6"/>
  <c r="AG757" i="6"/>
  <c r="AG1564" i="6"/>
  <c r="AG1565" i="6"/>
  <c r="AG1276" i="6"/>
  <c r="AG985" i="6"/>
  <c r="AJ985" i="6" s="1"/>
  <c r="AG478" i="6"/>
  <c r="AG758" i="6"/>
  <c r="AG1693" i="6"/>
  <c r="AG759" i="6"/>
  <c r="AG760" i="6"/>
  <c r="AG2170" i="6"/>
  <c r="AG2171" i="6"/>
  <c r="AG1277" i="6"/>
  <c r="AG986" i="6"/>
  <c r="AG987" i="6"/>
  <c r="AG1856" i="6"/>
  <c r="AG1566" i="6"/>
  <c r="AG1567" i="6"/>
  <c r="AG988" i="6"/>
  <c r="AG479" i="6"/>
  <c r="AG480" i="6"/>
  <c r="AG252" i="6"/>
  <c r="AG253" i="6"/>
  <c r="AG1857" i="6"/>
  <c r="AG1858" i="6"/>
  <c r="AG1859" i="6"/>
  <c r="AG1278" i="6"/>
  <c r="AG989" i="6"/>
  <c r="AG254" i="6"/>
  <c r="AJ254" i="6" s="1"/>
  <c r="AG1568" i="6"/>
  <c r="AG2172" i="6"/>
  <c r="AG1569" i="6"/>
  <c r="AG255" i="6"/>
  <c r="AG2173" i="6"/>
  <c r="AG1570" i="6"/>
  <c r="AG1279" i="6"/>
  <c r="AG990" i="6"/>
  <c r="AJ990" i="6" s="1"/>
  <c r="AG1571" i="6"/>
  <c r="AG761" i="6"/>
  <c r="AJ761" i="6" s="1"/>
  <c r="AG2174" i="6"/>
  <c r="AG991" i="6"/>
  <c r="AG2175" i="6"/>
  <c r="AG481" i="6"/>
  <c r="AG992" i="6"/>
  <c r="AG993" i="6"/>
  <c r="AG1572" i="6"/>
  <c r="AG1573" i="6"/>
  <c r="AJ1573" i="6" s="1"/>
  <c r="AG762" i="6"/>
  <c r="AG1574" i="6"/>
  <c r="AG1575" i="6"/>
  <c r="AG1280" i="6"/>
  <c r="AG1281" i="6"/>
  <c r="AG994" i="6"/>
  <c r="AG995" i="6"/>
  <c r="AG2176" i="6"/>
  <c r="AG1282" i="6"/>
  <c r="AG2177" i="6"/>
  <c r="AG482" i="6"/>
  <c r="AG483" i="6"/>
  <c r="AJ483" i="6" s="1"/>
  <c r="AG1576" i="6"/>
  <c r="AG484" i="6"/>
  <c r="AG2178" i="6"/>
  <c r="AG485" i="6"/>
  <c r="AG996" i="6"/>
  <c r="AG2179" i="6"/>
  <c r="AG2180" i="6"/>
  <c r="AG2182" i="6"/>
  <c r="AG2183" i="6"/>
  <c r="AG486" i="6"/>
  <c r="AG2184" i="6"/>
  <c r="AG256" i="6"/>
  <c r="AJ256" i="6" s="1"/>
  <c r="AG257" i="6"/>
  <c r="AG763" i="6"/>
  <c r="AG487" i="6"/>
  <c r="AG488" i="6"/>
  <c r="AG764" i="6"/>
  <c r="AG1577" i="6"/>
  <c r="AG2185" i="6"/>
  <c r="AG2186" i="6"/>
  <c r="AG1283" i="6"/>
  <c r="AG1860" i="6"/>
  <c r="AG1861" i="6"/>
  <c r="AG1578" i="6"/>
  <c r="AJ1578" i="6" s="1"/>
  <c r="AG1284" i="6"/>
  <c r="AG1285" i="6"/>
  <c r="AJ1285" i="6" s="1"/>
  <c r="AG1579" i="6"/>
  <c r="AG1286" i="6"/>
  <c r="AJ1286" i="6" s="1"/>
  <c r="AG997" i="6"/>
  <c r="AG489" i="6"/>
  <c r="AG1862" i="6"/>
  <c r="AG2187" i="6"/>
  <c r="AG765" i="6"/>
  <c r="AG2188" i="6"/>
  <c r="AG2189" i="6"/>
  <c r="AG258" i="6"/>
  <c r="AJ258" i="6" s="1"/>
  <c r="AG1580" i="6"/>
  <c r="AG1581" i="6"/>
  <c r="AG1863" i="6"/>
  <c r="AG998" i="6"/>
  <c r="AG2190" i="6"/>
  <c r="AG259" i="6"/>
  <c r="AG999" i="6"/>
  <c r="AG1000" i="6"/>
  <c r="AG1001" i="6"/>
  <c r="AG1002" i="6"/>
  <c r="AG1865" i="6"/>
  <c r="AG1582" i="6"/>
  <c r="AJ1582" i="6" s="1"/>
  <c r="AG1583" i="6"/>
  <c r="AG766" i="6"/>
  <c r="AG2191" i="6"/>
  <c r="AG1003" i="6"/>
  <c r="AG490" i="6"/>
  <c r="AG260" i="6"/>
  <c r="AG2192" i="6"/>
  <c r="AG2193" i="6"/>
  <c r="AG1801" i="6"/>
  <c r="AG1004" i="6"/>
  <c r="AG491" i="6"/>
  <c r="AG767" i="6"/>
  <c r="AJ767" i="6" s="1"/>
  <c r="AG1866" i="6"/>
  <c r="AG1287" i="6"/>
  <c r="AG261" i="6"/>
  <c r="AG262" i="6"/>
  <c r="AG1005" i="6"/>
  <c r="AG768" i="6"/>
  <c r="AG769" i="6"/>
  <c r="AG770" i="6"/>
  <c r="AG2194" i="6"/>
  <c r="AG263" i="6"/>
  <c r="AG2195" i="6"/>
  <c r="AG1584" i="6"/>
  <c r="AJ1584" i="6" s="1"/>
  <c r="AG1867" i="6"/>
  <c r="AG2196" i="6"/>
  <c r="AJ2196" i="6" s="1"/>
  <c r="AG1288" i="6"/>
  <c r="AG1006" i="6"/>
  <c r="AJ1006" i="6" s="1"/>
  <c r="AG1585" i="6"/>
  <c r="AG1289" i="6"/>
  <c r="AG2197" i="6"/>
  <c r="AG2198" i="6"/>
  <c r="AG1586" i="6"/>
  <c r="AG1587" i="6"/>
  <c r="AG264" i="6"/>
  <c r="AG2199" i="6"/>
  <c r="AJ2199" i="6" s="1"/>
  <c r="AG1869" i="6"/>
  <c r="AG1870" i="6"/>
  <c r="AG492" i="6"/>
  <c r="AG265" i="6"/>
  <c r="AG1588" i="6"/>
  <c r="AG1871" i="6"/>
  <c r="AG1589" i="6"/>
  <c r="AG1290" i="6"/>
  <c r="AG1007" i="6"/>
  <c r="AG1590" i="6"/>
  <c r="AG1591" i="6"/>
  <c r="AG1592" i="6"/>
  <c r="AJ1592" i="6" s="1"/>
  <c r="AG2200" i="6"/>
  <c r="AG1593" i="6"/>
  <c r="AG266" i="6"/>
  <c r="AG267" i="6"/>
  <c r="AG1291" i="6"/>
  <c r="AG1872" i="6"/>
  <c r="AG1873" i="6"/>
  <c r="AG1594" i="6"/>
  <c r="AG1595" i="6"/>
  <c r="AG493" i="6"/>
  <c r="AG1596" i="6"/>
  <c r="AG2201" i="6"/>
  <c r="AJ2201" i="6" s="1"/>
  <c r="AG1009" i="6"/>
  <c r="AG1292" i="6"/>
  <c r="AG1597" i="6"/>
  <c r="AG771" i="6"/>
  <c r="AG1598" i="6"/>
  <c r="AG1599" i="6"/>
  <c r="AG772" i="6"/>
  <c r="AG1874" i="6"/>
  <c r="AG1010" i="6"/>
  <c r="AG2202" i="6"/>
  <c r="AG1600" i="6"/>
  <c r="AG1864" i="6"/>
  <c r="AJ1864" i="6" s="1"/>
  <c r="AG1293" i="6"/>
  <c r="AG1011" i="6"/>
  <c r="AJ1011" i="6" s="1"/>
  <c r="AG2203" i="6"/>
  <c r="AG1868" i="6"/>
  <c r="AJ1868" i="6" s="1"/>
  <c r="AG1601" i="6"/>
  <c r="AG1694" i="6"/>
  <c r="AG268" i="6"/>
  <c r="AG1875" i="6"/>
  <c r="AG2204" i="6"/>
  <c r="AG773" i="6"/>
  <c r="AG2205" i="6"/>
  <c r="AG1876" i="6"/>
  <c r="AJ1876" i="6" s="1"/>
  <c r="AG494" i="6"/>
  <c r="AG495" i="6"/>
  <c r="AG1602" i="6"/>
  <c r="AG1603" i="6"/>
  <c r="AG1604" i="6"/>
  <c r="AG496" i="6"/>
  <c r="AG1877" i="6"/>
  <c r="AG497" i="6"/>
  <c r="AG1878" i="6"/>
  <c r="AG2206" i="6"/>
  <c r="AG2207" i="6"/>
  <c r="AG1605" i="6"/>
  <c r="AJ1605" i="6" s="1"/>
  <c r="AG269" i="6"/>
  <c r="AG1012" i="6"/>
  <c r="AG774" i="6"/>
  <c r="AG1013" i="6"/>
  <c r="AG270" i="6"/>
  <c r="AG775" i="6"/>
  <c r="AG2208" i="6"/>
  <c r="AG1606" i="6"/>
  <c r="AG271" i="6"/>
  <c r="AG1607" i="6"/>
  <c r="AG1608" i="6"/>
  <c r="AG1014" i="6"/>
  <c r="AJ1014" i="6" s="1"/>
  <c r="AG1609" i="6"/>
  <c r="AG273" i="6"/>
  <c r="AG776" i="6"/>
  <c r="AG1610" i="6"/>
  <c r="AG1611" i="6"/>
  <c r="AG1612" i="6"/>
  <c r="AG1613" i="6"/>
  <c r="AG1879" i="6"/>
  <c r="AG1614" i="6"/>
  <c r="AG1294" i="6"/>
  <c r="AG1615" i="6"/>
  <c r="AG1616" i="6"/>
  <c r="AJ1616" i="6" s="1"/>
  <c r="AG274" i="6"/>
  <c r="AG275" i="6"/>
  <c r="AJ275" i="6" s="1"/>
  <c r="AG276" i="6"/>
  <c r="AG2209" i="6"/>
  <c r="AJ2209" i="6" s="1"/>
  <c r="AG2210" i="6"/>
  <c r="AG1295" i="6"/>
  <c r="AG1296" i="6"/>
  <c r="AG1297" i="6"/>
  <c r="AG1015" i="6"/>
  <c r="AG1617" i="6"/>
  <c r="AG498" i="6"/>
  <c r="AG1880" i="6"/>
  <c r="AJ1880" i="6" s="1"/>
  <c r="AG499" i="6"/>
  <c r="AG1881" i="6"/>
  <c r="AG777" i="6"/>
  <c r="AG2211" i="6"/>
  <c r="AG2212" i="6"/>
  <c r="AG1016" i="6"/>
  <c r="AG500" i="6"/>
  <c r="AG501" i="6"/>
  <c r="AG778" i="6"/>
  <c r="AG1017" i="6"/>
  <c r="AG1018" i="6"/>
  <c r="AG1019" i="6"/>
  <c r="AJ1019" i="6" s="1"/>
  <c r="AG1618" i="6"/>
  <c r="AG1882" i="6"/>
  <c r="AG1883" i="6"/>
  <c r="AG779" i="6"/>
  <c r="AG1298" i="6"/>
  <c r="AG2213" i="6"/>
  <c r="AG1299" i="6"/>
  <c r="AG1020" i="6"/>
  <c r="AG1619" i="6"/>
  <c r="AG277" i="6"/>
  <c r="AG1620" i="6"/>
  <c r="AG2214" i="6"/>
  <c r="AJ2214" i="6" s="1"/>
  <c r="AG1300" i="6"/>
  <c r="AG1301" i="6"/>
  <c r="AG1621" i="6"/>
  <c r="AG1021" i="6"/>
  <c r="AG1302" i="6"/>
  <c r="AG780" i="6"/>
  <c r="AG278" i="6"/>
  <c r="AG1303" i="6"/>
  <c r="AG1622" i="6"/>
  <c r="AG1884" i="6"/>
  <c r="AG2215" i="6"/>
  <c r="AG1885" i="6"/>
  <c r="AJ1885" i="6" s="1"/>
  <c r="AG1022" i="6"/>
  <c r="AG279" i="6"/>
  <c r="AJ279" i="6" s="1"/>
  <c r="AG781" i="6"/>
  <c r="AG1023" i="6"/>
  <c r="AJ1023" i="6" s="1"/>
  <c r="AG1024" i="6"/>
  <c r="AG280" i="6"/>
  <c r="AG1967" i="6"/>
  <c r="AG2216" i="6"/>
  <c r="AG502" i="6"/>
  <c r="AG782" i="6"/>
  <c r="AG783" i="6"/>
  <c r="AG784" i="6"/>
  <c r="AJ784" i="6" s="1"/>
  <c r="AG785" i="6"/>
  <c r="AG1886" i="6"/>
  <c r="AG2217" i="6"/>
  <c r="AG2218" i="6"/>
  <c r="AG2219" i="6"/>
  <c r="AG1623" i="6"/>
  <c r="AG1624" i="6"/>
  <c r="AG1625" i="6"/>
  <c r="AG1626" i="6"/>
  <c r="AG503" i="6"/>
  <c r="AG281" i="6"/>
  <c r="AG1984" i="6"/>
  <c r="AJ1984" i="6" s="1"/>
  <c r="AG1627" i="6"/>
  <c r="AG786" i="6"/>
  <c r="AG1304" i="6"/>
  <c r="AG787" i="6"/>
  <c r="AG1628" i="6"/>
  <c r="AG1887" i="6"/>
  <c r="AG788" i="6"/>
  <c r="AG1888" i="6"/>
  <c r="AG789" i="6"/>
  <c r="AG1629" i="6"/>
  <c r="AG282" i="6"/>
  <c r="AG283" i="6"/>
  <c r="AJ283" i="6" s="1"/>
  <c r="AG2220" i="6"/>
  <c r="AG2221" i="6"/>
  <c r="AG1305" i="6"/>
  <c r="AG1630" i="6"/>
  <c r="AG1025" i="6"/>
  <c r="AG284" i="6"/>
  <c r="AG1631" i="6"/>
  <c r="AG2222" i="6"/>
  <c r="AG2223" i="6"/>
  <c r="AG2224" i="6"/>
  <c r="AG1632" i="6"/>
  <c r="AG1633" i="6"/>
  <c r="AJ1633" i="6" s="1"/>
  <c r="AG1306" i="6"/>
  <c r="AG790" i="6"/>
  <c r="AJ790" i="6" s="1"/>
  <c r="AG791" i="6"/>
  <c r="AG1307" i="6"/>
  <c r="AJ1307" i="6" s="1"/>
  <c r="AG2225" i="6"/>
  <c r="AG1634" i="6"/>
  <c r="AG1308" i="6"/>
  <c r="AG504" i="6"/>
  <c r="AG1695" i="6"/>
  <c r="AG285" i="6"/>
  <c r="AG286" i="6"/>
  <c r="AG1889" i="6"/>
  <c r="AJ1889" i="6" s="1"/>
  <c r="AG1696" i="6"/>
  <c r="AG1890" i="6"/>
  <c r="AG1891" i="6"/>
  <c r="AG1892" i="6"/>
  <c r="AG1026" i="6"/>
  <c r="AG1027" i="6"/>
  <c r="AG1635" i="6"/>
  <c r="AG1893" i="6"/>
  <c r="AG1028" i="6"/>
  <c r="AG1636" i="6"/>
  <c r="AG1637" i="6"/>
  <c r="AG792" i="6"/>
  <c r="AJ792" i="6" s="1"/>
  <c r="AG793" i="6"/>
  <c r="AG2226" i="6"/>
  <c r="AG1894" i="6"/>
  <c r="AG1895" i="6"/>
  <c r="AG1638" i="6"/>
  <c r="AG1029" i="6"/>
  <c r="AG1639" i="6"/>
  <c r="AG1030" i="6"/>
  <c r="AG1896" i="6"/>
  <c r="AG1640" i="6"/>
  <c r="AG505" i="6"/>
  <c r="AG1697" i="6"/>
  <c r="AJ1697" i="6" s="1"/>
  <c r="AG1897" i="6"/>
  <c r="AG1641" i="6"/>
  <c r="AG1309" i="6"/>
  <c r="AG1310" i="6"/>
  <c r="AG1031" i="6"/>
  <c r="AG1642" i="6"/>
  <c r="AG1643" i="6"/>
  <c r="AG1898" i="6"/>
  <c r="AG1644" i="6"/>
  <c r="AG794" i="6"/>
  <c r="AG1311" i="6"/>
  <c r="AG795" i="6"/>
  <c r="AJ795" i="6" s="1"/>
  <c r="AG2227" i="6"/>
  <c r="AG506" i="6"/>
  <c r="AJ506" i="6" s="1"/>
  <c r="AG507" i="6"/>
  <c r="AG1645" i="6"/>
  <c r="AJ1645" i="6" s="1"/>
  <c r="AG2228" i="6"/>
  <c r="AG1032" i="6"/>
  <c r="AG508" i="6"/>
  <c r="AG1899" i="6"/>
  <c r="AG1033" i="6"/>
  <c r="AG1646" i="6"/>
  <c r="AG1647" i="6"/>
  <c r="AG1648" i="6"/>
  <c r="AJ1648" i="6" s="1"/>
  <c r="AG1649" i="6"/>
  <c r="AG2229" i="6"/>
  <c r="AG1312" i="6"/>
  <c r="AG509" i="6"/>
  <c r="AG287" i="6"/>
  <c r="AG288" i="6"/>
  <c r="AG289" i="6"/>
  <c r="AG290" i="6"/>
  <c r="AG291" i="6"/>
  <c r="AG796" i="6"/>
  <c r="AG1650" i="6"/>
  <c r="AG1034" i="6"/>
  <c r="AJ1034" i="6" s="1"/>
  <c r="AG1900" i="6"/>
  <c r="AG1901" i="6"/>
  <c r="AG1035" i="6"/>
  <c r="AG1036" i="6"/>
  <c r="AG2230" i="6"/>
  <c r="AG510" i="6"/>
  <c r="AG1698" i="6"/>
  <c r="AG292" i="6"/>
  <c r="AG1313" i="6"/>
  <c r="AG1037" i="6"/>
  <c r="AG797" i="6"/>
  <c r="AG798" i="6"/>
  <c r="AJ798" i="6" s="1"/>
  <c r="AG293" i="6"/>
  <c r="AG294" i="6"/>
  <c r="AG1651" i="6"/>
  <c r="AG799" i="6"/>
  <c r="AG800" i="6"/>
  <c r="AG295" i="6"/>
  <c r="AG1038" i="6"/>
  <c r="AG1652" i="6"/>
  <c r="AG296" i="6"/>
  <c r="AG511" i="6"/>
  <c r="AG1039" i="6"/>
  <c r="AG1040" i="6"/>
  <c r="AJ1040" i="6" s="1"/>
  <c r="AG801" i="6"/>
  <c r="AG297" i="6"/>
  <c r="AJ297" i="6" s="1"/>
  <c r="AG802" i="6"/>
  <c r="AG1314" i="6"/>
  <c r="AJ1314" i="6" s="1"/>
  <c r="AG1699" i="6"/>
  <c r="AG1653" i="6"/>
  <c r="AG2231" i="6"/>
  <c r="AG1654" i="6"/>
  <c r="AG1315" i="6"/>
  <c r="AG1700" i="6"/>
  <c r="AG298" i="6"/>
  <c r="AG2232" i="6"/>
  <c r="AJ2232" i="6" s="1"/>
  <c r="AG803" i="6"/>
  <c r="AG1316" i="6"/>
  <c r="AG299" i="6"/>
  <c r="AG300" i="6"/>
  <c r="AG301" i="6"/>
  <c r="AG804" i="6"/>
  <c r="AG805" i="6"/>
  <c r="AG1655" i="6"/>
  <c r="AG1656" i="6"/>
  <c r="AG1657" i="6"/>
  <c r="AG1902" i="6"/>
  <c r="AG1903" i="6"/>
  <c r="AJ1903" i="6" s="1"/>
  <c r="AG1658" i="6"/>
  <c r="AG1317" i="6"/>
  <c r="AG302" i="6"/>
  <c r="AG806" i="6"/>
  <c r="AG512" i="6"/>
  <c r="AG1659" i="6"/>
  <c r="AG2233" i="6"/>
  <c r="AG2234" i="6"/>
  <c r="AG1660" i="6"/>
  <c r="AG2235" i="6"/>
  <c r="AG1318" i="6"/>
  <c r="AG1319" i="6"/>
  <c r="AJ1319" i="6" s="1"/>
  <c r="AG2141" i="6"/>
  <c r="AG1661" i="6"/>
  <c r="AG1320" i="6"/>
  <c r="AG303" i="6"/>
  <c r="AG1662" i="6"/>
  <c r="AG304" i="6"/>
  <c r="AG1904" i="6"/>
  <c r="AG1321" i="6"/>
  <c r="AG1041" i="6"/>
  <c r="AG807" i="6"/>
  <c r="AG305" i="6"/>
  <c r="AG1905" i="6"/>
  <c r="AJ1905" i="6" s="1"/>
  <c r="AG1323" i="6"/>
  <c r="AG1324" i="6"/>
  <c r="AJ1324" i="6" s="1"/>
  <c r="AG1906" i="6"/>
  <c r="AG1663" i="6"/>
  <c r="AJ1663" i="6" s="1"/>
  <c r="AG1664" i="6"/>
  <c r="AG306" i="6"/>
  <c r="AG307" i="6"/>
  <c r="AG808" i="6"/>
  <c r="AG1042" i="6"/>
  <c r="AG1907" i="6"/>
  <c r="AG1325" i="6"/>
  <c r="AG1326" i="6"/>
  <c r="AJ1326" i="6" s="1"/>
  <c r="AG1327" i="6"/>
  <c r="AG2236" i="6"/>
  <c r="AG2167" i="6"/>
  <c r="AG1665" i="6"/>
  <c r="AG1908" i="6"/>
  <c r="AG1909" i="6"/>
  <c r="AG1328" i="6"/>
  <c r="AG308" i="6"/>
  <c r="AG809" i="6"/>
  <c r="AG309" i="6"/>
  <c r="AG1329" i="6"/>
  <c r="AG1666" i="6"/>
  <c r="AJ1666" i="6" s="1"/>
  <c r="AG1330" i="6"/>
  <c r="AG1331" i="6"/>
  <c r="AG1043" i="6"/>
  <c r="AG1667" i="6"/>
  <c r="AG2181" i="6"/>
  <c r="AG810" i="6"/>
  <c r="AG811" i="6"/>
  <c r="AG1910" i="6"/>
  <c r="AG812" i="6"/>
  <c r="AG813" i="6"/>
  <c r="AG1332" i="6"/>
  <c r="AG814" i="6"/>
  <c r="AJ814" i="6" s="1"/>
  <c r="AG1044" i="6"/>
  <c r="AG310" i="6"/>
  <c r="AG1668" i="6"/>
  <c r="AG311" i="6"/>
  <c r="AG2237" i="6"/>
  <c r="AG1701" i="6"/>
  <c r="AG815" i="6"/>
  <c r="AG1911" i="6"/>
  <c r="AG1669" i="6"/>
  <c r="AG1670" i="6"/>
  <c r="AG1671" i="6"/>
  <c r="AG1672" i="6"/>
  <c r="AJ1672" i="6" s="1"/>
  <c r="AG1702" i="6"/>
  <c r="AG1045" i="6"/>
  <c r="AJ1045" i="6" s="1"/>
  <c r="AG1673" i="6"/>
  <c r="AG1912" i="6"/>
  <c r="AJ1912" i="6" s="1"/>
  <c r="AG1913" i="6"/>
  <c r="AG1914" i="6"/>
  <c r="AG1046" i="6"/>
  <c r="AG312" i="6"/>
  <c r="AG816" i="6"/>
  <c r="AG817" i="6"/>
  <c r="AG1915" i="6"/>
  <c r="AG1916" i="6"/>
  <c r="AJ1916" i="6" s="1"/>
  <c r="AG1047" i="6"/>
  <c r="AG313" i="6"/>
  <c r="AG818" i="6"/>
  <c r="AG1674" i="6"/>
  <c r="AG2238" i="6"/>
  <c r="AG1675" i="6"/>
  <c r="AG314" i="6"/>
  <c r="AG1333" i="6"/>
  <c r="AG513" i="6"/>
  <c r="AG2240" i="6"/>
  <c r="AG1676" i="6"/>
  <c r="AG1334" i="6"/>
  <c r="AJ1334" i="6" s="1"/>
  <c r="AG1335" i="6"/>
  <c r="AG1677" i="6"/>
  <c r="AG1048" i="6"/>
  <c r="AG315" i="6"/>
  <c r="AG1678" i="6"/>
  <c r="AG1679" i="6"/>
  <c r="AG316" i="6"/>
  <c r="AG515" i="6"/>
  <c r="AG317" i="6"/>
  <c r="AG819" i="6"/>
  <c r="AG1917" i="6"/>
  <c r="AG1049" i="6"/>
  <c r="AJ1049" i="6" s="1"/>
  <c r="AG1918" i="6"/>
  <c r="AG1336" i="6"/>
  <c r="AG2239" i="6"/>
  <c r="AG1680" i="6"/>
  <c r="AG2241" i="6"/>
  <c r="AD318" i="6"/>
  <c r="AD516" i="6"/>
  <c r="AD1919" i="6"/>
  <c r="AD1920" i="6"/>
  <c r="AD1337" i="6"/>
  <c r="AD2" i="6"/>
  <c r="AD3" i="6"/>
  <c r="AD1338" i="6"/>
  <c r="AD1703" i="6"/>
  <c r="AD1704" i="6"/>
  <c r="AD1921" i="6"/>
  <c r="AD1050" i="6"/>
  <c r="AD820" i="6"/>
  <c r="AD821" i="6"/>
  <c r="AD4" i="6"/>
  <c r="AD5" i="6"/>
  <c r="AD517" i="6"/>
  <c r="AD518" i="6"/>
  <c r="AD1051" i="6"/>
  <c r="AD1705" i="6"/>
  <c r="AD6" i="6"/>
  <c r="AD319" i="6"/>
  <c r="AD7" i="6"/>
  <c r="AD519" i="6"/>
  <c r="AD520" i="6"/>
  <c r="AD1706" i="6"/>
  <c r="AD1922" i="6"/>
  <c r="AD1707" i="6"/>
  <c r="AD8" i="6"/>
  <c r="AD1923" i="6"/>
  <c r="AD320" i="6"/>
  <c r="AD321" i="6"/>
  <c r="AD1924" i="6"/>
  <c r="AD1052" i="6"/>
  <c r="AD822" i="6"/>
  <c r="AD521" i="6"/>
  <c r="AD1339" i="6"/>
  <c r="AD1708" i="6"/>
  <c r="AD322" i="6"/>
  <c r="AD1053" i="6"/>
  <c r="AD1709" i="6"/>
  <c r="AD9" i="6"/>
  <c r="AD10" i="6"/>
  <c r="AD1925" i="6"/>
  <c r="AD323" i="6"/>
  <c r="AD324" i="6"/>
  <c r="AD1926" i="6"/>
  <c r="AD1927" i="6"/>
  <c r="AD1340" i="6"/>
  <c r="AD522" i="6"/>
  <c r="AD11" i="6"/>
  <c r="AD523" i="6"/>
  <c r="AD525" i="6"/>
  <c r="AD526" i="6"/>
  <c r="AD1928" i="6"/>
  <c r="AD12" i="6"/>
  <c r="AD527" i="6"/>
  <c r="AD528" i="6"/>
  <c r="AD529" i="6"/>
  <c r="AD1929" i="6"/>
  <c r="AD1054" i="6"/>
  <c r="AD1055" i="6"/>
  <c r="AD1710" i="6"/>
  <c r="AD13" i="6"/>
  <c r="AD530" i="6"/>
  <c r="AD1056" i="6"/>
  <c r="AD325" i="6"/>
  <c r="AD14" i="6"/>
  <c r="AD1930" i="6"/>
  <c r="AD531" i="6"/>
  <c r="AD1341" i="6"/>
  <c r="AD15" i="6"/>
  <c r="AD532" i="6"/>
  <c r="AD533" i="6"/>
  <c r="AD823" i="6"/>
  <c r="AD1931" i="6"/>
  <c r="AD824" i="6"/>
  <c r="AD1711" i="6"/>
  <c r="AD16" i="6"/>
  <c r="AD534" i="6"/>
  <c r="AD1712" i="6"/>
  <c r="AD1342" i="6"/>
  <c r="AD1057" i="6"/>
  <c r="AD826" i="6"/>
  <c r="AD326" i="6"/>
  <c r="AD827" i="6"/>
  <c r="AD1058" i="6"/>
  <c r="AD535" i="6"/>
  <c r="AD1343" i="6"/>
  <c r="AD1059" i="6"/>
  <c r="AD536" i="6"/>
  <c r="AD1932" i="6"/>
  <c r="AD1933" i="6"/>
  <c r="AD537" i="6"/>
  <c r="AD1344" i="6"/>
  <c r="AD1345" i="6"/>
  <c r="AD1060" i="6"/>
  <c r="AD1061" i="6"/>
  <c r="AD828" i="6"/>
  <c r="AD829" i="6"/>
  <c r="AD1346" i="6"/>
  <c r="AD1347" i="6"/>
  <c r="AD538" i="6"/>
  <c r="AD1062" i="6"/>
  <c r="AD1063" i="6"/>
  <c r="AD1064" i="6"/>
  <c r="AD17" i="6"/>
  <c r="AD18" i="6"/>
  <c r="AD19" i="6"/>
  <c r="AD20" i="6"/>
  <c r="AD21" i="6"/>
  <c r="AD1348" i="6"/>
  <c r="AD1349" i="6"/>
  <c r="AD1065" i="6"/>
  <c r="AD1066" i="6"/>
  <c r="AD1067" i="6"/>
  <c r="AD22" i="6"/>
  <c r="AD23" i="6"/>
  <c r="AD24" i="6"/>
  <c r="AD25" i="6"/>
  <c r="AD539" i="6"/>
  <c r="AD830" i="6"/>
  <c r="AD327" i="6"/>
  <c r="AD540" i="6"/>
  <c r="AD1934" i="6"/>
  <c r="AD1350" i="6"/>
  <c r="AD831" i="6"/>
  <c r="AD1713" i="6"/>
  <c r="AD1935" i="6"/>
  <c r="AD26" i="6"/>
  <c r="AD328" i="6"/>
  <c r="AD1714" i="6"/>
  <c r="AD1351" i="6"/>
  <c r="AD329" i="6"/>
  <c r="AD832" i="6"/>
  <c r="AD137" i="6"/>
  <c r="AD330" i="6"/>
  <c r="AD331" i="6"/>
  <c r="AD332" i="6"/>
  <c r="AD833" i="6"/>
  <c r="AD27" i="6"/>
  <c r="AD541" i="6"/>
  <c r="AD1715" i="6"/>
  <c r="AD1716" i="6"/>
  <c r="AD1717" i="6"/>
  <c r="AD333" i="6"/>
  <c r="AD28" i="6"/>
  <c r="AD29" i="6"/>
  <c r="AD542" i="6"/>
  <c r="AD1352" i="6"/>
  <c r="AD1936" i="6"/>
  <c r="AD1068" i="6"/>
  <c r="AD1069" i="6"/>
  <c r="AD543" i="6"/>
  <c r="AD1353" i="6"/>
  <c r="AD1937" i="6"/>
  <c r="AD1938" i="6"/>
  <c r="AD1939" i="6"/>
  <c r="AD30" i="6"/>
  <c r="AD334" i="6"/>
  <c r="AD31" i="6"/>
  <c r="AD544" i="6"/>
  <c r="AD32" i="6"/>
  <c r="AD545" i="6"/>
  <c r="AD546" i="6"/>
  <c r="AD1940" i="6"/>
  <c r="AD1718" i="6"/>
  <c r="AD335" i="6"/>
  <c r="AD336" i="6"/>
  <c r="AD547" i="6"/>
  <c r="AD548" i="6"/>
  <c r="AD549" i="6"/>
  <c r="AD1941" i="6"/>
  <c r="AD1942" i="6"/>
  <c r="AD33" i="6"/>
  <c r="AD1943" i="6"/>
  <c r="AD34" i="6"/>
  <c r="AD35" i="6"/>
  <c r="AD36" i="6"/>
  <c r="AD550" i="6"/>
  <c r="AD1719" i="6"/>
  <c r="AD1720" i="6"/>
  <c r="AD1721" i="6"/>
  <c r="AD1681" i="6"/>
  <c r="AD37" i="6"/>
  <c r="AD38" i="6"/>
  <c r="AD39" i="6"/>
  <c r="AD551" i="6"/>
  <c r="AD552" i="6"/>
  <c r="AD1722" i="6"/>
  <c r="AD1354" i="6"/>
  <c r="AD553" i="6"/>
  <c r="AD1070" i="6"/>
  <c r="AD834" i="6"/>
  <c r="AD40" i="6"/>
  <c r="AD1944" i="6"/>
  <c r="AD1723" i="6"/>
  <c r="AD835" i="6"/>
  <c r="AD1071" i="6"/>
  <c r="AD554" i="6"/>
  <c r="AD1355" i="6"/>
  <c r="AD41" i="6"/>
  <c r="AD42" i="6"/>
  <c r="AD1356" i="6"/>
  <c r="AD555" i="6"/>
  <c r="AD1072" i="6"/>
  <c r="AD1073" i="6"/>
  <c r="AD1945" i="6"/>
  <c r="AD1946" i="6"/>
  <c r="AD1074" i="6"/>
  <c r="AD1075" i="6"/>
  <c r="AD1076" i="6"/>
  <c r="AD1947" i="6"/>
  <c r="AD337" i="6"/>
  <c r="AD338" i="6"/>
  <c r="AD43" i="6"/>
  <c r="AD556" i="6"/>
  <c r="AD339" i="6"/>
  <c r="AD1724" i="6"/>
  <c r="AD44" i="6"/>
  <c r="AD557" i="6"/>
  <c r="AD558" i="6"/>
  <c r="AD1948" i="6"/>
  <c r="AD340" i="6"/>
  <c r="AD341" i="6"/>
  <c r="AD45" i="6"/>
  <c r="AD559" i="6"/>
  <c r="AD1077" i="6"/>
  <c r="AD342" i="6"/>
  <c r="AD1078" i="6"/>
  <c r="AD46" i="6"/>
  <c r="AD560" i="6"/>
  <c r="AD1949" i="6"/>
  <c r="AD1079" i="6"/>
  <c r="AD836" i="6"/>
  <c r="AD837" i="6"/>
  <c r="AD561" i="6"/>
  <c r="AD343" i="6"/>
  <c r="AD47" i="6"/>
  <c r="AD48" i="6"/>
  <c r="AD49" i="6"/>
  <c r="AD562" i="6"/>
  <c r="AD1950" i="6"/>
  <c r="AD50" i="6"/>
  <c r="AD51" i="6"/>
  <c r="AD344" i="6"/>
  <c r="AD52" i="6"/>
  <c r="AD53" i="6"/>
  <c r="AD1080" i="6"/>
  <c r="AD345" i="6"/>
  <c r="AD1357" i="6"/>
  <c r="AD1725" i="6"/>
  <c r="AD346" i="6"/>
  <c r="AD563" i="6"/>
  <c r="AD54" i="6"/>
  <c r="AD1726" i="6"/>
  <c r="AD1727" i="6"/>
  <c r="AD1081" i="6"/>
  <c r="AD55" i="6"/>
  <c r="AD564" i="6"/>
  <c r="AD1082" i="6"/>
  <c r="AD1682" i="6"/>
  <c r="AD56" i="6"/>
  <c r="AD1728" i="6"/>
  <c r="AD565" i="6"/>
  <c r="AD1729" i="6"/>
  <c r="AD1730" i="6"/>
  <c r="AD1951" i="6"/>
  <c r="AD1731" i="6"/>
  <c r="AD1083" i="6"/>
  <c r="AD272" i="6"/>
  <c r="AD57" i="6"/>
  <c r="AD1952" i="6"/>
  <c r="AD838" i="6"/>
  <c r="AD1953" i="6"/>
  <c r="AD1732" i="6"/>
  <c r="AD1358" i="6"/>
  <c r="AD347" i="6"/>
  <c r="AD566" i="6"/>
  <c r="AD1954" i="6"/>
  <c r="AD1084" i="6"/>
  <c r="AD1683" i="6"/>
  <c r="AD1733" i="6"/>
  <c r="AD1085" i="6"/>
  <c r="AD1734" i="6"/>
  <c r="AD348" i="6"/>
  <c r="AD58" i="6"/>
  <c r="AD59" i="6"/>
  <c r="AD567" i="6"/>
  <c r="AD1955" i="6"/>
  <c r="AD1956" i="6"/>
  <c r="AD1957" i="6"/>
  <c r="AD349" i="6"/>
  <c r="AD350" i="6"/>
  <c r="AD60" i="6"/>
  <c r="AD61" i="6"/>
  <c r="AD568" i="6"/>
  <c r="AD569" i="6"/>
  <c r="AD351" i="6"/>
  <c r="AD1958" i="6"/>
  <c r="AD1959" i="6"/>
  <c r="AD1960" i="6"/>
  <c r="AD62" i="6"/>
  <c r="AD63" i="6"/>
  <c r="AD1086" i="6"/>
  <c r="AD64" i="6"/>
  <c r="AD65" i="6"/>
  <c r="AD570" i="6"/>
  <c r="AD1961" i="6"/>
  <c r="AD352" i="6"/>
  <c r="AD66" i="6"/>
  <c r="AD67" i="6"/>
  <c r="AD571" i="6"/>
  <c r="AD572" i="6"/>
  <c r="AD1962" i="6"/>
  <c r="AD1963" i="6"/>
  <c r="AD1964" i="6"/>
  <c r="AD1087" i="6"/>
  <c r="AD68" i="6"/>
  <c r="AD839" i="6"/>
  <c r="AD69" i="6"/>
  <c r="AD1359" i="6"/>
  <c r="AD353" i="6"/>
  <c r="AD70" i="6"/>
  <c r="AD573" i="6"/>
  <c r="AD1965" i="6"/>
  <c r="AD1684" i="6"/>
  <c r="AD354" i="6"/>
  <c r="AD71" i="6"/>
  <c r="AD355" i="6"/>
  <c r="AD356" i="6"/>
  <c r="AD840" i="6"/>
  <c r="AD574" i="6"/>
  <c r="AD1088" i="6"/>
  <c r="AD1735" i="6"/>
  <c r="AD841" i="6"/>
  <c r="AD1360" i="6"/>
  <c r="AD1966" i="6"/>
  <c r="AD1736" i="6"/>
  <c r="AD1089" i="6"/>
  <c r="AD1090" i="6"/>
  <c r="AD72" i="6"/>
  <c r="AD73" i="6"/>
  <c r="AD1968" i="6"/>
  <c r="AD74" i="6"/>
  <c r="AD75" i="6"/>
  <c r="AD1737" i="6"/>
  <c r="AD575" i="6"/>
  <c r="AD1091" i="6"/>
  <c r="AD1969" i="6"/>
  <c r="AD1092" i="6"/>
  <c r="AD1738" i="6"/>
  <c r="AD357" i="6"/>
  <c r="AD76" i="6"/>
  <c r="AD77" i="6"/>
  <c r="AD576" i="6"/>
  <c r="AD1361" i="6"/>
  <c r="AD1970" i="6"/>
  <c r="AD78" i="6"/>
  <c r="AD79" i="6"/>
  <c r="AD1971" i="6"/>
  <c r="AD1972" i="6"/>
  <c r="AD1093" i="6"/>
  <c r="AD1094" i="6"/>
  <c r="AD1095" i="6"/>
  <c r="AD358" i="6"/>
  <c r="AD1096" i="6"/>
  <c r="AD842" i="6"/>
  <c r="AD1097" i="6"/>
  <c r="AD1362" i="6"/>
  <c r="AD359" i="6"/>
  <c r="AD1973" i="6"/>
  <c r="AD1363" i="6"/>
  <c r="AD843" i="6"/>
  <c r="AD1974" i="6"/>
  <c r="AD1739" i="6"/>
  <c r="AD360" i="6"/>
  <c r="AD1975" i="6"/>
  <c r="AD1364" i="6"/>
  <c r="AD844" i="6"/>
  <c r="AD80" i="6"/>
  <c r="AD1976" i="6"/>
  <c r="AD1977" i="6"/>
  <c r="AD1978" i="6"/>
  <c r="AD1098" i="6"/>
  <c r="AD1740" i="6"/>
  <c r="AD1365" i="6"/>
  <c r="AD1099" i="6"/>
  <c r="AD361" i="6"/>
  <c r="AD1366" i="6"/>
  <c r="AD362" i="6"/>
  <c r="AD363" i="6"/>
  <c r="AD577" i="6"/>
  <c r="AD1100" i="6"/>
  <c r="AD845" i="6"/>
  <c r="AD846" i="6"/>
  <c r="AD1367" i="6"/>
  <c r="AD1101" i="6"/>
  <c r="AD1102" i="6"/>
  <c r="AD847" i="6"/>
  <c r="AD364" i="6"/>
  <c r="AD578" i="6"/>
  <c r="AD579" i="6"/>
  <c r="AD1103" i="6"/>
  <c r="AD580" i="6"/>
  <c r="AD407" i="6"/>
  <c r="AD581" i="6"/>
  <c r="AD365" i="6"/>
  <c r="AD848" i="6"/>
  <c r="AD1741" i="6"/>
  <c r="AD1368" i="6"/>
  <c r="AD1104" i="6"/>
  <c r="AD1105" i="6"/>
  <c r="AD1742" i="6"/>
  <c r="AD1743" i="6"/>
  <c r="AD1979" i="6"/>
  <c r="AD1106" i="6"/>
  <c r="AD1107" i="6"/>
  <c r="AD582" i="6"/>
  <c r="AD583" i="6"/>
  <c r="AD1980" i="6"/>
  <c r="AD1108" i="6"/>
  <c r="AD849" i="6"/>
  <c r="AD81" i="6"/>
  <c r="AD82" i="6"/>
  <c r="AD1110" i="6"/>
  <c r="AD1111" i="6"/>
  <c r="AD850" i="6"/>
  <c r="AD1744" i="6"/>
  <c r="AD1745" i="6"/>
  <c r="AD584" i="6"/>
  <c r="AD585" i="6"/>
  <c r="AD1685" i="6"/>
  <c r="AD1746" i="6"/>
  <c r="AD586" i="6"/>
  <c r="AD1747" i="6"/>
  <c r="AD1112" i="6"/>
  <c r="AD1113" i="6"/>
  <c r="AD366" i="6"/>
  <c r="AD851" i="6"/>
  <c r="AD83" i="6"/>
  <c r="AD1981" i="6"/>
  <c r="AD1114" i="6"/>
  <c r="AD367" i="6"/>
  <c r="AD368" i="6"/>
  <c r="AD1982" i="6"/>
  <c r="AD84" i="6"/>
  <c r="AD369" i="6"/>
  <c r="AD852" i="6"/>
  <c r="AD1983" i="6"/>
  <c r="AD452" i="6"/>
  <c r="AD1985" i="6"/>
  <c r="AD1115" i="6"/>
  <c r="AD1116" i="6"/>
  <c r="AD1117" i="6"/>
  <c r="AD1748" i="6"/>
  <c r="AD1369" i="6"/>
  <c r="AD1749" i="6"/>
  <c r="AD1750" i="6"/>
  <c r="AD1986" i="6"/>
  <c r="AD853" i="6"/>
  <c r="AD854" i="6"/>
  <c r="AD1751" i="6"/>
  <c r="AD1752" i="6"/>
  <c r="AD85" i="6"/>
  <c r="AD587" i="6"/>
  <c r="AD1987" i="6"/>
  <c r="AD1988" i="6"/>
  <c r="AD588" i="6"/>
  <c r="AD370" i="6"/>
  <c r="AD855" i="6"/>
  <c r="AD371" i="6"/>
  <c r="AD86" i="6"/>
  <c r="AD1370" i="6"/>
  <c r="AD372" i="6"/>
  <c r="AD87" i="6"/>
  <c r="AD88" i="6"/>
  <c r="AD1989" i="6"/>
  <c r="AD89" i="6"/>
  <c r="AD90" i="6"/>
  <c r="AD589" i="6"/>
  <c r="AD1990" i="6"/>
  <c r="AD590" i="6"/>
  <c r="AD856" i="6"/>
  <c r="AD91" i="6"/>
  <c r="AD591" i="6"/>
  <c r="AD1991" i="6"/>
  <c r="AD1371" i="6"/>
  <c r="AD1118" i="6"/>
  <c r="AD92" i="6"/>
  <c r="AD1372" i="6"/>
  <c r="AD1992" i="6"/>
  <c r="AD1119" i="6"/>
  <c r="AD1753" i="6"/>
  <c r="AD857" i="6"/>
  <c r="AD1754" i="6"/>
  <c r="AD1373" i="6"/>
  <c r="AD93" i="6"/>
  <c r="AD94" i="6"/>
  <c r="AD95" i="6"/>
  <c r="AD1755" i="6"/>
  <c r="AD1374" i="6"/>
  <c r="AD1756" i="6"/>
  <c r="AD373" i="6"/>
  <c r="AD858" i="6"/>
  <c r="AD374" i="6"/>
  <c r="AD1993" i="6"/>
  <c r="AD1375" i="6"/>
  <c r="AD1757" i="6"/>
  <c r="AD593" i="6"/>
  <c r="AD594" i="6"/>
  <c r="AD1994" i="6"/>
  <c r="AD514" i="6"/>
  <c r="AD96" i="6"/>
  <c r="AD595" i="6"/>
  <c r="AD1120" i="6"/>
  <c r="AD375" i="6"/>
  <c r="AD376" i="6"/>
  <c r="AD1121" i="6"/>
  <c r="AD1376" i="6"/>
  <c r="AD1377" i="6"/>
  <c r="AD596" i="6"/>
  <c r="AD524" i="6"/>
  <c r="AD1122" i="6"/>
  <c r="AD859" i="6"/>
  <c r="AD860" i="6"/>
  <c r="AD861" i="6"/>
  <c r="AD1995" i="6"/>
  <c r="AD1378" i="6"/>
  <c r="AD1379" i="6"/>
  <c r="AD1758" i="6"/>
  <c r="AD1996" i="6"/>
  <c r="AD377" i="6"/>
  <c r="AD378" i="6"/>
  <c r="AD862" i="6"/>
  <c r="AD1997" i="6"/>
  <c r="AD1998" i="6"/>
  <c r="AD597" i="6"/>
  <c r="AD598" i="6"/>
  <c r="AD599" i="6"/>
  <c r="AD1123" i="6"/>
  <c r="AD97" i="6"/>
  <c r="AD1759" i="6"/>
  <c r="AD1380" i="6"/>
  <c r="AD600" i="6"/>
  <c r="AD1999" i="6"/>
  <c r="AD98" i="6"/>
  <c r="AD1124" i="6"/>
  <c r="AD1125" i="6"/>
  <c r="AD1126" i="6"/>
  <c r="AD863" i="6"/>
  <c r="AD601" i="6"/>
  <c r="AD1127" i="6"/>
  <c r="AD2000" i="6"/>
  <c r="AD2001" i="6"/>
  <c r="AD1128" i="6"/>
  <c r="AD864" i="6"/>
  <c r="AD2002" i="6"/>
  <c r="AD1381" i="6"/>
  <c r="AD602" i="6"/>
  <c r="AD1760" i="6"/>
  <c r="AD99" i="6"/>
  <c r="AD1761" i="6"/>
  <c r="AD2003" i="6"/>
  <c r="AD100" i="6"/>
  <c r="AD101" i="6"/>
  <c r="AD2004" i="6"/>
  <c r="AD1762" i="6"/>
  <c r="AD1763" i="6"/>
  <c r="AD603" i="6"/>
  <c r="AD1764" i="6"/>
  <c r="AD2005" i="6"/>
  <c r="AD2006" i="6"/>
  <c r="AD2007" i="6"/>
  <c r="AD102" i="6"/>
  <c r="AD103" i="6"/>
  <c r="AD604" i="6"/>
  <c r="AD1129" i="6"/>
  <c r="AD1130" i="6"/>
  <c r="AD1382" i="6"/>
  <c r="AD1383" i="6"/>
  <c r="AD1131" i="6"/>
  <c r="AD104" i="6"/>
  <c r="AD1384" i="6"/>
  <c r="AD105" i="6"/>
  <c r="AD865" i="6"/>
  <c r="AD2008" i="6"/>
  <c r="AD2009" i="6"/>
  <c r="AD1765" i="6"/>
  <c r="AD1132" i="6"/>
  <c r="AD592" i="6"/>
  <c r="AD866" i="6"/>
  <c r="AD1133" i="6"/>
  <c r="AD1385" i="6"/>
  <c r="AD2010" i="6"/>
  <c r="AD1134" i="6"/>
  <c r="AD1386" i="6"/>
  <c r="AD1135" i="6"/>
  <c r="AD2011" i="6"/>
  <c r="AD867" i="6"/>
  <c r="AD605" i="6"/>
  <c r="AD2012" i="6"/>
  <c r="AD1387" i="6"/>
  <c r="AD379" i="6"/>
  <c r="AD868" i="6"/>
  <c r="AD869" i="6"/>
  <c r="AD106" i="6"/>
  <c r="AD380" i="6"/>
  <c r="AD107" i="6"/>
  <c r="AD1766" i="6"/>
  <c r="AD108" i="6"/>
  <c r="AD381" i="6"/>
  <c r="AD1136" i="6"/>
  <c r="AD382" i="6"/>
  <c r="AD606" i="6"/>
  <c r="AD1767" i="6"/>
  <c r="AD383" i="6"/>
  <c r="AD109" i="6"/>
  <c r="AD607" i="6"/>
  <c r="AD1137" i="6"/>
  <c r="AD1138" i="6"/>
  <c r="AD1139" i="6"/>
  <c r="AD384" i="6"/>
  <c r="AD110" i="6"/>
  <c r="AD608" i="6"/>
  <c r="AD609" i="6"/>
  <c r="AD1768" i="6"/>
  <c r="AD111" i="6"/>
  <c r="AD1140" i="6"/>
  <c r="AD385" i="6"/>
  <c r="AD386" i="6"/>
  <c r="AD112" i="6"/>
  <c r="AD1141" i="6"/>
  <c r="AD1388" i="6"/>
  <c r="AD113" i="6"/>
  <c r="AD1142" i="6"/>
  <c r="AD114" i="6"/>
  <c r="AD1389" i="6"/>
  <c r="AD387" i="6"/>
  <c r="AD870" i="6"/>
  <c r="AD610" i="6"/>
  <c r="AD1390" i="6"/>
  <c r="AD2013" i="6"/>
  <c r="AD115" i="6"/>
  <c r="AD1391" i="6"/>
  <c r="AD2014" i="6"/>
  <c r="AD116" i="6"/>
  <c r="AD1392" i="6"/>
  <c r="AD1393" i="6"/>
  <c r="AD2015" i="6"/>
  <c r="AD1143" i="6"/>
  <c r="AD2016" i="6"/>
  <c r="AD388" i="6"/>
  <c r="AD117" i="6"/>
  <c r="AD611" i="6"/>
  <c r="AD612" i="6"/>
  <c r="AD871" i="6"/>
  <c r="AD1394" i="6"/>
  <c r="AD1769" i="6"/>
  <c r="AD1144" i="6"/>
  <c r="AD872" i="6"/>
  <c r="AD1395" i="6"/>
  <c r="AD1145" i="6"/>
  <c r="AD873" i="6"/>
  <c r="AD1396" i="6"/>
  <c r="AD1146" i="6"/>
  <c r="AD874" i="6"/>
  <c r="AD389" i="6"/>
  <c r="AD875" i="6"/>
  <c r="AD1397" i="6"/>
  <c r="AD2017" i="6"/>
  <c r="AD1770" i="6"/>
  <c r="AD2018" i="6"/>
  <c r="AD1398" i="6"/>
  <c r="AD1399" i="6"/>
  <c r="AD876" i="6"/>
  <c r="AD1147" i="6"/>
  <c r="AD118" i="6"/>
  <c r="AD613" i="6"/>
  <c r="AD1148" i="6"/>
  <c r="AD119" i="6"/>
  <c r="AD1400" i="6"/>
  <c r="AD1401" i="6"/>
  <c r="AD120" i="6"/>
  <c r="AD877" i="6"/>
  <c r="AD878" i="6"/>
  <c r="AD121" i="6"/>
  <c r="AD122" i="6"/>
  <c r="AD390" i="6"/>
  <c r="AD614" i="6"/>
  <c r="AD1771" i="6"/>
  <c r="AD1402" i="6"/>
  <c r="AD1149" i="6"/>
  <c r="AD879" i="6"/>
  <c r="AD880" i="6"/>
  <c r="AD123" i="6"/>
  <c r="AD615" i="6"/>
  <c r="AD2019" i="6"/>
  <c r="AD2020" i="6"/>
  <c r="AD1403" i="6"/>
  <c r="AD1150" i="6"/>
  <c r="AD1151" i="6"/>
  <c r="AD2021" i="6"/>
  <c r="AD1152" i="6"/>
  <c r="AD616" i="6"/>
  <c r="AD2022" i="6"/>
  <c r="AD1772" i="6"/>
  <c r="AD1404" i="6"/>
  <c r="AD1153" i="6"/>
  <c r="AD391" i="6"/>
  <c r="AD1773" i="6"/>
  <c r="AD1774" i="6"/>
  <c r="AD617" i="6"/>
  <c r="AD618" i="6"/>
  <c r="AD2023" i="6"/>
  <c r="AD2024" i="6"/>
  <c r="AD1154" i="6"/>
  <c r="AD881" i="6"/>
  <c r="AD882" i="6"/>
  <c r="AD124" i="6"/>
  <c r="AD1775" i="6"/>
  <c r="AD2025" i="6"/>
  <c r="AD883" i="6"/>
  <c r="AD884" i="6"/>
  <c r="AD1405" i="6"/>
  <c r="AD619" i="6"/>
  <c r="AD2026" i="6"/>
  <c r="AD2027" i="6"/>
  <c r="AD125" i="6"/>
  <c r="AD620" i="6"/>
  <c r="AD2028" i="6"/>
  <c r="AD2029" i="6"/>
  <c r="AD126" i="6"/>
  <c r="AD127" i="6"/>
  <c r="AD621" i="6"/>
  <c r="AD1406" i="6"/>
  <c r="AD1407" i="6"/>
  <c r="AD622" i="6"/>
  <c r="AD885" i="6"/>
  <c r="AD128" i="6"/>
  <c r="AD392" i="6"/>
  <c r="AD1776" i="6"/>
  <c r="AD129" i="6"/>
  <c r="AD130" i="6"/>
  <c r="AD886" i="6"/>
  <c r="AD393" i="6"/>
  <c r="AD131" i="6"/>
  <c r="AD132" i="6"/>
  <c r="AD623" i="6"/>
  <c r="AD2030" i="6"/>
  <c r="AD1777" i="6"/>
  <c r="AD887" i="6"/>
  <c r="AD133" i="6"/>
  <c r="AD624" i="6"/>
  <c r="AD2031" i="6"/>
  <c r="AD1408" i="6"/>
  <c r="AD888" i="6"/>
  <c r="AD625" i="6"/>
  <c r="AD1778" i="6"/>
  <c r="AD1779" i="6"/>
  <c r="AD1155" i="6"/>
  <c r="AD1156" i="6"/>
  <c r="AD626" i="6"/>
  <c r="AD2032" i="6"/>
  <c r="AD1157" i="6"/>
  <c r="AD1158" i="6"/>
  <c r="AD627" i="6"/>
  <c r="AD2033" i="6"/>
  <c r="AD889" i="6"/>
  <c r="AD134" i="6"/>
  <c r="AD628" i="6"/>
  <c r="AD890" i="6"/>
  <c r="AD135" i="6"/>
  <c r="AD136" i="6"/>
  <c r="AD629" i="6"/>
  <c r="AD2034" i="6"/>
  <c r="AD1159" i="6"/>
  <c r="AD138" i="6"/>
  <c r="AD139" i="6"/>
  <c r="AD630" i="6"/>
  <c r="AD1160" i="6"/>
  <c r="AD140" i="6"/>
  <c r="AD1161" i="6"/>
  <c r="AD1409" i="6"/>
  <c r="AD1410" i="6"/>
  <c r="AD394" i="6"/>
  <c r="AD1411" i="6"/>
  <c r="AD395" i="6"/>
  <c r="AD141" i="6"/>
  <c r="AD396" i="6"/>
  <c r="AD397" i="6"/>
  <c r="AD892" i="6"/>
  <c r="AD142" i="6"/>
  <c r="AD143" i="6"/>
  <c r="AD2035" i="6"/>
  <c r="AD2036" i="6"/>
  <c r="AD1162" i="6"/>
  <c r="AD1412" i="6"/>
  <c r="AD1413" i="6"/>
  <c r="AD2037" i="6"/>
  <c r="AD1163" i="6"/>
  <c r="AD893" i="6"/>
  <c r="AD894" i="6"/>
  <c r="AD631" i="6"/>
  <c r="AD398" i="6"/>
  <c r="AD399" i="6"/>
  <c r="AD632" i="6"/>
  <c r="AD2038" i="6"/>
  <c r="AD2039" i="6"/>
  <c r="AD1164" i="6"/>
  <c r="AD895" i="6"/>
  <c r="AD144" i="6"/>
  <c r="AD2040" i="6"/>
  <c r="AD2041" i="6"/>
  <c r="AD400" i="6"/>
  <c r="AD1165" i="6"/>
  <c r="AD896" i="6"/>
  <c r="AD1780" i="6"/>
  <c r="AD1166" i="6"/>
  <c r="AD1781" i="6"/>
  <c r="AD1782" i="6"/>
  <c r="AD145" i="6"/>
  <c r="AD1414" i="6"/>
  <c r="AD825" i="6"/>
  <c r="AD633" i="6"/>
  <c r="AD634" i="6"/>
  <c r="AD897" i="6"/>
  <c r="AD1415" i="6"/>
  <c r="AD1416" i="6"/>
  <c r="AD1417" i="6"/>
  <c r="AD1418" i="6"/>
  <c r="AD1419" i="6"/>
  <c r="AD401" i="6"/>
  <c r="AD402" i="6"/>
  <c r="AD146" i="6"/>
  <c r="AD147" i="6"/>
  <c r="AD148" i="6"/>
  <c r="AD1420" i="6"/>
  <c r="AD1421" i="6"/>
  <c r="AD403" i="6"/>
  <c r="AD898" i="6"/>
  <c r="AD635" i="6"/>
  <c r="AD2042" i="6"/>
  <c r="AD1167" i="6"/>
  <c r="AD404" i="6"/>
  <c r="AD899" i="6"/>
  <c r="AD405" i="6"/>
  <c r="AD149" i="6"/>
  <c r="AD150" i="6"/>
  <c r="AD151" i="6"/>
  <c r="AD636" i="6"/>
  <c r="AD1422" i="6"/>
  <c r="AD1423" i="6"/>
  <c r="AD1168" i="6"/>
  <c r="AD900" i="6"/>
  <c r="AD901" i="6"/>
  <c r="AD1783" i="6"/>
  <c r="AD1169" i="6"/>
  <c r="AD1170" i="6"/>
  <c r="AD902" i="6"/>
  <c r="AD1424" i="6"/>
  <c r="AD1425" i="6"/>
  <c r="AD1784" i="6"/>
  <c r="AD1171" i="6"/>
  <c r="AD1172" i="6"/>
  <c r="AD903" i="6"/>
  <c r="AD152" i="6"/>
  <c r="AD1426" i="6"/>
  <c r="AD1173" i="6"/>
  <c r="AD153" i="6"/>
  <c r="AD637" i="6"/>
  <c r="AD1174" i="6"/>
  <c r="AD904" i="6"/>
  <c r="AD2043" i="6"/>
  <c r="AD406" i="6"/>
  <c r="AD1785" i="6"/>
  <c r="AD154" i="6"/>
  <c r="AD638" i="6"/>
  <c r="AD2044" i="6"/>
  <c r="AD1175" i="6"/>
  <c r="AD408" i="6"/>
  <c r="AD409" i="6"/>
  <c r="AD155" i="6"/>
  <c r="AD639" i="6"/>
  <c r="AD410" i="6"/>
  <c r="AD156" i="6"/>
  <c r="AD1786" i="6"/>
  <c r="AD905" i="6"/>
  <c r="AD411" i="6"/>
  <c r="AD891" i="6"/>
  <c r="AD412" i="6"/>
  <c r="AD906" i="6"/>
  <c r="AD2045" i="6"/>
  <c r="AD640" i="6"/>
  <c r="AD2046" i="6"/>
  <c r="AD2047" i="6"/>
  <c r="AD1787" i="6"/>
  <c r="AD1176" i="6"/>
  <c r="AD157" i="6"/>
  <c r="AD158" i="6"/>
  <c r="AD641" i="6"/>
  <c r="AD2048" i="6"/>
  <c r="AD1427" i="6"/>
  <c r="AD159" i="6"/>
  <c r="AD642" i="6"/>
  <c r="AD643" i="6"/>
  <c r="AD1177" i="6"/>
  <c r="AD2049" i="6"/>
  <c r="AD644" i="6"/>
  <c r="AD1788" i="6"/>
  <c r="AD645" i="6"/>
  <c r="AD1428" i="6"/>
  <c r="AD1178" i="6"/>
  <c r="AD1179" i="6"/>
  <c r="AD1429" i="6"/>
  <c r="AD413" i="6"/>
  <c r="AD414" i="6"/>
  <c r="AD646" i="6"/>
  <c r="AD647" i="6"/>
  <c r="AD648" i="6"/>
  <c r="AD1430" i="6"/>
  <c r="AD1789" i="6"/>
  <c r="AD160" i="6"/>
  <c r="AD2050" i="6"/>
  <c r="AD1180" i="6"/>
  <c r="AD415" i="6"/>
  <c r="AD416" i="6"/>
  <c r="AD907" i="6"/>
  <c r="AD908" i="6"/>
  <c r="AD1431" i="6"/>
  <c r="AD909" i="6"/>
  <c r="AD2051" i="6"/>
  <c r="AD1181" i="6"/>
  <c r="AD649" i="6"/>
  <c r="AD2052" i="6"/>
  <c r="AD1432" i="6"/>
  <c r="AD417" i="6"/>
  <c r="AD418" i="6"/>
  <c r="AD1790" i="6"/>
  <c r="AD2053" i="6"/>
  <c r="AD419" i="6"/>
  <c r="AD2054" i="6"/>
  <c r="AD420" i="6"/>
  <c r="AD2055" i="6"/>
  <c r="AD161" i="6"/>
  <c r="AD1182" i="6"/>
  <c r="AD1183" i="6"/>
  <c r="AD910" i="6"/>
  <c r="AD911" i="6"/>
  <c r="AD162" i="6"/>
  <c r="AD1433" i="6"/>
  <c r="AD1434" i="6"/>
  <c r="AD650" i="6"/>
  <c r="AD1184" i="6"/>
  <c r="AD1185" i="6"/>
  <c r="AD651" i="6"/>
  <c r="AD2056" i="6"/>
  <c r="AD2057" i="6"/>
  <c r="AD652" i="6"/>
  <c r="AD653" i="6"/>
  <c r="AD1186" i="6"/>
  <c r="AD1435" i="6"/>
  <c r="AD1436" i="6"/>
  <c r="AD654" i="6"/>
  <c r="AD2058" i="6"/>
  <c r="AD1791" i="6"/>
  <c r="AD1792" i="6"/>
  <c r="AD421" i="6"/>
  <c r="AD2059" i="6"/>
  <c r="AD2060" i="6"/>
  <c r="AD1437" i="6"/>
  <c r="AD2061" i="6"/>
  <c r="AD1187" i="6"/>
  <c r="AD1438" i="6"/>
  <c r="AD163" i="6"/>
  <c r="AD164" i="6"/>
  <c r="AD655" i="6"/>
  <c r="AD656" i="6"/>
  <c r="AD1188" i="6"/>
  <c r="AD1189" i="6"/>
  <c r="AD657" i="6"/>
  <c r="AD165" i="6"/>
  <c r="AD658" i="6"/>
  <c r="AD2062" i="6"/>
  <c r="AD422" i="6"/>
  <c r="AD423" i="6"/>
  <c r="AD424" i="6"/>
  <c r="AD425" i="6"/>
  <c r="AD1439" i="6"/>
  <c r="AD659" i="6"/>
  <c r="AD2063" i="6"/>
  <c r="AD1793" i="6"/>
  <c r="AD2064" i="6"/>
  <c r="AD1191" i="6"/>
  <c r="AD1440" i="6"/>
  <c r="AD1441" i="6"/>
  <c r="AD2065" i="6"/>
  <c r="AD660" i="6"/>
  <c r="AD912" i="6"/>
  <c r="AD2066" i="6"/>
  <c r="AD2067" i="6"/>
  <c r="AD1192" i="6"/>
  <c r="AD661" i="6"/>
  <c r="AD662" i="6"/>
  <c r="AD1442" i="6"/>
  <c r="AD426" i="6"/>
  <c r="AD1008" i="6"/>
  <c r="AD1686" i="6"/>
  <c r="AD2068" i="6"/>
  <c r="AD1193" i="6"/>
  <c r="AD1443" i="6"/>
  <c r="AD663" i="6"/>
  <c r="AD913" i="6"/>
  <c r="AD1444" i="6"/>
  <c r="AD664" i="6"/>
  <c r="AD665" i="6"/>
  <c r="AD1194" i="6"/>
  <c r="AD2069" i="6"/>
  <c r="AD914" i="6"/>
  <c r="AD166" i="6"/>
  <c r="AD1445" i="6"/>
  <c r="AD1195" i="6"/>
  <c r="AD666" i="6"/>
  <c r="AD667" i="6"/>
  <c r="AD915" i="6"/>
  <c r="AD916" i="6"/>
  <c r="AD917" i="6"/>
  <c r="AD668" i="6"/>
  <c r="AD669" i="6"/>
  <c r="AD2070" i="6"/>
  <c r="AD2071" i="6"/>
  <c r="AD1446" i="6"/>
  <c r="AD427" i="6"/>
  <c r="AD428" i="6"/>
  <c r="AD429" i="6"/>
  <c r="AD430" i="6"/>
  <c r="AD2072" i="6"/>
  <c r="AD2073" i="6"/>
  <c r="AD431" i="6"/>
  <c r="AD167" i="6"/>
  <c r="AD168" i="6"/>
  <c r="AD169" i="6"/>
  <c r="AD170" i="6"/>
  <c r="AD1196" i="6"/>
  <c r="AD1197" i="6"/>
  <c r="AD432" i="6"/>
  <c r="AD918" i="6"/>
  <c r="AD919" i="6"/>
  <c r="AD171" i="6"/>
  <c r="AD2074" i="6"/>
  <c r="AD2075" i="6"/>
  <c r="AD2076" i="6"/>
  <c r="AD920" i="6"/>
  <c r="AD433" i="6"/>
  <c r="AD434" i="6"/>
  <c r="AD670" i="6"/>
  <c r="AD172" i="6"/>
  <c r="AD1794" i="6"/>
  <c r="AD1447" i="6"/>
  <c r="AD671" i="6"/>
  <c r="AD672" i="6"/>
  <c r="AD1448" i="6"/>
  <c r="AD2077" i="6"/>
  <c r="AD921" i="6"/>
  <c r="AD1449" i="6"/>
  <c r="AD2078" i="6"/>
  <c r="AD1198" i="6"/>
  <c r="AD1199" i="6"/>
  <c r="AD922" i="6"/>
  <c r="AD173" i="6"/>
  <c r="AD1450" i="6"/>
  <c r="AD1451" i="6"/>
  <c r="AD1200" i="6"/>
  <c r="AD435" i="6"/>
  <c r="AD1452" i="6"/>
  <c r="AD2079" i="6"/>
  <c r="AD1453" i="6"/>
  <c r="AD673" i="6"/>
  <c r="AD923" i="6"/>
  <c r="AD924" i="6"/>
  <c r="AD925" i="6"/>
  <c r="AD926" i="6"/>
  <c r="AD2080" i="6"/>
  <c r="AD674" i="6"/>
  <c r="AD1795" i="6"/>
  <c r="AD675" i="6"/>
  <c r="AD676" i="6"/>
  <c r="AD2081" i="6"/>
  <c r="AD2082" i="6"/>
  <c r="AD927" i="6"/>
  <c r="AD2083" i="6"/>
  <c r="AD1201" i="6"/>
  <c r="AD928" i="6"/>
  <c r="AD2084" i="6"/>
  <c r="AD174" i="6"/>
  <c r="AD677" i="6"/>
  <c r="AD1454" i="6"/>
  <c r="AD175" i="6"/>
  <c r="AD1455" i="6"/>
  <c r="AD436" i="6"/>
  <c r="AD1456" i="6"/>
  <c r="AD2085" i="6"/>
  <c r="AD1202" i="6"/>
  <c r="AD2086" i="6"/>
  <c r="AD2087" i="6"/>
  <c r="AD2088" i="6"/>
  <c r="AD176" i="6"/>
  <c r="AD1109" i="6"/>
  <c r="AD678" i="6"/>
  <c r="AD2089" i="6"/>
  <c r="AD1203" i="6"/>
  <c r="AD177" i="6"/>
  <c r="AD1204" i="6"/>
  <c r="AD929" i="6"/>
  <c r="AD1457" i="6"/>
  <c r="AD1206" i="6"/>
  <c r="AD930" i="6"/>
  <c r="AD437" i="6"/>
  <c r="AD438" i="6"/>
  <c r="AD1207" i="6"/>
  <c r="AD2090" i="6"/>
  <c r="AD1208" i="6"/>
  <c r="AD1796" i="6"/>
  <c r="AD178" i="6"/>
  <c r="AD679" i="6"/>
  <c r="AD1458" i="6"/>
  <c r="AD1797" i="6"/>
  <c r="AD439" i="6"/>
  <c r="AD680" i="6"/>
  <c r="AD681" i="6"/>
  <c r="AD1798" i="6"/>
  <c r="AD1459" i="6"/>
  <c r="AD440" i="6"/>
  <c r="AD931" i="6"/>
  <c r="AD932" i="6"/>
  <c r="AD682" i="6"/>
  <c r="AD683" i="6"/>
  <c r="AD1209" i="6"/>
  <c r="AD933" i="6"/>
  <c r="AD1799" i="6"/>
  <c r="AD1460" i="6"/>
  <c r="AD2091" i="6"/>
  <c r="AD1210" i="6"/>
  <c r="AD179" i="6"/>
  <c r="AD684" i="6"/>
  <c r="AD1800" i="6"/>
  <c r="AD441" i="6"/>
  <c r="AD1211" i="6"/>
  <c r="AD1212" i="6"/>
  <c r="AD685" i="6"/>
  <c r="AD1461" i="6"/>
  <c r="AD2092" i="6"/>
  <c r="AD1802" i="6"/>
  <c r="AD1803" i="6"/>
  <c r="AD1213" i="6"/>
  <c r="AD180" i="6"/>
  <c r="AD1462" i="6"/>
  <c r="AD1463" i="6"/>
  <c r="AD442" i="6"/>
  <c r="AD443" i="6"/>
  <c r="AD181" i="6"/>
  <c r="AD2093" i="6"/>
  <c r="AD1214" i="6"/>
  <c r="AD934" i="6"/>
  <c r="AD182" i="6"/>
  <c r="AD935" i="6"/>
  <c r="AD1464" i="6"/>
  <c r="AD1215" i="6"/>
  <c r="AD444" i="6"/>
  <c r="AD1804" i="6"/>
  <c r="AD2094" i="6"/>
  <c r="AD445" i="6"/>
  <c r="AD446" i="6"/>
  <c r="AD183" i="6"/>
  <c r="AD686" i="6"/>
  <c r="AD687" i="6"/>
  <c r="AD2095" i="6"/>
  <c r="AD2096" i="6"/>
  <c r="AD184" i="6"/>
  <c r="AD185" i="6"/>
  <c r="AD186" i="6"/>
  <c r="AD2097" i="6"/>
  <c r="AD2098" i="6"/>
  <c r="AD936" i="6"/>
  <c r="AD688" i="6"/>
  <c r="AD689" i="6"/>
  <c r="AD2099" i="6"/>
  <c r="AD937" i="6"/>
  <c r="AD1190" i="6"/>
  <c r="AD690" i="6"/>
  <c r="AD187" i="6"/>
  <c r="AD1465" i="6"/>
  <c r="AD691" i="6"/>
  <c r="AD938" i="6"/>
  <c r="AD1805" i="6"/>
  <c r="AD692" i="6"/>
  <c r="AD2100" i="6"/>
  <c r="AD1216" i="6"/>
  <c r="AD939" i="6"/>
  <c r="AD1806" i="6"/>
  <c r="AD2101" i="6"/>
  <c r="AD2102" i="6"/>
  <c r="AD2103" i="6"/>
  <c r="AD1205" i="6"/>
  <c r="AD1466" i="6"/>
  <c r="AD1467" i="6"/>
  <c r="AD1468" i="6"/>
  <c r="AD940" i="6"/>
  <c r="AD188" i="6"/>
  <c r="AD447" i="6"/>
  <c r="AD448" i="6"/>
  <c r="AD693" i="6"/>
  <c r="AD1217" i="6"/>
  <c r="AD449" i="6"/>
  <c r="AD1469" i="6"/>
  <c r="AD1470" i="6"/>
  <c r="AD189" i="6"/>
  <c r="AD694" i="6"/>
  <c r="AD1218" i="6"/>
  <c r="AD450" i="6"/>
  <c r="AD451" i="6"/>
  <c r="AD190" i="6"/>
  <c r="AD1807" i="6"/>
  <c r="AD191" i="6"/>
  <c r="AD192" i="6"/>
  <c r="AD695" i="6"/>
  <c r="AD1471" i="6"/>
  <c r="AD1219" i="6"/>
  <c r="AD1220" i="6"/>
  <c r="AD1808" i="6"/>
  <c r="AD2104" i="6"/>
  <c r="AD193" i="6"/>
  <c r="AD696" i="6"/>
  <c r="AD697" i="6"/>
  <c r="AD1809" i="6"/>
  <c r="AD1472" i="6"/>
  <c r="AD194" i="6"/>
  <c r="AD1473" i="6"/>
  <c r="AD195" i="6"/>
  <c r="AD1810" i="6"/>
  <c r="AD196" i="6"/>
  <c r="AD1221" i="6"/>
  <c r="AD197" i="6"/>
  <c r="AD1222" i="6"/>
  <c r="AD453" i="6"/>
  <c r="AD698" i="6"/>
  <c r="AD1474" i="6"/>
  <c r="AD1223" i="6"/>
  <c r="AD454" i="6"/>
  <c r="AD1811" i="6"/>
  <c r="AD198" i="6"/>
  <c r="AD2105" i="6"/>
  <c r="AD941" i="6"/>
  <c r="AD1812" i="6"/>
  <c r="AD699" i="6"/>
  <c r="AD2106" i="6"/>
  <c r="AD1224" i="6"/>
  <c r="AD1225" i="6"/>
  <c r="AD1226" i="6"/>
  <c r="AD700" i="6"/>
  <c r="AD1227" i="6"/>
  <c r="AD1475" i="6"/>
  <c r="AD199" i="6"/>
  <c r="AD1813" i="6"/>
  <c r="AD1814" i="6"/>
  <c r="AD1815" i="6"/>
  <c r="AD1476" i="6"/>
  <c r="AD1477" i="6"/>
  <c r="AD701" i="6"/>
  <c r="AD2107" i="6"/>
  <c r="AD1228" i="6"/>
  <c r="AD1816" i="6"/>
  <c r="AD942" i="6"/>
  <c r="AD1817" i="6"/>
  <c r="AD200" i="6"/>
  <c r="AD2108" i="6"/>
  <c r="AD1818" i="6"/>
  <c r="AD1478" i="6"/>
  <c r="AD1229" i="6"/>
  <c r="AD943" i="6"/>
  <c r="AD1479" i="6"/>
  <c r="AD944" i="6"/>
  <c r="AD702" i="6"/>
  <c r="AD1480" i="6"/>
  <c r="AD2109" i="6"/>
  <c r="AD2110" i="6"/>
  <c r="AD1481" i="6"/>
  <c r="AD201" i="6"/>
  <c r="AD202" i="6"/>
  <c r="AD2111" i="6"/>
  <c r="AD2112" i="6"/>
  <c r="AD1230" i="6"/>
  <c r="AD703" i="6"/>
  <c r="AD704" i="6"/>
  <c r="AD1819" i="6"/>
  <c r="AD1820" i="6"/>
  <c r="AD1821" i="6"/>
  <c r="AD1482" i="6"/>
  <c r="AD705" i="6"/>
  <c r="AD706" i="6"/>
  <c r="AD707" i="6"/>
  <c r="AD708" i="6"/>
  <c r="AD709" i="6"/>
  <c r="AD2113" i="6"/>
  <c r="AD2114" i="6"/>
  <c r="AD1822" i="6"/>
  <c r="AD455" i="6"/>
  <c r="AD456" i="6"/>
  <c r="AD710" i="6"/>
  <c r="AD1231" i="6"/>
  <c r="AD945" i="6"/>
  <c r="AD203" i="6"/>
  <c r="AD711" i="6"/>
  <c r="AD204" i="6"/>
  <c r="AD205" i="6"/>
  <c r="AD206" i="6"/>
  <c r="AD712" i="6"/>
  <c r="AD457" i="6"/>
  <c r="AD207" i="6"/>
  <c r="AD1823" i="6"/>
  <c r="AD1322" i="6"/>
  <c r="AD208" i="6"/>
  <c r="AD209" i="6"/>
  <c r="AD713" i="6"/>
  <c r="AD1232" i="6"/>
  <c r="AD1233" i="6"/>
  <c r="AD946" i="6"/>
  <c r="AD947" i="6"/>
  <c r="AD714" i="6"/>
  <c r="AD210" i="6"/>
  <c r="AD1824" i="6"/>
  <c r="AD2115" i="6"/>
  <c r="AD1825" i="6"/>
  <c r="AD1826" i="6"/>
  <c r="AD2116" i="6"/>
  <c r="AD1483" i="6"/>
  <c r="AD2117" i="6"/>
  <c r="AD1484" i="6"/>
  <c r="AD1234" i="6"/>
  <c r="AD1235" i="6"/>
  <c r="AD948" i="6"/>
  <c r="AD1485" i="6"/>
  <c r="AD1486" i="6"/>
  <c r="AD458" i="6"/>
  <c r="AD949" i="6"/>
  <c r="AD1687" i="6"/>
  <c r="AD1487" i="6"/>
  <c r="AD1827" i="6"/>
  <c r="AD1236" i="6"/>
  <c r="AD459" i="6"/>
  <c r="AD715" i="6"/>
  <c r="AD2118" i="6"/>
  <c r="AD1237" i="6"/>
  <c r="AD1238" i="6"/>
  <c r="AD950" i="6"/>
  <c r="AD716" i="6"/>
  <c r="AD951" i="6"/>
  <c r="AD2119" i="6"/>
  <c r="AD952" i="6"/>
  <c r="AD1488" i="6"/>
  <c r="AD211" i="6"/>
  <c r="AD1688" i="6"/>
  <c r="AD717" i="6"/>
  <c r="AD2120" i="6"/>
  <c r="AD2121" i="6"/>
  <c r="AD1239" i="6"/>
  <c r="AD1240" i="6"/>
  <c r="AD1828" i="6"/>
  <c r="AD2122" i="6"/>
  <c r="AD2123" i="6"/>
  <c r="AD2124" i="6"/>
  <c r="AD1829" i="6"/>
  <c r="AD460" i="6"/>
  <c r="AD212" i="6"/>
  <c r="AD1489" i="6"/>
  <c r="AD1490" i="6"/>
  <c r="AD953" i="6"/>
  <c r="AD213" i="6"/>
  <c r="AD2125" i="6"/>
  <c r="AD2126" i="6"/>
  <c r="AD1241" i="6"/>
  <c r="AD1242" i="6"/>
  <c r="AD1830" i="6"/>
  <c r="AD1243" i="6"/>
  <c r="AD1491" i="6"/>
  <c r="AD2127" i="6"/>
  <c r="AD954" i="6"/>
  <c r="AD718" i="6"/>
  <c r="AD719" i="6"/>
  <c r="AD1244" i="6"/>
  <c r="AD1831" i="6"/>
  <c r="AD720" i="6"/>
  <c r="AD214" i="6"/>
  <c r="AD721" i="6"/>
  <c r="AD722" i="6"/>
  <c r="AD2128" i="6"/>
  <c r="AD1832" i="6"/>
  <c r="AD1245" i="6"/>
  <c r="AD955" i="6"/>
  <c r="AD215" i="6"/>
  <c r="AD2129" i="6"/>
  <c r="AD2130" i="6"/>
  <c r="AD956" i="6"/>
  <c r="AD1246" i="6"/>
  <c r="AD1833" i="6"/>
  <c r="AD1247" i="6"/>
  <c r="AD957" i="6"/>
  <c r="AD216" i="6"/>
  <c r="AD1492" i="6"/>
  <c r="AD1834" i="6"/>
  <c r="AD958" i="6"/>
  <c r="AD1493" i="6"/>
  <c r="AD1835" i="6"/>
  <c r="AD959" i="6"/>
  <c r="AD1836" i="6"/>
  <c r="AD723" i="6"/>
  <c r="AD2131" i="6"/>
  <c r="AD2132" i="6"/>
  <c r="AD2133" i="6"/>
  <c r="AD1248" i="6"/>
  <c r="AD1494" i="6"/>
  <c r="AD960" i="6"/>
  <c r="AD1249" i="6"/>
  <c r="AD2134" i="6"/>
  <c r="AD217" i="6"/>
  <c r="AD218" i="6"/>
  <c r="AD2135" i="6"/>
  <c r="AD1495" i="6"/>
  <c r="AD1496" i="6"/>
  <c r="AD1497" i="6"/>
  <c r="AD961" i="6"/>
  <c r="AD962" i="6"/>
  <c r="AD724" i="6"/>
  <c r="AD1498" i="6"/>
  <c r="AD1250" i="6"/>
  <c r="AD1689" i="6"/>
  <c r="AD1837" i="6"/>
  <c r="AD1499" i="6"/>
  <c r="AD1500" i="6"/>
  <c r="AD963" i="6"/>
  <c r="AD725" i="6"/>
  <c r="AD726" i="6"/>
  <c r="AD1501" i="6"/>
  <c r="AD1838" i="6"/>
  <c r="AD964" i="6"/>
  <c r="AD1502" i="6"/>
  <c r="AD1251" i="6"/>
  <c r="AD1503" i="6"/>
  <c r="AD1252" i="6"/>
  <c r="AD219" i="6"/>
  <c r="AD1253" i="6"/>
  <c r="AD1504" i="6"/>
  <c r="AD1505" i="6"/>
  <c r="AD461" i="6"/>
  <c r="AD727" i="6"/>
  <c r="AD2136" i="6"/>
  <c r="AD1506" i="6"/>
  <c r="AD728" i="6"/>
  <c r="AD965" i="6"/>
  <c r="AD2137" i="6"/>
  <c r="AD1507" i="6"/>
  <c r="AD966" i="6"/>
  <c r="AD2138" i="6"/>
  <c r="AD1508" i="6"/>
  <c r="AD729" i="6"/>
  <c r="AD730" i="6"/>
  <c r="AD1254" i="6"/>
  <c r="AD2139" i="6"/>
  <c r="AD2140" i="6"/>
  <c r="AD1509" i="6"/>
  <c r="AD1510" i="6"/>
  <c r="AD731" i="6"/>
  <c r="AD967" i="6"/>
  <c r="AD1690" i="6"/>
  <c r="AD220" i="6"/>
  <c r="AD732" i="6"/>
  <c r="AD1511" i="6"/>
  <c r="AD221" i="6"/>
  <c r="AD222" i="6"/>
  <c r="AD223" i="6"/>
  <c r="AD2142" i="6"/>
  <c r="AD2143" i="6"/>
  <c r="AD968" i="6"/>
  <c r="AD1512" i="6"/>
  <c r="AD1513" i="6"/>
  <c r="AD1514" i="6"/>
  <c r="AD733" i="6"/>
  <c r="AD1255" i="6"/>
  <c r="AD1256" i="6"/>
  <c r="AD462" i="6"/>
  <c r="AD969" i="6"/>
  <c r="AD224" i="6"/>
  <c r="AD734" i="6"/>
  <c r="AD463" i="6"/>
  <c r="AD464" i="6"/>
  <c r="AD1515" i="6"/>
  <c r="AD1839" i="6"/>
  <c r="AD1257" i="6"/>
  <c r="AD1840" i="6"/>
  <c r="AD225" i="6"/>
  <c r="AD1516" i="6"/>
  <c r="AD2144" i="6"/>
  <c r="AD970" i="6"/>
  <c r="AD1841" i="6"/>
  <c r="AD1517" i="6"/>
  <c r="AD1518" i="6"/>
  <c r="AD735" i="6"/>
  <c r="AD226" i="6"/>
  <c r="AD1519" i="6"/>
  <c r="AD1520" i="6"/>
  <c r="AD2145" i="6"/>
  <c r="AD227" i="6"/>
  <c r="AD736" i="6"/>
  <c r="AD2146" i="6"/>
  <c r="AD1258" i="6"/>
  <c r="AD228" i="6"/>
  <c r="AD1259" i="6"/>
  <c r="AD971" i="6"/>
  <c r="AD1842" i="6"/>
  <c r="AD1843" i="6"/>
  <c r="AD1521" i="6"/>
  <c r="AD1523" i="6"/>
  <c r="AD2147" i="6"/>
  <c r="AD972" i="6"/>
  <c r="AD229" i="6"/>
  <c r="AD1844" i="6"/>
  <c r="AD1522" i="6"/>
  <c r="AD1524" i="6"/>
  <c r="AD1525" i="6"/>
  <c r="AD973" i="6"/>
  <c r="AD465" i="6"/>
  <c r="AD737" i="6"/>
  <c r="AD1526" i="6"/>
  <c r="AD738" i="6"/>
  <c r="AD1845" i="6"/>
  <c r="AD2148" i="6"/>
  <c r="AD1260" i="6"/>
  <c r="AD1846" i="6"/>
  <c r="AD1261" i="6"/>
  <c r="AD1527" i="6"/>
  <c r="AD739" i="6"/>
  <c r="AD2149" i="6"/>
  <c r="AD466" i="6"/>
  <c r="AD467" i="6"/>
  <c r="AD1528" i="6"/>
  <c r="AD1529" i="6"/>
  <c r="AD1530" i="6"/>
  <c r="AD1847" i="6"/>
  <c r="AD230" i="6"/>
  <c r="AD2150" i="6"/>
  <c r="AD974" i="6"/>
  <c r="AD468" i="6"/>
  <c r="AD469" i="6"/>
  <c r="AD231" i="6"/>
  <c r="AD232" i="6"/>
  <c r="AD1557" i="6"/>
  <c r="AD1262" i="6"/>
  <c r="AD975" i="6"/>
  <c r="AD976" i="6"/>
  <c r="AD740" i="6"/>
  <c r="AD2151" i="6"/>
  <c r="AD2152" i="6"/>
  <c r="AD1531" i="6"/>
  <c r="AD233" i="6"/>
  <c r="AD1532" i="6"/>
  <c r="AD1533" i="6"/>
  <c r="AD1263" i="6"/>
  <c r="AD741" i="6"/>
  <c r="AD1534" i="6"/>
  <c r="AD1535" i="6"/>
  <c r="AD470" i="6"/>
  <c r="AD471" i="6"/>
  <c r="AD472" i="6"/>
  <c r="AD1536" i="6"/>
  <c r="AD1537" i="6"/>
  <c r="AD1538" i="6"/>
  <c r="AD1539" i="6"/>
  <c r="AD977" i="6"/>
  <c r="AD742" i="6"/>
  <c r="AD2153" i="6"/>
  <c r="AD473" i="6"/>
  <c r="AD978" i="6"/>
  <c r="AD979" i="6"/>
  <c r="AD1691" i="6"/>
  <c r="AD234" i="6"/>
  <c r="AD474" i="6"/>
  <c r="AD235" i="6"/>
  <c r="AD236" i="6"/>
  <c r="AD237" i="6"/>
  <c r="AD1264" i="6"/>
  <c r="AD1265" i="6"/>
  <c r="AD238" i="6"/>
  <c r="AD239" i="6"/>
  <c r="AD240" i="6"/>
  <c r="AD743" i="6"/>
  <c r="AD2154" i="6"/>
  <c r="AD2155" i="6"/>
  <c r="AD1848" i="6"/>
  <c r="AD475" i="6"/>
  <c r="AD241" i="6"/>
  <c r="AD242" i="6"/>
  <c r="AD243" i="6"/>
  <c r="AD744" i="6"/>
  <c r="AD745" i="6"/>
  <c r="AD746" i="6"/>
  <c r="AD2156" i="6"/>
  <c r="AD2157" i="6"/>
  <c r="AD244" i="6"/>
  <c r="AD1540" i="6"/>
  <c r="AD747" i="6"/>
  <c r="AD1541" i="6"/>
  <c r="AD2158" i="6"/>
  <c r="AD1542" i="6"/>
  <c r="AD1266" i="6"/>
  <c r="AD1543" i="6"/>
  <c r="AD1267" i="6"/>
  <c r="AD245" i="6"/>
  <c r="AD1544" i="6"/>
  <c r="AD748" i="6"/>
  <c r="AD2159" i="6"/>
  <c r="AD1849" i="6"/>
  <c r="AD1545" i="6"/>
  <c r="AD1546" i="6"/>
  <c r="AD476" i="6"/>
  <c r="AD980" i="6"/>
  <c r="AD981" i="6"/>
  <c r="AD749" i="6"/>
  <c r="AD1547" i="6"/>
  <c r="AD1268" i="6"/>
  <c r="AD1548" i="6"/>
  <c r="AD1549" i="6"/>
  <c r="AD2160" i="6"/>
  <c r="AD1850" i="6"/>
  <c r="AD750" i="6"/>
  <c r="AD982" i="6"/>
  <c r="AD246" i="6"/>
  <c r="AD1269" i="6"/>
  <c r="AD2161" i="6"/>
  <c r="AD1550" i="6"/>
  <c r="AD1551" i="6"/>
  <c r="AD2162" i="6"/>
  <c r="AD1270" i="6"/>
  <c r="AD477" i="6"/>
  <c r="AD1552" i="6"/>
  <c r="AD1553" i="6"/>
  <c r="AD2163" i="6"/>
  <c r="AD2164" i="6"/>
  <c r="AD751" i="6"/>
  <c r="AD752" i="6"/>
  <c r="AD1554" i="6"/>
  <c r="AD1271" i="6"/>
  <c r="AD1272" i="6"/>
  <c r="AD1555" i="6"/>
  <c r="AD1273" i="6"/>
  <c r="AD983" i="6"/>
  <c r="AD1556" i="6"/>
  <c r="AD1558" i="6"/>
  <c r="AD247" i="6"/>
  <c r="AD1851" i="6"/>
  <c r="AD2165" i="6"/>
  <c r="AD1559" i="6"/>
  <c r="AD1274" i="6"/>
  <c r="AD984" i="6"/>
  <c r="AD1852" i="6"/>
  <c r="AD753" i="6"/>
  <c r="AD2166" i="6"/>
  <c r="AD1853" i="6"/>
  <c r="AD248" i="6"/>
  <c r="AD1560" i="6"/>
  <c r="AD1854" i="6"/>
  <c r="AD249" i="6"/>
  <c r="AD1275" i="6"/>
  <c r="AD1561" i="6"/>
  <c r="AD1692" i="6"/>
  <c r="AD250" i="6"/>
  <c r="AD754" i="6"/>
  <c r="AD755" i="6"/>
  <c r="AD1562" i="6"/>
  <c r="AD1563" i="6"/>
  <c r="AD1855" i="6"/>
  <c r="AD2168" i="6"/>
  <c r="AD2169" i="6"/>
  <c r="AD251" i="6"/>
  <c r="AD756" i="6"/>
  <c r="AD757" i="6"/>
  <c r="AD1564" i="6"/>
  <c r="AD1565" i="6"/>
  <c r="AD1276" i="6"/>
  <c r="AD985" i="6"/>
  <c r="AD478" i="6"/>
  <c r="AD758" i="6"/>
  <c r="AD1693" i="6"/>
  <c r="AD759" i="6"/>
  <c r="AD760" i="6"/>
  <c r="AD2170" i="6"/>
  <c r="AD2171" i="6"/>
  <c r="AD1277" i="6"/>
  <c r="AD986" i="6"/>
  <c r="AD987" i="6"/>
  <c r="AD1856" i="6"/>
  <c r="AD1566" i="6"/>
  <c r="AD1567" i="6"/>
  <c r="AD988" i="6"/>
  <c r="AD479" i="6"/>
  <c r="AD480" i="6"/>
  <c r="AD252" i="6"/>
  <c r="AD253" i="6"/>
  <c r="AD1857" i="6"/>
  <c r="AD1858" i="6"/>
  <c r="AD1859" i="6"/>
  <c r="AD1278" i="6"/>
  <c r="AD989" i="6"/>
  <c r="AD254" i="6"/>
  <c r="AD1568" i="6"/>
  <c r="AD2172" i="6"/>
  <c r="AD1569" i="6"/>
  <c r="AD255" i="6"/>
  <c r="AD2173" i="6"/>
  <c r="AD1570" i="6"/>
  <c r="AD1279" i="6"/>
  <c r="AD990" i="6"/>
  <c r="AD1571" i="6"/>
  <c r="AD761" i="6"/>
  <c r="AD2174" i="6"/>
  <c r="AD991" i="6"/>
  <c r="AD2175" i="6"/>
  <c r="AD481" i="6"/>
  <c r="AD992" i="6"/>
  <c r="AD993" i="6"/>
  <c r="AD1572" i="6"/>
  <c r="AD1573" i="6"/>
  <c r="AD762" i="6"/>
  <c r="AD1574" i="6"/>
  <c r="AD1575" i="6"/>
  <c r="AD1280" i="6"/>
  <c r="AD1281" i="6"/>
  <c r="AD994" i="6"/>
  <c r="AD995" i="6"/>
  <c r="AD2176" i="6"/>
  <c r="AD1282" i="6"/>
  <c r="AD2177" i="6"/>
  <c r="AD482" i="6"/>
  <c r="AD483" i="6"/>
  <c r="AD1576" i="6"/>
  <c r="AD484" i="6"/>
  <c r="AD2178" i="6"/>
  <c r="AD485" i="6"/>
  <c r="AD996" i="6"/>
  <c r="AD2179" i="6"/>
  <c r="AD2180" i="6"/>
  <c r="AD2182" i="6"/>
  <c r="AD2183" i="6"/>
  <c r="AD486" i="6"/>
  <c r="AD2184" i="6"/>
  <c r="AD256" i="6"/>
  <c r="AD257" i="6"/>
  <c r="AD763" i="6"/>
  <c r="AD487" i="6"/>
  <c r="AD488" i="6"/>
  <c r="AD764" i="6"/>
  <c r="AD1577" i="6"/>
  <c r="AD2185" i="6"/>
  <c r="AD2186" i="6"/>
  <c r="AD1283" i="6"/>
  <c r="AD1860" i="6"/>
  <c r="AD1861" i="6"/>
  <c r="AD1578" i="6"/>
  <c r="AD1284" i="6"/>
  <c r="AD1285" i="6"/>
  <c r="AD1579" i="6"/>
  <c r="AD1286" i="6"/>
  <c r="AD997" i="6"/>
  <c r="AD489" i="6"/>
  <c r="AD1862" i="6"/>
  <c r="AD2187" i="6"/>
  <c r="AD765" i="6"/>
  <c r="AD2188" i="6"/>
  <c r="AD2189" i="6"/>
  <c r="AD258" i="6"/>
  <c r="AD1580" i="6"/>
  <c r="AD1581" i="6"/>
  <c r="AD1863" i="6"/>
  <c r="AD998" i="6"/>
  <c r="AD2190" i="6"/>
  <c r="AD259" i="6"/>
  <c r="AD999" i="6"/>
  <c r="AD1000" i="6"/>
  <c r="AD1001" i="6"/>
  <c r="AD1002" i="6"/>
  <c r="AD1865" i="6"/>
  <c r="AD1582" i="6"/>
  <c r="AD1583" i="6"/>
  <c r="AD766" i="6"/>
  <c r="AD2191" i="6"/>
  <c r="AD1003" i="6"/>
  <c r="AD490" i="6"/>
  <c r="AD260" i="6"/>
  <c r="AD2192" i="6"/>
  <c r="AD2193" i="6"/>
  <c r="AD1801" i="6"/>
  <c r="AD1004" i="6"/>
  <c r="AD491" i="6"/>
  <c r="AD767" i="6"/>
  <c r="AD1866" i="6"/>
  <c r="AD1287" i="6"/>
  <c r="AD261" i="6"/>
  <c r="AD262" i="6"/>
  <c r="AD1005" i="6"/>
  <c r="AD768" i="6"/>
  <c r="AD769" i="6"/>
  <c r="AD770" i="6"/>
  <c r="AD2194" i="6"/>
  <c r="AD263" i="6"/>
  <c r="AD2195" i="6"/>
  <c r="AD1584" i="6"/>
  <c r="AD1867" i="6"/>
  <c r="AD2196" i="6"/>
  <c r="AD1288" i="6"/>
  <c r="AD1006" i="6"/>
  <c r="AD1585" i="6"/>
  <c r="AD1289" i="6"/>
  <c r="AD2197" i="6"/>
  <c r="AD2198" i="6"/>
  <c r="AD1586" i="6"/>
  <c r="AD1587" i="6"/>
  <c r="AD264" i="6"/>
  <c r="AD2199" i="6"/>
  <c r="AD1869" i="6"/>
  <c r="AD1870" i="6"/>
  <c r="AD492" i="6"/>
  <c r="AD265" i="6"/>
  <c r="AD1588" i="6"/>
  <c r="AD1871" i="6"/>
  <c r="AD1589" i="6"/>
  <c r="AD1290" i="6"/>
  <c r="AD1007" i="6"/>
  <c r="AD1590" i="6"/>
  <c r="AD1591" i="6"/>
  <c r="AD1592" i="6"/>
  <c r="AD2200" i="6"/>
  <c r="AD1593" i="6"/>
  <c r="AD266" i="6"/>
  <c r="AD267" i="6"/>
  <c r="AD1291" i="6"/>
  <c r="AD1872" i="6"/>
  <c r="AD1873" i="6"/>
  <c r="AD1594" i="6"/>
  <c r="AD1595" i="6"/>
  <c r="AD493" i="6"/>
  <c r="AD1596" i="6"/>
  <c r="AD2201" i="6"/>
  <c r="AD1009" i="6"/>
  <c r="AD1292" i="6"/>
  <c r="AD1597" i="6"/>
  <c r="AD771" i="6"/>
  <c r="AD1598" i="6"/>
  <c r="AD1599" i="6"/>
  <c r="AD772" i="6"/>
  <c r="AD1874" i="6"/>
  <c r="AD1010" i="6"/>
  <c r="AD2202" i="6"/>
  <c r="AD1600" i="6"/>
  <c r="AD1864" i="6"/>
  <c r="AD1293" i="6"/>
  <c r="AD1011" i="6"/>
  <c r="AD2203" i="6"/>
  <c r="AD1868" i="6"/>
  <c r="AD1601" i="6"/>
  <c r="AD1694" i="6"/>
  <c r="AD268" i="6"/>
  <c r="AD1875" i="6"/>
  <c r="AD2204" i="6"/>
  <c r="AD773" i="6"/>
  <c r="AD2205" i="6"/>
  <c r="AD1876" i="6"/>
  <c r="AD494" i="6"/>
  <c r="AD495" i="6"/>
  <c r="AD1602" i="6"/>
  <c r="AD1603" i="6"/>
  <c r="AD1604" i="6"/>
  <c r="AD496" i="6"/>
  <c r="AD1877" i="6"/>
  <c r="AD497" i="6"/>
  <c r="AD1878" i="6"/>
  <c r="AD2206" i="6"/>
  <c r="AD2207" i="6"/>
  <c r="AD1605" i="6"/>
  <c r="AD269" i="6"/>
  <c r="AD1012" i="6"/>
  <c r="AD774" i="6"/>
  <c r="AD1013" i="6"/>
  <c r="AD270" i="6"/>
  <c r="AD775" i="6"/>
  <c r="AD2208" i="6"/>
  <c r="AD1606" i="6"/>
  <c r="AD271" i="6"/>
  <c r="AD1607" i="6"/>
  <c r="AD1608" i="6"/>
  <c r="AD1014" i="6"/>
  <c r="AD1609" i="6"/>
  <c r="AD273" i="6"/>
  <c r="AD776" i="6"/>
  <c r="AD1610" i="6"/>
  <c r="AD1611" i="6"/>
  <c r="AD1612" i="6"/>
  <c r="AD1613" i="6"/>
  <c r="AD1879" i="6"/>
  <c r="AD1614" i="6"/>
  <c r="AD1294" i="6"/>
  <c r="AD1615" i="6"/>
  <c r="AD1616" i="6"/>
  <c r="AD274" i="6"/>
  <c r="AD275" i="6"/>
  <c r="AD276" i="6"/>
  <c r="AD2209" i="6"/>
  <c r="AD2210" i="6"/>
  <c r="AD1295" i="6"/>
  <c r="AD1296" i="6"/>
  <c r="AD1297" i="6"/>
  <c r="AD1015" i="6"/>
  <c r="AD1617" i="6"/>
  <c r="AD498" i="6"/>
  <c r="AD1880" i="6"/>
  <c r="AD499" i="6"/>
  <c r="AD1881" i="6"/>
  <c r="AD777" i="6"/>
  <c r="AD2211" i="6"/>
  <c r="AD2212" i="6"/>
  <c r="AD1016" i="6"/>
  <c r="AD500" i="6"/>
  <c r="AD501" i="6"/>
  <c r="AD778" i="6"/>
  <c r="AD1017" i="6"/>
  <c r="AD1018" i="6"/>
  <c r="AD1019" i="6"/>
  <c r="AD1618" i="6"/>
  <c r="AD1882" i="6"/>
  <c r="AD1883" i="6"/>
  <c r="AD779" i="6"/>
  <c r="AD1298" i="6"/>
  <c r="AD2213" i="6"/>
  <c r="AD1299" i="6"/>
  <c r="AD1020" i="6"/>
  <c r="AD1619" i="6"/>
  <c r="AD277" i="6"/>
  <c r="AD1620" i="6"/>
  <c r="AD2214" i="6"/>
  <c r="AD1300" i="6"/>
  <c r="AD1301" i="6"/>
  <c r="AD1621" i="6"/>
  <c r="AD1021" i="6"/>
  <c r="AD1302" i="6"/>
  <c r="AD780" i="6"/>
  <c r="AD278" i="6"/>
  <c r="AD1303" i="6"/>
  <c r="AD1622" i="6"/>
  <c r="AD1884" i="6"/>
  <c r="AD2215" i="6"/>
  <c r="AD1885" i="6"/>
  <c r="AD1022" i="6"/>
  <c r="AD279" i="6"/>
  <c r="AD781" i="6"/>
  <c r="AD1023" i="6"/>
  <c r="AD1024" i="6"/>
  <c r="AD280" i="6"/>
  <c r="AD1967" i="6"/>
  <c r="AD2216" i="6"/>
  <c r="AD502" i="6"/>
  <c r="AD782" i="6"/>
  <c r="AD783" i="6"/>
  <c r="AD784" i="6"/>
  <c r="AD785" i="6"/>
  <c r="AD1886" i="6"/>
  <c r="AD2217" i="6"/>
  <c r="AD2218" i="6"/>
  <c r="AD2219" i="6"/>
  <c r="AD1623" i="6"/>
  <c r="AD1624" i="6"/>
  <c r="AD1625" i="6"/>
  <c r="AD1626" i="6"/>
  <c r="AD503" i="6"/>
  <c r="AD281" i="6"/>
  <c r="AD1984" i="6"/>
  <c r="AD1627" i="6"/>
  <c r="AD786" i="6"/>
  <c r="AD1304" i="6"/>
  <c r="AD787" i="6"/>
  <c r="AD1628" i="6"/>
  <c r="AD1887" i="6"/>
  <c r="AD788" i="6"/>
  <c r="AD1888" i="6"/>
  <c r="AD789" i="6"/>
  <c r="AD1629" i="6"/>
  <c r="AD282" i="6"/>
  <c r="AD283" i="6"/>
  <c r="AD2220" i="6"/>
  <c r="AD2221" i="6"/>
  <c r="AD1305" i="6"/>
  <c r="AD1630" i="6"/>
  <c r="AD1025" i="6"/>
  <c r="AD284" i="6"/>
  <c r="AD1631" i="6"/>
  <c r="AD2222" i="6"/>
  <c r="AD2223" i="6"/>
  <c r="AD2224" i="6"/>
  <c r="AD1632" i="6"/>
  <c r="AD1633" i="6"/>
  <c r="AD1306" i="6"/>
  <c r="AD790" i="6"/>
  <c r="AD791" i="6"/>
  <c r="AD1307" i="6"/>
  <c r="AD2225" i="6"/>
  <c r="AD1634" i="6"/>
  <c r="AD1308" i="6"/>
  <c r="AD504" i="6"/>
  <c r="AD1695" i="6"/>
  <c r="AD285" i="6"/>
  <c r="AD286" i="6"/>
  <c r="AD1889" i="6"/>
  <c r="AD1696" i="6"/>
  <c r="AD1890" i="6"/>
  <c r="AD1891" i="6"/>
  <c r="AD1892" i="6"/>
  <c r="AD1026" i="6"/>
  <c r="AD1027" i="6"/>
  <c r="AD1635" i="6"/>
  <c r="AD1893" i="6"/>
  <c r="AD1028" i="6"/>
  <c r="AD1636" i="6"/>
  <c r="AD1637" i="6"/>
  <c r="AD792" i="6"/>
  <c r="AD793" i="6"/>
  <c r="AD2226" i="6"/>
  <c r="AD1894" i="6"/>
  <c r="AD1895" i="6"/>
  <c r="AD1638" i="6"/>
  <c r="AD1029" i="6"/>
  <c r="AD1639" i="6"/>
  <c r="AD1030" i="6"/>
  <c r="AD1896" i="6"/>
  <c r="AD1640" i="6"/>
  <c r="AD505" i="6"/>
  <c r="AD1697" i="6"/>
  <c r="AD1897" i="6"/>
  <c r="AD1641" i="6"/>
  <c r="AD1309" i="6"/>
  <c r="AD1310" i="6"/>
  <c r="AD1031" i="6"/>
  <c r="AD1642" i="6"/>
  <c r="AD1643" i="6"/>
  <c r="AD1898" i="6"/>
  <c r="AD1644" i="6"/>
  <c r="AD794" i="6"/>
  <c r="AD1311" i="6"/>
  <c r="AD795" i="6"/>
  <c r="AD2227" i="6"/>
  <c r="AD506" i="6"/>
  <c r="AD507" i="6"/>
  <c r="AD1645" i="6"/>
  <c r="AD2228" i="6"/>
  <c r="AD1032" i="6"/>
  <c r="AD508" i="6"/>
  <c r="AD1899" i="6"/>
  <c r="AD1033" i="6"/>
  <c r="AD1646" i="6"/>
  <c r="AD1647" i="6"/>
  <c r="AD1648" i="6"/>
  <c r="AD1649" i="6"/>
  <c r="AD2229" i="6"/>
  <c r="AD1312" i="6"/>
  <c r="AD509" i="6"/>
  <c r="AD287" i="6"/>
  <c r="AD288" i="6"/>
  <c r="AD289" i="6"/>
  <c r="AD290" i="6"/>
  <c r="AD291" i="6"/>
  <c r="AD796" i="6"/>
  <c r="AD1650" i="6"/>
  <c r="AD1034" i="6"/>
  <c r="AD1900" i="6"/>
  <c r="AD1901" i="6"/>
  <c r="AD1035" i="6"/>
  <c r="AD1036" i="6"/>
  <c r="AD2230" i="6"/>
  <c r="AD510" i="6"/>
  <c r="AD1698" i="6"/>
  <c r="AD292" i="6"/>
  <c r="AD1313" i="6"/>
  <c r="AD1037" i="6"/>
  <c r="AD797" i="6"/>
  <c r="AD798" i="6"/>
  <c r="AD293" i="6"/>
  <c r="AD294" i="6"/>
  <c r="AD1651" i="6"/>
  <c r="AD799" i="6"/>
  <c r="AD800" i="6"/>
  <c r="AD295" i="6"/>
  <c r="AD1038" i="6"/>
  <c r="AD1652" i="6"/>
  <c r="AD296" i="6"/>
  <c r="AD511" i="6"/>
  <c r="AD1039" i="6"/>
  <c r="AD1040" i="6"/>
  <c r="AD801" i="6"/>
  <c r="AD297" i="6"/>
  <c r="AD802" i="6"/>
  <c r="AD1314" i="6"/>
  <c r="AD1699" i="6"/>
  <c r="AD1653" i="6"/>
  <c r="AD2231" i="6"/>
  <c r="AD1654" i="6"/>
  <c r="AD1315" i="6"/>
  <c r="AD1700" i="6"/>
  <c r="AD298" i="6"/>
  <c r="AD2232" i="6"/>
  <c r="AD803" i="6"/>
  <c r="AD1316" i="6"/>
  <c r="AD299" i="6"/>
  <c r="AD300" i="6"/>
  <c r="AD301" i="6"/>
  <c r="AD804" i="6"/>
  <c r="AD805" i="6"/>
  <c r="AD1655" i="6"/>
  <c r="AD1656" i="6"/>
  <c r="AD1657" i="6"/>
  <c r="AD1902" i="6"/>
  <c r="AD1903" i="6"/>
  <c r="AD1658" i="6"/>
  <c r="AD1317" i="6"/>
  <c r="AD302" i="6"/>
  <c r="AD806" i="6"/>
  <c r="AD512" i="6"/>
  <c r="AD1659" i="6"/>
  <c r="AD2233" i="6"/>
  <c r="AD2234" i="6"/>
  <c r="AD1660" i="6"/>
  <c r="AD2235" i="6"/>
  <c r="AD1318" i="6"/>
  <c r="AD1319" i="6"/>
  <c r="AD2141" i="6"/>
  <c r="AD1661" i="6"/>
  <c r="AD1320" i="6"/>
  <c r="AD303" i="6"/>
  <c r="AD1662" i="6"/>
  <c r="AD304" i="6"/>
  <c r="AD1904" i="6"/>
  <c r="AD1321" i="6"/>
  <c r="AD1041" i="6"/>
  <c r="AD807" i="6"/>
  <c r="AD305" i="6"/>
  <c r="AD1905" i="6"/>
  <c r="AD1323" i="6"/>
  <c r="AD1324" i="6"/>
  <c r="AD1906" i="6"/>
  <c r="AD1663" i="6"/>
  <c r="AD1664" i="6"/>
  <c r="AD306" i="6"/>
  <c r="AD307" i="6"/>
  <c r="AD808" i="6"/>
  <c r="AD1042" i="6"/>
  <c r="AD1907" i="6"/>
  <c r="AD1325" i="6"/>
  <c r="AD1326" i="6"/>
  <c r="AD1327" i="6"/>
  <c r="AD2236" i="6"/>
  <c r="AD2167" i="6"/>
  <c r="AD1665" i="6"/>
  <c r="AD1908" i="6"/>
  <c r="AD1909" i="6"/>
  <c r="AD1328" i="6"/>
  <c r="AD308" i="6"/>
  <c r="AD809" i="6"/>
  <c r="AD309" i="6"/>
  <c r="AD1329" i="6"/>
  <c r="AD1666" i="6"/>
  <c r="AD1330" i="6"/>
  <c r="AD1331" i="6"/>
  <c r="AD1043" i="6"/>
  <c r="AD1667" i="6"/>
  <c r="AD2181" i="6"/>
  <c r="AD810" i="6"/>
  <c r="AD811" i="6"/>
  <c r="AD1910" i="6"/>
  <c r="AD812" i="6"/>
  <c r="AD813" i="6"/>
  <c r="AD1332" i="6"/>
  <c r="AD814" i="6"/>
  <c r="AD1044" i="6"/>
  <c r="AD310" i="6"/>
  <c r="AD1668" i="6"/>
  <c r="AD311" i="6"/>
  <c r="AD2237" i="6"/>
  <c r="AD1701" i="6"/>
  <c r="AD815" i="6"/>
  <c r="AD1911" i="6"/>
  <c r="AD1669" i="6"/>
  <c r="AD1670" i="6"/>
  <c r="AD1671" i="6"/>
  <c r="AD1672" i="6"/>
  <c r="AD1702" i="6"/>
  <c r="AD1045" i="6"/>
  <c r="AD1673" i="6"/>
  <c r="AD1912" i="6"/>
  <c r="AD1913" i="6"/>
  <c r="AD1914" i="6"/>
  <c r="AD1046" i="6"/>
  <c r="AD312" i="6"/>
  <c r="AD816" i="6"/>
  <c r="AD817" i="6"/>
  <c r="AD1915" i="6"/>
  <c r="AD1916" i="6"/>
  <c r="AD1047" i="6"/>
  <c r="AD313" i="6"/>
  <c r="AD818" i="6"/>
  <c r="AD1674" i="6"/>
  <c r="AD2238" i="6"/>
  <c r="AD1675" i="6"/>
  <c r="AD314" i="6"/>
  <c r="AD1333" i="6"/>
  <c r="AD513" i="6"/>
  <c r="AD2240" i="6"/>
  <c r="AD1676" i="6"/>
  <c r="AD1334" i="6"/>
  <c r="AD1335" i="6"/>
  <c r="AD1677" i="6"/>
  <c r="AD1048" i="6"/>
  <c r="AD315" i="6"/>
  <c r="AD1678" i="6"/>
  <c r="AD1679" i="6"/>
  <c r="AD316" i="6"/>
  <c r="AD515" i="6"/>
  <c r="AD317" i="6"/>
  <c r="AD819" i="6"/>
  <c r="AD1917" i="6"/>
  <c r="AD1049" i="6"/>
  <c r="AD1918" i="6"/>
  <c r="AD1336" i="6"/>
  <c r="AD2239" i="6"/>
  <c r="AD1680" i="6"/>
  <c r="AD2241" i="6"/>
  <c r="AC318" i="6"/>
  <c r="AC516" i="6"/>
  <c r="AC1919" i="6"/>
  <c r="AC1920" i="6"/>
  <c r="AC1337" i="6"/>
  <c r="AC2" i="6"/>
  <c r="AC3" i="6"/>
  <c r="AC1338" i="6"/>
  <c r="AC1703" i="6"/>
  <c r="AC1704" i="6"/>
  <c r="AC1921" i="6"/>
  <c r="AC1050" i="6"/>
  <c r="AC820" i="6"/>
  <c r="AC821" i="6"/>
  <c r="AC4" i="6"/>
  <c r="AC5" i="6"/>
  <c r="AC517" i="6"/>
  <c r="AC518" i="6"/>
  <c r="AC1051" i="6"/>
  <c r="AC1705" i="6"/>
  <c r="AC6" i="6"/>
  <c r="AC319" i="6"/>
  <c r="AC7" i="6"/>
  <c r="AC519" i="6"/>
  <c r="AC520" i="6"/>
  <c r="AC1706" i="6"/>
  <c r="AC1922" i="6"/>
  <c r="AC1707" i="6"/>
  <c r="AC8" i="6"/>
  <c r="AC1923" i="6"/>
  <c r="AC320" i="6"/>
  <c r="AC321" i="6"/>
  <c r="AC1924" i="6"/>
  <c r="AC1052" i="6"/>
  <c r="AC822" i="6"/>
  <c r="AC521" i="6"/>
  <c r="AC1339" i="6"/>
  <c r="AC1708" i="6"/>
  <c r="AC322" i="6"/>
  <c r="AC1053" i="6"/>
  <c r="AC1709" i="6"/>
  <c r="AC9" i="6"/>
  <c r="AC10" i="6"/>
  <c r="AC1925" i="6"/>
  <c r="AC323" i="6"/>
  <c r="AC324" i="6"/>
  <c r="AC1926" i="6"/>
  <c r="AC1927" i="6"/>
  <c r="AC1340" i="6"/>
  <c r="AC522" i="6"/>
  <c r="AC11" i="6"/>
  <c r="AC523" i="6"/>
  <c r="AC525" i="6"/>
  <c r="AC526" i="6"/>
  <c r="AC1928" i="6"/>
  <c r="AC12" i="6"/>
  <c r="AC527" i="6"/>
  <c r="AC528" i="6"/>
  <c r="AC529" i="6"/>
  <c r="AC1929" i="6"/>
  <c r="AC1054" i="6"/>
  <c r="AC1055" i="6"/>
  <c r="AC1710" i="6"/>
  <c r="AC13" i="6"/>
  <c r="AC530" i="6"/>
  <c r="AC1056" i="6"/>
  <c r="AC325" i="6"/>
  <c r="AC14" i="6"/>
  <c r="AC1930" i="6"/>
  <c r="AC531" i="6"/>
  <c r="AC1341" i="6"/>
  <c r="AC15" i="6"/>
  <c r="AC532" i="6"/>
  <c r="AC533" i="6"/>
  <c r="AC823" i="6"/>
  <c r="AC1931" i="6"/>
  <c r="AC824" i="6"/>
  <c r="AC1711" i="6"/>
  <c r="AC16" i="6"/>
  <c r="AC534" i="6"/>
  <c r="AC1712" i="6"/>
  <c r="AC1342" i="6"/>
  <c r="AC1057" i="6"/>
  <c r="AC826" i="6"/>
  <c r="AC326" i="6"/>
  <c r="AC827" i="6"/>
  <c r="AC1058" i="6"/>
  <c r="AC535" i="6"/>
  <c r="AC1343" i="6"/>
  <c r="AC1059" i="6"/>
  <c r="AC536" i="6"/>
  <c r="AC1932" i="6"/>
  <c r="AC1933" i="6"/>
  <c r="AC537" i="6"/>
  <c r="AC1344" i="6"/>
  <c r="AC1345" i="6"/>
  <c r="AC1060" i="6"/>
  <c r="AC1061" i="6"/>
  <c r="AC828" i="6"/>
  <c r="AC829" i="6"/>
  <c r="AC1346" i="6"/>
  <c r="AC1347" i="6"/>
  <c r="AC538" i="6"/>
  <c r="AC1062" i="6"/>
  <c r="AC1063" i="6"/>
  <c r="AC1064" i="6"/>
  <c r="AC17" i="6"/>
  <c r="AC18" i="6"/>
  <c r="AC19" i="6"/>
  <c r="AC20" i="6"/>
  <c r="AC21" i="6"/>
  <c r="AC1348" i="6"/>
  <c r="AC1349" i="6"/>
  <c r="AC1065" i="6"/>
  <c r="AC1066" i="6"/>
  <c r="AC1067" i="6"/>
  <c r="AC22" i="6"/>
  <c r="AC23" i="6"/>
  <c r="AC24" i="6"/>
  <c r="AC25" i="6"/>
  <c r="AC539" i="6"/>
  <c r="AC830" i="6"/>
  <c r="AC327" i="6"/>
  <c r="AC540" i="6"/>
  <c r="AC1934" i="6"/>
  <c r="AC1350" i="6"/>
  <c r="AC831" i="6"/>
  <c r="AC1713" i="6"/>
  <c r="AC1935" i="6"/>
  <c r="AC26" i="6"/>
  <c r="AC328" i="6"/>
  <c r="AC1714" i="6"/>
  <c r="AC1351" i="6"/>
  <c r="AC329" i="6"/>
  <c r="AC832" i="6"/>
  <c r="AC137" i="6"/>
  <c r="AC330" i="6"/>
  <c r="AC331" i="6"/>
  <c r="AC332" i="6"/>
  <c r="AC833" i="6"/>
  <c r="AC27" i="6"/>
  <c r="AC541" i="6"/>
  <c r="AC1715" i="6"/>
  <c r="AC1716" i="6"/>
  <c r="AC1717" i="6"/>
  <c r="AC333" i="6"/>
  <c r="AC28" i="6"/>
  <c r="AC29" i="6"/>
  <c r="AC542" i="6"/>
  <c r="AC1352" i="6"/>
  <c r="AC1936" i="6"/>
  <c r="AC1068" i="6"/>
  <c r="AC1069" i="6"/>
  <c r="AC543" i="6"/>
  <c r="AC1353" i="6"/>
  <c r="AC1937" i="6"/>
  <c r="AC1938" i="6"/>
  <c r="AC1939" i="6"/>
  <c r="AC30" i="6"/>
  <c r="AC334" i="6"/>
  <c r="AC31" i="6"/>
  <c r="AC544" i="6"/>
  <c r="AC32" i="6"/>
  <c r="AC545" i="6"/>
  <c r="AC546" i="6"/>
  <c r="AC1940" i="6"/>
  <c r="AC1718" i="6"/>
  <c r="AC335" i="6"/>
  <c r="AC336" i="6"/>
  <c r="AC547" i="6"/>
  <c r="AC548" i="6"/>
  <c r="AC549" i="6"/>
  <c r="AC1941" i="6"/>
  <c r="AC1942" i="6"/>
  <c r="AC33" i="6"/>
  <c r="AC1943" i="6"/>
  <c r="AC34" i="6"/>
  <c r="AC35" i="6"/>
  <c r="AC36" i="6"/>
  <c r="AC550" i="6"/>
  <c r="AC1719" i="6"/>
  <c r="AC1720" i="6"/>
  <c r="AC1721" i="6"/>
  <c r="AC1681" i="6"/>
  <c r="AC37" i="6"/>
  <c r="AC38" i="6"/>
  <c r="AC39" i="6"/>
  <c r="AC551" i="6"/>
  <c r="AC552" i="6"/>
  <c r="AC1722" i="6"/>
  <c r="AC1354" i="6"/>
  <c r="AC553" i="6"/>
  <c r="AC1070" i="6"/>
  <c r="AC834" i="6"/>
  <c r="AC40" i="6"/>
  <c r="AC1944" i="6"/>
  <c r="AC1723" i="6"/>
  <c r="AC835" i="6"/>
  <c r="AC1071" i="6"/>
  <c r="AC554" i="6"/>
  <c r="AC1355" i="6"/>
  <c r="AC41" i="6"/>
  <c r="AC42" i="6"/>
  <c r="AC1356" i="6"/>
  <c r="AC555" i="6"/>
  <c r="AC1072" i="6"/>
  <c r="AC1073" i="6"/>
  <c r="AC1945" i="6"/>
  <c r="AC1946" i="6"/>
  <c r="AC1074" i="6"/>
  <c r="AC1075" i="6"/>
  <c r="AC1076" i="6"/>
  <c r="AC1947" i="6"/>
  <c r="AC337" i="6"/>
  <c r="AC338" i="6"/>
  <c r="AC43" i="6"/>
  <c r="AC556" i="6"/>
  <c r="AC339" i="6"/>
  <c r="AC1724" i="6"/>
  <c r="AC44" i="6"/>
  <c r="AC557" i="6"/>
  <c r="AC558" i="6"/>
  <c r="AC1948" i="6"/>
  <c r="AC340" i="6"/>
  <c r="AC341" i="6"/>
  <c r="AC45" i="6"/>
  <c r="AC559" i="6"/>
  <c r="AC1077" i="6"/>
  <c r="AC342" i="6"/>
  <c r="AC1078" i="6"/>
  <c r="AC46" i="6"/>
  <c r="AC560" i="6"/>
  <c r="AC1949" i="6"/>
  <c r="AC1079" i="6"/>
  <c r="AC836" i="6"/>
  <c r="AC837" i="6"/>
  <c r="AC561" i="6"/>
  <c r="AC343" i="6"/>
  <c r="AC47" i="6"/>
  <c r="AC48" i="6"/>
  <c r="AC49" i="6"/>
  <c r="AC562" i="6"/>
  <c r="AC1950" i="6"/>
  <c r="AC50" i="6"/>
  <c r="AC51" i="6"/>
  <c r="AC344" i="6"/>
  <c r="AC52" i="6"/>
  <c r="AC53" i="6"/>
  <c r="AC1080" i="6"/>
  <c r="AC345" i="6"/>
  <c r="AC1357" i="6"/>
  <c r="AC1725" i="6"/>
  <c r="AC346" i="6"/>
  <c r="AC563" i="6"/>
  <c r="AC54" i="6"/>
  <c r="AC1726" i="6"/>
  <c r="AC1727" i="6"/>
  <c r="AC1081" i="6"/>
  <c r="AC55" i="6"/>
  <c r="AC564" i="6"/>
  <c r="AC1082" i="6"/>
  <c r="AC1682" i="6"/>
  <c r="AC56" i="6"/>
  <c r="AC1728" i="6"/>
  <c r="AC565" i="6"/>
  <c r="AC1729" i="6"/>
  <c r="AC1730" i="6"/>
  <c r="AC1951" i="6"/>
  <c r="AC1731" i="6"/>
  <c r="AC1083" i="6"/>
  <c r="AC272" i="6"/>
  <c r="AC57" i="6"/>
  <c r="AC1952" i="6"/>
  <c r="AC838" i="6"/>
  <c r="AC1953" i="6"/>
  <c r="AC1732" i="6"/>
  <c r="AC1358" i="6"/>
  <c r="AC347" i="6"/>
  <c r="AC566" i="6"/>
  <c r="AC1954" i="6"/>
  <c r="AC1084" i="6"/>
  <c r="AC1683" i="6"/>
  <c r="AC1733" i="6"/>
  <c r="AC1085" i="6"/>
  <c r="AC1734" i="6"/>
  <c r="AC348" i="6"/>
  <c r="AC58" i="6"/>
  <c r="AC59" i="6"/>
  <c r="AC567" i="6"/>
  <c r="AC1955" i="6"/>
  <c r="AC1956" i="6"/>
  <c r="AC1957" i="6"/>
  <c r="AC349" i="6"/>
  <c r="AC350" i="6"/>
  <c r="AC60" i="6"/>
  <c r="AC61" i="6"/>
  <c r="AC568" i="6"/>
  <c r="AC569" i="6"/>
  <c r="AC351" i="6"/>
  <c r="AC1958" i="6"/>
  <c r="AC1959" i="6"/>
  <c r="AC1960" i="6"/>
  <c r="AC62" i="6"/>
  <c r="AC63" i="6"/>
  <c r="AC1086" i="6"/>
  <c r="AC64" i="6"/>
  <c r="AC65" i="6"/>
  <c r="AC570" i="6"/>
  <c r="AC1961" i="6"/>
  <c r="AC352" i="6"/>
  <c r="AC66" i="6"/>
  <c r="AC67" i="6"/>
  <c r="AC571" i="6"/>
  <c r="AC572" i="6"/>
  <c r="AC1962" i="6"/>
  <c r="AC1963" i="6"/>
  <c r="AC1964" i="6"/>
  <c r="AC1087" i="6"/>
  <c r="AC68" i="6"/>
  <c r="AC839" i="6"/>
  <c r="AC69" i="6"/>
  <c r="AC1359" i="6"/>
  <c r="AC353" i="6"/>
  <c r="AC70" i="6"/>
  <c r="AC573" i="6"/>
  <c r="AC1965" i="6"/>
  <c r="AC1684" i="6"/>
  <c r="AC354" i="6"/>
  <c r="AC71" i="6"/>
  <c r="AC355" i="6"/>
  <c r="AC356" i="6"/>
  <c r="AC840" i="6"/>
  <c r="AC574" i="6"/>
  <c r="AC1088" i="6"/>
  <c r="AC1735" i="6"/>
  <c r="AC841" i="6"/>
  <c r="AC1360" i="6"/>
  <c r="AC1966" i="6"/>
  <c r="AC1736" i="6"/>
  <c r="AC1089" i="6"/>
  <c r="AC1090" i="6"/>
  <c r="AC72" i="6"/>
  <c r="AC73" i="6"/>
  <c r="AC1968" i="6"/>
  <c r="AC74" i="6"/>
  <c r="AC75" i="6"/>
  <c r="AC1737" i="6"/>
  <c r="AC575" i="6"/>
  <c r="AC1091" i="6"/>
  <c r="AC1969" i="6"/>
  <c r="AC1092" i="6"/>
  <c r="AC1738" i="6"/>
  <c r="AC357" i="6"/>
  <c r="AC76" i="6"/>
  <c r="AC77" i="6"/>
  <c r="AC576" i="6"/>
  <c r="AC1361" i="6"/>
  <c r="AC1970" i="6"/>
  <c r="AC78" i="6"/>
  <c r="AC79" i="6"/>
  <c r="AC1971" i="6"/>
  <c r="AC1972" i="6"/>
  <c r="AC1093" i="6"/>
  <c r="AC1094" i="6"/>
  <c r="AC1095" i="6"/>
  <c r="AC358" i="6"/>
  <c r="AC1096" i="6"/>
  <c r="AC842" i="6"/>
  <c r="AC1097" i="6"/>
  <c r="AC1362" i="6"/>
  <c r="AC359" i="6"/>
  <c r="AC1973" i="6"/>
  <c r="AC1363" i="6"/>
  <c r="AC843" i="6"/>
  <c r="AC1974" i="6"/>
  <c r="AC1739" i="6"/>
  <c r="AC360" i="6"/>
  <c r="AC1975" i="6"/>
  <c r="AC1364" i="6"/>
  <c r="AC844" i="6"/>
  <c r="AC80" i="6"/>
  <c r="AC1976" i="6"/>
  <c r="AC1977" i="6"/>
  <c r="AC1978" i="6"/>
  <c r="AC1098" i="6"/>
  <c r="AC1740" i="6"/>
  <c r="AC1365" i="6"/>
  <c r="AC1099" i="6"/>
  <c r="AC361" i="6"/>
  <c r="AC1366" i="6"/>
  <c r="AC362" i="6"/>
  <c r="AC363" i="6"/>
  <c r="AC577" i="6"/>
  <c r="AC1100" i="6"/>
  <c r="AC845" i="6"/>
  <c r="AC846" i="6"/>
  <c r="AC1367" i="6"/>
  <c r="AC1101" i="6"/>
  <c r="AC1102" i="6"/>
  <c r="AC847" i="6"/>
  <c r="AC364" i="6"/>
  <c r="AC578" i="6"/>
  <c r="AC579" i="6"/>
  <c r="AC1103" i="6"/>
  <c r="AC580" i="6"/>
  <c r="AC407" i="6"/>
  <c r="AC581" i="6"/>
  <c r="AC365" i="6"/>
  <c r="AC848" i="6"/>
  <c r="AC1741" i="6"/>
  <c r="AC1368" i="6"/>
  <c r="AC1104" i="6"/>
  <c r="AC1105" i="6"/>
  <c r="AC1742" i="6"/>
  <c r="AC1743" i="6"/>
  <c r="AC1979" i="6"/>
  <c r="AC1106" i="6"/>
  <c r="AC1107" i="6"/>
  <c r="AC582" i="6"/>
  <c r="AC583" i="6"/>
  <c r="AC1980" i="6"/>
  <c r="AC1108" i="6"/>
  <c r="AC849" i="6"/>
  <c r="AC81" i="6"/>
  <c r="AC82" i="6"/>
  <c r="AC1110" i="6"/>
  <c r="AC1111" i="6"/>
  <c r="AC850" i="6"/>
  <c r="AC1744" i="6"/>
  <c r="AC1745" i="6"/>
  <c r="AC584" i="6"/>
  <c r="AC585" i="6"/>
  <c r="AC1685" i="6"/>
  <c r="AC1746" i="6"/>
  <c r="AC586" i="6"/>
  <c r="AC1747" i="6"/>
  <c r="AC1112" i="6"/>
  <c r="AC1113" i="6"/>
  <c r="AC366" i="6"/>
  <c r="AC851" i="6"/>
  <c r="AC83" i="6"/>
  <c r="AC1981" i="6"/>
  <c r="AC1114" i="6"/>
  <c r="AC367" i="6"/>
  <c r="AC368" i="6"/>
  <c r="AC1982" i="6"/>
  <c r="AC84" i="6"/>
  <c r="AC369" i="6"/>
  <c r="AC852" i="6"/>
  <c r="AC1983" i="6"/>
  <c r="AC452" i="6"/>
  <c r="AC1985" i="6"/>
  <c r="AC1115" i="6"/>
  <c r="AC1116" i="6"/>
  <c r="AC1117" i="6"/>
  <c r="AC1748" i="6"/>
  <c r="AC1369" i="6"/>
  <c r="AC1749" i="6"/>
  <c r="AC1750" i="6"/>
  <c r="AC1986" i="6"/>
  <c r="AC853" i="6"/>
  <c r="AC854" i="6"/>
  <c r="AC1751" i="6"/>
  <c r="AC1752" i="6"/>
  <c r="AC85" i="6"/>
  <c r="AC587" i="6"/>
  <c r="AC1987" i="6"/>
  <c r="AC1988" i="6"/>
  <c r="AC588" i="6"/>
  <c r="AC370" i="6"/>
  <c r="AC855" i="6"/>
  <c r="AC371" i="6"/>
  <c r="AC86" i="6"/>
  <c r="AC1370" i="6"/>
  <c r="AC372" i="6"/>
  <c r="AC87" i="6"/>
  <c r="AC88" i="6"/>
  <c r="AC1989" i="6"/>
  <c r="AC89" i="6"/>
  <c r="AC90" i="6"/>
  <c r="AC589" i="6"/>
  <c r="AC1990" i="6"/>
  <c r="AC590" i="6"/>
  <c r="AC856" i="6"/>
  <c r="AC91" i="6"/>
  <c r="AC591" i="6"/>
  <c r="AC1991" i="6"/>
  <c r="AC1371" i="6"/>
  <c r="AC1118" i="6"/>
  <c r="AC92" i="6"/>
  <c r="AC1372" i="6"/>
  <c r="AC1992" i="6"/>
  <c r="AC1119" i="6"/>
  <c r="AC1753" i="6"/>
  <c r="AC857" i="6"/>
  <c r="AC1754" i="6"/>
  <c r="AC1373" i="6"/>
  <c r="AC93" i="6"/>
  <c r="AC94" i="6"/>
  <c r="AC95" i="6"/>
  <c r="AC1755" i="6"/>
  <c r="AC1374" i="6"/>
  <c r="AC1756" i="6"/>
  <c r="AC373" i="6"/>
  <c r="AC858" i="6"/>
  <c r="AC374" i="6"/>
  <c r="AC1993" i="6"/>
  <c r="AC1375" i="6"/>
  <c r="AC1757" i="6"/>
  <c r="AC593" i="6"/>
  <c r="AC594" i="6"/>
  <c r="AC1994" i="6"/>
  <c r="AC514" i="6"/>
  <c r="AC96" i="6"/>
  <c r="AC595" i="6"/>
  <c r="AC1120" i="6"/>
  <c r="AC375" i="6"/>
  <c r="AC376" i="6"/>
  <c r="AC1121" i="6"/>
  <c r="AC1376" i="6"/>
  <c r="AC1377" i="6"/>
  <c r="AC596" i="6"/>
  <c r="AC524" i="6"/>
  <c r="AC1122" i="6"/>
  <c r="AC859" i="6"/>
  <c r="AC860" i="6"/>
  <c r="AC861" i="6"/>
  <c r="AC1995" i="6"/>
  <c r="AC1378" i="6"/>
  <c r="AC1379" i="6"/>
  <c r="AC1758" i="6"/>
  <c r="AC1996" i="6"/>
  <c r="AC377" i="6"/>
  <c r="AC378" i="6"/>
  <c r="AC862" i="6"/>
  <c r="AC1997" i="6"/>
  <c r="AC1998" i="6"/>
  <c r="AC597" i="6"/>
  <c r="AC598" i="6"/>
  <c r="AC599" i="6"/>
  <c r="AC1123" i="6"/>
  <c r="AC97" i="6"/>
  <c r="AC1759" i="6"/>
  <c r="AC1380" i="6"/>
  <c r="AC600" i="6"/>
  <c r="AC1999" i="6"/>
  <c r="AC98" i="6"/>
  <c r="AC1124" i="6"/>
  <c r="AC1125" i="6"/>
  <c r="AC1126" i="6"/>
  <c r="AC863" i="6"/>
  <c r="AC601" i="6"/>
  <c r="AC1127" i="6"/>
  <c r="AC2000" i="6"/>
  <c r="AC2001" i="6"/>
  <c r="AC1128" i="6"/>
  <c r="AC864" i="6"/>
  <c r="AC2002" i="6"/>
  <c r="AC1381" i="6"/>
  <c r="AC602" i="6"/>
  <c r="AC1760" i="6"/>
  <c r="AC99" i="6"/>
  <c r="AC1761" i="6"/>
  <c r="AC2003" i="6"/>
  <c r="AC100" i="6"/>
  <c r="AC101" i="6"/>
  <c r="AC2004" i="6"/>
  <c r="AC1762" i="6"/>
  <c r="AC1763" i="6"/>
  <c r="AC603" i="6"/>
  <c r="AC1764" i="6"/>
  <c r="AC2005" i="6"/>
  <c r="AC2006" i="6"/>
  <c r="AC2007" i="6"/>
  <c r="AC102" i="6"/>
  <c r="AC103" i="6"/>
  <c r="AC604" i="6"/>
  <c r="AC1129" i="6"/>
  <c r="AC1130" i="6"/>
  <c r="AC1382" i="6"/>
  <c r="AC1383" i="6"/>
  <c r="AC1131" i="6"/>
  <c r="AC104" i="6"/>
  <c r="AC1384" i="6"/>
  <c r="AC105" i="6"/>
  <c r="AC865" i="6"/>
  <c r="AC2008" i="6"/>
  <c r="AC2009" i="6"/>
  <c r="AC1765" i="6"/>
  <c r="AC1132" i="6"/>
  <c r="AC592" i="6"/>
  <c r="AC866" i="6"/>
  <c r="AC1133" i="6"/>
  <c r="AC1385" i="6"/>
  <c r="AC2010" i="6"/>
  <c r="AC1134" i="6"/>
  <c r="AC1386" i="6"/>
  <c r="AC1135" i="6"/>
  <c r="AC2011" i="6"/>
  <c r="AC867" i="6"/>
  <c r="AC605" i="6"/>
  <c r="AC2012" i="6"/>
  <c r="AC1387" i="6"/>
  <c r="AC379" i="6"/>
  <c r="AC868" i="6"/>
  <c r="AC869" i="6"/>
  <c r="AC106" i="6"/>
  <c r="AC380" i="6"/>
  <c r="AC107" i="6"/>
  <c r="AC1766" i="6"/>
  <c r="AC108" i="6"/>
  <c r="AC381" i="6"/>
  <c r="AC1136" i="6"/>
  <c r="AC382" i="6"/>
  <c r="AC606" i="6"/>
  <c r="AC1767" i="6"/>
  <c r="AC383" i="6"/>
  <c r="AC109" i="6"/>
  <c r="AC607" i="6"/>
  <c r="AC1137" i="6"/>
  <c r="AC1138" i="6"/>
  <c r="AC1139" i="6"/>
  <c r="AC384" i="6"/>
  <c r="AC110" i="6"/>
  <c r="AC608" i="6"/>
  <c r="AC609" i="6"/>
  <c r="AC1768" i="6"/>
  <c r="AC111" i="6"/>
  <c r="AC1140" i="6"/>
  <c r="AC385" i="6"/>
  <c r="AC386" i="6"/>
  <c r="AC112" i="6"/>
  <c r="AC1141" i="6"/>
  <c r="AC1388" i="6"/>
  <c r="AC113" i="6"/>
  <c r="AC1142" i="6"/>
  <c r="AC114" i="6"/>
  <c r="AC1389" i="6"/>
  <c r="AC387" i="6"/>
  <c r="AC870" i="6"/>
  <c r="AC610" i="6"/>
  <c r="AC1390" i="6"/>
  <c r="AC2013" i="6"/>
  <c r="AC115" i="6"/>
  <c r="AC1391" i="6"/>
  <c r="AC2014" i="6"/>
  <c r="AC116" i="6"/>
  <c r="AC1392" i="6"/>
  <c r="AC1393" i="6"/>
  <c r="AC2015" i="6"/>
  <c r="AC1143" i="6"/>
  <c r="AC2016" i="6"/>
  <c r="AC388" i="6"/>
  <c r="AC117" i="6"/>
  <c r="AC611" i="6"/>
  <c r="AC612" i="6"/>
  <c r="AC871" i="6"/>
  <c r="AC1394" i="6"/>
  <c r="AC1769" i="6"/>
  <c r="AC1144" i="6"/>
  <c r="AC872" i="6"/>
  <c r="AC1395" i="6"/>
  <c r="AC1145" i="6"/>
  <c r="AC873" i="6"/>
  <c r="AC1396" i="6"/>
  <c r="AC1146" i="6"/>
  <c r="AC874" i="6"/>
  <c r="AC389" i="6"/>
  <c r="AC875" i="6"/>
  <c r="AC1397" i="6"/>
  <c r="AC2017" i="6"/>
  <c r="AC1770" i="6"/>
  <c r="AC2018" i="6"/>
  <c r="AC1398" i="6"/>
  <c r="AC1399" i="6"/>
  <c r="AC876" i="6"/>
  <c r="AC1147" i="6"/>
  <c r="AC118" i="6"/>
  <c r="AC613" i="6"/>
  <c r="AC1148" i="6"/>
  <c r="AC119" i="6"/>
  <c r="AC1400" i="6"/>
  <c r="AC1401" i="6"/>
  <c r="AC120" i="6"/>
  <c r="AC877" i="6"/>
  <c r="AC878" i="6"/>
  <c r="AC121" i="6"/>
  <c r="AC122" i="6"/>
  <c r="AC390" i="6"/>
  <c r="AC614" i="6"/>
  <c r="AC1771" i="6"/>
  <c r="AC1402" i="6"/>
  <c r="AC1149" i="6"/>
  <c r="AC879" i="6"/>
  <c r="AC880" i="6"/>
  <c r="AC123" i="6"/>
  <c r="AC615" i="6"/>
  <c r="AC2019" i="6"/>
  <c r="AC2020" i="6"/>
  <c r="AC1403" i="6"/>
  <c r="AC1150" i="6"/>
  <c r="AC1151" i="6"/>
  <c r="AC2021" i="6"/>
  <c r="AC1152" i="6"/>
  <c r="AC616" i="6"/>
  <c r="AC2022" i="6"/>
  <c r="AC1772" i="6"/>
  <c r="AC1404" i="6"/>
  <c r="AC1153" i="6"/>
  <c r="AC391" i="6"/>
  <c r="AC1773" i="6"/>
  <c r="AC1774" i="6"/>
  <c r="AC617" i="6"/>
  <c r="AC618" i="6"/>
  <c r="AC2023" i="6"/>
  <c r="AC2024" i="6"/>
  <c r="AC1154" i="6"/>
  <c r="AC881" i="6"/>
  <c r="AC882" i="6"/>
  <c r="AC124" i="6"/>
  <c r="AC1775" i="6"/>
  <c r="AC2025" i="6"/>
  <c r="AC883" i="6"/>
  <c r="AC884" i="6"/>
  <c r="AC1405" i="6"/>
  <c r="AC619" i="6"/>
  <c r="AC2026" i="6"/>
  <c r="AC2027" i="6"/>
  <c r="AC125" i="6"/>
  <c r="AC620" i="6"/>
  <c r="AC2028" i="6"/>
  <c r="AC2029" i="6"/>
  <c r="AC126" i="6"/>
  <c r="AC127" i="6"/>
  <c r="AC621" i="6"/>
  <c r="AC1406" i="6"/>
  <c r="AC1407" i="6"/>
  <c r="AC622" i="6"/>
  <c r="AC885" i="6"/>
  <c r="AC128" i="6"/>
  <c r="AC392" i="6"/>
  <c r="AC1776" i="6"/>
  <c r="AC129" i="6"/>
  <c r="AC130" i="6"/>
  <c r="AC886" i="6"/>
  <c r="AC393" i="6"/>
  <c r="AC131" i="6"/>
  <c r="AC132" i="6"/>
  <c r="AC623" i="6"/>
  <c r="AC2030" i="6"/>
  <c r="AC1777" i="6"/>
  <c r="AC887" i="6"/>
  <c r="AC133" i="6"/>
  <c r="AC624" i="6"/>
  <c r="AC2031" i="6"/>
  <c r="AC1408" i="6"/>
  <c r="AC888" i="6"/>
  <c r="AC625" i="6"/>
  <c r="AC1778" i="6"/>
  <c r="AC1779" i="6"/>
  <c r="AC1155" i="6"/>
  <c r="AC1156" i="6"/>
  <c r="AC626" i="6"/>
  <c r="AC2032" i="6"/>
  <c r="AC1157" i="6"/>
  <c r="AC1158" i="6"/>
  <c r="AC627" i="6"/>
  <c r="AC2033" i="6"/>
  <c r="AC889" i="6"/>
  <c r="AC134" i="6"/>
  <c r="AC628" i="6"/>
  <c r="AC890" i="6"/>
  <c r="AC135" i="6"/>
  <c r="AC136" i="6"/>
  <c r="AC629" i="6"/>
  <c r="AC2034" i="6"/>
  <c r="AC1159" i="6"/>
  <c r="AC138" i="6"/>
  <c r="AC139" i="6"/>
  <c r="AC630" i="6"/>
  <c r="AC1160" i="6"/>
  <c r="AC140" i="6"/>
  <c r="AC1161" i="6"/>
  <c r="AC1409" i="6"/>
  <c r="AC1410" i="6"/>
  <c r="AC394" i="6"/>
  <c r="AC1411" i="6"/>
  <c r="AC395" i="6"/>
  <c r="AC141" i="6"/>
  <c r="AC396" i="6"/>
  <c r="AC397" i="6"/>
  <c r="AC892" i="6"/>
  <c r="AC142" i="6"/>
  <c r="AC143" i="6"/>
  <c r="AC2035" i="6"/>
  <c r="AC2036" i="6"/>
  <c r="AC1162" i="6"/>
  <c r="AC1412" i="6"/>
  <c r="AC1413" i="6"/>
  <c r="AC2037" i="6"/>
  <c r="AC1163" i="6"/>
  <c r="AC893" i="6"/>
  <c r="AC894" i="6"/>
  <c r="AC631" i="6"/>
  <c r="AC398" i="6"/>
  <c r="AC399" i="6"/>
  <c r="AC632" i="6"/>
  <c r="AC2038" i="6"/>
  <c r="AC2039" i="6"/>
  <c r="AC1164" i="6"/>
  <c r="AC895" i="6"/>
  <c r="AC144" i="6"/>
  <c r="AC2040" i="6"/>
  <c r="AC2041" i="6"/>
  <c r="AC400" i="6"/>
  <c r="AC1165" i="6"/>
  <c r="AC896" i="6"/>
  <c r="AC1780" i="6"/>
  <c r="AC1166" i="6"/>
  <c r="AC1781" i="6"/>
  <c r="AC1782" i="6"/>
  <c r="AC145" i="6"/>
  <c r="AC1414" i="6"/>
  <c r="AC825" i="6"/>
  <c r="AC633" i="6"/>
  <c r="AC634" i="6"/>
  <c r="AC897" i="6"/>
  <c r="AC1415" i="6"/>
  <c r="AC1416" i="6"/>
  <c r="AC1417" i="6"/>
  <c r="AC1418" i="6"/>
  <c r="AC1419" i="6"/>
  <c r="AC401" i="6"/>
  <c r="AC402" i="6"/>
  <c r="AC146" i="6"/>
  <c r="AC147" i="6"/>
  <c r="AC148" i="6"/>
  <c r="AC1420" i="6"/>
  <c r="AC1421" i="6"/>
  <c r="AC403" i="6"/>
  <c r="AC898" i="6"/>
  <c r="AC635" i="6"/>
  <c r="AC2042" i="6"/>
  <c r="AC1167" i="6"/>
  <c r="AC404" i="6"/>
  <c r="AC899" i="6"/>
  <c r="AC405" i="6"/>
  <c r="AC149" i="6"/>
  <c r="AC150" i="6"/>
  <c r="AC151" i="6"/>
  <c r="AC636" i="6"/>
  <c r="AC1422" i="6"/>
  <c r="AC1423" i="6"/>
  <c r="AC1168" i="6"/>
  <c r="AC900" i="6"/>
  <c r="AC901" i="6"/>
  <c r="AC1783" i="6"/>
  <c r="AC1169" i="6"/>
  <c r="AC1170" i="6"/>
  <c r="AC902" i="6"/>
  <c r="AC1424" i="6"/>
  <c r="AC1425" i="6"/>
  <c r="AC1784" i="6"/>
  <c r="AC1171" i="6"/>
  <c r="AC1172" i="6"/>
  <c r="AC903" i="6"/>
  <c r="AC152" i="6"/>
  <c r="AC1426" i="6"/>
  <c r="AC1173" i="6"/>
  <c r="AC153" i="6"/>
  <c r="AC637" i="6"/>
  <c r="AC1174" i="6"/>
  <c r="AC904" i="6"/>
  <c r="AC2043" i="6"/>
  <c r="AC406" i="6"/>
  <c r="AC1785" i="6"/>
  <c r="AC154" i="6"/>
  <c r="AC638" i="6"/>
  <c r="AC2044" i="6"/>
  <c r="AC1175" i="6"/>
  <c r="AC408" i="6"/>
  <c r="AC409" i="6"/>
  <c r="AC155" i="6"/>
  <c r="AC639" i="6"/>
  <c r="AC410" i="6"/>
  <c r="AC156" i="6"/>
  <c r="AC1786" i="6"/>
  <c r="AC905" i="6"/>
  <c r="AC411" i="6"/>
  <c r="AC891" i="6"/>
  <c r="AC412" i="6"/>
  <c r="AC906" i="6"/>
  <c r="AC2045" i="6"/>
  <c r="AC640" i="6"/>
  <c r="AC2046" i="6"/>
  <c r="AC2047" i="6"/>
  <c r="AC1787" i="6"/>
  <c r="AC1176" i="6"/>
  <c r="AC157" i="6"/>
  <c r="AC158" i="6"/>
  <c r="AC641" i="6"/>
  <c r="AC2048" i="6"/>
  <c r="AC1427" i="6"/>
  <c r="AC159" i="6"/>
  <c r="AC642" i="6"/>
  <c r="AC643" i="6"/>
  <c r="AC1177" i="6"/>
  <c r="AC2049" i="6"/>
  <c r="AC644" i="6"/>
  <c r="AC1788" i="6"/>
  <c r="AC645" i="6"/>
  <c r="AC1428" i="6"/>
  <c r="AC1178" i="6"/>
  <c r="AC1179" i="6"/>
  <c r="AC1429" i="6"/>
  <c r="AC413" i="6"/>
  <c r="AC414" i="6"/>
  <c r="AC646" i="6"/>
  <c r="AC647" i="6"/>
  <c r="AC648" i="6"/>
  <c r="AC1430" i="6"/>
  <c r="AC1789" i="6"/>
  <c r="AC160" i="6"/>
  <c r="AC2050" i="6"/>
  <c r="AC1180" i="6"/>
  <c r="AC415" i="6"/>
  <c r="AC416" i="6"/>
  <c r="AC907" i="6"/>
  <c r="AC908" i="6"/>
  <c r="AC1431" i="6"/>
  <c r="AC909" i="6"/>
  <c r="AC2051" i="6"/>
  <c r="AC1181" i="6"/>
  <c r="AC649" i="6"/>
  <c r="AC2052" i="6"/>
  <c r="AC1432" i="6"/>
  <c r="AC417" i="6"/>
  <c r="AC418" i="6"/>
  <c r="AC1790" i="6"/>
  <c r="AC2053" i="6"/>
  <c r="AC419" i="6"/>
  <c r="AC2054" i="6"/>
  <c r="AC420" i="6"/>
  <c r="AC2055" i="6"/>
  <c r="AC161" i="6"/>
  <c r="AC1182" i="6"/>
  <c r="AC1183" i="6"/>
  <c r="AC910" i="6"/>
  <c r="AC911" i="6"/>
  <c r="AC162" i="6"/>
  <c r="AC1433" i="6"/>
  <c r="AC1434" i="6"/>
  <c r="AC650" i="6"/>
  <c r="AC1184" i="6"/>
  <c r="AC1185" i="6"/>
  <c r="AC651" i="6"/>
  <c r="AC2056" i="6"/>
  <c r="AC2057" i="6"/>
  <c r="AC652" i="6"/>
  <c r="AC653" i="6"/>
  <c r="AC1186" i="6"/>
  <c r="AC1435" i="6"/>
  <c r="AC1436" i="6"/>
  <c r="AC654" i="6"/>
  <c r="AC2058" i="6"/>
  <c r="AC1791" i="6"/>
  <c r="AC1792" i="6"/>
  <c r="AC421" i="6"/>
  <c r="AC2059" i="6"/>
  <c r="AC2060" i="6"/>
  <c r="AC1437" i="6"/>
  <c r="AC2061" i="6"/>
  <c r="AC1187" i="6"/>
  <c r="AC1438" i="6"/>
  <c r="AC163" i="6"/>
  <c r="AC164" i="6"/>
  <c r="AC655" i="6"/>
  <c r="AC656" i="6"/>
  <c r="AC1188" i="6"/>
  <c r="AC1189" i="6"/>
  <c r="AC657" i="6"/>
  <c r="AC165" i="6"/>
  <c r="AC658" i="6"/>
  <c r="AC2062" i="6"/>
  <c r="AC422" i="6"/>
  <c r="AC423" i="6"/>
  <c r="AC424" i="6"/>
  <c r="AC425" i="6"/>
  <c r="AC1439" i="6"/>
  <c r="AC659" i="6"/>
  <c r="AC2063" i="6"/>
  <c r="AC1793" i="6"/>
  <c r="AC2064" i="6"/>
  <c r="AC1191" i="6"/>
  <c r="AC1440" i="6"/>
  <c r="AC1441" i="6"/>
  <c r="AC2065" i="6"/>
  <c r="AC660" i="6"/>
  <c r="AC912" i="6"/>
  <c r="AC2066" i="6"/>
  <c r="AC2067" i="6"/>
  <c r="AC1192" i="6"/>
  <c r="AC661" i="6"/>
  <c r="AC662" i="6"/>
  <c r="AC1442" i="6"/>
  <c r="AC426" i="6"/>
  <c r="AC1008" i="6"/>
  <c r="AC1686" i="6"/>
  <c r="AC2068" i="6"/>
  <c r="AC1193" i="6"/>
  <c r="AC1443" i="6"/>
  <c r="AC663" i="6"/>
  <c r="AC913" i="6"/>
  <c r="AC1444" i="6"/>
  <c r="AC664" i="6"/>
  <c r="AC665" i="6"/>
  <c r="AC1194" i="6"/>
  <c r="AC2069" i="6"/>
  <c r="AC914" i="6"/>
  <c r="AC166" i="6"/>
  <c r="AC1445" i="6"/>
  <c r="AC1195" i="6"/>
  <c r="AC666" i="6"/>
  <c r="AC667" i="6"/>
  <c r="AC915" i="6"/>
  <c r="AC916" i="6"/>
  <c r="AC917" i="6"/>
  <c r="AC668" i="6"/>
  <c r="AC669" i="6"/>
  <c r="AC2070" i="6"/>
  <c r="AC2071" i="6"/>
  <c r="AC1446" i="6"/>
  <c r="AC427" i="6"/>
  <c r="AC428" i="6"/>
  <c r="AC429" i="6"/>
  <c r="AC430" i="6"/>
  <c r="AC2072" i="6"/>
  <c r="AC2073" i="6"/>
  <c r="AC431" i="6"/>
  <c r="AC167" i="6"/>
  <c r="AC168" i="6"/>
  <c r="AC169" i="6"/>
  <c r="AC170" i="6"/>
  <c r="AC1196" i="6"/>
  <c r="AC1197" i="6"/>
  <c r="AC432" i="6"/>
  <c r="AC918" i="6"/>
  <c r="AC919" i="6"/>
  <c r="AC171" i="6"/>
  <c r="AC2074" i="6"/>
  <c r="AC2075" i="6"/>
  <c r="AC2076" i="6"/>
  <c r="AC920" i="6"/>
  <c r="AC433" i="6"/>
  <c r="AC434" i="6"/>
  <c r="AC670" i="6"/>
  <c r="AC172" i="6"/>
  <c r="AC1794" i="6"/>
  <c r="AC1447" i="6"/>
  <c r="AC671" i="6"/>
  <c r="AC672" i="6"/>
  <c r="AC1448" i="6"/>
  <c r="AC2077" i="6"/>
  <c r="AC921" i="6"/>
  <c r="AC1449" i="6"/>
  <c r="AC2078" i="6"/>
  <c r="AC1198" i="6"/>
  <c r="AC1199" i="6"/>
  <c r="AC922" i="6"/>
  <c r="AC173" i="6"/>
  <c r="AC1450" i="6"/>
  <c r="AC1451" i="6"/>
  <c r="AC1200" i="6"/>
  <c r="AC435" i="6"/>
  <c r="AC1452" i="6"/>
  <c r="AC2079" i="6"/>
  <c r="AC1453" i="6"/>
  <c r="AC673" i="6"/>
  <c r="AC923" i="6"/>
  <c r="AC924" i="6"/>
  <c r="AC925" i="6"/>
  <c r="AC926" i="6"/>
  <c r="AC2080" i="6"/>
  <c r="AC674" i="6"/>
  <c r="AC1795" i="6"/>
  <c r="AC675" i="6"/>
  <c r="AC676" i="6"/>
  <c r="AC2081" i="6"/>
  <c r="AC2082" i="6"/>
  <c r="AC927" i="6"/>
  <c r="AC2083" i="6"/>
  <c r="AC1201" i="6"/>
  <c r="AC928" i="6"/>
  <c r="AC2084" i="6"/>
  <c r="AC174" i="6"/>
  <c r="AC677" i="6"/>
  <c r="AC1454" i="6"/>
  <c r="AC175" i="6"/>
  <c r="AC1455" i="6"/>
  <c r="AC436" i="6"/>
  <c r="AC1456" i="6"/>
  <c r="AC2085" i="6"/>
  <c r="AC1202" i="6"/>
  <c r="AC2086" i="6"/>
  <c r="AC2087" i="6"/>
  <c r="AC2088" i="6"/>
  <c r="AC176" i="6"/>
  <c r="AC1109" i="6"/>
  <c r="AC678" i="6"/>
  <c r="AC2089" i="6"/>
  <c r="AC1203" i="6"/>
  <c r="AC177" i="6"/>
  <c r="AC1204" i="6"/>
  <c r="AC929" i="6"/>
  <c r="AC1457" i="6"/>
  <c r="AC1206" i="6"/>
  <c r="AC930" i="6"/>
  <c r="AC437" i="6"/>
  <c r="AC438" i="6"/>
  <c r="AC1207" i="6"/>
  <c r="AC2090" i="6"/>
  <c r="AC1208" i="6"/>
  <c r="AC1796" i="6"/>
  <c r="AC178" i="6"/>
  <c r="AC679" i="6"/>
  <c r="AC1458" i="6"/>
  <c r="AC1797" i="6"/>
  <c r="AC439" i="6"/>
  <c r="AC680" i="6"/>
  <c r="AC681" i="6"/>
  <c r="AC1798" i="6"/>
  <c r="AC1459" i="6"/>
  <c r="AC440" i="6"/>
  <c r="AC931" i="6"/>
  <c r="AC932" i="6"/>
  <c r="AC682" i="6"/>
  <c r="AC683" i="6"/>
  <c r="AC1209" i="6"/>
  <c r="AC933" i="6"/>
  <c r="AC1799" i="6"/>
  <c r="AC1460" i="6"/>
  <c r="AC2091" i="6"/>
  <c r="AC1210" i="6"/>
  <c r="AC179" i="6"/>
  <c r="AC684" i="6"/>
  <c r="AC1800" i="6"/>
  <c r="AC441" i="6"/>
  <c r="AC1211" i="6"/>
  <c r="AC1212" i="6"/>
  <c r="AC685" i="6"/>
  <c r="AC1461" i="6"/>
  <c r="AC2092" i="6"/>
  <c r="AC1802" i="6"/>
  <c r="AC1803" i="6"/>
  <c r="AC1213" i="6"/>
  <c r="AC180" i="6"/>
  <c r="AC1462" i="6"/>
  <c r="AC1463" i="6"/>
  <c r="AC442" i="6"/>
  <c r="AC443" i="6"/>
  <c r="AC181" i="6"/>
  <c r="AC2093" i="6"/>
  <c r="AC1214" i="6"/>
  <c r="AC934" i="6"/>
  <c r="AC182" i="6"/>
  <c r="AC935" i="6"/>
  <c r="AC1464" i="6"/>
  <c r="AC1215" i="6"/>
  <c r="AC444" i="6"/>
  <c r="AC1804" i="6"/>
  <c r="AC2094" i="6"/>
  <c r="AC445" i="6"/>
  <c r="AC446" i="6"/>
  <c r="AC183" i="6"/>
  <c r="AC686" i="6"/>
  <c r="AC687" i="6"/>
  <c r="AC2095" i="6"/>
  <c r="AC2096" i="6"/>
  <c r="AC184" i="6"/>
  <c r="AC185" i="6"/>
  <c r="AC186" i="6"/>
  <c r="AC2097" i="6"/>
  <c r="AC2098" i="6"/>
  <c r="AC936" i="6"/>
  <c r="AC688" i="6"/>
  <c r="AC689" i="6"/>
  <c r="AC2099" i="6"/>
  <c r="AC937" i="6"/>
  <c r="AC1190" i="6"/>
  <c r="AC690" i="6"/>
  <c r="AC187" i="6"/>
  <c r="AC1465" i="6"/>
  <c r="AC691" i="6"/>
  <c r="AC938" i="6"/>
  <c r="AC1805" i="6"/>
  <c r="AC692" i="6"/>
  <c r="AC2100" i="6"/>
  <c r="AC1216" i="6"/>
  <c r="AC939" i="6"/>
  <c r="AC1806" i="6"/>
  <c r="AC2101" i="6"/>
  <c r="AC2102" i="6"/>
  <c r="AC2103" i="6"/>
  <c r="AC1205" i="6"/>
  <c r="AC1466" i="6"/>
  <c r="AC1467" i="6"/>
  <c r="AC1468" i="6"/>
  <c r="AC940" i="6"/>
  <c r="AC188" i="6"/>
  <c r="AC447" i="6"/>
  <c r="AC448" i="6"/>
  <c r="AC693" i="6"/>
  <c r="AC1217" i="6"/>
  <c r="AC449" i="6"/>
  <c r="AC1469" i="6"/>
  <c r="AC1470" i="6"/>
  <c r="AC189" i="6"/>
  <c r="AC694" i="6"/>
  <c r="AC1218" i="6"/>
  <c r="AC450" i="6"/>
  <c r="AC451" i="6"/>
  <c r="AC190" i="6"/>
  <c r="AC1807" i="6"/>
  <c r="AC191" i="6"/>
  <c r="AC192" i="6"/>
  <c r="AC695" i="6"/>
  <c r="AC1471" i="6"/>
  <c r="AC1219" i="6"/>
  <c r="AC1220" i="6"/>
  <c r="AC1808" i="6"/>
  <c r="AC2104" i="6"/>
  <c r="AC193" i="6"/>
  <c r="AC696" i="6"/>
  <c r="AC697" i="6"/>
  <c r="AC1809" i="6"/>
  <c r="AC1472" i="6"/>
  <c r="AC194" i="6"/>
  <c r="AC1473" i="6"/>
  <c r="AC195" i="6"/>
  <c r="AC1810" i="6"/>
  <c r="AC196" i="6"/>
  <c r="AC1221" i="6"/>
  <c r="AC197" i="6"/>
  <c r="AC1222" i="6"/>
  <c r="AC453" i="6"/>
  <c r="AC698" i="6"/>
  <c r="AC1474" i="6"/>
  <c r="AC1223" i="6"/>
  <c r="AC454" i="6"/>
  <c r="AC1811" i="6"/>
  <c r="AC198" i="6"/>
  <c r="AC2105" i="6"/>
  <c r="AC941" i="6"/>
  <c r="AC1812" i="6"/>
  <c r="AC699" i="6"/>
  <c r="AC2106" i="6"/>
  <c r="AC1224" i="6"/>
  <c r="AC1225" i="6"/>
  <c r="AC1226" i="6"/>
  <c r="AC700" i="6"/>
  <c r="AC1227" i="6"/>
  <c r="AC1475" i="6"/>
  <c r="AC199" i="6"/>
  <c r="AC1813" i="6"/>
  <c r="AC1814" i="6"/>
  <c r="AC1815" i="6"/>
  <c r="AC1476" i="6"/>
  <c r="AC1477" i="6"/>
  <c r="AC701" i="6"/>
  <c r="AC2107" i="6"/>
  <c r="AC1228" i="6"/>
  <c r="AC1816" i="6"/>
  <c r="AC942" i="6"/>
  <c r="AC1817" i="6"/>
  <c r="AC200" i="6"/>
  <c r="AC2108" i="6"/>
  <c r="AC1818" i="6"/>
  <c r="AC1478" i="6"/>
  <c r="AC1229" i="6"/>
  <c r="AC943" i="6"/>
  <c r="AC1479" i="6"/>
  <c r="AC944" i="6"/>
  <c r="AC702" i="6"/>
  <c r="AC1480" i="6"/>
  <c r="AC2109" i="6"/>
  <c r="AC2110" i="6"/>
  <c r="AC1481" i="6"/>
  <c r="AC201" i="6"/>
  <c r="AC202" i="6"/>
  <c r="AC2111" i="6"/>
  <c r="AC2112" i="6"/>
  <c r="AC1230" i="6"/>
  <c r="AC703" i="6"/>
  <c r="AC704" i="6"/>
  <c r="AC1819" i="6"/>
  <c r="AC1820" i="6"/>
  <c r="AC1821" i="6"/>
  <c r="AC1482" i="6"/>
  <c r="AC705" i="6"/>
  <c r="AC706" i="6"/>
  <c r="AC707" i="6"/>
  <c r="AC708" i="6"/>
  <c r="AC709" i="6"/>
  <c r="AC2113" i="6"/>
  <c r="AC2114" i="6"/>
  <c r="AC1822" i="6"/>
  <c r="AC455" i="6"/>
  <c r="AC456" i="6"/>
  <c r="AC710" i="6"/>
  <c r="AC1231" i="6"/>
  <c r="AC945" i="6"/>
  <c r="AC203" i="6"/>
  <c r="AC711" i="6"/>
  <c r="AC204" i="6"/>
  <c r="AC205" i="6"/>
  <c r="AC206" i="6"/>
  <c r="AC712" i="6"/>
  <c r="AC457" i="6"/>
  <c r="AC207" i="6"/>
  <c r="AC1823" i="6"/>
  <c r="AC1322" i="6"/>
  <c r="AC208" i="6"/>
  <c r="AC209" i="6"/>
  <c r="AC713" i="6"/>
  <c r="AC1232" i="6"/>
  <c r="AC1233" i="6"/>
  <c r="AC946" i="6"/>
  <c r="AC947" i="6"/>
  <c r="AC714" i="6"/>
  <c r="AC210" i="6"/>
  <c r="AC1824" i="6"/>
  <c r="AC2115" i="6"/>
  <c r="AC1825" i="6"/>
  <c r="AC1826" i="6"/>
  <c r="AC2116" i="6"/>
  <c r="AC1483" i="6"/>
  <c r="AC2117" i="6"/>
  <c r="AC1484" i="6"/>
  <c r="AC1234" i="6"/>
  <c r="AC1235" i="6"/>
  <c r="AC948" i="6"/>
  <c r="AC1485" i="6"/>
  <c r="AC1486" i="6"/>
  <c r="AC458" i="6"/>
  <c r="AC949" i="6"/>
  <c r="AC1687" i="6"/>
  <c r="AC1487" i="6"/>
  <c r="AC1827" i="6"/>
  <c r="AC1236" i="6"/>
  <c r="AC459" i="6"/>
  <c r="AC715" i="6"/>
  <c r="AC2118" i="6"/>
  <c r="AC1237" i="6"/>
  <c r="AC1238" i="6"/>
  <c r="AC950" i="6"/>
  <c r="AC716" i="6"/>
  <c r="AC951" i="6"/>
  <c r="AC2119" i="6"/>
  <c r="AC952" i="6"/>
  <c r="AC1488" i="6"/>
  <c r="AC211" i="6"/>
  <c r="AC1688" i="6"/>
  <c r="AC717" i="6"/>
  <c r="AC2120" i="6"/>
  <c r="AC2121" i="6"/>
  <c r="AC1239" i="6"/>
  <c r="AC1240" i="6"/>
  <c r="AC1828" i="6"/>
  <c r="AC2122" i="6"/>
  <c r="AC2123" i="6"/>
  <c r="AC2124" i="6"/>
  <c r="AC1829" i="6"/>
  <c r="AC460" i="6"/>
  <c r="AC212" i="6"/>
  <c r="AC1489" i="6"/>
  <c r="AC1490" i="6"/>
  <c r="AC953" i="6"/>
  <c r="AC213" i="6"/>
  <c r="AC2125" i="6"/>
  <c r="AC2126" i="6"/>
  <c r="AC1241" i="6"/>
  <c r="AC1242" i="6"/>
  <c r="AC1830" i="6"/>
  <c r="AC1243" i="6"/>
  <c r="AC1491" i="6"/>
  <c r="AC2127" i="6"/>
  <c r="AC954" i="6"/>
  <c r="AC718" i="6"/>
  <c r="AC719" i="6"/>
  <c r="AC1244" i="6"/>
  <c r="AC1831" i="6"/>
  <c r="AC720" i="6"/>
  <c r="AC214" i="6"/>
  <c r="AC721" i="6"/>
  <c r="AC722" i="6"/>
  <c r="AC2128" i="6"/>
  <c r="AC1832" i="6"/>
  <c r="AC1245" i="6"/>
  <c r="AC955" i="6"/>
  <c r="AC215" i="6"/>
  <c r="AC2129" i="6"/>
  <c r="AC2130" i="6"/>
  <c r="AC956" i="6"/>
  <c r="AC1246" i="6"/>
  <c r="AC1833" i="6"/>
  <c r="AC1247" i="6"/>
  <c r="AC957" i="6"/>
  <c r="AC216" i="6"/>
  <c r="AC1492" i="6"/>
  <c r="AC1834" i="6"/>
  <c r="AC958" i="6"/>
  <c r="AC1493" i="6"/>
  <c r="AC1835" i="6"/>
  <c r="AC959" i="6"/>
  <c r="AC1836" i="6"/>
  <c r="AC723" i="6"/>
  <c r="AC2131" i="6"/>
  <c r="AC2132" i="6"/>
  <c r="AC2133" i="6"/>
  <c r="AC1248" i="6"/>
  <c r="AC1494" i="6"/>
  <c r="AC960" i="6"/>
  <c r="AC1249" i="6"/>
  <c r="AC2134" i="6"/>
  <c r="AC217" i="6"/>
  <c r="AC218" i="6"/>
  <c r="AC2135" i="6"/>
  <c r="AC1495" i="6"/>
  <c r="AC1496" i="6"/>
  <c r="AC1497" i="6"/>
  <c r="AC961" i="6"/>
  <c r="AC962" i="6"/>
  <c r="AC724" i="6"/>
  <c r="AC1498" i="6"/>
  <c r="AC1250" i="6"/>
  <c r="AC1689" i="6"/>
  <c r="AC1837" i="6"/>
  <c r="AC1499" i="6"/>
  <c r="AC1500" i="6"/>
  <c r="AC963" i="6"/>
  <c r="AC725" i="6"/>
  <c r="AC726" i="6"/>
  <c r="AC1501" i="6"/>
  <c r="AC1838" i="6"/>
  <c r="AC964" i="6"/>
  <c r="AC1502" i="6"/>
  <c r="AC1251" i="6"/>
  <c r="AC1503" i="6"/>
  <c r="AC1252" i="6"/>
  <c r="AC219" i="6"/>
  <c r="AC1253" i="6"/>
  <c r="AC1504" i="6"/>
  <c r="AC1505" i="6"/>
  <c r="AC461" i="6"/>
  <c r="AC727" i="6"/>
  <c r="AC2136" i="6"/>
  <c r="AC1506" i="6"/>
  <c r="AC728" i="6"/>
  <c r="AC965" i="6"/>
  <c r="AC2137" i="6"/>
  <c r="AC1507" i="6"/>
  <c r="AC966" i="6"/>
  <c r="AC2138" i="6"/>
  <c r="AC1508" i="6"/>
  <c r="AC729" i="6"/>
  <c r="AC730" i="6"/>
  <c r="AC1254" i="6"/>
  <c r="AC2139" i="6"/>
  <c r="AC2140" i="6"/>
  <c r="AC1509" i="6"/>
  <c r="AC1510" i="6"/>
  <c r="AC731" i="6"/>
  <c r="AC967" i="6"/>
  <c r="AC1690" i="6"/>
  <c r="AC220" i="6"/>
  <c r="AC732" i="6"/>
  <c r="AC1511" i="6"/>
  <c r="AC221" i="6"/>
  <c r="AC222" i="6"/>
  <c r="AC223" i="6"/>
  <c r="AC2142" i="6"/>
  <c r="AC2143" i="6"/>
  <c r="AC968" i="6"/>
  <c r="AC1512" i="6"/>
  <c r="AC1513" i="6"/>
  <c r="AC1514" i="6"/>
  <c r="AC733" i="6"/>
  <c r="AC1255" i="6"/>
  <c r="AC1256" i="6"/>
  <c r="AC462" i="6"/>
  <c r="AC969" i="6"/>
  <c r="AC224" i="6"/>
  <c r="AC734" i="6"/>
  <c r="AC463" i="6"/>
  <c r="AC464" i="6"/>
  <c r="AC1515" i="6"/>
  <c r="AC1839" i="6"/>
  <c r="AC1257" i="6"/>
  <c r="AC1840" i="6"/>
  <c r="AC225" i="6"/>
  <c r="AC1516" i="6"/>
  <c r="AC2144" i="6"/>
  <c r="AC970" i="6"/>
  <c r="AC1841" i="6"/>
  <c r="AC1517" i="6"/>
  <c r="AC1518" i="6"/>
  <c r="AC735" i="6"/>
  <c r="AC226" i="6"/>
  <c r="AC1519" i="6"/>
  <c r="AC1520" i="6"/>
  <c r="AC2145" i="6"/>
  <c r="AC227" i="6"/>
  <c r="AC736" i="6"/>
  <c r="AC2146" i="6"/>
  <c r="AC1258" i="6"/>
  <c r="AC228" i="6"/>
  <c r="AC1259" i="6"/>
  <c r="AC971" i="6"/>
  <c r="AC1842" i="6"/>
  <c r="AC1843" i="6"/>
  <c r="AC1521" i="6"/>
  <c r="AC1523" i="6"/>
  <c r="AC2147" i="6"/>
  <c r="AC972" i="6"/>
  <c r="AC229" i="6"/>
  <c r="AC1844" i="6"/>
  <c r="AC1522" i="6"/>
  <c r="AC1524" i="6"/>
  <c r="AC1525" i="6"/>
  <c r="AC973" i="6"/>
  <c r="AC465" i="6"/>
  <c r="AC737" i="6"/>
  <c r="AC1526" i="6"/>
  <c r="AC738" i="6"/>
  <c r="AC1845" i="6"/>
  <c r="AC2148" i="6"/>
  <c r="AC1260" i="6"/>
  <c r="AC1846" i="6"/>
  <c r="AC1261" i="6"/>
  <c r="AC1527" i="6"/>
  <c r="AC739" i="6"/>
  <c r="AC2149" i="6"/>
  <c r="AC466" i="6"/>
  <c r="AC467" i="6"/>
  <c r="AC1528" i="6"/>
  <c r="AC1529" i="6"/>
  <c r="AC1530" i="6"/>
  <c r="AC1847" i="6"/>
  <c r="AC230" i="6"/>
  <c r="AC2150" i="6"/>
  <c r="AC974" i="6"/>
  <c r="AC468" i="6"/>
  <c r="AC469" i="6"/>
  <c r="AC231" i="6"/>
  <c r="AC232" i="6"/>
  <c r="AC1557" i="6"/>
  <c r="AC1262" i="6"/>
  <c r="AC975" i="6"/>
  <c r="AC976" i="6"/>
  <c r="AC740" i="6"/>
  <c r="AC2151" i="6"/>
  <c r="AC2152" i="6"/>
  <c r="AC1531" i="6"/>
  <c r="AC233" i="6"/>
  <c r="AC1532" i="6"/>
  <c r="AC1533" i="6"/>
  <c r="AC1263" i="6"/>
  <c r="AC741" i="6"/>
  <c r="AC1534" i="6"/>
  <c r="AC1535" i="6"/>
  <c r="AC470" i="6"/>
  <c r="AC471" i="6"/>
  <c r="AC472" i="6"/>
  <c r="AC1536" i="6"/>
  <c r="AC1537" i="6"/>
  <c r="AC1538" i="6"/>
  <c r="AC1539" i="6"/>
  <c r="AC977" i="6"/>
  <c r="AC742" i="6"/>
  <c r="AC2153" i="6"/>
  <c r="AC473" i="6"/>
  <c r="AC978" i="6"/>
  <c r="AC979" i="6"/>
  <c r="AC1691" i="6"/>
  <c r="AC234" i="6"/>
  <c r="AC474" i="6"/>
  <c r="AC235" i="6"/>
  <c r="AC236" i="6"/>
  <c r="AC237" i="6"/>
  <c r="AC1264" i="6"/>
  <c r="AC1265" i="6"/>
  <c r="AC238" i="6"/>
  <c r="AC239" i="6"/>
  <c r="AC240" i="6"/>
  <c r="AC743" i="6"/>
  <c r="AC2154" i="6"/>
  <c r="AC2155" i="6"/>
  <c r="AC1848" i="6"/>
  <c r="AC475" i="6"/>
  <c r="AC241" i="6"/>
  <c r="AC242" i="6"/>
  <c r="AC243" i="6"/>
  <c r="AC744" i="6"/>
  <c r="AC745" i="6"/>
  <c r="AC746" i="6"/>
  <c r="AC2156" i="6"/>
  <c r="AC2157" i="6"/>
  <c r="AC244" i="6"/>
  <c r="AC1540" i="6"/>
  <c r="AC747" i="6"/>
  <c r="AC1541" i="6"/>
  <c r="AC2158" i="6"/>
  <c r="AC1542" i="6"/>
  <c r="AC1266" i="6"/>
  <c r="AC1543" i="6"/>
  <c r="AC1267" i="6"/>
  <c r="AC245" i="6"/>
  <c r="AC1544" i="6"/>
  <c r="AC748" i="6"/>
  <c r="AC2159" i="6"/>
  <c r="AC1849" i="6"/>
  <c r="AC1545" i="6"/>
  <c r="AC1546" i="6"/>
  <c r="AC476" i="6"/>
  <c r="AC980" i="6"/>
  <c r="AC981" i="6"/>
  <c r="AC749" i="6"/>
  <c r="AC1547" i="6"/>
  <c r="AC1268" i="6"/>
  <c r="AC1548" i="6"/>
  <c r="AC1549" i="6"/>
  <c r="AC2160" i="6"/>
  <c r="AC1850" i="6"/>
  <c r="AC750" i="6"/>
  <c r="AC982" i="6"/>
  <c r="AC246" i="6"/>
  <c r="AC1269" i="6"/>
  <c r="AC2161" i="6"/>
  <c r="AC1550" i="6"/>
  <c r="AC1551" i="6"/>
  <c r="AC2162" i="6"/>
  <c r="AC1270" i="6"/>
  <c r="AC477" i="6"/>
  <c r="AC1552" i="6"/>
  <c r="AC1553" i="6"/>
  <c r="AC2163" i="6"/>
  <c r="AC2164" i="6"/>
  <c r="AC751" i="6"/>
  <c r="AC752" i="6"/>
  <c r="AC1554" i="6"/>
  <c r="AC1271" i="6"/>
  <c r="AC1272" i="6"/>
  <c r="AC1555" i="6"/>
  <c r="AC1273" i="6"/>
  <c r="AC983" i="6"/>
  <c r="AC1556" i="6"/>
  <c r="AC1558" i="6"/>
  <c r="AC247" i="6"/>
  <c r="AC1851" i="6"/>
  <c r="AC2165" i="6"/>
  <c r="AC1559" i="6"/>
  <c r="AC1274" i="6"/>
  <c r="AC984" i="6"/>
  <c r="AC1852" i="6"/>
  <c r="AC753" i="6"/>
  <c r="AC2166" i="6"/>
  <c r="AC1853" i="6"/>
  <c r="AC248" i="6"/>
  <c r="AC1560" i="6"/>
  <c r="AC1854" i="6"/>
  <c r="AC249" i="6"/>
  <c r="AC1275" i="6"/>
  <c r="AC1561" i="6"/>
  <c r="AC1692" i="6"/>
  <c r="AC250" i="6"/>
  <c r="AC754" i="6"/>
  <c r="AC755" i="6"/>
  <c r="AC1562" i="6"/>
  <c r="AC1563" i="6"/>
  <c r="AC1855" i="6"/>
  <c r="AC2168" i="6"/>
  <c r="AC2169" i="6"/>
  <c r="AC251" i="6"/>
  <c r="AC756" i="6"/>
  <c r="AC757" i="6"/>
  <c r="AC1564" i="6"/>
  <c r="AC1565" i="6"/>
  <c r="AC1276" i="6"/>
  <c r="AC985" i="6"/>
  <c r="AC478" i="6"/>
  <c r="AC758" i="6"/>
  <c r="AC1693" i="6"/>
  <c r="AC759" i="6"/>
  <c r="AC760" i="6"/>
  <c r="AC2170" i="6"/>
  <c r="AC2171" i="6"/>
  <c r="AC1277" i="6"/>
  <c r="AC986" i="6"/>
  <c r="AC987" i="6"/>
  <c r="AC1856" i="6"/>
  <c r="AC1566" i="6"/>
  <c r="AC1567" i="6"/>
  <c r="AC988" i="6"/>
  <c r="AC479" i="6"/>
  <c r="AC480" i="6"/>
  <c r="AC252" i="6"/>
  <c r="AC253" i="6"/>
  <c r="AC1857" i="6"/>
  <c r="AC1858" i="6"/>
  <c r="AC1859" i="6"/>
  <c r="AC1278" i="6"/>
  <c r="AC989" i="6"/>
  <c r="AC254" i="6"/>
  <c r="AC1568" i="6"/>
  <c r="AC2172" i="6"/>
  <c r="AC1569" i="6"/>
  <c r="AC255" i="6"/>
  <c r="AC2173" i="6"/>
  <c r="AC1570" i="6"/>
  <c r="AC1279" i="6"/>
  <c r="AC990" i="6"/>
  <c r="AC1571" i="6"/>
  <c r="AC761" i="6"/>
  <c r="AC2174" i="6"/>
  <c r="AC991" i="6"/>
  <c r="AC2175" i="6"/>
  <c r="AC481" i="6"/>
  <c r="AC992" i="6"/>
  <c r="AC993" i="6"/>
  <c r="AC1572" i="6"/>
  <c r="AC1573" i="6"/>
  <c r="AC762" i="6"/>
  <c r="AC1574" i="6"/>
  <c r="AC1575" i="6"/>
  <c r="AC1280" i="6"/>
  <c r="AC1281" i="6"/>
  <c r="AC994" i="6"/>
  <c r="AC995" i="6"/>
  <c r="AC2176" i="6"/>
  <c r="AC1282" i="6"/>
  <c r="AC2177" i="6"/>
  <c r="AC482" i="6"/>
  <c r="AC483" i="6"/>
  <c r="AC1576" i="6"/>
  <c r="AC484" i="6"/>
  <c r="AC2178" i="6"/>
  <c r="AC485" i="6"/>
  <c r="AC996" i="6"/>
  <c r="AC2179" i="6"/>
  <c r="AC2180" i="6"/>
  <c r="AC2182" i="6"/>
  <c r="AC2183" i="6"/>
  <c r="AC486" i="6"/>
  <c r="AC2184" i="6"/>
  <c r="AC256" i="6"/>
  <c r="AC257" i="6"/>
  <c r="AC763" i="6"/>
  <c r="AC487" i="6"/>
  <c r="AC488" i="6"/>
  <c r="AC764" i="6"/>
  <c r="AC1577" i="6"/>
  <c r="AC2185" i="6"/>
  <c r="AC2186" i="6"/>
  <c r="AC1283" i="6"/>
  <c r="AC1860" i="6"/>
  <c r="AC1861" i="6"/>
  <c r="AC1578" i="6"/>
  <c r="AC1284" i="6"/>
  <c r="AC1285" i="6"/>
  <c r="AC1579" i="6"/>
  <c r="AC1286" i="6"/>
  <c r="AC997" i="6"/>
  <c r="AC489" i="6"/>
  <c r="AC1862" i="6"/>
  <c r="AC2187" i="6"/>
  <c r="AC765" i="6"/>
  <c r="AC2188" i="6"/>
  <c r="AC2189" i="6"/>
  <c r="AC258" i="6"/>
  <c r="AC1580" i="6"/>
  <c r="AC1581" i="6"/>
  <c r="AC1863" i="6"/>
  <c r="AC998" i="6"/>
  <c r="AC2190" i="6"/>
  <c r="AC259" i="6"/>
  <c r="AC999" i="6"/>
  <c r="AC1000" i="6"/>
  <c r="AC1001" i="6"/>
  <c r="AC1002" i="6"/>
  <c r="AC1865" i="6"/>
  <c r="AC1582" i="6"/>
  <c r="AC1583" i="6"/>
  <c r="AC766" i="6"/>
  <c r="AC2191" i="6"/>
  <c r="AC1003" i="6"/>
  <c r="AC490" i="6"/>
  <c r="AC260" i="6"/>
  <c r="AC2192" i="6"/>
  <c r="AC2193" i="6"/>
  <c r="AC1801" i="6"/>
  <c r="AC1004" i="6"/>
  <c r="AC491" i="6"/>
  <c r="AC767" i="6"/>
  <c r="AC1866" i="6"/>
  <c r="AC1287" i="6"/>
  <c r="AC261" i="6"/>
  <c r="AC262" i="6"/>
  <c r="AC1005" i="6"/>
  <c r="AC768" i="6"/>
  <c r="AC769" i="6"/>
  <c r="AC770" i="6"/>
  <c r="AC2194" i="6"/>
  <c r="AC263" i="6"/>
  <c r="AC2195" i="6"/>
  <c r="AC1584" i="6"/>
  <c r="AC1867" i="6"/>
  <c r="AC2196" i="6"/>
  <c r="AC1288" i="6"/>
  <c r="AC1006" i="6"/>
  <c r="AC1585" i="6"/>
  <c r="AC1289" i="6"/>
  <c r="AC2197" i="6"/>
  <c r="AC2198" i="6"/>
  <c r="AC1586" i="6"/>
  <c r="AC1587" i="6"/>
  <c r="AC264" i="6"/>
  <c r="AC2199" i="6"/>
  <c r="AC1869" i="6"/>
  <c r="AC1870" i="6"/>
  <c r="AC492" i="6"/>
  <c r="AC265" i="6"/>
  <c r="AC1588" i="6"/>
  <c r="AC1871" i="6"/>
  <c r="AC1589" i="6"/>
  <c r="AC1290" i="6"/>
  <c r="AC1007" i="6"/>
  <c r="AC1590" i="6"/>
  <c r="AC1591" i="6"/>
  <c r="AC1592" i="6"/>
  <c r="AC2200" i="6"/>
  <c r="AC1593" i="6"/>
  <c r="AC266" i="6"/>
  <c r="AC267" i="6"/>
  <c r="AC1291" i="6"/>
  <c r="AC1872" i="6"/>
  <c r="AC1873" i="6"/>
  <c r="AC1594" i="6"/>
  <c r="AC1595" i="6"/>
  <c r="AC493" i="6"/>
  <c r="AC1596" i="6"/>
  <c r="AC2201" i="6"/>
  <c r="AC1009" i="6"/>
  <c r="AC1292" i="6"/>
  <c r="AC1597" i="6"/>
  <c r="AC771" i="6"/>
  <c r="AC1598" i="6"/>
  <c r="AC1599" i="6"/>
  <c r="AC772" i="6"/>
  <c r="AC1874" i="6"/>
  <c r="AC1010" i="6"/>
  <c r="AC2202" i="6"/>
  <c r="AC1600" i="6"/>
  <c r="AC1864" i="6"/>
  <c r="AC1293" i="6"/>
  <c r="AC1011" i="6"/>
  <c r="AC2203" i="6"/>
  <c r="AC1868" i="6"/>
  <c r="AC1601" i="6"/>
  <c r="AC1694" i="6"/>
  <c r="AC268" i="6"/>
  <c r="AC1875" i="6"/>
  <c r="AC2204" i="6"/>
  <c r="AC773" i="6"/>
  <c r="AC2205" i="6"/>
  <c r="AC1876" i="6"/>
  <c r="AC494" i="6"/>
  <c r="AC495" i="6"/>
  <c r="AC1602" i="6"/>
  <c r="AC1603" i="6"/>
  <c r="AC1604" i="6"/>
  <c r="AC496" i="6"/>
  <c r="AC1877" i="6"/>
  <c r="AC497" i="6"/>
  <c r="AC1878" i="6"/>
  <c r="AC2206" i="6"/>
  <c r="AC2207" i="6"/>
  <c r="AC1605" i="6"/>
  <c r="AC269" i="6"/>
  <c r="AC1012" i="6"/>
  <c r="AC774" i="6"/>
  <c r="AC1013" i="6"/>
  <c r="AC270" i="6"/>
  <c r="AC775" i="6"/>
  <c r="AC2208" i="6"/>
  <c r="AC1606" i="6"/>
  <c r="AC271" i="6"/>
  <c r="AC1607" i="6"/>
  <c r="AC1608" i="6"/>
  <c r="AC1014" i="6"/>
  <c r="AC1609" i="6"/>
  <c r="AC273" i="6"/>
  <c r="AC776" i="6"/>
  <c r="AC1610" i="6"/>
  <c r="AC1611" i="6"/>
  <c r="AC1612" i="6"/>
  <c r="AC1613" i="6"/>
  <c r="AC1879" i="6"/>
  <c r="AC1614" i="6"/>
  <c r="AC1294" i="6"/>
  <c r="AC1615" i="6"/>
  <c r="AC1616" i="6"/>
  <c r="AC274" i="6"/>
  <c r="AC275" i="6"/>
  <c r="AC276" i="6"/>
  <c r="AC2209" i="6"/>
  <c r="AC2210" i="6"/>
  <c r="AC1295" i="6"/>
  <c r="AC1296" i="6"/>
  <c r="AC1297" i="6"/>
  <c r="AC1015" i="6"/>
  <c r="AC1617" i="6"/>
  <c r="AC498" i="6"/>
  <c r="AC1880" i="6"/>
  <c r="AC499" i="6"/>
  <c r="AC1881" i="6"/>
  <c r="AC777" i="6"/>
  <c r="AC2211" i="6"/>
  <c r="AC2212" i="6"/>
  <c r="AC1016" i="6"/>
  <c r="AC500" i="6"/>
  <c r="AC501" i="6"/>
  <c r="AC778" i="6"/>
  <c r="AC1017" i="6"/>
  <c r="AC1018" i="6"/>
  <c r="AC1019" i="6"/>
  <c r="AC1618" i="6"/>
  <c r="AC1882" i="6"/>
  <c r="AC1883" i="6"/>
  <c r="AC779" i="6"/>
  <c r="AC1298" i="6"/>
  <c r="AC2213" i="6"/>
  <c r="AC1299" i="6"/>
  <c r="AC1020" i="6"/>
  <c r="AC1619" i="6"/>
  <c r="AC277" i="6"/>
  <c r="AC1620" i="6"/>
  <c r="AC2214" i="6"/>
  <c r="AC1300" i="6"/>
  <c r="AC1301" i="6"/>
  <c r="AC1621" i="6"/>
  <c r="AC1021" i="6"/>
  <c r="AC1302" i="6"/>
  <c r="AC780" i="6"/>
  <c r="AC278" i="6"/>
  <c r="AC1303" i="6"/>
  <c r="AC1622" i="6"/>
  <c r="AC1884" i="6"/>
  <c r="AC2215" i="6"/>
  <c r="AC1885" i="6"/>
  <c r="AC1022" i="6"/>
  <c r="AC279" i="6"/>
  <c r="AC781" i="6"/>
  <c r="AC1023" i="6"/>
  <c r="AC1024" i="6"/>
  <c r="AC280" i="6"/>
  <c r="AC1967" i="6"/>
  <c r="AC2216" i="6"/>
  <c r="AC502" i="6"/>
  <c r="AC782" i="6"/>
  <c r="AC783" i="6"/>
  <c r="AC784" i="6"/>
  <c r="AC785" i="6"/>
  <c r="AC1886" i="6"/>
  <c r="AC2217" i="6"/>
  <c r="AC2218" i="6"/>
  <c r="AC2219" i="6"/>
  <c r="AC1623" i="6"/>
  <c r="AC1624" i="6"/>
  <c r="AC1625" i="6"/>
  <c r="AC1626" i="6"/>
  <c r="AC503" i="6"/>
  <c r="AC281" i="6"/>
  <c r="AC1984" i="6"/>
  <c r="AC1627" i="6"/>
  <c r="AC786" i="6"/>
  <c r="AC1304" i="6"/>
  <c r="AC787" i="6"/>
  <c r="AC1628" i="6"/>
  <c r="AC1887" i="6"/>
  <c r="AC788" i="6"/>
  <c r="AC1888" i="6"/>
  <c r="AC789" i="6"/>
  <c r="AC1629" i="6"/>
  <c r="AC282" i="6"/>
  <c r="AC283" i="6"/>
  <c r="AC2220" i="6"/>
  <c r="AC2221" i="6"/>
  <c r="AC1305" i="6"/>
  <c r="AC1630" i="6"/>
  <c r="AC1025" i="6"/>
  <c r="AC284" i="6"/>
  <c r="AC1631" i="6"/>
  <c r="AC2222" i="6"/>
  <c r="AC2223" i="6"/>
  <c r="AC2224" i="6"/>
  <c r="AC1632" i="6"/>
  <c r="AC1633" i="6"/>
  <c r="AC1306" i="6"/>
  <c r="AC790" i="6"/>
  <c r="AC791" i="6"/>
  <c r="AC1307" i="6"/>
  <c r="AC2225" i="6"/>
  <c r="AC1634" i="6"/>
  <c r="AC1308" i="6"/>
  <c r="AC504" i="6"/>
  <c r="AC1695" i="6"/>
  <c r="AC285" i="6"/>
  <c r="AC286" i="6"/>
  <c r="AC1889" i="6"/>
  <c r="AC1696" i="6"/>
  <c r="AC1890" i="6"/>
  <c r="AC1891" i="6"/>
  <c r="AC1892" i="6"/>
  <c r="AC1026" i="6"/>
  <c r="AC1027" i="6"/>
  <c r="AC1635" i="6"/>
  <c r="AC1893" i="6"/>
  <c r="AC1028" i="6"/>
  <c r="AC1636" i="6"/>
  <c r="AC1637" i="6"/>
  <c r="AC792" i="6"/>
  <c r="AC793" i="6"/>
  <c r="AC2226" i="6"/>
  <c r="AC1894" i="6"/>
  <c r="AC1895" i="6"/>
  <c r="AC1638" i="6"/>
  <c r="AC1029" i="6"/>
  <c r="AC1639" i="6"/>
  <c r="AC1030" i="6"/>
  <c r="AC1896" i="6"/>
  <c r="AC1640" i="6"/>
  <c r="AC505" i="6"/>
  <c r="AC1697" i="6"/>
  <c r="AC1897" i="6"/>
  <c r="AC1641" i="6"/>
  <c r="AC1309" i="6"/>
  <c r="AC1310" i="6"/>
  <c r="AC1031" i="6"/>
  <c r="AC1642" i="6"/>
  <c r="AC1643" i="6"/>
  <c r="AC1898" i="6"/>
  <c r="AC1644" i="6"/>
  <c r="AC794" i="6"/>
  <c r="AC1311" i="6"/>
  <c r="AC795" i="6"/>
  <c r="AC2227" i="6"/>
  <c r="AC506" i="6"/>
  <c r="AC507" i="6"/>
  <c r="AC1645" i="6"/>
  <c r="AC2228" i="6"/>
  <c r="AC1032" i="6"/>
  <c r="AC508" i="6"/>
  <c r="AC1899" i="6"/>
  <c r="AC1033" i="6"/>
  <c r="AC1646" i="6"/>
  <c r="AC1647" i="6"/>
  <c r="AC1648" i="6"/>
  <c r="AC1649" i="6"/>
  <c r="AC2229" i="6"/>
  <c r="AC1312" i="6"/>
  <c r="AC509" i="6"/>
  <c r="AC287" i="6"/>
  <c r="AC288" i="6"/>
  <c r="AC289" i="6"/>
  <c r="AC290" i="6"/>
  <c r="AC291" i="6"/>
  <c r="AC796" i="6"/>
  <c r="AC1650" i="6"/>
  <c r="AC1034" i="6"/>
  <c r="AC1900" i="6"/>
  <c r="AC1901" i="6"/>
  <c r="AC1035" i="6"/>
  <c r="AC1036" i="6"/>
  <c r="AC2230" i="6"/>
  <c r="AC510" i="6"/>
  <c r="AC1698" i="6"/>
  <c r="AC292" i="6"/>
  <c r="AC1313" i="6"/>
  <c r="AC1037" i="6"/>
  <c r="AC797" i="6"/>
  <c r="AC798" i="6"/>
  <c r="AC293" i="6"/>
  <c r="AC294" i="6"/>
  <c r="AC1651" i="6"/>
  <c r="AC799" i="6"/>
  <c r="AC800" i="6"/>
  <c r="AC295" i="6"/>
  <c r="AC1038" i="6"/>
  <c r="AC1652" i="6"/>
  <c r="AC296" i="6"/>
  <c r="AC511" i="6"/>
  <c r="AC1039" i="6"/>
  <c r="AC1040" i="6"/>
  <c r="AC801" i="6"/>
  <c r="AC297" i="6"/>
  <c r="AC802" i="6"/>
  <c r="AC1314" i="6"/>
  <c r="AC1699" i="6"/>
  <c r="AC1653" i="6"/>
  <c r="AC2231" i="6"/>
  <c r="AC1654" i="6"/>
  <c r="AC1315" i="6"/>
  <c r="AC1700" i="6"/>
  <c r="AC298" i="6"/>
  <c r="AC2232" i="6"/>
  <c r="AC803" i="6"/>
  <c r="AC1316" i="6"/>
  <c r="AC299" i="6"/>
  <c r="AC300" i="6"/>
  <c r="AC301" i="6"/>
  <c r="AC804" i="6"/>
  <c r="AC805" i="6"/>
  <c r="AC1655" i="6"/>
  <c r="AC1656" i="6"/>
  <c r="AC1657" i="6"/>
  <c r="AC1902" i="6"/>
  <c r="AC1903" i="6"/>
  <c r="AC1658" i="6"/>
  <c r="AC1317" i="6"/>
  <c r="AC302" i="6"/>
  <c r="AC806" i="6"/>
  <c r="AC512" i="6"/>
  <c r="AC1659" i="6"/>
  <c r="AC2233" i="6"/>
  <c r="AC2234" i="6"/>
  <c r="AC1660" i="6"/>
  <c r="AC2235" i="6"/>
  <c r="AC1318" i="6"/>
  <c r="AC1319" i="6"/>
  <c r="AC2141" i="6"/>
  <c r="AC1661" i="6"/>
  <c r="AC1320" i="6"/>
  <c r="AC303" i="6"/>
  <c r="AC1662" i="6"/>
  <c r="AC304" i="6"/>
  <c r="AC1904" i="6"/>
  <c r="AC1321" i="6"/>
  <c r="AC1041" i="6"/>
  <c r="AC807" i="6"/>
  <c r="AC305" i="6"/>
  <c r="AC1905" i="6"/>
  <c r="AC1323" i="6"/>
  <c r="AC1324" i="6"/>
  <c r="AC1906" i="6"/>
  <c r="AC1663" i="6"/>
  <c r="AC1664" i="6"/>
  <c r="AC306" i="6"/>
  <c r="AC307" i="6"/>
  <c r="AC808" i="6"/>
  <c r="AC1042" i="6"/>
  <c r="AC1907" i="6"/>
  <c r="AC1325" i="6"/>
  <c r="AC1326" i="6"/>
  <c r="AC1327" i="6"/>
  <c r="AC2236" i="6"/>
  <c r="AC2167" i="6"/>
  <c r="AC1665" i="6"/>
  <c r="AC1908" i="6"/>
  <c r="AC1909" i="6"/>
  <c r="AC1328" i="6"/>
  <c r="AC308" i="6"/>
  <c r="AC809" i="6"/>
  <c r="AC309" i="6"/>
  <c r="AC1329" i="6"/>
  <c r="AC1666" i="6"/>
  <c r="AC1330" i="6"/>
  <c r="AC1331" i="6"/>
  <c r="AC1043" i="6"/>
  <c r="AC1667" i="6"/>
  <c r="AC2181" i="6"/>
  <c r="AC810" i="6"/>
  <c r="AC811" i="6"/>
  <c r="AC1910" i="6"/>
  <c r="AC812" i="6"/>
  <c r="AC813" i="6"/>
  <c r="AC1332" i="6"/>
  <c r="AC814" i="6"/>
  <c r="AC1044" i="6"/>
  <c r="AC310" i="6"/>
  <c r="AC1668" i="6"/>
  <c r="AC311" i="6"/>
  <c r="AC2237" i="6"/>
  <c r="AC1701" i="6"/>
  <c r="AC815" i="6"/>
  <c r="AC1911" i="6"/>
  <c r="AC1669" i="6"/>
  <c r="AC1670" i="6"/>
  <c r="AC1671" i="6"/>
  <c r="AC1672" i="6"/>
  <c r="AC1702" i="6"/>
  <c r="AC1045" i="6"/>
  <c r="AC1673" i="6"/>
  <c r="AC1912" i="6"/>
  <c r="AC1913" i="6"/>
  <c r="AC1914" i="6"/>
  <c r="AC1046" i="6"/>
  <c r="AC312" i="6"/>
  <c r="AC816" i="6"/>
  <c r="AC817" i="6"/>
  <c r="AC1915" i="6"/>
  <c r="AC1916" i="6"/>
  <c r="AC1047" i="6"/>
  <c r="AC313" i="6"/>
  <c r="AC818" i="6"/>
  <c r="AC1674" i="6"/>
  <c r="AC2238" i="6"/>
  <c r="AC1675" i="6"/>
  <c r="AC314" i="6"/>
  <c r="AC1333" i="6"/>
  <c r="AC513" i="6"/>
  <c r="AC2240" i="6"/>
  <c r="AC1676" i="6"/>
  <c r="AC1334" i="6"/>
  <c r="AC1335" i="6"/>
  <c r="AC1677" i="6"/>
  <c r="AC1048" i="6"/>
  <c r="AC315" i="6"/>
  <c r="AC1678" i="6"/>
  <c r="AC1679" i="6"/>
  <c r="AC316" i="6"/>
  <c r="AC515" i="6"/>
  <c r="AC317" i="6"/>
  <c r="AC819" i="6"/>
  <c r="AC1917" i="6"/>
  <c r="AC1049" i="6"/>
  <c r="AC1918" i="6"/>
  <c r="AC1336" i="6"/>
  <c r="AC2239" i="6"/>
  <c r="AC1680" i="6"/>
  <c r="AC2241" i="6"/>
  <c r="AH1705" i="6"/>
  <c r="AH1708" i="6"/>
  <c r="AH328" i="6"/>
  <c r="AH1709" i="6"/>
  <c r="AH323" i="6"/>
  <c r="AH375" i="6"/>
  <c r="AH377" i="6"/>
  <c r="AH378" i="6"/>
  <c r="AH1764" i="6"/>
  <c r="AH1710" i="6"/>
  <c r="AH396" i="6"/>
  <c r="AH1418" i="6"/>
  <c r="AH432" i="6"/>
  <c r="AH435" i="6"/>
  <c r="AH454" i="6"/>
  <c r="AH461" i="6"/>
  <c r="AH1593" i="6"/>
  <c r="AH503" i="6"/>
  <c r="AH333" i="6"/>
  <c r="AH826" i="6"/>
  <c r="AH384" i="6"/>
  <c r="AH413" i="6"/>
  <c r="AH326" i="6"/>
  <c r="AH462" i="6"/>
  <c r="AH475" i="6"/>
  <c r="AH1647" i="6"/>
  <c r="AH1648" i="6"/>
  <c r="AH441" i="6"/>
  <c r="AH823" i="6"/>
  <c r="AH835" i="6"/>
  <c r="AH828" i="6"/>
  <c r="AH392" i="6"/>
  <c r="AH22" i="6"/>
  <c r="AH918" i="6"/>
  <c r="AH455" i="6"/>
  <c r="AH23" i="6"/>
  <c r="AH950" i="6"/>
  <c r="AH1689" i="6"/>
  <c r="AH30" i="6"/>
  <c r="AH1681" i="6"/>
  <c r="AH997" i="6"/>
  <c r="AH38" i="6"/>
  <c r="AH1006" i="6"/>
  <c r="AH1035" i="6"/>
  <c r="AH318" i="6"/>
  <c r="AH824" i="6"/>
  <c r="AH1722" i="6"/>
  <c r="AH473" i="6"/>
  <c r="AH1354" i="6"/>
  <c r="AH481" i="6"/>
  <c r="AH834" i="6"/>
  <c r="AH344" i="6"/>
  <c r="AH340" i="6"/>
  <c r="AH359" i="6"/>
  <c r="AH853" i="6"/>
  <c r="AH854" i="6"/>
  <c r="AH345" i="6"/>
  <c r="AH382" i="6"/>
  <c r="AH390" i="6"/>
  <c r="AH920" i="6"/>
  <c r="AH921" i="6"/>
  <c r="AH346" i="6"/>
  <c r="AH990" i="6"/>
  <c r="AH1009" i="6"/>
  <c r="AH1028" i="6"/>
  <c r="AH1084" i="6"/>
  <c r="AH1702" i="6"/>
  <c r="AH515" i="6"/>
  <c r="AH349" i="6"/>
  <c r="AH348" i="6"/>
  <c r="AH409" i="6"/>
  <c r="AH417" i="6"/>
  <c r="AH352" i="6"/>
  <c r="AH839" i="6"/>
  <c r="AH1684" i="6"/>
  <c r="AH445" i="6"/>
  <c r="AH1735" i="6"/>
  <c r="AH1026" i="6"/>
  <c r="AH841" i="6"/>
  <c r="AH329" i="6"/>
  <c r="AH820" i="6"/>
  <c r="AH821" i="6"/>
  <c r="AH1738" i="6"/>
  <c r="AH837" i="6"/>
  <c r="AH369" i="6"/>
  <c r="AH358" i="6"/>
  <c r="AH394" i="6"/>
  <c r="AH893" i="6"/>
  <c r="AH900" i="6"/>
  <c r="AH933" i="6"/>
  <c r="AH447" i="6"/>
  <c r="AH448" i="6"/>
  <c r="AH949" i="6"/>
  <c r="AH845" i="6"/>
  <c r="AH992" i="6"/>
  <c r="AH847" i="6"/>
  <c r="AH364" i="6"/>
  <c r="AH1022" i="6"/>
  <c r="AH365" i="6"/>
  <c r="AH848" i="6"/>
  <c r="AH1041" i="6"/>
  <c r="AH362" i="6"/>
  <c r="AH372" i="6"/>
  <c r="AH391" i="6"/>
  <c r="AH398" i="6"/>
  <c r="AH849" i="6"/>
  <c r="AH1695" i="6"/>
  <c r="AH81" i="6"/>
  <c r="AH357" i="6"/>
  <c r="AH1744" i="6"/>
  <c r="AH831" i="6"/>
  <c r="AH337" i="6"/>
  <c r="AH872" i="6"/>
  <c r="AH1685" i="6"/>
  <c r="AH879" i="6"/>
  <c r="AH366" i="6"/>
  <c r="AH897" i="6"/>
  <c r="AH903" i="6"/>
  <c r="AH905" i="6"/>
  <c r="AH927" i="6"/>
  <c r="AH930" i="6"/>
  <c r="AH974" i="6"/>
  <c r="AH978" i="6"/>
  <c r="AH979" i="6"/>
  <c r="AH487" i="6"/>
  <c r="AH488" i="6"/>
  <c r="AH1032" i="6"/>
  <c r="AH379" i="6"/>
  <c r="AH415" i="6"/>
  <c r="AH416" i="6"/>
  <c r="AH941" i="6"/>
  <c r="AH971" i="6"/>
  <c r="AH985" i="6"/>
  <c r="AH338" i="6"/>
  <c r="AH852" i="6"/>
  <c r="AH137" i="6"/>
  <c r="AH1748" i="6"/>
  <c r="AH420" i="6"/>
  <c r="AH946" i="6"/>
  <c r="AH1370" i="6"/>
  <c r="AH991" i="6"/>
  <c r="AH87" i="6"/>
  <c r="AH590" i="6"/>
  <c r="AH1756" i="6"/>
  <c r="AH351" i="6"/>
  <c r="AH1378" i="6"/>
  <c r="AH444" i="6"/>
  <c r="AH486" i="6"/>
  <c r="AH500" i="6"/>
  <c r="AH501" i="6"/>
  <c r="AH505" i="6"/>
  <c r="AH1683" i="6"/>
  <c r="AH1758" i="6"/>
  <c r="AH877" i="6"/>
  <c r="AH964" i="6"/>
  <c r="AH1759" i="6"/>
  <c r="AH989" i="6"/>
  <c r="AH485" i="6"/>
  <c r="AH999" i="6"/>
  <c r="AH864" i="6"/>
  <c r="AH1031" i="6"/>
  <c r="AH1037" i="6"/>
  <c r="AH1699" i="6"/>
  <c r="AH1043" i="6"/>
  <c r="AH367" i="6"/>
  <c r="AH406" i="6"/>
  <c r="AH411" i="6"/>
  <c r="AH412" i="6"/>
  <c r="AH442" i="6"/>
  <c r="AH443" i="6"/>
  <c r="AH463" i="6"/>
  <c r="AH464" i="6"/>
  <c r="AH319" i="6"/>
  <c r="AH100" i="6"/>
  <c r="AH863" i="6"/>
  <c r="AH868" i="6"/>
  <c r="AH1385" i="6"/>
  <c r="AH895" i="6"/>
  <c r="AH913" i="6"/>
  <c r="AH449" i="6"/>
  <c r="AH457" i="6"/>
  <c r="AH869" i="6"/>
  <c r="AH1766" i="6"/>
  <c r="AH385" i="6"/>
  <c r="AH843" i="6"/>
  <c r="AH857" i="6"/>
  <c r="AH871" i="6"/>
  <c r="AH874" i="6"/>
  <c r="AH883" i="6"/>
  <c r="AH876" i="6"/>
  <c r="AH928" i="6"/>
  <c r="AH119" i="6"/>
  <c r="AH940" i="6"/>
  <c r="AH944" i="6"/>
  <c r="AH966" i="6"/>
  <c r="AH975" i="6"/>
  <c r="AH984" i="6"/>
  <c r="AH988" i="6"/>
  <c r="AH878" i="6"/>
  <c r="AH1036" i="6"/>
  <c r="AH354" i="6"/>
  <c r="AH880" i="6"/>
  <c r="AH387" i="6"/>
  <c r="AH403" i="6"/>
  <c r="AH914" i="6"/>
  <c r="AH1403" i="6"/>
  <c r="AH1773" i="6"/>
  <c r="AH881" i="6"/>
  <c r="AH494" i="6"/>
  <c r="AH1776" i="6"/>
  <c r="AH827" i="6"/>
  <c r="AH856" i="6"/>
  <c r="AH373" i="6"/>
  <c r="AH859" i="6"/>
  <c r="AH884" i="6"/>
  <c r="AH130" i="6"/>
  <c r="AH1408" i="6"/>
  <c r="AH948" i="6"/>
  <c r="AH960" i="6"/>
  <c r="AH889" i="6"/>
  <c r="AH1011" i="6"/>
  <c r="AH1048" i="6"/>
  <c r="AH830" i="6"/>
  <c r="AH890" i="6"/>
  <c r="AH350" i="6"/>
  <c r="AH370" i="6"/>
  <c r="AH858" i="6"/>
  <c r="AH381" i="6"/>
  <c r="AH1411" i="6"/>
  <c r="AH397" i="6"/>
  <c r="AH476" i="6"/>
  <c r="AH892" i="6"/>
  <c r="AH327" i="6"/>
  <c r="AH851" i="6"/>
  <c r="AH400" i="6"/>
  <c r="AH901" i="6"/>
  <c r="AH422" i="6"/>
  <c r="AH919" i="6"/>
  <c r="AH923" i="6"/>
  <c r="AH924" i="6"/>
  <c r="AH896" i="6"/>
  <c r="AH1781" i="6"/>
  <c r="AH1782" i="6"/>
  <c r="AH1785" i="6"/>
  <c r="AH324" i="6"/>
  <c r="AH155" i="6"/>
  <c r="AH341" i="6"/>
  <c r="AH347" i="6"/>
  <c r="AH355" i="6"/>
  <c r="AH389" i="6"/>
  <c r="AH410" i="6"/>
  <c r="AH404" i="6"/>
  <c r="AH423" i="6"/>
  <c r="AH424" i="6"/>
  <c r="AH437" i="6"/>
  <c r="AH414" i="6"/>
  <c r="AH965" i="6"/>
  <c r="AH1789" i="6"/>
  <c r="AH910" i="6"/>
  <c r="AH850" i="6"/>
  <c r="AH386" i="6"/>
  <c r="AH1435" i="6"/>
  <c r="AH440" i="6"/>
  <c r="AH955" i="6"/>
  <c r="AH957" i="6"/>
  <c r="AH961" i="6"/>
  <c r="AH968" i="6"/>
  <c r="AH969" i="6"/>
  <c r="AH1029" i="6"/>
  <c r="AH1792" i="6"/>
  <c r="AH272" i="6"/>
  <c r="AH657" i="6"/>
  <c r="AH401" i="6"/>
  <c r="AH408" i="6"/>
  <c r="AH429" i="6"/>
  <c r="AH430" i="6"/>
  <c r="AH425" i="6"/>
  <c r="AH1440" i="6"/>
  <c r="AH956" i="6"/>
  <c r="AH962" i="6"/>
  <c r="AH468" i="6"/>
  <c r="AH469" i="6"/>
  <c r="AH983" i="6"/>
  <c r="AH1003" i="6"/>
  <c r="AH912" i="6"/>
  <c r="AH822" i="6"/>
  <c r="AH832" i="6"/>
  <c r="AH1682" i="6"/>
  <c r="AH866" i="6"/>
  <c r="AH426" i="6"/>
  <c r="AH887" i="6"/>
  <c r="AH1686" i="6"/>
  <c r="AH907" i="6"/>
  <c r="AH418" i="6"/>
  <c r="AH419" i="6"/>
  <c r="AH911" i="6"/>
  <c r="AH433" i="6"/>
  <c r="AH915" i="6"/>
  <c r="AH916" i="6"/>
  <c r="AH934" i="6"/>
  <c r="AH459" i="6"/>
  <c r="AH917" i="6"/>
  <c r="AH1446" i="6"/>
  <c r="AH431" i="6"/>
  <c r="AH330" i="6"/>
  <c r="AH331" i="6"/>
  <c r="AH434" i="6"/>
  <c r="AH670" i="6"/>
  <c r="AH1449" i="6"/>
  <c r="AH320" i="6"/>
  <c r="AH339" i="6"/>
  <c r="AH361" i="6"/>
  <c r="AH860" i="6"/>
  <c r="AH861" i="6"/>
  <c r="AH873" i="6"/>
  <c r="AH875" i="6"/>
  <c r="AH886" i="6"/>
  <c r="AH898" i="6"/>
  <c r="AH439" i="6"/>
  <c r="AH936" i="6"/>
  <c r="AH1687" i="6"/>
  <c r="AH1688" i="6"/>
  <c r="AH1452" i="6"/>
  <c r="AH925" i="6"/>
  <c r="AH1795" i="6"/>
  <c r="AH867" i="6"/>
  <c r="AH393" i="6"/>
  <c r="AH436" i="6"/>
  <c r="AH929" i="6"/>
  <c r="AH967" i="6"/>
  <c r="AH466" i="6"/>
  <c r="AH467" i="6"/>
  <c r="AH482" i="6"/>
  <c r="AH483" i="6"/>
  <c r="AH499" i="6"/>
  <c r="AH931" i="6"/>
  <c r="AH836" i="6"/>
  <c r="AH842" i="6"/>
  <c r="AH932" i="6"/>
  <c r="AH862" i="6"/>
  <c r="AH882" i="6"/>
  <c r="AH899" i="6"/>
  <c r="AH909" i="6"/>
  <c r="AH427" i="6"/>
  <c r="AH922" i="6"/>
  <c r="AH1802" i="6"/>
  <c r="AH1690" i="6"/>
  <c r="AH180" i="6"/>
  <c r="AH1000" i="6"/>
  <c r="AH1462" i="6"/>
  <c r="AH510" i="6"/>
  <c r="AH335" i="6"/>
  <c r="AH336" i="6"/>
  <c r="AH478" i="6"/>
  <c r="AH495" i="6"/>
  <c r="AH363" i="6"/>
  <c r="AH368" i="6"/>
  <c r="AH399" i="6"/>
  <c r="AH902" i="6"/>
  <c r="AH935" i="6"/>
  <c r="AH470" i="6"/>
  <c r="AH471" i="6"/>
  <c r="AH472" i="6"/>
  <c r="AH446" i="6"/>
  <c r="AH353" i="6"/>
  <c r="AH904" i="6"/>
  <c r="AH937" i="6"/>
  <c r="AH490" i="6"/>
  <c r="AH493" i="6"/>
  <c r="AH938" i="6"/>
  <c r="AH450" i="6"/>
  <c r="AH343" i="6"/>
  <c r="AH838" i="6"/>
  <c r="AH1807" i="6"/>
  <c r="AH380" i="6"/>
  <c r="AH908" i="6"/>
  <c r="AH1808" i="6"/>
  <c r="AH477" i="6"/>
  <c r="AH1694" i="6"/>
  <c r="AH1014" i="6"/>
  <c r="AH502" i="6"/>
  <c r="AH325" i="6"/>
  <c r="AH332" i="6"/>
  <c r="AH2104" i="6"/>
  <c r="AH453" i="6"/>
  <c r="AH374" i="6"/>
  <c r="AH885" i="6"/>
  <c r="AH402" i="6"/>
  <c r="AH421" i="6"/>
  <c r="AH428" i="6"/>
  <c r="AH1811" i="6"/>
  <c r="AH498" i="6"/>
  <c r="AH199" i="6"/>
  <c r="AH939" i="6"/>
  <c r="AH1813" i="6"/>
  <c r="AH954" i="6"/>
  <c r="AH1691" i="6"/>
  <c r="AH982" i="6"/>
  <c r="AH1814" i="6"/>
  <c r="AH1021" i="6"/>
  <c r="AH1027" i="6"/>
  <c r="AH1815" i="6"/>
  <c r="AH1045" i="6"/>
  <c r="AH321" i="6"/>
  <c r="AH334" i="6"/>
  <c r="AH407" i="6"/>
  <c r="AH360" i="6"/>
  <c r="AH855" i="6"/>
  <c r="AH371" i="6"/>
  <c r="AH395" i="6"/>
  <c r="AH2107" i="6"/>
  <c r="AH489" i="6"/>
  <c r="AH356" i="6"/>
  <c r="AH840" i="6"/>
  <c r="AH846" i="6"/>
  <c r="AH1816" i="6"/>
  <c r="AH894" i="6"/>
  <c r="AH926" i="6"/>
  <c r="AH942" i="6"/>
  <c r="AH1817" i="6"/>
  <c r="AH958" i="6"/>
  <c r="AH943" i="6"/>
  <c r="AH1004" i="6"/>
  <c r="AH492" i="6"/>
  <c r="AH1020" i="6"/>
  <c r="AH342" i="6"/>
  <c r="AH376" i="6"/>
  <c r="AH383" i="6"/>
  <c r="AH456" i="6"/>
  <c r="AH1033" i="6"/>
  <c r="AH1038" i="6"/>
  <c r="AH1711" i="6"/>
  <c r="AH829" i="6"/>
  <c r="AH833" i="6"/>
  <c r="AH945" i="6"/>
  <c r="AH844" i="6"/>
  <c r="AH208" i="6"/>
  <c r="AH865" i="6"/>
  <c r="AH870" i="6"/>
  <c r="AH888" i="6"/>
  <c r="AH906" i="6"/>
  <c r="AH947" i="6"/>
  <c r="AH438" i="6"/>
  <c r="AH963" i="6"/>
  <c r="AH1825" i="6"/>
  <c r="AH322" i="6"/>
  <c r="AH388" i="6"/>
  <c r="AH405" i="6"/>
  <c r="AH1826" i="6"/>
  <c r="AH451" i="6"/>
  <c r="AH452" i="6"/>
  <c r="AH1001" i="6"/>
  <c r="AH491" i="6"/>
  <c r="AH509" i="6"/>
  <c r="AH1485" i="6"/>
  <c r="AH458" i="6"/>
  <c r="AH7" i="6"/>
  <c r="AH92" i="6"/>
  <c r="AH1769" i="6"/>
  <c r="AH207" i="6"/>
  <c r="AH951" i="6"/>
  <c r="AH241" i="6"/>
  <c r="AH242" i="6"/>
  <c r="AH1853" i="6"/>
  <c r="AH952" i="6"/>
  <c r="AH1613" i="6"/>
  <c r="AH299" i="6"/>
  <c r="AH300" i="6"/>
  <c r="AH1911" i="6"/>
  <c r="AH45" i="6"/>
  <c r="AH84" i="6"/>
  <c r="AH1488" i="6"/>
  <c r="AH140" i="6"/>
  <c r="AH227" i="6"/>
  <c r="AH1828" i="6"/>
  <c r="AH1597" i="6"/>
  <c r="AH274" i="6"/>
  <c r="AH55" i="6"/>
  <c r="AH1369" i="6"/>
  <c r="AH1424" i="6"/>
  <c r="AH1425" i="6"/>
  <c r="AH1794" i="6"/>
  <c r="AH460" i="6"/>
  <c r="AH187" i="6"/>
  <c r="AH1469" i="6"/>
  <c r="AH1470" i="6"/>
  <c r="AH1812" i="6"/>
  <c r="AH1512" i="6"/>
  <c r="AH1652" i="6"/>
  <c r="AH1676" i="6"/>
  <c r="AH26" i="6"/>
  <c r="AH50" i="6"/>
  <c r="AH51" i="6"/>
  <c r="AH71" i="6"/>
  <c r="AH1419" i="6"/>
  <c r="AH1556" i="6"/>
  <c r="AH271" i="6"/>
  <c r="AH953" i="6"/>
  <c r="AH52" i="6"/>
  <c r="AH53" i="6"/>
  <c r="AH54" i="6"/>
  <c r="AH56" i="6"/>
  <c r="AH182" i="6"/>
  <c r="AH261" i="6"/>
  <c r="AH262" i="6"/>
  <c r="AH16" i="6"/>
  <c r="AH720" i="6"/>
  <c r="AH74" i="6"/>
  <c r="AH1780" i="6"/>
  <c r="AH214" i="6"/>
  <c r="AH238" i="6"/>
  <c r="AH1341" i="6"/>
  <c r="AH514" i="6"/>
  <c r="AH76" i="6"/>
  <c r="AH1742" i="6"/>
  <c r="AH1743" i="6"/>
  <c r="AH1749" i="6"/>
  <c r="AH89" i="6"/>
  <c r="AH90" i="6"/>
  <c r="AH216" i="6"/>
  <c r="AH142" i="6"/>
  <c r="AH149" i="6"/>
  <c r="AH524" i="6"/>
  <c r="AH177" i="6"/>
  <c r="AH195" i="6"/>
  <c r="AH1493" i="6"/>
  <c r="AH248" i="6"/>
  <c r="AH959" i="6"/>
  <c r="AH1249" i="6"/>
  <c r="AH1584" i="6"/>
  <c r="AH217" i="6"/>
  <c r="AH218" i="6"/>
  <c r="AH277" i="6"/>
  <c r="AH9" i="6"/>
  <c r="AH62" i="6"/>
  <c r="AH80" i="6"/>
  <c r="AH194" i="6"/>
  <c r="AH200" i="6"/>
  <c r="AH210" i="6"/>
  <c r="AH8" i="6"/>
  <c r="AH97" i="6"/>
  <c r="AH2135" i="6"/>
  <c r="AH162" i="6"/>
  <c r="AH163" i="6"/>
  <c r="AH164" i="6"/>
  <c r="AH1441" i="6"/>
  <c r="AH1451" i="6"/>
  <c r="AH189" i="6"/>
  <c r="AH1536" i="6"/>
  <c r="AH1537" i="6"/>
  <c r="AH1837" i="6"/>
  <c r="AH1552" i="6"/>
  <c r="AH219" i="6"/>
  <c r="AH37" i="6"/>
  <c r="AH91" i="6"/>
  <c r="AH96" i="6"/>
  <c r="AH101" i="6"/>
  <c r="AH1253" i="6"/>
  <c r="AH102" i="6"/>
  <c r="AH103" i="6"/>
  <c r="AH118" i="6"/>
  <c r="AH152" i="6"/>
  <c r="AH275" i="6"/>
  <c r="AH284" i="6"/>
  <c r="AH287" i="6"/>
  <c r="AH1509" i="6"/>
  <c r="AH111" i="6"/>
  <c r="AH43" i="6"/>
  <c r="AH66" i="6"/>
  <c r="AH77" i="6"/>
  <c r="AH88" i="6"/>
  <c r="AH1754" i="6"/>
  <c r="AH1510" i="6"/>
  <c r="AH1404" i="6"/>
  <c r="AH156" i="6"/>
  <c r="AH1437" i="6"/>
  <c r="AH201" i="6"/>
  <c r="AH1495" i="6"/>
  <c r="AH1496" i="6"/>
  <c r="AH1542" i="6"/>
  <c r="AH221" i="6"/>
  <c r="AH1644" i="6"/>
  <c r="AH32" i="6"/>
  <c r="AH47" i="6"/>
  <c r="AH48" i="6"/>
  <c r="AH107" i="6"/>
  <c r="AH144" i="6"/>
  <c r="AH198" i="6"/>
  <c r="AH1515" i="6"/>
  <c r="AH239" i="6"/>
  <c r="AH592" i="6"/>
  <c r="AH306" i="6"/>
  <c r="AH126" i="6"/>
  <c r="AH165" i="6"/>
  <c r="AH1840" i="6"/>
  <c r="AH1531" i="6"/>
  <c r="AH1637" i="6"/>
  <c r="AH288" i="6"/>
  <c r="AH289" i="6"/>
  <c r="AH302" i="6"/>
  <c r="AH1914" i="6"/>
  <c r="AH83" i="6"/>
  <c r="AH86" i="6"/>
  <c r="AH99" i="6"/>
  <c r="AH176" i="6"/>
  <c r="AH970" i="6"/>
  <c r="AH181" i="6"/>
  <c r="AH196" i="6"/>
  <c r="AH1504" i="6"/>
  <c r="AH228" i="6"/>
  <c r="AH1841" i="6"/>
  <c r="AH17" i="6"/>
  <c r="AH75" i="6"/>
  <c r="AH4" i="6"/>
  <c r="AH1517" i="6"/>
  <c r="AH1842" i="6"/>
  <c r="AH1751" i="6"/>
  <c r="AH1752" i="6"/>
  <c r="AH98" i="6"/>
  <c r="AH114" i="6"/>
  <c r="AH1396" i="6"/>
  <c r="AH120" i="6"/>
  <c r="AH1784" i="6"/>
  <c r="AH167" i="6"/>
  <c r="AH168" i="6"/>
  <c r="AH171" i="6"/>
  <c r="AH1486" i="6"/>
  <c r="AH230" i="6"/>
  <c r="AH231" i="6"/>
  <c r="AH232" i="6"/>
  <c r="AH234" i="6"/>
  <c r="AH244" i="6"/>
  <c r="AH1843" i="6"/>
  <c r="AH260" i="6"/>
  <c r="AH1874" i="6"/>
  <c r="AH1891" i="6"/>
  <c r="AH34" i="6"/>
  <c r="AH35" i="6"/>
  <c r="AH160" i="6"/>
  <c r="AH285" i="6"/>
  <c r="AH12" i="6"/>
  <c r="AH1358" i="6"/>
  <c r="AH60" i="6"/>
  <c r="AH135" i="6"/>
  <c r="AH157" i="6"/>
  <c r="AH1788" i="6"/>
  <c r="AH1521" i="6"/>
  <c r="AH1541" i="6"/>
  <c r="AH972" i="6"/>
  <c r="AH259" i="6"/>
  <c r="AH280" i="6"/>
  <c r="AH973" i="6"/>
  <c r="AH1728" i="6"/>
  <c r="AH63" i="6"/>
  <c r="AH64" i="6"/>
  <c r="AH85" i="6"/>
  <c r="AH93" i="6"/>
  <c r="AH175" i="6"/>
  <c r="AH1499" i="6"/>
  <c r="AH226" i="6"/>
  <c r="AH131" i="6"/>
  <c r="AH132" i="6"/>
  <c r="AH465" i="6"/>
  <c r="AH11" i="6"/>
  <c r="AH15" i="6"/>
  <c r="AH27" i="6"/>
  <c r="AH39" i="6"/>
  <c r="AH1357" i="6"/>
  <c r="AH1366" i="6"/>
  <c r="AH1745" i="6"/>
  <c r="AH1526" i="6"/>
  <c r="AH113" i="6"/>
  <c r="AH121" i="6"/>
  <c r="AH127" i="6"/>
  <c r="AH138" i="6"/>
  <c r="AH141" i="6"/>
  <c r="AH184" i="6"/>
  <c r="AH188" i="6"/>
  <c r="AH204" i="6"/>
  <c r="AH205" i="6"/>
  <c r="AH1513" i="6"/>
  <c r="AH225" i="6"/>
  <c r="AH1561" i="6"/>
  <c r="AH1571" i="6"/>
  <c r="AH1845" i="6"/>
  <c r="AH1609" i="6"/>
  <c r="AH296" i="6"/>
  <c r="AH1669" i="6"/>
  <c r="AH6" i="6"/>
  <c r="AH13" i="6"/>
  <c r="AH1465" i="6"/>
  <c r="AH1527" i="6"/>
  <c r="AH69" i="6"/>
  <c r="AH1528" i="6"/>
  <c r="AH1361" i="6"/>
  <c r="AH1747" i="6"/>
  <c r="AH122" i="6"/>
  <c r="AH128" i="6"/>
  <c r="AH139" i="6"/>
  <c r="AH1529" i="6"/>
  <c r="AH1836" i="6"/>
  <c r="AH1530" i="6"/>
  <c r="AH976" i="6"/>
  <c r="AH1555" i="6"/>
  <c r="AH293" i="6"/>
  <c r="AH1905" i="6"/>
  <c r="AH10" i="6"/>
  <c r="AH18" i="6"/>
  <c r="AH19" i="6"/>
  <c r="AH145" i="6"/>
  <c r="AH150" i="6"/>
  <c r="AH151" i="6"/>
  <c r="AH172" i="6"/>
  <c r="AH178" i="6"/>
  <c r="AH197" i="6"/>
  <c r="AH977" i="6"/>
  <c r="AH474" i="6"/>
  <c r="AH243" i="6"/>
  <c r="AH224" i="6"/>
  <c r="AH235" i="6"/>
  <c r="AH236" i="6"/>
  <c r="AH237" i="6"/>
  <c r="AH269" i="6"/>
  <c r="AH311" i="6"/>
  <c r="AH1540" i="6"/>
  <c r="AH36" i="6"/>
  <c r="AH240" i="6"/>
  <c r="AH1579" i="6"/>
  <c r="AH282" i="6"/>
  <c r="AH286" i="6"/>
  <c r="AH980" i="6"/>
  <c r="AH981" i="6"/>
  <c r="AH14" i="6"/>
  <c r="AH40" i="6"/>
  <c r="AH58" i="6"/>
  <c r="AH749" i="6"/>
  <c r="AH193" i="6"/>
  <c r="AH222" i="6"/>
  <c r="AH266" i="6"/>
  <c r="AH267" i="6"/>
  <c r="AH312" i="6"/>
  <c r="AH94" i="6"/>
  <c r="AH1724" i="6"/>
  <c r="AH1548" i="6"/>
  <c r="AH146" i="6"/>
  <c r="AH166" i="6"/>
  <c r="AH173" i="6"/>
  <c r="AH1799" i="6"/>
  <c r="AH185" i="6"/>
  <c r="AH186" i="6"/>
  <c r="AH1487" i="6"/>
  <c r="AH255" i="6"/>
  <c r="AH1877" i="6"/>
  <c r="AH273" i="6"/>
  <c r="AH1881" i="6"/>
  <c r="AH317" i="6"/>
  <c r="AH104" i="6"/>
  <c r="AH143" i="6"/>
  <c r="AH202" i="6"/>
  <c r="AH206" i="6"/>
  <c r="AH1549" i="6"/>
  <c r="AH213" i="6"/>
  <c r="AH264" i="6"/>
  <c r="AH78" i="6"/>
  <c r="AH1384" i="6"/>
  <c r="AH1850" i="6"/>
  <c r="AH247" i="6"/>
  <c r="AH251" i="6"/>
  <c r="AH1583" i="6"/>
  <c r="AH290" i="6"/>
  <c r="AH5" i="6"/>
  <c r="AH41" i="6"/>
  <c r="AH42" i="6"/>
  <c r="AH59" i="6"/>
  <c r="AH61" i="6"/>
  <c r="AH65" i="6"/>
  <c r="AH174" i="6"/>
  <c r="AH246" i="6"/>
  <c r="AH256" i="6"/>
  <c r="AH257" i="6"/>
  <c r="AH20" i="6"/>
  <c r="AH21" i="6"/>
  <c r="AH1360" i="6"/>
  <c r="AH125" i="6"/>
  <c r="AH1439" i="6"/>
  <c r="AH169" i="6"/>
  <c r="AH170" i="6"/>
  <c r="AH1450" i="6"/>
  <c r="AH268" i="6"/>
  <c r="AH1553" i="6"/>
  <c r="AH2164" i="6"/>
  <c r="AH2" i="6"/>
  <c r="AH95" i="6"/>
  <c r="AH109" i="6"/>
  <c r="AH1415" i="6"/>
  <c r="AH147" i="6"/>
  <c r="AH148" i="6"/>
  <c r="AH153" i="6"/>
  <c r="AH159" i="6"/>
  <c r="AH161" i="6"/>
  <c r="AH301" i="6"/>
  <c r="AH307" i="6"/>
  <c r="AH72" i="6"/>
  <c r="AH1558" i="6"/>
  <c r="AH1737" i="6"/>
  <c r="AH1746" i="6"/>
  <c r="AH1852" i="6"/>
  <c r="AH1560" i="6"/>
  <c r="AH1514" i="6"/>
  <c r="AH1854" i="6"/>
  <c r="AH1692" i="6"/>
  <c r="AH294" i="6"/>
  <c r="AH986" i="6"/>
  <c r="AH57" i="6"/>
  <c r="AH82" i="6"/>
  <c r="AH133" i="6"/>
  <c r="AH154" i="6"/>
  <c r="AH258" i="6"/>
  <c r="AH281" i="6"/>
  <c r="AH987" i="6"/>
  <c r="AH44" i="6"/>
  <c r="AH1380" i="6"/>
  <c r="AH117" i="6"/>
  <c r="AH825" i="6"/>
  <c r="AH1433" i="6"/>
  <c r="AH1434" i="6"/>
  <c r="AH220" i="6"/>
  <c r="AH1856" i="6"/>
  <c r="AH479" i="6"/>
  <c r="AH480" i="6"/>
  <c r="AH279" i="6"/>
  <c r="AH1680" i="6"/>
  <c r="AH67" i="6"/>
  <c r="AH73" i="6"/>
  <c r="AH105" i="6"/>
  <c r="AH116" i="6"/>
  <c r="AH252" i="6"/>
  <c r="AH253" i="6"/>
  <c r="AH33" i="6"/>
  <c r="AH46" i="6"/>
  <c r="AH1381" i="6"/>
  <c r="AH1453" i="6"/>
  <c r="AH183" i="6"/>
  <c r="AH190" i="6"/>
  <c r="AH2175" i="6"/>
  <c r="AH1576" i="6"/>
  <c r="AH1667" i="6"/>
  <c r="AH314" i="6"/>
  <c r="AH993" i="6"/>
  <c r="AH24" i="6"/>
  <c r="AH25" i="6"/>
  <c r="AH1572" i="6"/>
  <c r="AH110" i="6"/>
  <c r="AH112" i="6"/>
  <c r="AH115" i="6"/>
  <c r="AH123" i="6"/>
  <c r="AH129" i="6"/>
  <c r="AH191" i="6"/>
  <c r="AH215" i="6"/>
  <c r="AH223" i="6"/>
  <c r="AH203" i="6"/>
  <c r="AH249" i="6"/>
  <c r="AH49" i="6"/>
  <c r="AH68" i="6"/>
  <c r="AH106" i="6"/>
  <c r="AH1573" i="6"/>
  <c r="AH1460" i="6"/>
  <c r="AH209" i="6"/>
  <c r="AH263" i="6"/>
  <c r="AH1611" i="6"/>
  <c r="AH994" i="6"/>
  <c r="AH283" i="6"/>
  <c r="AH291" i="6"/>
  <c r="AH995" i="6"/>
  <c r="AH1651" i="6"/>
  <c r="AH303" i="6"/>
  <c r="AH79" i="6"/>
  <c r="AH134" i="6"/>
  <c r="AH1431" i="6"/>
  <c r="AH211" i="6"/>
  <c r="AH233" i="6"/>
  <c r="AH245" i="6"/>
  <c r="AH250" i="6"/>
  <c r="AH265" i="6"/>
  <c r="AH276" i="6"/>
  <c r="AH304" i="6"/>
  <c r="AH254" i="6"/>
  <c r="AH3" i="6"/>
  <c r="AH124" i="6"/>
  <c r="AH891" i="6"/>
  <c r="AH229" i="6"/>
  <c r="AH484" i="6"/>
  <c r="AH996" i="6"/>
  <c r="AH315" i="6"/>
  <c r="AH28" i="6"/>
  <c r="AH29" i="6"/>
  <c r="AH31" i="6"/>
  <c r="AH70" i="6"/>
  <c r="AH108" i="6"/>
  <c r="AH136" i="6"/>
  <c r="AH158" i="6"/>
  <c r="AH179" i="6"/>
  <c r="AH192" i="6"/>
  <c r="AH212" i="6"/>
  <c r="AH1607" i="6"/>
  <c r="AH1628" i="6"/>
  <c r="AH1713" i="6"/>
  <c r="AH605" i="6"/>
  <c r="AH1860" i="6"/>
  <c r="AH1774" i="6"/>
  <c r="AH649" i="6"/>
  <c r="AH738" i="6"/>
  <c r="AH1532" i="6"/>
  <c r="AH772" i="6"/>
  <c r="AH1862" i="6"/>
  <c r="AH765" i="6"/>
  <c r="AH799" i="6"/>
  <c r="AH554" i="6"/>
  <c r="AH573" i="6"/>
  <c r="AH600" i="6"/>
  <c r="AH679" i="6"/>
  <c r="AH688" i="6"/>
  <c r="AH689" i="6"/>
  <c r="AH690" i="6"/>
  <c r="AH1580" i="6"/>
  <c r="AH998" i="6"/>
  <c r="AH740" i="6"/>
  <c r="AH1002" i="6"/>
  <c r="AH1865" i="6"/>
  <c r="AH801" i="6"/>
  <c r="AH807" i="6"/>
  <c r="AH1340" i="6"/>
  <c r="AH1726" i="6"/>
  <c r="AH1727" i="6"/>
  <c r="AH571" i="6"/>
  <c r="AH1372" i="6"/>
  <c r="AH1755" i="6"/>
  <c r="AH1376" i="6"/>
  <c r="AH1543" i="6"/>
  <c r="AH816" i="6"/>
  <c r="AH534" i="6"/>
  <c r="AH623" i="6"/>
  <c r="AH766" i="6"/>
  <c r="AH777" i="6"/>
  <c r="AH1005" i="6"/>
  <c r="AH768" i="6"/>
  <c r="AH1346" i="6"/>
  <c r="AH1356" i="6"/>
  <c r="AH563" i="6"/>
  <c r="AH1750" i="6"/>
  <c r="AH602" i="6"/>
  <c r="AH1867" i="6"/>
  <c r="AH684" i="6"/>
  <c r="AH714" i="6"/>
  <c r="AH1544" i="6"/>
  <c r="AH1289" i="6"/>
  <c r="AH1887" i="6"/>
  <c r="AH561" i="6"/>
  <c r="AH586" i="6"/>
  <c r="AH644" i="6"/>
  <c r="AH680" i="6"/>
  <c r="AH733" i="6"/>
  <c r="AH1518" i="6"/>
  <c r="AH1570" i="6"/>
  <c r="AH778" i="6"/>
  <c r="AH795" i="6"/>
  <c r="AH1347" i="6"/>
  <c r="AH567" i="6"/>
  <c r="AH1007" i="6"/>
  <c r="AH658" i="6"/>
  <c r="AH681" i="6"/>
  <c r="AH1835" i="6"/>
  <c r="AH521" i="6"/>
  <c r="AH535" i="6"/>
  <c r="AH538" i="6"/>
  <c r="AH562" i="6"/>
  <c r="AH570" i="6"/>
  <c r="AH1400" i="6"/>
  <c r="AH1401" i="6"/>
  <c r="AH666" i="6"/>
  <c r="AH711" i="6"/>
  <c r="AH734" i="6"/>
  <c r="AH756" i="6"/>
  <c r="AH757" i="6"/>
  <c r="AH1591" i="6"/>
  <c r="AH804" i="6"/>
  <c r="AH574" i="6"/>
  <c r="AH1392" i="6"/>
  <c r="AH1393" i="6"/>
  <c r="AH632" i="6"/>
  <c r="AH703" i="6"/>
  <c r="AH1502" i="6"/>
  <c r="AH1592" i="6"/>
  <c r="AH1291" i="6"/>
  <c r="AH577" i="6"/>
  <c r="AH761" i="6"/>
  <c r="AH1598" i="6"/>
  <c r="AH580" i="6"/>
  <c r="AH675" i="6"/>
  <c r="AH1804" i="6"/>
  <c r="AH1476" i="6"/>
  <c r="AH743" i="6"/>
  <c r="AH1855" i="6"/>
  <c r="AH758" i="6"/>
  <c r="AH1603" i="6"/>
  <c r="AH1604" i="6"/>
  <c r="AH1008" i="6"/>
  <c r="AH597" i="6"/>
  <c r="AH611" i="6"/>
  <c r="AH728" i="6"/>
  <c r="AH735" i="6"/>
  <c r="AH745" i="6"/>
  <c r="AH748" i="6"/>
  <c r="AH769" i="6"/>
  <c r="AH522" i="6"/>
  <c r="AH1599" i="6"/>
  <c r="AH620" i="6"/>
  <c r="AH621" i="6"/>
  <c r="AH1406" i="6"/>
  <c r="AH1407" i="6"/>
  <c r="AH622" i="6"/>
  <c r="AH1010" i="6"/>
  <c r="AH646" i="6"/>
  <c r="AH647" i="6"/>
  <c r="AH661" i="6"/>
  <c r="AH1806" i="6"/>
  <c r="AH1477" i="6"/>
  <c r="AH1533" i="6"/>
  <c r="AH1545" i="6"/>
  <c r="AH2202" i="6"/>
  <c r="AH763" i="6"/>
  <c r="AH1885" i="6"/>
  <c r="AH532" i="6"/>
  <c r="AH544" i="6"/>
  <c r="AH578" i="6"/>
  <c r="AH610" i="6"/>
  <c r="AH617" i="6"/>
  <c r="AH716" i="6"/>
  <c r="AH1497" i="6"/>
  <c r="AH725" i="6"/>
  <c r="AH726" i="6"/>
  <c r="AH727" i="6"/>
  <c r="AH741" i="6"/>
  <c r="AH746" i="6"/>
  <c r="AH1627" i="6"/>
  <c r="AH1703" i="6"/>
  <c r="AH1704" i="6"/>
  <c r="AH627" i="6"/>
  <c r="AH1600" i="6"/>
  <c r="AH1783" i="6"/>
  <c r="AH648" i="6"/>
  <c r="AH1436" i="6"/>
  <c r="AH1831" i="6"/>
  <c r="AH1505" i="6"/>
  <c r="AH754" i="6"/>
  <c r="AH755" i="6"/>
  <c r="AH517" i="6"/>
  <c r="AH1343" i="6"/>
  <c r="AH550" i="6"/>
  <c r="AH1875" i="6"/>
  <c r="AH591" i="6"/>
  <c r="AH2204" i="6"/>
  <c r="AH788" i="6"/>
  <c r="AH566" i="6"/>
  <c r="AH530" i="6"/>
  <c r="AH539" i="6"/>
  <c r="AH598" i="6"/>
  <c r="AH599" i="6"/>
  <c r="AH631" i="6"/>
  <c r="AH662" i="6"/>
  <c r="AH715" i="6"/>
  <c r="AH1564" i="6"/>
  <c r="AH1565" i="6"/>
  <c r="AH782" i="6"/>
  <c r="AH496" i="6"/>
  <c r="AH497" i="6"/>
  <c r="AH545" i="6"/>
  <c r="AH546" i="6"/>
  <c r="AH612" i="6"/>
  <c r="AH1422" i="6"/>
  <c r="AH650" i="6"/>
  <c r="AH655" i="6"/>
  <c r="AH677" i="6"/>
  <c r="AH1457" i="6"/>
  <c r="AH1473" i="6"/>
  <c r="AH1878" i="6"/>
  <c r="AH721" i="6"/>
  <c r="AH1519" i="6"/>
  <c r="AH1520" i="6"/>
  <c r="AH739" i="6"/>
  <c r="AH1568" i="6"/>
  <c r="AH1601" i="6"/>
  <c r="AH519" i="6"/>
  <c r="AH541" i="6"/>
  <c r="AH629" i="6"/>
  <c r="AH1414" i="6"/>
  <c r="AH1012" i="6"/>
  <c r="AH676" i="6"/>
  <c r="AH1798" i="6"/>
  <c r="AH1464" i="6"/>
  <c r="AH686" i="6"/>
  <c r="AH687" i="6"/>
  <c r="AH1581" i="6"/>
  <c r="AH771" i="6"/>
  <c r="AH1622" i="6"/>
  <c r="AH520" i="6"/>
  <c r="AH581" i="6"/>
  <c r="AH1109" i="6"/>
  <c r="AH608" i="6"/>
  <c r="AH613" i="6"/>
  <c r="AH619" i="6"/>
  <c r="AH645" i="6"/>
  <c r="AH654" i="6"/>
  <c r="AH656" i="6"/>
  <c r="AH744" i="6"/>
  <c r="AH751" i="6"/>
  <c r="AH759" i="6"/>
  <c r="AH790" i="6"/>
  <c r="AH791" i="6"/>
  <c r="AH794" i="6"/>
  <c r="AH817" i="6"/>
  <c r="AH818" i="6"/>
  <c r="AH516" i="6"/>
  <c r="AH527" i="6"/>
  <c r="AH588" i="6"/>
  <c r="AH1375" i="6"/>
  <c r="AH667" i="6"/>
  <c r="AH702" i="6"/>
  <c r="AH1492" i="6"/>
  <c r="AH1501" i="6"/>
  <c r="AH774" i="6"/>
  <c r="AH1013" i="6"/>
  <c r="AH803" i="6"/>
  <c r="AH810" i="6"/>
  <c r="AH819" i="6"/>
  <c r="AH603" i="6"/>
  <c r="AH638" i="6"/>
  <c r="AH639" i="6"/>
  <c r="AH664" i="6"/>
  <c r="AH704" i="6"/>
  <c r="AH717" i="6"/>
  <c r="AH747" i="6"/>
  <c r="AH796" i="6"/>
  <c r="AH752" i="6"/>
  <c r="AH518" i="6"/>
  <c r="AH537" i="6"/>
  <c r="AH1409" i="6"/>
  <c r="AH1410" i="6"/>
  <c r="AH640" i="6"/>
  <c r="AH674" i="6"/>
  <c r="AH1454" i="6"/>
  <c r="AH705" i="6"/>
  <c r="AH706" i="6"/>
  <c r="AH1491" i="6"/>
  <c r="AH732" i="6"/>
  <c r="AH760" i="6"/>
  <c r="AH1861" i="6"/>
  <c r="AH529" i="6"/>
  <c r="AH542" i="6"/>
  <c r="AH635" i="6"/>
  <c r="AH642" i="6"/>
  <c r="AH643" i="6"/>
  <c r="AH663" i="6"/>
  <c r="AH685" i="6"/>
  <c r="AH693" i="6"/>
  <c r="AH1511" i="6"/>
  <c r="AH736" i="6"/>
  <c r="AH750" i="6"/>
  <c r="AH764" i="6"/>
  <c r="AH1619" i="6"/>
  <c r="AH781" i="6"/>
  <c r="AH270" i="6"/>
  <c r="AH536" i="6"/>
  <c r="AH576" i="6"/>
  <c r="AH1757" i="6"/>
  <c r="AH618" i="6"/>
  <c r="AH633" i="6"/>
  <c r="AH634" i="6"/>
  <c r="AH699" i="6"/>
  <c r="AH767" i="6"/>
  <c r="AH770" i="6"/>
  <c r="AH1678" i="6"/>
  <c r="AH1339" i="6"/>
  <c r="AH543" i="6"/>
  <c r="AH548" i="6"/>
  <c r="AH551" i="6"/>
  <c r="AH624" i="6"/>
  <c r="AH652" i="6"/>
  <c r="AH1190" i="6"/>
  <c r="AH710" i="6"/>
  <c r="AH729" i="6"/>
  <c r="AH797" i="6"/>
  <c r="AH798" i="6"/>
  <c r="AH775" i="6"/>
  <c r="AH1761" i="6"/>
  <c r="AH607" i="6"/>
  <c r="AH1423" i="6"/>
  <c r="AH700" i="6"/>
  <c r="AH701" i="6"/>
  <c r="AH2208" i="6"/>
  <c r="AH1606" i="6"/>
  <c r="AH776" i="6"/>
  <c r="AH1612" i="6"/>
  <c r="AH1205" i="6"/>
  <c r="AH531" i="6"/>
  <c r="AH560" i="6"/>
  <c r="AH593" i="6"/>
  <c r="AH614" i="6"/>
  <c r="AH625" i="6"/>
  <c r="AH723" i="6"/>
  <c r="AH742" i="6"/>
  <c r="AH1015" i="6"/>
  <c r="AH579" i="6"/>
  <c r="AH707" i="6"/>
  <c r="AH1617" i="6"/>
  <c r="AH533" i="6"/>
  <c r="AH565" i="6"/>
  <c r="AH1729" i="6"/>
  <c r="AH1730" i="6"/>
  <c r="AH568" i="6"/>
  <c r="AH569" i="6"/>
  <c r="AH582" i="6"/>
  <c r="AH1778" i="6"/>
  <c r="AH1779" i="6"/>
  <c r="AH626" i="6"/>
  <c r="AH694" i="6"/>
  <c r="AH696" i="6"/>
  <c r="AH697" i="6"/>
  <c r="AH698" i="6"/>
  <c r="AH713" i="6"/>
  <c r="AH1525" i="6"/>
  <c r="AH1616" i="6"/>
  <c r="AH1016" i="6"/>
  <c r="AH584" i="6"/>
  <c r="AH585" i="6"/>
  <c r="AH601" i="6"/>
  <c r="AH604" i="6"/>
  <c r="AH609" i="6"/>
  <c r="AH630" i="6"/>
  <c r="AH637" i="6"/>
  <c r="AH1017" i="6"/>
  <c r="AH665" i="6"/>
  <c r="AH724" i="6"/>
  <c r="AH762" i="6"/>
  <c r="AH1018" i="6"/>
  <c r="AH800" i="6"/>
  <c r="AH1019" i="6"/>
  <c r="AH1344" i="6"/>
  <c r="AH557" i="6"/>
  <c r="AH659" i="6"/>
  <c r="AH753" i="6"/>
  <c r="AH779" i="6"/>
  <c r="AH1298" i="6"/>
  <c r="AH780" i="6"/>
  <c r="AH1621" i="6"/>
  <c r="AH808" i="6"/>
  <c r="AH814" i="6"/>
  <c r="AH278" i="6"/>
  <c r="AH523" i="6"/>
  <c r="AH528" i="6"/>
  <c r="AH564" i="6"/>
  <c r="AH653" i="6"/>
  <c r="AH678" i="6"/>
  <c r="AH692" i="6"/>
  <c r="AH792" i="6"/>
  <c r="AH793" i="6"/>
  <c r="AH547" i="6"/>
  <c r="AH1719" i="6"/>
  <c r="AH1720" i="6"/>
  <c r="AH558" i="6"/>
  <c r="AH559" i="6"/>
  <c r="AH583" i="6"/>
  <c r="AH1884" i="6"/>
  <c r="AH606" i="6"/>
  <c r="AH615" i="6"/>
  <c r="AH1416" i="6"/>
  <c r="AH1417" i="6"/>
  <c r="AH668" i="6"/>
  <c r="AH669" i="6"/>
  <c r="AH695" i="6"/>
  <c r="AH1809" i="6"/>
  <c r="AH708" i="6"/>
  <c r="AH709" i="6"/>
  <c r="AH730" i="6"/>
  <c r="AH1844" i="6"/>
  <c r="AH1846" i="6"/>
  <c r="AH1547" i="6"/>
  <c r="AH1023" i="6"/>
  <c r="AH1024" i="6"/>
  <c r="AH1650" i="6"/>
  <c r="AH806" i="6"/>
  <c r="AH572" i="6"/>
  <c r="AH594" i="6"/>
  <c r="AH636" i="6"/>
  <c r="AH660" i="6"/>
  <c r="AH682" i="6"/>
  <c r="AH683" i="6"/>
  <c r="AH722" i="6"/>
  <c r="AH783" i="6"/>
  <c r="AH785" i="6"/>
  <c r="AH1886" i="6"/>
  <c r="AH525" i="6"/>
  <c r="AH526" i="6"/>
  <c r="AH1714" i="6"/>
  <c r="AH587" i="6"/>
  <c r="AH595" i="6"/>
  <c r="AH1767" i="6"/>
  <c r="AH1445" i="6"/>
  <c r="AH1447" i="6"/>
  <c r="AH673" i="6"/>
  <c r="AH1819" i="6"/>
  <c r="AH1820" i="6"/>
  <c r="AH1821" i="6"/>
  <c r="AH718" i="6"/>
  <c r="AH1538" i="6"/>
  <c r="AH1578" i="6"/>
  <c r="AH1618" i="6"/>
  <c r="AH1630" i="6"/>
  <c r="AH553" i="6"/>
  <c r="AH651" i="6"/>
  <c r="AH1322" i="6"/>
  <c r="AH691" i="6"/>
  <c r="AH1466" i="6"/>
  <c r="AH1467" i="6"/>
  <c r="AH712" i="6"/>
  <c r="AH737" i="6"/>
  <c r="AH811" i="6"/>
  <c r="AH552" i="6"/>
  <c r="AH1377" i="6"/>
  <c r="AH616" i="6"/>
  <c r="AH1775" i="6"/>
  <c r="AH1438" i="6"/>
  <c r="AH719" i="6"/>
  <c r="AH2217" i="6"/>
  <c r="AH786" i="6"/>
  <c r="AH1304" i="6"/>
  <c r="AH1888" i="6"/>
  <c r="AH540" i="6"/>
  <c r="AH549" i="6"/>
  <c r="AH556" i="6"/>
  <c r="AH589" i="6"/>
  <c r="AH731" i="6"/>
  <c r="AH555" i="6"/>
  <c r="AH575" i="6"/>
  <c r="AH628" i="6"/>
  <c r="AH1456" i="6"/>
  <c r="AH1458" i="6"/>
  <c r="AH1489" i="6"/>
  <c r="AH1562" i="6"/>
  <c r="AH773" i="6"/>
  <c r="AH784" i="6"/>
  <c r="AH787" i="6"/>
  <c r="AH596" i="6"/>
  <c r="AH641" i="6"/>
  <c r="AH671" i="6"/>
  <c r="AH672" i="6"/>
  <c r="AH1715" i="6"/>
  <c r="AH1352" i="6"/>
  <c r="AH1768" i="6"/>
  <c r="AH2044" i="6"/>
  <c r="AH1430" i="6"/>
  <c r="AH2063" i="6"/>
  <c r="AH789" i="6"/>
  <c r="AH1629" i="6"/>
  <c r="AH2220" i="6"/>
  <c r="AH1577" i="6"/>
  <c r="AH1889" i="6"/>
  <c r="AH1955" i="6"/>
  <c r="AH2003" i="6"/>
  <c r="AH2051" i="6"/>
  <c r="AH2083" i="6"/>
  <c r="AH2156" i="6"/>
  <c r="AH2221" i="6"/>
  <c r="AH1025" i="6"/>
  <c r="AH1307" i="6"/>
  <c r="AH1674" i="6"/>
  <c r="AH2040" i="6"/>
  <c r="AH2041" i="6"/>
  <c r="AH1970" i="6"/>
  <c r="AH1999" i="6"/>
  <c r="AH1463" i="6"/>
  <c r="AH504" i="6"/>
  <c r="AH1696" i="6"/>
  <c r="AH2113" i="6"/>
  <c r="AH1516" i="6"/>
  <c r="AH1534" i="6"/>
  <c r="AH2159" i="6"/>
  <c r="AH2190" i="6"/>
  <c r="AH2199" i="6"/>
  <c r="AH1589" i="6"/>
  <c r="AH1596" i="6"/>
  <c r="AH2233" i="6"/>
  <c r="AH1892" i="6"/>
  <c r="AH1996" i="6"/>
  <c r="AH2012" i="6"/>
  <c r="AH2048" i="6"/>
  <c r="AH2157" i="6"/>
  <c r="AH2090" i="6"/>
  <c r="AH2144" i="6"/>
  <c r="AH1712" i="6"/>
  <c r="AH1397" i="6"/>
  <c r="AH1635" i="6"/>
  <c r="AH2101" i="6"/>
  <c r="AH2114" i="6"/>
  <c r="AH1636" i="6"/>
  <c r="AH1639" i="6"/>
  <c r="AH1574" i="6"/>
  <c r="AH1030" i="6"/>
  <c r="AH1882" i="6"/>
  <c r="AH2227" i="6"/>
  <c r="AH1664" i="6"/>
  <c r="AH1928" i="6"/>
  <c r="AH1956" i="6"/>
  <c r="AH1957" i="6"/>
  <c r="AH1483" i="6"/>
  <c r="AH2154" i="6"/>
  <c r="AH2161" i="6"/>
  <c r="AH2166" i="6"/>
  <c r="AH1348" i="6"/>
  <c r="AH1349" i="6"/>
  <c r="AH1971" i="6"/>
  <c r="AH1974" i="6"/>
  <c r="AH1997" i="6"/>
  <c r="AH1412" i="6"/>
  <c r="AH1413" i="6"/>
  <c r="AH2058" i="6"/>
  <c r="AH2062" i="6"/>
  <c r="AH2072" i="6"/>
  <c r="AH1472" i="6"/>
  <c r="AH2186" i="6"/>
  <c r="AH2197" i="6"/>
  <c r="AH2198" i="6"/>
  <c r="AH1670" i="6"/>
  <c r="AH1671" i="6"/>
  <c r="AH1672" i="6"/>
  <c r="AH1961" i="6"/>
  <c r="AH2022" i="6"/>
  <c r="AH2150" i="6"/>
  <c r="AH2196" i="6"/>
  <c r="AH2240" i="6"/>
  <c r="AH2054" i="6"/>
  <c r="AH2056" i="6"/>
  <c r="AH1896" i="6"/>
  <c r="AH1793" i="6"/>
  <c r="AH2066" i="6"/>
  <c r="AH2068" i="6"/>
  <c r="AH2093" i="6"/>
  <c r="AH1480" i="6"/>
  <c r="AH2122" i="6"/>
  <c r="AH2123" i="6"/>
  <c r="AH2124" i="6"/>
  <c r="AH1697" i="6"/>
  <c r="AH1866" i="6"/>
  <c r="AH1897" i="6"/>
  <c r="AH1953" i="6"/>
  <c r="AH2034" i="6"/>
  <c r="AH1461" i="6"/>
  <c r="AH2131" i="6"/>
  <c r="AH2132" i="6"/>
  <c r="AH1563" i="6"/>
  <c r="AH2189" i="6"/>
  <c r="AH2206" i="6"/>
  <c r="AH2211" i="6"/>
  <c r="AH2238" i="6"/>
  <c r="AH1922" i="6"/>
  <c r="AH1934" i="6"/>
  <c r="AH1959" i="6"/>
  <c r="AH1960" i="6"/>
  <c r="AH1965" i="6"/>
  <c r="AH2045" i="6"/>
  <c r="AH2064" i="6"/>
  <c r="AH2097" i="6"/>
  <c r="AH2098" i="6"/>
  <c r="AH1482" i="6"/>
  <c r="AH2118" i="6"/>
  <c r="AH2137" i="6"/>
  <c r="AH1872" i="6"/>
  <c r="AH1873" i="6"/>
  <c r="AH1641" i="6"/>
  <c r="AH1642" i="6"/>
  <c r="AH1643" i="6"/>
  <c r="AH2234" i="6"/>
  <c r="AH2236" i="6"/>
  <c r="AH1921" i="6"/>
  <c r="AH1983" i="6"/>
  <c r="AH2018" i="6"/>
  <c r="AH2037" i="6"/>
  <c r="AH2094" i="6"/>
  <c r="AH2111" i="6"/>
  <c r="AH2112" i="6"/>
  <c r="AH2119" i="6"/>
  <c r="AH2120" i="6"/>
  <c r="AH2172" i="6"/>
  <c r="AH2028" i="6"/>
  <c r="AH1941" i="6"/>
  <c r="AH1942" i="6"/>
  <c r="AH2026" i="6"/>
  <c r="AH2027" i="6"/>
  <c r="AH1790" i="6"/>
  <c r="AH1824" i="6"/>
  <c r="AH2163" i="6"/>
  <c r="AH506" i="6"/>
  <c r="AH1917" i="6"/>
  <c r="AH1947" i="6"/>
  <c r="AH1980" i="6"/>
  <c r="AH2017" i="6"/>
  <c r="AH2031" i="6"/>
  <c r="AH2145" i="6"/>
  <c r="AH1906" i="6"/>
  <c r="AH2151" i="6"/>
  <c r="AH1355" i="6"/>
  <c r="AH507" i="6"/>
  <c r="AH1800" i="6"/>
  <c r="AH1830" i="6"/>
  <c r="AH2168" i="6"/>
  <c r="AH2173" i="6"/>
  <c r="AH1869" i="6"/>
  <c r="AH2200" i="6"/>
  <c r="AH1939" i="6"/>
  <c r="AH1990" i="6"/>
  <c r="AH2008" i="6"/>
  <c r="AH1523" i="6"/>
  <c r="AH2109" i="6"/>
  <c r="AH2139" i="6"/>
  <c r="AH2140" i="6"/>
  <c r="AH1645" i="6"/>
  <c r="AH2179" i="6"/>
  <c r="AH2209" i="6"/>
  <c r="AH1345" i="6"/>
  <c r="AH1944" i="6"/>
  <c r="AH1966" i="6"/>
  <c r="AH2228" i="6"/>
  <c r="AH2030" i="6"/>
  <c r="AH2038" i="6"/>
  <c r="AH2050" i="6"/>
  <c r="AH2110" i="6"/>
  <c r="AH2155" i="6"/>
  <c r="AH1851" i="6"/>
  <c r="AH2169" i="6"/>
  <c r="AH2174" i="6"/>
  <c r="AH2178" i="6"/>
  <c r="AH2222" i="6"/>
  <c r="AH2223" i="6"/>
  <c r="AH1923" i="6"/>
  <c r="AH1935" i="6"/>
  <c r="AH1968" i="6"/>
  <c r="AH1988" i="6"/>
  <c r="AH2005" i="6"/>
  <c r="AH2036" i="6"/>
  <c r="AH2117" i="6"/>
  <c r="AH2187" i="6"/>
  <c r="AH508" i="6"/>
  <c r="AH2205" i="6"/>
  <c r="AH1940" i="6"/>
  <c r="AH1993" i="6"/>
  <c r="AH1557" i="6"/>
  <c r="AH1810" i="6"/>
  <c r="AH1838" i="6"/>
  <c r="AH2142" i="6"/>
  <c r="AH2143" i="6"/>
  <c r="AH1899" i="6"/>
  <c r="AH2146" i="6"/>
  <c r="AH2192" i="6"/>
  <c r="AH1962" i="6"/>
  <c r="AH2029" i="6"/>
  <c r="AH2086" i="6"/>
  <c r="AH2121" i="6"/>
  <c r="AH2213" i="6"/>
  <c r="AH2237" i="6"/>
  <c r="AH1716" i="6"/>
  <c r="AH1717" i="6"/>
  <c r="AH1945" i="6"/>
  <c r="AH1395" i="6"/>
  <c r="AH1428" i="6"/>
  <c r="AH1791" i="6"/>
  <c r="AH1444" i="6"/>
  <c r="AH1646" i="6"/>
  <c r="AH2129" i="6"/>
  <c r="AH2130" i="6"/>
  <c r="AH2133" i="6"/>
  <c r="AH2177" i="6"/>
  <c r="AH1883" i="6"/>
  <c r="AH1368" i="6"/>
  <c r="AH2021" i="6"/>
  <c r="AH2134" i="6"/>
  <c r="AH1649" i="6"/>
  <c r="AH2224" i="6"/>
  <c r="AH1925" i="6"/>
  <c r="AH1948" i="6"/>
  <c r="AH1950" i="6"/>
  <c r="AH1426" i="6"/>
  <c r="AH2229" i="6"/>
  <c r="AH1797" i="6"/>
  <c r="AH2095" i="6"/>
  <c r="AH2096" i="6"/>
  <c r="AH2102" i="6"/>
  <c r="AH2103" i="6"/>
  <c r="AH1484" i="6"/>
  <c r="AH1034" i="6"/>
  <c r="AH2203" i="6"/>
  <c r="AH2212" i="6"/>
  <c r="AH1665" i="6"/>
  <c r="AH1931" i="6"/>
  <c r="AH1976" i="6"/>
  <c r="AH1986" i="6"/>
  <c r="AH1991" i="6"/>
  <c r="AH2004" i="6"/>
  <c r="AH2053" i="6"/>
  <c r="AH2073" i="6"/>
  <c r="AH2074" i="6"/>
  <c r="AH2078" i="6"/>
  <c r="AH1900" i="6"/>
  <c r="AH2136" i="6"/>
  <c r="AH2185" i="6"/>
  <c r="AH1901" i="6"/>
  <c r="AH2216" i="6"/>
  <c r="AH1919" i="6"/>
  <c r="AH1920" i="6"/>
  <c r="AH1929" i="6"/>
  <c r="AH1951" i="6"/>
  <c r="AH2010" i="6"/>
  <c r="AH1770" i="6"/>
  <c r="AH2087" i="6"/>
  <c r="AH1471" i="6"/>
  <c r="AH2105" i="6"/>
  <c r="AH1506" i="6"/>
  <c r="AH1522" i="6"/>
  <c r="AH2148" i="6"/>
  <c r="AH1847" i="6"/>
  <c r="AH1535" i="6"/>
  <c r="AH1546" i="6"/>
  <c r="AH2201" i="6"/>
  <c r="AH1915" i="6"/>
  <c r="AH1353" i="6"/>
  <c r="AH1979" i="6"/>
  <c r="AH1987" i="6"/>
  <c r="AH2013" i="6"/>
  <c r="AH2084" i="6"/>
  <c r="AH2128" i="6"/>
  <c r="AH2160" i="6"/>
  <c r="AH2184" i="6"/>
  <c r="AH1662" i="6"/>
  <c r="AH1698" i="6"/>
  <c r="AH1707" i="6"/>
  <c r="AH1733" i="6"/>
  <c r="AH1963" i="6"/>
  <c r="AH1985" i="6"/>
  <c r="AH1371" i="6"/>
  <c r="AH2000" i="6"/>
  <c r="AH2046" i="6"/>
  <c r="AH2061" i="6"/>
  <c r="AH2085" i="6"/>
  <c r="AH292" i="6"/>
  <c r="AH295" i="6"/>
  <c r="AH1479" i="6"/>
  <c r="AH1490" i="6"/>
  <c r="AH511" i="6"/>
  <c r="AH1551" i="6"/>
  <c r="AH1039" i="6"/>
  <c r="AH1890" i="6"/>
  <c r="AH1040" i="6"/>
  <c r="AH2158" i="6"/>
  <c r="AH2219" i="6"/>
  <c r="AH1977" i="6"/>
  <c r="AH297" i="6"/>
  <c r="AH2049" i="6"/>
  <c r="AH2059" i="6"/>
  <c r="AH2060" i="6"/>
  <c r="AH2065" i="6"/>
  <c r="AH1478" i="6"/>
  <c r="AH1827" i="6"/>
  <c r="AH2125" i="6"/>
  <c r="AH2126" i="6"/>
  <c r="AH1859" i="6"/>
  <c r="AH1879" i="6"/>
  <c r="AH1620" i="6"/>
  <c r="AH2215" i="6"/>
  <c r="AH1969" i="6"/>
  <c r="AH1973" i="6"/>
  <c r="AH2006" i="6"/>
  <c r="AH2007" i="6"/>
  <c r="AH2019" i="6"/>
  <c r="AH2020" i="6"/>
  <c r="AH2035" i="6"/>
  <c r="AH2077" i="6"/>
  <c r="AH2091" i="6"/>
  <c r="AH2152" i="6"/>
  <c r="AH1614" i="6"/>
  <c r="AH2042" i="6"/>
  <c r="AH1732" i="6"/>
  <c r="AH2001" i="6"/>
  <c r="AH1693" i="6"/>
  <c r="AH1803" i="6"/>
  <c r="AH1805" i="6"/>
  <c r="AH2147" i="6"/>
  <c r="AH1930" i="6"/>
  <c r="AH2009" i="6"/>
  <c r="AH2057" i="6"/>
  <c r="AH2070" i="6"/>
  <c r="AH2075" i="6"/>
  <c r="AH2076" i="6"/>
  <c r="AH2089" i="6"/>
  <c r="AH802" i="6"/>
  <c r="AH2170" i="6"/>
  <c r="AH2226" i="6"/>
  <c r="AH1653" i="6"/>
  <c r="AH1978" i="6"/>
  <c r="AH2039" i="6"/>
  <c r="AH2067" i="6"/>
  <c r="AH2231" i="6"/>
  <c r="AH1700" i="6"/>
  <c r="AH2165" i="6"/>
  <c r="AH2193" i="6"/>
  <c r="AH1936" i="6"/>
  <c r="AH1964" i="6"/>
  <c r="AH2023" i="6"/>
  <c r="AH2024" i="6"/>
  <c r="AH2055" i="6"/>
  <c r="AH2116" i="6"/>
  <c r="AH1554" i="6"/>
  <c r="AH2188" i="6"/>
  <c r="AH2195" i="6"/>
  <c r="AH298" i="6"/>
  <c r="AH2207" i="6"/>
  <c r="AH1995" i="6"/>
  <c r="AH1342" i="6"/>
  <c r="AH1952" i="6"/>
  <c r="AH1958" i="6"/>
  <c r="AH1391" i="6"/>
  <c r="AH2081" i="6"/>
  <c r="AH2082" i="6"/>
  <c r="AH2232" i="6"/>
  <c r="AH1832" i="6"/>
  <c r="AH1498" i="6"/>
  <c r="AH2171" i="6"/>
  <c r="AH2180" i="6"/>
  <c r="AH2182" i="6"/>
  <c r="AH2183" i="6"/>
  <c r="AH1924" i="6"/>
  <c r="AH1937" i="6"/>
  <c r="AH1943" i="6"/>
  <c r="AH1972" i="6"/>
  <c r="AH1998" i="6"/>
  <c r="AH2032" i="6"/>
  <c r="AH2092" i="6"/>
  <c r="AH2100" i="6"/>
  <c r="AH2162" i="6"/>
  <c r="AH2176" i="6"/>
  <c r="AH2191" i="6"/>
  <c r="AH1660" i="6"/>
  <c r="AH1736" i="6"/>
  <c r="AH1992" i="6"/>
  <c r="AH2014" i="6"/>
  <c r="AH1771" i="6"/>
  <c r="AH1316" i="6"/>
  <c r="AH805" i="6"/>
  <c r="AH2108" i="6"/>
  <c r="AH1839" i="6"/>
  <c r="AH1566" i="6"/>
  <c r="AH1594" i="6"/>
  <c r="AH1595" i="6"/>
  <c r="AH1632" i="6"/>
  <c r="AH1633" i="6"/>
  <c r="AH1894" i="6"/>
  <c r="AH1895" i="6"/>
  <c r="AH1932" i="6"/>
  <c r="AH1933" i="6"/>
  <c r="AH1975" i="6"/>
  <c r="AH1981" i="6"/>
  <c r="AH1982" i="6"/>
  <c r="AH2052" i="6"/>
  <c r="AH2071" i="6"/>
  <c r="AH2088" i="6"/>
  <c r="AH2106" i="6"/>
  <c r="AH1916" i="6"/>
  <c r="AH2079" i="6"/>
  <c r="AH1373" i="6"/>
  <c r="AH1994" i="6"/>
  <c r="AH2033" i="6"/>
  <c r="AH2047" i="6"/>
  <c r="AH512" i="6"/>
  <c r="AH2149" i="6"/>
  <c r="AH1848" i="6"/>
  <c r="AH2235" i="6"/>
  <c r="AH1904" i="6"/>
  <c r="AH1954" i="6"/>
  <c r="AH2002" i="6"/>
  <c r="AH2011" i="6"/>
  <c r="AH2016" i="6"/>
  <c r="AH2069" i="6"/>
  <c r="AH2115" i="6"/>
  <c r="AH2127" i="6"/>
  <c r="AH2210" i="6"/>
  <c r="AH1926" i="6"/>
  <c r="AH1927" i="6"/>
  <c r="AH1351" i="6"/>
  <c r="AH1946" i="6"/>
  <c r="AH1367" i="6"/>
  <c r="AH1390" i="6"/>
  <c r="AH1801" i="6"/>
  <c r="AH305" i="6"/>
  <c r="AH2153" i="6"/>
  <c r="AH1663" i="6"/>
  <c r="AH1559" i="6"/>
  <c r="AH1042" i="6"/>
  <c r="AH2194" i="6"/>
  <c r="AH1655" i="6"/>
  <c r="AH1938" i="6"/>
  <c r="AH1949" i="6"/>
  <c r="AH1989" i="6"/>
  <c r="AH2015" i="6"/>
  <c r="AH2025" i="6"/>
  <c r="AH2080" i="6"/>
  <c r="AH2099" i="6"/>
  <c r="AH2138" i="6"/>
  <c r="AH2214" i="6"/>
  <c r="AH2218" i="6"/>
  <c r="AH1631" i="6"/>
  <c r="AH2225" i="6"/>
  <c r="AH2230" i="6"/>
  <c r="AH2043" i="6"/>
  <c r="AH1068" i="6"/>
  <c r="AH1078" i="6"/>
  <c r="AH1106" i="6"/>
  <c r="AH1108" i="6"/>
  <c r="AH1115" i="6"/>
  <c r="AH1136" i="6"/>
  <c r="AH1145" i="6"/>
  <c r="AH1402" i="6"/>
  <c r="AH1432" i="6"/>
  <c r="AH1448" i="6"/>
  <c r="AH1818" i="6"/>
  <c r="AH1268" i="6"/>
  <c r="AH1271" i="6"/>
  <c r="AH1582" i="6"/>
  <c r="AH1907" i="6"/>
  <c r="AH1659" i="6"/>
  <c r="AH1908" i="6"/>
  <c r="AH1128" i="6"/>
  <c r="AH1161" i="6"/>
  <c r="AH1175" i="6"/>
  <c r="AH1181" i="6"/>
  <c r="AH1211" i="6"/>
  <c r="AH1212" i="6"/>
  <c r="AH1224" i="6"/>
  <c r="AH1909" i="6"/>
  <c r="AH308" i="6"/>
  <c r="AH809" i="6"/>
  <c r="AH1149" i="6"/>
  <c r="AH1786" i="6"/>
  <c r="AH309" i="6"/>
  <c r="AH1539" i="6"/>
  <c r="AH1849" i="6"/>
  <c r="AH1329" i="6"/>
  <c r="AH1350" i="6"/>
  <c r="AH1116" i="6"/>
  <c r="AH1117" i="6"/>
  <c r="AH1123" i="6"/>
  <c r="AH1133" i="6"/>
  <c r="AH1169" i="6"/>
  <c r="AH1171" i="6"/>
  <c r="AH1221" i="6"/>
  <c r="AH1864" i="6"/>
  <c r="AH1248" i="6"/>
  <c r="AH1255" i="6"/>
  <c r="AH1256" i="6"/>
  <c r="AH1868" i="6"/>
  <c r="AH1276" i="6"/>
  <c r="AH1284" i="6"/>
  <c r="AH1321" i="6"/>
  <c r="AH1087" i="6"/>
  <c r="AH1739" i="6"/>
  <c r="AH1104" i="6"/>
  <c r="AH1119" i="6"/>
  <c r="AH1876" i="6"/>
  <c r="AH1822" i="6"/>
  <c r="AH1829" i="6"/>
  <c r="AH1264" i="6"/>
  <c r="AH1272" i="6"/>
  <c r="AH1287" i="6"/>
  <c r="AH1587" i="6"/>
  <c r="AH1656" i="6"/>
  <c r="AH1657" i="6"/>
  <c r="AH1052" i="6"/>
  <c r="AH1079" i="6"/>
  <c r="AH1148" i="6"/>
  <c r="AH1170" i="6"/>
  <c r="AH1193" i="6"/>
  <c r="AH1217" i="6"/>
  <c r="AH1239" i="6"/>
  <c r="AH1240" i="6"/>
  <c r="AH1150" i="6"/>
  <c r="AH1718" i="6"/>
  <c r="AH1386" i="6"/>
  <c r="AH1405" i="6"/>
  <c r="AH1157" i="6"/>
  <c r="AH1158" i="6"/>
  <c r="AH1163" i="6"/>
  <c r="AH1250" i="6"/>
  <c r="AH1524" i="6"/>
  <c r="AH1270" i="6"/>
  <c r="AH1588" i="6"/>
  <c r="AH1300" i="6"/>
  <c r="AH1301" i="6"/>
  <c r="AH1666" i="6"/>
  <c r="AH1654" i="6"/>
  <c r="AH1060" i="6"/>
  <c r="AH1069" i="6"/>
  <c r="AH1094" i="6"/>
  <c r="AH1101" i="6"/>
  <c r="AH1102" i="6"/>
  <c r="AH1105" i="6"/>
  <c r="AH1122" i="6"/>
  <c r="AH1218" i="6"/>
  <c r="AH1293" i="6"/>
  <c r="AH1062" i="6"/>
  <c r="AH1063" i="6"/>
  <c r="AH1359" i="6"/>
  <c r="AH1097" i="6"/>
  <c r="AH1762" i="6"/>
  <c r="AH1130" i="6"/>
  <c r="AH1389" i="6"/>
  <c r="AH1144" i="6"/>
  <c r="AH1186" i="6"/>
  <c r="AH1567" i="6"/>
  <c r="AH1623" i="6"/>
  <c r="AH1624" i="6"/>
  <c r="AH1053" i="6"/>
  <c r="AH1065" i="6"/>
  <c r="AH1204" i="6"/>
  <c r="AH1206" i="6"/>
  <c r="AH1229" i="6"/>
  <c r="AH1236" i="6"/>
  <c r="AH1077" i="6"/>
  <c r="AH1082" i="6"/>
  <c r="AH1731" i="6"/>
  <c r="AH1096" i="6"/>
  <c r="AH1362" i="6"/>
  <c r="AH1129" i="6"/>
  <c r="AH1427" i="6"/>
  <c r="AH1184" i="6"/>
  <c r="AH1241" i="6"/>
  <c r="AH1242" i="6"/>
  <c r="AH1285" i="6"/>
  <c r="AH1679" i="6"/>
  <c r="AH1092" i="6"/>
  <c r="AH1100" i="6"/>
  <c r="AH1121" i="6"/>
  <c r="AH1137" i="6"/>
  <c r="AH1159" i="6"/>
  <c r="AH1188" i="6"/>
  <c r="AH1213" i="6"/>
  <c r="AH1243" i="6"/>
  <c r="AH1259" i="6"/>
  <c r="AH1261" i="6"/>
  <c r="AH1295" i="6"/>
  <c r="AH1330" i="6"/>
  <c r="AH1331" i="6"/>
  <c r="AH1910" i="6"/>
  <c r="AH1721" i="6"/>
  <c r="AH1125" i="6"/>
  <c r="AH1763" i="6"/>
  <c r="AH1382" i="6"/>
  <c r="AH1383" i="6"/>
  <c r="AH1135" i="6"/>
  <c r="AH1967" i="6"/>
  <c r="AH1153" i="6"/>
  <c r="AH1178" i="6"/>
  <c r="AH1227" i="6"/>
  <c r="AH1262" i="6"/>
  <c r="AH1263" i="6"/>
  <c r="AH1871" i="6"/>
  <c r="AH1625" i="6"/>
  <c r="AH812" i="6"/>
  <c r="AH1893" i="6"/>
  <c r="AH1085" i="6"/>
  <c r="AH1143" i="6"/>
  <c r="AH1165" i="6"/>
  <c r="AH1208" i="6"/>
  <c r="AH1210" i="6"/>
  <c r="AH1507" i="6"/>
  <c r="AH1254" i="6"/>
  <c r="AH1984" i="6"/>
  <c r="AH1318" i="6"/>
  <c r="AH1319" i="6"/>
  <c r="AH1290" i="6"/>
  <c r="AH1057" i="6"/>
  <c r="AH1155" i="6"/>
  <c r="AH1162" i="6"/>
  <c r="AH813" i="6"/>
  <c r="AH1044" i="6"/>
  <c r="AH1245" i="6"/>
  <c r="AH1246" i="6"/>
  <c r="AH1575" i="6"/>
  <c r="AH1282" i="6"/>
  <c r="AH1610" i="6"/>
  <c r="AH1140" i="6"/>
  <c r="AH1198" i="6"/>
  <c r="AH1494" i="6"/>
  <c r="AH1257" i="6"/>
  <c r="AH1569" i="6"/>
  <c r="AH1286" i="6"/>
  <c r="AH1723" i="6"/>
  <c r="AH1741" i="6"/>
  <c r="AH1760" i="6"/>
  <c r="AH1168" i="6"/>
  <c r="AH1443" i="6"/>
  <c r="AH1209" i="6"/>
  <c r="AH1251" i="6"/>
  <c r="AH1508" i="6"/>
  <c r="AH1280" i="6"/>
  <c r="AH1602" i="6"/>
  <c r="AH1294" i="6"/>
  <c r="AH310" i="6"/>
  <c r="AH1091" i="6"/>
  <c r="AH1098" i="6"/>
  <c r="AH1131" i="6"/>
  <c r="AH1177" i="6"/>
  <c r="AH1189" i="6"/>
  <c r="AH1455" i="6"/>
  <c r="AH1244" i="6"/>
  <c r="AH1230" i="6"/>
  <c r="AH1734" i="6"/>
  <c r="AH1364" i="6"/>
  <c r="AH1118" i="6"/>
  <c r="AH1201" i="6"/>
  <c r="AH1203" i="6"/>
  <c r="AH1234" i="6"/>
  <c r="AH1237" i="6"/>
  <c r="AH1701" i="6"/>
  <c r="AH1902" i="6"/>
  <c r="AH1903" i="6"/>
  <c r="AH815" i="6"/>
  <c r="AH1064" i="6"/>
  <c r="AH1074" i="6"/>
  <c r="AH1127" i="6"/>
  <c r="AH1228" i="6"/>
  <c r="AH1238" i="6"/>
  <c r="AH1834" i="6"/>
  <c r="AH1325" i="6"/>
  <c r="AH1328" i="6"/>
  <c r="AH1334" i="6"/>
  <c r="AH1753" i="6"/>
  <c r="AH1765" i="6"/>
  <c r="AH1132" i="6"/>
  <c r="AH1394" i="6"/>
  <c r="AH1152" i="6"/>
  <c r="AH1174" i="6"/>
  <c r="AH1182" i="6"/>
  <c r="AH1183" i="6"/>
  <c r="AH1185" i="6"/>
  <c r="AH1442" i="6"/>
  <c r="AH1500" i="6"/>
  <c r="AH1503" i="6"/>
  <c r="AH1335" i="6"/>
  <c r="AH1071" i="6"/>
  <c r="AH1124" i="6"/>
  <c r="AH1134" i="6"/>
  <c r="AH1141" i="6"/>
  <c r="AH1281" i="6"/>
  <c r="AH1066" i="6"/>
  <c r="AH1067" i="6"/>
  <c r="AH1103" i="6"/>
  <c r="AH1388" i="6"/>
  <c r="AH1167" i="6"/>
  <c r="AH1179" i="6"/>
  <c r="AH1200" i="6"/>
  <c r="AH1202" i="6"/>
  <c r="AH1214" i="6"/>
  <c r="AH1475" i="6"/>
  <c r="AH1235" i="6"/>
  <c r="AH1550" i="6"/>
  <c r="AH1279" i="6"/>
  <c r="AH1590" i="6"/>
  <c r="AH1605" i="6"/>
  <c r="AH1608" i="6"/>
  <c r="AH1309" i="6"/>
  <c r="AH1310" i="6"/>
  <c r="AH1142" i="6"/>
  <c r="AH1166" i="6"/>
  <c r="AH1195" i="6"/>
  <c r="AH1216" i="6"/>
  <c r="AH1226" i="6"/>
  <c r="AH1296" i="6"/>
  <c r="AH1297" i="6"/>
  <c r="AH1315" i="6"/>
  <c r="AH1323" i="6"/>
  <c r="AH1324" i="6"/>
  <c r="AH1668" i="6"/>
  <c r="AH1333" i="6"/>
  <c r="AH1363" i="6"/>
  <c r="AH1114" i="6"/>
  <c r="AH1379" i="6"/>
  <c r="AH1151" i="6"/>
  <c r="AH1160" i="6"/>
  <c r="AH1172" i="6"/>
  <c r="AH1180" i="6"/>
  <c r="AH1833" i="6"/>
  <c r="AH1863" i="6"/>
  <c r="AH1585" i="6"/>
  <c r="AH1586" i="6"/>
  <c r="AH1302" i="6"/>
  <c r="AH1305" i="6"/>
  <c r="AH1673" i="6"/>
  <c r="AH1080" i="6"/>
  <c r="AH1222" i="6"/>
  <c r="AH1269" i="6"/>
  <c r="AH1274" i="6"/>
  <c r="AH1277" i="6"/>
  <c r="AH1857" i="6"/>
  <c r="AH1858" i="6"/>
  <c r="AH1725" i="6"/>
  <c r="AH1088" i="6"/>
  <c r="AH1107" i="6"/>
  <c r="AH1772" i="6"/>
  <c r="AH1191" i="6"/>
  <c r="AH1199" i="6"/>
  <c r="AH1046" i="6"/>
  <c r="AH1278" i="6"/>
  <c r="AH1880" i="6"/>
  <c r="AH1313" i="6"/>
  <c r="AH1332" i="6"/>
  <c r="AH1120" i="6"/>
  <c r="AH1126" i="6"/>
  <c r="AH1138" i="6"/>
  <c r="AH1139" i="6"/>
  <c r="AH1196" i="6"/>
  <c r="AH1265" i="6"/>
  <c r="AH1266" i="6"/>
  <c r="AH1634" i="6"/>
  <c r="AH1312" i="6"/>
  <c r="AH1314" i="6"/>
  <c r="AH1072" i="6"/>
  <c r="AH1232" i="6"/>
  <c r="AH1233" i="6"/>
  <c r="AH1326" i="6"/>
  <c r="AH1327" i="6"/>
  <c r="AH1740" i="6"/>
  <c r="AH1387" i="6"/>
  <c r="AH2141" i="6"/>
  <c r="AH1787" i="6"/>
  <c r="AH1796" i="6"/>
  <c r="AH1474" i="6"/>
  <c r="AH1223" i="6"/>
  <c r="AH1047" i="6"/>
  <c r="AH1898" i="6"/>
  <c r="AH1658" i="6"/>
  <c r="AH1912" i="6"/>
  <c r="AH1913" i="6"/>
  <c r="AH1173" i="6"/>
  <c r="AH1192" i="6"/>
  <c r="AH1194" i="6"/>
  <c r="AH1197" i="6"/>
  <c r="AH1219" i="6"/>
  <c r="AH1220" i="6"/>
  <c r="AH1311" i="6"/>
  <c r="AH1706" i="6"/>
  <c r="AH1070" i="6"/>
  <c r="AH1075" i="6"/>
  <c r="AH1076" i="6"/>
  <c r="AH1095" i="6"/>
  <c r="AH1398" i="6"/>
  <c r="AH1399" i="6"/>
  <c r="AH1147" i="6"/>
  <c r="AH1164" i="6"/>
  <c r="AH2167" i="6"/>
  <c r="AH1207" i="6"/>
  <c r="AH313" i="6"/>
  <c r="AH1615" i="6"/>
  <c r="AH1299" i="6"/>
  <c r="AH1675" i="6"/>
  <c r="AH513" i="6"/>
  <c r="AH1661" i="6"/>
  <c r="AH1083" i="6"/>
  <c r="AH1110" i="6"/>
  <c r="AH1111" i="6"/>
  <c r="AH1267" i="6"/>
  <c r="AH1275" i="6"/>
  <c r="AH1051" i="6"/>
  <c r="AH2181" i="6"/>
  <c r="AH1231" i="6"/>
  <c r="AH1056" i="6"/>
  <c r="AH1073" i="6"/>
  <c r="AH1374" i="6"/>
  <c r="AH1154" i="6"/>
  <c r="AH1187" i="6"/>
  <c r="AH1468" i="6"/>
  <c r="AH1677" i="6"/>
  <c r="AH316" i="6"/>
  <c r="AH1283" i="6"/>
  <c r="AH1303" i="6"/>
  <c r="AH1050" i="6"/>
  <c r="AH1061" i="6"/>
  <c r="AH1146" i="6"/>
  <c r="AH1156" i="6"/>
  <c r="AH1225" i="6"/>
  <c r="AH1823" i="6"/>
  <c r="AH1252" i="6"/>
  <c r="AH1260" i="6"/>
  <c r="AH1292" i="6"/>
  <c r="AH1306" i="6"/>
  <c r="AH1337" i="6"/>
  <c r="AH1365" i="6"/>
  <c r="AH1099" i="6"/>
  <c r="AH1777" i="6"/>
  <c r="AH1420" i="6"/>
  <c r="AH1421" i="6"/>
  <c r="AH1429" i="6"/>
  <c r="AH1459" i="6"/>
  <c r="AH1049" i="6"/>
  <c r="AH1481" i="6"/>
  <c r="AH1247" i="6"/>
  <c r="AH1626" i="6"/>
  <c r="AH1918" i="6"/>
  <c r="AH1308" i="6"/>
  <c r="AH1640" i="6"/>
  <c r="AH1317" i="6"/>
  <c r="AH1320" i="6"/>
  <c r="AH1058" i="6"/>
  <c r="AH1093" i="6"/>
  <c r="AH1215" i="6"/>
  <c r="AH1638" i="6"/>
  <c r="AH1336" i="6"/>
  <c r="AH1338" i="6"/>
  <c r="AH1054" i="6"/>
  <c r="AH1055" i="6"/>
  <c r="AH1059" i="6"/>
  <c r="AH1081" i="6"/>
  <c r="AH1089" i="6"/>
  <c r="AH1090" i="6"/>
  <c r="AH1112" i="6"/>
  <c r="AH1113" i="6"/>
  <c r="AH1176" i="6"/>
  <c r="AH1258" i="6"/>
  <c r="AH1870" i="6"/>
  <c r="AH2241" i="6"/>
  <c r="AH1086" i="6"/>
  <c r="AH2239" i="6"/>
  <c r="AH1273" i="6"/>
  <c r="AH1288" i="6"/>
  <c r="AM1918" i="6" l="1"/>
  <c r="AM1335" i="6"/>
  <c r="AM1047" i="6"/>
  <c r="AM1702" i="6"/>
  <c r="AM1044" i="6"/>
  <c r="AM1330" i="6"/>
  <c r="AM1327" i="6"/>
  <c r="AM1323" i="6"/>
  <c r="AM2141" i="6"/>
  <c r="AM1658" i="6"/>
  <c r="AM798" i="6"/>
  <c r="AM2227" i="6"/>
  <c r="AM1022" i="6"/>
  <c r="AM2200" i="6"/>
  <c r="AM762" i="6"/>
  <c r="AM476" i="6"/>
  <c r="AM228" i="6"/>
  <c r="AM216" i="6"/>
  <c r="AM203" i="6"/>
  <c r="AM1326" i="6"/>
  <c r="AM1885" i="6"/>
  <c r="AM1864" i="6"/>
  <c r="AM1578" i="6"/>
  <c r="AM1851" i="6"/>
  <c r="AM1261" i="6"/>
  <c r="AM1501" i="6"/>
  <c r="AM2116" i="6"/>
  <c r="AM1469" i="6"/>
  <c r="AM176" i="6"/>
  <c r="AM912" i="6"/>
  <c r="AM412" i="6"/>
  <c r="AM1161" i="6"/>
  <c r="AM1145" i="6"/>
  <c r="AM2001" i="6"/>
  <c r="AM586" i="6"/>
  <c r="AM1684" i="6"/>
  <c r="AM1950" i="6"/>
  <c r="AM1073" i="6"/>
  <c r="AM40" i="6"/>
  <c r="AM1721" i="6"/>
  <c r="AM548" i="6"/>
  <c r="AM30" i="6"/>
  <c r="AM832" i="6"/>
  <c r="AM21" i="6"/>
  <c r="AM823" i="6"/>
  <c r="AM1710" i="6"/>
  <c r="AM4" i="6"/>
  <c r="AM1919" i="6"/>
  <c r="AM601" i="6"/>
  <c r="AM310" i="6"/>
  <c r="AM403" i="6"/>
  <c r="AM1422" i="6"/>
  <c r="AM190" i="6"/>
  <c r="AM1499" i="6"/>
  <c r="AM1045" i="6"/>
  <c r="AM1171" i="6"/>
  <c r="AM1316" i="6"/>
  <c r="AM1641" i="6"/>
  <c r="AM1661" i="6"/>
  <c r="AM673" i="6"/>
  <c r="AM704" i="6"/>
  <c r="AM506" i="6"/>
  <c r="AM685" i="6"/>
  <c r="AM978" i="6"/>
  <c r="AM2192" i="6"/>
  <c r="AM2221" i="6"/>
  <c r="AM801" i="6"/>
  <c r="AM1627" i="6"/>
  <c r="AM494" i="6"/>
  <c r="AM1580" i="6"/>
  <c r="AM756" i="6"/>
  <c r="AM233" i="6"/>
  <c r="AM2139" i="6"/>
  <c r="AM1827" i="6"/>
  <c r="AM1810" i="6"/>
  <c r="AM1905" i="6"/>
  <c r="AM1697" i="6"/>
  <c r="AM1019" i="6"/>
  <c r="AM1592" i="6"/>
  <c r="AM1573" i="6"/>
  <c r="AM1546" i="6"/>
  <c r="AM969" i="6"/>
  <c r="AM2124" i="6"/>
  <c r="AM200" i="6"/>
  <c r="AM1464" i="6"/>
  <c r="AM1450" i="6"/>
  <c r="AM1436" i="6"/>
  <c r="AM1418" i="6"/>
  <c r="AM883" i="6"/>
  <c r="AM1387" i="6"/>
  <c r="AM855" i="6"/>
  <c r="AM1365" i="6"/>
  <c r="AM1093" i="6"/>
  <c r="AM566" i="6"/>
  <c r="AM11" i="6"/>
  <c r="AM803" i="6"/>
  <c r="AM1696" i="6"/>
  <c r="AM274" i="6"/>
  <c r="AM1866" i="6"/>
  <c r="AM2171" i="6"/>
  <c r="AM236" i="6"/>
  <c r="AM223" i="6"/>
  <c r="AM1829" i="6"/>
  <c r="AM1813" i="6"/>
  <c r="AM1666" i="6"/>
  <c r="AM1648" i="6"/>
  <c r="AM784" i="6"/>
  <c r="AM1605" i="6"/>
  <c r="AM258" i="6"/>
  <c r="AM2170" i="6"/>
  <c r="AM235" i="6"/>
  <c r="AM970" i="6"/>
  <c r="AM957" i="6"/>
  <c r="AM705" i="6"/>
  <c r="AM1471" i="6"/>
  <c r="AM438" i="6"/>
  <c r="AM1443" i="6"/>
  <c r="AM1790" i="6"/>
  <c r="AM900" i="6"/>
  <c r="AM1778" i="6"/>
  <c r="AM1399" i="6"/>
  <c r="AM2004" i="6"/>
  <c r="AM1956" i="6"/>
  <c r="AM1897" i="6"/>
  <c r="AM499" i="6"/>
  <c r="AM1867" i="6"/>
  <c r="AM1857" i="6"/>
  <c r="AM241" i="6"/>
  <c r="AM1841" i="6"/>
  <c r="AM2128" i="6"/>
  <c r="AM706" i="6"/>
  <c r="AM1916" i="6"/>
  <c r="AM1903" i="6"/>
  <c r="AM1889" i="6"/>
  <c r="AM1616" i="6"/>
  <c r="AM767" i="6"/>
  <c r="AM251" i="6"/>
  <c r="AM1537" i="6"/>
  <c r="AM727" i="6"/>
  <c r="AM1487" i="6"/>
  <c r="AM195" i="6"/>
  <c r="AM1798" i="6"/>
  <c r="AM666" i="6"/>
  <c r="AM1427" i="6"/>
  <c r="AM2035" i="6"/>
  <c r="AM2020" i="6"/>
  <c r="AM1768" i="6"/>
  <c r="AM1993" i="6"/>
  <c r="AM1102" i="6"/>
  <c r="AM1962" i="6"/>
  <c r="AM54" i="6"/>
  <c r="AM46" i="6"/>
  <c r="AM1922" i="6"/>
  <c r="AM515" i="6"/>
  <c r="AM1333" i="6"/>
  <c r="AM312" i="6"/>
  <c r="AM1911" i="6"/>
  <c r="AM1910" i="6"/>
  <c r="AM308" i="6"/>
  <c r="AM808" i="6"/>
  <c r="AM1321" i="6"/>
  <c r="AM2234" i="6"/>
  <c r="AM1655" i="6"/>
  <c r="AM1654" i="6"/>
  <c r="AM1652" i="6"/>
  <c r="AM292" i="6"/>
  <c r="AM290" i="6"/>
  <c r="AM1899" i="6"/>
  <c r="AM1893" i="6"/>
  <c r="AM1020" i="6"/>
  <c r="AM1875" i="6"/>
  <c r="AM481" i="6"/>
  <c r="AM983" i="6"/>
  <c r="AM2145" i="6"/>
  <c r="AM1500" i="6"/>
  <c r="AM1819" i="6"/>
  <c r="AM1807" i="6"/>
  <c r="AM923" i="6"/>
  <c r="AM293" i="6"/>
  <c r="AM785" i="6"/>
  <c r="AM1293" i="6"/>
  <c r="AM257" i="6"/>
  <c r="AM751" i="6"/>
  <c r="AM1524" i="6"/>
  <c r="AM1248" i="6"/>
  <c r="AM713" i="6"/>
  <c r="AM814" i="6"/>
  <c r="AM795" i="6"/>
  <c r="AM2214" i="6"/>
  <c r="AM2199" i="6"/>
  <c r="AM253" i="6"/>
  <c r="AM1541" i="6"/>
  <c r="AM1258" i="6"/>
  <c r="AM722" i="6"/>
  <c r="AM1481" i="6"/>
  <c r="AM184" i="6"/>
  <c r="AM429" i="6"/>
  <c r="AM1429" i="6"/>
  <c r="AM632" i="6"/>
  <c r="AM1773" i="6"/>
  <c r="AM1130" i="6"/>
  <c r="AM1759" i="6"/>
  <c r="AM1750" i="6"/>
  <c r="AM327" i="6"/>
  <c r="AM316" i="6"/>
  <c r="AM1046" i="6"/>
  <c r="AM1904" i="6"/>
  <c r="AM2233" i="6"/>
  <c r="AM1698" i="6"/>
  <c r="AM508" i="6"/>
  <c r="AM1299" i="6"/>
  <c r="AM268" i="6"/>
  <c r="AM2175" i="6"/>
  <c r="AM1273" i="6"/>
  <c r="AM1520" i="6"/>
  <c r="AM1305" i="6"/>
  <c r="AM1900" i="6"/>
  <c r="AM2220" i="6"/>
  <c r="AM269" i="6"/>
  <c r="AM1583" i="6"/>
  <c r="AM1275" i="6"/>
  <c r="AM1538" i="6"/>
  <c r="AM2136" i="6"/>
  <c r="AM1488" i="6"/>
  <c r="AM2105" i="6"/>
  <c r="AM1319" i="6"/>
  <c r="AM792" i="6"/>
  <c r="AM1880" i="6"/>
  <c r="AM1584" i="6"/>
  <c r="AM1570" i="6"/>
  <c r="AM475" i="6"/>
  <c r="AM222" i="6"/>
  <c r="AM1830" i="6"/>
  <c r="AM199" i="6"/>
  <c r="AM1210" i="6"/>
  <c r="AM1447" i="6"/>
  <c r="AM1433" i="6"/>
  <c r="AM2042" i="6"/>
  <c r="AM621" i="6"/>
  <c r="AM606" i="6"/>
  <c r="AM857" i="6"/>
  <c r="AM1974" i="6"/>
  <c r="AM1736" i="6"/>
  <c r="AM828" i="6"/>
  <c r="AM1679" i="6"/>
  <c r="AM810" i="6"/>
  <c r="AM1659" i="6"/>
  <c r="AM510" i="6"/>
  <c r="AM1029" i="6"/>
  <c r="AM1887" i="6"/>
  <c r="AM780" i="6"/>
  <c r="AM1612" i="6"/>
  <c r="AM1599" i="6"/>
  <c r="AM768" i="6"/>
  <c r="AM1577" i="6"/>
  <c r="AM254" i="6"/>
  <c r="AM753" i="6"/>
  <c r="AM1268" i="6"/>
  <c r="AM473" i="6"/>
  <c r="AM1534" i="6"/>
  <c r="AM1526" i="6"/>
  <c r="AM1521" i="6"/>
  <c r="AM1519" i="6"/>
  <c r="AM1839" i="6"/>
  <c r="AM1513" i="6"/>
  <c r="AM967" i="6"/>
  <c r="AM1507" i="6"/>
  <c r="AM1252" i="6"/>
  <c r="AM1837" i="6"/>
  <c r="AM217" i="6"/>
  <c r="AM1835" i="6"/>
  <c r="AM2129" i="6"/>
  <c r="AM719" i="6"/>
  <c r="AM953" i="6"/>
  <c r="AM1237" i="6"/>
  <c r="AM714" i="6"/>
  <c r="AM712" i="6"/>
  <c r="AM703" i="6"/>
  <c r="AM1479" i="6"/>
  <c r="AM701" i="6"/>
  <c r="AM1224" i="6"/>
  <c r="AM453" i="6"/>
  <c r="AM696" i="6"/>
  <c r="AM451" i="6"/>
  <c r="AM188" i="6"/>
  <c r="AM2100" i="6"/>
  <c r="AM688" i="6"/>
  <c r="AM446" i="6"/>
  <c r="AM181" i="6"/>
  <c r="AM1212" i="6"/>
  <c r="AM683" i="6"/>
  <c r="AM679" i="6"/>
  <c r="AM1204" i="6"/>
  <c r="AM1456" i="6"/>
  <c r="AM2082" i="6"/>
  <c r="AM1453" i="6"/>
  <c r="AM1449" i="6"/>
  <c r="AM920" i="6"/>
  <c r="AM168" i="6"/>
  <c r="AM2193" i="6"/>
  <c r="AM1306" i="6"/>
  <c r="AM1609" i="6"/>
  <c r="AM1284" i="6"/>
  <c r="AM2165" i="6"/>
  <c r="AM468" i="6"/>
  <c r="AM1838" i="6"/>
  <c r="AM1483" i="6"/>
  <c r="AM1672" i="6"/>
  <c r="AM1034" i="6"/>
  <c r="AM1984" i="6"/>
  <c r="AM2201" i="6"/>
  <c r="AM483" i="6"/>
  <c r="AM982" i="6"/>
  <c r="AM1522" i="6"/>
  <c r="AM2133" i="6"/>
  <c r="AM945" i="6"/>
  <c r="AM187" i="6"/>
  <c r="AM174" i="6"/>
  <c r="AM163" i="6"/>
  <c r="AM152" i="6"/>
  <c r="AM131" i="6"/>
  <c r="AM592" i="6"/>
  <c r="AM1758" i="6"/>
  <c r="AM84" i="6"/>
  <c r="AM28" i="6"/>
  <c r="AM1701" i="6"/>
  <c r="AM304" i="6"/>
  <c r="AM295" i="6"/>
  <c r="AM1642" i="6"/>
  <c r="AM284" i="6"/>
  <c r="AM2213" i="6"/>
  <c r="AM775" i="6"/>
  <c r="AM1872" i="6"/>
  <c r="AM260" i="6"/>
  <c r="AM2179" i="6"/>
  <c r="AM1566" i="6"/>
  <c r="AM1555" i="6"/>
  <c r="AM746" i="6"/>
  <c r="AM1528" i="6"/>
  <c r="AM2114" i="6"/>
  <c r="AM1628" i="6"/>
  <c r="AM2219" i="6"/>
  <c r="AM979" i="6"/>
  <c r="AM1240" i="6"/>
  <c r="AM793" i="6"/>
  <c r="AM1618" i="6"/>
  <c r="AM1869" i="6"/>
  <c r="AM1279" i="6"/>
  <c r="AM2158" i="6"/>
  <c r="AM224" i="6"/>
  <c r="AM1243" i="6"/>
  <c r="AM201" i="6"/>
  <c r="AM1334" i="6"/>
  <c r="AM1040" i="6"/>
  <c r="AM283" i="6"/>
  <c r="AM1876" i="6"/>
  <c r="AM256" i="6"/>
  <c r="AM2164" i="6"/>
  <c r="AM974" i="6"/>
  <c r="AM961" i="6"/>
  <c r="AM209" i="6"/>
  <c r="AM2103" i="6"/>
  <c r="AM2080" i="6"/>
  <c r="AM424" i="6"/>
  <c r="AM2044" i="6"/>
  <c r="AM628" i="6"/>
  <c r="AM1143" i="6"/>
  <c r="AM590" i="6"/>
  <c r="AM849" i="6"/>
  <c r="AM62" i="6"/>
  <c r="AM1730" i="6"/>
  <c r="AM1724" i="6"/>
  <c r="AM322" i="6"/>
  <c r="AM1675" i="6"/>
  <c r="AM1909" i="6"/>
  <c r="AM804" i="6"/>
  <c r="AM288" i="6"/>
  <c r="AM1027" i="6"/>
  <c r="AM1623" i="6"/>
  <c r="AM1016" i="6"/>
  <c r="AM496" i="6"/>
  <c r="AM1871" i="6"/>
  <c r="AM259" i="6"/>
  <c r="AM994" i="6"/>
  <c r="AM985" i="6"/>
  <c r="AM2162" i="6"/>
  <c r="AM239" i="6"/>
  <c r="AM1262" i="6"/>
  <c r="AM948" i="6"/>
  <c r="AM1239" i="6"/>
  <c r="AM1649" i="6"/>
  <c r="AM1300" i="6"/>
  <c r="AM1009" i="6"/>
  <c r="AM1576" i="6"/>
  <c r="AM246" i="6"/>
  <c r="AM1527" i="6"/>
  <c r="AM962" i="6"/>
  <c r="AM2108" i="6"/>
  <c r="AM1049" i="6"/>
  <c r="AM2232" i="6"/>
  <c r="AM1633" i="6"/>
  <c r="AM1014" i="6"/>
  <c r="AM1582" i="6"/>
  <c r="AM249" i="6"/>
  <c r="AM1531" i="6"/>
  <c r="AM1254" i="6"/>
  <c r="AM952" i="6"/>
  <c r="AM198" i="6"/>
  <c r="AM1213" i="6"/>
  <c r="AM918" i="6"/>
  <c r="AM416" i="6"/>
  <c r="AM1166" i="6"/>
  <c r="AM121" i="6"/>
  <c r="AM387" i="6"/>
  <c r="AM1121" i="6"/>
  <c r="AM1368" i="6"/>
  <c r="AM1092" i="6"/>
  <c r="AM1058" i="6"/>
  <c r="AM1914" i="6"/>
  <c r="AM306" i="6"/>
  <c r="AM1653" i="6"/>
  <c r="AM1032" i="6"/>
  <c r="AM1634" i="6"/>
  <c r="AM280" i="6"/>
  <c r="AM1295" i="6"/>
  <c r="AM1694" i="6"/>
  <c r="AM1289" i="6"/>
  <c r="AM489" i="6"/>
  <c r="AM991" i="6"/>
  <c r="AM755" i="6"/>
  <c r="AM245" i="6"/>
  <c r="AM2121" i="6"/>
  <c r="AM1461" i="6"/>
  <c r="AM1915" i="6"/>
  <c r="AM1332" i="6"/>
  <c r="AM1325" i="6"/>
  <c r="AM1318" i="6"/>
  <c r="AM298" i="6"/>
  <c r="AM797" i="6"/>
  <c r="AM1647" i="6"/>
  <c r="AM505" i="6"/>
  <c r="AM286" i="6"/>
  <c r="AM282" i="6"/>
  <c r="AM783" i="6"/>
  <c r="AM1620" i="6"/>
  <c r="AM1018" i="6"/>
  <c r="AM498" i="6"/>
  <c r="AM1615" i="6"/>
  <c r="AM1608" i="6"/>
  <c r="AM2205" i="6"/>
  <c r="AM1596" i="6"/>
  <c r="AM264" i="6"/>
  <c r="AM491" i="6"/>
  <c r="AM1861" i="6"/>
  <c r="AM482" i="6"/>
  <c r="AM2173" i="6"/>
  <c r="AM760" i="6"/>
  <c r="AM1854" i="6"/>
  <c r="AM2163" i="6"/>
  <c r="AM1545" i="6"/>
  <c r="AM1848" i="6"/>
  <c r="AM1536" i="6"/>
  <c r="AM2150" i="6"/>
  <c r="AM1844" i="6"/>
  <c r="AM2144" i="6"/>
  <c r="AM221" i="6"/>
  <c r="AM726" i="6"/>
  <c r="AM2132" i="6"/>
  <c r="AM721" i="6"/>
  <c r="AM2123" i="6"/>
  <c r="AM1687" i="6"/>
  <c r="AM208" i="6"/>
  <c r="AM1482" i="6"/>
  <c r="AM1817" i="6"/>
  <c r="AM1811" i="6"/>
  <c r="AM695" i="6"/>
  <c r="AM2102" i="6"/>
  <c r="AM2096" i="6"/>
  <c r="AM1803" i="6"/>
  <c r="AM437" i="6"/>
  <c r="AM2084" i="6"/>
  <c r="AM173" i="6"/>
  <c r="AM432" i="6"/>
  <c r="AM1193" i="6"/>
  <c r="AM423" i="6"/>
  <c r="AM1435" i="6"/>
  <c r="AM418" i="6"/>
  <c r="AM1179" i="6"/>
  <c r="AM891" i="6"/>
  <c r="AM903" i="6"/>
  <c r="AM635" i="6"/>
  <c r="AM1780" i="6"/>
  <c r="AM143" i="6"/>
  <c r="AM134" i="6"/>
  <c r="AM393" i="6"/>
  <c r="AM2025" i="6"/>
  <c r="AM2019" i="6"/>
  <c r="AM1398" i="6"/>
  <c r="AM2015" i="6"/>
  <c r="AM433" i="6"/>
  <c r="AM819" i="6"/>
  <c r="AM817" i="6"/>
  <c r="AM813" i="6"/>
  <c r="AM1907" i="6"/>
  <c r="AM1657" i="6"/>
  <c r="AM511" i="6"/>
  <c r="AM796" i="6"/>
  <c r="AM1646" i="6"/>
  <c r="AM1640" i="6"/>
  <c r="AM1636" i="6"/>
  <c r="AM285" i="6"/>
  <c r="AM2224" i="6"/>
  <c r="AM1629" i="6"/>
  <c r="AM503" i="6"/>
  <c r="AM782" i="6"/>
  <c r="AM1884" i="6"/>
  <c r="AM277" i="6"/>
  <c r="AM1017" i="6"/>
  <c r="AM1617" i="6"/>
  <c r="AM1294" i="6"/>
  <c r="AM2206" i="6"/>
  <c r="AM773" i="6"/>
  <c r="AM2202" i="6"/>
  <c r="AM493" i="6"/>
  <c r="AM1590" i="6"/>
  <c r="AM1587" i="6"/>
  <c r="AM263" i="6"/>
  <c r="AM1004" i="6"/>
  <c r="AM1002" i="6"/>
  <c r="AM2188" i="6"/>
  <c r="AM1860" i="6"/>
  <c r="AM486" i="6"/>
  <c r="AM2177" i="6"/>
  <c r="AM993" i="6"/>
  <c r="AM255" i="6"/>
  <c r="AM480" i="6"/>
  <c r="AM759" i="6"/>
  <c r="AM2168" i="6"/>
  <c r="AM1560" i="6"/>
  <c r="AM1558" i="6"/>
  <c r="AM1553" i="6"/>
  <c r="AM1850" i="6"/>
  <c r="AM1849" i="6"/>
  <c r="AM1540" i="6"/>
  <c r="AM2155" i="6"/>
  <c r="AM234" i="6"/>
  <c r="AM472" i="6"/>
  <c r="AM2151" i="6"/>
  <c r="AM230" i="6"/>
  <c r="AM1260" i="6"/>
  <c r="AM229" i="6"/>
  <c r="AM736" i="6"/>
  <c r="AM1516" i="6"/>
  <c r="AM1256" i="6"/>
  <c r="AM1511" i="6"/>
  <c r="AM729" i="6"/>
  <c r="AM1505" i="6"/>
  <c r="AM725" i="6"/>
  <c r="AM1496" i="6"/>
  <c r="AM2131" i="6"/>
  <c r="AM1833" i="6"/>
  <c r="AM214" i="6"/>
  <c r="AM1241" i="6"/>
  <c r="AM2122" i="6"/>
  <c r="AM951" i="6"/>
  <c r="AM949" i="6"/>
  <c r="AM1825" i="6"/>
  <c r="AM1322" i="6"/>
  <c r="AM710" i="6"/>
  <c r="AM1821" i="6"/>
  <c r="AM2109" i="6"/>
  <c r="AM942" i="6"/>
  <c r="AM1917" i="6"/>
  <c r="AM1676" i="6"/>
  <c r="AM1671" i="6"/>
  <c r="AM1329" i="6"/>
  <c r="AM305" i="6"/>
  <c r="AM1902" i="6"/>
  <c r="AM1039" i="6"/>
  <c r="AM1650" i="6"/>
  <c r="AM1311" i="6"/>
  <c r="AM1637" i="6"/>
  <c r="AM1632" i="6"/>
  <c r="AM281" i="6"/>
  <c r="AM2215" i="6"/>
  <c r="AM2207" i="6"/>
  <c r="AM1600" i="6"/>
  <c r="AM1591" i="6"/>
  <c r="AM2195" i="6"/>
  <c r="AM1865" i="6"/>
  <c r="AM2189" i="6"/>
  <c r="AM2184" i="6"/>
  <c r="AM1572" i="6"/>
  <c r="AM252" i="6"/>
  <c r="AM2169" i="6"/>
  <c r="AM247" i="6"/>
  <c r="AM750" i="6"/>
  <c r="AM747" i="6"/>
  <c r="AM474" i="6"/>
  <c r="AM2152" i="6"/>
  <c r="AM1846" i="6"/>
  <c r="AM2146" i="6"/>
  <c r="AM462" i="6"/>
  <c r="AM730" i="6"/>
  <c r="AM461" i="6"/>
  <c r="AM1497" i="6"/>
  <c r="AM1247" i="6"/>
  <c r="AM1242" i="6"/>
  <c r="AM2119" i="6"/>
  <c r="AM1826" i="6"/>
  <c r="AM1231" i="6"/>
  <c r="AM2110" i="6"/>
  <c r="AM1475" i="6"/>
  <c r="AM1473" i="6"/>
  <c r="AM449" i="6"/>
  <c r="AM690" i="6"/>
  <c r="AM935" i="6"/>
  <c r="AM2091" i="6"/>
  <c r="AM681" i="6"/>
  <c r="AM2088" i="6"/>
  <c r="AM926" i="6"/>
  <c r="AM1794" i="6"/>
  <c r="AM428" i="6"/>
  <c r="AM1195" i="6"/>
  <c r="AM660" i="6"/>
  <c r="AM1438" i="6"/>
  <c r="AM162" i="6"/>
  <c r="AM415" i="6"/>
  <c r="AM2048" i="6"/>
  <c r="AM638" i="6"/>
  <c r="AM1168" i="6"/>
  <c r="AM1417" i="6"/>
  <c r="AM399" i="6"/>
  <c r="AM140" i="6"/>
  <c r="AM625" i="6"/>
  <c r="AM127" i="6"/>
  <c r="AM391" i="6"/>
  <c r="AM878" i="6"/>
  <c r="AM1395" i="6"/>
  <c r="AM1389" i="6"/>
  <c r="AM2240" i="6"/>
  <c r="AM1670" i="6"/>
  <c r="AM309" i="6"/>
  <c r="AM807" i="6"/>
  <c r="AM2235" i="6"/>
  <c r="AM1700" i="6"/>
  <c r="AM1037" i="6"/>
  <c r="AM794" i="6"/>
  <c r="AM1607" i="6"/>
  <c r="AM317" i="6"/>
  <c r="AM513" i="6"/>
  <c r="AM816" i="6"/>
  <c r="AM1669" i="6"/>
  <c r="AM812" i="6"/>
  <c r="AM809" i="6"/>
  <c r="AM1042" i="6"/>
  <c r="AM1041" i="6"/>
  <c r="AM1660" i="6"/>
  <c r="AM1656" i="6"/>
  <c r="AM1315" i="6"/>
  <c r="AM296" i="6"/>
  <c r="AM1313" i="6"/>
  <c r="AM291" i="6"/>
  <c r="AM1033" i="6"/>
  <c r="AM1644" i="6"/>
  <c r="AM1896" i="6"/>
  <c r="AM1028" i="6"/>
  <c r="AM1695" i="6"/>
  <c r="AM2223" i="6"/>
  <c r="AM789" i="6"/>
  <c r="AM1626" i="6"/>
  <c r="AM502" i="6"/>
  <c r="AM1622" i="6"/>
  <c r="AM1619" i="6"/>
  <c r="AM778" i="6"/>
  <c r="AM1015" i="6"/>
  <c r="AM1686" i="6"/>
  <c r="AM124" i="6"/>
  <c r="AM103" i="6"/>
  <c r="AM2003" i="6"/>
  <c r="AM585" i="6"/>
  <c r="AM59" i="6"/>
  <c r="AM1732" i="6"/>
  <c r="AM1728" i="6"/>
  <c r="AM1716" i="6"/>
  <c r="AM1898" i="6"/>
  <c r="AM2222" i="6"/>
  <c r="AM1625" i="6"/>
  <c r="AM1303" i="6"/>
  <c r="AM501" i="6"/>
  <c r="AM1879" i="6"/>
  <c r="AM497" i="6"/>
  <c r="AM1290" i="6"/>
  <c r="AM770" i="6"/>
  <c r="AM1000" i="6"/>
  <c r="AM2186" i="6"/>
  <c r="AM2176" i="6"/>
  <c r="AM988" i="6"/>
  <c r="AM1563" i="6"/>
  <c r="AM477" i="6"/>
  <c r="AM2157" i="6"/>
  <c r="AM1836" i="6"/>
  <c r="AM1831" i="6"/>
  <c r="AM950" i="6"/>
  <c r="AM1824" i="6"/>
  <c r="AM455" i="6"/>
  <c r="AM1228" i="6"/>
  <c r="AM1809" i="6"/>
  <c r="AM1797" i="6"/>
  <c r="AM1457" i="6"/>
  <c r="AM2083" i="6"/>
  <c r="AM1198" i="6"/>
  <c r="AM434" i="6"/>
  <c r="AM170" i="6"/>
  <c r="AM2071" i="6"/>
  <c r="AM914" i="6"/>
  <c r="AM1008" i="6"/>
  <c r="AM1440" i="6"/>
  <c r="AM658" i="6"/>
  <c r="AM1437" i="6"/>
  <c r="AM652" i="6"/>
  <c r="AM1183" i="6"/>
  <c r="AM2052" i="6"/>
  <c r="AM160" i="6"/>
  <c r="AM645" i="6"/>
  <c r="AM157" i="6"/>
  <c r="AM1786" i="6"/>
  <c r="AM406" i="6"/>
  <c r="AM1784" i="6"/>
  <c r="AM636" i="6"/>
  <c r="AM1421" i="6"/>
  <c r="AM897" i="6"/>
  <c r="AM400" i="6"/>
  <c r="AM894" i="6"/>
  <c r="AM397" i="6"/>
  <c r="AM139" i="6"/>
  <c r="AM627" i="6"/>
  <c r="AM2031" i="6"/>
  <c r="AM1030" i="6"/>
  <c r="AM504" i="6"/>
  <c r="AM1888" i="6"/>
  <c r="AM2216" i="6"/>
  <c r="AM1297" i="6"/>
  <c r="AM1606" i="6"/>
  <c r="AM1874" i="6"/>
  <c r="AM1594" i="6"/>
  <c r="AM2198" i="6"/>
  <c r="AM2187" i="6"/>
  <c r="AM2182" i="6"/>
  <c r="AM2172" i="6"/>
  <c r="AM758" i="6"/>
  <c r="AM1853" i="6"/>
  <c r="AM1549" i="6"/>
  <c r="AM748" i="6"/>
  <c r="AM743" i="6"/>
  <c r="AM470" i="6"/>
  <c r="AM976" i="6"/>
  <c r="AM1530" i="6"/>
  <c r="AM1845" i="6"/>
  <c r="AM2147" i="6"/>
  <c r="AM1840" i="6"/>
  <c r="AM733" i="6"/>
  <c r="AM220" i="6"/>
  <c r="AM2138" i="6"/>
  <c r="AM1253" i="6"/>
  <c r="AM2135" i="6"/>
  <c r="AM956" i="6"/>
  <c r="AM2125" i="6"/>
  <c r="AM1486" i="6"/>
  <c r="AM207" i="6"/>
  <c r="AM702" i="6"/>
  <c r="AM1226" i="6"/>
  <c r="AM1474" i="6"/>
  <c r="AM448" i="6"/>
  <c r="AM939" i="6"/>
  <c r="AM2099" i="6"/>
  <c r="AM686" i="6"/>
  <c r="AM1214" i="6"/>
  <c r="AM933" i="6"/>
  <c r="AM1202" i="6"/>
  <c r="AM314" i="6"/>
  <c r="AM815" i="6"/>
  <c r="AM811" i="6"/>
  <c r="AM1328" i="6"/>
  <c r="AM307" i="6"/>
  <c r="AM805" i="6"/>
  <c r="AM2231" i="6"/>
  <c r="AM1038" i="6"/>
  <c r="AM289" i="6"/>
  <c r="AM1643" i="6"/>
  <c r="AM1639" i="6"/>
  <c r="AM1635" i="6"/>
  <c r="AM1308" i="6"/>
  <c r="AM1631" i="6"/>
  <c r="AM788" i="6"/>
  <c r="AM1624" i="6"/>
  <c r="AM1967" i="6"/>
  <c r="AM278" i="6"/>
  <c r="AM500" i="6"/>
  <c r="AM1296" i="6"/>
  <c r="AM1613" i="6"/>
  <c r="AM2208" i="6"/>
  <c r="AM1877" i="6"/>
  <c r="AM772" i="6"/>
  <c r="AM1873" i="6"/>
  <c r="AM1589" i="6"/>
  <c r="AM2197" i="6"/>
  <c r="AM769" i="6"/>
  <c r="AM999" i="6"/>
  <c r="AM1862" i="6"/>
  <c r="AM2185" i="6"/>
  <c r="AM2180" i="6"/>
  <c r="AM995" i="6"/>
  <c r="AM1568" i="6"/>
  <c r="AM1567" i="6"/>
  <c r="AM478" i="6"/>
  <c r="AM1562" i="6"/>
  <c r="AM2166" i="6"/>
  <c r="AM1270" i="6"/>
  <c r="AM1548" i="6"/>
  <c r="AM1544" i="6"/>
  <c r="AM2156" i="6"/>
  <c r="AM240" i="6"/>
  <c r="AM1535" i="6"/>
  <c r="AM975" i="6"/>
  <c r="AM1529" i="6"/>
  <c r="AM738" i="6"/>
  <c r="AM1523" i="6"/>
  <c r="AM1257" i="6"/>
  <c r="AM1690" i="6"/>
  <c r="AM219" i="6"/>
  <c r="AM218" i="6"/>
  <c r="AM2130" i="6"/>
  <c r="AM213" i="6"/>
  <c r="AM1238" i="6"/>
  <c r="AM210" i="6"/>
  <c r="AM1822" i="6"/>
  <c r="AM944" i="6"/>
  <c r="AM1225" i="6"/>
  <c r="AM697" i="6"/>
  <c r="AM447" i="6"/>
  <c r="AM689" i="6"/>
  <c r="AM2093" i="6"/>
  <c r="AM1209" i="6"/>
  <c r="AM929" i="6"/>
  <c r="AM927" i="6"/>
  <c r="AM2078" i="6"/>
  <c r="AM169" i="6"/>
  <c r="AM1442" i="6"/>
  <c r="AM161" i="6"/>
  <c r="AM1787" i="6"/>
  <c r="AM148" i="6"/>
  <c r="AM1159" i="6"/>
  <c r="AM125" i="6"/>
  <c r="AM119" i="6"/>
  <c r="AM1138" i="6"/>
  <c r="AM1125" i="6"/>
  <c r="AM88" i="6"/>
  <c r="AM580" i="6"/>
  <c r="AM574" i="6"/>
  <c r="AM561" i="6"/>
  <c r="AM1930" i="6"/>
  <c r="AM669" i="6"/>
  <c r="AM2059" i="6"/>
  <c r="AM644" i="6"/>
  <c r="AM150" i="6"/>
  <c r="AM141" i="6"/>
  <c r="AM392" i="6"/>
  <c r="AM1149" i="6"/>
  <c r="AM1391" i="6"/>
  <c r="AM2006" i="6"/>
  <c r="AM514" i="6"/>
  <c r="AM1115" i="6"/>
  <c r="AM577" i="6"/>
  <c r="AM74" i="6"/>
  <c r="AM568" i="6"/>
  <c r="AM1080" i="6"/>
  <c r="AM552" i="6"/>
  <c r="AM27" i="6"/>
  <c r="AM1063" i="6"/>
  <c r="AM323" i="6"/>
  <c r="AM2241" i="6"/>
  <c r="AM1913" i="6"/>
  <c r="AM1908" i="6"/>
  <c r="AM512" i="6"/>
  <c r="AM800" i="6"/>
  <c r="AM1031" i="6"/>
  <c r="AM1025" i="6"/>
  <c r="AM1302" i="6"/>
  <c r="AM2210" i="6"/>
  <c r="AM1604" i="6"/>
  <c r="AM1291" i="6"/>
  <c r="AM1005" i="6"/>
  <c r="AM764" i="6"/>
  <c r="AM2174" i="6"/>
  <c r="AM1276" i="6"/>
  <c r="AM1272" i="6"/>
  <c r="AM1267" i="6"/>
  <c r="AM2153" i="6"/>
  <c r="AM467" i="6"/>
  <c r="AM226" i="6"/>
  <c r="AM731" i="6"/>
  <c r="AM1689" i="6"/>
  <c r="AM718" i="6"/>
  <c r="AM2118" i="6"/>
  <c r="AM2113" i="6"/>
  <c r="AM1477" i="6"/>
  <c r="AM193" i="6"/>
  <c r="AM692" i="6"/>
  <c r="AM443" i="6"/>
  <c r="AM178" i="6"/>
  <c r="AM2081" i="6"/>
  <c r="AM2076" i="6"/>
  <c r="AM665" i="6"/>
  <c r="AM421" i="6"/>
  <c r="AM2051" i="6"/>
  <c r="AM2049" i="6"/>
  <c r="AM1174" i="6"/>
  <c r="AM147" i="6"/>
  <c r="AM2037" i="6"/>
  <c r="AM2032" i="6"/>
  <c r="AM887" i="6"/>
  <c r="AM128" i="6"/>
  <c r="AM2027" i="6"/>
  <c r="AM1152" i="6"/>
  <c r="AM1402" i="6"/>
  <c r="AM1148" i="6"/>
  <c r="AM389" i="6"/>
  <c r="AM612" i="6"/>
  <c r="AM115" i="6"/>
  <c r="AM112" i="6"/>
  <c r="AM1137" i="6"/>
  <c r="AM380" i="6"/>
  <c r="AM1134" i="6"/>
  <c r="AM602" i="6"/>
  <c r="AM1124" i="6"/>
  <c r="AM1997" i="6"/>
  <c r="AM1122" i="6"/>
  <c r="AM1994" i="6"/>
  <c r="AM95" i="6"/>
  <c r="AM1371" i="6"/>
  <c r="AM87" i="6"/>
  <c r="AM1752" i="6"/>
  <c r="AM1985" i="6"/>
  <c r="AM851" i="6"/>
  <c r="AM850" i="6"/>
  <c r="AM1979" i="6"/>
  <c r="AM1103" i="6"/>
  <c r="AM363" i="6"/>
  <c r="AM844" i="6"/>
  <c r="AM842" i="6"/>
  <c r="AM576" i="6"/>
  <c r="AM1968" i="6"/>
  <c r="AM840" i="6"/>
  <c r="AM839" i="6"/>
  <c r="AM570" i="6"/>
  <c r="AM61" i="6"/>
  <c r="AM1085" i="6"/>
  <c r="AM57" i="6"/>
  <c r="AM564" i="6"/>
  <c r="AM53" i="6"/>
  <c r="AM837" i="6"/>
  <c r="AM340" i="6"/>
  <c r="AM1076" i="6"/>
  <c r="AM554" i="6"/>
  <c r="AM551" i="6"/>
  <c r="AM1943" i="6"/>
  <c r="AM545" i="6"/>
  <c r="AM1068" i="6"/>
  <c r="AM833" i="6"/>
  <c r="AM1713" i="6"/>
  <c r="AM1067" i="6"/>
  <c r="AM1062" i="6"/>
  <c r="AM1932" i="6"/>
  <c r="AM534" i="6"/>
  <c r="AM14" i="6"/>
  <c r="AM12" i="6"/>
  <c r="AM1925" i="6"/>
  <c r="AM321" i="6"/>
  <c r="AM1705" i="6"/>
  <c r="AM1338" i="6"/>
  <c r="AM1194" i="6"/>
  <c r="AM2056" i="6"/>
  <c r="AM410" i="6"/>
  <c r="AM633" i="6"/>
  <c r="AM1157" i="6"/>
  <c r="AM1154" i="6"/>
  <c r="AM875" i="6"/>
  <c r="AM107" i="6"/>
  <c r="AM1760" i="6"/>
  <c r="AM1755" i="6"/>
  <c r="AM1744" i="6"/>
  <c r="AM1097" i="6"/>
  <c r="AM1961" i="6"/>
  <c r="AM1082" i="6"/>
  <c r="AM1355" i="6"/>
  <c r="AM1069" i="6"/>
  <c r="AM1933" i="6"/>
  <c r="AM6" i="6"/>
  <c r="AM997" i="6"/>
  <c r="AM2024" i="6"/>
  <c r="AM1645" i="6"/>
  <c r="AM1003" i="6"/>
  <c r="AM488" i="6"/>
  <c r="AM250" i="6"/>
  <c r="AM955" i="6"/>
  <c r="AM272" i="6"/>
  <c r="AM836" i="6"/>
  <c r="AM1071" i="6"/>
  <c r="AM32" i="6"/>
  <c r="AM831" i="6"/>
  <c r="AM536" i="6"/>
  <c r="AM1051" i="6"/>
  <c r="AM657" i="6"/>
  <c r="AM1430" i="6"/>
  <c r="AM1424" i="6"/>
  <c r="AM2040" i="6"/>
  <c r="AM133" i="6"/>
  <c r="AM616" i="6"/>
  <c r="AM871" i="6"/>
  <c r="AM1386" i="6"/>
  <c r="AM1998" i="6"/>
  <c r="AM1118" i="6"/>
  <c r="AM83" i="6"/>
  <c r="AM80" i="6"/>
  <c r="AM69" i="6"/>
  <c r="AM1952" i="6"/>
  <c r="AM1947" i="6"/>
  <c r="AM546" i="6"/>
  <c r="AM22" i="6"/>
  <c r="AM527" i="6"/>
  <c r="AM1703" i="6"/>
  <c r="AM2238" i="6"/>
  <c r="AM2181" i="6"/>
  <c r="AM1662" i="6"/>
  <c r="AM1699" i="6"/>
  <c r="AM287" i="6"/>
  <c r="AM2228" i="6"/>
  <c r="AM1026" i="6"/>
  <c r="AM1024" i="6"/>
  <c r="AM2212" i="6"/>
  <c r="AM1611" i="6"/>
  <c r="AM1601" i="6"/>
  <c r="AM1588" i="6"/>
  <c r="AM490" i="6"/>
  <c r="AM996" i="6"/>
  <c r="AM989" i="6"/>
  <c r="AM1852" i="6"/>
  <c r="AM1547" i="6"/>
  <c r="AM745" i="6"/>
  <c r="AM741" i="6"/>
  <c r="AM737" i="6"/>
  <c r="AM1515" i="6"/>
  <c r="AM2137" i="6"/>
  <c r="AM2134" i="6"/>
  <c r="AM215" i="6"/>
  <c r="AM2120" i="6"/>
  <c r="AM947" i="6"/>
  <c r="AM943" i="6"/>
  <c r="AM2106" i="6"/>
  <c r="AM450" i="6"/>
  <c r="AM936" i="6"/>
  <c r="AM1211" i="6"/>
  <c r="AM177" i="6"/>
  <c r="AM2079" i="6"/>
  <c r="AM167" i="6"/>
  <c r="AM662" i="6"/>
  <c r="AM1189" i="6"/>
  <c r="AM2055" i="6"/>
  <c r="AM639" i="6"/>
  <c r="AM902" i="6"/>
  <c r="AM825" i="6"/>
  <c r="AM2034" i="6"/>
  <c r="AM2005" i="6"/>
  <c r="AM315" i="6"/>
  <c r="AM1912" i="6"/>
  <c r="AM1667" i="6"/>
  <c r="AM300" i="6"/>
  <c r="AM799" i="6"/>
  <c r="AM509" i="6"/>
  <c r="AM1895" i="6"/>
  <c r="AM1307" i="6"/>
  <c r="AM787" i="6"/>
  <c r="AM1023" i="6"/>
  <c r="AM779" i="6"/>
  <c r="AM2209" i="6"/>
  <c r="AM1013" i="6"/>
  <c r="AM1868" i="6"/>
  <c r="AM267" i="6"/>
  <c r="AM1006" i="6"/>
  <c r="AM998" i="6"/>
  <c r="AM485" i="6"/>
  <c r="AM761" i="6"/>
  <c r="AM987" i="6"/>
  <c r="AM984" i="6"/>
  <c r="AM1550" i="6"/>
  <c r="AM1543" i="6"/>
  <c r="AM1265" i="6"/>
  <c r="AM1263" i="6"/>
  <c r="AM466" i="6"/>
  <c r="AM1842" i="6"/>
  <c r="AM464" i="6"/>
  <c r="AM1510" i="6"/>
  <c r="AM1251" i="6"/>
  <c r="AM1249" i="6"/>
  <c r="AM954" i="6"/>
  <c r="AM717" i="6"/>
  <c r="AM1234" i="6"/>
  <c r="AM205" i="6"/>
  <c r="AM1229" i="6"/>
  <c r="AM699" i="6"/>
  <c r="AM2104" i="6"/>
  <c r="AM1468" i="6"/>
  <c r="AM2098" i="6"/>
  <c r="AM442" i="6"/>
  <c r="AM932" i="6"/>
  <c r="AM1203" i="6"/>
  <c r="AM676" i="6"/>
  <c r="AM2077" i="6"/>
  <c r="AM431" i="6"/>
  <c r="AM664" i="6"/>
  <c r="AM2063" i="6"/>
  <c r="AM1792" i="6"/>
  <c r="AM420" i="6"/>
  <c r="AM647" i="6"/>
  <c r="AM2046" i="6"/>
  <c r="AM637" i="6"/>
  <c r="AM405" i="6"/>
  <c r="AM1414" i="6"/>
  <c r="AM1413" i="6"/>
  <c r="AM629" i="6"/>
  <c r="AM1777" i="6"/>
  <c r="AM2026" i="6"/>
  <c r="AM2021" i="6"/>
  <c r="AM613" i="6"/>
  <c r="AM611" i="6"/>
  <c r="AM386" i="6"/>
  <c r="AM106" i="6"/>
  <c r="AM104" i="6"/>
  <c r="AM1381" i="6"/>
  <c r="AM862" i="6"/>
  <c r="AM594" i="6"/>
  <c r="AM1991" i="6"/>
  <c r="AM1751" i="6"/>
  <c r="AM366" i="6"/>
  <c r="AM1743" i="6"/>
  <c r="AM362" i="6"/>
  <c r="AM1096" i="6"/>
  <c r="AM73" i="6"/>
  <c r="AM68" i="6"/>
  <c r="AM60" i="6"/>
  <c r="AM55" i="6"/>
  <c r="AM1948" i="6"/>
  <c r="AM39" i="6"/>
  <c r="AM1936" i="6"/>
  <c r="AM1066" i="6"/>
  <c r="AM16" i="6"/>
  <c r="AM10" i="6"/>
  <c r="AM3" i="6"/>
  <c r="AM2064" i="6"/>
  <c r="AM1181" i="6"/>
  <c r="AM904" i="6"/>
  <c r="AM1163" i="6"/>
  <c r="AM1141" i="6"/>
  <c r="AM105" i="6"/>
  <c r="AM859" i="6"/>
  <c r="AM85" i="6"/>
  <c r="AM1106" i="6"/>
  <c r="AM1361" i="6"/>
  <c r="AM1734" i="6"/>
  <c r="AM341" i="6"/>
  <c r="AM34" i="6"/>
  <c r="AM1935" i="6"/>
  <c r="AM1712" i="6"/>
  <c r="AM1924" i="6"/>
  <c r="AM1678" i="6"/>
  <c r="AM2237" i="6"/>
  <c r="AM1664" i="6"/>
  <c r="AM301" i="6"/>
  <c r="AM2230" i="6"/>
  <c r="AM1638" i="6"/>
  <c r="AM2225" i="6"/>
  <c r="AM1298" i="6"/>
  <c r="AM270" i="6"/>
  <c r="AM1598" i="6"/>
  <c r="AM1585" i="6"/>
  <c r="AM2190" i="6"/>
  <c r="AM1281" i="6"/>
  <c r="AM1856" i="6"/>
  <c r="AM754" i="6"/>
  <c r="AM1551" i="6"/>
  <c r="AM238" i="6"/>
  <c r="AM1557" i="6"/>
  <c r="AM1843" i="6"/>
  <c r="AM1512" i="6"/>
  <c r="AM1503" i="6"/>
  <c r="AM1493" i="6"/>
  <c r="AM1490" i="6"/>
  <c r="AM1235" i="6"/>
  <c r="AM206" i="6"/>
  <c r="AM1230" i="6"/>
  <c r="AM1222" i="6"/>
  <c r="AM940" i="6"/>
  <c r="AM445" i="6"/>
  <c r="AM682" i="6"/>
  <c r="AM436" i="6"/>
  <c r="AM921" i="6"/>
  <c r="AM668" i="6"/>
  <c r="AM1793" i="6"/>
  <c r="AM651" i="6"/>
  <c r="AM648" i="6"/>
  <c r="AM2047" i="6"/>
  <c r="AM149" i="6"/>
  <c r="AM144" i="6"/>
  <c r="AM395" i="6"/>
  <c r="AM1384" i="6"/>
  <c r="AM1680" i="6"/>
  <c r="AM1674" i="6"/>
  <c r="AM311" i="6"/>
  <c r="AM1665" i="6"/>
  <c r="AM1663" i="6"/>
  <c r="AM303" i="6"/>
  <c r="AM806" i="6"/>
  <c r="AM1314" i="6"/>
  <c r="AM1036" i="6"/>
  <c r="AM1310" i="6"/>
  <c r="AM1892" i="6"/>
  <c r="AM1630" i="6"/>
  <c r="AM2218" i="6"/>
  <c r="AM1021" i="6"/>
  <c r="AM2211" i="6"/>
  <c r="AM1610" i="6"/>
  <c r="AM1603" i="6"/>
  <c r="AM771" i="6"/>
  <c r="AM265" i="6"/>
  <c r="AM262" i="6"/>
  <c r="AM1286" i="6"/>
  <c r="AM1280" i="6"/>
  <c r="AM1278" i="6"/>
  <c r="AM1565" i="6"/>
  <c r="AM1271" i="6"/>
  <c r="AM749" i="6"/>
  <c r="AM744" i="6"/>
  <c r="AM742" i="6"/>
  <c r="AM232" i="6"/>
  <c r="AM465" i="6"/>
  <c r="AM735" i="6"/>
  <c r="AM968" i="6"/>
  <c r="AM965" i="6"/>
  <c r="AM1250" i="6"/>
  <c r="AM958" i="6"/>
  <c r="AM1489" i="6"/>
  <c r="AM715" i="6"/>
  <c r="AM946" i="6"/>
  <c r="AM709" i="6"/>
  <c r="AM2112" i="6"/>
  <c r="AM1476" i="6"/>
  <c r="AM197" i="6"/>
  <c r="AM1218" i="6"/>
  <c r="AM1805" i="6"/>
  <c r="AM2094" i="6"/>
  <c r="AM441" i="6"/>
  <c r="AM1796" i="6"/>
  <c r="AM1455" i="6"/>
  <c r="AM1452" i="6"/>
  <c r="AM2075" i="6"/>
  <c r="AM917" i="6"/>
  <c r="AM661" i="6"/>
  <c r="AM1188" i="6"/>
  <c r="AM1185" i="6"/>
  <c r="AM909" i="6"/>
  <c r="AM1177" i="6"/>
  <c r="AM155" i="6"/>
  <c r="AM1170" i="6"/>
  <c r="AM146" i="6"/>
  <c r="AM895" i="6"/>
  <c r="AM1411" i="6"/>
  <c r="AM626" i="6"/>
  <c r="AM885" i="6"/>
  <c r="AM2023" i="6"/>
  <c r="AM1771" i="6"/>
  <c r="AM874" i="6"/>
  <c r="AM2013" i="6"/>
  <c r="AM607" i="6"/>
  <c r="AM2010" i="6"/>
  <c r="AM1764" i="6"/>
  <c r="AM98" i="6"/>
  <c r="AM524" i="6"/>
  <c r="AM94" i="6"/>
  <c r="AM372" i="6"/>
  <c r="AM452" i="6"/>
  <c r="AM1111" i="6"/>
  <c r="AM579" i="6"/>
  <c r="AM1364" i="6"/>
  <c r="AM77" i="6"/>
  <c r="AM356" i="6"/>
  <c r="AM65" i="6"/>
  <c r="AM1733" i="6"/>
  <c r="AM52" i="6"/>
  <c r="AM1075" i="6"/>
  <c r="AM33" i="6"/>
  <c r="AM332" i="6"/>
  <c r="AM538" i="6"/>
  <c r="AM325" i="6"/>
  <c r="AM1928" i="6"/>
  <c r="AM320" i="6"/>
  <c r="AM1336" i="6"/>
  <c r="AM1677" i="6"/>
  <c r="AM313" i="6"/>
  <c r="AM1331" i="6"/>
  <c r="AM2236" i="6"/>
  <c r="AM1324" i="6"/>
  <c r="AM1317" i="6"/>
  <c r="AM297" i="6"/>
  <c r="AM294" i="6"/>
  <c r="AM1901" i="6"/>
  <c r="AM2229" i="6"/>
  <c r="AM2226" i="6"/>
  <c r="AM1890" i="6"/>
  <c r="AM790" i="6"/>
  <c r="AM786" i="6"/>
  <c r="AM1304" i="6"/>
  <c r="AM2239" i="6"/>
  <c r="AM1048" i="6"/>
  <c r="AM818" i="6"/>
  <c r="AM1673" i="6"/>
  <c r="AM1668" i="6"/>
  <c r="AM1043" i="6"/>
  <c r="AM2167" i="6"/>
  <c r="AM1906" i="6"/>
  <c r="AM1320" i="6"/>
  <c r="AM302" i="6"/>
  <c r="AM299" i="6"/>
  <c r="AM802" i="6"/>
  <c r="AM1651" i="6"/>
  <c r="AM1035" i="6"/>
  <c r="AM1312" i="6"/>
  <c r="AM507" i="6"/>
  <c r="AM1309" i="6"/>
  <c r="AM1894" i="6"/>
  <c r="AM1891" i="6"/>
  <c r="AM791" i="6"/>
  <c r="AM2217" i="6"/>
  <c r="AM781" i="6"/>
  <c r="AM1621" i="6"/>
  <c r="AM1883" i="6"/>
  <c r="AM777" i="6"/>
  <c r="AM276" i="6"/>
  <c r="AM776" i="6"/>
  <c r="AM774" i="6"/>
  <c r="AM1602" i="6"/>
  <c r="AM2203" i="6"/>
  <c r="AM1597" i="6"/>
  <c r="AM266" i="6"/>
  <c r="AM492" i="6"/>
  <c r="AM1288" i="6"/>
  <c r="AM261" i="6"/>
  <c r="AM2191" i="6"/>
  <c r="AM1863" i="6"/>
  <c r="AM1579" i="6"/>
  <c r="AM487" i="6"/>
  <c r="AM2178" i="6"/>
  <c r="AM1575" i="6"/>
  <c r="AM1571" i="6"/>
  <c r="AM1859" i="6"/>
  <c r="AM986" i="6"/>
  <c r="AM1564" i="6"/>
  <c r="AM1692" i="6"/>
  <c r="AM1274" i="6"/>
  <c r="AM1554" i="6"/>
  <c r="AM2161" i="6"/>
  <c r="AM981" i="6"/>
  <c r="AM1266" i="6"/>
  <c r="AM243" i="6"/>
  <c r="AM1264" i="6"/>
  <c r="AM977" i="6"/>
  <c r="AM1533" i="6"/>
  <c r="AM231" i="6"/>
  <c r="AM2149" i="6"/>
  <c r="AM973" i="6"/>
  <c r="AM971" i="6"/>
  <c r="AM1518" i="6"/>
  <c r="AM463" i="6"/>
  <c r="AM2143" i="6"/>
  <c r="AM1509" i="6"/>
  <c r="AM728" i="6"/>
  <c r="AM1502" i="6"/>
  <c r="AM1498" i="6"/>
  <c r="AM960" i="6"/>
  <c r="AM1834" i="6"/>
  <c r="AM1245" i="6"/>
  <c r="AM2127" i="6"/>
  <c r="AM212" i="6"/>
  <c r="AM1688" i="6"/>
  <c r="AM459" i="6"/>
  <c r="AM1484" i="6"/>
  <c r="AM1233" i="6"/>
  <c r="AM204" i="6"/>
  <c r="AM708" i="6"/>
  <c r="AM2111" i="6"/>
  <c r="AM1478" i="6"/>
  <c r="AM1886" i="6"/>
  <c r="AM279" i="6"/>
  <c r="AM1301" i="6"/>
  <c r="AM1882" i="6"/>
  <c r="AM1881" i="6"/>
  <c r="AM275" i="6"/>
  <c r="AM273" i="6"/>
  <c r="AM1012" i="6"/>
  <c r="AM495" i="6"/>
  <c r="AM1011" i="6"/>
  <c r="AM1292" i="6"/>
  <c r="AM1593" i="6"/>
  <c r="AM1870" i="6"/>
  <c r="AM2196" i="6"/>
  <c r="AM1287" i="6"/>
  <c r="AM766" i="6"/>
  <c r="AM1581" i="6"/>
  <c r="AM1285" i="6"/>
  <c r="AM763" i="6"/>
  <c r="AM484" i="6"/>
  <c r="AM1574" i="6"/>
  <c r="AM990" i="6"/>
  <c r="AM1858" i="6"/>
  <c r="AM1277" i="6"/>
  <c r="AM757" i="6"/>
  <c r="AM1561" i="6"/>
  <c r="AM1559" i="6"/>
  <c r="AM752" i="6"/>
  <c r="AM1269" i="6"/>
  <c r="AM980" i="6"/>
  <c r="AM1542" i="6"/>
  <c r="AM242" i="6"/>
  <c r="AM237" i="6"/>
  <c r="AM1539" i="6"/>
  <c r="AM1532" i="6"/>
  <c r="AM469" i="6"/>
  <c r="AM739" i="6"/>
  <c r="AM1525" i="6"/>
  <c r="AM1259" i="6"/>
  <c r="AM1517" i="6"/>
  <c r="AM734" i="6"/>
  <c r="AM2142" i="6"/>
  <c r="AM2140" i="6"/>
  <c r="AM1506" i="6"/>
  <c r="AM964" i="6"/>
  <c r="AM724" i="6"/>
  <c r="AM1494" i="6"/>
  <c r="AM1492" i="6"/>
  <c r="AM1832" i="6"/>
  <c r="AM1491" i="6"/>
  <c r="AM460" i="6"/>
  <c r="AM211" i="6"/>
  <c r="AM1236" i="6"/>
  <c r="AM2117" i="6"/>
  <c r="AM1232" i="6"/>
  <c r="AM711" i="6"/>
  <c r="AM707" i="6"/>
  <c r="AM202" i="6"/>
  <c r="AM1818" i="6"/>
  <c r="AM1814" i="6"/>
  <c r="AM941" i="6"/>
  <c r="AM196" i="6"/>
  <c r="AM1220" i="6"/>
  <c r="AM189" i="6"/>
  <c r="AM1466" i="6"/>
  <c r="AM691" i="6"/>
  <c r="AM186" i="6"/>
  <c r="AM444" i="6"/>
  <c r="AM1462" i="6"/>
  <c r="AM684" i="6"/>
  <c r="AM440" i="6"/>
  <c r="AM2090" i="6"/>
  <c r="AM678" i="6"/>
  <c r="AM1454" i="6"/>
  <c r="AM1795" i="6"/>
  <c r="AM1200" i="6"/>
  <c r="AM672" i="6"/>
  <c r="AM171" i="6"/>
  <c r="AM2072" i="6"/>
  <c r="AM915" i="6"/>
  <c r="AM913" i="6"/>
  <c r="AM2067" i="6"/>
  <c r="AM1439" i="6"/>
  <c r="AM655" i="6"/>
  <c r="AM2058" i="6"/>
  <c r="AM650" i="6"/>
  <c r="AM419" i="6"/>
  <c r="AM908" i="6"/>
  <c r="AM414" i="6"/>
  <c r="AM642" i="6"/>
  <c r="AM2045" i="6"/>
  <c r="AM1514" i="6"/>
  <c r="AM959" i="6"/>
  <c r="AM1485" i="6"/>
  <c r="AM2107" i="6"/>
  <c r="AM1216" i="6"/>
  <c r="AM1458" i="6"/>
  <c r="AM609" i="6"/>
  <c r="AM382" i="6"/>
  <c r="AM2012" i="6"/>
  <c r="AM1132" i="6"/>
  <c r="AM1129" i="6"/>
  <c r="AM101" i="6"/>
  <c r="AM2000" i="6"/>
  <c r="AM97" i="6"/>
  <c r="AM1379" i="6"/>
  <c r="AM376" i="6"/>
  <c r="AM374" i="6"/>
  <c r="AM1753" i="6"/>
  <c r="AM1990" i="6"/>
  <c r="AM370" i="6"/>
  <c r="AM1749" i="6"/>
  <c r="AM1982" i="6"/>
  <c r="AM1746" i="6"/>
  <c r="AM1108" i="6"/>
  <c r="AM1741" i="6"/>
  <c r="AM1101" i="6"/>
  <c r="AM1740" i="6"/>
  <c r="AM843" i="6"/>
  <c r="AM1972" i="6"/>
  <c r="AM1969" i="6"/>
  <c r="AM1966" i="6"/>
  <c r="AM1965" i="6"/>
  <c r="AM572" i="6"/>
  <c r="AM1960" i="6"/>
  <c r="AM1955" i="6"/>
  <c r="AM347" i="6"/>
  <c r="AM1729" i="6"/>
  <c r="AM563" i="6"/>
  <c r="AM562" i="6"/>
  <c r="AM1078" i="6"/>
  <c r="AM339" i="6"/>
  <c r="AM1072" i="6"/>
  <c r="AM834" i="6"/>
  <c r="AM1720" i="6"/>
  <c r="AM547" i="6"/>
  <c r="AM1939" i="6"/>
  <c r="AM333" i="6"/>
  <c r="AM329" i="6"/>
  <c r="AM830" i="6"/>
  <c r="AM20" i="6"/>
  <c r="AM1061" i="6"/>
  <c r="AM827" i="6"/>
  <c r="AM533" i="6"/>
  <c r="AM1055" i="6"/>
  <c r="AM522" i="6"/>
  <c r="AM1708" i="6"/>
  <c r="AM1706" i="6"/>
  <c r="AM821" i="6"/>
  <c r="AM516" i="6"/>
  <c r="AM1227" i="6"/>
  <c r="AM454" i="6"/>
  <c r="AM194" i="6"/>
  <c r="AM192" i="6"/>
  <c r="AM1217" i="6"/>
  <c r="AM2101" i="6"/>
  <c r="AM1190" i="6"/>
  <c r="AM2095" i="6"/>
  <c r="AM182" i="6"/>
  <c r="AM1802" i="6"/>
  <c r="AM1460" i="6"/>
  <c r="AM680" i="6"/>
  <c r="AM930" i="6"/>
  <c r="AM2087" i="6"/>
  <c r="AM928" i="6"/>
  <c r="AM925" i="6"/>
  <c r="AM922" i="6"/>
  <c r="AM172" i="6"/>
  <c r="AM1197" i="6"/>
  <c r="AM427" i="6"/>
  <c r="AM1445" i="6"/>
  <c r="AM2068" i="6"/>
  <c r="AM2065" i="6"/>
  <c r="AM422" i="6"/>
  <c r="AM1187" i="6"/>
  <c r="AM1186" i="6"/>
  <c r="AM911" i="6"/>
  <c r="AM417" i="6"/>
  <c r="AM1180" i="6"/>
  <c r="AM1178" i="6"/>
  <c r="AM641" i="6"/>
  <c r="AM966" i="6"/>
  <c r="AM1244" i="6"/>
  <c r="AM457" i="6"/>
  <c r="AM698" i="6"/>
  <c r="AM183" i="6"/>
  <c r="AM2085" i="6"/>
  <c r="AM2070" i="6"/>
  <c r="AM1614" i="6"/>
  <c r="AM271" i="6"/>
  <c r="AM1878" i="6"/>
  <c r="AM2204" i="6"/>
  <c r="AM1010" i="6"/>
  <c r="AM1595" i="6"/>
  <c r="AM1007" i="6"/>
  <c r="AM1586" i="6"/>
  <c r="AM2194" i="6"/>
  <c r="AM1801" i="6"/>
  <c r="AM1001" i="6"/>
  <c r="AM765" i="6"/>
  <c r="AM1283" i="6"/>
  <c r="AM2183" i="6"/>
  <c r="AM1282" i="6"/>
  <c r="AM992" i="6"/>
  <c r="AM1569" i="6"/>
  <c r="AM479" i="6"/>
  <c r="AM1693" i="6"/>
  <c r="AM1855" i="6"/>
  <c r="AM248" i="6"/>
  <c r="AM1556" i="6"/>
  <c r="AM1552" i="6"/>
  <c r="AM2160" i="6"/>
  <c r="AM2159" i="6"/>
  <c r="AM244" i="6"/>
  <c r="AM2154" i="6"/>
  <c r="AM1691" i="6"/>
  <c r="AM471" i="6"/>
  <c r="AM740" i="6"/>
  <c r="AM1847" i="6"/>
  <c r="AM2148" i="6"/>
  <c r="AM972" i="6"/>
  <c r="AM227" i="6"/>
  <c r="AM225" i="6"/>
  <c r="AM1255" i="6"/>
  <c r="AM732" i="6"/>
  <c r="AM1508" i="6"/>
  <c r="AM1504" i="6"/>
  <c r="AM963" i="6"/>
  <c r="AM1495" i="6"/>
  <c r="AM723" i="6"/>
  <c r="AM1246" i="6"/>
  <c r="AM720" i="6"/>
  <c r="AM2126" i="6"/>
  <c r="AM1828" i="6"/>
  <c r="AM716" i="6"/>
  <c r="AM458" i="6"/>
  <c r="AM2115" i="6"/>
  <c r="AM1823" i="6"/>
  <c r="AM456" i="6"/>
  <c r="AM1820" i="6"/>
  <c r="AM1480" i="6"/>
  <c r="AM1816" i="6"/>
  <c r="AM700" i="6"/>
  <c r="AM1223" i="6"/>
  <c r="AM1472" i="6"/>
  <c r="AM191" i="6"/>
  <c r="AM693" i="6"/>
  <c r="AM1806" i="6"/>
  <c r="AM937" i="6"/>
  <c r="AM687" i="6"/>
  <c r="AM934" i="6"/>
  <c r="AM2092" i="6"/>
  <c r="AM1799" i="6"/>
  <c r="AM439" i="6"/>
  <c r="AM1206" i="6"/>
  <c r="AM2086" i="6"/>
  <c r="AM1201" i="6"/>
  <c r="AM924" i="6"/>
  <c r="AM1199" i="6"/>
  <c r="AM670" i="6"/>
  <c r="AM1196" i="6"/>
  <c r="AM1446" i="6"/>
  <c r="AM166" i="6"/>
  <c r="AM1441" i="6"/>
  <c r="AM2062" i="6"/>
  <c r="AM2061" i="6"/>
  <c r="AM653" i="6"/>
  <c r="AM910" i="6"/>
  <c r="AM1432" i="6"/>
  <c r="AM2050" i="6"/>
  <c r="AM1428" i="6"/>
  <c r="AM158" i="6"/>
  <c r="AM905" i="6"/>
  <c r="AM1785" i="6"/>
  <c r="AM1415" i="6"/>
  <c r="AM1165" i="6"/>
  <c r="AM631" i="6"/>
  <c r="AM892" i="6"/>
  <c r="AM630" i="6"/>
  <c r="AM2033" i="6"/>
  <c r="AM1408" i="6"/>
  <c r="AM130" i="6"/>
  <c r="AM2029" i="6"/>
  <c r="AM1404" i="6"/>
  <c r="AM123" i="6"/>
  <c r="AM120" i="6"/>
  <c r="AM1770" i="6"/>
  <c r="AM1144" i="6"/>
  <c r="AM1392" i="6"/>
  <c r="AM1142" i="6"/>
  <c r="AM110" i="6"/>
  <c r="AM381" i="6"/>
  <c r="AM867" i="6"/>
  <c r="AM2009" i="6"/>
  <c r="AM599" i="6"/>
  <c r="AM1995" i="6"/>
  <c r="AM1120" i="6"/>
  <c r="AM373" i="6"/>
  <c r="AM1992" i="6"/>
  <c r="AM90" i="6"/>
  <c r="AM1988" i="6"/>
  <c r="AM1748" i="6"/>
  <c r="AM367" i="6"/>
  <c r="AM583" i="6"/>
  <c r="AM365" i="6"/>
  <c r="AM846" i="6"/>
  <c r="AM1978" i="6"/>
  <c r="AM1973" i="6"/>
  <c r="AM79" i="6"/>
  <c r="AM575" i="6"/>
  <c r="AM841" i="6"/>
  <c r="AM70" i="6"/>
  <c r="AM67" i="6"/>
  <c r="AM1958" i="6"/>
  <c r="AM1725" i="6"/>
  <c r="AM48" i="6"/>
  <c r="AM1077" i="6"/>
  <c r="AM43" i="6"/>
  <c r="AM1356" i="6"/>
  <c r="AM553" i="6"/>
  <c r="AM550" i="6"/>
  <c r="AM335" i="6"/>
  <c r="AM1937" i="6"/>
  <c r="AM1714" i="6"/>
  <c r="AM25" i="6"/>
  <c r="AM18" i="6"/>
  <c r="AM1345" i="6"/>
  <c r="AM826" i="6"/>
  <c r="AM15" i="6"/>
  <c r="AM1929" i="6"/>
  <c r="AM1927" i="6"/>
  <c r="AM521" i="6"/>
  <c r="AM519" i="6"/>
  <c r="AM1050" i="6"/>
  <c r="AM129" i="6"/>
  <c r="AM2028" i="6"/>
  <c r="AM882" i="6"/>
  <c r="AM1772" i="6"/>
  <c r="AM880" i="6"/>
  <c r="AM1401" i="6"/>
  <c r="AM2017" i="6"/>
  <c r="AM1769" i="6"/>
  <c r="AM116" i="6"/>
  <c r="AM113" i="6"/>
  <c r="AM384" i="6"/>
  <c r="AM108" i="6"/>
  <c r="AM2011" i="6"/>
  <c r="AM2008" i="6"/>
  <c r="AM102" i="6"/>
  <c r="AM1761" i="6"/>
  <c r="AM863" i="6"/>
  <c r="AM598" i="6"/>
  <c r="AM861" i="6"/>
  <c r="AM595" i="6"/>
  <c r="AM1756" i="6"/>
  <c r="AM1372" i="6"/>
  <c r="AM89" i="6"/>
  <c r="AM1987" i="6"/>
  <c r="AM1117" i="6"/>
  <c r="AM1114" i="6"/>
  <c r="AM584" i="6"/>
  <c r="AM582" i="6"/>
  <c r="AM581" i="6"/>
  <c r="AM845" i="6"/>
  <c r="AM1977" i="6"/>
  <c r="AM359" i="6"/>
  <c r="AM78" i="6"/>
  <c r="AM1737" i="6"/>
  <c r="AM1735" i="6"/>
  <c r="AM353" i="6"/>
  <c r="AM66" i="6"/>
  <c r="AM351" i="6"/>
  <c r="AM58" i="6"/>
  <c r="AM1953" i="6"/>
  <c r="AM56" i="6"/>
  <c r="AM1357" i="6"/>
  <c r="AM47" i="6"/>
  <c r="AM559" i="6"/>
  <c r="AM338" i="6"/>
  <c r="AM42" i="6"/>
  <c r="AM1354" i="6"/>
  <c r="AM36" i="6"/>
  <c r="AM1718" i="6"/>
  <c r="AM1353" i="6"/>
  <c r="AM1715" i="6"/>
  <c r="AM328" i="6"/>
  <c r="AM24" i="6"/>
  <c r="AM17" i="6"/>
  <c r="AM1344" i="6"/>
  <c r="AM1057" i="6"/>
  <c r="AM1341" i="6"/>
  <c r="AM529" i="6"/>
  <c r="AM1926" i="6"/>
  <c r="AM822" i="6"/>
  <c r="AM7" i="6"/>
  <c r="AM1921" i="6"/>
  <c r="AM1815" i="6"/>
  <c r="AM1812" i="6"/>
  <c r="AM1221" i="6"/>
  <c r="AM1808" i="6"/>
  <c r="AM694" i="6"/>
  <c r="AM1467" i="6"/>
  <c r="AM938" i="6"/>
  <c r="AM2097" i="6"/>
  <c r="AM1804" i="6"/>
  <c r="AM1463" i="6"/>
  <c r="AM1800" i="6"/>
  <c r="AM931" i="6"/>
  <c r="AM1208" i="6"/>
  <c r="AM2089" i="6"/>
  <c r="AM175" i="6"/>
  <c r="AM675" i="6"/>
  <c r="AM435" i="6"/>
  <c r="AM1448" i="6"/>
  <c r="AM2074" i="6"/>
  <c r="AM2073" i="6"/>
  <c r="AM916" i="6"/>
  <c r="AM1444" i="6"/>
  <c r="AM1192" i="6"/>
  <c r="AM659" i="6"/>
  <c r="AM656" i="6"/>
  <c r="AM1791" i="6"/>
  <c r="AM1184" i="6"/>
  <c r="AM2054" i="6"/>
  <c r="AM1431" i="6"/>
  <c r="AM646" i="6"/>
  <c r="AM643" i="6"/>
  <c r="AM640" i="6"/>
  <c r="AM409" i="6"/>
  <c r="AM153" i="6"/>
  <c r="AM1169" i="6"/>
  <c r="AM899" i="6"/>
  <c r="AM402" i="6"/>
  <c r="AM145" i="6"/>
  <c r="AM1164" i="6"/>
  <c r="AM1412" i="6"/>
  <c r="AM394" i="6"/>
  <c r="AM136" i="6"/>
  <c r="AM1156" i="6"/>
  <c r="AM2030" i="6"/>
  <c r="AM622" i="6"/>
  <c r="AM619" i="6"/>
  <c r="AM618" i="6"/>
  <c r="AM1151" i="6"/>
  <c r="AM614" i="6"/>
  <c r="AM118" i="6"/>
  <c r="AM1146" i="6"/>
  <c r="AM117" i="6"/>
  <c r="AM1390" i="6"/>
  <c r="AM385" i="6"/>
  <c r="AM109" i="6"/>
  <c r="AM869" i="6"/>
  <c r="AM1385" i="6"/>
  <c r="AM1131" i="6"/>
  <c r="AM603" i="6"/>
  <c r="AM2002" i="6"/>
  <c r="AM1999" i="6"/>
  <c r="AM378" i="6"/>
  <c r="AM596" i="6"/>
  <c r="AM593" i="6"/>
  <c r="AM93" i="6"/>
  <c r="AM591" i="6"/>
  <c r="AM1370" i="6"/>
  <c r="AM854" i="6"/>
  <c r="AM1983" i="6"/>
  <c r="AM1113" i="6"/>
  <c r="AM1110" i="6"/>
  <c r="AM1742" i="6"/>
  <c r="AM578" i="6"/>
  <c r="AM1366" i="6"/>
  <c r="AM1975" i="6"/>
  <c r="AM358" i="6"/>
  <c r="AM76" i="6"/>
  <c r="AM72" i="6"/>
  <c r="AM355" i="6"/>
  <c r="AM1087" i="6"/>
  <c r="AM64" i="6"/>
  <c r="AM350" i="6"/>
  <c r="AM1683" i="6"/>
  <c r="AM1083" i="6"/>
  <c r="AM1081" i="6"/>
  <c r="AM344" i="6"/>
  <c r="AM1079" i="6"/>
  <c r="AM558" i="6"/>
  <c r="AM1074" i="6"/>
  <c r="AM835" i="6"/>
  <c r="AM38" i="6"/>
  <c r="AM1942" i="6"/>
  <c r="AM544" i="6"/>
  <c r="AM1352" i="6"/>
  <c r="AM331" i="6"/>
  <c r="AM1350" i="6"/>
  <c r="AM1065" i="6"/>
  <c r="AM1347" i="6"/>
  <c r="AM1059" i="6"/>
  <c r="AM1711" i="6"/>
  <c r="AM1056" i="6"/>
  <c r="AM526" i="6"/>
  <c r="AM9" i="6"/>
  <c r="AM1923" i="6"/>
  <c r="AM518" i="6"/>
  <c r="AM2" i="6"/>
  <c r="AM408" i="6"/>
  <c r="AM1173" i="6"/>
  <c r="AM1783" i="6"/>
  <c r="AM404" i="6"/>
  <c r="AM401" i="6"/>
  <c r="AM1782" i="6"/>
  <c r="AM2039" i="6"/>
  <c r="AM1162" i="6"/>
  <c r="AM1410" i="6"/>
  <c r="AM135" i="6"/>
  <c r="AM1155" i="6"/>
  <c r="AM623" i="6"/>
  <c r="AM1407" i="6"/>
  <c r="AM1405" i="6"/>
  <c r="AM617" i="6"/>
  <c r="AM1150" i="6"/>
  <c r="AM390" i="6"/>
  <c r="AM1147" i="6"/>
  <c r="AM1396" i="6"/>
  <c r="AM388" i="6"/>
  <c r="AM610" i="6"/>
  <c r="AM1140" i="6"/>
  <c r="AM383" i="6"/>
  <c r="AM868" i="6"/>
  <c r="AM1133" i="6"/>
  <c r="AM1383" i="6"/>
  <c r="AM1763" i="6"/>
  <c r="AM864" i="6"/>
  <c r="AM600" i="6"/>
  <c r="AM377" i="6"/>
  <c r="AM1377" i="6"/>
  <c r="AM1757" i="6"/>
  <c r="AM1373" i="6"/>
  <c r="AM91" i="6"/>
  <c r="AM86" i="6"/>
  <c r="AM853" i="6"/>
  <c r="AM852" i="6"/>
  <c r="AM1112" i="6"/>
  <c r="AM82" i="6"/>
  <c r="AM1105" i="6"/>
  <c r="AM364" i="6"/>
  <c r="AM361" i="6"/>
  <c r="AM360" i="6"/>
  <c r="AM1095" i="6"/>
  <c r="AM357" i="6"/>
  <c r="AM1090" i="6"/>
  <c r="AM71" i="6"/>
  <c r="AM1964" i="6"/>
  <c r="AM1086" i="6"/>
  <c r="AM349" i="6"/>
  <c r="AM1084" i="6"/>
  <c r="AM1731" i="6"/>
  <c r="AM1727" i="6"/>
  <c r="AM51" i="6"/>
  <c r="AM1949" i="6"/>
  <c r="AM557" i="6"/>
  <c r="AM1946" i="6"/>
  <c r="AM1723" i="6"/>
  <c r="AM37" i="6"/>
  <c r="AM1941" i="6"/>
  <c r="AM31" i="6"/>
  <c r="AM542" i="6"/>
  <c r="AM330" i="6"/>
  <c r="AM1934" i="6"/>
  <c r="AM1349" i="6"/>
  <c r="AM1346" i="6"/>
  <c r="AM1343" i="6"/>
  <c r="AM824" i="6"/>
  <c r="AM530" i="6"/>
  <c r="AM525" i="6"/>
  <c r="AM1709" i="6"/>
  <c r="AM8" i="6"/>
  <c r="AM517" i="6"/>
  <c r="AM1337" i="6"/>
  <c r="AM1219" i="6"/>
  <c r="AM1470" i="6"/>
  <c r="AM1205" i="6"/>
  <c r="AM1465" i="6"/>
  <c r="AM185" i="6"/>
  <c r="AM1215" i="6"/>
  <c r="AM180" i="6"/>
  <c r="AM179" i="6"/>
  <c r="AM1459" i="6"/>
  <c r="AM1207" i="6"/>
  <c r="AM1109" i="6"/>
  <c r="AM677" i="6"/>
  <c r="AM674" i="6"/>
  <c r="AM1451" i="6"/>
  <c r="AM671" i="6"/>
  <c r="AM919" i="6"/>
  <c r="AM430" i="6"/>
  <c r="AM667" i="6"/>
  <c r="AM663" i="6"/>
  <c r="AM2066" i="6"/>
  <c r="AM425" i="6"/>
  <c r="AM164" i="6"/>
  <c r="AM654" i="6"/>
  <c r="AM1434" i="6"/>
  <c r="AM2053" i="6"/>
  <c r="AM907" i="6"/>
  <c r="AM413" i="6"/>
  <c r="AM159" i="6"/>
  <c r="AM906" i="6"/>
  <c r="AM1175" i="6"/>
  <c r="AM1426" i="6"/>
  <c r="AM901" i="6"/>
  <c r="AM1167" i="6"/>
  <c r="AM1419" i="6"/>
  <c r="AM1781" i="6"/>
  <c r="AM2038" i="6"/>
  <c r="AM2036" i="6"/>
  <c r="AM1409" i="6"/>
  <c r="AM890" i="6"/>
  <c r="AM1779" i="6"/>
  <c r="AM132" i="6"/>
  <c r="AM1406" i="6"/>
  <c r="AM884" i="6"/>
  <c r="AM1774" i="6"/>
  <c r="AM1403" i="6"/>
  <c r="AM122" i="6"/>
  <c r="AM876" i="6"/>
  <c r="AM873" i="6"/>
  <c r="AM2016" i="6"/>
  <c r="AM870" i="6"/>
  <c r="AM111" i="6"/>
  <c r="AM1767" i="6"/>
  <c r="AM379" i="6"/>
  <c r="AM866" i="6"/>
  <c r="AM1382" i="6"/>
  <c r="AM1762" i="6"/>
  <c r="AM1128" i="6"/>
  <c r="AM1380" i="6"/>
  <c r="AM1996" i="6"/>
  <c r="AM1376" i="6"/>
  <c r="AM1375" i="6"/>
  <c r="AM1754" i="6"/>
  <c r="AM856" i="6"/>
  <c r="AM371" i="6"/>
  <c r="AM1986" i="6"/>
  <c r="AM369" i="6"/>
  <c r="AM1747" i="6"/>
  <c r="AM81" i="6"/>
  <c r="AM1104" i="6"/>
  <c r="AM847" i="6"/>
  <c r="AM1099" i="6"/>
  <c r="AM1739" i="6"/>
  <c r="AM1094" i="6"/>
  <c r="AM1738" i="6"/>
  <c r="AM1089" i="6"/>
  <c r="AM354" i="6"/>
  <c r="AM1963" i="6"/>
  <c r="AM63" i="6"/>
  <c r="AM1957" i="6"/>
  <c r="AM1954" i="6"/>
  <c r="AM1951" i="6"/>
  <c r="AM1726" i="6"/>
  <c r="AM50" i="6"/>
  <c r="AM560" i="6"/>
  <c r="AM44" i="6"/>
  <c r="AM1945" i="6"/>
  <c r="AM1944" i="6"/>
  <c r="AM1681" i="6"/>
  <c r="AM549" i="6"/>
  <c r="AM334" i="6"/>
  <c r="AM29" i="6"/>
  <c r="AM137" i="6"/>
  <c r="AM540" i="6"/>
  <c r="AM1348" i="6"/>
  <c r="AM829" i="6"/>
  <c r="AM535" i="6"/>
  <c r="AM1931" i="6"/>
  <c r="AM13" i="6"/>
  <c r="AM523" i="6"/>
  <c r="AM1053" i="6"/>
  <c r="AM1707" i="6"/>
  <c r="AM5" i="6"/>
  <c r="AM1920" i="6"/>
  <c r="AL2082" i="6"/>
  <c r="AN2082" i="6" s="1"/>
  <c r="AO2082" i="6" s="1"/>
  <c r="AM411" i="6"/>
  <c r="AM154" i="6"/>
  <c r="AM1172" i="6"/>
  <c r="AM1423" i="6"/>
  <c r="AM898" i="6"/>
  <c r="AM1416" i="6"/>
  <c r="AM896" i="6"/>
  <c r="AM398" i="6"/>
  <c r="AM142" i="6"/>
  <c r="AM1160" i="6"/>
  <c r="AM889" i="6"/>
  <c r="AM888" i="6"/>
  <c r="AM886" i="6"/>
  <c r="AM126" i="6"/>
  <c r="AM1775" i="6"/>
  <c r="AM1153" i="6"/>
  <c r="AM615" i="6"/>
  <c r="AM877" i="6"/>
  <c r="AM2018" i="6"/>
  <c r="AM872" i="6"/>
  <c r="AM1393" i="6"/>
  <c r="AM114" i="6"/>
  <c r="AM608" i="6"/>
  <c r="AM1136" i="6"/>
  <c r="AM605" i="6"/>
  <c r="AM1765" i="6"/>
  <c r="AM604" i="6"/>
  <c r="AM100" i="6"/>
  <c r="AM1127" i="6"/>
  <c r="AM1123" i="6"/>
  <c r="AM1378" i="6"/>
  <c r="AM375" i="6"/>
  <c r="AM858" i="6"/>
  <c r="AM1119" i="6"/>
  <c r="AM589" i="6"/>
  <c r="AM588" i="6"/>
  <c r="AM1369" i="6"/>
  <c r="AM368" i="6"/>
  <c r="AM1685" i="6"/>
  <c r="AM1980" i="6"/>
  <c r="AM848" i="6"/>
  <c r="AM1367" i="6"/>
  <c r="AM1098" i="6"/>
  <c r="AM1363" i="6"/>
  <c r="AM1971" i="6"/>
  <c r="AM1091" i="6"/>
  <c r="AM1360" i="6"/>
  <c r="AM573" i="6"/>
  <c r="AM571" i="6"/>
  <c r="AM1959" i="6"/>
  <c r="AM567" i="6"/>
  <c r="AM1358" i="6"/>
  <c r="AM565" i="6"/>
  <c r="AM346" i="6"/>
  <c r="AM49" i="6"/>
  <c r="AM342" i="6"/>
  <c r="AM556" i="6"/>
  <c r="AM555" i="6"/>
  <c r="AM1070" i="6"/>
  <c r="AM1719" i="6"/>
  <c r="AM336" i="6"/>
  <c r="AM1938" i="6"/>
  <c r="AM1717" i="6"/>
  <c r="AM1351" i="6"/>
  <c r="AM539" i="6"/>
  <c r="AM19" i="6"/>
  <c r="AM1060" i="6"/>
  <c r="AM326" i="6"/>
  <c r="AM532" i="6"/>
  <c r="AM1054" i="6"/>
  <c r="AM1340" i="6"/>
  <c r="AM1339" i="6"/>
  <c r="AM520" i="6"/>
  <c r="AM820" i="6"/>
  <c r="AM318" i="6"/>
  <c r="AM2069" i="6"/>
  <c r="AM426" i="6"/>
  <c r="AM1191" i="6"/>
  <c r="AM165" i="6"/>
  <c r="AM2060" i="6"/>
  <c r="AM2057" i="6"/>
  <c r="AM1182" i="6"/>
  <c r="AM649" i="6"/>
  <c r="AM1789" i="6"/>
  <c r="AM1788" i="6"/>
  <c r="AM1176" i="6"/>
  <c r="AM156" i="6"/>
  <c r="AM2043" i="6"/>
  <c r="AM1425" i="6"/>
  <c r="AM151" i="6"/>
  <c r="AM1420" i="6"/>
  <c r="AM634" i="6"/>
  <c r="AM2041" i="6"/>
  <c r="AM893" i="6"/>
  <c r="AM396" i="6"/>
  <c r="AM138" i="6"/>
  <c r="AM1158" i="6"/>
  <c r="AM624" i="6"/>
  <c r="AM1776" i="6"/>
  <c r="AM620" i="6"/>
  <c r="AM881" i="6"/>
  <c r="AM2022" i="6"/>
  <c r="AM879" i="6"/>
  <c r="AM1400" i="6"/>
  <c r="AM1397" i="6"/>
  <c r="AM1394" i="6"/>
  <c r="AM2014" i="6"/>
  <c r="AM1388" i="6"/>
  <c r="AM1139" i="6"/>
  <c r="AM1766" i="6"/>
  <c r="AM1135" i="6"/>
  <c r="AM865" i="6"/>
  <c r="AM2007" i="6"/>
  <c r="AM99" i="6"/>
  <c r="AM1126" i="6"/>
  <c r="AM597" i="6"/>
  <c r="AM860" i="6"/>
  <c r="AM96" i="6"/>
  <c r="AM1374" i="6"/>
  <c r="AM92" i="6"/>
  <c r="AM1989" i="6"/>
  <c r="AM587" i="6"/>
  <c r="AM1116" i="6"/>
  <c r="AM1981" i="6"/>
  <c r="AM1745" i="6"/>
  <c r="AM1107" i="6"/>
  <c r="AM407" i="6"/>
  <c r="AM1100" i="6"/>
  <c r="AM1976" i="6"/>
  <c r="AM1362" i="6"/>
  <c r="AM1970" i="6"/>
  <c r="AM75" i="6"/>
  <c r="AM1088" i="6"/>
  <c r="AM1359" i="6"/>
  <c r="AM352" i="6"/>
  <c r="AM569" i="6"/>
  <c r="AM348" i="6"/>
  <c r="AM838" i="6"/>
  <c r="AM1682" i="6"/>
  <c r="AM345" i="6"/>
  <c r="AM343" i="6"/>
  <c r="AM45" i="6"/>
  <c r="AM337" i="6"/>
  <c r="AM41" i="6"/>
  <c r="AM1722" i="6"/>
  <c r="AM35" i="6"/>
  <c r="AM1940" i="6"/>
  <c r="AM543" i="6"/>
  <c r="AM541" i="6"/>
  <c r="AM26" i="6"/>
  <c r="AM23" i="6"/>
  <c r="AM1064" i="6"/>
  <c r="AM537" i="6"/>
  <c r="AM1342" i="6"/>
  <c r="AM531" i="6"/>
  <c r="AM528" i="6"/>
  <c r="AM324" i="6"/>
  <c r="AM1052" i="6"/>
  <c r="AM319" i="6"/>
  <c r="AM1704" i="6"/>
  <c r="AL1255" i="6"/>
  <c r="AN1255" i="6" s="1"/>
  <c r="AO1255" i="6" s="1"/>
  <c r="AL297" i="6"/>
  <c r="AN297" i="6" s="1"/>
  <c r="AO297" i="6" s="1"/>
  <c r="AL1040" i="6"/>
  <c r="AN1040" i="6" s="1"/>
  <c r="AO1040" i="6" s="1"/>
  <c r="AL790" i="6"/>
  <c r="AL275" i="6"/>
  <c r="AN275" i="6" s="1"/>
  <c r="AO275" i="6" s="1"/>
  <c r="AL1616" i="6"/>
  <c r="AN1616" i="6" s="1"/>
  <c r="AO1616" i="6" s="1"/>
  <c r="AL244" i="6"/>
  <c r="AN244" i="6" s="1"/>
  <c r="AO244" i="6" s="1"/>
  <c r="AL1839" i="6"/>
  <c r="AL1477" i="6"/>
  <c r="AN1477" i="6" s="1"/>
  <c r="AO1477" i="6" s="1"/>
  <c r="AJ1680" i="6"/>
  <c r="AL1680" i="6"/>
  <c r="AN1680" i="6" s="1"/>
  <c r="AO1680" i="6" s="1"/>
  <c r="AJ315" i="6"/>
  <c r="AL315" i="6"/>
  <c r="AN315" i="6" s="1"/>
  <c r="AO315" i="6" s="1"/>
  <c r="AJ1674" i="6"/>
  <c r="AL1674" i="6"/>
  <c r="AN1674" i="6" s="1"/>
  <c r="AO1674" i="6" s="1"/>
  <c r="AJ311" i="6"/>
  <c r="AL311" i="6"/>
  <c r="AN311" i="6" s="1"/>
  <c r="AO311" i="6" s="1"/>
  <c r="AJ1667" i="6"/>
  <c r="AL1667" i="6"/>
  <c r="AN1667" i="6" s="1"/>
  <c r="AO1667" i="6" s="1"/>
  <c r="AJ1665" i="6"/>
  <c r="AL1665" i="6"/>
  <c r="AN1665" i="6" s="1"/>
  <c r="AO1665" i="6" s="1"/>
  <c r="AJ303" i="6"/>
  <c r="AL303" i="6"/>
  <c r="AJ806" i="6"/>
  <c r="AL806" i="6"/>
  <c r="AJ300" i="6"/>
  <c r="AL300" i="6"/>
  <c r="AJ799" i="6"/>
  <c r="AL799" i="6"/>
  <c r="AJ1036" i="6"/>
  <c r="AL1036" i="6"/>
  <c r="AN1036" i="6" s="1"/>
  <c r="AO1036" i="6" s="1"/>
  <c r="AJ509" i="6"/>
  <c r="AL509" i="6"/>
  <c r="AJ1310" i="6"/>
  <c r="AL1310" i="6"/>
  <c r="AN1310" i="6" s="1"/>
  <c r="AO1310" i="6" s="1"/>
  <c r="AJ1895" i="6"/>
  <c r="AL1895" i="6"/>
  <c r="AN1895" i="6" s="1"/>
  <c r="AO1895" i="6" s="1"/>
  <c r="AJ1892" i="6"/>
  <c r="AL1892" i="6"/>
  <c r="AN1892" i="6" s="1"/>
  <c r="AO1892" i="6" s="1"/>
  <c r="AJ1630" i="6"/>
  <c r="AL1630" i="6"/>
  <c r="AN1630" i="6" s="1"/>
  <c r="AO1630" i="6" s="1"/>
  <c r="AJ787" i="6"/>
  <c r="AL787" i="6"/>
  <c r="AN787" i="6" s="1"/>
  <c r="AO787" i="6" s="1"/>
  <c r="AJ2218" i="6"/>
  <c r="AL2218" i="6"/>
  <c r="AN2218" i="6" s="1"/>
  <c r="AO2218" i="6" s="1"/>
  <c r="AJ1021" i="6"/>
  <c r="AL1021" i="6"/>
  <c r="AN1021" i="6" s="1"/>
  <c r="AO1021" i="6" s="1"/>
  <c r="AJ779" i="6"/>
  <c r="AL779" i="6"/>
  <c r="AN779" i="6" s="1"/>
  <c r="AO779" i="6" s="1"/>
  <c r="AJ2211" i="6"/>
  <c r="AL2211" i="6"/>
  <c r="AN2211" i="6" s="1"/>
  <c r="AO2211" i="6" s="1"/>
  <c r="AJ1610" i="6"/>
  <c r="AL1610" i="6"/>
  <c r="AJ1013" i="6"/>
  <c r="AL1013" i="6"/>
  <c r="AN1013" i="6" s="1"/>
  <c r="AO1013" i="6" s="1"/>
  <c r="AJ1603" i="6"/>
  <c r="AL1603" i="6"/>
  <c r="AN1603" i="6" s="1"/>
  <c r="AO1603" i="6" s="1"/>
  <c r="AJ771" i="6"/>
  <c r="AL771" i="6"/>
  <c r="AJ267" i="6"/>
  <c r="AL267" i="6"/>
  <c r="AN267" i="6" s="1"/>
  <c r="AO267" i="6" s="1"/>
  <c r="AJ265" i="6"/>
  <c r="AL265" i="6"/>
  <c r="AN265" i="6" s="1"/>
  <c r="AO265" i="6" s="1"/>
  <c r="AJ262" i="6"/>
  <c r="AL262" i="6"/>
  <c r="AJ1003" i="6"/>
  <c r="AL1003" i="6"/>
  <c r="AN1003" i="6" s="1"/>
  <c r="AO1003" i="6" s="1"/>
  <c r="AJ998" i="6"/>
  <c r="AL998" i="6"/>
  <c r="AJ488" i="6"/>
  <c r="AL488" i="6"/>
  <c r="AN488" i="6" s="1"/>
  <c r="AO488" i="6" s="1"/>
  <c r="AJ485" i="6"/>
  <c r="AL485" i="6"/>
  <c r="AJ1280" i="6"/>
  <c r="AL1280" i="6"/>
  <c r="AN1280" i="6" s="1"/>
  <c r="AO1280" i="6" s="1"/>
  <c r="AJ1278" i="6"/>
  <c r="AL1278" i="6"/>
  <c r="AN1278" i="6" s="1"/>
  <c r="AO1278" i="6" s="1"/>
  <c r="AJ987" i="6"/>
  <c r="AL987" i="6"/>
  <c r="AN987" i="6" s="1"/>
  <c r="AO987" i="6" s="1"/>
  <c r="AJ1565" i="6"/>
  <c r="AL1565" i="6"/>
  <c r="AN1565" i="6" s="1"/>
  <c r="AO1565" i="6" s="1"/>
  <c r="AJ250" i="6"/>
  <c r="AL250" i="6"/>
  <c r="AN250" i="6" s="1"/>
  <c r="AO250" i="6" s="1"/>
  <c r="AJ984" i="6"/>
  <c r="AL984" i="6"/>
  <c r="AN984" i="6" s="1"/>
  <c r="AO984" i="6" s="1"/>
  <c r="AJ1271" i="6"/>
  <c r="AL1271" i="6"/>
  <c r="AN1271" i="6" s="1"/>
  <c r="AO1271" i="6" s="1"/>
  <c r="AJ1550" i="6"/>
  <c r="AL1550" i="6"/>
  <c r="AN1550" i="6" s="1"/>
  <c r="AO1550" i="6" s="1"/>
  <c r="AJ749" i="6"/>
  <c r="AL749" i="6"/>
  <c r="AN749" i="6" s="1"/>
  <c r="AO749" i="6" s="1"/>
  <c r="AJ744" i="6"/>
  <c r="AL744" i="6"/>
  <c r="AN744" i="6" s="1"/>
  <c r="AO744" i="6" s="1"/>
  <c r="AJ1265" i="6"/>
  <c r="AL1265" i="6"/>
  <c r="AN1265" i="6" s="1"/>
  <c r="AO1265" i="6" s="1"/>
  <c r="AJ742" i="6"/>
  <c r="AL742" i="6"/>
  <c r="AJ1263" i="6"/>
  <c r="AL1263" i="6"/>
  <c r="AN1263" i="6" s="1"/>
  <c r="AO1263" i="6" s="1"/>
  <c r="AJ232" i="6"/>
  <c r="AL232" i="6"/>
  <c r="AN232" i="6" s="1"/>
  <c r="AO232" i="6" s="1"/>
  <c r="AJ466" i="6"/>
  <c r="AL466" i="6"/>
  <c r="AN466" i="6" s="1"/>
  <c r="AO466" i="6" s="1"/>
  <c r="AJ465" i="6"/>
  <c r="AL465" i="6"/>
  <c r="AJ1842" i="6"/>
  <c r="AL1842" i="6"/>
  <c r="AN1842" i="6" s="1"/>
  <c r="AO1842" i="6" s="1"/>
  <c r="AJ735" i="6"/>
  <c r="AL735" i="6"/>
  <c r="AJ968" i="6"/>
  <c r="AL968" i="6"/>
  <c r="AN968" i="6" s="1"/>
  <c r="AO968" i="6" s="1"/>
  <c r="AJ1510" i="6"/>
  <c r="AL1510" i="6"/>
  <c r="AJ965" i="6"/>
  <c r="AL965" i="6"/>
  <c r="AN965" i="6" s="1"/>
  <c r="AO965" i="6" s="1"/>
  <c r="AJ1251" i="6"/>
  <c r="AL1251" i="6"/>
  <c r="AJ1250" i="6"/>
  <c r="AL1250" i="6"/>
  <c r="AN1250" i="6" s="1"/>
  <c r="AO1250" i="6" s="1"/>
  <c r="AJ1249" i="6"/>
  <c r="AL1249" i="6"/>
  <c r="AN1249" i="6" s="1"/>
  <c r="AO1249" i="6" s="1"/>
  <c r="AJ958" i="6"/>
  <c r="AL958" i="6"/>
  <c r="AN958" i="6" s="1"/>
  <c r="AO958" i="6" s="1"/>
  <c r="AJ955" i="6"/>
  <c r="AL955" i="6"/>
  <c r="AJ954" i="6"/>
  <c r="AL954" i="6"/>
  <c r="AN954" i="6" s="1"/>
  <c r="AO954" i="6" s="1"/>
  <c r="AJ1489" i="6"/>
  <c r="AL1489" i="6"/>
  <c r="AN1489" i="6" s="1"/>
  <c r="AO1489" i="6" s="1"/>
  <c r="AJ717" i="6"/>
  <c r="AL717" i="6"/>
  <c r="AN717" i="6" s="1"/>
  <c r="AO717" i="6" s="1"/>
  <c r="AJ715" i="6"/>
  <c r="AL715" i="6"/>
  <c r="AN715" i="6" s="1"/>
  <c r="AO715" i="6" s="1"/>
  <c r="AJ1234" i="6"/>
  <c r="AL1234" i="6"/>
  <c r="AN1234" i="6" s="1"/>
  <c r="AO1234" i="6" s="1"/>
  <c r="AJ946" i="6"/>
  <c r="AL946" i="6"/>
  <c r="AN946" i="6" s="1"/>
  <c r="AO946" i="6" s="1"/>
  <c r="AJ205" i="6"/>
  <c r="AL205" i="6"/>
  <c r="AN205" i="6" s="1"/>
  <c r="AO205" i="6" s="1"/>
  <c r="AJ709" i="6"/>
  <c r="AL709" i="6"/>
  <c r="AN709" i="6" s="1"/>
  <c r="AO709" i="6" s="1"/>
  <c r="AJ2112" i="6"/>
  <c r="AL2112" i="6"/>
  <c r="AN2112" i="6" s="1"/>
  <c r="AO2112" i="6" s="1"/>
  <c r="AJ1229" i="6"/>
  <c r="AL1229" i="6"/>
  <c r="AN1229" i="6" s="1"/>
  <c r="AO1229" i="6" s="1"/>
  <c r="AJ1476" i="6"/>
  <c r="AL1476" i="6"/>
  <c r="AN1476" i="6" s="1"/>
  <c r="AO1476" i="6" s="1"/>
  <c r="AJ699" i="6"/>
  <c r="AL699" i="6"/>
  <c r="AN699" i="6" s="1"/>
  <c r="AO699" i="6" s="1"/>
  <c r="AJ197" i="6"/>
  <c r="AL197" i="6"/>
  <c r="AJ2104" i="6"/>
  <c r="AL2104" i="6"/>
  <c r="AN2104" i="6" s="1"/>
  <c r="AO2104" i="6" s="1"/>
  <c r="AJ1218" i="6"/>
  <c r="AL1218" i="6"/>
  <c r="AJ1468" i="6"/>
  <c r="AL1468" i="6"/>
  <c r="AN1468" i="6" s="1"/>
  <c r="AO1468" i="6" s="1"/>
  <c r="AJ1805" i="6"/>
  <c r="AL1805" i="6"/>
  <c r="AN1805" i="6" s="1"/>
  <c r="AO1805" i="6" s="1"/>
  <c r="AJ2098" i="6"/>
  <c r="AL2098" i="6"/>
  <c r="AJ2094" i="6"/>
  <c r="AL2094" i="6"/>
  <c r="AN2094" i="6" s="1"/>
  <c r="AO2094" i="6" s="1"/>
  <c r="AJ442" i="6"/>
  <c r="AL442" i="6"/>
  <c r="AJ441" i="6"/>
  <c r="AL441" i="6"/>
  <c r="AN441" i="6" s="1"/>
  <c r="AO441" i="6" s="1"/>
  <c r="AJ932" i="6"/>
  <c r="AL932" i="6"/>
  <c r="AJ1796" i="6"/>
  <c r="AL1796" i="6"/>
  <c r="AN1796" i="6" s="1"/>
  <c r="AO1796" i="6" s="1"/>
  <c r="AJ1203" i="6"/>
  <c r="AL1203" i="6"/>
  <c r="AN1203" i="6" s="1"/>
  <c r="AO1203" i="6" s="1"/>
  <c r="AJ1455" i="6"/>
  <c r="AL1455" i="6"/>
  <c r="AN1455" i="6" s="1"/>
  <c r="AO1455" i="6" s="1"/>
  <c r="AJ676" i="6"/>
  <c r="AL676" i="6"/>
  <c r="AN676" i="6" s="1"/>
  <c r="AO676" i="6" s="1"/>
  <c r="AJ1452" i="6"/>
  <c r="AL1452" i="6"/>
  <c r="AN1452" i="6" s="1"/>
  <c r="AO1452" i="6" s="1"/>
  <c r="AJ2077" i="6"/>
  <c r="AL2077" i="6"/>
  <c r="AN2077" i="6" s="1"/>
  <c r="AO2077" i="6" s="1"/>
  <c r="AJ2075" i="6"/>
  <c r="AL2075" i="6"/>
  <c r="AN2075" i="6" s="1"/>
  <c r="AO2075" i="6" s="1"/>
  <c r="AJ431" i="6"/>
  <c r="AL431" i="6"/>
  <c r="AN431" i="6" s="1"/>
  <c r="AO431" i="6" s="1"/>
  <c r="AJ917" i="6"/>
  <c r="AL917" i="6"/>
  <c r="AN917" i="6" s="1"/>
  <c r="AO917" i="6" s="1"/>
  <c r="AJ664" i="6"/>
  <c r="AL664" i="6"/>
  <c r="AN664" i="6" s="1"/>
  <c r="AO664" i="6" s="1"/>
  <c r="AJ661" i="6"/>
  <c r="AL661" i="6"/>
  <c r="AN661" i="6" s="1"/>
  <c r="AO661" i="6" s="1"/>
  <c r="AJ2063" i="6"/>
  <c r="AL2063" i="6"/>
  <c r="AN2063" i="6" s="1"/>
  <c r="AO2063" i="6" s="1"/>
  <c r="AJ1188" i="6"/>
  <c r="AL1188" i="6"/>
  <c r="AN1188" i="6" s="1"/>
  <c r="AO1188" i="6" s="1"/>
  <c r="AJ1792" i="6"/>
  <c r="AL1792" i="6"/>
  <c r="AN1792" i="6" s="1"/>
  <c r="AO1792" i="6" s="1"/>
  <c r="AJ1185" i="6"/>
  <c r="AL1185" i="6"/>
  <c r="AJ420" i="6"/>
  <c r="AL420" i="6"/>
  <c r="AN420" i="6" s="1"/>
  <c r="AO420" i="6" s="1"/>
  <c r="AJ909" i="6"/>
  <c r="AL909" i="6"/>
  <c r="AJ647" i="6"/>
  <c r="AL647" i="6"/>
  <c r="AN647" i="6" s="1"/>
  <c r="AO647" i="6" s="1"/>
  <c r="AJ1177" i="6"/>
  <c r="AL1177" i="6"/>
  <c r="AN1177" i="6" s="1"/>
  <c r="AO1177" i="6" s="1"/>
  <c r="AJ2046" i="6"/>
  <c r="AL2046" i="6"/>
  <c r="AJ155" i="6"/>
  <c r="AL155" i="6"/>
  <c r="AN155" i="6" s="1"/>
  <c r="AO155" i="6" s="1"/>
  <c r="AJ637" i="6"/>
  <c r="AL637" i="6"/>
  <c r="AJ1170" i="6"/>
  <c r="AL1170" i="6"/>
  <c r="AN1170" i="6" s="1"/>
  <c r="AO1170" i="6" s="1"/>
  <c r="AJ405" i="6"/>
  <c r="AL405" i="6"/>
  <c r="AJ146" i="6"/>
  <c r="AL146" i="6"/>
  <c r="AN146" i="6" s="1"/>
  <c r="AO146" i="6" s="1"/>
  <c r="AJ1414" i="6"/>
  <c r="AL1414" i="6"/>
  <c r="AN1414" i="6" s="1"/>
  <c r="AO1414" i="6" s="1"/>
  <c r="AJ895" i="6"/>
  <c r="AL895" i="6"/>
  <c r="AN895" i="6" s="1"/>
  <c r="AO895" i="6" s="1"/>
  <c r="AJ1413" i="6"/>
  <c r="AL1413" i="6"/>
  <c r="AN1413" i="6" s="1"/>
  <c r="AO1413" i="6" s="1"/>
  <c r="AJ1411" i="6"/>
  <c r="AL1411" i="6"/>
  <c r="AN1411" i="6" s="1"/>
  <c r="AO1411" i="6" s="1"/>
  <c r="AJ629" i="6"/>
  <c r="AL629" i="6"/>
  <c r="AN629" i="6" s="1"/>
  <c r="AO629" i="6" s="1"/>
  <c r="AJ626" i="6"/>
  <c r="AL626" i="6"/>
  <c r="AN626" i="6" s="1"/>
  <c r="AO626" i="6" s="1"/>
  <c r="AJ1777" i="6"/>
  <c r="AL1777" i="6"/>
  <c r="AN1777" i="6" s="1"/>
  <c r="AO1777" i="6" s="1"/>
  <c r="AJ885" i="6"/>
  <c r="AL885" i="6"/>
  <c r="AN885" i="6" s="1"/>
  <c r="AO885" i="6" s="1"/>
  <c r="AJ2026" i="6"/>
  <c r="AL2026" i="6"/>
  <c r="AN2026" i="6" s="1"/>
  <c r="AO2026" i="6" s="1"/>
  <c r="AJ2023" i="6"/>
  <c r="AL2023" i="6"/>
  <c r="AN2023" i="6" s="1"/>
  <c r="AO2023" i="6" s="1"/>
  <c r="AJ2021" i="6"/>
  <c r="AL2021" i="6"/>
  <c r="AN2021" i="6" s="1"/>
  <c r="AO2021" i="6" s="1"/>
  <c r="AJ1771" i="6"/>
  <c r="AL1771" i="6"/>
  <c r="AN1771" i="6" s="1"/>
  <c r="AO1771" i="6" s="1"/>
  <c r="AJ613" i="6"/>
  <c r="AL613" i="6"/>
  <c r="AN613" i="6" s="1"/>
  <c r="AO613" i="6" s="1"/>
  <c r="AJ874" i="6"/>
  <c r="AL874" i="6"/>
  <c r="AJ611" i="6"/>
  <c r="AL611" i="6"/>
  <c r="AN611" i="6" s="1"/>
  <c r="AO611" i="6" s="1"/>
  <c r="AJ2013" i="6"/>
  <c r="AL2013" i="6"/>
  <c r="AJ386" i="6"/>
  <c r="AL386" i="6"/>
  <c r="AN386" i="6" s="1"/>
  <c r="AO386" i="6" s="1"/>
  <c r="AJ607" i="6"/>
  <c r="AL607" i="6"/>
  <c r="AN607" i="6" s="1"/>
  <c r="AO607" i="6" s="1"/>
  <c r="AJ106" i="6"/>
  <c r="AL106" i="6"/>
  <c r="AJ2010" i="6"/>
  <c r="AL2010" i="6"/>
  <c r="AN2010" i="6" s="1"/>
  <c r="AO2010" i="6" s="1"/>
  <c r="AJ104" i="6"/>
  <c r="AL104" i="6"/>
  <c r="AJ1764" i="6"/>
  <c r="AL1764" i="6"/>
  <c r="AN1764" i="6" s="1"/>
  <c r="AO1764" i="6" s="1"/>
  <c r="AJ1381" i="6"/>
  <c r="AL1381" i="6"/>
  <c r="AJ98" i="6"/>
  <c r="AL98" i="6"/>
  <c r="AN98" i="6" s="1"/>
  <c r="AO98" i="6" s="1"/>
  <c r="AJ862" i="6"/>
  <c r="AL862" i="6"/>
  <c r="AN862" i="6" s="1"/>
  <c r="AO862" i="6" s="1"/>
  <c r="AJ524" i="6"/>
  <c r="AL524" i="6"/>
  <c r="AN524" i="6" s="1"/>
  <c r="AO524" i="6" s="1"/>
  <c r="AJ594" i="6"/>
  <c r="AL594" i="6"/>
  <c r="AN594" i="6" s="1"/>
  <c r="AO594" i="6" s="1"/>
  <c r="AJ94" i="6"/>
  <c r="AL94" i="6"/>
  <c r="AN94" i="6" s="1"/>
  <c r="AO94" i="6" s="1"/>
  <c r="AJ1991" i="6"/>
  <c r="AL1991" i="6"/>
  <c r="AN1991" i="6" s="1"/>
  <c r="AO1991" i="6" s="1"/>
  <c r="AL1645" i="6"/>
  <c r="AN1645" i="6" s="1"/>
  <c r="AO1645" i="6" s="1"/>
  <c r="AL1868" i="6"/>
  <c r="AN1868" i="6" s="1"/>
  <c r="AO1868" i="6" s="1"/>
  <c r="AL464" i="6"/>
  <c r="AJ2239" i="6"/>
  <c r="AL2239" i="6"/>
  <c r="AN2239" i="6" s="1"/>
  <c r="AO2239" i="6" s="1"/>
  <c r="AJ1048" i="6"/>
  <c r="AL1048" i="6"/>
  <c r="AN1048" i="6" s="1"/>
  <c r="AO1048" i="6" s="1"/>
  <c r="AJ818" i="6"/>
  <c r="AL818" i="6"/>
  <c r="AN818" i="6" s="1"/>
  <c r="AO818" i="6" s="1"/>
  <c r="AJ1673" i="6"/>
  <c r="AL1673" i="6"/>
  <c r="AN1673" i="6" s="1"/>
  <c r="AO1673" i="6" s="1"/>
  <c r="AJ1668" i="6"/>
  <c r="AL1668" i="6"/>
  <c r="AN1668" i="6" s="1"/>
  <c r="AO1668" i="6" s="1"/>
  <c r="AJ1043" i="6"/>
  <c r="AL1043" i="6"/>
  <c r="AJ2167" i="6"/>
  <c r="AL2167" i="6"/>
  <c r="AN2167" i="6" s="1"/>
  <c r="AO2167" i="6" s="1"/>
  <c r="AJ1906" i="6"/>
  <c r="AL1906" i="6"/>
  <c r="AJ1320" i="6"/>
  <c r="AL1320" i="6"/>
  <c r="AJ302" i="6"/>
  <c r="AL302" i="6"/>
  <c r="AJ299" i="6"/>
  <c r="AL299" i="6"/>
  <c r="AN299" i="6" s="1"/>
  <c r="AO299" i="6" s="1"/>
  <c r="AJ802" i="6"/>
  <c r="AL802" i="6"/>
  <c r="AN802" i="6" s="1"/>
  <c r="AO802" i="6" s="1"/>
  <c r="AJ1651" i="6"/>
  <c r="AL1651" i="6"/>
  <c r="AN1651" i="6" s="1"/>
  <c r="AO1651" i="6" s="1"/>
  <c r="AJ1035" i="6"/>
  <c r="AL1035" i="6"/>
  <c r="AN1035" i="6" s="1"/>
  <c r="AO1035" i="6" s="1"/>
  <c r="AJ1312" i="6"/>
  <c r="AL1312" i="6"/>
  <c r="AN1312" i="6" s="1"/>
  <c r="AO1312" i="6" s="1"/>
  <c r="AJ507" i="6"/>
  <c r="AL507" i="6"/>
  <c r="AN507" i="6" s="1"/>
  <c r="AO507" i="6" s="1"/>
  <c r="AJ1309" i="6"/>
  <c r="AL1309" i="6"/>
  <c r="AN1309" i="6" s="1"/>
  <c r="AO1309" i="6" s="1"/>
  <c r="AJ1894" i="6"/>
  <c r="AL1894" i="6"/>
  <c r="AJ1891" i="6"/>
  <c r="AL1891" i="6"/>
  <c r="AN1891" i="6" s="1"/>
  <c r="AO1891" i="6" s="1"/>
  <c r="AJ791" i="6"/>
  <c r="AL791" i="6"/>
  <c r="AJ1305" i="6"/>
  <c r="AL1305" i="6"/>
  <c r="AJ1304" i="6"/>
  <c r="AL1304" i="6"/>
  <c r="AN1304" i="6" s="1"/>
  <c r="AO1304" i="6" s="1"/>
  <c r="AJ2217" i="6"/>
  <c r="AL2217" i="6"/>
  <c r="AN2217" i="6" s="1"/>
  <c r="AO2217" i="6" s="1"/>
  <c r="AJ781" i="6"/>
  <c r="AL781" i="6"/>
  <c r="AJ1621" i="6"/>
  <c r="AL1621" i="6"/>
  <c r="AN1621" i="6" s="1"/>
  <c r="AO1621" i="6" s="1"/>
  <c r="AJ1883" i="6"/>
  <c r="AL1883" i="6"/>
  <c r="AN1883" i="6" s="1"/>
  <c r="AO1883" i="6" s="1"/>
  <c r="AJ777" i="6"/>
  <c r="AL777" i="6"/>
  <c r="AN777" i="6" s="1"/>
  <c r="AO777" i="6" s="1"/>
  <c r="AJ276" i="6"/>
  <c r="AL276" i="6"/>
  <c r="AN276" i="6" s="1"/>
  <c r="AO276" i="6" s="1"/>
  <c r="AJ776" i="6"/>
  <c r="AL776" i="6"/>
  <c r="AN776" i="6" s="1"/>
  <c r="AO776" i="6" s="1"/>
  <c r="AJ774" i="6"/>
  <c r="AL774" i="6"/>
  <c r="AN774" i="6" s="1"/>
  <c r="AO774" i="6" s="1"/>
  <c r="AJ1602" i="6"/>
  <c r="AL1602" i="6"/>
  <c r="AN1602" i="6" s="1"/>
  <c r="AO1602" i="6" s="1"/>
  <c r="AJ2203" i="6"/>
  <c r="AL2203" i="6"/>
  <c r="AJ1597" i="6"/>
  <c r="AL1597" i="6"/>
  <c r="AN1597" i="6" s="1"/>
  <c r="AO1597" i="6" s="1"/>
  <c r="AJ266" i="6"/>
  <c r="AL266" i="6"/>
  <c r="AJ492" i="6"/>
  <c r="AL492" i="6"/>
  <c r="AN492" i="6" s="1"/>
  <c r="AO492" i="6" s="1"/>
  <c r="AJ1288" i="6"/>
  <c r="AL1288" i="6"/>
  <c r="AJ261" i="6"/>
  <c r="AL261" i="6"/>
  <c r="AN261" i="6" s="1"/>
  <c r="AO261" i="6" s="1"/>
  <c r="AJ2191" i="6"/>
  <c r="AL2191" i="6"/>
  <c r="AN2191" i="6" s="1"/>
  <c r="AO2191" i="6" s="1"/>
  <c r="AJ1863" i="6"/>
  <c r="AL1863" i="6"/>
  <c r="AN1863" i="6" s="1"/>
  <c r="AO1863" i="6" s="1"/>
  <c r="AJ1579" i="6"/>
  <c r="AL1579" i="6"/>
  <c r="AN1579" i="6" s="1"/>
  <c r="AO1579" i="6" s="1"/>
  <c r="AJ487" i="6"/>
  <c r="AL487" i="6"/>
  <c r="AN487" i="6" s="1"/>
  <c r="AO487" i="6" s="1"/>
  <c r="AJ2178" i="6"/>
  <c r="AL2178" i="6"/>
  <c r="AN2178" i="6" s="1"/>
  <c r="AO2178" i="6" s="1"/>
  <c r="AJ1575" i="6"/>
  <c r="AL1575" i="6"/>
  <c r="AN1575" i="6" s="1"/>
  <c r="AO1575" i="6" s="1"/>
  <c r="AJ1571" i="6"/>
  <c r="AL1571" i="6"/>
  <c r="AJ1859" i="6"/>
  <c r="AL1859" i="6"/>
  <c r="AN1859" i="6" s="1"/>
  <c r="AO1859" i="6" s="1"/>
  <c r="AJ986" i="6"/>
  <c r="AL986" i="6"/>
  <c r="AJ1564" i="6"/>
  <c r="AL1564" i="6"/>
  <c r="AN1564" i="6" s="1"/>
  <c r="AO1564" i="6" s="1"/>
  <c r="AJ1692" i="6"/>
  <c r="AL1692" i="6"/>
  <c r="AJ1274" i="6"/>
  <c r="AL1274" i="6"/>
  <c r="AN1274" i="6" s="1"/>
  <c r="AO1274" i="6" s="1"/>
  <c r="AJ1554" i="6"/>
  <c r="AL1554" i="6"/>
  <c r="AN1554" i="6" s="1"/>
  <c r="AO1554" i="6" s="1"/>
  <c r="AJ2161" i="6"/>
  <c r="AL2161" i="6"/>
  <c r="AN2161" i="6" s="1"/>
  <c r="AO2161" i="6" s="1"/>
  <c r="AJ981" i="6"/>
  <c r="AL981" i="6"/>
  <c r="AN981" i="6" s="1"/>
  <c r="AO981" i="6" s="1"/>
  <c r="AJ1266" i="6"/>
  <c r="AL1266" i="6"/>
  <c r="AN1266" i="6" s="1"/>
  <c r="AO1266" i="6" s="1"/>
  <c r="AJ243" i="6"/>
  <c r="AL243" i="6"/>
  <c r="AN243" i="6" s="1"/>
  <c r="AO243" i="6" s="1"/>
  <c r="AJ1264" i="6"/>
  <c r="AL1264" i="6"/>
  <c r="AN1264" i="6" s="1"/>
  <c r="AO1264" i="6" s="1"/>
  <c r="AJ977" i="6"/>
  <c r="AL977" i="6"/>
  <c r="AJ1533" i="6"/>
  <c r="AL1533" i="6"/>
  <c r="AN1533" i="6" s="1"/>
  <c r="AO1533" i="6" s="1"/>
  <c r="AJ231" i="6"/>
  <c r="AL231" i="6"/>
  <c r="AJ2149" i="6"/>
  <c r="AL2149" i="6"/>
  <c r="AN2149" i="6" s="1"/>
  <c r="AO2149" i="6" s="1"/>
  <c r="AJ973" i="6"/>
  <c r="AL973" i="6"/>
  <c r="AJ971" i="6"/>
  <c r="AL971" i="6"/>
  <c r="AN971" i="6" s="1"/>
  <c r="AO971" i="6" s="1"/>
  <c r="AJ1518" i="6"/>
  <c r="AL1518" i="6"/>
  <c r="AN1518" i="6" s="1"/>
  <c r="AO1518" i="6" s="1"/>
  <c r="AJ463" i="6"/>
  <c r="AL463" i="6"/>
  <c r="AN463" i="6" s="1"/>
  <c r="AO463" i="6" s="1"/>
  <c r="AJ2143" i="6"/>
  <c r="AL2143" i="6"/>
  <c r="AN2143" i="6" s="1"/>
  <c r="AO2143" i="6" s="1"/>
  <c r="AJ1509" i="6"/>
  <c r="AL1509" i="6"/>
  <c r="AN1509" i="6" s="1"/>
  <c r="AO1509" i="6" s="1"/>
  <c r="AJ728" i="6"/>
  <c r="AL728" i="6"/>
  <c r="AN728" i="6" s="1"/>
  <c r="AO728" i="6" s="1"/>
  <c r="AJ1502" i="6"/>
  <c r="AL1502" i="6"/>
  <c r="AN1502" i="6" s="1"/>
  <c r="AO1502" i="6" s="1"/>
  <c r="AJ1498" i="6"/>
  <c r="AL1498" i="6"/>
  <c r="AJ960" i="6"/>
  <c r="AL960" i="6"/>
  <c r="AN960" i="6" s="1"/>
  <c r="AO960" i="6" s="1"/>
  <c r="AJ1834" i="6"/>
  <c r="AL1834" i="6"/>
  <c r="AJ1245" i="6"/>
  <c r="AL1245" i="6"/>
  <c r="AN1245" i="6" s="1"/>
  <c r="AO1245" i="6" s="1"/>
  <c r="AJ2127" i="6"/>
  <c r="AL2127" i="6"/>
  <c r="AJ212" i="6"/>
  <c r="AL212" i="6"/>
  <c r="AN212" i="6" s="1"/>
  <c r="AO212" i="6" s="1"/>
  <c r="AJ1688" i="6"/>
  <c r="AL1688" i="6"/>
  <c r="AN1688" i="6" s="1"/>
  <c r="AO1688" i="6" s="1"/>
  <c r="AJ459" i="6"/>
  <c r="AL459" i="6"/>
  <c r="AN459" i="6" s="1"/>
  <c r="AO459" i="6" s="1"/>
  <c r="AJ1484" i="6"/>
  <c r="AL1484" i="6"/>
  <c r="AN1484" i="6" s="1"/>
  <c r="AO1484" i="6" s="1"/>
  <c r="AJ1233" i="6"/>
  <c r="AL1233" i="6"/>
  <c r="AN1233" i="6" s="1"/>
  <c r="AO1233" i="6" s="1"/>
  <c r="AJ204" i="6"/>
  <c r="AL204" i="6"/>
  <c r="AN204" i="6" s="1"/>
  <c r="AO204" i="6" s="1"/>
  <c r="AJ708" i="6"/>
  <c r="AL708" i="6"/>
  <c r="AN708" i="6" s="1"/>
  <c r="AO708" i="6" s="1"/>
  <c r="AJ2111" i="6"/>
  <c r="AL2111" i="6"/>
  <c r="AJ1478" i="6"/>
  <c r="AL1478" i="6"/>
  <c r="AN1478" i="6" s="1"/>
  <c r="AO1478" i="6" s="1"/>
  <c r="AJ1815" i="6"/>
  <c r="AL1815" i="6"/>
  <c r="AJ1812" i="6"/>
  <c r="AL1812" i="6"/>
  <c r="AN1812" i="6" s="1"/>
  <c r="AO1812" i="6" s="1"/>
  <c r="AJ1221" i="6"/>
  <c r="AL1221" i="6"/>
  <c r="AJ1808" i="6"/>
  <c r="AL1808" i="6"/>
  <c r="AN1808" i="6" s="1"/>
  <c r="AO1808" i="6" s="1"/>
  <c r="AJ694" i="6"/>
  <c r="AL694" i="6"/>
  <c r="AN694" i="6" s="1"/>
  <c r="AO694" i="6" s="1"/>
  <c r="AJ1467" i="6"/>
  <c r="AL1467" i="6"/>
  <c r="AN1467" i="6" s="1"/>
  <c r="AO1467" i="6" s="1"/>
  <c r="AJ938" i="6"/>
  <c r="AL938" i="6"/>
  <c r="AN938" i="6" s="1"/>
  <c r="AO938" i="6" s="1"/>
  <c r="AJ2097" i="6"/>
  <c r="AL2097" i="6"/>
  <c r="AN2097" i="6" s="1"/>
  <c r="AO2097" i="6" s="1"/>
  <c r="AJ1804" i="6"/>
  <c r="AL1804" i="6"/>
  <c r="AJ1463" i="6"/>
  <c r="AL1463" i="6"/>
  <c r="AN1463" i="6" s="1"/>
  <c r="AO1463" i="6" s="1"/>
  <c r="AJ1800" i="6"/>
  <c r="AL1800" i="6"/>
  <c r="AJ931" i="6"/>
  <c r="AL931" i="6"/>
  <c r="AJ1208" i="6"/>
  <c r="AL1208" i="6"/>
  <c r="AJ2089" i="6"/>
  <c r="AL2089" i="6"/>
  <c r="AN2089" i="6" s="1"/>
  <c r="AO2089" i="6" s="1"/>
  <c r="AJ175" i="6"/>
  <c r="AL175" i="6"/>
  <c r="AJ675" i="6"/>
  <c r="AL675" i="6"/>
  <c r="AN675" i="6" s="1"/>
  <c r="AO675" i="6" s="1"/>
  <c r="AJ435" i="6"/>
  <c r="AL435" i="6"/>
  <c r="AN435" i="6" s="1"/>
  <c r="AO435" i="6" s="1"/>
  <c r="AJ1448" i="6"/>
  <c r="AL1448" i="6"/>
  <c r="AN1448" i="6" s="1"/>
  <c r="AO1448" i="6" s="1"/>
  <c r="AJ2074" i="6"/>
  <c r="AL2074" i="6"/>
  <c r="AN2074" i="6" s="1"/>
  <c r="AO2074" i="6" s="1"/>
  <c r="AJ2073" i="6"/>
  <c r="AL2073" i="6"/>
  <c r="AN2073" i="6" s="1"/>
  <c r="AO2073" i="6" s="1"/>
  <c r="AJ916" i="6"/>
  <c r="AL916" i="6"/>
  <c r="AJ1444" i="6"/>
  <c r="AL1444" i="6"/>
  <c r="AN1444" i="6" s="1"/>
  <c r="AO1444" i="6" s="1"/>
  <c r="AJ1192" i="6"/>
  <c r="AL1192" i="6"/>
  <c r="AJ659" i="6"/>
  <c r="AL659" i="6"/>
  <c r="AJ656" i="6"/>
  <c r="AL656" i="6"/>
  <c r="AJ1791" i="6"/>
  <c r="AL1791" i="6"/>
  <c r="AN1791" i="6" s="1"/>
  <c r="AO1791" i="6" s="1"/>
  <c r="AJ1184" i="6"/>
  <c r="AL1184" i="6"/>
  <c r="AJ2054" i="6"/>
  <c r="AL2054" i="6"/>
  <c r="AN2054" i="6" s="1"/>
  <c r="AO2054" i="6" s="1"/>
  <c r="AJ1431" i="6"/>
  <c r="AL1431" i="6"/>
  <c r="AN1431" i="6" s="1"/>
  <c r="AO1431" i="6" s="1"/>
  <c r="AJ646" i="6"/>
  <c r="AL646" i="6"/>
  <c r="AN646" i="6" s="1"/>
  <c r="AO646" i="6" s="1"/>
  <c r="AJ643" i="6"/>
  <c r="AL643" i="6"/>
  <c r="AN643" i="6" s="1"/>
  <c r="AO643" i="6" s="1"/>
  <c r="AJ640" i="6"/>
  <c r="AL640" i="6"/>
  <c r="AN640" i="6" s="1"/>
  <c r="AO640" i="6" s="1"/>
  <c r="AJ409" i="6"/>
  <c r="AL409" i="6"/>
  <c r="AJ153" i="6"/>
  <c r="AL153" i="6"/>
  <c r="AN153" i="6" s="1"/>
  <c r="AO153" i="6" s="1"/>
  <c r="AJ1169" i="6"/>
  <c r="AL1169" i="6"/>
  <c r="AJ899" i="6"/>
  <c r="AL899" i="6"/>
  <c r="AJ402" i="6"/>
  <c r="AL402" i="6"/>
  <c r="AJ145" i="6"/>
  <c r="AL145" i="6"/>
  <c r="AN145" i="6" s="1"/>
  <c r="AO145" i="6" s="1"/>
  <c r="AJ1164" i="6"/>
  <c r="AL1164" i="6"/>
  <c r="AJ1412" i="6"/>
  <c r="AL1412" i="6"/>
  <c r="AN1412" i="6" s="1"/>
  <c r="AO1412" i="6" s="1"/>
  <c r="AJ394" i="6"/>
  <c r="AL394" i="6"/>
  <c r="AN394" i="6" s="1"/>
  <c r="AO394" i="6" s="1"/>
  <c r="AJ136" i="6"/>
  <c r="AL136" i="6"/>
  <c r="AN136" i="6" s="1"/>
  <c r="AO136" i="6" s="1"/>
  <c r="AJ1156" i="6"/>
  <c r="AL1156" i="6"/>
  <c r="AN1156" i="6" s="1"/>
  <c r="AO1156" i="6" s="1"/>
  <c r="AJ2030" i="6"/>
  <c r="AL2030" i="6"/>
  <c r="AN2030" i="6" s="1"/>
  <c r="AO2030" i="6" s="1"/>
  <c r="AJ622" i="6"/>
  <c r="AL622" i="6"/>
  <c r="AJ619" i="6"/>
  <c r="AL619" i="6"/>
  <c r="AN619" i="6" s="1"/>
  <c r="AO619" i="6" s="1"/>
  <c r="AJ618" i="6"/>
  <c r="AL618" i="6"/>
  <c r="AJ1151" i="6"/>
  <c r="AL1151" i="6"/>
  <c r="AN1151" i="6" s="1"/>
  <c r="AO1151" i="6" s="1"/>
  <c r="AJ614" i="6"/>
  <c r="AL614" i="6"/>
  <c r="AJ118" i="6"/>
  <c r="AL118" i="6"/>
  <c r="AN118" i="6" s="1"/>
  <c r="AO118" i="6" s="1"/>
  <c r="AJ1146" i="6"/>
  <c r="AL1146" i="6"/>
  <c r="AJ117" i="6"/>
  <c r="AL117" i="6"/>
  <c r="AN117" i="6" s="1"/>
  <c r="AO117" i="6" s="1"/>
  <c r="AJ1390" i="6"/>
  <c r="AL1390" i="6"/>
  <c r="AN1390" i="6" s="1"/>
  <c r="AO1390" i="6" s="1"/>
  <c r="AJ385" i="6"/>
  <c r="AL385" i="6"/>
  <c r="AN385" i="6" s="1"/>
  <c r="AO385" i="6" s="1"/>
  <c r="AJ109" i="6"/>
  <c r="AL109" i="6"/>
  <c r="AN109" i="6" s="1"/>
  <c r="AO109" i="6" s="1"/>
  <c r="AJ869" i="6"/>
  <c r="AL869" i="6"/>
  <c r="AN869" i="6" s="1"/>
  <c r="AO869" i="6" s="1"/>
  <c r="AJ1385" i="6"/>
  <c r="AL1385" i="6"/>
  <c r="AJ1131" i="6"/>
  <c r="AL1131" i="6"/>
  <c r="AN1131" i="6" s="1"/>
  <c r="AO1131" i="6" s="1"/>
  <c r="AJ603" i="6"/>
  <c r="AL603" i="6"/>
  <c r="AJ2002" i="6"/>
  <c r="AL2002" i="6"/>
  <c r="AN2002" i="6" s="1"/>
  <c r="AO2002" i="6" s="1"/>
  <c r="AJ1999" i="6"/>
  <c r="AL1999" i="6"/>
  <c r="AJ378" i="6"/>
  <c r="AL378" i="6"/>
  <c r="AN378" i="6" s="1"/>
  <c r="AO378" i="6" s="1"/>
  <c r="AJ596" i="6"/>
  <c r="AL596" i="6"/>
  <c r="AJ593" i="6"/>
  <c r="AL593" i="6"/>
  <c r="AN593" i="6" s="1"/>
  <c r="AO593" i="6" s="1"/>
  <c r="AJ93" i="6"/>
  <c r="AL93" i="6"/>
  <c r="AN93" i="6" s="1"/>
  <c r="AO93" i="6" s="1"/>
  <c r="AJ591" i="6"/>
  <c r="AL591" i="6"/>
  <c r="AN591" i="6" s="1"/>
  <c r="AO591" i="6" s="1"/>
  <c r="AJ1370" i="6"/>
  <c r="AL1370" i="6"/>
  <c r="AN1370" i="6" s="1"/>
  <c r="AO1370" i="6" s="1"/>
  <c r="AL506" i="6"/>
  <c r="AN506" i="6" s="1"/>
  <c r="AO506" i="6" s="1"/>
  <c r="AL1011" i="6"/>
  <c r="AN1011" i="6" s="1"/>
  <c r="AO1011" i="6" s="1"/>
  <c r="AJ1881" i="6"/>
  <c r="AL1881" i="6"/>
  <c r="AN1881" i="6" s="1"/>
  <c r="AO1881" i="6" s="1"/>
  <c r="AJ186" i="6"/>
  <c r="AL186" i="6"/>
  <c r="AN186" i="6" s="1"/>
  <c r="AO186" i="6" s="1"/>
  <c r="AL795" i="6"/>
  <c r="AN795" i="6" s="1"/>
  <c r="AO795" i="6" s="1"/>
  <c r="AL1491" i="6"/>
  <c r="AJ1336" i="6"/>
  <c r="AL1336" i="6"/>
  <c r="AJ1677" i="6"/>
  <c r="AL1677" i="6"/>
  <c r="AJ313" i="6"/>
  <c r="AL313" i="6"/>
  <c r="AN313" i="6" s="1"/>
  <c r="AO313" i="6" s="1"/>
  <c r="AJ310" i="6"/>
  <c r="AL310" i="6"/>
  <c r="AN310" i="6" s="1"/>
  <c r="AO310" i="6" s="1"/>
  <c r="AJ1331" i="6"/>
  <c r="AL1331" i="6"/>
  <c r="AN1331" i="6" s="1"/>
  <c r="AO1331" i="6" s="1"/>
  <c r="AJ2236" i="6"/>
  <c r="AL2236" i="6"/>
  <c r="AN2236" i="6" s="1"/>
  <c r="AO2236" i="6" s="1"/>
  <c r="AJ1661" i="6"/>
  <c r="AL1661" i="6"/>
  <c r="AN1661" i="6" s="1"/>
  <c r="AO1661" i="6" s="1"/>
  <c r="AJ1317" i="6"/>
  <c r="AL1317" i="6"/>
  <c r="AN1317" i="6" s="1"/>
  <c r="AO1317" i="6" s="1"/>
  <c r="AJ1316" i="6"/>
  <c r="AL1316" i="6"/>
  <c r="AN1316" i="6" s="1"/>
  <c r="AO1316" i="6" s="1"/>
  <c r="AJ294" i="6"/>
  <c r="AL294" i="6"/>
  <c r="AN294" i="6" s="1"/>
  <c r="AO294" i="6" s="1"/>
  <c r="AJ1901" i="6"/>
  <c r="AL1901" i="6"/>
  <c r="AJ2229" i="6"/>
  <c r="AL2229" i="6"/>
  <c r="AN2229" i="6" s="1"/>
  <c r="AO2229" i="6" s="1"/>
  <c r="AJ1641" i="6"/>
  <c r="AL1641" i="6"/>
  <c r="AN1641" i="6" s="1"/>
  <c r="AO1641" i="6" s="1"/>
  <c r="AJ2226" i="6"/>
  <c r="AL2226" i="6"/>
  <c r="AJ1890" i="6"/>
  <c r="AL1890" i="6"/>
  <c r="AN1890" i="6" s="1"/>
  <c r="AO1890" i="6" s="1"/>
  <c r="AJ2221" i="6"/>
  <c r="AL2221" i="6"/>
  <c r="AN2221" i="6" s="1"/>
  <c r="AO2221" i="6" s="1"/>
  <c r="AJ786" i="6"/>
  <c r="AL786" i="6"/>
  <c r="AN786" i="6" s="1"/>
  <c r="AO786" i="6" s="1"/>
  <c r="AJ1886" i="6"/>
  <c r="AL1886" i="6"/>
  <c r="AJ1301" i="6"/>
  <c r="AL1301" i="6"/>
  <c r="AJ1882" i="6"/>
  <c r="AL1882" i="6"/>
  <c r="AN1882" i="6" s="1"/>
  <c r="AO1882" i="6" s="1"/>
  <c r="AJ273" i="6"/>
  <c r="AL273" i="6"/>
  <c r="AN273" i="6" s="1"/>
  <c r="AO273" i="6" s="1"/>
  <c r="AJ1012" i="6"/>
  <c r="AL1012" i="6"/>
  <c r="AN1012" i="6" s="1"/>
  <c r="AO1012" i="6" s="1"/>
  <c r="AJ495" i="6"/>
  <c r="AL495" i="6"/>
  <c r="AN495" i="6" s="1"/>
  <c r="AO495" i="6" s="1"/>
  <c r="AJ1292" i="6"/>
  <c r="AL1292" i="6"/>
  <c r="AN1292" i="6" s="1"/>
  <c r="AO1292" i="6" s="1"/>
  <c r="AJ1593" i="6"/>
  <c r="AL1593" i="6"/>
  <c r="AN1593" i="6" s="1"/>
  <c r="AO1593" i="6" s="1"/>
  <c r="AJ1870" i="6"/>
  <c r="AL1870" i="6"/>
  <c r="AJ1287" i="6"/>
  <c r="AL1287" i="6"/>
  <c r="AJ766" i="6"/>
  <c r="AL766" i="6"/>
  <c r="AN766" i="6" s="1"/>
  <c r="AO766" i="6" s="1"/>
  <c r="AJ1581" i="6"/>
  <c r="AL1581" i="6"/>
  <c r="AN1581" i="6" s="1"/>
  <c r="AO1581" i="6" s="1"/>
  <c r="AJ763" i="6"/>
  <c r="AL763" i="6"/>
  <c r="AN763" i="6" s="1"/>
  <c r="AO763" i="6" s="1"/>
  <c r="AJ484" i="6"/>
  <c r="AL484" i="6"/>
  <c r="AN484" i="6" s="1"/>
  <c r="AO484" i="6" s="1"/>
  <c r="AJ1574" i="6"/>
  <c r="AL1574" i="6"/>
  <c r="AN1574" i="6" s="1"/>
  <c r="AO1574" i="6" s="1"/>
  <c r="AJ1858" i="6"/>
  <c r="AL1858" i="6"/>
  <c r="AN1858" i="6" s="1"/>
  <c r="AO1858" i="6" s="1"/>
  <c r="AJ1277" i="6"/>
  <c r="AL1277" i="6"/>
  <c r="AN1277" i="6" s="1"/>
  <c r="AO1277" i="6" s="1"/>
  <c r="AJ757" i="6"/>
  <c r="AL757" i="6"/>
  <c r="AJ1561" i="6"/>
  <c r="AL1561" i="6"/>
  <c r="AJ1559" i="6"/>
  <c r="AL1559" i="6"/>
  <c r="AJ752" i="6"/>
  <c r="AL752" i="6"/>
  <c r="AN752" i="6" s="1"/>
  <c r="AO752" i="6" s="1"/>
  <c r="AJ1269" i="6"/>
  <c r="AL1269" i="6"/>
  <c r="AN1269" i="6" s="1"/>
  <c r="AO1269" i="6" s="1"/>
  <c r="AJ980" i="6"/>
  <c r="AL980" i="6"/>
  <c r="AN980" i="6" s="1"/>
  <c r="AO980" i="6" s="1"/>
  <c r="AJ1542" i="6"/>
  <c r="AL1542" i="6"/>
  <c r="AN1542" i="6" s="1"/>
  <c r="AO1542" i="6" s="1"/>
  <c r="AJ242" i="6"/>
  <c r="AL242" i="6"/>
  <c r="AN242" i="6" s="1"/>
  <c r="AO242" i="6" s="1"/>
  <c r="AJ237" i="6"/>
  <c r="AL237" i="6"/>
  <c r="AN237" i="6" s="1"/>
  <c r="AO237" i="6" s="1"/>
  <c r="AJ1539" i="6"/>
  <c r="AL1539" i="6"/>
  <c r="AN1539" i="6" s="1"/>
  <c r="AO1539" i="6" s="1"/>
  <c r="AJ1532" i="6"/>
  <c r="AL1532" i="6"/>
  <c r="AN1532" i="6" s="1"/>
  <c r="AO1532" i="6" s="1"/>
  <c r="AJ469" i="6"/>
  <c r="AL469" i="6"/>
  <c r="AN469" i="6" s="1"/>
  <c r="AO469" i="6" s="1"/>
  <c r="AJ739" i="6"/>
  <c r="AL739" i="6"/>
  <c r="AJ1525" i="6"/>
  <c r="AL1525" i="6"/>
  <c r="AJ1259" i="6"/>
  <c r="AL1259" i="6"/>
  <c r="AJ1517" i="6"/>
  <c r="AL1517" i="6"/>
  <c r="AN1517" i="6" s="1"/>
  <c r="AO1517" i="6" s="1"/>
  <c r="AJ734" i="6"/>
  <c r="AL734" i="6"/>
  <c r="AN734" i="6" s="1"/>
  <c r="AO734" i="6" s="1"/>
  <c r="AJ2142" i="6"/>
  <c r="AL2142" i="6"/>
  <c r="AN2142" i="6" s="1"/>
  <c r="AO2142" i="6" s="1"/>
  <c r="AJ2140" i="6"/>
  <c r="AL2140" i="6"/>
  <c r="AN2140" i="6" s="1"/>
  <c r="AO2140" i="6" s="1"/>
  <c r="AJ1506" i="6"/>
  <c r="AL1506" i="6"/>
  <c r="AN1506" i="6" s="1"/>
  <c r="AO1506" i="6" s="1"/>
  <c r="AJ964" i="6"/>
  <c r="AL964" i="6"/>
  <c r="AN964" i="6" s="1"/>
  <c r="AO964" i="6" s="1"/>
  <c r="AJ724" i="6"/>
  <c r="AL724" i="6"/>
  <c r="AN724" i="6" s="1"/>
  <c r="AO724" i="6" s="1"/>
  <c r="AJ1494" i="6"/>
  <c r="AL1494" i="6"/>
  <c r="AN1494" i="6" s="1"/>
  <c r="AO1494" i="6" s="1"/>
  <c r="AJ1492" i="6"/>
  <c r="AL1492" i="6"/>
  <c r="AN1492" i="6" s="1"/>
  <c r="AO1492" i="6" s="1"/>
  <c r="AJ1832" i="6"/>
  <c r="AL1832" i="6"/>
  <c r="AJ460" i="6"/>
  <c r="AL460" i="6"/>
  <c r="AJ211" i="6"/>
  <c r="AL211" i="6"/>
  <c r="AN211" i="6" s="1"/>
  <c r="AO211" i="6" s="1"/>
  <c r="AJ1236" i="6"/>
  <c r="AL1236" i="6"/>
  <c r="AN1236" i="6" s="1"/>
  <c r="AO1236" i="6" s="1"/>
  <c r="AJ2117" i="6"/>
  <c r="AL2117" i="6"/>
  <c r="AN2117" i="6" s="1"/>
  <c r="AO2117" i="6" s="1"/>
  <c r="AJ1232" i="6"/>
  <c r="AL1232" i="6"/>
  <c r="AN1232" i="6" s="1"/>
  <c r="AO1232" i="6" s="1"/>
  <c r="AJ711" i="6"/>
  <c r="AL711" i="6"/>
  <c r="AN711" i="6" s="1"/>
  <c r="AO711" i="6" s="1"/>
  <c r="AJ707" i="6"/>
  <c r="AL707" i="6"/>
  <c r="AN707" i="6" s="1"/>
  <c r="AO707" i="6" s="1"/>
  <c r="AJ202" i="6"/>
  <c r="AL202" i="6"/>
  <c r="AN202" i="6" s="1"/>
  <c r="AO202" i="6" s="1"/>
  <c r="AJ1818" i="6"/>
  <c r="AL1818" i="6"/>
  <c r="AJ941" i="6"/>
  <c r="AL941" i="6"/>
  <c r="AJ196" i="6"/>
  <c r="AL196" i="6"/>
  <c r="AJ1220" i="6"/>
  <c r="AL1220" i="6"/>
  <c r="AJ189" i="6"/>
  <c r="AL189" i="6"/>
  <c r="AN189" i="6" s="1"/>
  <c r="AO189" i="6" s="1"/>
  <c r="AJ1466" i="6"/>
  <c r="AL1466" i="6"/>
  <c r="AN1466" i="6" s="1"/>
  <c r="AO1466" i="6" s="1"/>
  <c r="AJ691" i="6"/>
  <c r="AL691" i="6"/>
  <c r="AN691" i="6" s="1"/>
  <c r="AO691" i="6" s="1"/>
  <c r="AJ444" i="6"/>
  <c r="AL444" i="6"/>
  <c r="AN444" i="6" s="1"/>
  <c r="AO444" i="6" s="1"/>
  <c r="AJ1462" i="6"/>
  <c r="AL1462" i="6"/>
  <c r="AN1462" i="6" s="1"/>
  <c r="AO1462" i="6" s="1"/>
  <c r="AJ684" i="6"/>
  <c r="AL684" i="6"/>
  <c r="AN684" i="6" s="1"/>
  <c r="AO684" i="6" s="1"/>
  <c r="AJ2090" i="6"/>
  <c r="AL2090" i="6"/>
  <c r="AN2090" i="6" s="1"/>
  <c r="AO2090" i="6" s="1"/>
  <c r="AJ678" i="6"/>
  <c r="AL678" i="6"/>
  <c r="AJ1454" i="6"/>
  <c r="AL1454" i="6"/>
  <c r="AJ1795" i="6"/>
  <c r="AL1795" i="6"/>
  <c r="AJ1200" i="6"/>
  <c r="AL1200" i="6"/>
  <c r="AN1200" i="6" s="1"/>
  <c r="AO1200" i="6" s="1"/>
  <c r="AJ672" i="6"/>
  <c r="AL672" i="6"/>
  <c r="AN672" i="6" s="1"/>
  <c r="AO672" i="6" s="1"/>
  <c r="AJ171" i="6"/>
  <c r="AL171" i="6"/>
  <c r="AN171" i="6" s="1"/>
  <c r="AO171" i="6" s="1"/>
  <c r="AJ2072" i="6"/>
  <c r="AL2072" i="6"/>
  <c r="AN2072" i="6" s="1"/>
  <c r="AO2072" i="6" s="1"/>
  <c r="AJ915" i="6"/>
  <c r="AL915" i="6"/>
  <c r="AN915" i="6" s="1"/>
  <c r="AO915" i="6" s="1"/>
  <c r="AJ913" i="6"/>
  <c r="AL913" i="6"/>
  <c r="AN913" i="6" s="1"/>
  <c r="AO913" i="6" s="1"/>
  <c r="AJ2067" i="6"/>
  <c r="AL2067" i="6"/>
  <c r="AN2067" i="6" s="1"/>
  <c r="AO2067" i="6" s="1"/>
  <c r="AJ1439" i="6"/>
  <c r="AL1439" i="6"/>
  <c r="AJ655" i="6"/>
  <c r="AL655" i="6"/>
  <c r="AN655" i="6" s="1"/>
  <c r="AO655" i="6" s="1"/>
  <c r="AJ2058" i="6"/>
  <c r="AL2058" i="6"/>
  <c r="AJ650" i="6"/>
  <c r="AL650" i="6"/>
  <c r="AJ419" i="6"/>
  <c r="AL419" i="6"/>
  <c r="AJ908" i="6"/>
  <c r="AL908" i="6"/>
  <c r="AN908" i="6" s="1"/>
  <c r="AO908" i="6" s="1"/>
  <c r="AJ414" i="6"/>
  <c r="AL414" i="6"/>
  <c r="AN414" i="6" s="1"/>
  <c r="AO414" i="6" s="1"/>
  <c r="AJ642" i="6"/>
  <c r="AL642" i="6"/>
  <c r="AN642" i="6" s="1"/>
  <c r="AO642" i="6" s="1"/>
  <c r="AJ2045" i="6"/>
  <c r="AL2045" i="6"/>
  <c r="AN2045" i="6" s="1"/>
  <c r="AO2045" i="6" s="1"/>
  <c r="AJ408" i="6"/>
  <c r="AL408" i="6"/>
  <c r="AJ1173" i="6"/>
  <c r="AL1173" i="6"/>
  <c r="AN1173" i="6" s="1"/>
  <c r="AO1173" i="6" s="1"/>
  <c r="AJ1783" i="6"/>
  <c r="AL1783" i="6"/>
  <c r="AJ404" i="6"/>
  <c r="AL404" i="6"/>
  <c r="AJ401" i="6"/>
  <c r="AL401" i="6"/>
  <c r="AJ1782" i="6"/>
  <c r="AL1782" i="6"/>
  <c r="AN1782" i="6" s="1"/>
  <c r="AO1782" i="6" s="1"/>
  <c r="AJ2039" i="6"/>
  <c r="AL2039" i="6"/>
  <c r="AN2039" i="6" s="1"/>
  <c r="AO2039" i="6" s="1"/>
  <c r="AJ1162" i="6"/>
  <c r="AL1162" i="6"/>
  <c r="AN1162" i="6" s="1"/>
  <c r="AO1162" i="6" s="1"/>
  <c r="AJ1410" i="6"/>
  <c r="AL1410" i="6"/>
  <c r="AN1410" i="6" s="1"/>
  <c r="AO1410" i="6" s="1"/>
  <c r="AJ135" i="6"/>
  <c r="AL135" i="6"/>
  <c r="AN135" i="6" s="1"/>
  <c r="AO135" i="6" s="1"/>
  <c r="AJ1155" i="6"/>
  <c r="AL1155" i="6"/>
  <c r="AN1155" i="6" s="1"/>
  <c r="AO1155" i="6" s="1"/>
  <c r="AJ623" i="6"/>
  <c r="AL623" i="6"/>
  <c r="AN623" i="6" s="1"/>
  <c r="AO623" i="6" s="1"/>
  <c r="AJ1407" i="6"/>
  <c r="AL1407" i="6"/>
  <c r="AJ1405" i="6"/>
  <c r="AL1405" i="6"/>
  <c r="AN1405" i="6" s="1"/>
  <c r="AO1405" i="6" s="1"/>
  <c r="AJ617" i="6"/>
  <c r="AL617" i="6"/>
  <c r="AJ1150" i="6"/>
  <c r="AL1150" i="6"/>
  <c r="AJ390" i="6"/>
  <c r="AL390" i="6"/>
  <c r="AJ1147" i="6"/>
  <c r="AL1147" i="6"/>
  <c r="AN1147" i="6" s="1"/>
  <c r="AO1147" i="6" s="1"/>
  <c r="AJ1396" i="6"/>
  <c r="AL1396" i="6"/>
  <c r="AN1396" i="6" s="1"/>
  <c r="AO1396" i="6" s="1"/>
  <c r="AJ388" i="6"/>
  <c r="AL388" i="6"/>
  <c r="AN388" i="6" s="1"/>
  <c r="AO388" i="6" s="1"/>
  <c r="AJ610" i="6"/>
  <c r="AL610" i="6"/>
  <c r="AN610" i="6" s="1"/>
  <c r="AO610" i="6" s="1"/>
  <c r="AJ1140" i="6"/>
  <c r="AL1140" i="6"/>
  <c r="AN1140" i="6" s="1"/>
  <c r="AO1140" i="6" s="1"/>
  <c r="AJ383" i="6"/>
  <c r="AL383" i="6"/>
  <c r="AN383" i="6" s="1"/>
  <c r="AO383" i="6" s="1"/>
  <c r="AJ868" i="6"/>
  <c r="AL868" i="6"/>
  <c r="AN868" i="6" s="1"/>
  <c r="AO868" i="6" s="1"/>
  <c r="AJ1133" i="6"/>
  <c r="AL1133" i="6"/>
  <c r="AJ1383" i="6"/>
  <c r="AL1383" i="6"/>
  <c r="AN1383" i="6" s="1"/>
  <c r="AO1383" i="6" s="1"/>
  <c r="AJ1763" i="6"/>
  <c r="AL1763" i="6"/>
  <c r="AJ864" i="6"/>
  <c r="AL864" i="6"/>
  <c r="AJ600" i="6"/>
  <c r="AL600" i="6"/>
  <c r="AJ377" i="6"/>
  <c r="AL377" i="6"/>
  <c r="AN377" i="6" s="1"/>
  <c r="AO377" i="6" s="1"/>
  <c r="AJ1377" i="6"/>
  <c r="AL1377" i="6"/>
  <c r="AN1377" i="6" s="1"/>
  <c r="AO1377" i="6" s="1"/>
  <c r="AJ1757" i="6"/>
  <c r="AL1757" i="6"/>
  <c r="AN1757" i="6" s="1"/>
  <c r="AO1757" i="6" s="1"/>
  <c r="AJ1373" i="6"/>
  <c r="AL1373" i="6"/>
  <c r="AN1373" i="6" s="1"/>
  <c r="AO1373" i="6" s="1"/>
  <c r="AJ91" i="6"/>
  <c r="AL91" i="6"/>
  <c r="AN91" i="6" s="1"/>
  <c r="AO91" i="6" s="1"/>
  <c r="AJ86" i="6"/>
  <c r="AL86" i="6"/>
  <c r="AN86" i="6" s="1"/>
  <c r="AO86" i="6" s="1"/>
  <c r="AL1224" i="6"/>
  <c r="AN1224" i="6" s="1"/>
  <c r="AO1224" i="6" s="1"/>
  <c r="AL254" i="6"/>
  <c r="AN254" i="6" s="1"/>
  <c r="AO254" i="6" s="1"/>
  <c r="AL1584" i="6"/>
  <c r="AN1584" i="6" s="1"/>
  <c r="AO1584" i="6" s="1"/>
  <c r="AL2032" i="6"/>
  <c r="AN2032" i="6" s="1"/>
  <c r="AO2032" i="6" s="1"/>
  <c r="AL1578" i="6"/>
  <c r="AN1578" i="6" s="1"/>
  <c r="AO1578" i="6" s="1"/>
  <c r="AL745" i="6"/>
  <c r="AN745" i="6" s="1"/>
  <c r="AO745" i="6" s="1"/>
  <c r="AL1864" i="6"/>
  <c r="AN1864" i="6" s="1"/>
  <c r="AO1864" i="6" s="1"/>
  <c r="AL1912" i="6"/>
  <c r="AN1912" i="6" s="1"/>
  <c r="AO1912" i="6" s="1"/>
  <c r="AL1307" i="6"/>
  <c r="AN1307" i="6" s="1"/>
  <c r="AO1307" i="6" s="1"/>
  <c r="AL1006" i="6"/>
  <c r="AL953" i="6"/>
  <c r="AN953" i="6" s="1"/>
  <c r="AO953" i="6" s="1"/>
  <c r="AL1672" i="6"/>
  <c r="AN1672" i="6" s="1"/>
  <c r="AO1672" i="6" s="1"/>
  <c r="AL1633" i="6"/>
  <c r="AN1633" i="6" s="1"/>
  <c r="AO1633" i="6" s="1"/>
  <c r="AL1286" i="6"/>
  <c r="AN1286" i="6" s="1"/>
  <c r="AO1286" i="6" s="1"/>
  <c r="AL1814" i="6"/>
  <c r="AN1814" i="6" s="1"/>
  <c r="AO1814" i="6" s="1"/>
  <c r="AL683" i="6"/>
  <c r="AN683" i="6" s="1"/>
  <c r="AO683" i="6" s="1"/>
  <c r="AL2196" i="6"/>
  <c r="AL1285" i="6"/>
  <c r="AN1285" i="6" s="1"/>
  <c r="AO1285" i="6" s="1"/>
  <c r="AL1324" i="6"/>
  <c r="AN1324" i="6" s="1"/>
  <c r="AO1324" i="6" s="1"/>
  <c r="AL279" i="6"/>
  <c r="AL761" i="6"/>
  <c r="AN761" i="6" s="1"/>
  <c r="AO761" i="6" s="1"/>
  <c r="AL440" i="6"/>
  <c r="AN440" i="6" s="1"/>
  <c r="AO440" i="6" s="1"/>
  <c r="AL1045" i="6"/>
  <c r="AN1045" i="6" s="1"/>
  <c r="AO1045" i="6" s="1"/>
  <c r="AL1023" i="6"/>
  <c r="AN1023" i="6" s="1"/>
  <c r="AO1023" i="6" s="1"/>
  <c r="AL1905" i="6"/>
  <c r="AN1905" i="6" s="1"/>
  <c r="AO1905" i="6" s="1"/>
  <c r="AL1885" i="6"/>
  <c r="AN1885" i="6" s="1"/>
  <c r="AO1885" i="6" s="1"/>
  <c r="AL990" i="6"/>
  <c r="AN990" i="6" s="1"/>
  <c r="AO990" i="6" s="1"/>
  <c r="AL893" i="6"/>
  <c r="AN893" i="6" s="1"/>
  <c r="AO893" i="6" s="1"/>
  <c r="AL1663" i="6"/>
  <c r="AN1663" i="6" s="1"/>
  <c r="AO1663" i="6" s="1"/>
  <c r="AL1314" i="6"/>
  <c r="AL2209" i="6"/>
  <c r="AN2209" i="6" s="1"/>
  <c r="AO2209" i="6" s="1"/>
  <c r="AL1543" i="6"/>
  <c r="AN1543" i="6" s="1"/>
  <c r="AO1543" i="6" s="1"/>
  <c r="AL396" i="6"/>
  <c r="AN396" i="6" s="1"/>
  <c r="AO396" i="6" s="1"/>
  <c r="AL1394" i="6"/>
  <c r="AN1394" i="6" s="1"/>
  <c r="AO1394" i="6" s="1"/>
  <c r="AJ1044" i="6"/>
  <c r="AL1044" i="6"/>
  <c r="AN1044" i="6" s="1"/>
  <c r="AO1044" i="6" s="1"/>
  <c r="AJ1658" i="6"/>
  <c r="AL1658" i="6"/>
  <c r="AN1658" i="6" s="1"/>
  <c r="AO1658" i="6" s="1"/>
  <c r="AJ1649" i="6"/>
  <c r="AL1649" i="6"/>
  <c r="AN1649" i="6" s="1"/>
  <c r="AO1649" i="6" s="1"/>
  <c r="AJ1022" i="6"/>
  <c r="AL1022" i="6"/>
  <c r="AN1022" i="6" s="1"/>
  <c r="AO1022" i="6" s="1"/>
  <c r="AJ274" i="6"/>
  <c r="AL274" i="6"/>
  <c r="AN274" i="6" s="1"/>
  <c r="AO274" i="6" s="1"/>
  <c r="AJ1009" i="6"/>
  <c r="AL1009" i="6"/>
  <c r="AN1009" i="6" s="1"/>
  <c r="AO1009" i="6" s="1"/>
  <c r="AJ1583" i="6"/>
  <c r="AL1583" i="6"/>
  <c r="AN1583" i="6" s="1"/>
  <c r="AO1583" i="6" s="1"/>
  <c r="AJ1580" i="6"/>
  <c r="AL1580" i="6"/>
  <c r="AN1580" i="6" s="1"/>
  <c r="AO1580" i="6" s="1"/>
  <c r="AJ1284" i="6"/>
  <c r="AL1284" i="6"/>
  <c r="AN1284" i="6" s="1"/>
  <c r="AO1284" i="6" s="1"/>
  <c r="AJ1857" i="6"/>
  <c r="AL1857" i="6"/>
  <c r="AN1857" i="6" s="1"/>
  <c r="AO1857" i="6" s="1"/>
  <c r="AJ2171" i="6"/>
  <c r="AL2171" i="6"/>
  <c r="AN2171" i="6" s="1"/>
  <c r="AO2171" i="6" s="1"/>
  <c r="AJ756" i="6"/>
  <c r="AL756" i="6"/>
  <c r="AN756" i="6" s="1"/>
  <c r="AO756" i="6" s="1"/>
  <c r="AJ1275" i="6"/>
  <c r="AL1275" i="6"/>
  <c r="AN1275" i="6" s="1"/>
  <c r="AO1275" i="6" s="1"/>
  <c r="AJ2165" i="6"/>
  <c r="AL2165" i="6"/>
  <c r="AN2165" i="6" s="1"/>
  <c r="AO2165" i="6" s="1"/>
  <c r="AJ751" i="6"/>
  <c r="AL751" i="6"/>
  <c r="AN751" i="6" s="1"/>
  <c r="AO751" i="6" s="1"/>
  <c r="AJ246" i="6"/>
  <c r="AL246" i="6"/>
  <c r="AN246" i="6" s="1"/>
  <c r="AO246" i="6" s="1"/>
  <c r="AJ476" i="6"/>
  <c r="AL476" i="6"/>
  <c r="AN476" i="6" s="1"/>
  <c r="AO476" i="6" s="1"/>
  <c r="AJ2158" i="6"/>
  <c r="AL2158" i="6"/>
  <c r="AN2158" i="6" s="1"/>
  <c r="AO2158" i="6" s="1"/>
  <c r="AJ241" i="6"/>
  <c r="AL241" i="6"/>
  <c r="AN241" i="6" s="1"/>
  <c r="AO241" i="6" s="1"/>
  <c r="AJ236" i="6"/>
  <c r="AL236" i="6"/>
  <c r="AN236" i="6" s="1"/>
  <c r="AO236" i="6" s="1"/>
  <c r="AJ1538" i="6"/>
  <c r="AL1538" i="6"/>
  <c r="AN1538" i="6" s="1"/>
  <c r="AO1538" i="6" s="1"/>
  <c r="AJ468" i="6"/>
  <c r="AL468" i="6"/>
  <c r="AN468" i="6" s="1"/>
  <c r="AO468" i="6" s="1"/>
  <c r="AJ1527" i="6"/>
  <c r="AL1527" i="6"/>
  <c r="AJ1524" i="6"/>
  <c r="AL1524" i="6"/>
  <c r="AN1524" i="6" s="1"/>
  <c r="AO1524" i="6" s="1"/>
  <c r="AJ228" i="6"/>
  <c r="AL228" i="6"/>
  <c r="AN228" i="6" s="1"/>
  <c r="AO228" i="6" s="1"/>
  <c r="AJ1841" i="6"/>
  <c r="AL1841" i="6"/>
  <c r="AN1841" i="6" s="1"/>
  <c r="AO1841" i="6" s="1"/>
  <c r="AJ224" i="6"/>
  <c r="AL224" i="6"/>
  <c r="AN224" i="6" s="1"/>
  <c r="AO224" i="6" s="1"/>
  <c r="AJ223" i="6"/>
  <c r="AL223" i="6"/>
  <c r="AN223" i="6" s="1"/>
  <c r="AO223" i="6" s="1"/>
  <c r="AJ2136" i="6"/>
  <c r="AL2136" i="6"/>
  <c r="AN2136" i="6" s="1"/>
  <c r="AO2136" i="6" s="1"/>
  <c r="AJ1838" i="6"/>
  <c r="AL1838" i="6"/>
  <c r="AN1838" i="6" s="1"/>
  <c r="AO1838" i="6" s="1"/>
  <c r="AJ962" i="6"/>
  <c r="AL962" i="6"/>
  <c r="AN962" i="6" s="1"/>
  <c r="AO962" i="6" s="1"/>
  <c r="AJ1248" i="6"/>
  <c r="AL1248" i="6"/>
  <c r="AN1248" i="6" s="1"/>
  <c r="AO1248" i="6" s="1"/>
  <c r="AJ1243" i="6"/>
  <c r="AL1243" i="6"/>
  <c r="AN1243" i="6" s="1"/>
  <c r="AO1243" i="6" s="1"/>
  <c r="AJ1827" i="6"/>
  <c r="AL1827" i="6"/>
  <c r="AN1827" i="6" s="1"/>
  <c r="AO1827" i="6" s="1"/>
  <c r="AJ1483" i="6"/>
  <c r="AL1483" i="6"/>
  <c r="AN1483" i="6" s="1"/>
  <c r="AO1483" i="6" s="1"/>
  <c r="AJ713" i="6"/>
  <c r="AL713" i="6"/>
  <c r="AN713" i="6" s="1"/>
  <c r="AO713" i="6" s="1"/>
  <c r="AJ203" i="6"/>
  <c r="AL203" i="6"/>
  <c r="AN203" i="6" s="1"/>
  <c r="AO203" i="6" s="1"/>
  <c r="AJ706" i="6"/>
  <c r="AL706" i="6"/>
  <c r="AN706" i="6" s="1"/>
  <c r="AO706" i="6" s="1"/>
  <c r="AJ201" i="6"/>
  <c r="AL201" i="6"/>
  <c r="AN201" i="6" s="1"/>
  <c r="AO201" i="6" s="1"/>
  <c r="AJ2108" i="6"/>
  <c r="AL2108" i="6"/>
  <c r="AN2108" i="6" s="1"/>
  <c r="AO2108" i="6" s="1"/>
  <c r="AJ1813" i="6"/>
  <c r="AL1813" i="6"/>
  <c r="AN1813" i="6" s="1"/>
  <c r="AO1813" i="6" s="1"/>
  <c r="AJ2105" i="6"/>
  <c r="AL2105" i="6"/>
  <c r="AN2105" i="6" s="1"/>
  <c r="AO2105" i="6" s="1"/>
  <c r="AJ1810" i="6"/>
  <c r="AL1810" i="6"/>
  <c r="AN1810" i="6" s="1"/>
  <c r="AO1810" i="6" s="1"/>
  <c r="AJ1219" i="6"/>
  <c r="AL1219" i="6"/>
  <c r="AJ1470" i="6"/>
  <c r="AL1470" i="6"/>
  <c r="AJ1205" i="6"/>
  <c r="AL1205" i="6"/>
  <c r="AJ1465" i="6"/>
  <c r="AL1465" i="6"/>
  <c r="AN1465" i="6" s="1"/>
  <c r="AO1465" i="6" s="1"/>
  <c r="AJ185" i="6"/>
  <c r="AL185" i="6"/>
  <c r="AN185" i="6" s="1"/>
  <c r="AO185" i="6" s="1"/>
  <c r="AJ1215" i="6"/>
  <c r="AL1215" i="6"/>
  <c r="AN1215" i="6" s="1"/>
  <c r="AO1215" i="6" s="1"/>
  <c r="AJ180" i="6"/>
  <c r="AL180" i="6"/>
  <c r="AN180" i="6" s="1"/>
  <c r="AO180" i="6" s="1"/>
  <c r="AJ179" i="6"/>
  <c r="AL179" i="6"/>
  <c r="AN179" i="6" s="1"/>
  <c r="AO179" i="6" s="1"/>
  <c r="AJ1459" i="6"/>
  <c r="AL1459" i="6"/>
  <c r="AN1459" i="6" s="1"/>
  <c r="AO1459" i="6" s="1"/>
  <c r="AJ1207" i="6"/>
  <c r="AL1207" i="6"/>
  <c r="AN1207" i="6" s="1"/>
  <c r="AO1207" i="6" s="1"/>
  <c r="AJ1109" i="6"/>
  <c r="AL1109" i="6"/>
  <c r="AJ677" i="6"/>
  <c r="AL677" i="6"/>
  <c r="AN677" i="6" s="1"/>
  <c r="AO677" i="6" s="1"/>
  <c r="AJ674" i="6"/>
  <c r="AL674" i="6"/>
  <c r="AJ1451" i="6"/>
  <c r="AL1451" i="6"/>
  <c r="AJ671" i="6"/>
  <c r="AL671" i="6"/>
  <c r="AJ919" i="6"/>
  <c r="AL919" i="6"/>
  <c r="AN919" i="6" s="1"/>
  <c r="AO919" i="6" s="1"/>
  <c r="AJ430" i="6"/>
  <c r="AL430" i="6"/>
  <c r="AN430" i="6" s="1"/>
  <c r="AO430" i="6" s="1"/>
  <c r="AJ667" i="6"/>
  <c r="AL667" i="6"/>
  <c r="AN667" i="6" s="1"/>
  <c r="AO667" i="6" s="1"/>
  <c r="AJ663" i="6"/>
  <c r="AL663" i="6"/>
  <c r="AN663" i="6" s="1"/>
  <c r="AO663" i="6" s="1"/>
  <c r="AJ2066" i="6"/>
  <c r="AL2066" i="6"/>
  <c r="AN2066" i="6" s="1"/>
  <c r="AO2066" i="6" s="1"/>
  <c r="AJ425" i="6"/>
  <c r="AL425" i="6"/>
  <c r="AN425" i="6" s="1"/>
  <c r="AO425" i="6" s="1"/>
  <c r="AJ164" i="6"/>
  <c r="AL164" i="6"/>
  <c r="AN164" i="6" s="1"/>
  <c r="AO164" i="6" s="1"/>
  <c r="AJ654" i="6"/>
  <c r="AL654" i="6"/>
  <c r="AJ1434" i="6"/>
  <c r="AL1434" i="6"/>
  <c r="AN1434" i="6" s="1"/>
  <c r="AO1434" i="6" s="1"/>
  <c r="AJ2053" i="6"/>
  <c r="AL2053" i="6"/>
  <c r="AJ907" i="6"/>
  <c r="AL907" i="6"/>
  <c r="AJ413" i="6"/>
  <c r="AL413" i="6"/>
  <c r="AJ159" i="6"/>
  <c r="AL159" i="6"/>
  <c r="AN159" i="6" s="1"/>
  <c r="AO159" i="6" s="1"/>
  <c r="AJ906" i="6"/>
  <c r="AL906" i="6"/>
  <c r="AN906" i="6" s="1"/>
  <c r="AO906" i="6" s="1"/>
  <c r="AJ1175" i="6"/>
  <c r="AL1175" i="6"/>
  <c r="AN1175" i="6" s="1"/>
  <c r="AO1175" i="6" s="1"/>
  <c r="AJ1426" i="6"/>
  <c r="AL1426" i="6"/>
  <c r="AN1426" i="6" s="1"/>
  <c r="AO1426" i="6" s="1"/>
  <c r="AJ901" i="6"/>
  <c r="AL901" i="6"/>
  <c r="AN901" i="6" s="1"/>
  <c r="AO901" i="6" s="1"/>
  <c r="AJ1167" i="6"/>
  <c r="AL1167" i="6"/>
  <c r="AN1167" i="6" s="1"/>
  <c r="AO1167" i="6" s="1"/>
  <c r="AJ1419" i="6"/>
  <c r="AL1419" i="6"/>
  <c r="AN1419" i="6" s="1"/>
  <c r="AO1419" i="6" s="1"/>
  <c r="AJ1781" i="6"/>
  <c r="AL1781" i="6"/>
  <c r="AJ2038" i="6"/>
  <c r="AL2038" i="6"/>
  <c r="AN2038" i="6" s="1"/>
  <c r="AO2038" i="6" s="1"/>
  <c r="AJ2036" i="6"/>
  <c r="AL2036" i="6"/>
  <c r="AJ1409" i="6"/>
  <c r="AL1409" i="6"/>
  <c r="AJ890" i="6"/>
  <c r="AL890" i="6"/>
  <c r="AJ1779" i="6"/>
  <c r="AL1779" i="6"/>
  <c r="AN1779" i="6" s="1"/>
  <c r="AO1779" i="6" s="1"/>
  <c r="AJ132" i="6"/>
  <c r="AL132" i="6"/>
  <c r="AN132" i="6" s="1"/>
  <c r="AO132" i="6" s="1"/>
  <c r="AJ1406" i="6"/>
  <c r="AL1406" i="6"/>
  <c r="AN1406" i="6" s="1"/>
  <c r="AO1406" i="6" s="1"/>
  <c r="AJ884" i="6"/>
  <c r="AL884" i="6"/>
  <c r="AN884" i="6" s="1"/>
  <c r="AO884" i="6" s="1"/>
  <c r="AJ1774" i="6"/>
  <c r="AL1774" i="6"/>
  <c r="AN1774" i="6" s="1"/>
  <c r="AO1774" i="6" s="1"/>
  <c r="AJ1403" i="6"/>
  <c r="AL1403" i="6"/>
  <c r="AN1403" i="6" s="1"/>
  <c r="AO1403" i="6" s="1"/>
  <c r="AJ122" i="6"/>
  <c r="AL122" i="6"/>
  <c r="AN122" i="6" s="1"/>
  <c r="AO122" i="6" s="1"/>
  <c r="AJ876" i="6"/>
  <c r="AL876" i="6"/>
  <c r="AJ873" i="6"/>
  <c r="AL873" i="6"/>
  <c r="AN873" i="6" s="1"/>
  <c r="AO873" i="6" s="1"/>
  <c r="AJ2016" i="6"/>
  <c r="AL2016" i="6"/>
  <c r="AJ870" i="6"/>
  <c r="AL870" i="6"/>
  <c r="AJ111" i="6"/>
  <c r="AL111" i="6"/>
  <c r="AJ1767" i="6"/>
  <c r="AL1767" i="6"/>
  <c r="AN1767" i="6" s="1"/>
  <c r="AO1767" i="6" s="1"/>
  <c r="AJ379" i="6"/>
  <c r="AL379" i="6"/>
  <c r="AN379" i="6" s="1"/>
  <c r="AO379" i="6" s="1"/>
  <c r="AJ866" i="6"/>
  <c r="AL866" i="6"/>
  <c r="AN866" i="6" s="1"/>
  <c r="AO866" i="6" s="1"/>
  <c r="AJ1382" i="6"/>
  <c r="AL1382" i="6"/>
  <c r="AN1382" i="6" s="1"/>
  <c r="AO1382" i="6" s="1"/>
  <c r="AJ1762" i="6"/>
  <c r="AL1762" i="6"/>
  <c r="AN1762" i="6" s="1"/>
  <c r="AO1762" i="6" s="1"/>
  <c r="AJ1128" i="6"/>
  <c r="AL1128" i="6"/>
  <c r="AN1128" i="6" s="1"/>
  <c r="AO1128" i="6" s="1"/>
  <c r="AJ1380" i="6"/>
  <c r="AL1380" i="6"/>
  <c r="AN1380" i="6" s="1"/>
  <c r="AO1380" i="6" s="1"/>
  <c r="AJ1996" i="6"/>
  <c r="AL1996" i="6"/>
  <c r="AJ1376" i="6"/>
  <c r="AL1376" i="6"/>
  <c r="AN1376" i="6" s="1"/>
  <c r="AO1376" i="6" s="1"/>
  <c r="AJ1375" i="6"/>
  <c r="AL1375" i="6"/>
  <c r="AJ1754" i="6"/>
  <c r="AL1754" i="6"/>
  <c r="AJ856" i="6"/>
  <c r="AL856" i="6"/>
  <c r="AJ371" i="6"/>
  <c r="AL371" i="6"/>
  <c r="AN371" i="6" s="1"/>
  <c r="AO371" i="6" s="1"/>
  <c r="AL1691" i="6"/>
  <c r="AN1691" i="6" s="1"/>
  <c r="AO1691" i="6" s="1"/>
  <c r="AL1237" i="6"/>
  <c r="AN1237" i="6" s="1"/>
  <c r="AO1237" i="6" s="1"/>
  <c r="AJ1570" i="6"/>
  <c r="AL1570" i="6"/>
  <c r="AN1570" i="6" s="1"/>
  <c r="AO1570" i="6" s="1"/>
  <c r="AJ253" i="6"/>
  <c r="AL253" i="6"/>
  <c r="AN253" i="6" s="1"/>
  <c r="AO253" i="6" s="1"/>
  <c r="AJ2170" i="6"/>
  <c r="AL2170" i="6"/>
  <c r="AN2170" i="6" s="1"/>
  <c r="AO2170" i="6" s="1"/>
  <c r="AJ251" i="6"/>
  <c r="AL251" i="6"/>
  <c r="AN251" i="6" s="1"/>
  <c r="AO251" i="6" s="1"/>
  <c r="AJ249" i="6"/>
  <c r="AL249" i="6"/>
  <c r="AN249" i="6" s="1"/>
  <c r="AO249" i="6" s="1"/>
  <c r="AJ1851" i="6"/>
  <c r="AL1851" i="6"/>
  <c r="AN1851" i="6" s="1"/>
  <c r="AO1851" i="6" s="1"/>
  <c r="AJ2164" i="6"/>
  <c r="AL2164" i="6"/>
  <c r="AN2164" i="6" s="1"/>
  <c r="AO2164" i="6" s="1"/>
  <c r="AJ982" i="6"/>
  <c r="AL982" i="6"/>
  <c r="AN982" i="6" s="1"/>
  <c r="AO982" i="6" s="1"/>
  <c r="AJ1546" i="6"/>
  <c r="AL1546" i="6"/>
  <c r="AN1546" i="6" s="1"/>
  <c r="AO1546" i="6" s="1"/>
  <c r="AJ1541" i="6"/>
  <c r="AL1541" i="6"/>
  <c r="AN1541" i="6" s="1"/>
  <c r="AO1541" i="6" s="1"/>
  <c r="AJ475" i="6"/>
  <c r="AL475" i="6"/>
  <c r="AN475" i="6" s="1"/>
  <c r="AO475" i="6" s="1"/>
  <c r="AJ235" i="6"/>
  <c r="AL235" i="6"/>
  <c r="AN235" i="6" s="1"/>
  <c r="AO235" i="6" s="1"/>
  <c r="AJ1537" i="6"/>
  <c r="AL1537" i="6"/>
  <c r="AN1537" i="6" s="1"/>
  <c r="AO1537" i="6" s="1"/>
  <c r="AJ1531" i="6"/>
  <c r="AL1531" i="6"/>
  <c r="AN1531" i="6" s="1"/>
  <c r="AO1531" i="6" s="1"/>
  <c r="AJ974" i="6"/>
  <c r="AL974" i="6"/>
  <c r="AN974" i="6" s="1"/>
  <c r="AO974" i="6" s="1"/>
  <c r="AJ1261" i="6"/>
  <c r="AL1261" i="6"/>
  <c r="AN1261" i="6" s="1"/>
  <c r="AO1261" i="6" s="1"/>
  <c r="AJ1522" i="6"/>
  <c r="AL1522" i="6"/>
  <c r="AN1522" i="6" s="1"/>
  <c r="AO1522" i="6" s="1"/>
  <c r="AJ1258" i="6"/>
  <c r="AL1258" i="6"/>
  <c r="AN1258" i="6" s="1"/>
  <c r="AO1258" i="6" s="1"/>
  <c r="AJ970" i="6"/>
  <c r="AL970" i="6"/>
  <c r="AN970" i="6" s="1"/>
  <c r="AO970" i="6" s="1"/>
  <c r="AJ969" i="6"/>
  <c r="AL969" i="6"/>
  <c r="AN969" i="6" s="1"/>
  <c r="AO969" i="6" s="1"/>
  <c r="AJ222" i="6"/>
  <c r="AL222" i="6"/>
  <c r="AN222" i="6" s="1"/>
  <c r="AO222" i="6" s="1"/>
  <c r="AJ1254" i="6"/>
  <c r="AL1254" i="6"/>
  <c r="AN1254" i="6" s="1"/>
  <c r="AO1254" i="6" s="1"/>
  <c r="AJ727" i="6"/>
  <c r="AL727" i="6"/>
  <c r="AN727" i="6" s="1"/>
  <c r="AO727" i="6" s="1"/>
  <c r="AJ1501" i="6"/>
  <c r="AL1501" i="6"/>
  <c r="AN1501" i="6" s="1"/>
  <c r="AO1501" i="6" s="1"/>
  <c r="AJ961" i="6"/>
  <c r="AL961" i="6"/>
  <c r="AN961" i="6" s="1"/>
  <c r="AO961" i="6" s="1"/>
  <c r="AJ2133" i="6"/>
  <c r="AL2133" i="6"/>
  <c r="AN2133" i="6" s="1"/>
  <c r="AO2133" i="6" s="1"/>
  <c r="AJ957" i="6"/>
  <c r="AL957" i="6"/>
  <c r="AN957" i="6" s="1"/>
  <c r="AO957" i="6" s="1"/>
  <c r="AJ722" i="6"/>
  <c r="AL722" i="6"/>
  <c r="AN722" i="6" s="1"/>
  <c r="AO722" i="6" s="1"/>
  <c r="AJ1830" i="6"/>
  <c r="AL1830" i="6"/>
  <c r="AN1830" i="6" s="1"/>
  <c r="AO1830" i="6" s="1"/>
  <c r="AJ2124" i="6"/>
  <c r="AL2124" i="6"/>
  <c r="AN2124" i="6" s="1"/>
  <c r="AO2124" i="6" s="1"/>
  <c r="AJ952" i="6"/>
  <c r="AL952" i="6"/>
  <c r="AN952" i="6" s="1"/>
  <c r="AO952" i="6" s="1"/>
  <c r="AJ1487" i="6"/>
  <c r="AL1487" i="6"/>
  <c r="AN1487" i="6" s="1"/>
  <c r="AO1487" i="6" s="1"/>
  <c r="AJ2116" i="6"/>
  <c r="AL2116" i="6"/>
  <c r="AN2116" i="6" s="1"/>
  <c r="AO2116" i="6" s="1"/>
  <c r="AJ209" i="6"/>
  <c r="AL209" i="6"/>
  <c r="AN209" i="6" s="1"/>
  <c r="AO209" i="6" s="1"/>
  <c r="AJ945" i="6"/>
  <c r="AL945" i="6"/>
  <c r="AN945" i="6" s="1"/>
  <c r="AO945" i="6" s="1"/>
  <c r="AJ705" i="6"/>
  <c r="AL705" i="6"/>
  <c r="AN705" i="6" s="1"/>
  <c r="AO705" i="6" s="1"/>
  <c r="AJ1481" i="6"/>
  <c r="AL1481" i="6"/>
  <c r="AN1481" i="6" s="1"/>
  <c r="AO1481" i="6" s="1"/>
  <c r="AJ200" i="6"/>
  <c r="AL200" i="6"/>
  <c r="AN200" i="6" s="1"/>
  <c r="AO200" i="6" s="1"/>
  <c r="AJ199" i="6"/>
  <c r="AL199" i="6"/>
  <c r="AN199" i="6" s="1"/>
  <c r="AO199" i="6" s="1"/>
  <c r="AJ198" i="6"/>
  <c r="AL198" i="6"/>
  <c r="AN198" i="6" s="1"/>
  <c r="AO198" i="6" s="1"/>
  <c r="AJ195" i="6"/>
  <c r="AL195" i="6"/>
  <c r="AN195" i="6" s="1"/>
  <c r="AO195" i="6" s="1"/>
  <c r="AJ1471" i="6"/>
  <c r="AL1471" i="6"/>
  <c r="AN1471" i="6" s="1"/>
  <c r="AO1471" i="6" s="1"/>
  <c r="AJ1469" i="6"/>
  <c r="AL1469" i="6"/>
  <c r="AN1469" i="6" s="1"/>
  <c r="AO1469" i="6" s="1"/>
  <c r="AJ2103" i="6"/>
  <c r="AL2103" i="6"/>
  <c r="AN2103" i="6" s="1"/>
  <c r="AO2103" i="6" s="1"/>
  <c r="AJ187" i="6"/>
  <c r="AL187" i="6"/>
  <c r="AN187" i="6" s="1"/>
  <c r="AO187" i="6" s="1"/>
  <c r="AJ184" i="6"/>
  <c r="AL184" i="6"/>
  <c r="AN184" i="6" s="1"/>
  <c r="AO184" i="6" s="1"/>
  <c r="AJ1464" i="6"/>
  <c r="AL1464" i="6"/>
  <c r="AN1464" i="6" s="1"/>
  <c r="AO1464" i="6" s="1"/>
  <c r="AJ1213" i="6"/>
  <c r="AL1213" i="6"/>
  <c r="AN1213" i="6" s="1"/>
  <c r="AO1213" i="6" s="1"/>
  <c r="AJ1210" i="6"/>
  <c r="AL1210" i="6"/>
  <c r="AN1210" i="6" s="1"/>
  <c r="AO1210" i="6" s="1"/>
  <c r="AJ1798" i="6"/>
  <c r="AL1798" i="6"/>
  <c r="AN1798" i="6" s="1"/>
  <c r="AO1798" i="6" s="1"/>
  <c r="AJ438" i="6"/>
  <c r="AL438" i="6"/>
  <c r="AN438" i="6" s="1"/>
  <c r="AO438" i="6" s="1"/>
  <c r="AJ176" i="6"/>
  <c r="AL176" i="6"/>
  <c r="AN176" i="6" s="1"/>
  <c r="AO176" i="6" s="1"/>
  <c r="AJ174" i="6"/>
  <c r="AL174" i="6"/>
  <c r="AN174" i="6" s="1"/>
  <c r="AO174" i="6" s="1"/>
  <c r="AJ2080" i="6"/>
  <c r="AL2080" i="6"/>
  <c r="AN2080" i="6" s="1"/>
  <c r="AO2080" i="6" s="1"/>
  <c r="AJ1450" i="6"/>
  <c r="AL1450" i="6"/>
  <c r="AN1450" i="6" s="1"/>
  <c r="AO1450" i="6" s="1"/>
  <c r="AJ1447" i="6"/>
  <c r="AL1447" i="6"/>
  <c r="AN1447" i="6" s="1"/>
  <c r="AO1447" i="6" s="1"/>
  <c r="AJ918" i="6"/>
  <c r="AL918" i="6"/>
  <c r="AN918" i="6" s="1"/>
  <c r="AO918" i="6" s="1"/>
  <c r="AJ429" i="6"/>
  <c r="AL429" i="6"/>
  <c r="AN429" i="6" s="1"/>
  <c r="AO429" i="6" s="1"/>
  <c r="AJ666" i="6"/>
  <c r="AL666" i="6"/>
  <c r="AN666" i="6" s="1"/>
  <c r="AO666" i="6" s="1"/>
  <c r="AJ1443" i="6"/>
  <c r="AL1443" i="6"/>
  <c r="AN1443" i="6" s="1"/>
  <c r="AO1443" i="6" s="1"/>
  <c r="AJ912" i="6"/>
  <c r="AL912" i="6"/>
  <c r="AN912" i="6" s="1"/>
  <c r="AO912" i="6" s="1"/>
  <c r="AJ424" i="6"/>
  <c r="AL424" i="6"/>
  <c r="AN424" i="6" s="1"/>
  <c r="AO424" i="6" s="1"/>
  <c r="AJ163" i="6"/>
  <c r="AL163" i="6"/>
  <c r="AN163" i="6" s="1"/>
  <c r="AO163" i="6" s="1"/>
  <c r="AJ1436" i="6"/>
  <c r="AL1436" i="6"/>
  <c r="AN1436" i="6" s="1"/>
  <c r="AO1436" i="6" s="1"/>
  <c r="AJ1433" i="6"/>
  <c r="AL1433" i="6"/>
  <c r="AN1433" i="6" s="1"/>
  <c r="AO1433" i="6" s="1"/>
  <c r="AJ1790" i="6"/>
  <c r="AL1790" i="6"/>
  <c r="AN1790" i="6" s="1"/>
  <c r="AO1790" i="6" s="1"/>
  <c r="AJ416" i="6"/>
  <c r="AL416" i="6"/>
  <c r="AN416" i="6" s="1"/>
  <c r="AO416" i="6" s="1"/>
  <c r="AJ1429" i="6"/>
  <c r="AL1429" i="6"/>
  <c r="AN1429" i="6" s="1"/>
  <c r="AO1429" i="6" s="1"/>
  <c r="AJ1427" i="6"/>
  <c r="AL1427" i="6"/>
  <c r="AN1427" i="6" s="1"/>
  <c r="AO1427" i="6" s="1"/>
  <c r="AJ412" i="6"/>
  <c r="AL412" i="6"/>
  <c r="AN412" i="6" s="1"/>
  <c r="AO412" i="6" s="1"/>
  <c r="AJ2044" i="6"/>
  <c r="AL2044" i="6"/>
  <c r="AN2044" i="6" s="1"/>
  <c r="AO2044" i="6" s="1"/>
  <c r="AJ152" i="6"/>
  <c r="AL152" i="6"/>
  <c r="AN152" i="6" s="1"/>
  <c r="AO152" i="6" s="1"/>
  <c r="AJ900" i="6"/>
  <c r="AL900" i="6"/>
  <c r="AN900" i="6" s="1"/>
  <c r="AO900" i="6" s="1"/>
  <c r="AJ2042" i="6"/>
  <c r="AL2042" i="6"/>
  <c r="AN2042" i="6" s="1"/>
  <c r="AO2042" i="6" s="1"/>
  <c r="AJ1418" i="6"/>
  <c r="AL1418" i="6"/>
  <c r="AN1418" i="6" s="1"/>
  <c r="AO1418" i="6" s="1"/>
  <c r="AJ1166" i="6"/>
  <c r="AL1166" i="6"/>
  <c r="AN1166" i="6" s="1"/>
  <c r="AO1166" i="6" s="1"/>
  <c r="AJ632" i="6"/>
  <c r="AL632" i="6"/>
  <c r="AN632" i="6" s="1"/>
  <c r="AO632" i="6" s="1"/>
  <c r="AJ2035" i="6"/>
  <c r="AL2035" i="6"/>
  <c r="AN2035" i="6" s="1"/>
  <c r="AO2035" i="6" s="1"/>
  <c r="AJ1161" i="6"/>
  <c r="AL1161" i="6"/>
  <c r="AN1161" i="6" s="1"/>
  <c r="AO1161" i="6" s="1"/>
  <c r="AJ628" i="6"/>
  <c r="AL628" i="6"/>
  <c r="AN628" i="6" s="1"/>
  <c r="AO628" i="6" s="1"/>
  <c r="AJ1778" i="6"/>
  <c r="AL1778" i="6"/>
  <c r="AN1778" i="6" s="1"/>
  <c r="AO1778" i="6" s="1"/>
  <c r="AJ131" i="6"/>
  <c r="AL131" i="6"/>
  <c r="AN131" i="6" s="1"/>
  <c r="AO131" i="6" s="1"/>
  <c r="AJ621" i="6"/>
  <c r="AL621" i="6"/>
  <c r="AN621" i="6" s="1"/>
  <c r="AO621" i="6" s="1"/>
  <c r="AJ883" i="6"/>
  <c r="AL883" i="6"/>
  <c r="AN883" i="6" s="1"/>
  <c r="AO883" i="6" s="1"/>
  <c r="AJ1773" i="6"/>
  <c r="AL1773" i="6"/>
  <c r="AN1773" i="6" s="1"/>
  <c r="AO1773" i="6" s="1"/>
  <c r="AJ2020" i="6"/>
  <c r="AL2020" i="6"/>
  <c r="AN2020" i="6" s="1"/>
  <c r="AO2020" i="6" s="1"/>
  <c r="AJ121" i="6"/>
  <c r="AL121" i="6"/>
  <c r="AN121" i="6" s="1"/>
  <c r="AO121" i="6" s="1"/>
  <c r="AJ1399" i="6"/>
  <c r="AL1399" i="6"/>
  <c r="AN1399" i="6" s="1"/>
  <c r="AO1399" i="6" s="1"/>
  <c r="AJ1145" i="6"/>
  <c r="AL1145" i="6"/>
  <c r="AN1145" i="6" s="1"/>
  <c r="AO1145" i="6" s="1"/>
  <c r="AJ1143" i="6"/>
  <c r="AL1143" i="6"/>
  <c r="AN1143" i="6" s="1"/>
  <c r="AO1143" i="6" s="1"/>
  <c r="AJ387" i="6"/>
  <c r="AL387" i="6"/>
  <c r="AN387" i="6" s="1"/>
  <c r="AO387" i="6" s="1"/>
  <c r="AJ1768" i="6"/>
  <c r="AL1768" i="6"/>
  <c r="AN1768" i="6" s="1"/>
  <c r="AO1768" i="6" s="1"/>
  <c r="AJ606" i="6"/>
  <c r="AL606" i="6"/>
  <c r="AN606" i="6" s="1"/>
  <c r="AO606" i="6" s="1"/>
  <c r="AJ1387" i="6"/>
  <c r="AL1387" i="6"/>
  <c r="AN1387" i="6" s="1"/>
  <c r="AO1387" i="6" s="1"/>
  <c r="AJ592" i="6"/>
  <c r="AL592" i="6"/>
  <c r="AN592" i="6" s="1"/>
  <c r="AO592" i="6" s="1"/>
  <c r="AJ1130" i="6"/>
  <c r="AL1130" i="6"/>
  <c r="AN1130" i="6" s="1"/>
  <c r="AO1130" i="6" s="1"/>
  <c r="AJ2004" i="6"/>
  <c r="AL2004" i="6"/>
  <c r="AN2004" i="6" s="1"/>
  <c r="AO2004" i="6" s="1"/>
  <c r="AJ2001" i="6"/>
  <c r="AL2001" i="6"/>
  <c r="AN2001" i="6" s="1"/>
  <c r="AO2001" i="6" s="1"/>
  <c r="AJ1759" i="6"/>
  <c r="AL1759" i="6"/>
  <c r="AN1759" i="6" s="1"/>
  <c r="AO1759" i="6" s="1"/>
  <c r="AJ1758" i="6"/>
  <c r="AL1758" i="6"/>
  <c r="AN1758" i="6" s="1"/>
  <c r="AO1758" i="6" s="1"/>
  <c r="AJ1121" i="6"/>
  <c r="AL1121" i="6"/>
  <c r="AN1121" i="6" s="1"/>
  <c r="AO1121" i="6" s="1"/>
  <c r="AJ1993" i="6"/>
  <c r="AL1993" i="6"/>
  <c r="AN1993" i="6" s="1"/>
  <c r="AO1993" i="6" s="1"/>
  <c r="AJ857" i="6"/>
  <c r="AL857" i="6"/>
  <c r="AN857" i="6" s="1"/>
  <c r="AO857" i="6" s="1"/>
  <c r="AJ590" i="6"/>
  <c r="AL590" i="6"/>
  <c r="AN590" i="6" s="1"/>
  <c r="AO590" i="6" s="1"/>
  <c r="AJ855" i="6"/>
  <c r="AL855" i="6"/>
  <c r="AN855" i="6" s="1"/>
  <c r="AO855" i="6" s="1"/>
  <c r="AJ1750" i="6"/>
  <c r="AL1750" i="6"/>
  <c r="AN1750" i="6" s="1"/>
  <c r="AO1750" i="6" s="1"/>
  <c r="AJ84" i="6"/>
  <c r="AL84" i="6"/>
  <c r="AN84" i="6" s="1"/>
  <c r="AO84" i="6" s="1"/>
  <c r="AJ586" i="6"/>
  <c r="AL586" i="6"/>
  <c r="AN586" i="6" s="1"/>
  <c r="AO586" i="6" s="1"/>
  <c r="AJ849" i="6"/>
  <c r="AL849" i="6"/>
  <c r="AN849" i="6" s="1"/>
  <c r="AO849" i="6" s="1"/>
  <c r="AJ1368" i="6"/>
  <c r="AL1368" i="6"/>
  <c r="AN1368" i="6" s="1"/>
  <c r="AO1368" i="6" s="1"/>
  <c r="AJ1102" i="6"/>
  <c r="AL1102" i="6"/>
  <c r="AN1102" i="6" s="1"/>
  <c r="AO1102" i="6" s="1"/>
  <c r="AJ1365" i="6"/>
  <c r="AL1365" i="6"/>
  <c r="AN1365" i="6" s="1"/>
  <c r="AO1365" i="6" s="1"/>
  <c r="AJ1974" i="6"/>
  <c r="AL1974" i="6"/>
  <c r="AN1974" i="6" s="1"/>
  <c r="AO1974" i="6" s="1"/>
  <c r="AJ1093" i="6"/>
  <c r="AL1093" i="6"/>
  <c r="AN1093" i="6" s="1"/>
  <c r="AO1093" i="6" s="1"/>
  <c r="AJ1092" i="6"/>
  <c r="AL1092" i="6"/>
  <c r="AN1092" i="6" s="1"/>
  <c r="AO1092" i="6" s="1"/>
  <c r="AJ1736" i="6"/>
  <c r="AL1736" i="6"/>
  <c r="AN1736" i="6" s="1"/>
  <c r="AO1736" i="6" s="1"/>
  <c r="AJ1684" i="6"/>
  <c r="AL1684" i="6"/>
  <c r="AN1684" i="6" s="1"/>
  <c r="AO1684" i="6" s="1"/>
  <c r="AJ1962" i="6"/>
  <c r="AL1962" i="6"/>
  <c r="AN1962" i="6" s="1"/>
  <c r="AO1962" i="6" s="1"/>
  <c r="AJ62" i="6"/>
  <c r="AL62" i="6"/>
  <c r="AN62" i="6" s="1"/>
  <c r="AO62" i="6" s="1"/>
  <c r="AJ1956" i="6"/>
  <c r="AL1956" i="6"/>
  <c r="AN1956" i="6" s="1"/>
  <c r="AO1956" i="6" s="1"/>
  <c r="AJ566" i="6"/>
  <c r="AL566" i="6"/>
  <c r="AN566" i="6" s="1"/>
  <c r="AO566" i="6" s="1"/>
  <c r="AJ1730" i="6"/>
  <c r="AL1730" i="6"/>
  <c r="AN1730" i="6" s="1"/>
  <c r="AO1730" i="6" s="1"/>
  <c r="AJ54" i="6"/>
  <c r="AL54" i="6"/>
  <c r="AN54" i="6" s="1"/>
  <c r="AO54" i="6" s="1"/>
  <c r="AJ1950" i="6"/>
  <c r="AL1950" i="6"/>
  <c r="AN1950" i="6" s="1"/>
  <c r="AO1950" i="6" s="1"/>
  <c r="AJ46" i="6"/>
  <c r="AL46" i="6"/>
  <c r="AN46" i="6" s="1"/>
  <c r="AO46" i="6" s="1"/>
  <c r="AJ1724" i="6"/>
  <c r="AL1724" i="6"/>
  <c r="AN1724" i="6" s="1"/>
  <c r="AO1724" i="6" s="1"/>
  <c r="AJ1073" i="6"/>
  <c r="AL1073" i="6"/>
  <c r="AN1073" i="6" s="1"/>
  <c r="AO1073" i="6" s="1"/>
  <c r="AJ40" i="6"/>
  <c r="AL40" i="6"/>
  <c r="AN40" i="6" s="1"/>
  <c r="AO40" i="6" s="1"/>
  <c r="AJ1721" i="6"/>
  <c r="AL1721" i="6"/>
  <c r="AN1721" i="6" s="1"/>
  <c r="AO1721" i="6" s="1"/>
  <c r="AJ548" i="6"/>
  <c r="AL548" i="6"/>
  <c r="AN548" i="6" s="1"/>
  <c r="AO548" i="6" s="1"/>
  <c r="AJ30" i="6"/>
  <c r="AL30" i="6"/>
  <c r="AN30" i="6" s="1"/>
  <c r="AO30" i="6" s="1"/>
  <c r="AJ28" i="6"/>
  <c r="AL28" i="6"/>
  <c r="AN28" i="6" s="1"/>
  <c r="AO28" i="6" s="1"/>
  <c r="AJ832" i="6"/>
  <c r="AL832" i="6"/>
  <c r="AN832" i="6" s="1"/>
  <c r="AO832" i="6" s="1"/>
  <c r="AJ327" i="6"/>
  <c r="AL327" i="6"/>
  <c r="AN327" i="6" s="1"/>
  <c r="AO327" i="6" s="1"/>
  <c r="AJ21" i="6"/>
  <c r="AL21" i="6"/>
  <c r="AN21" i="6" s="1"/>
  <c r="AO21" i="6" s="1"/>
  <c r="AJ828" i="6"/>
  <c r="AL828" i="6"/>
  <c r="AN828" i="6" s="1"/>
  <c r="AO828" i="6" s="1"/>
  <c r="AJ1058" i="6"/>
  <c r="AL1058" i="6"/>
  <c r="AN1058" i="6" s="1"/>
  <c r="AO1058" i="6" s="1"/>
  <c r="AJ823" i="6"/>
  <c r="AL823" i="6"/>
  <c r="AN823" i="6" s="1"/>
  <c r="AO823" i="6" s="1"/>
  <c r="AJ1710" i="6"/>
  <c r="AL1710" i="6"/>
  <c r="AN1710" i="6" s="1"/>
  <c r="AO1710" i="6" s="1"/>
  <c r="AJ11" i="6"/>
  <c r="AL11" i="6"/>
  <c r="AN11" i="6" s="1"/>
  <c r="AO11" i="6" s="1"/>
  <c r="AJ322" i="6"/>
  <c r="AL322" i="6"/>
  <c r="AN322" i="6" s="1"/>
  <c r="AO322" i="6" s="1"/>
  <c r="AJ1922" i="6"/>
  <c r="AL1922" i="6"/>
  <c r="AN1922" i="6" s="1"/>
  <c r="AO1922" i="6" s="1"/>
  <c r="AJ4" i="6"/>
  <c r="AL4" i="6"/>
  <c r="AN4" i="6" s="1"/>
  <c r="AO4" i="6" s="1"/>
  <c r="AJ1919" i="6"/>
  <c r="AL1919" i="6"/>
  <c r="AN1919" i="6" s="1"/>
  <c r="AO1919" i="6" s="1"/>
  <c r="AL2153" i="6"/>
  <c r="AL1508" i="6"/>
  <c r="AN1508" i="6" s="1"/>
  <c r="AO1508" i="6" s="1"/>
  <c r="AL696" i="6"/>
  <c r="AN696" i="6" s="1"/>
  <c r="AO696" i="6" s="1"/>
  <c r="AL2014" i="6"/>
  <c r="AN2014" i="6" s="1"/>
  <c r="AO2014" i="6" s="1"/>
  <c r="AJ233" i="6"/>
  <c r="AL233" i="6"/>
  <c r="AN233" i="6" s="1"/>
  <c r="AO233" i="6" s="1"/>
  <c r="AJ1917" i="6"/>
  <c r="AL1917" i="6"/>
  <c r="AN1917" i="6" s="1"/>
  <c r="AO1917" i="6" s="1"/>
  <c r="AJ1676" i="6"/>
  <c r="AL1676" i="6"/>
  <c r="AN1676" i="6" s="1"/>
  <c r="AO1676" i="6" s="1"/>
  <c r="AJ1915" i="6"/>
  <c r="AL1915" i="6"/>
  <c r="AN1915" i="6" s="1"/>
  <c r="AO1915" i="6" s="1"/>
  <c r="AJ1671" i="6"/>
  <c r="AL1671" i="6"/>
  <c r="AN1671" i="6" s="1"/>
  <c r="AO1671" i="6" s="1"/>
  <c r="AJ1332" i="6"/>
  <c r="AL1332" i="6"/>
  <c r="AN1332" i="6" s="1"/>
  <c r="AO1332" i="6" s="1"/>
  <c r="AJ305" i="6"/>
  <c r="AL305" i="6"/>
  <c r="AN305" i="6" s="1"/>
  <c r="AO305" i="6" s="1"/>
  <c r="AJ1318" i="6"/>
  <c r="AL1318" i="6"/>
  <c r="AN1318" i="6" s="1"/>
  <c r="AO1318" i="6" s="1"/>
  <c r="AJ1902" i="6"/>
  <c r="AL1902" i="6"/>
  <c r="AN1902" i="6" s="1"/>
  <c r="AO1902" i="6" s="1"/>
  <c r="AJ298" i="6"/>
  <c r="AL298" i="6"/>
  <c r="AN298" i="6" s="1"/>
  <c r="AO298" i="6" s="1"/>
  <c r="AJ1039" i="6"/>
  <c r="AL1039" i="6"/>
  <c r="AN1039" i="6" s="1"/>
  <c r="AO1039" i="6" s="1"/>
  <c r="AJ797" i="6"/>
  <c r="AL797" i="6"/>
  <c r="AN797" i="6" s="1"/>
  <c r="AO797" i="6" s="1"/>
  <c r="AJ1650" i="6"/>
  <c r="AL1650" i="6"/>
  <c r="AN1650" i="6" s="1"/>
  <c r="AO1650" i="6" s="1"/>
  <c r="AJ1647" i="6"/>
  <c r="AL1647" i="6"/>
  <c r="AN1647" i="6" s="1"/>
  <c r="AO1647" i="6" s="1"/>
  <c r="AJ1311" i="6"/>
  <c r="AL1311" i="6"/>
  <c r="AN1311" i="6" s="1"/>
  <c r="AO1311" i="6" s="1"/>
  <c r="AJ505" i="6"/>
  <c r="AL505" i="6"/>
  <c r="AN505" i="6" s="1"/>
  <c r="AO505" i="6" s="1"/>
  <c r="AJ1637" i="6"/>
  <c r="AL1637" i="6"/>
  <c r="AN1637" i="6" s="1"/>
  <c r="AO1637" i="6" s="1"/>
  <c r="AJ286" i="6"/>
  <c r="AL286" i="6"/>
  <c r="AN286" i="6" s="1"/>
  <c r="AO286" i="6" s="1"/>
  <c r="AJ1632" i="6"/>
  <c r="AL1632" i="6"/>
  <c r="AN1632" i="6" s="1"/>
  <c r="AO1632" i="6" s="1"/>
  <c r="AJ282" i="6"/>
  <c r="AL282" i="6"/>
  <c r="AN282" i="6" s="1"/>
  <c r="AO282" i="6" s="1"/>
  <c r="AJ281" i="6"/>
  <c r="AL281" i="6"/>
  <c r="AN281" i="6" s="1"/>
  <c r="AO281" i="6" s="1"/>
  <c r="AJ783" i="6"/>
  <c r="AL783" i="6"/>
  <c r="AN783" i="6" s="1"/>
  <c r="AO783" i="6" s="1"/>
  <c r="AJ2215" i="6"/>
  <c r="AL2215" i="6"/>
  <c r="AN2215" i="6" s="1"/>
  <c r="AO2215" i="6" s="1"/>
  <c r="AJ1620" i="6"/>
  <c r="AL1620" i="6"/>
  <c r="AN1620" i="6" s="1"/>
  <c r="AO1620" i="6" s="1"/>
  <c r="AJ1018" i="6"/>
  <c r="AL1018" i="6"/>
  <c r="AN1018" i="6" s="1"/>
  <c r="AO1018" i="6" s="1"/>
  <c r="AJ498" i="6"/>
  <c r="AL498" i="6"/>
  <c r="AN498" i="6" s="1"/>
  <c r="AO498" i="6" s="1"/>
  <c r="AJ1615" i="6"/>
  <c r="AL1615" i="6"/>
  <c r="AN1615" i="6" s="1"/>
  <c r="AO1615" i="6" s="1"/>
  <c r="AJ1608" i="6"/>
  <c r="AL1608" i="6"/>
  <c r="AN1608" i="6" s="1"/>
  <c r="AO1608" i="6" s="1"/>
  <c r="AJ2207" i="6"/>
  <c r="AL2207" i="6"/>
  <c r="AN2207" i="6" s="1"/>
  <c r="AO2207" i="6" s="1"/>
  <c r="AJ2205" i="6"/>
  <c r="AL2205" i="6"/>
  <c r="AN2205" i="6" s="1"/>
  <c r="AO2205" i="6" s="1"/>
  <c r="AJ1600" i="6"/>
  <c r="AL1600" i="6"/>
  <c r="AN1600" i="6" s="1"/>
  <c r="AO1600" i="6" s="1"/>
  <c r="AJ1596" i="6"/>
  <c r="AL1596" i="6"/>
  <c r="AN1596" i="6" s="1"/>
  <c r="AO1596" i="6" s="1"/>
  <c r="AJ1591" i="6"/>
  <c r="AL1591" i="6"/>
  <c r="AN1591" i="6" s="1"/>
  <c r="AO1591" i="6" s="1"/>
  <c r="AJ264" i="6"/>
  <c r="AL264" i="6"/>
  <c r="AN264" i="6" s="1"/>
  <c r="AO264" i="6" s="1"/>
  <c r="AJ2195" i="6"/>
  <c r="AL2195" i="6"/>
  <c r="AN2195" i="6" s="1"/>
  <c r="AO2195" i="6" s="1"/>
  <c r="AJ491" i="6"/>
  <c r="AL491" i="6"/>
  <c r="AN491" i="6" s="1"/>
  <c r="AO491" i="6" s="1"/>
  <c r="AJ1865" i="6"/>
  <c r="AL1865" i="6"/>
  <c r="AN1865" i="6" s="1"/>
  <c r="AO1865" i="6" s="1"/>
  <c r="AJ2189" i="6"/>
  <c r="AL2189" i="6"/>
  <c r="AN2189" i="6" s="1"/>
  <c r="AO2189" i="6" s="1"/>
  <c r="AJ1861" i="6"/>
  <c r="AL1861" i="6"/>
  <c r="AN1861" i="6" s="1"/>
  <c r="AO1861" i="6" s="1"/>
  <c r="AJ2184" i="6"/>
  <c r="AL2184" i="6"/>
  <c r="AN2184" i="6" s="1"/>
  <c r="AO2184" i="6" s="1"/>
  <c r="AJ482" i="6"/>
  <c r="AL482" i="6"/>
  <c r="AN482" i="6" s="1"/>
  <c r="AO482" i="6" s="1"/>
  <c r="AJ1572" i="6"/>
  <c r="AL1572" i="6"/>
  <c r="AN1572" i="6" s="1"/>
  <c r="AO1572" i="6" s="1"/>
  <c r="AJ2173" i="6"/>
  <c r="AL2173" i="6"/>
  <c r="AN2173" i="6" s="1"/>
  <c r="AO2173" i="6" s="1"/>
  <c r="AJ252" i="6"/>
  <c r="AL252" i="6"/>
  <c r="AN252" i="6" s="1"/>
  <c r="AO252" i="6" s="1"/>
  <c r="AJ760" i="6"/>
  <c r="AL760" i="6"/>
  <c r="AN760" i="6" s="1"/>
  <c r="AO760" i="6" s="1"/>
  <c r="AJ2169" i="6"/>
  <c r="AL2169" i="6"/>
  <c r="AN2169" i="6" s="1"/>
  <c r="AO2169" i="6" s="1"/>
  <c r="AJ1854" i="6"/>
  <c r="AL1854" i="6"/>
  <c r="AN1854" i="6" s="1"/>
  <c r="AO1854" i="6" s="1"/>
  <c r="AJ247" i="6"/>
  <c r="AL247" i="6"/>
  <c r="AN247" i="6" s="1"/>
  <c r="AO247" i="6" s="1"/>
  <c r="AJ2163" i="6"/>
  <c r="AL2163" i="6"/>
  <c r="AN2163" i="6" s="1"/>
  <c r="AO2163" i="6" s="1"/>
  <c r="AJ750" i="6"/>
  <c r="AL750" i="6"/>
  <c r="AN750" i="6" s="1"/>
  <c r="AO750" i="6" s="1"/>
  <c r="AJ1545" i="6"/>
  <c r="AL1545" i="6"/>
  <c r="AN1545" i="6" s="1"/>
  <c r="AO1545" i="6" s="1"/>
  <c r="AJ747" i="6"/>
  <c r="AL747" i="6"/>
  <c r="AN747" i="6" s="1"/>
  <c r="AO747" i="6" s="1"/>
  <c r="AJ1848" i="6"/>
  <c r="AL1848" i="6"/>
  <c r="AN1848" i="6" s="1"/>
  <c r="AO1848" i="6" s="1"/>
  <c r="AJ474" i="6"/>
  <c r="AL474" i="6"/>
  <c r="AN474" i="6" s="1"/>
  <c r="AO474" i="6" s="1"/>
  <c r="AJ1536" i="6"/>
  <c r="AL1536" i="6"/>
  <c r="AN1536" i="6" s="1"/>
  <c r="AO1536" i="6" s="1"/>
  <c r="AJ2152" i="6"/>
  <c r="AL2152" i="6"/>
  <c r="AN2152" i="6" s="1"/>
  <c r="AO2152" i="6" s="1"/>
  <c r="AJ2150" i="6"/>
  <c r="AL2150" i="6"/>
  <c r="AN2150" i="6" s="1"/>
  <c r="AO2150" i="6" s="1"/>
  <c r="AJ1846" i="6"/>
  <c r="AL1846" i="6"/>
  <c r="AN1846" i="6" s="1"/>
  <c r="AO1846" i="6" s="1"/>
  <c r="AJ1844" i="6"/>
  <c r="AL1844" i="6"/>
  <c r="AN1844" i="6" s="1"/>
  <c r="AO1844" i="6" s="1"/>
  <c r="AJ2146" i="6"/>
  <c r="AL2146" i="6"/>
  <c r="AN2146" i="6" s="1"/>
  <c r="AO2146" i="6" s="1"/>
  <c r="AJ2144" i="6"/>
  <c r="AL2144" i="6"/>
  <c r="AN2144" i="6" s="1"/>
  <c r="AO2144" i="6" s="1"/>
  <c r="AJ462" i="6"/>
  <c r="AL462" i="6"/>
  <c r="AN462" i="6" s="1"/>
  <c r="AO462" i="6" s="1"/>
  <c r="AJ221" i="6"/>
  <c r="AL221" i="6"/>
  <c r="AN221" i="6" s="1"/>
  <c r="AO221" i="6" s="1"/>
  <c r="AJ730" i="6"/>
  <c r="AL730" i="6"/>
  <c r="AN730" i="6" s="1"/>
  <c r="AO730" i="6" s="1"/>
  <c r="AJ461" i="6"/>
  <c r="AL461" i="6"/>
  <c r="AN461" i="6" s="1"/>
  <c r="AO461" i="6" s="1"/>
  <c r="AJ726" i="6"/>
  <c r="AL726" i="6"/>
  <c r="AN726" i="6" s="1"/>
  <c r="AO726" i="6" s="1"/>
  <c r="AJ1497" i="6"/>
  <c r="AL1497" i="6"/>
  <c r="AN1497" i="6" s="1"/>
  <c r="AO1497" i="6" s="1"/>
  <c r="AJ2132" i="6"/>
  <c r="AL2132" i="6"/>
  <c r="AN2132" i="6" s="1"/>
  <c r="AO2132" i="6" s="1"/>
  <c r="AJ1247" i="6"/>
  <c r="AL1247" i="6"/>
  <c r="AN1247" i="6" s="1"/>
  <c r="AO1247" i="6" s="1"/>
  <c r="AJ721" i="6"/>
  <c r="AL721" i="6"/>
  <c r="AN721" i="6" s="1"/>
  <c r="AO721" i="6" s="1"/>
  <c r="AJ1242" i="6"/>
  <c r="AL1242" i="6"/>
  <c r="AN1242" i="6" s="1"/>
  <c r="AO1242" i="6" s="1"/>
  <c r="AJ2123" i="6"/>
  <c r="AL2123" i="6"/>
  <c r="AN2123" i="6" s="1"/>
  <c r="AO2123" i="6" s="1"/>
  <c r="AJ2119" i="6"/>
  <c r="AL2119" i="6"/>
  <c r="AN2119" i="6" s="1"/>
  <c r="AO2119" i="6" s="1"/>
  <c r="AJ1687" i="6"/>
  <c r="AL1687" i="6"/>
  <c r="AN1687" i="6" s="1"/>
  <c r="AO1687" i="6" s="1"/>
  <c r="AJ1826" i="6"/>
  <c r="AL1826" i="6"/>
  <c r="AN1826" i="6" s="1"/>
  <c r="AO1826" i="6" s="1"/>
  <c r="AJ208" i="6"/>
  <c r="AL208" i="6"/>
  <c r="AN208" i="6" s="1"/>
  <c r="AO208" i="6" s="1"/>
  <c r="AJ1231" i="6"/>
  <c r="AL1231" i="6"/>
  <c r="AN1231" i="6" s="1"/>
  <c r="AO1231" i="6" s="1"/>
  <c r="AJ1482" i="6"/>
  <c r="AL1482" i="6"/>
  <c r="AN1482" i="6" s="1"/>
  <c r="AO1482" i="6" s="1"/>
  <c r="AJ2110" i="6"/>
  <c r="AL2110" i="6"/>
  <c r="AN2110" i="6" s="1"/>
  <c r="AO2110" i="6" s="1"/>
  <c r="AJ1817" i="6"/>
  <c r="AL1817" i="6"/>
  <c r="AN1817" i="6" s="1"/>
  <c r="AO1817" i="6" s="1"/>
  <c r="AJ1475" i="6"/>
  <c r="AL1475" i="6"/>
  <c r="AN1475" i="6" s="1"/>
  <c r="AO1475" i="6" s="1"/>
  <c r="AJ1811" i="6"/>
  <c r="AL1811" i="6"/>
  <c r="AN1811" i="6" s="1"/>
  <c r="AO1811" i="6" s="1"/>
  <c r="AJ1473" i="6"/>
  <c r="AL1473" i="6"/>
  <c r="AN1473" i="6" s="1"/>
  <c r="AO1473" i="6" s="1"/>
  <c r="AJ695" i="6"/>
  <c r="AL695" i="6"/>
  <c r="AN695" i="6" s="1"/>
  <c r="AO695" i="6" s="1"/>
  <c r="AJ449" i="6"/>
  <c r="AL449" i="6"/>
  <c r="AN449" i="6" s="1"/>
  <c r="AO449" i="6" s="1"/>
  <c r="AJ2102" i="6"/>
  <c r="AL2102" i="6"/>
  <c r="AN2102" i="6" s="1"/>
  <c r="AO2102" i="6" s="1"/>
  <c r="AJ690" i="6"/>
  <c r="AL690" i="6"/>
  <c r="AN690" i="6" s="1"/>
  <c r="AO690" i="6" s="1"/>
  <c r="AJ2096" i="6"/>
  <c r="AL2096" i="6"/>
  <c r="AN2096" i="6" s="1"/>
  <c r="AO2096" i="6" s="1"/>
  <c r="AJ935" i="6"/>
  <c r="AL935" i="6"/>
  <c r="AN935" i="6" s="1"/>
  <c r="AO935" i="6" s="1"/>
  <c r="AJ1803" i="6"/>
  <c r="AL1803" i="6"/>
  <c r="AN1803" i="6" s="1"/>
  <c r="AO1803" i="6" s="1"/>
  <c r="AJ2091" i="6"/>
  <c r="AL2091" i="6"/>
  <c r="AN2091" i="6" s="1"/>
  <c r="AO2091" i="6" s="1"/>
  <c r="AJ681" i="6"/>
  <c r="AL681" i="6"/>
  <c r="AN681" i="6" s="1"/>
  <c r="AO681" i="6" s="1"/>
  <c r="AJ437" i="6"/>
  <c r="AL437" i="6"/>
  <c r="AN437" i="6" s="1"/>
  <c r="AO437" i="6" s="1"/>
  <c r="AJ2088" i="6"/>
  <c r="AL2088" i="6"/>
  <c r="AN2088" i="6" s="1"/>
  <c r="AO2088" i="6" s="1"/>
  <c r="AJ2084" i="6"/>
  <c r="AL2084" i="6"/>
  <c r="AN2084" i="6" s="1"/>
  <c r="AO2084" i="6" s="1"/>
  <c r="AJ926" i="6"/>
  <c r="AL926" i="6"/>
  <c r="AN926" i="6" s="1"/>
  <c r="AO926" i="6" s="1"/>
  <c r="AJ173" i="6"/>
  <c r="AL173" i="6"/>
  <c r="AN173" i="6" s="1"/>
  <c r="AO173" i="6" s="1"/>
  <c r="AJ1794" i="6"/>
  <c r="AL1794" i="6"/>
  <c r="AN1794" i="6" s="1"/>
  <c r="AO1794" i="6" s="1"/>
  <c r="AJ432" i="6"/>
  <c r="AL432" i="6"/>
  <c r="AN432" i="6" s="1"/>
  <c r="AO432" i="6" s="1"/>
  <c r="AJ428" i="6"/>
  <c r="AL428" i="6"/>
  <c r="AN428" i="6" s="1"/>
  <c r="AO428" i="6" s="1"/>
  <c r="AJ1195" i="6"/>
  <c r="AL1195" i="6"/>
  <c r="AN1195" i="6" s="1"/>
  <c r="AO1195" i="6" s="1"/>
  <c r="AJ1193" i="6"/>
  <c r="AL1193" i="6"/>
  <c r="AN1193" i="6" s="1"/>
  <c r="AO1193" i="6" s="1"/>
  <c r="AJ660" i="6"/>
  <c r="AL660" i="6"/>
  <c r="AN660" i="6" s="1"/>
  <c r="AO660" i="6" s="1"/>
  <c r="AJ423" i="6"/>
  <c r="AL423" i="6"/>
  <c r="AN423" i="6" s="1"/>
  <c r="AO423" i="6" s="1"/>
  <c r="AJ1438" i="6"/>
  <c r="AL1438" i="6"/>
  <c r="AN1438" i="6" s="1"/>
  <c r="AO1438" i="6" s="1"/>
  <c r="AJ1435" i="6"/>
  <c r="AL1435" i="6"/>
  <c r="AN1435" i="6" s="1"/>
  <c r="AO1435" i="6" s="1"/>
  <c r="AJ162" i="6"/>
  <c r="AL162" i="6"/>
  <c r="AN162" i="6" s="1"/>
  <c r="AO162" i="6" s="1"/>
  <c r="AJ418" i="6"/>
  <c r="AL418" i="6"/>
  <c r="AN418" i="6" s="1"/>
  <c r="AO418" i="6" s="1"/>
  <c r="AJ415" i="6"/>
  <c r="AL415" i="6"/>
  <c r="AN415" i="6" s="1"/>
  <c r="AO415" i="6" s="1"/>
  <c r="AJ1179" i="6"/>
  <c r="AL1179" i="6"/>
  <c r="AN1179" i="6" s="1"/>
  <c r="AO1179" i="6" s="1"/>
  <c r="AJ2048" i="6"/>
  <c r="AL2048" i="6"/>
  <c r="AN2048" i="6" s="1"/>
  <c r="AO2048" i="6" s="1"/>
  <c r="AJ891" i="6"/>
  <c r="AL891" i="6"/>
  <c r="AN891" i="6" s="1"/>
  <c r="AO891" i="6" s="1"/>
  <c r="AJ638" i="6"/>
  <c r="AL638" i="6"/>
  <c r="AN638" i="6" s="1"/>
  <c r="AO638" i="6" s="1"/>
  <c r="AJ903" i="6"/>
  <c r="AL903" i="6"/>
  <c r="AN903" i="6" s="1"/>
  <c r="AO903" i="6" s="1"/>
  <c r="AJ1168" i="6"/>
  <c r="AL1168" i="6"/>
  <c r="AN1168" i="6" s="1"/>
  <c r="AO1168" i="6" s="1"/>
  <c r="AJ635" i="6"/>
  <c r="AL635" i="6"/>
  <c r="AN635" i="6" s="1"/>
  <c r="AO635" i="6" s="1"/>
  <c r="AJ1417" i="6"/>
  <c r="AL1417" i="6"/>
  <c r="AN1417" i="6" s="1"/>
  <c r="AO1417" i="6" s="1"/>
  <c r="AJ1780" i="6"/>
  <c r="AL1780" i="6"/>
  <c r="AN1780" i="6" s="1"/>
  <c r="AO1780" i="6" s="1"/>
  <c r="AJ399" i="6"/>
  <c r="AL399" i="6"/>
  <c r="AN399" i="6" s="1"/>
  <c r="AO399" i="6" s="1"/>
  <c r="AJ143" i="6"/>
  <c r="AL143" i="6"/>
  <c r="AN143" i="6" s="1"/>
  <c r="AO143" i="6" s="1"/>
  <c r="AJ140" i="6"/>
  <c r="AL140" i="6"/>
  <c r="AN140" i="6" s="1"/>
  <c r="AO140" i="6" s="1"/>
  <c r="AJ134" i="6"/>
  <c r="AL134" i="6"/>
  <c r="AN134" i="6" s="1"/>
  <c r="AO134" i="6" s="1"/>
  <c r="AJ625" i="6"/>
  <c r="AL625" i="6"/>
  <c r="AN625" i="6" s="1"/>
  <c r="AO625" i="6" s="1"/>
  <c r="AJ393" i="6"/>
  <c r="AL393" i="6"/>
  <c r="AN393" i="6" s="1"/>
  <c r="AO393" i="6" s="1"/>
  <c r="AJ127" i="6"/>
  <c r="AL127" i="6"/>
  <c r="AN127" i="6" s="1"/>
  <c r="AO127" i="6" s="1"/>
  <c r="AJ2025" i="6"/>
  <c r="AL2025" i="6"/>
  <c r="AN2025" i="6" s="1"/>
  <c r="AO2025" i="6" s="1"/>
  <c r="AJ391" i="6"/>
  <c r="AL391" i="6"/>
  <c r="AN391" i="6" s="1"/>
  <c r="AO391" i="6" s="1"/>
  <c r="AJ2019" i="6"/>
  <c r="AL2019" i="6"/>
  <c r="AN2019" i="6" s="1"/>
  <c r="AO2019" i="6" s="1"/>
  <c r="AJ878" i="6"/>
  <c r="AL878" i="6"/>
  <c r="AN878" i="6" s="1"/>
  <c r="AO878" i="6" s="1"/>
  <c r="AJ1398" i="6"/>
  <c r="AL1398" i="6"/>
  <c r="AN1398" i="6" s="1"/>
  <c r="AO1398" i="6" s="1"/>
  <c r="AJ1395" i="6"/>
  <c r="AL1395" i="6"/>
  <c r="AN1395" i="6" s="1"/>
  <c r="AO1395" i="6" s="1"/>
  <c r="AJ2015" i="6"/>
  <c r="AL2015" i="6"/>
  <c r="AN2015" i="6" s="1"/>
  <c r="AO2015" i="6" s="1"/>
  <c r="AJ1389" i="6"/>
  <c r="AL1389" i="6"/>
  <c r="AN1389" i="6" s="1"/>
  <c r="AO1389" i="6" s="1"/>
  <c r="AJ609" i="6"/>
  <c r="AL609" i="6"/>
  <c r="AN609" i="6" s="1"/>
  <c r="AO609" i="6" s="1"/>
  <c r="AJ382" i="6"/>
  <c r="AL382" i="6"/>
  <c r="AJ2012" i="6"/>
  <c r="AL2012" i="6"/>
  <c r="AN2012" i="6" s="1"/>
  <c r="AO2012" i="6" s="1"/>
  <c r="AJ1132" i="6"/>
  <c r="AL1132" i="6"/>
  <c r="AN1132" i="6" s="1"/>
  <c r="AO1132" i="6" s="1"/>
  <c r="AJ1129" i="6"/>
  <c r="AL1129" i="6"/>
  <c r="AN1129" i="6" s="1"/>
  <c r="AO1129" i="6" s="1"/>
  <c r="AJ101" i="6"/>
  <c r="AL101" i="6"/>
  <c r="AN101" i="6" s="1"/>
  <c r="AO101" i="6" s="1"/>
  <c r="AJ2000" i="6"/>
  <c r="AL2000" i="6"/>
  <c r="AN2000" i="6" s="1"/>
  <c r="AO2000" i="6" s="1"/>
  <c r="AJ97" i="6"/>
  <c r="AL97" i="6"/>
  <c r="AN97" i="6" s="1"/>
  <c r="AO97" i="6" s="1"/>
  <c r="AJ1379" i="6"/>
  <c r="AL1379" i="6"/>
  <c r="AN1379" i="6" s="1"/>
  <c r="AO1379" i="6" s="1"/>
  <c r="AJ376" i="6"/>
  <c r="AL376" i="6"/>
  <c r="AN376" i="6" s="1"/>
  <c r="AO376" i="6" s="1"/>
  <c r="AJ374" i="6"/>
  <c r="AL374" i="6"/>
  <c r="AN374" i="6" s="1"/>
  <c r="AO374" i="6" s="1"/>
  <c r="AJ1753" i="6"/>
  <c r="AL1753" i="6"/>
  <c r="AJ1990" i="6"/>
  <c r="AL1990" i="6"/>
  <c r="AN1990" i="6" s="1"/>
  <c r="AO1990" i="6" s="1"/>
  <c r="AJ370" i="6"/>
  <c r="AL370" i="6"/>
  <c r="AJ1749" i="6"/>
  <c r="AL1749" i="6"/>
  <c r="AN1749" i="6" s="1"/>
  <c r="AO1749" i="6" s="1"/>
  <c r="AL1049" i="6"/>
  <c r="AN1049" i="6" s="1"/>
  <c r="AO1049" i="6" s="1"/>
  <c r="AL814" i="6"/>
  <c r="AN814" i="6" s="1"/>
  <c r="AO814" i="6" s="1"/>
  <c r="AL1319" i="6"/>
  <c r="AN1319" i="6" s="1"/>
  <c r="AO1319" i="6" s="1"/>
  <c r="AL798" i="6"/>
  <c r="AN798" i="6" s="1"/>
  <c r="AO798" i="6" s="1"/>
  <c r="AL1697" i="6"/>
  <c r="AN1697" i="6" s="1"/>
  <c r="AO1697" i="6" s="1"/>
  <c r="AL283" i="6"/>
  <c r="AN283" i="6" s="1"/>
  <c r="AO283" i="6" s="1"/>
  <c r="AL2214" i="6"/>
  <c r="AN2214" i="6" s="1"/>
  <c r="AO2214" i="6" s="1"/>
  <c r="AL1014" i="6"/>
  <c r="AN1014" i="6" s="1"/>
  <c r="AO1014" i="6" s="1"/>
  <c r="AL2201" i="6"/>
  <c r="AN2201" i="6" s="1"/>
  <c r="AO2201" i="6" s="1"/>
  <c r="AL767" i="6"/>
  <c r="AN767" i="6" s="1"/>
  <c r="AO767" i="6" s="1"/>
  <c r="AL256" i="6"/>
  <c r="AN256" i="6" s="1"/>
  <c r="AO256" i="6" s="1"/>
  <c r="AL985" i="6"/>
  <c r="AN985" i="6" s="1"/>
  <c r="AO985" i="6" s="1"/>
  <c r="AL2137" i="6"/>
  <c r="AL458" i="6"/>
  <c r="AN458" i="6" s="1"/>
  <c r="AO458" i="6" s="1"/>
  <c r="AL1137" i="6"/>
  <c r="AN1137" i="6" s="1"/>
  <c r="AO1137" i="6" s="1"/>
  <c r="AJ1702" i="6"/>
  <c r="AL1702" i="6"/>
  <c r="AN1702" i="6" s="1"/>
  <c r="AO1702" i="6" s="1"/>
  <c r="AJ1323" i="6"/>
  <c r="AL1323" i="6"/>
  <c r="AN1323" i="6" s="1"/>
  <c r="AO1323" i="6" s="1"/>
  <c r="AJ801" i="6"/>
  <c r="AL801" i="6"/>
  <c r="AN801" i="6" s="1"/>
  <c r="AO801" i="6" s="1"/>
  <c r="AJ1897" i="6"/>
  <c r="AL1897" i="6"/>
  <c r="AN1897" i="6" s="1"/>
  <c r="AO1897" i="6" s="1"/>
  <c r="AJ1627" i="6"/>
  <c r="AL1627" i="6"/>
  <c r="AN1627" i="6" s="1"/>
  <c r="AO1627" i="6" s="1"/>
  <c r="AJ499" i="6"/>
  <c r="AL499" i="6"/>
  <c r="AN499" i="6" s="1"/>
  <c r="AO499" i="6" s="1"/>
  <c r="AJ1293" i="6"/>
  <c r="AL1293" i="6"/>
  <c r="AN1293" i="6" s="1"/>
  <c r="AO1293" i="6" s="1"/>
  <c r="AJ1867" i="6"/>
  <c r="AL1867" i="6"/>
  <c r="AN1867" i="6" s="1"/>
  <c r="AO1867" i="6" s="1"/>
  <c r="AJ1576" i="6"/>
  <c r="AL1576" i="6"/>
  <c r="AJ216" i="6"/>
  <c r="AL216" i="6"/>
  <c r="AN216" i="6" s="1"/>
  <c r="AO216" i="6" s="1"/>
  <c r="AJ1329" i="6"/>
  <c r="AL1329" i="6"/>
  <c r="AJ819" i="6"/>
  <c r="AL819" i="6"/>
  <c r="AN819" i="6" s="1"/>
  <c r="AO819" i="6" s="1"/>
  <c r="AJ2240" i="6"/>
  <c r="AL2240" i="6"/>
  <c r="AN2240" i="6" s="1"/>
  <c r="AO2240" i="6" s="1"/>
  <c r="AJ817" i="6"/>
  <c r="AL817" i="6"/>
  <c r="AN817" i="6" s="1"/>
  <c r="AO817" i="6" s="1"/>
  <c r="AJ1670" i="6"/>
  <c r="AL1670" i="6"/>
  <c r="AN1670" i="6" s="1"/>
  <c r="AO1670" i="6" s="1"/>
  <c r="AJ813" i="6"/>
  <c r="AL813" i="6"/>
  <c r="AJ309" i="6"/>
  <c r="AL309" i="6"/>
  <c r="AN309" i="6" s="1"/>
  <c r="AO309" i="6" s="1"/>
  <c r="AJ1907" i="6"/>
  <c r="AL1907" i="6"/>
  <c r="AJ807" i="6"/>
  <c r="AL807" i="6"/>
  <c r="AN807" i="6" s="1"/>
  <c r="AO807" i="6" s="1"/>
  <c r="AJ2235" i="6"/>
  <c r="AL2235" i="6"/>
  <c r="AN2235" i="6" s="1"/>
  <c r="AO2235" i="6" s="1"/>
  <c r="AJ1657" i="6"/>
  <c r="AL1657" i="6"/>
  <c r="AN1657" i="6" s="1"/>
  <c r="AO1657" i="6" s="1"/>
  <c r="AJ1700" i="6"/>
  <c r="AL1700" i="6"/>
  <c r="AJ511" i="6"/>
  <c r="AL511" i="6"/>
  <c r="AN511" i="6" s="1"/>
  <c r="AO511" i="6" s="1"/>
  <c r="AJ1037" i="6"/>
  <c r="AL1037" i="6"/>
  <c r="AN1037" i="6" s="1"/>
  <c r="AO1037" i="6" s="1"/>
  <c r="AJ796" i="6"/>
  <c r="AL796" i="6"/>
  <c r="AN796" i="6" s="1"/>
  <c r="AO796" i="6" s="1"/>
  <c r="AJ1646" i="6"/>
  <c r="AL1646" i="6"/>
  <c r="AN1646" i="6" s="1"/>
  <c r="AO1646" i="6" s="1"/>
  <c r="AJ794" i="6"/>
  <c r="AL794" i="6"/>
  <c r="AN794" i="6" s="1"/>
  <c r="AO794" i="6" s="1"/>
  <c r="AJ1640" i="6"/>
  <c r="AL1640" i="6"/>
  <c r="AN1640" i="6" s="1"/>
  <c r="AO1640" i="6" s="1"/>
  <c r="AJ1636" i="6"/>
  <c r="AL1636" i="6"/>
  <c r="AN1636" i="6" s="1"/>
  <c r="AO1636" i="6" s="1"/>
  <c r="AJ285" i="6"/>
  <c r="AL285" i="6"/>
  <c r="AN285" i="6" s="1"/>
  <c r="AO285" i="6" s="1"/>
  <c r="AJ2224" i="6"/>
  <c r="AL2224" i="6"/>
  <c r="AN2224" i="6" s="1"/>
  <c r="AO2224" i="6" s="1"/>
  <c r="AJ1629" i="6"/>
  <c r="AL1629" i="6"/>
  <c r="AN1629" i="6" s="1"/>
  <c r="AO1629" i="6" s="1"/>
  <c r="AJ503" i="6"/>
  <c r="AL503" i="6"/>
  <c r="AJ782" i="6"/>
  <c r="AL782" i="6"/>
  <c r="AJ1884" i="6"/>
  <c r="AL1884" i="6"/>
  <c r="AJ277" i="6"/>
  <c r="AL277" i="6"/>
  <c r="AN277" i="6" s="1"/>
  <c r="AO277" i="6" s="1"/>
  <c r="AJ1017" i="6"/>
  <c r="AL1017" i="6"/>
  <c r="AN1017" i="6" s="1"/>
  <c r="AO1017" i="6" s="1"/>
  <c r="AJ1617" i="6"/>
  <c r="AL1617" i="6"/>
  <c r="AN1617" i="6" s="1"/>
  <c r="AO1617" i="6" s="1"/>
  <c r="AJ1294" i="6"/>
  <c r="AL1294" i="6"/>
  <c r="AN1294" i="6" s="1"/>
  <c r="AO1294" i="6" s="1"/>
  <c r="AJ1607" i="6"/>
  <c r="AL1607" i="6"/>
  <c r="AN1607" i="6" s="1"/>
  <c r="AO1607" i="6" s="1"/>
  <c r="AJ2206" i="6"/>
  <c r="AL2206" i="6"/>
  <c r="AN2206" i="6" s="1"/>
  <c r="AO2206" i="6" s="1"/>
  <c r="AJ773" i="6"/>
  <c r="AL773" i="6"/>
  <c r="AN773" i="6" s="1"/>
  <c r="AO773" i="6" s="1"/>
  <c r="AJ2202" i="6"/>
  <c r="AL2202" i="6"/>
  <c r="AN2202" i="6" s="1"/>
  <c r="AO2202" i="6" s="1"/>
  <c r="AJ493" i="6"/>
  <c r="AL493" i="6"/>
  <c r="AN493" i="6" s="1"/>
  <c r="AO493" i="6" s="1"/>
  <c r="AJ1590" i="6"/>
  <c r="AL1590" i="6"/>
  <c r="AN1590" i="6" s="1"/>
  <c r="AO1590" i="6" s="1"/>
  <c r="AJ1587" i="6"/>
  <c r="AL1587" i="6"/>
  <c r="AN1587" i="6" s="1"/>
  <c r="AO1587" i="6" s="1"/>
  <c r="AJ263" i="6"/>
  <c r="AL263" i="6"/>
  <c r="AJ1004" i="6"/>
  <c r="AL1004" i="6"/>
  <c r="AJ1002" i="6"/>
  <c r="AL1002" i="6"/>
  <c r="AN1002" i="6" s="1"/>
  <c r="AO1002" i="6" s="1"/>
  <c r="AJ2188" i="6"/>
  <c r="AL2188" i="6"/>
  <c r="AN2188" i="6" s="1"/>
  <c r="AO2188" i="6" s="1"/>
  <c r="AJ1860" i="6"/>
  <c r="AL1860" i="6"/>
  <c r="AN1860" i="6" s="1"/>
  <c r="AO1860" i="6" s="1"/>
  <c r="AJ486" i="6"/>
  <c r="AL486" i="6"/>
  <c r="AN486" i="6" s="1"/>
  <c r="AO486" i="6" s="1"/>
  <c r="AJ2177" i="6"/>
  <c r="AL2177" i="6"/>
  <c r="AN2177" i="6" s="1"/>
  <c r="AO2177" i="6" s="1"/>
  <c r="AJ993" i="6"/>
  <c r="AL993" i="6"/>
  <c r="AN993" i="6" s="1"/>
  <c r="AO993" i="6" s="1"/>
  <c r="AJ255" i="6"/>
  <c r="AL255" i="6"/>
  <c r="AN255" i="6" s="1"/>
  <c r="AO255" i="6" s="1"/>
  <c r="AJ480" i="6"/>
  <c r="AL480" i="6"/>
  <c r="AN480" i="6" s="1"/>
  <c r="AO480" i="6" s="1"/>
  <c r="AJ759" i="6"/>
  <c r="AL759" i="6"/>
  <c r="AN759" i="6" s="1"/>
  <c r="AO759" i="6" s="1"/>
  <c r="AJ2168" i="6"/>
  <c r="AL2168" i="6"/>
  <c r="AN2168" i="6" s="1"/>
  <c r="AO2168" i="6" s="1"/>
  <c r="AJ1560" i="6"/>
  <c r="AL1560" i="6"/>
  <c r="AJ1558" i="6"/>
  <c r="AL1558" i="6"/>
  <c r="AJ1553" i="6"/>
  <c r="AL1553" i="6"/>
  <c r="AN1553" i="6" s="1"/>
  <c r="AO1553" i="6" s="1"/>
  <c r="AJ1850" i="6"/>
  <c r="AL1850" i="6"/>
  <c r="AN1850" i="6" s="1"/>
  <c r="AO1850" i="6" s="1"/>
  <c r="AJ1849" i="6"/>
  <c r="AL1849" i="6"/>
  <c r="AN1849" i="6" s="1"/>
  <c r="AO1849" i="6" s="1"/>
  <c r="AJ1540" i="6"/>
  <c r="AL1540" i="6"/>
  <c r="AN1540" i="6" s="1"/>
  <c r="AO1540" i="6" s="1"/>
  <c r="AJ2155" i="6"/>
  <c r="AL2155" i="6"/>
  <c r="AN2155" i="6" s="1"/>
  <c r="AO2155" i="6" s="1"/>
  <c r="AJ234" i="6"/>
  <c r="AL234" i="6"/>
  <c r="AN234" i="6" s="1"/>
  <c r="AO234" i="6" s="1"/>
  <c r="AJ472" i="6"/>
  <c r="AL472" i="6"/>
  <c r="AN472" i="6" s="1"/>
  <c r="AO472" i="6" s="1"/>
  <c r="AJ2151" i="6"/>
  <c r="AL2151" i="6"/>
  <c r="AN2151" i="6" s="1"/>
  <c r="AO2151" i="6" s="1"/>
  <c r="AJ230" i="6"/>
  <c r="AL230" i="6"/>
  <c r="AN230" i="6" s="1"/>
  <c r="AO230" i="6" s="1"/>
  <c r="AJ1260" i="6"/>
  <c r="AL1260" i="6"/>
  <c r="AN1260" i="6" s="1"/>
  <c r="AO1260" i="6" s="1"/>
  <c r="AJ229" i="6"/>
  <c r="AL229" i="6"/>
  <c r="AJ736" i="6"/>
  <c r="AL736" i="6"/>
  <c r="AJ1516" i="6"/>
  <c r="AL1516" i="6"/>
  <c r="AN1516" i="6" s="1"/>
  <c r="AO1516" i="6" s="1"/>
  <c r="AJ1256" i="6"/>
  <c r="AL1256" i="6"/>
  <c r="AN1256" i="6" s="1"/>
  <c r="AO1256" i="6" s="1"/>
  <c r="AJ1511" i="6"/>
  <c r="AL1511" i="6"/>
  <c r="AN1511" i="6" s="1"/>
  <c r="AO1511" i="6" s="1"/>
  <c r="AJ729" i="6"/>
  <c r="AL729" i="6"/>
  <c r="AN729" i="6" s="1"/>
  <c r="AO729" i="6" s="1"/>
  <c r="AJ1505" i="6"/>
  <c r="AL1505" i="6"/>
  <c r="AN1505" i="6" s="1"/>
  <c r="AO1505" i="6" s="1"/>
  <c r="AJ725" i="6"/>
  <c r="AL725" i="6"/>
  <c r="AN725" i="6" s="1"/>
  <c r="AO725" i="6" s="1"/>
  <c r="AJ1496" i="6"/>
  <c r="AL1496" i="6"/>
  <c r="AN1496" i="6" s="1"/>
  <c r="AO1496" i="6" s="1"/>
  <c r="AJ2131" i="6"/>
  <c r="AL2131" i="6"/>
  <c r="AN2131" i="6" s="1"/>
  <c r="AO2131" i="6" s="1"/>
  <c r="AJ1833" i="6"/>
  <c r="AL1833" i="6"/>
  <c r="AN1833" i="6" s="1"/>
  <c r="AO1833" i="6" s="1"/>
  <c r="AJ214" i="6"/>
  <c r="AL214" i="6"/>
  <c r="AN214" i="6" s="1"/>
  <c r="AO214" i="6" s="1"/>
  <c r="AJ1241" i="6"/>
  <c r="AL1241" i="6"/>
  <c r="AN1241" i="6" s="1"/>
  <c r="AO1241" i="6" s="1"/>
  <c r="AJ2122" i="6"/>
  <c r="AL2122" i="6"/>
  <c r="AJ951" i="6"/>
  <c r="AL951" i="6"/>
  <c r="AN951" i="6" s="1"/>
  <c r="AO951" i="6" s="1"/>
  <c r="AJ949" i="6"/>
  <c r="AL949" i="6"/>
  <c r="AN949" i="6" s="1"/>
  <c r="AO949" i="6" s="1"/>
  <c r="AJ1825" i="6"/>
  <c r="AL1825" i="6"/>
  <c r="AN1825" i="6" s="1"/>
  <c r="AO1825" i="6" s="1"/>
  <c r="AJ1322" i="6"/>
  <c r="AL1322" i="6"/>
  <c r="AN1322" i="6" s="1"/>
  <c r="AO1322" i="6" s="1"/>
  <c r="AJ710" i="6"/>
  <c r="AL710" i="6"/>
  <c r="AN710" i="6" s="1"/>
  <c r="AO710" i="6" s="1"/>
  <c r="AJ1821" i="6"/>
  <c r="AL1821" i="6"/>
  <c r="AN1821" i="6" s="1"/>
  <c r="AO1821" i="6" s="1"/>
  <c r="AJ2109" i="6"/>
  <c r="AL2109" i="6"/>
  <c r="AN2109" i="6" s="1"/>
  <c r="AO2109" i="6" s="1"/>
  <c r="AJ942" i="6"/>
  <c r="AL942" i="6"/>
  <c r="AN942" i="6" s="1"/>
  <c r="AO942" i="6" s="1"/>
  <c r="AJ1227" i="6"/>
  <c r="AL1227" i="6"/>
  <c r="AN1227" i="6" s="1"/>
  <c r="AO1227" i="6" s="1"/>
  <c r="AJ454" i="6"/>
  <c r="AL454" i="6"/>
  <c r="AN454" i="6" s="1"/>
  <c r="AO454" i="6" s="1"/>
  <c r="AJ194" i="6"/>
  <c r="AL194" i="6"/>
  <c r="AN194" i="6" s="1"/>
  <c r="AO194" i="6" s="1"/>
  <c r="AJ192" i="6"/>
  <c r="AL192" i="6"/>
  <c r="AN192" i="6" s="1"/>
  <c r="AO192" i="6" s="1"/>
  <c r="AJ1217" i="6"/>
  <c r="AL1217" i="6"/>
  <c r="AN1217" i="6" s="1"/>
  <c r="AO1217" i="6" s="1"/>
  <c r="AJ2101" i="6"/>
  <c r="AL2101" i="6"/>
  <c r="AN2101" i="6" s="1"/>
  <c r="AO2101" i="6" s="1"/>
  <c r="AJ1190" i="6"/>
  <c r="AL1190" i="6"/>
  <c r="AJ2095" i="6"/>
  <c r="AL2095" i="6"/>
  <c r="AJ182" i="6"/>
  <c r="AL182" i="6"/>
  <c r="AJ1802" i="6"/>
  <c r="AL1802" i="6"/>
  <c r="AN1802" i="6" s="1"/>
  <c r="AO1802" i="6" s="1"/>
  <c r="AJ1460" i="6"/>
  <c r="AL1460" i="6"/>
  <c r="AN1460" i="6" s="1"/>
  <c r="AO1460" i="6" s="1"/>
  <c r="AJ680" i="6"/>
  <c r="AL680" i="6"/>
  <c r="AN680" i="6" s="1"/>
  <c r="AO680" i="6" s="1"/>
  <c r="AJ930" i="6"/>
  <c r="AL930" i="6"/>
  <c r="AN930" i="6" s="1"/>
  <c r="AO930" i="6" s="1"/>
  <c r="AJ2087" i="6"/>
  <c r="AL2087" i="6"/>
  <c r="AN2087" i="6" s="1"/>
  <c r="AO2087" i="6" s="1"/>
  <c r="AJ928" i="6"/>
  <c r="AL928" i="6"/>
  <c r="AN928" i="6" s="1"/>
  <c r="AO928" i="6" s="1"/>
  <c r="AJ925" i="6"/>
  <c r="AL925" i="6"/>
  <c r="AN925" i="6" s="1"/>
  <c r="AO925" i="6" s="1"/>
  <c r="AJ922" i="6"/>
  <c r="AL922" i="6"/>
  <c r="AN922" i="6" s="1"/>
  <c r="AO922" i="6" s="1"/>
  <c r="AJ172" i="6"/>
  <c r="AL172" i="6"/>
  <c r="AN172" i="6" s="1"/>
  <c r="AO172" i="6" s="1"/>
  <c r="AJ1197" i="6"/>
  <c r="AL1197" i="6"/>
  <c r="AJ427" i="6"/>
  <c r="AL427" i="6"/>
  <c r="AJ1445" i="6"/>
  <c r="AL1445" i="6"/>
  <c r="AJ2068" i="6"/>
  <c r="AL2068" i="6"/>
  <c r="AN2068" i="6" s="1"/>
  <c r="AO2068" i="6" s="1"/>
  <c r="AJ2065" i="6"/>
  <c r="AL2065" i="6"/>
  <c r="AN2065" i="6" s="1"/>
  <c r="AO2065" i="6" s="1"/>
  <c r="AJ422" i="6"/>
  <c r="AL422" i="6"/>
  <c r="AN422" i="6" s="1"/>
  <c r="AO422" i="6" s="1"/>
  <c r="AJ1187" i="6"/>
  <c r="AL1187" i="6"/>
  <c r="AN1187" i="6" s="1"/>
  <c r="AO1187" i="6" s="1"/>
  <c r="AJ1186" i="6"/>
  <c r="AL1186" i="6"/>
  <c r="AN1186" i="6" s="1"/>
  <c r="AO1186" i="6" s="1"/>
  <c r="AJ911" i="6"/>
  <c r="AL911" i="6"/>
  <c r="AN911" i="6" s="1"/>
  <c r="AO911" i="6" s="1"/>
  <c r="AJ417" i="6"/>
  <c r="AL417" i="6"/>
  <c r="AN417" i="6" s="1"/>
  <c r="AO417" i="6" s="1"/>
  <c r="AJ1180" i="6"/>
  <c r="AL1180" i="6"/>
  <c r="AN1180" i="6" s="1"/>
  <c r="AO1180" i="6" s="1"/>
  <c r="AJ1178" i="6"/>
  <c r="AL1178" i="6"/>
  <c r="AN1178" i="6" s="1"/>
  <c r="AO1178" i="6" s="1"/>
  <c r="AJ641" i="6"/>
  <c r="AL641" i="6"/>
  <c r="AJ411" i="6"/>
  <c r="AL411" i="6"/>
  <c r="AN411" i="6" s="1"/>
  <c r="AO411" i="6" s="1"/>
  <c r="AJ154" i="6"/>
  <c r="AL154" i="6"/>
  <c r="AN154" i="6" s="1"/>
  <c r="AO154" i="6" s="1"/>
  <c r="AJ1172" i="6"/>
  <c r="AL1172" i="6"/>
  <c r="AJ1423" i="6"/>
  <c r="AL1423" i="6"/>
  <c r="AN1423" i="6" s="1"/>
  <c r="AO1423" i="6" s="1"/>
  <c r="AJ898" i="6"/>
  <c r="AL898" i="6"/>
  <c r="AN898" i="6" s="1"/>
  <c r="AO898" i="6" s="1"/>
  <c r="AJ1416" i="6"/>
  <c r="AL1416" i="6"/>
  <c r="AN1416" i="6" s="1"/>
  <c r="AO1416" i="6" s="1"/>
  <c r="AJ896" i="6"/>
  <c r="AL896" i="6"/>
  <c r="AJ398" i="6"/>
  <c r="AL398" i="6"/>
  <c r="AN398" i="6" s="1"/>
  <c r="AO398" i="6" s="1"/>
  <c r="AJ142" i="6"/>
  <c r="AL142" i="6"/>
  <c r="AN142" i="6" s="1"/>
  <c r="AO142" i="6" s="1"/>
  <c r="AJ1160" i="6"/>
  <c r="AL1160" i="6"/>
  <c r="AN1160" i="6" s="1"/>
  <c r="AO1160" i="6" s="1"/>
  <c r="AJ889" i="6"/>
  <c r="AL889" i="6"/>
  <c r="AN889" i="6" s="1"/>
  <c r="AO889" i="6" s="1"/>
  <c r="AJ888" i="6"/>
  <c r="AL888" i="6"/>
  <c r="AN888" i="6" s="1"/>
  <c r="AO888" i="6" s="1"/>
  <c r="AJ886" i="6"/>
  <c r="AL886" i="6"/>
  <c r="AN886" i="6" s="1"/>
  <c r="AO886" i="6" s="1"/>
  <c r="AJ126" i="6"/>
  <c r="AL126" i="6"/>
  <c r="AN126" i="6" s="1"/>
  <c r="AO126" i="6" s="1"/>
  <c r="AJ1775" i="6"/>
  <c r="AL1775" i="6"/>
  <c r="AJ1153" i="6"/>
  <c r="AL1153" i="6"/>
  <c r="AN1153" i="6" s="1"/>
  <c r="AO1153" i="6" s="1"/>
  <c r="AJ615" i="6"/>
  <c r="AL615" i="6"/>
  <c r="AN615" i="6" s="1"/>
  <c r="AO615" i="6" s="1"/>
  <c r="AJ877" i="6"/>
  <c r="AL877" i="6"/>
  <c r="AN877" i="6" s="1"/>
  <c r="AO877" i="6" s="1"/>
  <c r="AJ2018" i="6"/>
  <c r="AL2018" i="6"/>
  <c r="AJ872" i="6"/>
  <c r="AL872" i="6"/>
  <c r="AN872" i="6" s="1"/>
  <c r="AO872" i="6" s="1"/>
  <c r="AJ1393" i="6"/>
  <c r="AL1393" i="6"/>
  <c r="AN1393" i="6" s="1"/>
  <c r="AO1393" i="6" s="1"/>
  <c r="AJ114" i="6"/>
  <c r="AL114" i="6"/>
  <c r="AN114" i="6" s="1"/>
  <c r="AO114" i="6" s="1"/>
  <c r="AJ608" i="6"/>
  <c r="AL608" i="6"/>
  <c r="AN608" i="6" s="1"/>
  <c r="AO608" i="6" s="1"/>
  <c r="AJ1136" i="6"/>
  <c r="AL1136" i="6"/>
  <c r="AN1136" i="6" s="1"/>
  <c r="AO1136" i="6" s="1"/>
  <c r="AJ605" i="6"/>
  <c r="AL605" i="6"/>
  <c r="AN605" i="6" s="1"/>
  <c r="AO605" i="6" s="1"/>
  <c r="AJ1765" i="6"/>
  <c r="AL1765" i="6"/>
  <c r="AN1765" i="6" s="1"/>
  <c r="AO1765" i="6" s="1"/>
  <c r="AJ604" i="6"/>
  <c r="AL604" i="6"/>
  <c r="AJ100" i="6"/>
  <c r="AL100" i="6"/>
  <c r="AN100" i="6" s="1"/>
  <c r="AO100" i="6" s="1"/>
  <c r="AJ1127" i="6"/>
  <c r="AL1127" i="6"/>
  <c r="AN1127" i="6" s="1"/>
  <c r="AO1127" i="6" s="1"/>
  <c r="AJ1123" i="6"/>
  <c r="AL1123" i="6"/>
  <c r="AN1123" i="6" s="1"/>
  <c r="AO1123" i="6" s="1"/>
  <c r="AJ1378" i="6"/>
  <c r="AL1378" i="6"/>
  <c r="AJ375" i="6"/>
  <c r="AL375" i="6"/>
  <c r="AN375" i="6" s="1"/>
  <c r="AO375" i="6" s="1"/>
  <c r="AJ858" i="6"/>
  <c r="AL858" i="6"/>
  <c r="AN858" i="6" s="1"/>
  <c r="AO858" i="6" s="1"/>
  <c r="AJ1119" i="6"/>
  <c r="AL1119" i="6"/>
  <c r="AN1119" i="6" s="1"/>
  <c r="AO1119" i="6" s="1"/>
  <c r="AJ589" i="6"/>
  <c r="AL589" i="6"/>
  <c r="AN589" i="6" s="1"/>
  <c r="AO589" i="6" s="1"/>
  <c r="AJ588" i="6"/>
  <c r="AL588" i="6"/>
  <c r="AN588" i="6" s="1"/>
  <c r="AO588" i="6" s="1"/>
  <c r="AJ1369" i="6"/>
  <c r="AL1369" i="6"/>
  <c r="AN1369" i="6" s="1"/>
  <c r="AO1369" i="6" s="1"/>
  <c r="AJ368" i="6"/>
  <c r="AL368" i="6"/>
  <c r="AN368" i="6" s="1"/>
  <c r="AO368" i="6" s="1"/>
  <c r="AJ1685" i="6"/>
  <c r="AL1685" i="6"/>
  <c r="AJ1980" i="6"/>
  <c r="AL1980" i="6"/>
  <c r="AN1980" i="6" s="1"/>
  <c r="AO1980" i="6" s="1"/>
  <c r="AJ848" i="6"/>
  <c r="AL848" i="6"/>
  <c r="AN848" i="6" s="1"/>
  <c r="AO848" i="6" s="1"/>
  <c r="AJ1367" i="6"/>
  <c r="AL1367" i="6"/>
  <c r="AN1367" i="6" s="1"/>
  <c r="AO1367" i="6" s="1"/>
  <c r="AJ1098" i="6"/>
  <c r="AL1098" i="6"/>
  <c r="AJ1363" i="6"/>
  <c r="AL1363" i="6"/>
  <c r="AN1363" i="6" s="1"/>
  <c r="AO1363" i="6" s="1"/>
  <c r="AJ1971" i="6"/>
  <c r="AL1971" i="6"/>
  <c r="AN1971" i="6" s="1"/>
  <c r="AO1971" i="6" s="1"/>
  <c r="AJ1091" i="6"/>
  <c r="AL1091" i="6"/>
  <c r="AN1091" i="6" s="1"/>
  <c r="AO1091" i="6" s="1"/>
  <c r="AJ1360" i="6"/>
  <c r="AL1360" i="6"/>
  <c r="AN1360" i="6" s="1"/>
  <c r="AO1360" i="6" s="1"/>
  <c r="AJ573" i="6"/>
  <c r="AL573" i="6"/>
  <c r="AN573" i="6" s="1"/>
  <c r="AO573" i="6" s="1"/>
  <c r="AJ571" i="6"/>
  <c r="AL571" i="6"/>
  <c r="AN571" i="6" s="1"/>
  <c r="AO571" i="6" s="1"/>
  <c r="AJ1959" i="6"/>
  <c r="AL1959" i="6"/>
  <c r="AN1959" i="6" s="1"/>
  <c r="AO1959" i="6" s="1"/>
  <c r="AJ567" i="6"/>
  <c r="AL567" i="6"/>
  <c r="AJ1358" i="6"/>
  <c r="AL1358" i="6"/>
  <c r="AN1358" i="6" s="1"/>
  <c r="AO1358" i="6" s="1"/>
  <c r="AJ565" i="6"/>
  <c r="AL565" i="6"/>
  <c r="AN565" i="6" s="1"/>
  <c r="AO565" i="6" s="1"/>
  <c r="AJ346" i="6"/>
  <c r="AL346" i="6"/>
  <c r="AN346" i="6" s="1"/>
  <c r="AO346" i="6" s="1"/>
  <c r="AJ49" i="6"/>
  <c r="AL49" i="6"/>
  <c r="AJ342" i="6"/>
  <c r="AL342" i="6"/>
  <c r="AN342" i="6" s="1"/>
  <c r="AO342" i="6" s="1"/>
  <c r="AJ556" i="6"/>
  <c r="AL556" i="6"/>
  <c r="AN556" i="6" s="1"/>
  <c r="AO556" i="6" s="1"/>
  <c r="AJ555" i="6"/>
  <c r="AL555" i="6"/>
  <c r="AN555" i="6" s="1"/>
  <c r="AO555" i="6" s="1"/>
  <c r="AJ1070" i="6"/>
  <c r="AL1070" i="6"/>
  <c r="AN1070" i="6" s="1"/>
  <c r="AO1070" i="6" s="1"/>
  <c r="AJ1719" i="6"/>
  <c r="AL1719" i="6"/>
  <c r="AN1719" i="6" s="1"/>
  <c r="AO1719" i="6" s="1"/>
  <c r="AJ336" i="6"/>
  <c r="AL336" i="6"/>
  <c r="AN336" i="6" s="1"/>
  <c r="AO336" i="6" s="1"/>
  <c r="AJ1938" i="6"/>
  <c r="AL1938" i="6"/>
  <c r="AN1938" i="6" s="1"/>
  <c r="AO1938" i="6" s="1"/>
  <c r="AJ1717" i="6"/>
  <c r="AL1717" i="6"/>
  <c r="AJ1351" i="6"/>
  <c r="AL1351" i="6"/>
  <c r="AN1351" i="6" s="1"/>
  <c r="AO1351" i="6" s="1"/>
  <c r="AJ539" i="6"/>
  <c r="AL539" i="6"/>
  <c r="AN539" i="6" s="1"/>
  <c r="AO539" i="6" s="1"/>
  <c r="AJ19" i="6"/>
  <c r="AL19" i="6"/>
  <c r="AN19" i="6" s="1"/>
  <c r="AO19" i="6" s="1"/>
  <c r="AJ1060" i="6"/>
  <c r="AL1060" i="6"/>
  <c r="AJ326" i="6"/>
  <c r="AL326" i="6"/>
  <c r="AN326" i="6" s="1"/>
  <c r="AO326" i="6" s="1"/>
  <c r="AJ532" i="6"/>
  <c r="AL532" i="6"/>
  <c r="AN532" i="6" s="1"/>
  <c r="AO532" i="6" s="1"/>
  <c r="AJ1054" i="6"/>
  <c r="AL1054" i="6"/>
  <c r="AN1054" i="6" s="1"/>
  <c r="AO1054" i="6" s="1"/>
  <c r="AJ1340" i="6"/>
  <c r="AL1340" i="6"/>
  <c r="AN1340" i="6" s="1"/>
  <c r="AO1340" i="6" s="1"/>
  <c r="AJ1339" i="6"/>
  <c r="AL1339" i="6"/>
  <c r="AN1339" i="6" s="1"/>
  <c r="AO1339" i="6" s="1"/>
  <c r="AJ520" i="6"/>
  <c r="AL520" i="6"/>
  <c r="AN520" i="6" s="1"/>
  <c r="AO520" i="6" s="1"/>
  <c r="AJ820" i="6"/>
  <c r="AL820" i="6"/>
  <c r="AN820" i="6" s="1"/>
  <c r="AO820" i="6" s="1"/>
  <c r="AJ318" i="6"/>
  <c r="AL318" i="6"/>
  <c r="AL1557" i="6"/>
  <c r="AN1557" i="6" s="1"/>
  <c r="AO1557" i="6" s="1"/>
  <c r="AL963" i="6"/>
  <c r="AN963" i="6" s="1"/>
  <c r="AO963" i="6" s="1"/>
  <c r="AL188" i="6"/>
  <c r="AN188" i="6" s="1"/>
  <c r="AO188" i="6" s="1"/>
  <c r="AL168" i="6"/>
  <c r="AN168" i="6" s="1"/>
  <c r="AO168" i="6" s="1"/>
  <c r="AL96" i="6"/>
  <c r="AN96" i="6" s="1"/>
  <c r="AO96" i="6" s="1"/>
  <c r="AJ1918" i="6"/>
  <c r="AL1918" i="6"/>
  <c r="AN1918" i="6" s="1"/>
  <c r="AO1918" i="6" s="1"/>
  <c r="AJ1327" i="6"/>
  <c r="AL1327" i="6"/>
  <c r="AN1327" i="6" s="1"/>
  <c r="AO1327" i="6" s="1"/>
  <c r="AJ293" i="6"/>
  <c r="AL293" i="6"/>
  <c r="AN293" i="6" s="1"/>
  <c r="AO293" i="6" s="1"/>
  <c r="AJ793" i="6"/>
  <c r="AL793" i="6"/>
  <c r="AN793" i="6" s="1"/>
  <c r="AO793" i="6" s="1"/>
  <c r="AJ785" i="6"/>
  <c r="AL785" i="6"/>
  <c r="AN785" i="6" s="1"/>
  <c r="AO785" i="6" s="1"/>
  <c r="AJ1609" i="6"/>
  <c r="AL1609" i="6"/>
  <c r="AN1609" i="6" s="1"/>
  <c r="AO1609" i="6" s="1"/>
  <c r="AJ1869" i="6"/>
  <c r="AL1869" i="6"/>
  <c r="AN1869" i="6" s="1"/>
  <c r="AO1869" i="6" s="1"/>
  <c r="AJ1279" i="6"/>
  <c r="AL1279" i="6"/>
  <c r="AN1279" i="6" s="1"/>
  <c r="AO1279" i="6" s="1"/>
  <c r="AJ1488" i="6"/>
  <c r="AL1488" i="6"/>
  <c r="AN1488" i="6" s="1"/>
  <c r="AO1488" i="6" s="1"/>
  <c r="AJ1325" i="6"/>
  <c r="AL1325" i="6"/>
  <c r="AN1325" i="6" s="1"/>
  <c r="AO1325" i="6" s="1"/>
  <c r="AJ317" i="6"/>
  <c r="AL317" i="6"/>
  <c r="AN317" i="6" s="1"/>
  <c r="AO317" i="6" s="1"/>
  <c r="AJ513" i="6"/>
  <c r="AL513" i="6"/>
  <c r="AN513" i="6" s="1"/>
  <c r="AO513" i="6" s="1"/>
  <c r="AJ816" i="6"/>
  <c r="AL816" i="6"/>
  <c r="AN816" i="6" s="1"/>
  <c r="AO816" i="6" s="1"/>
  <c r="AJ1669" i="6"/>
  <c r="AL1669" i="6"/>
  <c r="AN1669" i="6" s="1"/>
  <c r="AO1669" i="6" s="1"/>
  <c r="AJ812" i="6"/>
  <c r="AL812" i="6"/>
  <c r="AN812" i="6" s="1"/>
  <c r="AO812" i="6" s="1"/>
  <c r="AJ809" i="6"/>
  <c r="AL809" i="6"/>
  <c r="AN809" i="6" s="1"/>
  <c r="AO809" i="6" s="1"/>
  <c r="AJ1042" i="6"/>
  <c r="AL1042" i="6"/>
  <c r="AN1042" i="6" s="1"/>
  <c r="AO1042" i="6" s="1"/>
  <c r="AJ1041" i="6"/>
  <c r="AL1041" i="6"/>
  <c r="AN1041" i="6" s="1"/>
  <c r="AO1041" i="6" s="1"/>
  <c r="AJ1660" i="6"/>
  <c r="AL1660" i="6"/>
  <c r="AN1660" i="6" s="1"/>
  <c r="AO1660" i="6" s="1"/>
  <c r="AJ1656" i="6"/>
  <c r="AL1656" i="6"/>
  <c r="AN1656" i="6" s="1"/>
  <c r="AO1656" i="6" s="1"/>
  <c r="AJ1315" i="6"/>
  <c r="AL1315" i="6"/>
  <c r="AN1315" i="6" s="1"/>
  <c r="AO1315" i="6" s="1"/>
  <c r="AJ296" i="6"/>
  <c r="AL296" i="6"/>
  <c r="AN296" i="6" s="1"/>
  <c r="AO296" i="6" s="1"/>
  <c r="AJ1313" i="6"/>
  <c r="AL1313" i="6"/>
  <c r="AN1313" i="6" s="1"/>
  <c r="AO1313" i="6" s="1"/>
  <c r="AJ291" i="6"/>
  <c r="AL291" i="6"/>
  <c r="AN291" i="6" s="1"/>
  <c r="AO291" i="6" s="1"/>
  <c r="AJ1033" i="6"/>
  <c r="AL1033" i="6"/>
  <c r="AN1033" i="6" s="1"/>
  <c r="AO1033" i="6" s="1"/>
  <c r="AJ1644" i="6"/>
  <c r="AL1644" i="6"/>
  <c r="AN1644" i="6" s="1"/>
  <c r="AO1644" i="6" s="1"/>
  <c r="AJ1896" i="6"/>
  <c r="AL1896" i="6"/>
  <c r="AN1896" i="6" s="1"/>
  <c r="AO1896" i="6" s="1"/>
  <c r="AJ1028" i="6"/>
  <c r="AL1028" i="6"/>
  <c r="AN1028" i="6" s="1"/>
  <c r="AO1028" i="6" s="1"/>
  <c r="AJ1695" i="6"/>
  <c r="AL1695" i="6"/>
  <c r="AN1695" i="6" s="1"/>
  <c r="AO1695" i="6" s="1"/>
  <c r="AJ2223" i="6"/>
  <c r="AL2223" i="6"/>
  <c r="AN2223" i="6" s="1"/>
  <c r="AO2223" i="6" s="1"/>
  <c r="AJ789" i="6"/>
  <c r="AL789" i="6"/>
  <c r="AN789" i="6" s="1"/>
  <c r="AO789" i="6" s="1"/>
  <c r="AJ1626" i="6"/>
  <c r="AL1626" i="6"/>
  <c r="AN1626" i="6" s="1"/>
  <c r="AO1626" i="6" s="1"/>
  <c r="AJ502" i="6"/>
  <c r="AL502" i="6"/>
  <c r="AN502" i="6" s="1"/>
  <c r="AO502" i="6" s="1"/>
  <c r="AJ1622" i="6"/>
  <c r="AL1622" i="6"/>
  <c r="AN1622" i="6" s="1"/>
  <c r="AO1622" i="6" s="1"/>
  <c r="AJ1619" i="6"/>
  <c r="AL1619" i="6"/>
  <c r="AN1619" i="6" s="1"/>
  <c r="AO1619" i="6" s="1"/>
  <c r="AJ778" i="6"/>
  <c r="AL778" i="6"/>
  <c r="AN778" i="6" s="1"/>
  <c r="AO778" i="6" s="1"/>
  <c r="AJ1015" i="6"/>
  <c r="AL1015" i="6"/>
  <c r="AN1015" i="6" s="1"/>
  <c r="AO1015" i="6" s="1"/>
  <c r="AJ1614" i="6"/>
  <c r="AL1614" i="6"/>
  <c r="AN1614" i="6" s="1"/>
  <c r="AO1614" i="6" s="1"/>
  <c r="AJ271" i="6"/>
  <c r="AL271" i="6"/>
  <c r="AN271" i="6" s="1"/>
  <c r="AO271" i="6" s="1"/>
  <c r="AJ1878" i="6"/>
  <c r="AL1878" i="6"/>
  <c r="AN1878" i="6" s="1"/>
  <c r="AO1878" i="6" s="1"/>
  <c r="AJ2204" i="6"/>
  <c r="AL2204" i="6"/>
  <c r="AN2204" i="6" s="1"/>
  <c r="AO2204" i="6" s="1"/>
  <c r="AJ1010" i="6"/>
  <c r="AL1010" i="6"/>
  <c r="AJ1595" i="6"/>
  <c r="AL1595" i="6"/>
  <c r="AN1595" i="6" s="1"/>
  <c r="AO1595" i="6" s="1"/>
  <c r="AJ1007" i="6"/>
  <c r="AL1007" i="6"/>
  <c r="AJ1586" i="6"/>
  <c r="AL1586" i="6"/>
  <c r="AN1586" i="6" s="1"/>
  <c r="AO1586" i="6" s="1"/>
  <c r="AJ2194" i="6"/>
  <c r="AL2194" i="6"/>
  <c r="AN2194" i="6" s="1"/>
  <c r="AO2194" i="6" s="1"/>
  <c r="AJ1801" i="6"/>
  <c r="AL1801" i="6"/>
  <c r="AN1801" i="6" s="1"/>
  <c r="AO1801" i="6" s="1"/>
  <c r="AJ1001" i="6"/>
  <c r="AL1001" i="6"/>
  <c r="AN1001" i="6" s="1"/>
  <c r="AO1001" i="6" s="1"/>
  <c r="AJ765" i="6"/>
  <c r="AL765" i="6"/>
  <c r="AN765" i="6" s="1"/>
  <c r="AO765" i="6" s="1"/>
  <c r="AJ1283" i="6"/>
  <c r="AL1283" i="6"/>
  <c r="AN1283" i="6" s="1"/>
  <c r="AO1283" i="6" s="1"/>
  <c r="AJ2183" i="6"/>
  <c r="AL2183" i="6"/>
  <c r="AN2183" i="6" s="1"/>
  <c r="AO2183" i="6" s="1"/>
  <c r="AJ1282" i="6"/>
  <c r="AL1282" i="6"/>
  <c r="AN1282" i="6" s="1"/>
  <c r="AO1282" i="6" s="1"/>
  <c r="AJ992" i="6"/>
  <c r="AL992" i="6"/>
  <c r="AN992" i="6" s="1"/>
  <c r="AO992" i="6" s="1"/>
  <c r="AJ1569" i="6"/>
  <c r="AL1569" i="6"/>
  <c r="AJ479" i="6"/>
  <c r="AL479" i="6"/>
  <c r="AN479" i="6" s="1"/>
  <c r="AO479" i="6" s="1"/>
  <c r="AJ1693" i="6"/>
  <c r="AL1693" i="6"/>
  <c r="AJ1855" i="6"/>
  <c r="AL1855" i="6"/>
  <c r="AN1855" i="6" s="1"/>
  <c r="AO1855" i="6" s="1"/>
  <c r="AJ248" i="6"/>
  <c r="AL248" i="6"/>
  <c r="AN248" i="6" s="1"/>
  <c r="AO248" i="6" s="1"/>
  <c r="AJ1556" i="6"/>
  <c r="AL1556" i="6"/>
  <c r="AN1556" i="6" s="1"/>
  <c r="AO1556" i="6" s="1"/>
  <c r="AJ1552" i="6"/>
  <c r="AL1552" i="6"/>
  <c r="AN1552" i="6" s="1"/>
  <c r="AO1552" i="6" s="1"/>
  <c r="AJ2159" i="6"/>
  <c r="AL2159" i="6"/>
  <c r="AN2159" i="6" s="1"/>
  <c r="AO2159" i="6" s="1"/>
  <c r="AJ2154" i="6"/>
  <c r="AL2154" i="6"/>
  <c r="AN2154" i="6" s="1"/>
  <c r="AO2154" i="6" s="1"/>
  <c r="AJ471" i="6"/>
  <c r="AL471" i="6"/>
  <c r="AN471" i="6" s="1"/>
  <c r="AO471" i="6" s="1"/>
  <c r="AJ740" i="6"/>
  <c r="AL740" i="6"/>
  <c r="AN740" i="6" s="1"/>
  <c r="AO740" i="6" s="1"/>
  <c r="AJ1847" i="6"/>
  <c r="AL1847" i="6"/>
  <c r="AJ2148" i="6"/>
  <c r="AL2148" i="6"/>
  <c r="AN2148" i="6" s="1"/>
  <c r="AO2148" i="6" s="1"/>
  <c r="AJ972" i="6"/>
  <c r="AL972" i="6"/>
  <c r="AN972" i="6" s="1"/>
  <c r="AO972" i="6" s="1"/>
  <c r="AJ227" i="6"/>
  <c r="AL227" i="6"/>
  <c r="AN227" i="6" s="1"/>
  <c r="AO227" i="6" s="1"/>
  <c r="AJ225" i="6"/>
  <c r="AL225" i="6"/>
  <c r="AN225" i="6" s="1"/>
  <c r="AO225" i="6" s="1"/>
  <c r="AJ732" i="6"/>
  <c r="AL732" i="6"/>
  <c r="AN732" i="6" s="1"/>
  <c r="AO732" i="6" s="1"/>
  <c r="AJ1504" i="6"/>
  <c r="AL1504" i="6"/>
  <c r="AN1504" i="6" s="1"/>
  <c r="AO1504" i="6" s="1"/>
  <c r="AJ1495" i="6"/>
  <c r="AL1495" i="6"/>
  <c r="AJ723" i="6"/>
  <c r="AL723" i="6"/>
  <c r="AN723" i="6" s="1"/>
  <c r="AO723" i="6" s="1"/>
  <c r="AJ1246" i="6"/>
  <c r="AL1246" i="6"/>
  <c r="AJ720" i="6"/>
  <c r="AL720" i="6"/>
  <c r="AN720" i="6" s="1"/>
  <c r="AO720" i="6" s="1"/>
  <c r="AJ2126" i="6"/>
  <c r="AL2126" i="6"/>
  <c r="AN2126" i="6" s="1"/>
  <c r="AO2126" i="6" s="1"/>
  <c r="AJ1828" i="6"/>
  <c r="AL1828" i="6"/>
  <c r="AN1828" i="6" s="1"/>
  <c r="AO1828" i="6" s="1"/>
  <c r="AJ716" i="6"/>
  <c r="AL716" i="6"/>
  <c r="AN716" i="6" s="1"/>
  <c r="AO716" i="6" s="1"/>
  <c r="AJ2115" i="6"/>
  <c r="AL2115" i="6"/>
  <c r="AN2115" i="6" s="1"/>
  <c r="AO2115" i="6" s="1"/>
  <c r="AJ456" i="6"/>
  <c r="AL456" i="6"/>
  <c r="AN456" i="6" s="1"/>
  <c r="AO456" i="6" s="1"/>
  <c r="AJ1480" i="6"/>
  <c r="AL1480" i="6"/>
  <c r="AN1480" i="6" s="1"/>
  <c r="AO1480" i="6" s="1"/>
  <c r="AJ1816" i="6"/>
  <c r="AL1816" i="6"/>
  <c r="AN1816" i="6" s="1"/>
  <c r="AO1816" i="6" s="1"/>
  <c r="AJ700" i="6"/>
  <c r="AL700" i="6"/>
  <c r="AJ1223" i="6"/>
  <c r="AL1223" i="6"/>
  <c r="AN1223" i="6" s="1"/>
  <c r="AO1223" i="6" s="1"/>
  <c r="AJ1472" i="6"/>
  <c r="AL1472" i="6"/>
  <c r="AN1472" i="6" s="1"/>
  <c r="AO1472" i="6" s="1"/>
  <c r="AJ191" i="6"/>
  <c r="AL191" i="6"/>
  <c r="AN191" i="6" s="1"/>
  <c r="AO191" i="6" s="1"/>
  <c r="AJ693" i="6"/>
  <c r="AL693" i="6"/>
  <c r="AN693" i="6" s="1"/>
  <c r="AO693" i="6" s="1"/>
  <c r="AJ937" i="6"/>
  <c r="AL937" i="6"/>
  <c r="AN937" i="6" s="1"/>
  <c r="AO937" i="6" s="1"/>
  <c r="AJ687" i="6"/>
  <c r="AL687" i="6"/>
  <c r="AN687" i="6" s="1"/>
  <c r="AO687" i="6" s="1"/>
  <c r="AJ934" i="6"/>
  <c r="AL934" i="6"/>
  <c r="AN934" i="6" s="1"/>
  <c r="AO934" i="6" s="1"/>
  <c r="AJ2092" i="6"/>
  <c r="AL2092" i="6"/>
  <c r="AN2092" i="6" s="1"/>
  <c r="AO2092" i="6" s="1"/>
  <c r="AJ1799" i="6"/>
  <c r="AL1799" i="6"/>
  <c r="AN1799" i="6" s="1"/>
  <c r="AO1799" i="6" s="1"/>
  <c r="AJ439" i="6"/>
  <c r="AL439" i="6"/>
  <c r="AN439" i="6" s="1"/>
  <c r="AO439" i="6" s="1"/>
  <c r="AJ1206" i="6"/>
  <c r="AL1206" i="6"/>
  <c r="AJ2086" i="6"/>
  <c r="AL2086" i="6"/>
  <c r="AN2086" i="6" s="1"/>
  <c r="AO2086" i="6" s="1"/>
  <c r="AJ1201" i="6"/>
  <c r="AL1201" i="6"/>
  <c r="AN1201" i="6" s="1"/>
  <c r="AO1201" i="6" s="1"/>
  <c r="AJ924" i="6"/>
  <c r="AL924" i="6"/>
  <c r="AN924" i="6" s="1"/>
  <c r="AO924" i="6" s="1"/>
  <c r="AJ1199" i="6"/>
  <c r="AL1199" i="6"/>
  <c r="AN1199" i="6" s="1"/>
  <c r="AO1199" i="6" s="1"/>
  <c r="AJ670" i="6"/>
  <c r="AL670" i="6"/>
  <c r="AN670" i="6" s="1"/>
  <c r="AO670" i="6" s="1"/>
  <c r="AJ1196" i="6"/>
  <c r="AL1196" i="6"/>
  <c r="AN1196" i="6" s="1"/>
  <c r="AO1196" i="6" s="1"/>
  <c r="AJ1446" i="6"/>
  <c r="AL1446" i="6"/>
  <c r="AN1446" i="6" s="1"/>
  <c r="AO1446" i="6" s="1"/>
  <c r="AJ166" i="6"/>
  <c r="AL166" i="6"/>
  <c r="AJ1686" i="6"/>
  <c r="AL1686" i="6"/>
  <c r="AN1686" i="6" s="1"/>
  <c r="AO1686" i="6" s="1"/>
  <c r="AJ1441" i="6"/>
  <c r="AL1441" i="6"/>
  <c r="AN1441" i="6" s="1"/>
  <c r="AO1441" i="6" s="1"/>
  <c r="AJ2062" i="6"/>
  <c r="AL2062" i="6"/>
  <c r="AN2062" i="6" s="1"/>
  <c r="AO2062" i="6" s="1"/>
  <c r="AJ2061" i="6"/>
  <c r="AL2061" i="6"/>
  <c r="AN2061" i="6" s="1"/>
  <c r="AO2061" i="6" s="1"/>
  <c r="AJ653" i="6"/>
  <c r="AL653" i="6"/>
  <c r="AJ910" i="6"/>
  <c r="AL910" i="6"/>
  <c r="AN910" i="6" s="1"/>
  <c r="AO910" i="6" s="1"/>
  <c r="AJ1432" i="6"/>
  <c r="AL1432" i="6"/>
  <c r="AN1432" i="6" s="1"/>
  <c r="AO1432" i="6" s="1"/>
  <c r="AJ2050" i="6"/>
  <c r="AL2050" i="6"/>
  <c r="AN2050" i="6" s="1"/>
  <c r="AO2050" i="6" s="1"/>
  <c r="AJ1428" i="6"/>
  <c r="AL1428" i="6"/>
  <c r="AN1428" i="6" s="1"/>
  <c r="AO1428" i="6" s="1"/>
  <c r="AJ158" i="6"/>
  <c r="AL158" i="6"/>
  <c r="AN158" i="6" s="1"/>
  <c r="AO158" i="6" s="1"/>
  <c r="AJ905" i="6"/>
  <c r="AL905" i="6"/>
  <c r="AN905" i="6" s="1"/>
  <c r="AO905" i="6" s="1"/>
  <c r="AJ1785" i="6"/>
  <c r="AL1785" i="6"/>
  <c r="AN1785" i="6" s="1"/>
  <c r="AO1785" i="6" s="1"/>
  <c r="AJ1171" i="6"/>
  <c r="AL1171" i="6"/>
  <c r="AN1171" i="6" s="1"/>
  <c r="AO1171" i="6" s="1"/>
  <c r="AJ1422" i="6"/>
  <c r="AL1422" i="6"/>
  <c r="AN1422" i="6" s="1"/>
  <c r="AO1422" i="6" s="1"/>
  <c r="AJ403" i="6"/>
  <c r="AL403" i="6"/>
  <c r="AN403" i="6" s="1"/>
  <c r="AO403" i="6" s="1"/>
  <c r="AJ1415" i="6"/>
  <c r="AL1415" i="6"/>
  <c r="AJ1165" i="6"/>
  <c r="AL1165" i="6"/>
  <c r="AN1165" i="6" s="1"/>
  <c r="AO1165" i="6" s="1"/>
  <c r="AJ631" i="6"/>
  <c r="AL631" i="6"/>
  <c r="AJ892" i="6"/>
  <c r="AL892" i="6"/>
  <c r="AN892" i="6" s="1"/>
  <c r="AO892" i="6" s="1"/>
  <c r="AJ630" i="6"/>
  <c r="AL630" i="6"/>
  <c r="AJ2033" i="6"/>
  <c r="AL2033" i="6"/>
  <c r="AN2033" i="6" s="1"/>
  <c r="AO2033" i="6" s="1"/>
  <c r="AJ1408" i="6"/>
  <c r="AL1408" i="6"/>
  <c r="AN1408" i="6" s="1"/>
  <c r="AO1408" i="6" s="1"/>
  <c r="AJ130" i="6"/>
  <c r="AL130" i="6"/>
  <c r="AN130" i="6" s="1"/>
  <c r="AO130" i="6" s="1"/>
  <c r="AJ2029" i="6"/>
  <c r="AL2029" i="6"/>
  <c r="AN2029" i="6" s="1"/>
  <c r="AO2029" i="6" s="1"/>
  <c r="AJ124" i="6"/>
  <c r="AL124" i="6"/>
  <c r="AN124" i="6" s="1"/>
  <c r="AO124" i="6" s="1"/>
  <c r="AJ1404" i="6"/>
  <c r="AL1404" i="6"/>
  <c r="AN1404" i="6" s="1"/>
  <c r="AO1404" i="6" s="1"/>
  <c r="AJ123" i="6"/>
  <c r="AL123" i="6"/>
  <c r="AN123" i="6" s="1"/>
  <c r="AO123" i="6" s="1"/>
  <c r="AJ120" i="6"/>
  <c r="AL120" i="6"/>
  <c r="AN120" i="6" s="1"/>
  <c r="AO120" i="6" s="1"/>
  <c r="AJ1770" i="6"/>
  <c r="AL1770" i="6"/>
  <c r="AJ1144" i="6"/>
  <c r="AL1144" i="6"/>
  <c r="AN1144" i="6" s="1"/>
  <c r="AO1144" i="6" s="1"/>
  <c r="AJ1392" i="6"/>
  <c r="AL1392" i="6"/>
  <c r="AJ1142" i="6"/>
  <c r="AL1142" i="6"/>
  <c r="AN1142" i="6" s="1"/>
  <c r="AO1142" i="6" s="1"/>
  <c r="AJ110" i="6"/>
  <c r="AL110" i="6"/>
  <c r="AJ381" i="6"/>
  <c r="AL381" i="6"/>
  <c r="AN381" i="6" s="1"/>
  <c r="AO381" i="6" s="1"/>
  <c r="AJ867" i="6"/>
  <c r="AL867" i="6"/>
  <c r="AN867" i="6" s="1"/>
  <c r="AO867" i="6" s="1"/>
  <c r="AJ2009" i="6"/>
  <c r="AL2009" i="6"/>
  <c r="AN2009" i="6" s="1"/>
  <c r="AO2009" i="6" s="1"/>
  <c r="AJ103" i="6"/>
  <c r="AL103" i="6"/>
  <c r="AN103" i="6" s="1"/>
  <c r="AO103" i="6" s="1"/>
  <c r="AJ2003" i="6"/>
  <c r="AL2003" i="6"/>
  <c r="AN2003" i="6" s="1"/>
  <c r="AO2003" i="6" s="1"/>
  <c r="AJ601" i="6"/>
  <c r="AL601" i="6"/>
  <c r="AN601" i="6" s="1"/>
  <c r="AO601" i="6" s="1"/>
  <c r="AJ599" i="6"/>
  <c r="AL599" i="6"/>
  <c r="AN599" i="6" s="1"/>
  <c r="AO599" i="6" s="1"/>
  <c r="AJ1995" i="6"/>
  <c r="AL1995" i="6"/>
  <c r="AN1995" i="6" s="1"/>
  <c r="AO1995" i="6" s="1"/>
  <c r="AJ1120" i="6"/>
  <c r="AL1120" i="6"/>
  <c r="AN1120" i="6" s="1"/>
  <c r="AO1120" i="6" s="1"/>
  <c r="AJ373" i="6"/>
  <c r="AL373" i="6"/>
  <c r="AN373" i="6" s="1"/>
  <c r="AO373" i="6" s="1"/>
  <c r="AJ1992" i="6"/>
  <c r="AL1992" i="6"/>
  <c r="AJ90" i="6"/>
  <c r="AL90" i="6"/>
  <c r="AN90" i="6" s="1"/>
  <c r="AO90" i="6" s="1"/>
  <c r="AJ1988" i="6"/>
  <c r="AL1988" i="6"/>
  <c r="AN1988" i="6" s="1"/>
  <c r="AO1988" i="6" s="1"/>
  <c r="AJ1748" i="6"/>
  <c r="AL1748" i="6"/>
  <c r="AN1748" i="6" s="1"/>
  <c r="AO1748" i="6" s="1"/>
  <c r="AJ367" i="6"/>
  <c r="AL367" i="6"/>
  <c r="AJ585" i="6"/>
  <c r="AL585" i="6"/>
  <c r="AN585" i="6" s="1"/>
  <c r="AO585" i="6" s="1"/>
  <c r="AJ583" i="6"/>
  <c r="AL583" i="6"/>
  <c r="AN583" i="6" s="1"/>
  <c r="AO583" i="6" s="1"/>
  <c r="AJ365" i="6"/>
  <c r="AL365" i="6"/>
  <c r="AN365" i="6" s="1"/>
  <c r="AO365" i="6" s="1"/>
  <c r="AJ846" i="6"/>
  <c r="AL846" i="6"/>
  <c r="AN846" i="6" s="1"/>
  <c r="AO846" i="6" s="1"/>
  <c r="AJ1978" i="6"/>
  <c r="AL1978" i="6"/>
  <c r="AN1978" i="6" s="1"/>
  <c r="AO1978" i="6" s="1"/>
  <c r="AJ1973" i="6"/>
  <c r="AL1973" i="6"/>
  <c r="AN1973" i="6" s="1"/>
  <c r="AO1973" i="6" s="1"/>
  <c r="AJ79" i="6"/>
  <c r="AL79" i="6"/>
  <c r="AN79" i="6" s="1"/>
  <c r="AO79" i="6" s="1"/>
  <c r="AJ575" i="6"/>
  <c r="AL575" i="6"/>
  <c r="AN575" i="6" s="1"/>
  <c r="AO575" i="6" s="1"/>
  <c r="AL753" i="6"/>
  <c r="AN753" i="6" s="1"/>
  <c r="AO753" i="6" s="1"/>
  <c r="AL1689" i="6"/>
  <c r="AN1689" i="6" s="1"/>
  <c r="AO1689" i="6" s="1"/>
  <c r="AL1823" i="6"/>
  <c r="AN1823" i="6" s="1"/>
  <c r="AO1823" i="6" s="1"/>
  <c r="AL1374" i="6"/>
  <c r="AN1374" i="6" s="1"/>
  <c r="AO1374" i="6" s="1"/>
  <c r="AJ1047" i="6"/>
  <c r="AL1047" i="6"/>
  <c r="AN1047" i="6" s="1"/>
  <c r="AO1047" i="6" s="1"/>
  <c r="AJ1330" i="6"/>
  <c r="AL1330" i="6"/>
  <c r="AN1330" i="6" s="1"/>
  <c r="AO1330" i="6" s="1"/>
  <c r="AJ803" i="6"/>
  <c r="AL803" i="6"/>
  <c r="AN803" i="6" s="1"/>
  <c r="AO803" i="6" s="1"/>
  <c r="AJ2227" i="6"/>
  <c r="AL2227" i="6"/>
  <c r="AN2227" i="6" s="1"/>
  <c r="AO2227" i="6" s="1"/>
  <c r="AJ2220" i="6"/>
  <c r="AL2220" i="6"/>
  <c r="AN2220" i="6" s="1"/>
  <c r="AO2220" i="6" s="1"/>
  <c r="AJ1618" i="6"/>
  <c r="AL1618" i="6"/>
  <c r="AN1618" i="6" s="1"/>
  <c r="AO1618" i="6" s="1"/>
  <c r="AJ269" i="6"/>
  <c r="AL269" i="6"/>
  <c r="AN269" i="6" s="1"/>
  <c r="AO269" i="6" s="1"/>
  <c r="AJ2200" i="6"/>
  <c r="AL2200" i="6"/>
  <c r="AN2200" i="6" s="1"/>
  <c r="AO2200" i="6" s="1"/>
  <c r="AJ257" i="6"/>
  <c r="AL257" i="6"/>
  <c r="AN257" i="6" s="1"/>
  <c r="AO257" i="6" s="1"/>
  <c r="AJ2128" i="6"/>
  <c r="AL2128" i="6"/>
  <c r="AN2128" i="6" s="1"/>
  <c r="AO2128" i="6" s="1"/>
  <c r="AJ515" i="6"/>
  <c r="AL515" i="6"/>
  <c r="AN515" i="6" s="1"/>
  <c r="AO515" i="6" s="1"/>
  <c r="AJ1333" i="6"/>
  <c r="AL1333" i="6"/>
  <c r="AN1333" i="6" s="1"/>
  <c r="AO1333" i="6" s="1"/>
  <c r="AJ312" i="6"/>
  <c r="AL312" i="6"/>
  <c r="AN312" i="6" s="1"/>
  <c r="AO312" i="6" s="1"/>
  <c r="AJ1911" i="6"/>
  <c r="AL1911" i="6"/>
  <c r="AN1911" i="6" s="1"/>
  <c r="AO1911" i="6" s="1"/>
  <c r="AJ1910" i="6"/>
  <c r="AL1910" i="6"/>
  <c r="AN1910" i="6" s="1"/>
  <c r="AO1910" i="6" s="1"/>
  <c r="AJ308" i="6"/>
  <c r="AL308" i="6"/>
  <c r="AN308" i="6" s="1"/>
  <c r="AO308" i="6" s="1"/>
  <c r="AJ808" i="6"/>
  <c r="AL808" i="6"/>
  <c r="AN808" i="6" s="1"/>
  <c r="AO808" i="6" s="1"/>
  <c r="AJ1321" i="6"/>
  <c r="AL1321" i="6"/>
  <c r="AN1321" i="6" s="1"/>
  <c r="AO1321" i="6" s="1"/>
  <c r="AJ2234" i="6"/>
  <c r="AL2234" i="6"/>
  <c r="AN2234" i="6" s="1"/>
  <c r="AO2234" i="6" s="1"/>
  <c r="AJ1655" i="6"/>
  <c r="AL1655" i="6"/>
  <c r="AN1655" i="6" s="1"/>
  <c r="AO1655" i="6" s="1"/>
  <c r="AJ1654" i="6"/>
  <c r="AL1654" i="6"/>
  <c r="AN1654" i="6" s="1"/>
  <c r="AO1654" i="6" s="1"/>
  <c r="AJ1652" i="6"/>
  <c r="AL1652" i="6"/>
  <c r="AN1652" i="6" s="1"/>
  <c r="AO1652" i="6" s="1"/>
  <c r="AJ292" i="6"/>
  <c r="AL292" i="6"/>
  <c r="AN292" i="6" s="1"/>
  <c r="AO292" i="6" s="1"/>
  <c r="AJ290" i="6"/>
  <c r="AL290" i="6"/>
  <c r="AN290" i="6" s="1"/>
  <c r="AO290" i="6" s="1"/>
  <c r="AJ1899" i="6"/>
  <c r="AL1899" i="6"/>
  <c r="AN1899" i="6" s="1"/>
  <c r="AO1899" i="6" s="1"/>
  <c r="AJ1898" i="6"/>
  <c r="AL1898" i="6"/>
  <c r="AN1898" i="6" s="1"/>
  <c r="AO1898" i="6" s="1"/>
  <c r="AJ1030" i="6"/>
  <c r="AL1030" i="6"/>
  <c r="AN1030" i="6" s="1"/>
  <c r="AO1030" i="6" s="1"/>
  <c r="AJ1893" i="6"/>
  <c r="AL1893" i="6"/>
  <c r="AN1893" i="6" s="1"/>
  <c r="AO1893" i="6" s="1"/>
  <c r="AJ504" i="6"/>
  <c r="AL504" i="6"/>
  <c r="AN504" i="6" s="1"/>
  <c r="AO504" i="6" s="1"/>
  <c r="AJ2222" i="6"/>
  <c r="AL2222" i="6"/>
  <c r="AN2222" i="6" s="1"/>
  <c r="AO2222" i="6" s="1"/>
  <c r="AJ1888" i="6"/>
  <c r="AL1888" i="6"/>
  <c r="AN1888" i="6" s="1"/>
  <c r="AO1888" i="6" s="1"/>
  <c r="AJ1625" i="6"/>
  <c r="AL1625" i="6"/>
  <c r="AN1625" i="6" s="1"/>
  <c r="AO1625" i="6" s="1"/>
  <c r="AJ2216" i="6"/>
  <c r="AL2216" i="6"/>
  <c r="AN2216" i="6" s="1"/>
  <c r="AO2216" i="6" s="1"/>
  <c r="AJ1303" i="6"/>
  <c r="AL1303" i="6"/>
  <c r="AN1303" i="6" s="1"/>
  <c r="AO1303" i="6" s="1"/>
  <c r="AJ1020" i="6"/>
  <c r="AL1020" i="6"/>
  <c r="AN1020" i="6" s="1"/>
  <c r="AO1020" i="6" s="1"/>
  <c r="AJ501" i="6"/>
  <c r="AL501" i="6"/>
  <c r="AN501" i="6" s="1"/>
  <c r="AO501" i="6" s="1"/>
  <c r="AJ1297" i="6"/>
  <c r="AL1297" i="6"/>
  <c r="AN1297" i="6" s="1"/>
  <c r="AO1297" i="6" s="1"/>
  <c r="AJ1879" i="6"/>
  <c r="AL1879" i="6"/>
  <c r="AN1879" i="6" s="1"/>
  <c r="AO1879" i="6" s="1"/>
  <c r="AJ1606" i="6"/>
  <c r="AL1606" i="6"/>
  <c r="AN1606" i="6" s="1"/>
  <c r="AO1606" i="6" s="1"/>
  <c r="AJ497" i="6"/>
  <c r="AL497" i="6"/>
  <c r="AN497" i="6" s="1"/>
  <c r="AO497" i="6" s="1"/>
  <c r="AJ1875" i="6"/>
  <c r="AL1875" i="6"/>
  <c r="AN1875" i="6" s="1"/>
  <c r="AO1875" i="6" s="1"/>
  <c r="AJ1874" i="6"/>
  <c r="AL1874" i="6"/>
  <c r="AN1874" i="6" s="1"/>
  <c r="AO1874" i="6" s="1"/>
  <c r="AJ1594" i="6"/>
  <c r="AL1594" i="6"/>
  <c r="AN1594" i="6" s="1"/>
  <c r="AO1594" i="6" s="1"/>
  <c r="AJ1290" i="6"/>
  <c r="AL1290" i="6"/>
  <c r="AN1290" i="6" s="1"/>
  <c r="AO1290" i="6" s="1"/>
  <c r="AJ2198" i="6"/>
  <c r="AL2198" i="6"/>
  <c r="AN2198" i="6" s="1"/>
  <c r="AO2198" i="6" s="1"/>
  <c r="AJ770" i="6"/>
  <c r="AL770" i="6"/>
  <c r="AN770" i="6" s="1"/>
  <c r="AO770" i="6" s="1"/>
  <c r="AJ2193" i="6"/>
  <c r="AL2193" i="6"/>
  <c r="AN2193" i="6" s="1"/>
  <c r="AO2193" i="6" s="1"/>
  <c r="AJ1000" i="6"/>
  <c r="AL1000" i="6"/>
  <c r="AN1000" i="6" s="1"/>
  <c r="AO1000" i="6" s="1"/>
  <c r="AJ2187" i="6"/>
  <c r="AL2187" i="6"/>
  <c r="AN2187" i="6" s="1"/>
  <c r="AO2187" i="6" s="1"/>
  <c r="AJ2186" i="6"/>
  <c r="AL2186" i="6"/>
  <c r="AN2186" i="6" s="1"/>
  <c r="AO2186" i="6" s="1"/>
  <c r="AJ2182" i="6"/>
  <c r="AL2182" i="6"/>
  <c r="AN2182" i="6" s="1"/>
  <c r="AO2182" i="6" s="1"/>
  <c r="AJ2176" i="6"/>
  <c r="AL2176" i="6"/>
  <c r="AN2176" i="6" s="1"/>
  <c r="AO2176" i="6" s="1"/>
  <c r="AJ481" i="6"/>
  <c r="AL481" i="6"/>
  <c r="AN481" i="6" s="1"/>
  <c r="AO481" i="6" s="1"/>
  <c r="AJ2172" i="6"/>
  <c r="AL2172" i="6"/>
  <c r="AN2172" i="6" s="1"/>
  <c r="AO2172" i="6" s="1"/>
  <c r="AJ988" i="6"/>
  <c r="AL988" i="6"/>
  <c r="AN988" i="6" s="1"/>
  <c r="AO988" i="6" s="1"/>
  <c r="AJ758" i="6"/>
  <c r="AL758" i="6"/>
  <c r="AN758" i="6" s="1"/>
  <c r="AO758" i="6" s="1"/>
  <c r="AJ1563" i="6"/>
  <c r="AL1563" i="6"/>
  <c r="AN1563" i="6" s="1"/>
  <c r="AO1563" i="6" s="1"/>
  <c r="AJ1853" i="6"/>
  <c r="AL1853" i="6"/>
  <c r="AN1853" i="6" s="1"/>
  <c r="AO1853" i="6" s="1"/>
  <c r="AJ983" i="6"/>
  <c r="AL983" i="6"/>
  <c r="AN983" i="6" s="1"/>
  <c r="AO983" i="6" s="1"/>
  <c r="AJ477" i="6"/>
  <c r="AL477" i="6"/>
  <c r="AN477" i="6" s="1"/>
  <c r="AO477" i="6" s="1"/>
  <c r="AJ1549" i="6"/>
  <c r="AL1549" i="6"/>
  <c r="AN1549" i="6" s="1"/>
  <c r="AO1549" i="6" s="1"/>
  <c r="AJ748" i="6"/>
  <c r="AL748" i="6"/>
  <c r="AN748" i="6" s="1"/>
  <c r="AO748" i="6" s="1"/>
  <c r="AJ2157" i="6"/>
  <c r="AL2157" i="6"/>
  <c r="AN2157" i="6" s="1"/>
  <c r="AO2157" i="6" s="1"/>
  <c r="AJ743" i="6"/>
  <c r="AL743" i="6"/>
  <c r="AN743" i="6" s="1"/>
  <c r="AO743" i="6" s="1"/>
  <c r="AJ979" i="6"/>
  <c r="AL979" i="6"/>
  <c r="AN979" i="6" s="1"/>
  <c r="AO979" i="6" s="1"/>
  <c r="AJ470" i="6"/>
  <c r="AL470" i="6"/>
  <c r="AN470" i="6" s="1"/>
  <c r="AO470" i="6" s="1"/>
  <c r="AJ976" i="6"/>
  <c r="AL976" i="6"/>
  <c r="AN976" i="6" s="1"/>
  <c r="AO976" i="6" s="1"/>
  <c r="AJ1530" i="6"/>
  <c r="AL1530" i="6"/>
  <c r="AN1530" i="6" s="1"/>
  <c r="AO1530" i="6" s="1"/>
  <c r="AJ1845" i="6"/>
  <c r="AL1845" i="6"/>
  <c r="AN1845" i="6" s="1"/>
  <c r="AO1845" i="6" s="1"/>
  <c r="AJ2147" i="6"/>
  <c r="AL2147" i="6"/>
  <c r="AN2147" i="6" s="1"/>
  <c r="AO2147" i="6" s="1"/>
  <c r="AJ2145" i="6"/>
  <c r="AL2145" i="6"/>
  <c r="AN2145" i="6" s="1"/>
  <c r="AO2145" i="6" s="1"/>
  <c r="AJ1840" i="6"/>
  <c r="AL1840" i="6"/>
  <c r="AN1840" i="6" s="1"/>
  <c r="AO1840" i="6" s="1"/>
  <c r="AJ733" i="6"/>
  <c r="AL733" i="6"/>
  <c r="AN733" i="6" s="1"/>
  <c r="AO733" i="6" s="1"/>
  <c r="AJ220" i="6"/>
  <c r="AL220" i="6"/>
  <c r="AN220" i="6" s="1"/>
  <c r="AO220" i="6" s="1"/>
  <c r="AJ2138" i="6"/>
  <c r="AL2138" i="6"/>
  <c r="AN2138" i="6" s="1"/>
  <c r="AO2138" i="6" s="1"/>
  <c r="AJ1253" i="6"/>
  <c r="AL1253" i="6"/>
  <c r="AN1253" i="6" s="1"/>
  <c r="AO1253" i="6" s="1"/>
  <c r="AJ1500" i="6"/>
  <c r="AL1500" i="6"/>
  <c r="AN1500" i="6" s="1"/>
  <c r="AO1500" i="6" s="1"/>
  <c r="AJ2135" i="6"/>
  <c r="AL2135" i="6"/>
  <c r="AN2135" i="6" s="1"/>
  <c r="AO2135" i="6" s="1"/>
  <c r="AJ1836" i="6"/>
  <c r="AL1836" i="6"/>
  <c r="AN1836" i="6" s="1"/>
  <c r="AO1836" i="6" s="1"/>
  <c r="AJ956" i="6"/>
  <c r="AL956" i="6"/>
  <c r="AN956" i="6" s="1"/>
  <c r="AO956" i="6" s="1"/>
  <c r="AJ1831" i="6"/>
  <c r="AL1831" i="6"/>
  <c r="AN1831" i="6" s="1"/>
  <c r="AO1831" i="6" s="1"/>
  <c r="AJ2125" i="6"/>
  <c r="AL2125" i="6"/>
  <c r="AN2125" i="6" s="1"/>
  <c r="AO2125" i="6" s="1"/>
  <c r="AJ1240" i="6"/>
  <c r="AL1240" i="6"/>
  <c r="AN1240" i="6" s="1"/>
  <c r="AO1240" i="6" s="1"/>
  <c r="AJ950" i="6"/>
  <c r="AL950" i="6"/>
  <c r="AN950" i="6" s="1"/>
  <c r="AO950" i="6" s="1"/>
  <c r="AJ1486" i="6"/>
  <c r="AL1486" i="6"/>
  <c r="AN1486" i="6" s="1"/>
  <c r="AO1486" i="6" s="1"/>
  <c r="AJ1824" i="6"/>
  <c r="AL1824" i="6"/>
  <c r="AN1824" i="6" s="1"/>
  <c r="AO1824" i="6" s="1"/>
  <c r="AJ207" i="6"/>
  <c r="AL207" i="6"/>
  <c r="AN207" i="6" s="1"/>
  <c r="AO207" i="6" s="1"/>
  <c r="AJ455" i="6"/>
  <c r="AL455" i="6"/>
  <c r="AN455" i="6" s="1"/>
  <c r="AO455" i="6" s="1"/>
  <c r="AJ1819" i="6"/>
  <c r="AL1819" i="6"/>
  <c r="AN1819" i="6" s="1"/>
  <c r="AO1819" i="6" s="1"/>
  <c r="AJ702" i="6"/>
  <c r="AL702" i="6"/>
  <c r="AN702" i="6" s="1"/>
  <c r="AO702" i="6" s="1"/>
  <c r="AJ1228" i="6"/>
  <c r="AL1228" i="6"/>
  <c r="AN1228" i="6" s="1"/>
  <c r="AO1228" i="6" s="1"/>
  <c r="AJ1226" i="6"/>
  <c r="AL1226" i="6"/>
  <c r="AN1226" i="6" s="1"/>
  <c r="AO1226" i="6" s="1"/>
  <c r="AJ1474" i="6"/>
  <c r="AL1474" i="6"/>
  <c r="AN1474" i="6" s="1"/>
  <c r="AO1474" i="6" s="1"/>
  <c r="AJ1809" i="6"/>
  <c r="AL1809" i="6"/>
  <c r="AN1809" i="6" s="1"/>
  <c r="AO1809" i="6" s="1"/>
  <c r="AJ1807" i="6"/>
  <c r="AL1807" i="6"/>
  <c r="AN1807" i="6" s="1"/>
  <c r="AO1807" i="6" s="1"/>
  <c r="AJ448" i="6"/>
  <c r="AL448" i="6"/>
  <c r="AN448" i="6" s="1"/>
  <c r="AO448" i="6" s="1"/>
  <c r="AJ939" i="6"/>
  <c r="AL939" i="6"/>
  <c r="AN939" i="6" s="1"/>
  <c r="AO939" i="6" s="1"/>
  <c r="AJ2099" i="6"/>
  <c r="AL2099" i="6"/>
  <c r="AN2099" i="6" s="1"/>
  <c r="AO2099" i="6" s="1"/>
  <c r="AJ686" i="6"/>
  <c r="AL686" i="6"/>
  <c r="AN686" i="6" s="1"/>
  <c r="AO686" i="6" s="1"/>
  <c r="AJ1214" i="6"/>
  <c r="AL1214" i="6"/>
  <c r="AN1214" i="6" s="1"/>
  <c r="AO1214" i="6" s="1"/>
  <c r="AJ1461" i="6"/>
  <c r="AL1461" i="6"/>
  <c r="AN1461" i="6" s="1"/>
  <c r="AO1461" i="6" s="1"/>
  <c r="AJ933" i="6"/>
  <c r="AL933" i="6"/>
  <c r="AN933" i="6" s="1"/>
  <c r="AO933" i="6" s="1"/>
  <c r="AJ1797" i="6"/>
  <c r="AL1797" i="6"/>
  <c r="AN1797" i="6" s="1"/>
  <c r="AO1797" i="6" s="1"/>
  <c r="AJ1457" i="6"/>
  <c r="AL1457" i="6"/>
  <c r="AN1457" i="6" s="1"/>
  <c r="AO1457" i="6" s="1"/>
  <c r="AJ1202" i="6"/>
  <c r="AL1202" i="6"/>
  <c r="AN1202" i="6" s="1"/>
  <c r="AO1202" i="6" s="1"/>
  <c r="AJ2083" i="6"/>
  <c r="AL2083" i="6"/>
  <c r="AN2083" i="6" s="1"/>
  <c r="AO2083" i="6" s="1"/>
  <c r="AJ923" i="6"/>
  <c r="AL923" i="6"/>
  <c r="AN923" i="6" s="1"/>
  <c r="AO923" i="6" s="1"/>
  <c r="AJ1198" i="6"/>
  <c r="AL1198" i="6"/>
  <c r="AN1198" i="6" s="1"/>
  <c r="AO1198" i="6" s="1"/>
  <c r="AJ434" i="6"/>
  <c r="AL434" i="6"/>
  <c r="AN434" i="6" s="1"/>
  <c r="AO434" i="6" s="1"/>
  <c r="AJ170" i="6"/>
  <c r="AL170" i="6"/>
  <c r="AN170" i="6" s="1"/>
  <c r="AO170" i="6" s="1"/>
  <c r="AJ2071" i="6"/>
  <c r="AL2071" i="6"/>
  <c r="AN2071" i="6" s="1"/>
  <c r="AO2071" i="6" s="1"/>
  <c r="AJ914" i="6"/>
  <c r="AL914" i="6"/>
  <c r="AN914" i="6" s="1"/>
  <c r="AO914" i="6" s="1"/>
  <c r="AJ1008" i="6"/>
  <c r="AL1008" i="6"/>
  <c r="AN1008" i="6" s="1"/>
  <c r="AO1008" i="6" s="1"/>
  <c r="AJ1440" i="6"/>
  <c r="AL1440" i="6"/>
  <c r="AN1440" i="6" s="1"/>
  <c r="AO1440" i="6" s="1"/>
  <c r="AJ658" i="6"/>
  <c r="AL658" i="6"/>
  <c r="AN658" i="6" s="1"/>
  <c r="AO658" i="6" s="1"/>
  <c r="AJ1437" i="6"/>
  <c r="AL1437" i="6"/>
  <c r="AN1437" i="6" s="1"/>
  <c r="AO1437" i="6" s="1"/>
  <c r="AJ652" i="6"/>
  <c r="AL652" i="6"/>
  <c r="AN652" i="6" s="1"/>
  <c r="AO652" i="6" s="1"/>
  <c r="AJ1183" i="6"/>
  <c r="AL1183" i="6"/>
  <c r="AN1183" i="6" s="1"/>
  <c r="AO1183" i="6" s="1"/>
  <c r="AJ2052" i="6"/>
  <c r="AL2052" i="6"/>
  <c r="AN2052" i="6" s="1"/>
  <c r="AO2052" i="6" s="1"/>
  <c r="AJ160" i="6"/>
  <c r="AL160" i="6"/>
  <c r="AN160" i="6" s="1"/>
  <c r="AO160" i="6" s="1"/>
  <c r="AJ645" i="6"/>
  <c r="AL645" i="6"/>
  <c r="AN645" i="6" s="1"/>
  <c r="AO645" i="6" s="1"/>
  <c r="AJ157" i="6"/>
  <c r="AL157" i="6"/>
  <c r="AN157" i="6" s="1"/>
  <c r="AO157" i="6" s="1"/>
  <c r="AJ1786" i="6"/>
  <c r="AL1786" i="6"/>
  <c r="AN1786" i="6" s="1"/>
  <c r="AO1786" i="6" s="1"/>
  <c r="AJ406" i="6"/>
  <c r="AL406" i="6"/>
  <c r="AN406" i="6" s="1"/>
  <c r="AO406" i="6" s="1"/>
  <c r="AJ1784" i="6"/>
  <c r="AL1784" i="6"/>
  <c r="AN1784" i="6" s="1"/>
  <c r="AO1784" i="6" s="1"/>
  <c r="AJ636" i="6"/>
  <c r="AL636" i="6"/>
  <c r="AN636" i="6" s="1"/>
  <c r="AO636" i="6" s="1"/>
  <c r="AJ1421" i="6"/>
  <c r="AL1421" i="6"/>
  <c r="AN1421" i="6" s="1"/>
  <c r="AO1421" i="6" s="1"/>
  <c r="AJ897" i="6"/>
  <c r="AL897" i="6"/>
  <c r="AN897" i="6" s="1"/>
  <c r="AO897" i="6" s="1"/>
  <c r="AJ400" i="6"/>
  <c r="AL400" i="6"/>
  <c r="AN400" i="6" s="1"/>
  <c r="AO400" i="6" s="1"/>
  <c r="AJ894" i="6"/>
  <c r="AL894" i="6"/>
  <c r="AN894" i="6" s="1"/>
  <c r="AO894" i="6" s="1"/>
  <c r="AJ397" i="6"/>
  <c r="AL397" i="6"/>
  <c r="AN397" i="6" s="1"/>
  <c r="AO397" i="6" s="1"/>
  <c r="AJ139" i="6"/>
  <c r="AL139" i="6"/>
  <c r="AN139" i="6" s="1"/>
  <c r="AO139" i="6" s="1"/>
  <c r="AJ627" i="6"/>
  <c r="AL627" i="6"/>
  <c r="AN627" i="6" s="1"/>
  <c r="AO627" i="6" s="1"/>
  <c r="AJ2031" i="6"/>
  <c r="AL2031" i="6"/>
  <c r="AN2031" i="6" s="1"/>
  <c r="AO2031" i="6" s="1"/>
  <c r="AJ129" i="6"/>
  <c r="AL129" i="6"/>
  <c r="AJ2028" i="6"/>
  <c r="AL2028" i="6"/>
  <c r="AN2028" i="6" s="1"/>
  <c r="AO2028" i="6" s="1"/>
  <c r="AJ882" i="6"/>
  <c r="AL882" i="6"/>
  <c r="AN882" i="6" s="1"/>
  <c r="AO882" i="6" s="1"/>
  <c r="AJ1772" i="6"/>
  <c r="AL1772" i="6"/>
  <c r="AN1772" i="6" s="1"/>
  <c r="AO1772" i="6" s="1"/>
  <c r="AJ880" i="6"/>
  <c r="AL880" i="6"/>
  <c r="AN880" i="6" s="1"/>
  <c r="AO880" i="6" s="1"/>
  <c r="AJ1401" i="6"/>
  <c r="AL1401" i="6"/>
  <c r="AN1401" i="6" s="1"/>
  <c r="AO1401" i="6" s="1"/>
  <c r="AJ2017" i="6"/>
  <c r="AL2017" i="6"/>
  <c r="AN2017" i="6" s="1"/>
  <c r="AO2017" i="6" s="1"/>
  <c r="AJ1769" i="6"/>
  <c r="AL1769" i="6"/>
  <c r="AN1769" i="6" s="1"/>
  <c r="AO1769" i="6" s="1"/>
  <c r="AJ116" i="6"/>
  <c r="AL116" i="6"/>
  <c r="AN116" i="6" s="1"/>
  <c r="AO116" i="6" s="1"/>
  <c r="AJ113" i="6"/>
  <c r="AL113" i="6"/>
  <c r="AN113" i="6" s="1"/>
  <c r="AO113" i="6" s="1"/>
  <c r="AJ384" i="6"/>
  <c r="AL384" i="6"/>
  <c r="AN384" i="6" s="1"/>
  <c r="AO384" i="6" s="1"/>
  <c r="AJ108" i="6"/>
  <c r="AL108" i="6"/>
  <c r="AN108" i="6" s="1"/>
  <c r="AO108" i="6" s="1"/>
  <c r="AJ2011" i="6"/>
  <c r="AL2011" i="6"/>
  <c r="AJ2008" i="6"/>
  <c r="AL2008" i="6"/>
  <c r="AN2008" i="6" s="1"/>
  <c r="AO2008" i="6" s="1"/>
  <c r="AJ102" i="6"/>
  <c r="AL102" i="6"/>
  <c r="AN102" i="6" s="1"/>
  <c r="AO102" i="6" s="1"/>
  <c r="AJ1761" i="6"/>
  <c r="AL1761" i="6"/>
  <c r="AN1761" i="6" s="1"/>
  <c r="AO1761" i="6" s="1"/>
  <c r="AJ863" i="6"/>
  <c r="AL863" i="6"/>
  <c r="AN863" i="6" s="1"/>
  <c r="AO863" i="6" s="1"/>
  <c r="AJ598" i="6"/>
  <c r="AL598" i="6"/>
  <c r="AN598" i="6" s="1"/>
  <c r="AO598" i="6" s="1"/>
  <c r="AJ861" i="6"/>
  <c r="AL861" i="6"/>
  <c r="AN861" i="6" s="1"/>
  <c r="AO861" i="6" s="1"/>
  <c r="AJ595" i="6"/>
  <c r="AL595" i="6"/>
  <c r="AN595" i="6" s="1"/>
  <c r="AO595" i="6" s="1"/>
  <c r="AJ1756" i="6"/>
  <c r="AL1756" i="6"/>
  <c r="AN1756" i="6" s="1"/>
  <c r="AO1756" i="6" s="1"/>
  <c r="AJ1372" i="6"/>
  <c r="AL1372" i="6"/>
  <c r="AN1372" i="6" s="1"/>
  <c r="AO1372" i="6" s="1"/>
  <c r="AJ89" i="6"/>
  <c r="AL89" i="6"/>
  <c r="AN89" i="6" s="1"/>
  <c r="AO89" i="6" s="1"/>
  <c r="AJ1987" i="6"/>
  <c r="AL1987" i="6"/>
  <c r="AN1987" i="6" s="1"/>
  <c r="AO1987" i="6" s="1"/>
  <c r="AJ1117" i="6"/>
  <c r="AL1117" i="6"/>
  <c r="AJ1114" i="6"/>
  <c r="AL1114" i="6"/>
  <c r="AN1114" i="6" s="1"/>
  <c r="AO1114" i="6" s="1"/>
  <c r="AJ584" i="6"/>
  <c r="AL584" i="6"/>
  <c r="AN584" i="6" s="1"/>
  <c r="AO584" i="6" s="1"/>
  <c r="AJ582" i="6"/>
  <c r="AL582" i="6"/>
  <c r="AN582" i="6" s="1"/>
  <c r="AO582" i="6" s="1"/>
  <c r="AJ581" i="6"/>
  <c r="AL581" i="6"/>
  <c r="AN581" i="6" s="1"/>
  <c r="AO581" i="6" s="1"/>
  <c r="AJ845" i="6"/>
  <c r="AL845" i="6"/>
  <c r="AN845" i="6" s="1"/>
  <c r="AO845" i="6" s="1"/>
  <c r="AJ1977" i="6"/>
  <c r="AL1977" i="6"/>
  <c r="AN1977" i="6" s="1"/>
  <c r="AO1977" i="6" s="1"/>
  <c r="AJ359" i="6"/>
  <c r="AL359" i="6"/>
  <c r="AN359" i="6" s="1"/>
  <c r="AO359" i="6" s="1"/>
  <c r="AJ78" i="6"/>
  <c r="AL78" i="6"/>
  <c r="AN78" i="6" s="1"/>
  <c r="AO78" i="6" s="1"/>
  <c r="AJ1737" i="6"/>
  <c r="AL1737" i="6"/>
  <c r="AN1737" i="6" s="1"/>
  <c r="AO1737" i="6" s="1"/>
  <c r="AJ1735" i="6"/>
  <c r="AL1735" i="6"/>
  <c r="AN1735" i="6" s="1"/>
  <c r="AO1735" i="6" s="1"/>
  <c r="AJ353" i="6"/>
  <c r="AL353" i="6"/>
  <c r="AN353" i="6" s="1"/>
  <c r="AO353" i="6" s="1"/>
  <c r="AJ66" i="6"/>
  <c r="AL66" i="6"/>
  <c r="AJ351" i="6"/>
  <c r="AL351" i="6"/>
  <c r="AN351" i="6" s="1"/>
  <c r="AO351" i="6" s="1"/>
  <c r="AJ58" i="6"/>
  <c r="AL58" i="6"/>
  <c r="AN58" i="6" s="1"/>
  <c r="AO58" i="6" s="1"/>
  <c r="AJ1953" i="6"/>
  <c r="AL1953" i="6"/>
  <c r="AN1953" i="6" s="1"/>
  <c r="AO1953" i="6" s="1"/>
  <c r="AJ56" i="6"/>
  <c r="AL56" i="6"/>
  <c r="AN56" i="6" s="1"/>
  <c r="AO56" i="6" s="1"/>
  <c r="AJ1357" i="6"/>
  <c r="AL1357" i="6"/>
  <c r="AN1357" i="6" s="1"/>
  <c r="AO1357" i="6" s="1"/>
  <c r="AJ47" i="6"/>
  <c r="AL47" i="6"/>
  <c r="AN47" i="6" s="1"/>
  <c r="AO47" i="6" s="1"/>
  <c r="AJ559" i="6"/>
  <c r="AL559" i="6"/>
  <c r="AN559" i="6" s="1"/>
  <c r="AO559" i="6" s="1"/>
  <c r="AJ338" i="6"/>
  <c r="AL338" i="6"/>
  <c r="AN338" i="6" s="1"/>
  <c r="AO338" i="6" s="1"/>
  <c r="AJ42" i="6"/>
  <c r="AL42" i="6"/>
  <c r="AN42" i="6" s="1"/>
  <c r="AO42" i="6" s="1"/>
  <c r="AJ1354" i="6"/>
  <c r="AL1354" i="6"/>
  <c r="AN1354" i="6" s="1"/>
  <c r="AO1354" i="6" s="1"/>
  <c r="AJ36" i="6"/>
  <c r="AL36" i="6"/>
  <c r="AN36" i="6" s="1"/>
  <c r="AO36" i="6" s="1"/>
  <c r="AJ1718" i="6"/>
  <c r="AL1718" i="6"/>
  <c r="AJ1353" i="6"/>
  <c r="AL1353" i="6"/>
  <c r="AN1353" i="6" s="1"/>
  <c r="AO1353" i="6" s="1"/>
  <c r="AJ1715" i="6"/>
  <c r="AL1715" i="6"/>
  <c r="AN1715" i="6" s="1"/>
  <c r="AO1715" i="6" s="1"/>
  <c r="AJ328" i="6"/>
  <c r="AL328" i="6"/>
  <c r="AN328" i="6" s="1"/>
  <c r="AO328" i="6" s="1"/>
  <c r="AJ24" i="6"/>
  <c r="AL24" i="6"/>
  <c r="AN24" i="6" s="1"/>
  <c r="AO24" i="6" s="1"/>
  <c r="AJ17" i="6"/>
  <c r="AL17" i="6"/>
  <c r="AN17" i="6" s="1"/>
  <c r="AO17" i="6" s="1"/>
  <c r="AJ1344" i="6"/>
  <c r="AL1344" i="6"/>
  <c r="AN1344" i="6" s="1"/>
  <c r="AO1344" i="6" s="1"/>
  <c r="AJ1057" i="6"/>
  <c r="AL1057" i="6"/>
  <c r="AN1057" i="6" s="1"/>
  <c r="AO1057" i="6" s="1"/>
  <c r="AJ1341" i="6"/>
  <c r="AL1341" i="6"/>
  <c r="AN1341" i="6" s="1"/>
  <c r="AO1341" i="6" s="1"/>
  <c r="AJ529" i="6"/>
  <c r="AL529" i="6"/>
  <c r="AN529" i="6" s="1"/>
  <c r="AO529" i="6" s="1"/>
  <c r="AJ1926" i="6"/>
  <c r="AL1926" i="6"/>
  <c r="AN1926" i="6" s="1"/>
  <c r="AO1926" i="6" s="1"/>
  <c r="AJ822" i="6"/>
  <c r="AL822" i="6"/>
  <c r="AN822" i="6" s="1"/>
  <c r="AO822" i="6" s="1"/>
  <c r="AJ7" i="6"/>
  <c r="AL7" i="6"/>
  <c r="AJ1921" i="6"/>
  <c r="AL1921" i="6"/>
  <c r="AN1921" i="6" s="1"/>
  <c r="AO1921" i="6" s="1"/>
  <c r="AL1334" i="6"/>
  <c r="AN1334" i="6" s="1"/>
  <c r="AO1334" i="6" s="1"/>
  <c r="AL1666" i="6"/>
  <c r="AN1666" i="6" s="1"/>
  <c r="AO1666" i="6" s="1"/>
  <c r="AL1903" i="6"/>
  <c r="AN1903" i="6" s="1"/>
  <c r="AO1903" i="6" s="1"/>
  <c r="AL1034" i="6"/>
  <c r="AN1034" i="6" s="1"/>
  <c r="AO1034" i="6" s="1"/>
  <c r="AL792" i="6"/>
  <c r="AN792" i="6" s="1"/>
  <c r="AO792" i="6" s="1"/>
  <c r="AL1984" i="6"/>
  <c r="AN1984" i="6" s="1"/>
  <c r="AO1984" i="6" s="1"/>
  <c r="AL1019" i="6"/>
  <c r="AN1019" i="6" s="1"/>
  <c r="AO1019" i="6" s="1"/>
  <c r="AL1605" i="6"/>
  <c r="AN1605" i="6" s="1"/>
  <c r="AO1605" i="6" s="1"/>
  <c r="AL1592" i="6"/>
  <c r="AN1592" i="6" s="1"/>
  <c r="AO1592" i="6" s="1"/>
  <c r="AL1582" i="6"/>
  <c r="AN1582" i="6" s="1"/>
  <c r="AO1582" i="6" s="1"/>
  <c r="AL483" i="6"/>
  <c r="AN483" i="6" s="1"/>
  <c r="AO483" i="6" s="1"/>
  <c r="AL1528" i="6"/>
  <c r="AN1528" i="6" s="1"/>
  <c r="AO1528" i="6" s="1"/>
  <c r="AL206" i="6"/>
  <c r="AL1806" i="6"/>
  <c r="AN1806" i="6" s="1"/>
  <c r="AO1806" i="6" s="1"/>
  <c r="AL87" i="6"/>
  <c r="AN87" i="6" s="1"/>
  <c r="AO87" i="6" s="1"/>
  <c r="AJ1306" i="6"/>
  <c r="AL1306" i="6"/>
  <c r="AN1306" i="6" s="1"/>
  <c r="AO1306" i="6" s="1"/>
  <c r="AJ2139" i="6"/>
  <c r="AL2139" i="6"/>
  <c r="AN2139" i="6" s="1"/>
  <c r="AO2139" i="6" s="1"/>
  <c r="AJ316" i="6"/>
  <c r="AL316" i="6"/>
  <c r="AN316" i="6" s="1"/>
  <c r="AO316" i="6" s="1"/>
  <c r="AJ314" i="6"/>
  <c r="AL314" i="6"/>
  <c r="AN314" i="6" s="1"/>
  <c r="AO314" i="6" s="1"/>
  <c r="AJ1046" i="6"/>
  <c r="AL1046" i="6"/>
  <c r="AN1046" i="6" s="1"/>
  <c r="AO1046" i="6" s="1"/>
  <c r="AJ815" i="6"/>
  <c r="AL815" i="6"/>
  <c r="AN815" i="6" s="1"/>
  <c r="AO815" i="6" s="1"/>
  <c r="AJ811" i="6"/>
  <c r="AL811" i="6"/>
  <c r="AN811" i="6" s="1"/>
  <c r="AO811" i="6" s="1"/>
  <c r="AJ1328" i="6"/>
  <c r="AL1328" i="6"/>
  <c r="AN1328" i="6" s="1"/>
  <c r="AO1328" i="6" s="1"/>
  <c r="AJ307" i="6"/>
  <c r="AL307" i="6"/>
  <c r="AN307" i="6" s="1"/>
  <c r="AO307" i="6" s="1"/>
  <c r="AJ1904" i="6"/>
  <c r="AL1904" i="6"/>
  <c r="AN1904" i="6" s="1"/>
  <c r="AO1904" i="6" s="1"/>
  <c r="AJ2233" i="6"/>
  <c r="AL2233" i="6"/>
  <c r="AN2233" i="6" s="1"/>
  <c r="AO2233" i="6" s="1"/>
  <c r="AJ805" i="6"/>
  <c r="AL805" i="6"/>
  <c r="AN805" i="6" s="1"/>
  <c r="AO805" i="6" s="1"/>
  <c r="AJ2231" i="6"/>
  <c r="AL2231" i="6"/>
  <c r="AN2231" i="6" s="1"/>
  <c r="AO2231" i="6" s="1"/>
  <c r="AJ1038" i="6"/>
  <c r="AL1038" i="6"/>
  <c r="AN1038" i="6" s="1"/>
  <c r="AO1038" i="6" s="1"/>
  <c r="AJ1698" i="6"/>
  <c r="AL1698" i="6"/>
  <c r="AN1698" i="6" s="1"/>
  <c r="AO1698" i="6" s="1"/>
  <c r="AJ289" i="6"/>
  <c r="AL289" i="6"/>
  <c r="AN289" i="6" s="1"/>
  <c r="AO289" i="6" s="1"/>
  <c r="AJ508" i="6"/>
  <c r="AL508" i="6"/>
  <c r="AN508" i="6" s="1"/>
  <c r="AO508" i="6" s="1"/>
  <c r="AJ1643" i="6"/>
  <c r="AL1643" i="6"/>
  <c r="AN1643" i="6" s="1"/>
  <c r="AO1643" i="6" s="1"/>
  <c r="AJ1639" i="6"/>
  <c r="AL1639" i="6"/>
  <c r="AN1639" i="6" s="1"/>
  <c r="AO1639" i="6" s="1"/>
  <c r="AJ1635" i="6"/>
  <c r="AL1635" i="6"/>
  <c r="AJ1308" i="6"/>
  <c r="AL1308" i="6"/>
  <c r="AN1308" i="6" s="1"/>
  <c r="AO1308" i="6" s="1"/>
  <c r="AJ1631" i="6"/>
  <c r="AL1631" i="6"/>
  <c r="AN1631" i="6" s="1"/>
  <c r="AO1631" i="6" s="1"/>
  <c r="AJ788" i="6"/>
  <c r="AL788" i="6"/>
  <c r="AN788" i="6" s="1"/>
  <c r="AO788" i="6" s="1"/>
  <c r="AJ1624" i="6"/>
  <c r="AL1624" i="6"/>
  <c r="AN1624" i="6" s="1"/>
  <c r="AO1624" i="6" s="1"/>
  <c r="AJ1967" i="6"/>
  <c r="AL1967" i="6"/>
  <c r="AN1967" i="6" s="1"/>
  <c r="AO1967" i="6" s="1"/>
  <c r="AJ278" i="6"/>
  <c r="AL278" i="6"/>
  <c r="AN278" i="6" s="1"/>
  <c r="AO278" i="6" s="1"/>
  <c r="AJ1299" i="6"/>
  <c r="AL1299" i="6"/>
  <c r="AN1299" i="6" s="1"/>
  <c r="AO1299" i="6" s="1"/>
  <c r="AJ500" i="6"/>
  <c r="AL500" i="6"/>
  <c r="AN500" i="6" s="1"/>
  <c r="AO500" i="6" s="1"/>
  <c r="AJ1296" i="6"/>
  <c r="AL1296" i="6"/>
  <c r="AN1296" i="6" s="1"/>
  <c r="AO1296" i="6" s="1"/>
  <c r="AJ1613" i="6"/>
  <c r="AL1613" i="6"/>
  <c r="AN1613" i="6" s="1"/>
  <c r="AO1613" i="6" s="1"/>
  <c r="AJ2208" i="6"/>
  <c r="AL2208" i="6"/>
  <c r="AN2208" i="6" s="1"/>
  <c r="AO2208" i="6" s="1"/>
  <c r="AJ1877" i="6"/>
  <c r="AL1877" i="6"/>
  <c r="AN1877" i="6" s="1"/>
  <c r="AO1877" i="6" s="1"/>
  <c r="AJ268" i="6"/>
  <c r="AL268" i="6"/>
  <c r="AN268" i="6" s="1"/>
  <c r="AO268" i="6" s="1"/>
  <c r="AJ772" i="6"/>
  <c r="AL772" i="6"/>
  <c r="AJ1873" i="6"/>
  <c r="AL1873" i="6"/>
  <c r="AN1873" i="6" s="1"/>
  <c r="AO1873" i="6" s="1"/>
  <c r="AJ1589" i="6"/>
  <c r="AL1589" i="6"/>
  <c r="AN1589" i="6" s="1"/>
  <c r="AO1589" i="6" s="1"/>
  <c r="AJ2197" i="6"/>
  <c r="AL2197" i="6"/>
  <c r="AN2197" i="6" s="1"/>
  <c r="AO2197" i="6" s="1"/>
  <c r="AJ769" i="6"/>
  <c r="AL769" i="6"/>
  <c r="AN769" i="6" s="1"/>
  <c r="AO769" i="6" s="1"/>
  <c r="AJ2192" i="6"/>
  <c r="AL2192" i="6"/>
  <c r="AN2192" i="6" s="1"/>
  <c r="AO2192" i="6" s="1"/>
  <c r="AJ999" i="6"/>
  <c r="AL999" i="6"/>
  <c r="AN999" i="6" s="1"/>
  <c r="AO999" i="6" s="1"/>
  <c r="AJ1862" i="6"/>
  <c r="AL1862" i="6"/>
  <c r="AN1862" i="6" s="1"/>
  <c r="AO1862" i="6" s="1"/>
  <c r="AJ2185" i="6"/>
  <c r="AL2185" i="6"/>
  <c r="AN2185" i="6" s="1"/>
  <c r="AO2185" i="6" s="1"/>
  <c r="AJ2180" i="6"/>
  <c r="AL2180" i="6"/>
  <c r="AN2180" i="6" s="1"/>
  <c r="AO2180" i="6" s="1"/>
  <c r="AJ995" i="6"/>
  <c r="AL995" i="6"/>
  <c r="AN995" i="6" s="1"/>
  <c r="AO995" i="6" s="1"/>
  <c r="AJ2175" i="6"/>
  <c r="AL2175" i="6"/>
  <c r="AN2175" i="6" s="1"/>
  <c r="AO2175" i="6" s="1"/>
  <c r="AJ1568" i="6"/>
  <c r="AL1568" i="6"/>
  <c r="AN1568" i="6" s="1"/>
  <c r="AO1568" i="6" s="1"/>
  <c r="AJ1567" i="6"/>
  <c r="AL1567" i="6"/>
  <c r="AN1567" i="6" s="1"/>
  <c r="AO1567" i="6" s="1"/>
  <c r="AJ478" i="6"/>
  <c r="AL478" i="6"/>
  <c r="AJ1562" i="6"/>
  <c r="AL1562" i="6"/>
  <c r="AN1562" i="6" s="1"/>
  <c r="AO1562" i="6" s="1"/>
  <c r="AJ2166" i="6"/>
  <c r="AL2166" i="6"/>
  <c r="AN2166" i="6" s="1"/>
  <c r="AO2166" i="6" s="1"/>
  <c r="AJ1273" i="6"/>
  <c r="AL1273" i="6"/>
  <c r="AN1273" i="6" s="1"/>
  <c r="AO1273" i="6" s="1"/>
  <c r="AJ1270" i="6"/>
  <c r="AL1270" i="6"/>
  <c r="AN1270" i="6" s="1"/>
  <c r="AO1270" i="6" s="1"/>
  <c r="AJ1548" i="6"/>
  <c r="AL1548" i="6"/>
  <c r="AN1548" i="6" s="1"/>
  <c r="AO1548" i="6" s="1"/>
  <c r="AJ1544" i="6"/>
  <c r="AL1544" i="6"/>
  <c r="AN1544" i="6" s="1"/>
  <c r="AO1544" i="6" s="1"/>
  <c r="AJ2156" i="6"/>
  <c r="AL2156" i="6"/>
  <c r="AN2156" i="6" s="1"/>
  <c r="AO2156" i="6" s="1"/>
  <c r="AJ240" i="6"/>
  <c r="AL240" i="6"/>
  <c r="AN240" i="6" s="1"/>
  <c r="AO240" i="6" s="1"/>
  <c r="AJ978" i="6"/>
  <c r="AL978" i="6"/>
  <c r="AN978" i="6" s="1"/>
  <c r="AO978" i="6" s="1"/>
  <c r="AJ1535" i="6"/>
  <c r="AL1535" i="6"/>
  <c r="AN1535" i="6" s="1"/>
  <c r="AO1535" i="6" s="1"/>
  <c r="AJ975" i="6"/>
  <c r="AL975" i="6"/>
  <c r="AN975" i="6" s="1"/>
  <c r="AO975" i="6" s="1"/>
  <c r="AJ1529" i="6"/>
  <c r="AL1529" i="6"/>
  <c r="AN1529" i="6" s="1"/>
  <c r="AO1529" i="6" s="1"/>
  <c r="AJ738" i="6"/>
  <c r="AL738" i="6"/>
  <c r="AN738" i="6" s="1"/>
  <c r="AO738" i="6" s="1"/>
  <c r="AJ1523" i="6"/>
  <c r="AL1523" i="6"/>
  <c r="AJ1520" i="6"/>
  <c r="AL1520" i="6"/>
  <c r="AN1520" i="6" s="1"/>
  <c r="AO1520" i="6" s="1"/>
  <c r="AJ1257" i="6"/>
  <c r="AL1257" i="6"/>
  <c r="AN1257" i="6" s="1"/>
  <c r="AO1257" i="6" s="1"/>
  <c r="AJ1514" i="6"/>
  <c r="AL1514" i="6"/>
  <c r="AN1514" i="6" s="1"/>
  <c r="AO1514" i="6" s="1"/>
  <c r="AJ1690" i="6"/>
  <c r="AL1690" i="6"/>
  <c r="AN1690" i="6" s="1"/>
  <c r="AO1690" i="6" s="1"/>
  <c r="AJ966" i="6"/>
  <c r="AL966" i="6"/>
  <c r="AJ219" i="6"/>
  <c r="AL219" i="6"/>
  <c r="AN219" i="6" s="1"/>
  <c r="AO219" i="6" s="1"/>
  <c r="AJ1499" i="6"/>
  <c r="AL1499" i="6"/>
  <c r="AN1499" i="6" s="1"/>
  <c r="AO1499" i="6" s="1"/>
  <c r="AJ218" i="6"/>
  <c r="AL218" i="6"/>
  <c r="AN218" i="6" s="1"/>
  <c r="AO218" i="6" s="1"/>
  <c r="AJ959" i="6"/>
  <c r="AL959" i="6"/>
  <c r="AN959" i="6" s="1"/>
  <c r="AO959" i="6" s="1"/>
  <c r="AJ2130" i="6"/>
  <c r="AL2130" i="6"/>
  <c r="AN2130" i="6" s="1"/>
  <c r="AO2130" i="6" s="1"/>
  <c r="AJ1244" i="6"/>
  <c r="AL1244" i="6"/>
  <c r="AJ213" i="6"/>
  <c r="AL213" i="6"/>
  <c r="AN213" i="6" s="1"/>
  <c r="AO213" i="6" s="1"/>
  <c r="AJ1239" i="6"/>
  <c r="AL1239" i="6"/>
  <c r="AN1239" i="6" s="1"/>
  <c r="AO1239" i="6" s="1"/>
  <c r="AJ1238" i="6"/>
  <c r="AL1238" i="6"/>
  <c r="AN1238" i="6" s="1"/>
  <c r="AO1238" i="6" s="1"/>
  <c r="AJ1485" i="6"/>
  <c r="AL1485" i="6"/>
  <c r="AN1485" i="6" s="1"/>
  <c r="AO1485" i="6" s="1"/>
  <c r="AJ210" i="6"/>
  <c r="AL210" i="6"/>
  <c r="AN210" i="6" s="1"/>
  <c r="AO210" i="6" s="1"/>
  <c r="AJ457" i="6"/>
  <c r="AL457" i="6"/>
  <c r="AN457" i="6" s="1"/>
  <c r="AO457" i="6" s="1"/>
  <c r="AJ1822" i="6"/>
  <c r="AL1822" i="6"/>
  <c r="AN1822" i="6" s="1"/>
  <c r="AO1822" i="6" s="1"/>
  <c r="AJ704" i="6"/>
  <c r="AL704" i="6"/>
  <c r="AN704" i="6" s="1"/>
  <c r="AO704" i="6" s="1"/>
  <c r="AJ944" i="6"/>
  <c r="AL944" i="6"/>
  <c r="AN944" i="6" s="1"/>
  <c r="AO944" i="6" s="1"/>
  <c r="AJ2107" i="6"/>
  <c r="AL2107" i="6"/>
  <c r="AN2107" i="6" s="1"/>
  <c r="AO2107" i="6" s="1"/>
  <c r="AJ1225" i="6"/>
  <c r="AL1225" i="6"/>
  <c r="AN1225" i="6" s="1"/>
  <c r="AO1225" i="6" s="1"/>
  <c r="AJ698" i="6"/>
  <c r="AL698" i="6"/>
  <c r="AN698" i="6" s="1"/>
  <c r="AO698" i="6" s="1"/>
  <c r="AJ697" i="6"/>
  <c r="AL697" i="6"/>
  <c r="AJ190" i="6"/>
  <c r="AL190" i="6"/>
  <c r="AN190" i="6" s="1"/>
  <c r="AO190" i="6" s="1"/>
  <c r="AJ447" i="6"/>
  <c r="AL447" i="6"/>
  <c r="AN447" i="6" s="1"/>
  <c r="AO447" i="6" s="1"/>
  <c r="AJ1216" i="6"/>
  <c r="AL1216" i="6"/>
  <c r="AN1216" i="6" s="1"/>
  <c r="AO1216" i="6" s="1"/>
  <c r="AJ689" i="6"/>
  <c r="AL689" i="6"/>
  <c r="AN689" i="6" s="1"/>
  <c r="AO689" i="6" s="1"/>
  <c r="AJ183" i="6"/>
  <c r="AL183" i="6"/>
  <c r="AN183" i="6" s="1"/>
  <c r="AO183" i="6" s="1"/>
  <c r="AJ2093" i="6"/>
  <c r="AL2093" i="6"/>
  <c r="AN2093" i="6" s="1"/>
  <c r="AO2093" i="6" s="1"/>
  <c r="AJ685" i="6"/>
  <c r="AL685" i="6"/>
  <c r="AN685" i="6" s="1"/>
  <c r="AO685" i="6" s="1"/>
  <c r="AJ1209" i="6"/>
  <c r="AL1209" i="6"/>
  <c r="AN1209" i="6" s="1"/>
  <c r="AO1209" i="6" s="1"/>
  <c r="AJ1458" i="6"/>
  <c r="AL1458" i="6"/>
  <c r="AJ929" i="6"/>
  <c r="AL929" i="6"/>
  <c r="AN929" i="6" s="1"/>
  <c r="AO929" i="6" s="1"/>
  <c r="AJ2085" i="6"/>
  <c r="AL2085" i="6"/>
  <c r="AN2085" i="6" s="1"/>
  <c r="AO2085" i="6" s="1"/>
  <c r="AJ927" i="6"/>
  <c r="AL927" i="6"/>
  <c r="AN927" i="6" s="1"/>
  <c r="AO927" i="6" s="1"/>
  <c r="AJ673" i="6"/>
  <c r="AL673" i="6"/>
  <c r="AN673" i="6" s="1"/>
  <c r="AO673" i="6" s="1"/>
  <c r="AJ2078" i="6"/>
  <c r="AL2078" i="6"/>
  <c r="AN2078" i="6" s="1"/>
  <c r="AO2078" i="6" s="1"/>
  <c r="AJ433" i="6"/>
  <c r="AL433" i="6"/>
  <c r="AN433" i="6" s="1"/>
  <c r="AO433" i="6" s="1"/>
  <c r="AJ169" i="6"/>
  <c r="AL169" i="6"/>
  <c r="AN169" i="6" s="1"/>
  <c r="AO169" i="6" s="1"/>
  <c r="AJ2070" i="6"/>
  <c r="AL2070" i="6"/>
  <c r="AN2070" i="6" s="1"/>
  <c r="AO2070" i="6" s="1"/>
  <c r="AJ2069" i="6"/>
  <c r="AL2069" i="6"/>
  <c r="AN2069" i="6" s="1"/>
  <c r="AO2069" i="6" s="1"/>
  <c r="AJ426" i="6"/>
  <c r="AL426" i="6"/>
  <c r="AJ1191" i="6"/>
  <c r="AL1191" i="6"/>
  <c r="AJ165" i="6"/>
  <c r="AL165" i="6"/>
  <c r="AJ2060" i="6"/>
  <c r="AL2060" i="6"/>
  <c r="AN2060" i="6" s="1"/>
  <c r="AO2060" i="6" s="1"/>
  <c r="AJ2057" i="6"/>
  <c r="AL2057" i="6"/>
  <c r="AN2057" i="6" s="1"/>
  <c r="AO2057" i="6" s="1"/>
  <c r="AJ1789" i="6"/>
  <c r="AL1789" i="6"/>
  <c r="AN1789" i="6" s="1"/>
  <c r="AO1789" i="6" s="1"/>
  <c r="AJ1788" i="6"/>
  <c r="AL1788" i="6"/>
  <c r="AN1788" i="6" s="1"/>
  <c r="AO1788" i="6" s="1"/>
  <c r="AJ1176" i="6"/>
  <c r="AL1176" i="6"/>
  <c r="AN1176" i="6" s="1"/>
  <c r="AO1176" i="6" s="1"/>
  <c r="AJ156" i="6"/>
  <c r="AL156" i="6"/>
  <c r="AJ2043" i="6"/>
  <c r="AL2043" i="6"/>
  <c r="AN2043" i="6" s="1"/>
  <c r="AO2043" i="6" s="1"/>
  <c r="AJ1425" i="6"/>
  <c r="AL1425" i="6"/>
  <c r="AJ151" i="6"/>
  <c r="AL151" i="6"/>
  <c r="AJ1420" i="6"/>
  <c r="AL1420" i="6"/>
  <c r="AN1420" i="6" s="1"/>
  <c r="AO1420" i="6" s="1"/>
  <c r="AJ634" i="6"/>
  <c r="AL634" i="6"/>
  <c r="AN634" i="6" s="1"/>
  <c r="AO634" i="6" s="1"/>
  <c r="AJ2041" i="6"/>
  <c r="AL2041" i="6"/>
  <c r="AN2041" i="6" s="1"/>
  <c r="AO2041" i="6" s="1"/>
  <c r="AJ138" i="6"/>
  <c r="AL138" i="6"/>
  <c r="AN138" i="6" s="1"/>
  <c r="AO138" i="6" s="1"/>
  <c r="AJ1158" i="6"/>
  <c r="AL1158" i="6"/>
  <c r="AN1158" i="6" s="1"/>
  <c r="AO1158" i="6" s="1"/>
  <c r="AJ624" i="6"/>
  <c r="AL624" i="6"/>
  <c r="AN624" i="6" s="1"/>
  <c r="AO624" i="6" s="1"/>
  <c r="AJ1776" i="6"/>
  <c r="AL1776" i="6"/>
  <c r="AJ620" i="6"/>
  <c r="AL620" i="6"/>
  <c r="AN620" i="6" s="1"/>
  <c r="AO620" i="6" s="1"/>
  <c r="AJ881" i="6"/>
  <c r="AL881" i="6"/>
  <c r="AJ2022" i="6"/>
  <c r="AL2022" i="6"/>
  <c r="AJ879" i="6"/>
  <c r="AL879" i="6"/>
  <c r="AJ1400" i="6"/>
  <c r="AL1400" i="6"/>
  <c r="AN1400" i="6" s="1"/>
  <c r="AO1400" i="6" s="1"/>
  <c r="AJ1397" i="6"/>
  <c r="AL1397" i="6"/>
  <c r="AN1397" i="6" s="1"/>
  <c r="AO1397" i="6" s="1"/>
  <c r="AJ1388" i="6"/>
  <c r="AL1388" i="6"/>
  <c r="AN1388" i="6" s="1"/>
  <c r="AO1388" i="6" s="1"/>
  <c r="AJ1139" i="6"/>
  <c r="AL1139" i="6"/>
  <c r="AN1139" i="6" s="1"/>
  <c r="AO1139" i="6" s="1"/>
  <c r="AJ1766" i="6"/>
  <c r="AL1766" i="6"/>
  <c r="AN1766" i="6" s="1"/>
  <c r="AO1766" i="6" s="1"/>
  <c r="AJ1135" i="6"/>
  <c r="AL1135" i="6"/>
  <c r="AN1135" i="6" s="1"/>
  <c r="AO1135" i="6" s="1"/>
  <c r="AJ865" i="6"/>
  <c r="AL865" i="6"/>
  <c r="AN865" i="6" s="1"/>
  <c r="AO865" i="6" s="1"/>
  <c r="AJ2007" i="6"/>
  <c r="AL2007" i="6"/>
  <c r="AJ99" i="6"/>
  <c r="AL99" i="6"/>
  <c r="AJ1126" i="6"/>
  <c r="AL1126" i="6"/>
  <c r="AJ597" i="6"/>
  <c r="AL597" i="6"/>
  <c r="AN597" i="6" s="1"/>
  <c r="AO597" i="6" s="1"/>
  <c r="AJ860" i="6"/>
  <c r="AL860" i="6"/>
  <c r="AN860" i="6" s="1"/>
  <c r="AO860" i="6" s="1"/>
  <c r="AJ92" i="6"/>
  <c r="AL92" i="6"/>
  <c r="AN92" i="6" s="1"/>
  <c r="AO92" i="6" s="1"/>
  <c r="AJ1989" i="6"/>
  <c r="AL1989" i="6"/>
  <c r="AN1989" i="6" s="1"/>
  <c r="AO1989" i="6" s="1"/>
  <c r="AJ587" i="6"/>
  <c r="AL587" i="6"/>
  <c r="AN587" i="6" s="1"/>
  <c r="AO587" i="6" s="1"/>
  <c r="AJ1116" i="6"/>
  <c r="AL1116" i="6"/>
  <c r="AJ1981" i="6"/>
  <c r="AL1981" i="6"/>
  <c r="AN1981" i="6" s="1"/>
  <c r="AO1981" i="6" s="1"/>
  <c r="AJ1745" i="6"/>
  <c r="AL1745" i="6"/>
  <c r="AJ1107" i="6"/>
  <c r="AL1107" i="6"/>
  <c r="AJ407" i="6"/>
  <c r="AL407" i="6"/>
  <c r="AN407" i="6" s="1"/>
  <c r="AO407" i="6" s="1"/>
  <c r="AJ1100" i="6"/>
  <c r="AL1100" i="6"/>
  <c r="AN1100" i="6" s="1"/>
  <c r="AO1100" i="6" s="1"/>
  <c r="AJ1976" i="6"/>
  <c r="AL1976" i="6"/>
  <c r="AN1976" i="6" s="1"/>
  <c r="AO1976" i="6" s="1"/>
  <c r="AJ75" i="6"/>
  <c r="AL75" i="6"/>
  <c r="AN75" i="6" s="1"/>
  <c r="AO75" i="6" s="1"/>
  <c r="AJ1088" i="6"/>
  <c r="AL1088" i="6"/>
  <c r="AN1088" i="6" s="1"/>
  <c r="AO1088" i="6" s="1"/>
  <c r="AL2162" i="6"/>
  <c r="AN2162" i="6" s="1"/>
  <c r="AO2162" i="6" s="1"/>
  <c r="AL1493" i="6"/>
  <c r="AN1493" i="6" s="1"/>
  <c r="AO1493" i="6" s="1"/>
  <c r="AL1820" i="6"/>
  <c r="AN1820" i="6" s="1"/>
  <c r="AO1820" i="6" s="1"/>
  <c r="AL1182" i="6"/>
  <c r="AN1182" i="6" s="1"/>
  <c r="AO1182" i="6" s="1"/>
  <c r="AL1362" i="6"/>
  <c r="AN1362" i="6" s="1"/>
  <c r="AO1362" i="6" s="1"/>
  <c r="AJ1335" i="6"/>
  <c r="AL1335" i="6"/>
  <c r="AN1335" i="6" s="1"/>
  <c r="AO1335" i="6" s="1"/>
  <c r="AJ2141" i="6"/>
  <c r="AL2141" i="6"/>
  <c r="AN2141" i="6" s="1"/>
  <c r="AO2141" i="6" s="1"/>
  <c r="AJ1900" i="6"/>
  <c r="AL1900" i="6"/>
  <c r="AN1900" i="6" s="1"/>
  <c r="AO1900" i="6" s="1"/>
  <c r="AJ1696" i="6"/>
  <c r="AL1696" i="6"/>
  <c r="AN1696" i="6" s="1"/>
  <c r="AO1696" i="6" s="1"/>
  <c r="AJ1300" i="6"/>
  <c r="AL1300" i="6"/>
  <c r="AN1300" i="6" s="1"/>
  <c r="AO1300" i="6" s="1"/>
  <c r="AJ494" i="6"/>
  <c r="AL494" i="6"/>
  <c r="AN494" i="6" s="1"/>
  <c r="AO494" i="6" s="1"/>
  <c r="AJ1866" i="6"/>
  <c r="AL1866" i="6"/>
  <c r="AN1866" i="6" s="1"/>
  <c r="AO1866" i="6" s="1"/>
  <c r="AJ762" i="6"/>
  <c r="AL762" i="6"/>
  <c r="AN762" i="6" s="1"/>
  <c r="AO762" i="6" s="1"/>
  <c r="AJ1829" i="6"/>
  <c r="AL1829" i="6"/>
  <c r="AN1829" i="6" s="1"/>
  <c r="AO1829" i="6" s="1"/>
  <c r="AJ1679" i="6"/>
  <c r="AL1679" i="6"/>
  <c r="AN1679" i="6" s="1"/>
  <c r="AO1679" i="6" s="1"/>
  <c r="AJ1675" i="6"/>
  <c r="AL1675" i="6"/>
  <c r="AN1675" i="6" s="1"/>
  <c r="AO1675" i="6" s="1"/>
  <c r="AJ1914" i="6"/>
  <c r="AL1914" i="6"/>
  <c r="AN1914" i="6" s="1"/>
  <c r="AO1914" i="6" s="1"/>
  <c r="AJ1701" i="6"/>
  <c r="AL1701" i="6"/>
  <c r="AN1701" i="6" s="1"/>
  <c r="AO1701" i="6" s="1"/>
  <c r="AJ810" i="6"/>
  <c r="AL810" i="6"/>
  <c r="AN810" i="6" s="1"/>
  <c r="AO810" i="6" s="1"/>
  <c r="AJ1909" i="6"/>
  <c r="AL1909" i="6"/>
  <c r="AN1909" i="6" s="1"/>
  <c r="AO1909" i="6" s="1"/>
  <c r="AJ306" i="6"/>
  <c r="AL306" i="6"/>
  <c r="AN306" i="6" s="1"/>
  <c r="AO306" i="6" s="1"/>
  <c r="AJ304" i="6"/>
  <c r="AL304" i="6"/>
  <c r="AN304" i="6" s="1"/>
  <c r="AO304" i="6" s="1"/>
  <c r="AJ1659" i="6"/>
  <c r="AL1659" i="6"/>
  <c r="AN1659" i="6" s="1"/>
  <c r="AO1659" i="6" s="1"/>
  <c r="AJ804" i="6"/>
  <c r="AL804" i="6"/>
  <c r="AN804" i="6" s="1"/>
  <c r="AO804" i="6" s="1"/>
  <c r="AJ1653" i="6"/>
  <c r="AL1653" i="6"/>
  <c r="AN1653" i="6" s="1"/>
  <c r="AO1653" i="6" s="1"/>
  <c r="AJ295" i="6"/>
  <c r="AL295" i="6"/>
  <c r="AN295" i="6" s="1"/>
  <c r="AO295" i="6" s="1"/>
  <c r="AJ510" i="6"/>
  <c r="AL510" i="6"/>
  <c r="AN510" i="6" s="1"/>
  <c r="AO510" i="6" s="1"/>
  <c r="AJ288" i="6"/>
  <c r="AL288" i="6"/>
  <c r="AN288" i="6" s="1"/>
  <c r="AO288" i="6" s="1"/>
  <c r="AJ1032" i="6"/>
  <c r="AL1032" i="6"/>
  <c r="AN1032" i="6" s="1"/>
  <c r="AO1032" i="6" s="1"/>
  <c r="AJ1642" i="6"/>
  <c r="AL1642" i="6"/>
  <c r="AN1642" i="6" s="1"/>
  <c r="AO1642" i="6" s="1"/>
  <c r="AJ1029" i="6"/>
  <c r="AL1029" i="6"/>
  <c r="AN1029" i="6" s="1"/>
  <c r="AO1029" i="6" s="1"/>
  <c r="AJ1027" i="6"/>
  <c r="AL1027" i="6"/>
  <c r="AN1027" i="6" s="1"/>
  <c r="AO1027" i="6" s="1"/>
  <c r="AJ1634" i="6"/>
  <c r="AL1634" i="6"/>
  <c r="AN1634" i="6" s="1"/>
  <c r="AO1634" i="6" s="1"/>
  <c r="AJ284" i="6"/>
  <c r="AL284" i="6"/>
  <c r="AN284" i="6" s="1"/>
  <c r="AO284" i="6" s="1"/>
  <c r="AJ1887" i="6"/>
  <c r="AL1887" i="6"/>
  <c r="AN1887" i="6" s="1"/>
  <c r="AO1887" i="6" s="1"/>
  <c r="AJ1623" i="6"/>
  <c r="AL1623" i="6"/>
  <c r="AN1623" i="6" s="1"/>
  <c r="AO1623" i="6" s="1"/>
  <c r="AJ280" i="6"/>
  <c r="AL280" i="6"/>
  <c r="AN280" i="6" s="1"/>
  <c r="AO280" i="6" s="1"/>
  <c r="AJ780" i="6"/>
  <c r="AL780" i="6"/>
  <c r="AN780" i="6" s="1"/>
  <c r="AO780" i="6" s="1"/>
  <c r="AJ2213" i="6"/>
  <c r="AL2213" i="6"/>
  <c r="AN2213" i="6" s="1"/>
  <c r="AO2213" i="6" s="1"/>
  <c r="AJ1016" i="6"/>
  <c r="AL1016" i="6"/>
  <c r="AN1016" i="6" s="1"/>
  <c r="AO1016" i="6" s="1"/>
  <c r="AJ1295" i="6"/>
  <c r="AL1295" i="6"/>
  <c r="AN1295" i="6" s="1"/>
  <c r="AO1295" i="6" s="1"/>
  <c r="AJ1612" i="6"/>
  <c r="AL1612" i="6"/>
  <c r="AN1612" i="6" s="1"/>
  <c r="AO1612" i="6" s="1"/>
  <c r="AJ775" i="6"/>
  <c r="AL775" i="6"/>
  <c r="AN775" i="6" s="1"/>
  <c r="AO775" i="6" s="1"/>
  <c r="AJ496" i="6"/>
  <c r="AL496" i="6"/>
  <c r="AN496" i="6" s="1"/>
  <c r="AO496" i="6" s="1"/>
  <c r="AJ1694" i="6"/>
  <c r="AL1694" i="6"/>
  <c r="AN1694" i="6" s="1"/>
  <c r="AO1694" i="6" s="1"/>
  <c r="AJ1599" i="6"/>
  <c r="AL1599" i="6"/>
  <c r="AN1599" i="6" s="1"/>
  <c r="AO1599" i="6" s="1"/>
  <c r="AJ1872" i="6"/>
  <c r="AL1872" i="6"/>
  <c r="AN1872" i="6" s="1"/>
  <c r="AO1872" i="6" s="1"/>
  <c r="AJ1871" i="6"/>
  <c r="AL1871" i="6"/>
  <c r="AN1871" i="6" s="1"/>
  <c r="AO1871" i="6" s="1"/>
  <c r="AJ1289" i="6"/>
  <c r="AL1289" i="6"/>
  <c r="AN1289" i="6" s="1"/>
  <c r="AO1289" i="6" s="1"/>
  <c r="AJ768" i="6"/>
  <c r="AL768" i="6"/>
  <c r="AN768" i="6" s="1"/>
  <c r="AO768" i="6" s="1"/>
  <c r="AJ260" i="6"/>
  <c r="AL260" i="6"/>
  <c r="AN260" i="6" s="1"/>
  <c r="AO260" i="6" s="1"/>
  <c r="AJ259" i="6"/>
  <c r="AL259" i="6"/>
  <c r="AN259" i="6" s="1"/>
  <c r="AO259" i="6" s="1"/>
  <c r="AJ489" i="6"/>
  <c r="AL489" i="6"/>
  <c r="AN489" i="6" s="1"/>
  <c r="AO489" i="6" s="1"/>
  <c r="AJ1577" i="6"/>
  <c r="AL1577" i="6"/>
  <c r="AN1577" i="6" s="1"/>
  <c r="AO1577" i="6" s="1"/>
  <c r="AJ2179" i="6"/>
  <c r="AL2179" i="6"/>
  <c r="AN2179" i="6" s="1"/>
  <c r="AO2179" i="6" s="1"/>
  <c r="AJ994" i="6"/>
  <c r="AL994" i="6"/>
  <c r="AN994" i="6" s="1"/>
  <c r="AO994" i="6" s="1"/>
  <c r="AJ991" i="6"/>
  <c r="AL991" i="6"/>
  <c r="AN991" i="6" s="1"/>
  <c r="AO991" i="6" s="1"/>
  <c r="AJ1566" i="6"/>
  <c r="AL1566" i="6"/>
  <c r="AN1566" i="6" s="1"/>
  <c r="AO1566" i="6" s="1"/>
  <c r="AJ755" i="6"/>
  <c r="AL755" i="6"/>
  <c r="AN755" i="6" s="1"/>
  <c r="AO755" i="6" s="1"/>
  <c r="AJ1555" i="6"/>
  <c r="AL1555" i="6"/>
  <c r="AN1555" i="6" s="1"/>
  <c r="AO1555" i="6" s="1"/>
  <c r="AJ1268" i="6"/>
  <c r="AL1268" i="6"/>
  <c r="AN1268" i="6" s="1"/>
  <c r="AO1268" i="6" s="1"/>
  <c r="AJ245" i="6"/>
  <c r="AL245" i="6"/>
  <c r="AN245" i="6" s="1"/>
  <c r="AO245" i="6" s="1"/>
  <c r="AJ746" i="6"/>
  <c r="AL746" i="6"/>
  <c r="AN746" i="6" s="1"/>
  <c r="AO746" i="6" s="1"/>
  <c r="AJ239" i="6"/>
  <c r="AL239" i="6"/>
  <c r="AN239" i="6" s="1"/>
  <c r="AO239" i="6" s="1"/>
  <c r="AJ473" i="6"/>
  <c r="AL473" i="6"/>
  <c r="AN473" i="6" s="1"/>
  <c r="AO473" i="6" s="1"/>
  <c r="AJ1534" i="6"/>
  <c r="AL1534" i="6"/>
  <c r="AN1534" i="6" s="1"/>
  <c r="AO1534" i="6" s="1"/>
  <c r="AJ1262" i="6"/>
  <c r="AL1262" i="6"/>
  <c r="AN1262" i="6" s="1"/>
  <c r="AO1262" i="6" s="1"/>
  <c r="AJ1526" i="6"/>
  <c r="AL1526" i="6"/>
  <c r="AN1526" i="6" s="1"/>
  <c r="AO1526" i="6" s="1"/>
  <c r="AJ1519" i="6"/>
  <c r="AL1519" i="6"/>
  <c r="AN1519" i="6" s="1"/>
  <c r="AO1519" i="6" s="1"/>
  <c r="AJ1513" i="6"/>
  <c r="AL1513" i="6"/>
  <c r="AN1513" i="6" s="1"/>
  <c r="AO1513" i="6" s="1"/>
  <c r="AJ967" i="6"/>
  <c r="AL967" i="6"/>
  <c r="AN967" i="6" s="1"/>
  <c r="AO967" i="6" s="1"/>
  <c r="AJ1507" i="6"/>
  <c r="AL1507" i="6"/>
  <c r="AN1507" i="6" s="1"/>
  <c r="AO1507" i="6" s="1"/>
  <c r="AJ1252" i="6"/>
  <c r="AL1252" i="6"/>
  <c r="AN1252" i="6" s="1"/>
  <c r="AO1252" i="6" s="1"/>
  <c r="AJ1837" i="6"/>
  <c r="AL1837" i="6"/>
  <c r="AN1837" i="6" s="1"/>
  <c r="AO1837" i="6" s="1"/>
  <c r="AJ217" i="6"/>
  <c r="AL217" i="6"/>
  <c r="AN217" i="6" s="1"/>
  <c r="AO217" i="6" s="1"/>
  <c r="AJ1835" i="6"/>
  <c r="AL1835" i="6"/>
  <c r="AN1835" i="6" s="1"/>
  <c r="AO1835" i="6" s="1"/>
  <c r="AJ719" i="6"/>
  <c r="AL719" i="6"/>
  <c r="AN719" i="6" s="1"/>
  <c r="AO719" i="6" s="1"/>
  <c r="AJ2121" i="6"/>
  <c r="AL2121" i="6"/>
  <c r="AN2121" i="6" s="1"/>
  <c r="AO2121" i="6" s="1"/>
  <c r="AJ948" i="6"/>
  <c r="AL948" i="6"/>
  <c r="AN948" i="6" s="1"/>
  <c r="AO948" i="6" s="1"/>
  <c r="AJ714" i="6"/>
  <c r="AL714" i="6"/>
  <c r="AN714" i="6" s="1"/>
  <c r="AO714" i="6" s="1"/>
  <c r="AJ712" i="6"/>
  <c r="AL712" i="6"/>
  <c r="AN712" i="6" s="1"/>
  <c r="AO712" i="6" s="1"/>
  <c r="AJ2114" i="6"/>
  <c r="AL2114" i="6"/>
  <c r="AN2114" i="6" s="1"/>
  <c r="AO2114" i="6" s="1"/>
  <c r="AJ703" i="6"/>
  <c r="AL703" i="6"/>
  <c r="AN703" i="6" s="1"/>
  <c r="AO703" i="6" s="1"/>
  <c r="AJ1479" i="6"/>
  <c r="AL1479" i="6"/>
  <c r="AN1479" i="6" s="1"/>
  <c r="AO1479" i="6" s="1"/>
  <c r="AJ701" i="6"/>
  <c r="AL701" i="6"/>
  <c r="AN701" i="6" s="1"/>
  <c r="AO701" i="6" s="1"/>
  <c r="AJ453" i="6"/>
  <c r="AL453" i="6"/>
  <c r="AN453" i="6" s="1"/>
  <c r="AO453" i="6" s="1"/>
  <c r="AJ451" i="6"/>
  <c r="AL451" i="6"/>
  <c r="AN451" i="6" s="1"/>
  <c r="AO451" i="6" s="1"/>
  <c r="AJ2100" i="6"/>
  <c r="AL2100" i="6"/>
  <c r="AN2100" i="6" s="1"/>
  <c r="AO2100" i="6" s="1"/>
  <c r="AJ688" i="6"/>
  <c r="AL688" i="6"/>
  <c r="AN688" i="6" s="1"/>
  <c r="AO688" i="6" s="1"/>
  <c r="AJ181" i="6"/>
  <c r="AL181" i="6"/>
  <c r="AN181" i="6" s="1"/>
  <c r="AO181" i="6" s="1"/>
  <c r="AJ1212" i="6"/>
  <c r="AL1212" i="6"/>
  <c r="AN1212" i="6" s="1"/>
  <c r="AO1212" i="6" s="1"/>
  <c r="AJ679" i="6"/>
  <c r="AL679" i="6"/>
  <c r="AN679" i="6" s="1"/>
  <c r="AO679" i="6" s="1"/>
  <c r="AJ1204" i="6"/>
  <c r="AL1204" i="6"/>
  <c r="AN1204" i="6" s="1"/>
  <c r="AO1204" i="6" s="1"/>
  <c r="AJ1456" i="6"/>
  <c r="AL1456" i="6"/>
  <c r="AN1456" i="6" s="1"/>
  <c r="AO1456" i="6" s="1"/>
  <c r="AJ1453" i="6"/>
  <c r="AL1453" i="6"/>
  <c r="AN1453" i="6" s="1"/>
  <c r="AO1453" i="6" s="1"/>
  <c r="AJ1449" i="6"/>
  <c r="AL1449" i="6"/>
  <c r="AN1449" i="6" s="1"/>
  <c r="AO1449" i="6" s="1"/>
  <c r="AJ920" i="6"/>
  <c r="AL920" i="6"/>
  <c r="AN920" i="6" s="1"/>
  <c r="AO920" i="6" s="1"/>
  <c r="AJ669" i="6"/>
  <c r="AL669" i="6"/>
  <c r="AN669" i="6" s="1"/>
  <c r="AO669" i="6" s="1"/>
  <c r="AJ1194" i="6"/>
  <c r="AL1194" i="6"/>
  <c r="AN1194" i="6" s="1"/>
  <c r="AO1194" i="6" s="1"/>
  <c r="AJ1442" i="6"/>
  <c r="AL1442" i="6"/>
  <c r="AN1442" i="6" s="1"/>
  <c r="AO1442" i="6" s="1"/>
  <c r="AJ2064" i="6"/>
  <c r="AL2064" i="6"/>
  <c r="AN2064" i="6" s="1"/>
  <c r="AO2064" i="6" s="1"/>
  <c r="AJ657" i="6"/>
  <c r="AL657" i="6"/>
  <c r="AN657" i="6" s="1"/>
  <c r="AO657" i="6" s="1"/>
  <c r="AJ2059" i="6"/>
  <c r="AL2059" i="6"/>
  <c r="AN2059" i="6" s="1"/>
  <c r="AO2059" i="6" s="1"/>
  <c r="AJ2056" i="6"/>
  <c r="AL2056" i="6"/>
  <c r="AN2056" i="6" s="1"/>
  <c r="AO2056" i="6" s="1"/>
  <c r="AJ161" i="6"/>
  <c r="AL161" i="6"/>
  <c r="AN161" i="6" s="1"/>
  <c r="AO161" i="6" s="1"/>
  <c r="AJ1181" i="6"/>
  <c r="AL1181" i="6"/>
  <c r="AN1181" i="6" s="1"/>
  <c r="AO1181" i="6" s="1"/>
  <c r="AJ1430" i="6"/>
  <c r="AL1430" i="6"/>
  <c r="AN1430" i="6" s="1"/>
  <c r="AO1430" i="6" s="1"/>
  <c r="AJ644" i="6"/>
  <c r="AL644" i="6"/>
  <c r="AN644" i="6" s="1"/>
  <c r="AO644" i="6" s="1"/>
  <c r="AJ1787" i="6"/>
  <c r="AL1787" i="6"/>
  <c r="AN1787" i="6" s="1"/>
  <c r="AO1787" i="6" s="1"/>
  <c r="AJ410" i="6"/>
  <c r="AL410" i="6"/>
  <c r="AN410" i="6" s="1"/>
  <c r="AO410" i="6" s="1"/>
  <c r="AJ904" i="6"/>
  <c r="AL904" i="6"/>
  <c r="AN904" i="6" s="1"/>
  <c r="AO904" i="6" s="1"/>
  <c r="AJ1424" i="6"/>
  <c r="AL1424" i="6"/>
  <c r="AN1424" i="6" s="1"/>
  <c r="AO1424" i="6" s="1"/>
  <c r="AJ150" i="6"/>
  <c r="AL150" i="6"/>
  <c r="AN150" i="6" s="1"/>
  <c r="AO150" i="6" s="1"/>
  <c r="AJ148" i="6"/>
  <c r="AL148" i="6"/>
  <c r="AN148" i="6" s="1"/>
  <c r="AO148" i="6" s="1"/>
  <c r="AJ633" i="6"/>
  <c r="AL633" i="6"/>
  <c r="AN633" i="6" s="1"/>
  <c r="AO633" i="6" s="1"/>
  <c r="AJ2040" i="6"/>
  <c r="AL2040" i="6"/>
  <c r="AN2040" i="6" s="1"/>
  <c r="AO2040" i="6" s="1"/>
  <c r="AJ1163" i="6"/>
  <c r="AL1163" i="6"/>
  <c r="AN1163" i="6" s="1"/>
  <c r="AO1163" i="6" s="1"/>
  <c r="AJ141" i="6"/>
  <c r="AL141" i="6"/>
  <c r="AN141" i="6" s="1"/>
  <c r="AO141" i="6" s="1"/>
  <c r="AJ1159" i="6"/>
  <c r="AL1159" i="6"/>
  <c r="AN1159" i="6" s="1"/>
  <c r="AO1159" i="6" s="1"/>
  <c r="AJ1157" i="6"/>
  <c r="AL1157" i="6"/>
  <c r="AN1157" i="6" s="1"/>
  <c r="AO1157" i="6" s="1"/>
  <c r="AJ133" i="6"/>
  <c r="AL133" i="6"/>
  <c r="AN133" i="6" s="1"/>
  <c r="AO133" i="6" s="1"/>
  <c r="AJ392" i="6"/>
  <c r="AL392" i="6"/>
  <c r="AN392" i="6" s="1"/>
  <c r="AO392" i="6" s="1"/>
  <c r="AJ125" i="6"/>
  <c r="AL125" i="6"/>
  <c r="AN125" i="6" s="1"/>
  <c r="AO125" i="6" s="1"/>
  <c r="AJ1154" i="6"/>
  <c r="AL1154" i="6"/>
  <c r="AN1154" i="6" s="1"/>
  <c r="AO1154" i="6" s="1"/>
  <c r="AJ616" i="6"/>
  <c r="AL616" i="6"/>
  <c r="AN616" i="6" s="1"/>
  <c r="AO616" i="6" s="1"/>
  <c r="AJ1149" i="6"/>
  <c r="AL1149" i="6"/>
  <c r="AN1149" i="6" s="1"/>
  <c r="AO1149" i="6" s="1"/>
  <c r="AJ119" i="6"/>
  <c r="AL119" i="6"/>
  <c r="AN119" i="6" s="1"/>
  <c r="AO119" i="6" s="1"/>
  <c r="AJ875" i="6"/>
  <c r="AL875" i="6"/>
  <c r="AN875" i="6" s="1"/>
  <c r="AO875" i="6" s="1"/>
  <c r="AJ871" i="6"/>
  <c r="AL871" i="6"/>
  <c r="AN871" i="6" s="1"/>
  <c r="AO871" i="6" s="1"/>
  <c r="AJ1391" i="6"/>
  <c r="AL1391" i="6"/>
  <c r="AN1391" i="6" s="1"/>
  <c r="AO1391" i="6" s="1"/>
  <c r="AJ1141" i="6"/>
  <c r="AL1141" i="6"/>
  <c r="AN1141" i="6" s="1"/>
  <c r="AO1141" i="6" s="1"/>
  <c r="AJ1138" i="6"/>
  <c r="AL1138" i="6"/>
  <c r="AN1138" i="6" s="1"/>
  <c r="AO1138" i="6" s="1"/>
  <c r="AJ107" i="6"/>
  <c r="AL107" i="6"/>
  <c r="AN107" i="6" s="1"/>
  <c r="AO107" i="6" s="1"/>
  <c r="AJ1386" i="6"/>
  <c r="AL1386" i="6"/>
  <c r="AN1386" i="6" s="1"/>
  <c r="AO1386" i="6" s="1"/>
  <c r="AJ105" i="6"/>
  <c r="AL105" i="6"/>
  <c r="AN105" i="6" s="1"/>
  <c r="AO105" i="6" s="1"/>
  <c r="AJ2006" i="6"/>
  <c r="AL2006" i="6"/>
  <c r="AN2006" i="6" s="1"/>
  <c r="AO2006" i="6" s="1"/>
  <c r="AJ1760" i="6"/>
  <c r="AL1760" i="6"/>
  <c r="AN1760" i="6" s="1"/>
  <c r="AO1760" i="6" s="1"/>
  <c r="AJ1125" i="6"/>
  <c r="AL1125" i="6"/>
  <c r="AN1125" i="6" s="1"/>
  <c r="AO1125" i="6" s="1"/>
  <c r="AJ1998" i="6"/>
  <c r="AL1998" i="6"/>
  <c r="AN1998" i="6" s="1"/>
  <c r="AO1998" i="6" s="1"/>
  <c r="AJ859" i="6"/>
  <c r="AL859" i="6"/>
  <c r="AN859" i="6" s="1"/>
  <c r="AO859" i="6" s="1"/>
  <c r="AJ514" i="6"/>
  <c r="AL514" i="6"/>
  <c r="AN514" i="6" s="1"/>
  <c r="AO514" i="6" s="1"/>
  <c r="AJ1755" i="6"/>
  <c r="AL1755" i="6"/>
  <c r="AN1755" i="6" s="1"/>
  <c r="AO1755" i="6" s="1"/>
  <c r="AJ1118" i="6"/>
  <c r="AL1118" i="6"/>
  <c r="AN1118" i="6" s="1"/>
  <c r="AO1118" i="6" s="1"/>
  <c r="AJ88" i="6"/>
  <c r="AL88" i="6"/>
  <c r="AN88" i="6" s="1"/>
  <c r="AO88" i="6" s="1"/>
  <c r="AJ85" i="6"/>
  <c r="AL85" i="6"/>
  <c r="AN85" i="6" s="1"/>
  <c r="AO85" i="6" s="1"/>
  <c r="AJ1115" i="6"/>
  <c r="AL1115" i="6"/>
  <c r="AN1115" i="6" s="1"/>
  <c r="AO1115" i="6" s="1"/>
  <c r="AJ83" i="6"/>
  <c r="AL83" i="6"/>
  <c r="AN83" i="6" s="1"/>
  <c r="AO83" i="6" s="1"/>
  <c r="AJ1744" i="6"/>
  <c r="AL1744" i="6"/>
  <c r="AN1744" i="6" s="1"/>
  <c r="AO1744" i="6" s="1"/>
  <c r="AL1521" i="6"/>
  <c r="AN1521" i="6" s="1"/>
  <c r="AO1521" i="6" s="1"/>
  <c r="AL1230" i="6"/>
  <c r="AN1230" i="6" s="1"/>
  <c r="AO1230" i="6" s="1"/>
  <c r="AL446" i="6"/>
  <c r="AN446" i="6" s="1"/>
  <c r="AO446" i="6" s="1"/>
  <c r="AL649" i="6"/>
  <c r="AN649" i="6" s="1"/>
  <c r="AO649" i="6" s="1"/>
  <c r="AL1970" i="6"/>
  <c r="AN1970" i="6" s="1"/>
  <c r="AO1970" i="6" s="1"/>
  <c r="AJ2241" i="6"/>
  <c r="AL2241" i="6"/>
  <c r="AN2241" i="6" s="1"/>
  <c r="AO2241" i="6" s="1"/>
  <c r="AJ1678" i="6"/>
  <c r="AL1678" i="6"/>
  <c r="AJ2238" i="6"/>
  <c r="AL2238" i="6"/>
  <c r="AN2238" i="6" s="1"/>
  <c r="AO2238" i="6" s="1"/>
  <c r="AJ1913" i="6"/>
  <c r="AL1913" i="6"/>
  <c r="AN1913" i="6" s="1"/>
  <c r="AO1913" i="6" s="1"/>
  <c r="AJ2237" i="6"/>
  <c r="AL2237" i="6"/>
  <c r="AN2237" i="6" s="1"/>
  <c r="AO2237" i="6" s="1"/>
  <c r="AJ2181" i="6"/>
  <c r="AL2181" i="6"/>
  <c r="AN2181" i="6" s="1"/>
  <c r="AO2181" i="6" s="1"/>
  <c r="AJ1908" i="6"/>
  <c r="AL1908" i="6"/>
  <c r="AN1908" i="6" s="1"/>
  <c r="AO1908" i="6" s="1"/>
  <c r="AJ1664" i="6"/>
  <c r="AL1664" i="6"/>
  <c r="AN1664" i="6" s="1"/>
  <c r="AO1664" i="6" s="1"/>
  <c r="AJ1662" i="6"/>
  <c r="AL1662" i="6"/>
  <c r="AN1662" i="6" s="1"/>
  <c r="AO1662" i="6" s="1"/>
  <c r="AJ512" i="6"/>
  <c r="AL512" i="6"/>
  <c r="AN512" i="6" s="1"/>
  <c r="AO512" i="6" s="1"/>
  <c r="AJ301" i="6"/>
  <c r="AL301" i="6"/>
  <c r="AN301" i="6" s="1"/>
  <c r="AO301" i="6" s="1"/>
  <c r="AJ1699" i="6"/>
  <c r="AL1699" i="6"/>
  <c r="AN1699" i="6" s="1"/>
  <c r="AO1699" i="6" s="1"/>
  <c r="AJ800" i="6"/>
  <c r="AL800" i="6"/>
  <c r="AN800" i="6" s="1"/>
  <c r="AO800" i="6" s="1"/>
  <c r="AJ2230" i="6"/>
  <c r="AL2230" i="6"/>
  <c r="AN2230" i="6" s="1"/>
  <c r="AO2230" i="6" s="1"/>
  <c r="AJ287" i="6"/>
  <c r="AL287" i="6"/>
  <c r="AN287" i="6" s="1"/>
  <c r="AO287" i="6" s="1"/>
  <c r="AJ2228" i="6"/>
  <c r="AL2228" i="6"/>
  <c r="AN2228" i="6" s="1"/>
  <c r="AO2228" i="6" s="1"/>
  <c r="AJ1031" i="6"/>
  <c r="AL1031" i="6"/>
  <c r="AN1031" i="6" s="1"/>
  <c r="AO1031" i="6" s="1"/>
  <c r="AJ1638" i="6"/>
  <c r="AL1638" i="6"/>
  <c r="AN1638" i="6" s="1"/>
  <c r="AO1638" i="6" s="1"/>
  <c r="AJ1026" i="6"/>
  <c r="AL1026" i="6"/>
  <c r="AN1026" i="6" s="1"/>
  <c r="AO1026" i="6" s="1"/>
  <c r="AJ2225" i="6"/>
  <c r="AL2225" i="6"/>
  <c r="AN2225" i="6" s="1"/>
  <c r="AO2225" i="6" s="1"/>
  <c r="AJ1025" i="6"/>
  <c r="AL1025" i="6"/>
  <c r="AN1025" i="6" s="1"/>
  <c r="AO1025" i="6" s="1"/>
  <c r="AJ1628" i="6"/>
  <c r="AL1628" i="6"/>
  <c r="AN1628" i="6" s="1"/>
  <c r="AO1628" i="6" s="1"/>
  <c r="AJ2219" i="6"/>
  <c r="AL2219" i="6"/>
  <c r="AN2219" i="6" s="1"/>
  <c r="AO2219" i="6" s="1"/>
  <c r="AJ1024" i="6"/>
  <c r="AL1024" i="6"/>
  <c r="AN1024" i="6" s="1"/>
  <c r="AO1024" i="6" s="1"/>
  <c r="AJ1302" i="6"/>
  <c r="AL1302" i="6"/>
  <c r="AN1302" i="6" s="1"/>
  <c r="AO1302" i="6" s="1"/>
  <c r="AJ1298" i="6"/>
  <c r="AL1298" i="6"/>
  <c r="AN1298" i="6" s="1"/>
  <c r="AO1298" i="6" s="1"/>
  <c r="AJ2212" i="6"/>
  <c r="AL2212" i="6"/>
  <c r="AN2212" i="6" s="1"/>
  <c r="AO2212" i="6" s="1"/>
  <c r="AJ2210" i="6"/>
  <c r="AL2210" i="6"/>
  <c r="AN2210" i="6" s="1"/>
  <c r="AO2210" i="6" s="1"/>
  <c r="AJ1611" i="6"/>
  <c r="AL1611" i="6"/>
  <c r="AN1611" i="6" s="1"/>
  <c r="AO1611" i="6" s="1"/>
  <c r="AJ270" i="6"/>
  <c r="AL270" i="6"/>
  <c r="AN270" i="6" s="1"/>
  <c r="AO270" i="6" s="1"/>
  <c r="AJ1604" i="6"/>
  <c r="AL1604" i="6"/>
  <c r="AN1604" i="6" s="1"/>
  <c r="AO1604" i="6" s="1"/>
  <c r="AJ1601" i="6"/>
  <c r="AL1601" i="6"/>
  <c r="AN1601" i="6" s="1"/>
  <c r="AO1601" i="6" s="1"/>
  <c r="AJ1598" i="6"/>
  <c r="AL1598" i="6"/>
  <c r="AN1598" i="6" s="1"/>
  <c r="AO1598" i="6" s="1"/>
  <c r="AJ1291" i="6"/>
  <c r="AL1291" i="6"/>
  <c r="AN1291" i="6" s="1"/>
  <c r="AO1291" i="6" s="1"/>
  <c r="AJ1588" i="6"/>
  <c r="AL1588" i="6"/>
  <c r="AJ1585" i="6"/>
  <c r="AL1585" i="6"/>
  <c r="AJ1005" i="6"/>
  <c r="AL1005" i="6"/>
  <c r="AN1005" i="6" s="1"/>
  <c r="AO1005" i="6" s="1"/>
  <c r="AJ490" i="6"/>
  <c r="AL490" i="6"/>
  <c r="AN490" i="6" s="1"/>
  <c r="AO490" i="6" s="1"/>
  <c r="AJ2190" i="6"/>
  <c r="AL2190" i="6"/>
  <c r="AN2190" i="6" s="1"/>
  <c r="AO2190" i="6" s="1"/>
  <c r="AJ997" i="6"/>
  <c r="AL997" i="6"/>
  <c r="AN997" i="6" s="1"/>
  <c r="AO997" i="6" s="1"/>
  <c r="AJ764" i="6"/>
  <c r="AL764" i="6"/>
  <c r="AN764" i="6" s="1"/>
  <c r="AO764" i="6" s="1"/>
  <c r="AJ996" i="6"/>
  <c r="AL996" i="6"/>
  <c r="AN996" i="6" s="1"/>
  <c r="AO996" i="6" s="1"/>
  <c r="AJ1281" i="6"/>
  <c r="AL1281" i="6"/>
  <c r="AJ2174" i="6"/>
  <c r="AL2174" i="6"/>
  <c r="AN2174" i="6" s="1"/>
  <c r="AO2174" i="6" s="1"/>
  <c r="AJ989" i="6"/>
  <c r="AL989" i="6"/>
  <c r="AN989" i="6" s="1"/>
  <c r="AO989" i="6" s="1"/>
  <c r="AJ1856" i="6"/>
  <c r="AL1856" i="6"/>
  <c r="AN1856" i="6" s="1"/>
  <c r="AO1856" i="6" s="1"/>
  <c r="AJ1276" i="6"/>
  <c r="AL1276" i="6"/>
  <c r="AN1276" i="6" s="1"/>
  <c r="AO1276" i="6" s="1"/>
  <c r="AJ754" i="6"/>
  <c r="AL754" i="6"/>
  <c r="AN754" i="6" s="1"/>
  <c r="AO754" i="6" s="1"/>
  <c r="AJ1852" i="6"/>
  <c r="AL1852" i="6"/>
  <c r="AN1852" i="6" s="1"/>
  <c r="AO1852" i="6" s="1"/>
  <c r="AJ1272" i="6"/>
  <c r="AL1272" i="6"/>
  <c r="AN1272" i="6" s="1"/>
  <c r="AO1272" i="6" s="1"/>
  <c r="AJ1551" i="6"/>
  <c r="AL1551" i="6"/>
  <c r="AN1551" i="6" s="1"/>
  <c r="AO1551" i="6" s="1"/>
  <c r="AJ1547" i="6"/>
  <c r="AL1547" i="6"/>
  <c r="AN1547" i="6" s="1"/>
  <c r="AO1547" i="6" s="1"/>
  <c r="AJ1267" i="6"/>
  <c r="AL1267" i="6"/>
  <c r="AN1267" i="6" s="1"/>
  <c r="AO1267" i="6" s="1"/>
  <c r="AJ238" i="6"/>
  <c r="AL238" i="6"/>
  <c r="AN238" i="6" s="1"/>
  <c r="AO238" i="6" s="1"/>
  <c r="AJ741" i="6"/>
  <c r="AL741" i="6"/>
  <c r="AN741" i="6" s="1"/>
  <c r="AO741" i="6" s="1"/>
  <c r="AJ467" i="6"/>
  <c r="AL467" i="6"/>
  <c r="AN467" i="6" s="1"/>
  <c r="AO467" i="6" s="1"/>
  <c r="AJ737" i="6"/>
  <c r="AL737" i="6"/>
  <c r="AN737" i="6" s="1"/>
  <c r="AO737" i="6" s="1"/>
  <c r="AJ1843" i="6"/>
  <c r="AL1843" i="6"/>
  <c r="AN1843" i="6" s="1"/>
  <c r="AO1843" i="6" s="1"/>
  <c r="AJ226" i="6"/>
  <c r="AL226" i="6"/>
  <c r="AN226" i="6" s="1"/>
  <c r="AO226" i="6" s="1"/>
  <c r="AJ1515" i="6"/>
  <c r="AL1515" i="6"/>
  <c r="AN1515" i="6" s="1"/>
  <c r="AO1515" i="6" s="1"/>
  <c r="AJ1512" i="6"/>
  <c r="AL1512" i="6"/>
  <c r="AN1512" i="6" s="1"/>
  <c r="AO1512" i="6" s="1"/>
  <c r="AJ731" i="6"/>
  <c r="AL731" i="6"/>
  <c r="AN731" i="6" s="1"/>
  <c r="AO731" i="6" s="1"/>
  <c r="AJ1503" i="6"/>
  <c r="AL1503" i="6"/>
  <c r="AN1503" i="6" s="1"/>
  <c r="AO1503" i="6" s="1"/>
  <c r="AJ2134" i="6"/>
  <c r="AL2134" i="6"/>
  <c r="AN2134" i="6" s="1"/>
  <c r="AO2134" i="6" s="1"/>
  <c r="AJ215" i="6"/>
  <c r="AL215" i="6"/>
  <c r="AJ718" i="6"/>
  <c r="AL718" i="6"/>
  <c r="AN718" i="6" s="1"/>
  <c r="AO718" i="6" s="1"/>
  <c r="AJ1490" i="6"/>
  <c r="AL1490" i="6"/>
  <c r="AN1490" i="6" s="1"/>
  <c r="AO1490" i="6" s="1"/>
  <c r="AJ2120" i="6"/>
  <c r="AL2120" i="6"/>
  <c r="AN2120" i="6" s="1"/>
  <c r="AO2120" i="6" s="1"/>
  <c r="AJ2118" i="6"/>
  <c r="AL2118" i="6"/>
  <c r="AN2118" i="6" s="1"/>
  <c r="AO2118" i="6" s="1"/>
  <c r="AJ1235" i="6"/>
  <c r="AL1235" i="6"/>
  <c r="AN1235" i="6" s="1"/>
  <c r="AO1235" i="6" s="1"/>
  <c r="AJ947" i="6"/>
  <c r="AL947" i="6"/>
  <c r="AN947" i="6" s="1"/>
  <c r="AO947" i="6" s="1"/>
  <c r="AJ2113" i="6"/>
  <c r="AL2113" i="6"/>
  <c r="AN2113" i="6" s="1"/>
  <c r="AO2113" i="6" s="1"/>
  <c r="AJ943" i="6"/>
  <c r="AL943" i="6"/>
  <c r="AN943" i="6" s="1"/>
  <c r="AO943" i="6" s="1"/>
  <c r="AJ2106" i="6"/>
  <c r="AL2106" i="6"/>
  <c r="AN2106" i="6" s="1"/>
  <c r="AO2106" i="6" s="1"/>
  <c r="AJ1222" i="6"/>
  <c r="AL1222" i="6"/>
  <c r="AN1222" i="6" s="1"/>
  <c r="AO1222" i="6" s="1"/>
  <c r="AJ193" i="6"/>
  <c r="AL193" i="6"/>
  <c r="AN193" i="6" s="1"/>
  <c r="AO193" i="6" s="1"/>
  <c r="AJ450" i="6"/>
  <c r="AL450" i="6"/>
  <c r="AN450" i="6" s="1"/>
  <c r="AO450" i="6" s="1"/>
  <c r="AJ940" i="6"/>
  <c r="AL940" i="6"/>
  <c r="AN940" i="6" s="1"/>
  <c r="AO940" i="6" s="1"/>
  <c r="AJ692" i="6"/>
  <c r="AL692" i="6"/>
  <c r="AN692" i="6" s="1"/>
  <c r="AO692" i="6" s="1"/>
  <c r="AJ936" i="6"/>
  <c r="AL936" i="6"/>
  <c r="AN936" i="6" s="1"/>
  <c r="AO936" i="6" s="1"/>
  <c r="AJ445" i="6"/>
  <c r="AL445" i="6"/>
  <c r="AN445" i="6" s="1"/>
  <c r="AO445" i="6" s="1"/>
  <c r="AJ443" i="6"/>
  <c r="AL443" i="6"/>
  <c r="AN443" i="6" s="1"/>
  <c r="AO443" i="6" s="1"/>
  <c r="AJ1211" i="6"/>
  <c r="AL1211" i="6"/>
  <c r="AN1211" i="6" s="1"/>
  <c r="AO1211" i="6" s="1"/>
  <c r="AJ682" i="6"/>
  <c r="AL682" i="6"/>
  <c r="AN682" i="6" s="1"/>
  <c r="AO682" i="6" s="1"/>
  <c r="AJ178" i="6"/>
  <c r="AL178" i="6"/>
  <c r="AN178" i="6" s="1"/>
  <c r="AO178" i="6" s="1"/>
  <c r="AJ177" i="6"/>
  <c r="AL177" i="6"/>
  <c r="AN177" i="6" s="1"/>
  <c r="AO177" i="6" s="1"/>
  <c r="AJ436" i="6"/>
  <c r="AL436" i="6"/>
  <c r="AN436" i="6" s="1"/>
  <c r="AO436" i="6" s="1"/>
  <c r="AJ2081" i="6"/>
  <c r="AL2081" i="6"/>
  <c r="AN2081" i="6" s="1"/>
  <c r="AO2081" i="6" s="1"/>
  <c r="AJ2079" i="6"/>
  <c r="AL2079" i="6"/>
  <c r="AN2079" i="6" s="1"/>
  <c r="AO2079" i="6" s="1"/>
  <c r="AJ921" i="6"/>
  <c r="AL921" i="6"/>
  <c r="AN921" i="6" s="1"/>
  <c r="AO921" i="6" s="1"/>
  <c r="AJ2076" i="6"/>
  <c r="AL2076" i="6"/>
  <c r="AN2076" i="6" s="1"/>
  <c r="AO2076" i="6" s="1"/>
  <c r="AJ167" i="6"/>
  <c r="AL167" i="6"/>
  <c r="AN167" i="6" s="1"/>
  <c r="AO167" i="6" s="1"/>
  <c r="AJ668" i="6"/>
  <c r="AL668" i="6"/>
  <c r="AN668" i="6" s="1"/>
  <c r="AO668" i="6" s="1"/>
  <c r="AJ665" i="6"/>
  <c r="AL665" i="6"/>
  <c r="AN665" i="6" s="1"/>
  <c r="AO665" i="6" s="1"/>
  <c r="AJ662" i="6"/>
  <c r="AL662" i="6"/>
  <c r="AN662" i="6" s="1"/>
  <c r="AO662" i="6" s="1"/>
  <c r="AJ1793" i="6"/>
  <c r="AL1793" i="6"/>
  <c r="AN1793" i="6" s="1"/>
  <c r="AO1793" i="6" s="1"/>
  <c r="AJ1189" i="6"/>
  <c r="AL1189" i="6"/>
  <c r="AJ421" i="6"/>
  <c r="AL421" i="6"/>
  <c r="AN421" i="6" s="1"/>
  <c r="AO421" i="6" s="1"/>
  <c r="AJ651" i="6"/>
  <c r="AL651" i="6"/>
  <c r="AN651" i="6" s="1"/>
  <c r="AO651" i="6" s="1"/>
  <c r="AJ2055" i="6"/>
  <c r="AL2055" i="6"/>
  <c r="AN2055" i="6" s="1"/>
  <c r="AO2055" i="6" s="1"/>
  <c r="AJ2051" i="6"/>
  <c r="AL2051" i="6"/>
  <c r="AN2051" i="6" s="1"/>
  <c r="AO2051" i="6" s="1"/>
  <c r="AJ648" i="6"/>
  <c r="AL648" i="6"/>
  <c r="AN648" i="6" s="1"/>
  <c r="AO648" i="6" s="1"/>
  <c r="AJ2047" i="6"/>
  <c r="AL2047" i="6"/>
  <c r="AJ639" i="6"/>
  <c r="AL639" i="6"/>
  <c r="AN639" i="6" s="1"/>
  <c r="AO639" i="6" s="1"/>
  <c r="AJ1174" i="6"/>
  <c r="AL1174" i="6"/>
  <c r="AN1174" i="6" s="1"/>
  <c r="AO1174" i="6" s="1"/>
  <c r="AJ902" i="6"/>
  <c r="AL902" i="6"/>
  <c r="AN902" i="6" s="1"/>
  <c r="AO902" i="6" s="1"/>
  <c r="AJ149" i="6"/>
  <c r="AL149" i="6"/>
  <c r="AN149" i="6" s="1"/>
  <c r="AO149" i="6" s="1"/>
  <c r="AJ147" i="6"/>
  <c r="AL147" i="6"/>
  <c r="AN147" i="6" s="1"/>
  <c r="AO147" i="6" s="1"/>
  <c r="AJ825" i="6"/>
  <c r="AL825" i="6"/>
  <c r="AN825" i="6" s="1"/>
  <c r="AO825" i="6" s="1"/>
  <c r="AJ144" i="6"/>
  <c r="AL144" i="6"/>
  <c r="AN144" i="6" s="1"/>
  <c r="AO144" i="6" s="1"/>
  <c r="AJ2037" i="6"/>
  <c r="AL2037" i="6"/>
  <c r="AN2037" i="6" s="1"/>
  <c r="AO2037" i="6" s="1"/>
  <c r="AJ395" i="6"/>
  <c r="AL395" i="6"/>
  <c r="AN395" i="6" s="1"/>
  <c r="AO395" i="6" s="1"/>
  <c r="AJ2034" i="6"/>
  <c r="AL2034" i="6"/>
  <c r="AN2034" i="6" s="1"/>
  <c r="AO2034" i="6" s="1"/>
  <c r="AJ887" i="6"/>
  <c r="AL887" i="6"/>
  <c r="AN887" i="6" s="1"/>
  <c r="AO887" i="6" s="1"/>
  <c r="AJ128" i="6"/>
  <c r="AL128" i="6"/>
  <c r="AN128" i="6" s="1"/>
  <c r="AO128" i="6" s="1"/>
  <c r="AJ2027" i="6"/>
  <c r="AL2027" i="6"/>
  <c r="AN2027" i="6" s="1"/>
  <c r="AO2027" i="6" s="1"/>
  <c r="AJ2024" i="6"/>
  <c r="AL2024" i="6"/>
  <c r="AN2024" i="6" s="1"/>
  <c r="AO2024" i="6" s="1"/>
  <c r="AJ1152" i="6"/>
  <c r="AL1152" i="6"/>
  <c r="AN1152" i="6" s="1"/>
  <c r="AO1152" i="6" s="1"/>
  <c r="AJ1402" i="6"/>
  <c r="AL1402" i="6"/>
  <c r="AN1402" i="6" s="1"/>
  <c r="AO1402" i="6" s="1"/>
  <c r="AJ1148" i="6"/>
  <c r="AL1148" i="6"/>
  <c r="AN1148" i="6" s="1"/>
  <c r="AO1148" i="6" s="1"/>
  <c r="AJ389" i="6"/>
  <c r="AL389" i="6"/>
  <c r="AN389" i="6" s="1"/>
  <c r="AO389" i="6" s="1"/>
  <c r="AJ612" i="6"/>
  <c r="AL612" i="6"/>
  <c r="AN612" i="6" s="1"/>
  <c r="AO612" i="6" s="1"/>
  <c r="AJ115" i="6"/>
  <c r="AL115" i="6"/>
  <c r="AN115" i="6" s="1"/>
  <c r="AO115" i="6" s="1"/>
  <c r="AJ112" i="6"/>
  <c r="AL112" i="6"/>
  <c r="AN112" i="6" s="1"/>
  <c r="AO112" i="6" s="1"/>
  <c r="AJ380" i="6"/>
  <c r="AL380" i="6"/>
  <c r="AN380" i="6" s="1"/>
  <c r="AO380" i="6" s="1"/>
  <c r="AJ1134" i="6"/>
  <c r="AL1134" i="6"/>
  <c r="AN1134" i="6" s="1"/>
  <c r="AO1134" i="6" s="1"/>
  <c r="AJ1384" i="6"/>
  <c r="AL1384" i="6"/>
  <c r="AN1384" i="6" s="1"/>
  <c r="AO1384" i="6" s="1"/>
  <c r="AJ2005" i="6"/>
  <c r="AL2005" i="6"/>
  <c r="AN2005" i="6" s="1"/>
  <c r="AO2005" i="6" s="1"/>
  <c r="AJ602" i="6"/>
  <c r="AL602" i="6"/>
  <c r="AN602" i="6" s="1"/>
  <c r="AO602" i="6" s="1"/>
  <c r="AJ1124" i="6"/>
  <c r="AL1124" i="6"/>
  <c r="AN1124" i="6" s="1"/>
  <c r="AO1124" i="6" s="1"/>
  <c r="AJ1997" i="6"/>
  <c r="AL1997" i="6"/>
  <c r="AN1997" i="6" s="1"/>
  <c r="AO1997" i="6" s="1"/>
  <c r="AJ1122" i="6"/>
  <c r="AL1122" i="6"/>
  <c r="AN1122" i="6" s="1"/>
  <c r="AO1122" i="6" s="1"/>
  <c r="AJ1994" i="6"/>
  <c r="AL1994" i="6"/>
  <c r="AN1994" i="6" s="1"/>
  <c r="AO1994" i="6" s="1"/>
  <c r="AJ95" i="6"/>
  <c r="AL95" i="6"/>
  <c r="AN95" i="6" s="1"/>
  <c r="AO95" i="6" s="1"/>
  <c r="AJ1371" i="6"/>
  <c r="AL1371" i="6"/>
  <c r="AN1371" i="6" s="1"/>
  <c r="AO1371" i="6" s="1"/>
  <c r="AJ1752" i="6"/>
  <c r="AL1752" i="6"/>
  <c r="AN1752" i="6" s="1"/>
  <c r="AO1752" i="6" s="1"/>
  <c r="AJ1985" i="6"/>
  <c r="AL1985" i="6"/>
  <c r="AN1985" i="6" s="1"/>
  <c r="AO1985" i="6" s="1"/>
  <c r="AJ851" i="6"/>
  <c r="AL851" i="6"/>
  <c r="AN851" i="6" s="1"/>
  <c r="AO851" i="6" s="1"/>
  <c r="AJ850" i="6"/>
  <c r="AL850" i="6"/>
  <c r="AN850" i="6" s="1"/>
  <c r="AO850" i="6" s="1"/>
  <c r="AJ1979" i="6"/>
  <c r="AL1979" i="6"/>
  <c r="AN1979" i="6" s="1"/>
  <c r="AO1979" i="6" s="1"/>
  <c r="AL1916" i="6"/>
  <c r="AN1916" i="6" s="1"/>
  <c r="AO1916" i="6" s="1"/>
  <c r="AL1326" i="6"/>
  <c r="AN1326" i="6" s="1"/>
  <c r="AO1326" i="6" s="1"/>
  <c r="AL2232" i="6"/>
  <c r="AN2232" i="6" s="1"/>
  <c r="AO2232" i="6" s="1"/>
  <c r="AL1648" i="6"/>
  <c r="AN1648" i="6" s="1"/>
  <c r="AO1648" i="6" s="1"/>
  <c r="AL1889" i="6"/>
  <c r="AN1889" i="6" s="1"/>
  <c r="AO1889" i="6" s="1"/>
  <c r="AL784" i="6"/>
  <c r="AN784" i="6" s="1"/>
  <c r="AO784" i="6" s="1"/>
  <c r="AL1880" i="6"/>
  <c r="AN1880" i="6" s="1"/>
  <c r="AO1880" i="6" s="1"/>
  <c r="AL1876" i="6"/>
  <c r="AN1876" i="6" s="1"/>
  <c r="AO1876" i="6" s="1"/>
  <c r="AL2199" i="6"/>
  <c r="AN2199" i="6" s="1"/>
  <c r="AO2199" i="6" s="1"/>
  <c r="AL258" i="6"/>
  <c r="AN258" i="6" s="1"/>
  <c r="AO258" i="6" s="1"/>
  <c r="AL1573" i="6"/>
  <c r="AN1573" i="6" s="1"/>
  <c r="AO1573" i="6" s="1"/>
  <c r="AL2160" i="6"/>
  <c r="AN2160" i="6" s="1"/>
  <c r="AO2160" i="6" s="1"/>
  <c r="AL2129" i="6"/>
  <c r="AN2129" i="6" s="1"/>
  <c r="AO2129" i="6" s="1"/>
  <c r="AL2049" i="6"/>
  <c r="AN2049" i="6" s="1"/>
  <c r="AO2049" i="6" s="1"/>
  <c r="AL840" i="6"/>
  <c r="AN840" i="6" s="1"/>
  <c r="AO840" i="6" s="1"/>
  <c r="AL1722" i="6"/>
  <c r="AN1722" i="6" s="1"/>
  <c r="AO1722" i="6" s="1"/>
  <c r="AL34" i="6"/>
  <c r="AN34" i="6" s="1"/>
  <c r="AO34" i="6" s="1"/>
  <c r="AL833" i="6"/>
  <c r="AN833" i="6" s="1"/>
  <c r="AO833" i="6" s="1"/>
  <c r="AJ1982" i="6"/>
  <c r="AL1982" i="6"/>
  <c r="AN1982" i="6" s="1"/>
  <c r="AO1982" i="6" s="1"/>
  <c r="AJ1746" i="6"/>
  <c r="AL1746" i="6"/>
  <c r="AN1746" i="6" s="1"/>
  <c r="AO1746" i="6" s="1"/>
  <c r="AJ1108" i="6"/>
  <c r="AL1108" i="6"/>
  <c r="AN1108" i="6" s="1"/>
  <c r="AO1108" i="6" s="1"/>
  <c r="AJ1741" i="6"/>
  <c r="AL1741" i="6"/>
  <c r="AN1741" i="6" s="1"/>
  <c r="AO1741" i="6" s="1"/>
  <c r="AJ1101" i="6"/>
  <c r="AL1101" i="6"/>
  <c r="AN1101" i="6" s="1"/>
  <c r="AO1101" i="6" s="1"/>
  <c r="AJ1740" i="6"/>
  <c r="AL1740" i="6"/>
  <c r="AN1740" i="6" s="1"/>
  <c r="AO1740" i="6" s="1"/>
  <c r="AJ843" i="6"/>
  <c r="AL843" i="6"/>
  <c r="AN843" i="6" s="1"/>
  <c r="AO843" i="6" s="1"/>
  <c r="AJ1972" i="6"/>
  <c r="AL1972" i="6"/>
  <c r="AN1972" i="6" s="1"/>
  <c r="AO1972" i="6" s="1"/>
  <c r="AJ1969" i="6"/>
  <c r="AL1969" i="6"/>
  <c r="AJ1966" i="6"/>
  <c r="AL1966" i="6"/>
  <c r="AJ1965" i="6"/>
  <c r="AL1965" i="6"/>
  <c r="AN1965" i="6" s="1"/>
  <c r="AO1965" i="6" s="1"/>
  <c r="AJ572" i="6"/>
  <c r="AL572" i="6"/>
  <c r="AN572" i="6" s="1"/>
  <c r="AO572" i="6" s="1"/>
  <c r="AJ1960" i="6"/>
  <c r="AL1960" i="6"/>
  <c r="AN1960" i="6" s="1"/>
  <c r="AO1960" i="6" s="1"/>
  <c r="AJ1955" i="6"/>
  <c r="AL1955" i="6"/>
  <c r="AN1955" i="6" s="1"/>
  <c r="AO1955" i="6" s="1"/>
  <c r="AJ347" i="6"/>
  <c r="AL347" i="6"/>
  <c r="AN347" i="6" s="1"/>
  <c r="AO347" i="6" s="1"/>
  <c r="AJ1729" i="6"/>
  <c r="AL1729" i="6"/>
  <c r="AN1729" i="6" s="1"/>
  <c r="AO1729" i="6" s="1"/>
  <c r="AJ563" i="6"/>
  <c r="AL563" i="6"/>
  <c r="AN563" i="6" s="1"/>
  <c r="AO563" i="6" s="1"/>
  <c r="AJ562" i="6"/>
  <c r="AL562" i="6"/>
  <c r="AN562" i="6" s="1"/>
  <c r="AO562" i="6" s="1"/>
  <c r="AJ1078" i="6"/>
  <c r="AL1078" i="6"/>
  <c r="AN1078" i="6" s="1"/>
  <c r="AO1078" i="6" s="1"/>
  <c r="AJ339" i="6"/>
  <c r="AL339" i="6"/>
  <c r="AN339" i="6" s="1"/>
  <c r="AO339" i="6" s="1"/>
  <c r="AJ1072" i="6"/>
  <c r="AL1072" i="6"/>
  <c r="AJ834" i="6"/>
  <c r="AL834" i="6"/>
  <c r="AJ1720" i="6"/>
  <c r="AL1720" i="6"/>
  <c r="AN1720" i="6" s="1"/>
  <c r="AO1720" i="6" s="1"/>
  <c r="AJ547" i="6"/>
  <c r="AL547" i="6"/>
  <c r="AN547" i="6" s="1"/>
  <c r="AO547" i="6" s="1"/>
  <c r="AJ1939" i="6"/>
  <c r="AL1939" i="6"/>
  <c r="AN1939" i="6" s="1"/>
  <c r="AO1939" i="6" s="1"/>
  <c r="AJ333" i="6"/>
  <c r="AL333" i="6"/>
  <c r="AN333" i="6" s="1"/>
  <c r="AO333" i="6" s="1"/>
  <c r="AJ329" i="6"/>
  <c r="AL329" i="6"/>
  <c r="AN329" i="6" s="1"/>
  <c r="AO329" i="6" s="1"/>
  <c r="AJ830" i="6"/>
  <c r="AL830" i="6"/>
  <c r="AN830" i="6" s="1"/>
  <c r="AO830" i="6" s="1"/>
  <c r="AJ20" i="6"/>
  <c r="AL20" i="6"/>
  <c r="AN20" i="6" s="1"/>
  <c r="AO20" i="6" s="1"/>
  <c r="AJ1061" i="6"/>
  <c r="AL1061" i="6"/>
  <c r="AN1061" i="6" s="1"/>
  <c r="AO1061" i="6" s="1"/>
  <c r="AJ827" i="6"/>
  <c r="AL827" i="6"/>
  <c r="AN827" i="6" s="1"/>
  <c r="AO827" i="6" s="1"/>
  <c r="AJ533" i="6"/>
  <c r="AL533" i="6"/>
  <c r="AN533" i="6" s="1"/>
  <c r="AO533" i="6" s="1"/>
  <c r="AJ1055" i="6"/>
  <c r="AL1055" i="6"/>
  <c r="AJ522" i="6"/>
  <c r="AL522" i="6"/>
  <c r="AJ1708" i="6"/>
  <c r="AL1708" i="6"/>
  <c r="AN1708" i="6" s="1"/>
  <c r="AO1708" i="6" s="1"/>
  <c r="AJ1706" i="6"/>
  <c r="AL1706" i="6"/>
  <c r="AN1706" i="6" s="1"/>
  <c r="AO1706" i="6" s="1"/>
  <c r="AJ821" i="6"/>
  <c r="AL821" i="6"/>
  <c r="AN821" i="6" s="1"/>
  <c r="AO821" i="6" s="1"/>
  <c r="AJ516" i="6"/>
  <c r="AL516" i="6"/>
  <c r="AN516" i="6" s="1"/>
  <c r="AO516" i="6" s="1"/>
  <c r="AL842" i="6"/>
  <c r="AN842" i="6" s="1"/>
  <c r="AO842" i="6" s="1"/>
  <c r="AL551" i="6"/>
  <c r="AN551" i="6" s="1"/>
  <c r="AO551" i="6" s="1"/>
  <c r="AJ841" i="6"/>
  <c r="AL841" i="6"/>
  <c r="AJ70" i="6"/>
  <c r="AL70" i="6"/>
  <c r="AN70" i="6" s="1"/>
  <c r="AO70" i="6" s="1"/>
  <c r="AJ67" i="6"/>
  <c r="AL67" i="6"/>
  <c r="AN67" i="6" s="1"/>
  <c r="AO67" i="6" s="1"/>
  <c r="AJ1958" i="6"/>
  <c r="AL1958" i="6"/>
  <c r="AJ59" i="6"/>
  <c r="AL59" i="6"/>
  <c r="AN59" i="6" s="1"/>
  <c r="AO59" i="6" s="1"/>
  <c r="AJ1732" i="6"/>
  <c r="AL1732" i="6"/>
  <c r="AN1732" i="6" s="1"/>
  <c r="AO1732" i="6" s="1"/>
  <c r="AJ1728" i="6"/>
  <c r="AL1728" i="6"/>
  <c r="AN1728" i="6" s="1"/>
  <c r="AO1728" i="6" s="1"/>
  <c r="AJ1725" i="6"/>
  <c r="AL1725" i="6"/>
  <c r="AN1725" i="6" s="1"/>
  <c r="AO1725" i="6" s="1"/>
  <c r="AJ48" i="6"/>
  <c r="AL48" i="6"/>
  <c r="AN48" i="6" s="1"/>
  <c r="AO48" i="6" s="1"/>
  <c r="AJ1077" i="6"/>
  <c r="AL1077" i="6"/>
  <c r="AN1077" i="6" s="1"/>
  <c r="AO1077" i="6" s="1"/>
  <c r="AJ43" i="6"/>
  <c r="AL43" i="6"/>
  <c r="AN43" i="6" s="1"/>
  <c r="AO43" i="6" s="1"/>
  <c r="AJ1356" i="6"/>
  <c r="AL1356" i="6"/>
  <c r="AN1356" i="6" s="1"/>
  <c r="AO1356" i="6" s="1"/>
  <c r="AJ553" i="6"/>
  <c r="AL553" i="6"/>
  <c r="AN553" i="6" s="1"/>
  <c r="AO553" i="6" s="1"/>
  <c r="AJ550" i="6"/>
  <c r="AL550" i="6"/>
  <c r="AN550" i="6" s="1"/>
  <c r="AO550" i="6" s="1"/>
  <c r="AJ335" i="6"/>
  <c r="AL335" i="6"/>
  <c r="AN335" i="6" s="1"/>
  <c r="AO335" i="6" s="1"/>
  <c r="AJ1937" i="6"/>
  <c r="AL1937" i="6"/>
  <c r="AJ1716" i="6"/>
  <c r="AL1716" i="6"/>
  <c r="AN1716" i="6" s="1"/>
  <c r="AO1716" i="6" s="1"/>
  <c r="AJ1714" i="6"/>
  <c r="AL1714" i="6"/>
  <c r="AN1714" i="6" s="1"/>
  <c r="AO1714" i="6" s="1"/>
  <c r="AJ25" i="6"/>
  <c r="AL25" i="6"/>
  <c r="AN25" i="6" s="1"/>
  <c r="AO25" i="6" s="1"/>
  <c r="AJ18" i="6"/>
  <c r="AL18" i="6"/>
  <c r="AN18" i="6" s="1"/>
  <c r="AO18" i="6" s="1"/>
  <c r="AJ1345" i="6"/>
  <c r="AL1345" i="6"/>
  <c r="AJ826" i="6"/>
  <c r="AL826" i="6"/>
  <c r="AN826" i="6" s="1"/>
  <c r="AO826" i="6" s="1"/>
  <c r="AJ15" i="6"/>
  <c r="AL15" i="6"/>
  <c r="AN15" i="6" s="1"/>
  <c r="AO15" i="6" s="1"/>
  <c r="AJ1929" i="6"/>
  <c r="AL1929" i="6"/>
  <c r="AN1929" i="6" s="1"/>
  <c r="AO1929" i="6" s="1"/>
  <c r="AJ1927" i="6"/>
  <c r="AL1927" i="6"/>
  <c r="AN1927" i="6" s="1"/>
  <c r="AO1927" i="6" s="1"/>
  <c r="AJ521" i="6"/>
  <c r="AL521" i="6"/>
  <c r="AN521" i="6" s="1"/>
  <c r="AO521" i="6" s="1"/>
  <c r="AJ519" i="6"/>
  <c r="AL519" i="6"/>
  <c r="AN519" i="6" s="1"/>
  <c r="AO519" i="6" s="1"/>
  <c r="AJ1050" i="6"/>
  <c r="AL1050" i="6"/>
  <c r="AN1050" i="6" s="1"/>
  <c r="AO1050" i="6" s="1"/>
  <c r="AL541" i="6"/>
  <c r="AJ1359" i="6"/>
  <c r="AL1359" i="6"/>
  <c r="AN1359" i="6" s="1"/>
  <c r="AO1359" i="6" s="1"/>
  <c r="AJ352" i="6"/>
  <c r="AL352" i="6"/>
  <c r="AJ569" i="6"/>
  <c r="AL569" i="6"/>
  <c r="AN569" i="6" s="1"/>
  <c r="AO569" i="6" s="1"/>
  <c r="AJ838" i="6"/>
  <c r="AL838" i="6"/>
  <c r="AN838" i="6" s="1"/>
  <c r="AO838" i="6" s="1"/>
  <c r="AJ1682" i="6"/>
  <c r="AL1682" i="6"/>
  <c r="AJ345" i="6"/>
  <c r="AL345" i="6"/>
  <c r="AN345" i="6" s="1"/>
  <c r="AO345" i="6" s="1"/>
  <c r="AJ45" i="6"/>
  <c r="AL45" i="6"/>
  <c r="AN45" i="6" s="1"/>
  <c r="AO45" i="6" s="1"/>
  <c r="AJ337" i="6"/>
  <c r="AL337" i="6"/>
  <c r="AN337" i="6" s="1"/>
  <c r="AO337" i="6" s="1"/>
  <c r="AJ41" i="6"/>
  <c r="AL41" i="6"/>
  <c r="AN41" i="6" s="1"/>
  <c r="AO41" i="6" s="1"/>
  <c r="AJ35" i="6"/>
  <c r="AL35" i="6"/>
  <c r="AN35" i="6" s="1"/>
  <c r="AO35" i="6" s="1"/>
  <c r="AJ1940" i="6"/>
  <c r="AL1940" i="6"/>
  <c r="AJ543" i="6"/>
  <c r="AL543" i="6"/>
  <c r="AN543" i="6" s="1"/>
  <c r="AO543" i="6" s="1"/>
  <c r="AJ26" i="6"/>
  <c r="AL26" i="6"/>
  <c r="AN26" i="6" s="1"/>
  <c r="AO26" i="6" s="1"/>
  <c r="AJ23" i="6"/>
  <c r="AL23" i="6"/>
  <c r="AJ1064" i="6"/>
  <c r="AL1064" i="6"/>
  <c r="AN1064" i="6" s="1"/>
  <c r="AO1064" i="6" s="1"/>
  <c r="AJ1342" i="6"/>
  <c r="AL1342" i="6"/>
  <c r="AN1342" i="6" s="1"/>
  <c r="AO1342" i="6" s="1"/>
  <c r="AJ531" i="6"/>
  <c r="AL531" i="6"/>
  <c r="AN531" i="6" s="1"/>
  <c r="AO531" i="6" s="1"/>
  <c r="AJ528" i="6"/>
  <c r="AL528" i="6"/>
  <c r="AN528" i="6" s="1"/>
  <c r="AO528" i="6" s="1"/>
  <c r="AJ1052" i="6"/>
  <c r="AL1052" i="6"/>
  <c r="AN1052" i="6" s="1"/>
  <c r="AO1052" i="6" s="1"/>
  <c r="AJ319" i="6"/>
  <c r="AL319" i="6"/>
  <c r="AJ1704" i="6"/>
  <c r="AL1704" i="6"/>
  <c r="AN1704" i="6" s="1"/>
  <c r="AO1704" i="6" s="1"/>
  <c r="AL69" i="6"/>
  <c r="AN69" i="6" s="1"/>
  <c r="AO69" i="6" s="1"/>
  <c r="AL1935" i="6"/>
  <c r="AN1935" i="6" s="1"/>
  <c r="AO1935" i="6" s="1"/>
  <c r="AJ1106" i="6"/>
  <c r="AL1106" i="6"/>
  <c r="AN1106" i="6" s="1"/>
  <c r="AO1106" i="6" s="1"/>
  <c r="AJ580" i="6"/>
  <c r="AL580" i="6"/>
  <c r="AN580" i="6" s="1"/>
  <c r="AO580" i="6" s="1"/>
  <c r="AJ577" i="6"/>
  <c r="AL577" i="6"/>
  <c r="AN577" i="6" s="1"/>
  <c r="AO577" i="6" s="1"/>
  <c r="AJ80" i="6"/>
  <c r="AL80" i="6"/>
  <c r="AN80" i="6" s="1"/>
  <c r="AO80" i="6" s="1"/>
  <c r="AJ1097" i="6"/>
  <c r="AL1097" i="6"/>
  <c r="AN1097" i="6" s="1"/>
  <c r="AO1097" i="6" s="1"/>
  <c r="AJ1361" i="6"/>
  <c r="AL1361" i="6"/>
  <c r="AN1361" i="6" s="1"/>
  <c r="AO1361" i="6" s="1"/>
  <c r="AJ74" i="6"/>
  <c r="AL74" i="6"/>
  <c r="AN74" i="6" s="1"/>
  <c r="AO74" i="6" s="1"/>
  <c r="AJ574" i="6"/>
  <c r="AL574" i="6"/>
  <c r="AN574" i="6" s="1"/>
  <c r="AO574" i="6" s="1"/>
  <c r="AJ1961" i="6"/>
  <c r="AL1961" i="6"/>
  <c r="AN1961" i="6" s="1"/>
  <c r="AO1961" i="6" s="1"/>
  <c r="AJ568" i="6"/>
  <c r="AL568" i="6"/>
  <c r="AN568" i="6" s="1"/>
  <c r="AO568" i="6" s="1"/>
  <c r="AJ1734" i="6"/>
  <c r="AL1734" i="6"/>
  <c r="AN1734" i="6" s="1"/>
  <c r="AO1734" i="6" s="1"/>
  <c r="AJ1082" i="6"/>
  <c r="AL1082" i="6"/>
  <c r="AN1082" i="6" s="1"/>
  <c r="AO1082" i="6" s="1"/>
  <c r="AJ1080" i="6"/>
  <c r="AL1080" i="6"/>
  <c r="AN1080" i="6" s="1"/>
  <c r="AO1080" i="6" s="1"/>
  <c r="AJ561" i="6"/>
  <c r="AL561" i="6"/>
  <c r="AN561" i="6" s="1"/>
  <c r="AO561" i="6" s="1"/>
  <c r="AJ1947" i="6"/>
  <c r="AL1947" i="6"/>
  <c r="AN1947" i="6" s="1"/>
  <c r="AO1947" i="6" s="1"/>
  <c r="AJ1355" i="6"/>
  <c r="AL1355" i="6"/>
  <c r="AN1355" i="6" s="1"/>
  <c r="AO1355" i="6" s="1"/>
  <c r="AJ552" i="6"/>
  <c r="AL552" i="6"/>
  <c r="AN552" i="6" s="1"/>
  <c r="AO552" i="6" s="1"/>
  <c r="AJ546" i="6"/>
  <c r="AL546" i="6"/>
  <c r="AN546" i="6" s="1"/>
  <c r="AO546" i="6" s="1"/>
  <c r="AJ1069" i="6"/>
  <c r="AL1069" i="6"/>
  <c r="AN1069" i="6" s="1"/>
  <c r="AO1069" i="6" s="1"/>
  <c r="AJ27" i="6"/>
  <c r="AL27" i="6"/>
  <c r="AN27" i="6" s="1"/>
  <c r="AO27" i="6" s="1"/>
  <c r="AJ22" i="6"/>
  <c r="AL22" i="6"/>
  <c r="AN22" i="6" s="1"/>
  <c r="AO22" i="6" s="1"/>
  <c r="AJ1063" i="6"/>
  <c r="AL1063" i="6"/>
  <c r="AN1063" i="6" s="1"/>
  <c r="AO1063" i="6" s="1"/>
  <c r="AJ1933" i="6"/>
  <c r="AL1933" i="6"/>
  <c r="AN1933" i="6" s="1"/>
  <c r="AO1933" i="6" s="1"/>
  <c r="AJ1930" i="6"/>
  <c r="AL1930" i="6"/>
  <c r="AN1930" i="6" s="1"/>
  <c r="AO1930" i="6" s="1"/>
  <c r="AJ527" i="6"/>
  <c r="AL527" i="6"/>
  <c r="AN527" i="6" s="1"/>
  <c r="AO527" i="6" s="1"/>
  <c r="AJ323" i="6"/>
  <c r="AL323" i="6"/>
  <c r="AN323" i="6" s="1"/>
  <c r="AO323" i="6" s="1"/>
  <c r="AJ6" i="6"/>
  <c r="AL6" i="6"/>
  <c r="AN6" i="6" s="1"/>
  <c r="AO6" i="6" s="1"/>
  <c r="AJ1703" i="6"/>
  <c r="AL1703" i="6"/>
  <c r="AN1703" i="6" s="1"/>
  <c r="AO1703" i="6" s="1"/>
  <c r="AL348" i="6"/>
  <c r="AN348" i="6" s="1"/>
  <c r="AO348" i="6" s="1"/>
  <c r="AL537" i="6"/>
  <c r="AN537" i="6" s="1"/>
  <c r="AO537" i="6" s="1"/>
  <c r="AJ363" i="6"/>
  <c r="AL363" i="6"/>
  <c r="AN363" i="6" s="1"/>
  <c r="AO363" i="6" s="1"/>
  <c r="AJ844" i="6"/>
  <c r="AL844" i="6"/>
  <c r="AN844" i="6" s="1"/>
  <c r="AO844" i="6" s="1"/>
  <c r="AJ576" i="6"/>
  <c r="AL576" i="6"/>
  <c r="AN576" i="6" s="1"/>
  <c r="AO576" i="6" s="1"/>
  <c r="AJ1968" i="6"/>
  <c r="AL1968" i="6"/>
  <c r="AN1968" i="6" s="1"/>
  <c r="AO1968" i="6" s="1"/>
  <c r="AJ839" i="6"/>
  <c r="AL839" i="6"/>
  <c r="AN839" i="6" s="1"/>
  <c r="AO839" i="6" s="1"/>
  <c r="AJ570" i="6"/>
  <c r="AL570" i="6"/>
  <c r="AN570" i="6" s="1"/>
  <c r="AO570" i="6" s="1"/>
  <c r="AJ61" i="6"/>
  <c r="AL61" i="6"/>
  <c r="AN61" i="6" s="1"/>
  <c r="AO61" i="6" s="1"/>
  <c r="AJ57" i="6"/>
  <c r="AL57" i="6"/>
  <c r="AN57" i="6" s="1"/>
  <c r="AO57" i="6" s="1"/>
  <c r="AJ564" i="6"/>
  <c r="AL564" i="6"/>
  <c r="AN564" i="6" s="1"/>
  <c r="AO564" i="6" s="1"/>
  <c r="AJ53" i="6"/>
  <c r="AL53" i="6"/>
  <c r="AN53" i="6" s="1"/>
  <c r="AO53" i="6" s="1"/>
  <c r="AJ340" i="6"/>
  <c r="AL340" i="6"/>
  <c r="AN340" i="6" s="1"/>
  <c r="AO340" i="6" s="1"/>
  <c r="AJ1076" i="6"/>
  <c r="AL1076" i="6"/>
  <c r="AN1076" i="6" s="1"/>
  <c r="AO1076" i="6" s="1"/>
  <c r="AJ554" i="6"/>
  <c r="AL554" i="6"/>
  <c r="AN554" i="6" s="1"/>
  <c r="AO554" i="6" s="1"/>
  <c r="AJ1943" i="6"/>
  <c r="AL1943" i="6"/>
  <c r="AN1943" i="6" s="1"/>
  <c r="AO1943" i="6" s="1"/>
  <c r="AJ545" i="6"/>
  <c r="AL545" i="6"/>
  <c r="AN545" i="6" s="1"/>
  <c r="AO545" i="6" s="1"/>
  <c r="AJ1068" i="6"/>
  <c r="AL1068" i="6"/>
  <c r="AN1068" i="6" s="1"/>
  <c r="AO1068" i="6" s="1"/>
  <c r="AJ1713" i="6"/>
  <c r="AL1713" i="6"/>
  <c r="AN1713" i="6" s="1"/>
  <c r="AO1713" i="6" s="1"/>
  <c r="AJ1067" i="6"/>
  <c r="AL1067" i="6"/>
  <c r="AN1067" i="6" s="1"/>
  <c r="AO1067" i="6" s="1"/>
  <c r="AJ1062" i="6"/>
  <c r="AL1062" i="6"/>
  <c r="AN1062" i="6" s="1"/>
  <c r="AO1062" i="6" s="1"/>
  <c r="AJ534" i="6"/>
  <c r="AL534" i="6"/>
  <c r="AN534" i="6" s="1"/>
  <c r="AO534" i="6" s="1"/>
  <c r="AJ14" i="6"/>
  <c r="AL14" i="6"/>
  <c r="AN14" i="6" s="1"/>
  <c r="AO14" i="6" s="1"/>
  <c r="AJ12" i="6"/>
  <c r="AL12" i="6"/>
  <c r="AN12" i="6" s="1"/>
  <c r="AO12" i="6" s="1"/>
  <c r="AJ321" i="6"/>
  <c r="AL321" i="6"/>
  <c r="AN321" i="6" s="1"/>
  <c r="AO321" i="6" s="1"/>
  <c r="AJ1705" i="6"/>
  <c r="AL1705" i="6"/>
  <c r="AN1705" i="6" s="1"/>
  <c r="AO1705" i="6" s="1"/>
  <c r="AJ1338" i="6"/>
  <c r="AL1338" i="6"/>
  <c r="AN1338" i="6" s="1"/>
  <c r="AO1338" i="6" s="1"/>
  <c r="AL1085" i="6"/>
  <c r="AN1085" i="6" s="1"/>
  <c r="AO1085" i="6" s="1"/>
  <c r="AL1932" i="6"/>
  <c r="AN1932" i="6" s="1"/>
  <c r="AO1932" i="6" s="1"/>
  <c r="AJ372" i="6"/>
  <c r="AL372" i="6"/>
  <c r="AN372" i="6" s="1"/>
  <c r="AO372" i="6" s="1"/>
  <c r="AJ1751" i="6"/>
  <c r="AL1751" i="6"/>
  <c r="AN1751" i="6" s="1"/>
  <c r="AO1751" i="6" s="1"/>
  <c r="AJ452" i="6"/>
  <c r="AL452" i="6"/>
  <c r="AN452" i="6" s="1"/>
  <c r="AO452" i="6" s="1"/>
  <c r="AJ366" i="6"/>
  <c r="AL366" i="6"/>
  <c r="AN366" i="6" s="1"/>
  <c r="AO366" i="6" s="1"/>
  <c r="AJ1111" i="6"/>
  <c r="AL1111" i="6"/>
  <c r="AN1111" i="6" s="1"/>
  <c r="AO1111" i="6" s="1"/>
  <c r="AJ1743" i="6"/>
  <c r="AL1743" i="6"/>
  <c r="AN1743" i="6" s="1"/>
  <c r="AO1743" i="6" s="1"/>
  <c r="AJ579" i="6"/>
  <c r="AL579" i="6"/>
  <c r="AN579" i="6" s="1"/>
  <c r="AO579" i="6" s="1"/>
  <c r="AJ362" i="6"/>
  <c r="AL362" i="6"/>
  <c r="AN362" i="6" s="1"/>
  <c r="AO362" i="6" s="1"/>
  <c r="AJ1364" i="6"/>
  <c r="AL1364" i="6"/>
  <c r="AN1364" i="6" s="1"/>
  <c r="AO1364" i="6" s="1"/>
  <c r="AJ1096" i="6"/>
  <c r="AL1096" i="6"/>
  <c r="AN1096" i="6" s="1"/>
  <c r="AO1096" i="6" s="1"/>
  <c r="AJ77" i="6"/>
  <c r="AL77" i="6"/>
  <c r="AN77" i="6" s="1"/>
  <c r="AO77" i="6" s="1"/>
  <c r="AJ73" i="6"/>
  <c r="AL73" i="6"/>
  <c r="AN73" i="6" s="1"/>
  <c r="AO73" i="6" s="1"/>
  <c r="AJ356" i="6"/>
  <c r="AL356" i="6"/>
  <c r="AN356" i="6" s="1"/>
  <c r="AO356" i="6" s="1"/>
  <c r="AJ68" i="6"/>
  <c r="AL68" i="6"/>
  <c r="AN68" i="6" s="1"/>
  <c r="AO68" i="6" s="1"/>
  <c r="AJ65" i="6"/>
  <c r="AL65" i="6"/>
  <c r="AN65" i="6" s="1"/>
  <c r="AO65" i="6" s="1"/>
  <c r="AJ60" i="6"/>
  <c r="AL60" i="6"/>
  <c r="AN60" i="6" s="1"/>
  <c r="AO60" i="6" s="1"/>
  <c r="AJ1733" i="6"/>
  <c r="AL1733" i="6"/>
  <c r="AN1733" i="6" s="1"/>
  <c r="AO1733" i="6" s="1"/>
  <c r="AJ272" i="6"/>
  <c r="AL272" i="6"/>
  <c r="AN272" i="6" s="1"/>
  <c r="AO272" i="6" s="1"/>
  <c r="AJ55" i="6"/>
  <c r="AL55" i="6"/>
  <c r="AN55" i="6" s="1"/>
  <c r="AO55" i="6" s="1"/>
  <c r="AJ52" i="6"/>
  <c r="AL52" i="6"/>
  <c r="AN52" i="6" s="1"/>
  <c r="AO52" i="6" s="1"/>
  <c r="AJ836" i="6"/>
  <c r="AL836" i="6"/>
  <c r="AN836" i="6" s="1"/>
  <c r="AO836" i="6" s="1"/>
  <c r="AJ1948" i="6"/>
  <c r="AL1948" i="6"/>
  <c r="AN1948" i="6" s="1"/>
  <c r="AO1948" i="6" s="1"/>
  <c r="AJ1075" i="6"/>
  <c r="AL1075" i="6"/>
  <c r="AN1075" i="6" s="1"/>
  <c r="AO1075" i="6" s="1"/>
  <c r="AJ1071" i="6"/>
  <c r="AL1071" i="6"/>
  <c r="AN1071" i="6" s="1"/>
  <c r="AO1071" i="6" s="1"/>
  <c r="AJ39" i="6"/>
  <c r="AL39" i="6"/>
  <c r="AN39" i="6" s="1"/>
  <c r="AO39" i="6" s="1"/>
  <c r="AJ33" i="6"/>
  <c r="AL33" i="6"/>
  <c r="AN33" i="6" s="1"/>
  <c r="AO33" i="6" s="1"/>
  <c r="AJ32" i="6"/>
  <c r="AL32" i="6"/>
  <c r="AN32" i="6" s="1"/>
  <c r="AO32" i="6" s="1"/>
  <c r="AJ1936" i="6"/>
  <c r="AL1936" i="6"/>
  <c r="AN1936" i="6" s="1"/>
  <c r="AO1936" i="6" s="1"/>
  <c r="AJ332" i="6"/>
  <c r="AL332" i="6"/>
  <c r="AN332" i="6" s="1"/>
  <c r="AO332" i="6" s="1"/>
  <c r="AJ831" i="6"/>
  <c r="AL831" i="6"/>
  <c r="AN831" i="6" s="1"/>
  <c r="AO831" i="6" s="1"/>
  <c r="AJ1066" i="6"/>
  <c r="AL1066" i="6"/>
  <c r="AN1066" i="6" s="1"/>
  <c r="AO1066" i="6" s="1"/>
  <c r="AJ538" i="6"/>
  <c r="AL538" i="6"/>
  <c r="AN538" i="6" s="1"/>
  <c r="AO538" i="6" s="1"/>
  <c r="AJ536" i="6"/>
  <c r="AL536" i="6"/>
  <c r="AN536" i="6" s="1"/>
  <c r="AO536" i="6" s="1"/>
  <c r="AJ16" i="6"/>
  <c r="AL16" i="6"/>
  <c r="AN16" i="6" s="1"/>
  <c r="AO16" i="6" s="1"/>
  <c r="AJ325" i="6"/>
  <c r="AL325" i="6"/>
  <c r="AN325" i="6" s="1"/>
  <c r="AO325" i="6" s="1"/>
  <c r="AJ1928" i="6"/>
  <c r="AL1928" i="6"/>
  <c r="AN1928" i="6" s="1"/>
  <c r="AO1928" i="6" s="1"/>
  <c r="AJ10" i="6"/>
  <c r="AL10" i="6"/>
  <c r="AN10" i="6" s="1"/>
  <c r="AO10" i="6" s="1"/>
  <c r="AJ320" i="6"/>
  <c r="AL320" i="6"/>
  <c r="AN320" i="6" s="1"/>
  <c r="AO320" i="6" s="1"/>
  <c r="AJ1051" i="6"/>
  <c r="AL1051" i="6"/>
  <c r="AN1051" i="6" s="1"/>
  <c r="AO1051" i="6" s="1"/>
  <c r="AJ3" i="6"/>
  <c r="AL3" i="6"/>
  <c r="AN3" i="6" s="1"/>
  <c r="AO3" i="6" s="1"/>
  <c r="AL1952" i="6"/>
  <c r="AN1952" i="6" s="1"/>
  <c r="AO1952" i="6" s="1"/>
  <c r="AL1712" i="6"/>
  <c r="AN1712" i="6" s="1"/>
  <c r="AO1712" i="6" s="1"/>
  <c r="AJ854" i="6"/>
  <c r="AL854" i="6"/>
  <c r="AN854" i="6" s="1"/>
  <c r="AO854" i="6" s="1"/>
  <c r="AJ1983" i="6"/>
  <c r="AL1983" i="6"/>
  <c r="AN1983" i="6" s="1"/>
  <c r="AO1983" i="6" s="1"/>
  <c r="AJ1113" i="6"/>
  <c r="AL1113" i="6"/>
  <c r="AN1113" i="6" s="1"/>
  <c r="AO1113" i="6" s="1"/>
  <c r="AJ1110" i="6"/>
  <c r="AL1110" i="6"/>
  <c r="AN1110" i="6" s="1"/>
  <c r="AO1110" i="6" s="1"/>
  <c r="AJ1742" i="6"/>
  <c r="AL1742" i="6"/>
  <c r="AN1742" i="6" s="1"/>
  <c r="AO1742" i="6" s="1"/>
  <c r="AJ578" i="6"/>
  <c r="AL578" i="6"/>
  <c r="AN578" i="6" s="1"/>
  <c r="AO578" i="6" s="1"/>
  <c r="AJ1366" i="6"/>
  <c r="AL1366" i="6"/>
  <c r="AN1366" i="6" s="1"/>
  <c r="AO1366" i="6" s="1"/>
  <c r="AJ1975" i="6"/>
  <c r="AL1975" i="6"/>
  <c r="AN1975" i="6" s="1"/>
  <c r="AO1975" i="6" s="1"/>
  <c r="AJ358" i="6"/>
  <c r="AL358" i="6"/>
  <c r="AN358" i="6" s="1"/>
  <c r="AO358" i="6" s="1"/>
  <c r="AJ76" i="6"/>
  <c r="AL76" i="6"/>
  <c r="AN76" i="6" s="1"/>
  <c r="AO76" i="6" s="1"/>
  <c r="AJ72" i="6"/>
  <c r="AL72" i="6"/>
  <c r="AN72" i="6" s="1"/>
  <c r="AO72" i="6" s="1"/>
  <c r="AJ355" i="6"/>
  <c r="AL355" i="6"/>
  <c r="AN355" i="6" s="1"/>
  <c r="AO355" i="6" s="1"/>
  <c r="AJ1087" i="6"/>
  <c r="AL1087" i="6"/>
  <c r="AN1087" i="6" s="1"/>
  <c r="AO1087" i="6" s="1"/>
  <c r="AJ64" i="6"/>
  <c r="AL64" i="6"/>
  <c r="AN64" i="6" s="1"/>
  <c r="AO64" i="6" s="1"/>
  <c r="AJ350" i="6"/>
  <c r="AL350" i="6"/>
  <c r="AN350" i="6" s="1"/>
  <c r="AO350" i="6" s="1"/>
  <c r="AJ1683" i="6"/>
  <c r="AL1683" i="6"/>
  <c r="AN1683" i="6" s="1"/>
  <c r="AO1683" i="6" s="1"/>
  <c r="AJ1083" i="6"/>
  <c r="AL1083" i="6"/>
  <c r="AN1083" i="6" s="1"/>
  <c r="AO1083" i="6" s="1"/>
  <c r="AJ1081" i="6"/>
  <c r="AL1081" i="6"/>
  <c r="AN1081" i="6" s="1"/>
  <c r="AO1081" i="6" s="1"/>
  <c r="AJ344" i="6"/>
  <c r="AL344" i="6"/>
  <c r="AN344" i="6" s="1"/>
  <c r="AO344" i="6" s="1"/>
  <c r="AJ1079" i="6"/>
  <c r="AL1079" i="6"/>
  <c r="AN1079" i="6" s="1"/>
  <c r="AO1079" i="6" s="1"/>
  <c r="AJ558" i="6"/>
  <c r="AL558" i="6"/>
  <c r="AN558" i="6" s="1"/>
  <c r="AO558" i="6" s="1"/>
  <c r="AJ1074" i="6"/>
  <c r="AL1074" i="6"/>
  <c r="AN1074" i="6" s="1"/>
  <c r="AO1074" i="6" s="1"/>
  <c r="AJ835" i="6"/>
  <c r="AL835" i="6"/>
  <c r="AN835" i="6" s="1"/>
  <c r="AO835" i="6" s="1"/>
  <c r="AJ38" i="6"/>
  <c r="AL38" i="6"/>
  <c r="AN38" i="6" s="1"/>
  <c r="AO38" i="6" s="1"/>
  <c r="AJ1942" i="6"/>
  <c r="AL1942" i="6"/>
  <c r="AN1942" i="6" s="1"/>
  <c r="AO1942" i="6" s="1"/>
  <c r="AJ544" i="6"/>
  <c r="AL544" i="6"/>
  <c r="AN544" i="6" s="1"/>
  <c r="AO544" i="6" s="1"/>
  <c r="AJ1352" i="6"/>
  <c r="AL1352" i="6"/>
  <c r="AN1352" i="6" s="1"/>
  <c r="AO1352" i="6" s="1"/>
  <c r="AJ331" i="6"/>
  <c r="AL331" i="6"/>
  <c r="AN331" i="6" s="1"/>
  <c r="AO331" i="6" s="1"/>
  <c r="AJ1350" i="6"/>
  <c r="AL1350" i="6"/>
  <c r="AN1350" i="6" s="1"/>
  <c r="AO1350" i="6" s="1"/>
  <c r="AJ1065" i="6"/>
  <c r="AL1065" i="6"/>
  <c r="AN1065" i="6" s="1"/>
  <c r="AO1065" i="6" s="1"/>
  <c r="AJ1347" i="6"/>
  <c r="AL1347" i="6"/>
  <c r="AN1347" i="6" s="1"/>
  <c r="AO1347" i="6" s="1"/>
  <c r="AJ1059" i="6"/>
  <c r="AL1059" i="6"/>
  <c r="AN1059" i="6" s="1"/>
  <c r="AO1059" i="6" s="1"/>
  <c r="AJ1711" i="6"/>
  <c r="AL1711" i="6"/>
  <c r="AN1711" i="6" s="1"/>
  <c r="AO1711" i="6" s="1"/>
  <c r="AJ1056" i="6"/>
  <c r="AL1056" i="6"/>
  <c r="AN1056" i="6" s="1"/>
  <c r="AO1056" i="6" s="1"/>
  <c r="AJ526" i="6"/>
  <c r="AL526" i="6"/>
  <c r="AN526" i="6" s="1"/>
  <c r="AO526" i="6" s="1"/>
  <c r="AJ9" i="6"/>
  <c r="AL9" i="6"/>
  <c r="AN9" i="6" s="1"/>
  <c r="AO9" i="6" s="1"/>
  <c r="AJ1923" i="6"/>
  <c r="AL1923" i="6"/>
  <c r="AN1923" i="6" s="1"/>
  <c r="AO1923" i="6" s="1"/>
  <c r="AJ518" i="6"/>
  <c r="AL518" i="6"/>
  <c r="AN518" i="6" s="1"/>
  <c r="AO518" i="6" s="1"/>
  <c r="AJ2" i="6"/>
  <c r="AL2" i="6"/>
  <c r="AN2" i="6" s="1"/>
  <c r="AO2" i="6" s="1"/>
  <c r="AL343" i="6"/>
  <c r="AN343" i="6" s="1"/>
  <c r="AO343" i="6" s="1"/>
  <c r="AL324" i="6"/>
  <c r="AN324" i="6" s="1"/>
  <c r="AO324" i="6" s="1"/>
  <c r="AJ853" i="6"/>
  <c r="AL853" i="6"/>
  <c r="AN853" i="6" s="1"/>
  <c r="AO853" i="6" s="1"/>
  <c r="AJ852" i="6"/>
  <c r="AL852" i="6"/>
  <c r="AN852" i="6" s="1"/>
  <c r="AO852" i="6" s="1"/>
  <c r="AJ1112" i="6"/>
  <c r="AL1112" i="6"/>
  <c r="AN1112" i="6" s="1"/>
  <c r="AO1112" i="6" s="1"/>
  <c r="AJ82" i="6"/>
  <c r="AL82" i="6"/>
  <c r="AN82" i="6" s="1"/>
  <c r="AO82" i="6" s="1"/>
  <c r="AJ1105" i="6"/>
  <c r="AL1105" i="6"/>
  <c r="AN1105" i="6" s="1"/>
  <c r="AO1105" i="6" s="1"/>
  <c r="AJ364" i="6"/>
  <c r="AL364" i="6"/>
  <c r="AN364" i="6" s="1"/>
  <c r="AO364" i="6" s="1"/>
  <c r="AJ361" i="6"/>
  <c r="AL361" i="6"/>
  <c r="AN361" i="6" s="1"/>
  <c r="AO361" i="6" s="1"/>
  <c r="AJ360" i="6"/>
  <c r="AL360" i="6"/>
  <c r="AN360" i="6" s="1"/>
  <c r="AO360" i="6" s="1"/>
  <c r="AJ1095" i="6"/>
  <c r="AL1095" i="6"/>
  <c r="AN1095" i="6" s="1"/>
  <c r="AO1095" i="6" s="1"/>
  <c r="AJ357" i="6"/>
  <c r="AL357" i="6"/>
  <c r="AN357" i="6" s="1"/>
  <c r="AO357" i="6" s="1"/>
  <c r="AJ1090" i="6"/>
  <c r="AL1090" i="6"/>
  <c r="AN1090" i="6" s="1"/>
  <c r="AO1090" i="6" s="1"/>
  <c r="AJ71" i="6"/>
  <c r="AL71" i="6"/>
  <c r="AN71" i="6" s="1"/>
  <c r="AO71" i="6" s="1"/>
  <c r="AJ1964" i="6"/>
  <c r="AL1964" i="6"/>
  <c r="AN1964" i="6" s="1"/>
  <c r="AO1964" i="6" s="1"/>
  <c r="AJ1086" i="6"/>
  <c r="AL1086" i="6"/>
  <c r="AN1086" i="6" s="1"/>
  <c r="AO1086" i="6" s="1"/>
  <c r="AJ349" i="6"/>
  <c r="AL349" i="6"/>
  <c r="AN349" i="6" s="1"/>
  <c r="AO349" i="6" s="1"/>
  <c r="AJ1084" i="6"/>
  <c r="AL1084" i="6"/>
  <c r="AN1084" i="6" s="1"/>
  <c r="AO1084" i="6" s="1"/>
  <c r="AJ1731" i="6"/>
  <c r="AL1731" i="6"/>
  <c r="AN1731" i="6" s="1"/>
  <c r="AO1731" i="6" s="1"/>
  <c r="AJ1727" i="6"/>
  <c r="AL1727" i="6"/>
  <c r="AN1727" i="6" s="1"/>
  <c r="AO1727" i="6" s="1"/>
  <c r="AJ51" i="6"/>
  <c r="AL51" i="6"/>
  <c r="AN51" i="6" s="1"/>
  <c r="AO51" i="6" s="1"/>
  <c r="AJ1949" i="6"/>
  <c r="AL1949" i="6"/>
  <c r="AN1949" i="6" s="1"/>
  <c r="AO1949" i="6" s="1"/>
  <c r="AJ557" i="6"/>
  <c r="AL557" i="6"/>
  <c r="AN557" i="6" s="1"/>
  <c r="AO557" i="6" s="1"/>
  <c r="AJ1946" i="6"/>
  <c r="AL1946" i="6"/>
  <c r="AN1946" i="6" s="1"/>
  <c r="AO1946" i="6" s="1"/>
  <c r="AJ1723" i="6"/>
  <c r="AL1723" i="6"/>
  <c r="AN1723" i="6" s="1"/>
  <c r="AO1723" i="6" s="1"/>
  <c r="AJ37" i="6"/>
  <c r="AL37" i="6"/>
  <c r="AN37" i="6" s="1"/>
  <c r="AO37" i="6" s="1"/>
  <c r="AJ1941" i="6"/>
  <c r="AL1941" i="6"/>
  <c r="AN1941" i="6" s="1"/>
  <c r="AO1941" i="6" s="1"/>
  <c r="AJ31" i="6"/>
  <c r="AL31" i="6"/>
  <c r="AN31" i="6" s="1"/>
  <c r="AO31" i="6" s="1"/>
  <c r="AJ542" i="6"/>
  <c r="AL542" i="6"/>
  <c r="AN542" i="6" s="1"/>
  <c r="AO542" i="6" s="1"/>
  <c r="AJ330" i="6"/>
  <c r="AL330" i="6"/>
  <c r="AN330" i="6" s="1"/>
  <c r="AO330" i="6" s="1"/>
  <c r="AJ1934" i="6"/>
  <c r="AL1934" i="6"/>
  <c r="AN1934" i="6" s="1"/>
  <c r="AO1934" i="6" s="1"/>
  <c r="AJ1349" i="6"/>
  <c r="AL1349" i="6"/>
  <c r="AN1349" i="6" s="1"/>
  <c r="AO1349" i="6" s="1"/>
  <c r="AJ1346" i="6"/>
  <c r="AL1346" i="6"/>
  <c r="AN1346" i="6" s="1"/>
  <c r="AO1346" i="6" s="1"/>
  <c r="AJ1343" i="6"/>
  <c r="AL1343" i="6"/>
  <c r="AN1343" i="6" s="1"/>
  <c r="AO1343" i="6" s="1"/>
  <c r="AJ824" i="6"/>
  <c r="AL824" i="6"/>
  <c r="AN824" i="6" s="1"/>
  <c r="AO824" i="6" s="1"/>
  <c r="AJ530" i="6"/>
  <c r="AL530" i="6"/>
  <c r="AN530" i="6" s="1"/>
  <c r="AO530" i="6" s="1"/>
  <c r="AJ525" i="6"/>
  <c r="AL525" i="6"/>
  <c r="AN525" i="6" s="1"/>
  <c r="AO525" i="6" s="1"/>
  <c r="AJ1709" i="6"/>
  <c r="AL1709" i="6"/>
  <c r="AN1709" i="6" s="1"/>
  <c r="AO1709" i="6" s="1"/>
  <c r="AJ8" i="6"/>
  <c r="AL8" i="6"/>
  <c r="AN8" i="6" s="1"/>
  <c r="AO8" i="6" s="1"/>
  <c r="AJ517" i="6"/>
  <c r="AL517" i="6"/>
  <c r="AN517" i="6" s="1"/>
  <c r="AO517" i="6" s="1"/>
  <c r="AJ1337" i="6"/>
  <c r="AL1337" i="6"/>
  <c r="AN1337" i="6" s="1"/>
  <c r="AO1337" i="6" s="1"/>
  <c r="AL1103" i="6"/>
  <c r="AN1103" i="6" s="1"/>
  <c r="AO1103" i="6" s="1"/>
  <c r="AL837" i="6"/>
  <c r="AN837" i="6" s="1"/>
  <c r="AO837" i="6" s="1"/>
  <c r="AL1925" i="6"/>
  <c r="AN1925" i="6" s="1"/>
  <c r="AO1925" i="6" s="1"/>
  <c r="AJ1986" i="6"/>
  <c r="AL1986" i="6"/>
  <c r="AN1986" i="6" s="1"/>
  <c r="AO1986" i="6" s="1"/>
  <c r="AJ369" i="6"/>
  <c r="AL369" i="6"/>
  <c r="AN369" i="6" s="1"/>
  <c r="AO369" i="6" s="1"/>
  <c r="AJ1747" i="6"/>
  <c r="AL1747" i="6"/>
  <c r="AN1747" i="6" s="1"/>
  <c r="AO1747" i="6" s="1"/>
  <c r="AJ81" i="6"/>
  <c r="AL81" i="6"/>
  <c r="AN81" i="6" s="1"/>
  <c r="AO81" i="6" s="1"/>
  <c r="AJ1104" i="6"/>
  <c r="AL1104" i="6"/>
  <c r="AN1104" i="6" s="1"/>
  <c r="AO1104" i="6" s="1"/>
  <c r="AJ847" i="6"/>
  <c r="AL847" i="6"/>
  <c r="AN847" i="6" s="1"/>
  <c r="AO847" i="6" s="1"/>
  <c r="AJ1099" i="6"/>
  <c r="AL1099" i="6"/>
  <c r="AN1099" i="6" s="1"/>
  <c r="AO1099" i="6" s="1"/>
  <c r="AJ1739" i="6"/>
  <c r="AL1739" i="6"/>
  <c r="AN1739" i="6" s="1"/>
  <c r="AO1739" i="6" s="1"/>
  <c r="AJ1094" i="6"/>
  <c r="AL1094" i="6"/>
  <c r="AJ1738" i="6"/>
  <c r="AL1738" i="6"/>
  <c r="AN1738" i="6" s="1"/>
  <c r="AO1738" i="6" s="1"/>
  <c r="AJ1089" i="6"/>
  <c r="AL1089" i="6"/>
  <c r="AJ354" i="6"/>
  <c r="AL354" i="6"/>
  <c r="AN354" i="6" s="1"/>
  <c r="AO354" i="6" s="1"/>
  <c r="AJ1963" i="6"/>
  <c r="AL1963" i="6"/>
  <c r="AN1963" i="6" s="1"/>
  <c r="AO1963" i="6" s="1"/>
  <c r="AJ63" i="6"/>
  <c r="AL63" i="6"/>
  <c r="AN63" i="6" s="1"/>
  <c r="AO63" i="6" s="1"/>
  <c r="AJ1957" i="6"/>
  <c r="AL1957" i="6"/>
  <c r="AN1957" i="6" s="1"/>
  <c r="AO1957" i="6" s="1"/>
  <c r="AJ1954" i="6"/>
  <c r="AL1954" i="6"/>
  <c r="AN1954" i="6" s="1"/>
  <c r="AO1954" i="6" s="1"/>
  <c r="AJ1951" i="6"/>
  <c r="AL1951" i="6"/>
  <c r="AN1951" i="6" s="1"/>
  <c r="AO1951" i="6" s="1"/>
  <c r="AJ1726" i="6"/>
  <c r="AL1726" i="6"/>
  <c r="AN1726" i="6" s="1"/>
  <c r="AO1726" i="6" s="1"/>
  <c r="AJ50" i="6"/>
  <c r="AL50" i="6"/>
  <c r="AN50" i="6" s="1"/>
  <c r="AO50" i="6" s="1"/>
  <c r="AJ560" i="6"/>
  <c r="AL560" i="6"/>
  <c r="AN560" i="6" s="1"/>
  <c r="AO560" i="6" s="1"/>
  <c r="AJ44" i="6"/>
  <c r="AL44" i="6"/>
  <c r="AJ1945" i="6"/>
  <c r="AL1945" i="6"/>
  <c r="AN1945" i="6" s="1"/>
  <c r="AO1945" i="6" s="1"/>
  <c r="AJ1944" i="6"/>
  <c r="AL1944" i="6"/>
  <c r="AJ1681" i="6"/>
  <c r="AL1681" i="6"/>
  <c r="AN1681" i="6" s="1"/>
  <c r="AO1681" i="6" s="1"/>
  <c r="AJ549" i="6"/>
  <c r="AL549" i="6"/>
  <c r="AN549" i="6" s="1"/>
  <c r="AO549" i="6" s="1"/>
  <c r="AJ334" i="6"/>
  <c r="AL334" i="6"/>
  <c r="AN334" i="6" s="1"/>
  <c r="AO334" i="6" s="1"/>
  <c r="AJ29" i="6"/>
  <c r="AL29" i="6"/>
  <c r="AN29" i="6" s="1"/>
  <c r="AO29" i="6" s="1"/>
  <c r="AJ137" i="6"/>
  <c r="AL137" i="6"/>
  <c r="AN137" i="6" s="1"/>
  <c r="AO137" i="6" s="1"/>
  <c r="AJ540" i="6"/>
  <c r="AL540" i="6"/>
  <c r="AN540" i="6" s="1"/>
  <c r="AO540" i="6" s="1"/>
  <c r="AJ1348" i="6"/>
  <c r="AL1348" i="6"/>
  <c r="AN1348" i="6" s="1"/>
  <c r="AO1348" i="6" s="1"/>
  <c r="AJ829" i="6"/>
  <c r="AL829" i="6"/>
  <c r="AN829" i="6" s="1"/>
  <c r="AO829" i="6" s="1"/>
  <c r="AJ535" i="6"/>
  <c r="AL535" i="6"/>
  <c r="AN535" i="6" s="1"/>
  <c r="AO535" i="6" s="1"/>
  <c r="AJ1931" i="6"/>
  <c r="AL1931" i="6"/>
  <c r="AJ13" i="6"/>
  <c r="AL13" i="6"/>
  <c r="AN13" i="6" s="1"/>
  <c r="AO13" i="6" s="1"/>
  <c r="AJ523" i="6"/>
  <c r="AL523" i="6"/>
  <c r="AJ1053" i="6"/>
  <c r="AL1053" i="6"/>
  <c r="AN1053" i="6" s="1"/>
  <c r="AO1053" i="6" s="1"/>
  <c r="AJ1707" i="6"/>
  <c r="AL1707" i="6"/>
  <c r="AN1707" i="6" s="1"/>
  <c r="AO1707" i="6" s="1"/>
  <c r="AJ5" i="6"/>
  <c r="AL5" i="6"/>
  <c r="AN5" i="6" s="1"/>
  <c r="AO5" i="6" s="1"/>
  <c r="AJ1920" i="6"/>
  <c r="AL1920" i="6"/>
  <c r="AN1920" i="6" s="1"/>
  <c r="AO1920" i="6" s="1"/>
  <c r="AL341" i="6"/>
  <c r="AN341" i="6" s="1"/>
  <c r="AO341" i="6" s="1"/>
  <c r="AL1924" i="6"/>
  <c r="AN1924" i="6" s="1"/>
  <c r="AO1924" i="6" s="1"/>
  <c r="AN1753" i="6" l="1"/>
  <c r="AO1753" i="6" s="1"/>
  <c r="AN1700" i="6"/>
  <c r="AO1700" i="6" s="1"/>
  <c r="AN106" i="6"/>
  <c r="AO106" i="6" s="1"/>
  <c r="AN2046" i="6"/>
  <c r="AO2046" i="6" s="1"/>
  <c r="AN1392" i="6"/>
  <c r="AO1392" i="6" s="1"/>
  <c r="AN1931" i="6"/>
  <c r="AO1931" i="6" s="1"/>
  <c r="AN44" i="6"/>
  <c r="AO44" i="6" s="1"/>
  <c r="AN1094" i="6"/>
  <c r="AO1094" i="6" s="1"/>
  <c r="AN2007" i="6"/>
  <c r="AO2007" i="6" s="1"/>
  <c r="AN426" i="6"/>
  <c r="AO426" i="6" s="1"/>
  <c r="AN641" i="6"/>
  <c r="AO641" i="6" s="1"/>
  <c r="AN1197" i="6"/>
  <c r="AO1197" i="6" s="1"/>
  <c r="AN1190" i="6"/>
  <c r="AO1190" i="6" s="1"/>
  <c r="AN503" i="6"/>
  <c r="AO503" i="6" s="1"/>
  <c r="AN1576" i="6"/>
  <c r="AO1576" i="6" s="1"/>
  <c r="AN300" i="6"/>
  <c r="AO300" i="6" s="1"/>
  <c r="AN631" i="6"/>
  <c r="AO631" i="6" s="1"/>
  <c r="AN1495" i="6"/>
  <c r="AO1495" i="6" s="1"/>
  <c r="AN1569" i="6"/>
  <c r="AO1569" i="6" s="1"/>
  <c r="AN1010" i="6"/>
  <c r="AO1010" i="6" s="1"/>
  <c r="AN941" i="6"/>
  <c r="AO941" i="6" s="1"/>
  <c r="AN1870" i="6"/>
  <c r="AO1870" i="6" s="1"/>
  <c r="AN2226" i="6"/>
  <c r="AO2226" i="6" s="1"/>
  <c r="AN1834" i="6"/>
  <c r="AO1834" i="6" s="1"/>
  <c r="AN231" i="6"/>
  <c r="AO231" i="6" s="1"/>
  <c r="AN986" i="6"/>
  <c r="AO986" i="6" s="1"/>
  <c r="AN266" i="6"/>
  <c r="AO266" i="6" s="1"/>
  <c r="AN1055" i="6"/>
  <c r="AO1055" i="6" s="1"/>
  <c r="AN1072" i="6"/>
  <c r="AO1072" i="6" s="1"/>
  <c r="AN1969" i="6"/>
  <c r="AO1969" i="6" s="1"/>
  <c r="AN1745" i="6"/>
  <c r="AO1745" i="6" s="1"/>
  <c r="AN1425" i="6"/>
  <c r="AO1425" i="6" s="1"/>
  <c r="AN771" i="6"/>
  <c r="AO771" i="6" s="1"/>
  <c r="AN303" i="6"/>
  <c r="AO303" i="6" s="1"/>
  <c r="AN1375" i="6"/>
  <c r="AO1375" i="6" s="1"/>
  <c r="AN2016" i="6"/>
  <c r="AO2016" i="6" s="1"/>
  <c r="AN2036" i="6"/>
  <c r="AO2036" i="6" s="1"/>
  <c r="AN2053" i="6"/>
  <c r="AO2053" i="6" s="1"/>
  <c r="AN674" i="6"/>
  <c r="AO674" i="6" s="1"/>
  <c r="AN1219" i="6"/>
  <c r="AO1219" i="6" s="1"/>
  <c r="AN2058" i="6"/>
  <c r="AO2058" i="6" s="1"/>
  <c r="AN678" i="6"/>
  <c r="AO678" i="6" s="1"/>
  <c r="AN899" i="6"/>
  <c r="AO899" i="6" s="1"/>
  <c r="AN659" i="6"/>
  <c r="AO659" i="6" s="1"/>
  <c r="AN931" i="6"/>
  <c r="AO931" i="6" s="1"/>
  <c r="AN465" i="6"/>
  <c r="AO465" i="6" s="1"/>
  <c r="AN1886" i="6"/>
  <c r="AO1886" i="6" s="1"/>
  <c r="AN791" i="6"/>
  <c r="AO791" i="6" s="1"/>
  <c r="AN1906" i="6"/>
  <c r="AO1906" i="6" s="1"/>
  <c r="AN541" i="6"/>
  <c r="AO541" i="6" s="1"/>
  <c r="AN1585" i="6"/>
  <c r="AO1585" i="6" s="1"/>
  <c r="AN881" i="6"/>
  <c r="AO881" i="6" s="1"/>
  <c r="AN1458" i="6"/>
  <c r="AO1458" i="6" s="1"/>
  <c r="AN2137" i="6"/>
  <c r="AO2137" i="6" s="1"/>
  <c r="AN874" i="6"/>
  <c r="AO874" i="6" s="1"/>
  <c r="AN1185" i="6"/>
  <c r="AO1185" i="6" s="1"/>
  <c r="AN197" i="6"/>
  <c r="AO197" i="6" s="1"/>
  <c r="AN1006" i="6"/>
  <c r="AO1006" i="6" s="1"/>
  <c r="AN1832" i="6"/>
  <c r="AO1832" i="6" s="1"/>
  <c r="AN739" i="6"/>
  <c r="AO739" i="6" s="1"/>
  <c r="AN757" i="6"/>
  <c r="AO757" i="6" s="1"/>
  <c r="AN2098" i="6"/>
  <c r="AO2098" i="6" s="1"/>
  <c r="AN955" i="6"/>
  <c r="AO955" i="6" s="1"/>
  <c r="AN1763" i="6"/>
  <c r="AO1763" i="6" s="1"/>
  <c r="AN617" i="6"/>
  <c r="AO617" i="6" s="1"/>
  <c r="AN1783" i="6"/>
  <c r="AO1783" i="6" s="1"/>
  <c r="AN464" i="6"/>
  <c r="AO464" i="6" s="1"/>
  <c r="AN1999" i="6"/>
  <c r="AO1999" i="6" s="1"/>
  <c r="AN614" i="6"/>
  <c r="AO614" i="6" s="1"/>
  <c r="AN402" i="6"/>
  <c r="AO402" i="6" s="1"/>
  <c r="AN656" i="6"/>
  <c r="AO656" i="6" s="1"/>
  <c r="AN1208" i="6"/>
  <c r="AO1208" i="6" s="1"/>
  <c r="AN1815" i="6"/>
  <c r="AO1815" i="6" s="1"/>
  <c r="AN367" i="6"/>
  <c r="AO367" i="6" s="1"/>
  <c r="AN1678" i="6"/>
  <c r="AO1678" i="6" s="1"/>
  <c r="AN856" i="6"/>
  <c r="AO856" i="6" s="1"/>
  <c r="AN111" i="6"/>
  <c r="AO111" i="6" s="1"/>
  <c r="AN890" i="6"/>
  <c r="AO890" i="6" s="1"/>
  <c r="AN413" i="6"/>
  <c r="AO413" i="6" s="1"/>
  <c r="AN671" i="6"/>
  <c r="AO671" i="6" s="1"/>
  <c r="AN1205" i="6"/>
  <c r="AO1205" i="6" s="1"/>
  <c r="AN1314" i="6"/>
  <c r="AO1314" i="6" s="1"/>
  <c r="AN419" i="6"/>
  <c r="AO419" i="6" s="1"/>
  <c r="AN1795" i="6"/>
  <c r="AO1795" i="6" s="1"/>
  <c r="AN1287" i="6"/>
  <c r="AO1287" i="6" s="1"/>
  <c r="AN697" i="6"/>
  <c r="AO697" i="6" s="1"/>
  <c r="AN1523" i="6"/>
  <c r="AO1523" i="6" s="1"/>
  <c r="AN1635" i="6"/>
  <c r="AO1635" i="6" s="1"/>
  <c r="AN653" i="6"/>
  <c r="AO653" i="6" s="1"/>
  <c r="AN700" i="6"/>
  <c r="AO700" i="6" s="1"/>
  <c r="AN1847" i="6"/>
  <c r="AO1847" i="6" s="1"/>
  <c r="AN23" i="6"/>
  <c r="AO23" i="6" s="1"/>
  <c r="AN1206" i="6"/>
  <c r="AO1206" i="6" s="1"/>
  <c r="AN2047" i="6"/>
  <c r="AO2047" i="6" s="1"/>
  <c r="AN1189" i="6"/>
  <c r="AO1189" i="6" s="1"/>
  <c r="AN1281" i="6"/>
  <c r="AO1281" i="6" s="1"/>
  <c r="AN478" i="6"/>
  <c r="AO478" i="6" s="1"/>
  <c r="AN2122" i="6"/>
  <c r="AO2122" i="6" s="1"/>
  <c r="AN736" i="6"/>
  <c r="AO736" i="6" s="1"/>
  <c r="AN1558" i="6"/>
  <c r="AO1558" i="6" s="1"/>
  <c r="AN1004" i="6"/>
  <c r="AO1004" i="6" s="1"/>
  <c r="AN1907" i="6"/>
  <c r="AO1907" i="6" s="1"/>
  <c r="AN1839" i="6"/>
  <c r="AO1839" i="6" s="1"/>
  <c r="AN110" i="6"/>
  <c r="AO110" i="6" s="1"/>
  <c r="AN1246" i="6"/>
  <c r="AO1246" i="6" s="1"/>
  <c r="AN1693" i="6"/>
  <c r="AO1693" i="6" s="1"/>
  <c r="AN1007" i="6"/>
  <c r="AO1007" i="6" s="1"/>
  <c r="AN1682" i="6"/>
  <c r="AO1682" i="6" s="1"/>
  <c r="AN630" i="6"/>
  <c r="AO630" i="6" s="1"/>
  <c r="AN215" i="6"/>
  <c r="AO215" i="6" s="1"/>
  <c r="AN1588" i="6"/>
  <c r="AO1588" i="6" s="1"/>
  <c r="AN772" i="6"/>
  <c r="AO772" i="6" s="1"/>
  <c r="AN370" i="6"/>
  <c r="AO370" i="6" s="1"/>
  <c r="AN1527" i="6"/>
  <c r="AO1527" i="6" s="1"/>
  <c r="AN1776" i="6"/>
  <c r="AO1776" i="6" s="1"/>
  <c r="AN166" i="6"/>
  <c r="AO166" i="6" s="1"/>
  <c r="AN841" i="6"/>
  <c r="AO841" i="6" s="1"/>
  <c r="AN742" i="6"/>
  <c r="AO742" i="6" s="1"/>
  <c r="AN319" i="6"/>
  <c r="AO319" i="6" s="1"/>
  <c r="AN352" i="6"/>
  <c r="AO352" i="6" s="1"/>
  <c r="AN1770" i="6"/>
  <c r="AO1770" i="6" s="1"/>
  <c r="AN1133" i="6"/>
  <c r="AO1133" i="6" s="1"/>
  <c r="AN1407" i="6"/>
  <c r="AO1407" i="6" s="1"/>
  <c r="AN408" i="6"/>
  <c r="AO408" i="6" s="1"/>
  <c r="AN1818" i="6"/>
  <c r="AO1818" i="6" s="1"/>
  <c r="AN1415" i="6"/>
  <c r="AO1415" i="6" s="1"/>
  <c r="AN318" i="6"/>
  <c r="AO318" i="6" s="1"/>
  <c r="AN1717" i="6"/>
  <c r="AO1717" i="6" s="1"/>
  <c r="AN567" i="6"/>
  <c r="AO567" i="6" s="1"/>
  <c r="AN1685" i="6"/>
  <c r="AO1685" i="6" s="1"/>
  <c r="AN604" i="6"/>
  <c r="AO604" i="6" s="1"/>
  <c r="AN1775" i="6"/>
  <c r="AO1775" i="6" s="1"/>
  <c r="AN1172" i="6"/>
  <c r="AO1172" i="6" s="1"/>
  <c r="AN603" i="6"/>
  <c r="AO603" i="6" s="1"/>
  <c r="AN618" i="6"/>
  <c r="AO618" i="6" s="1"/>
  <c r="AN1169" i="6"/>
  <c r="AO1169" i="6" s="1"/>
  <c r="AN1192" i="6"/>
  <c r="AO1192" i="6" s="1"/>
  <c r="AN1800" i="6"/>
  <c r="AO1800" i="6" s="1"/>
  <c r="AN2111" i="6"/>
  <c r="AO2111" i="6" s="1"/>
  <c r="AN1498" i="6"/>
  <c r="AO1498" i="6" s="1"/>
  <c r="AN977" i="6"/>
  <c r="AO977" i="6" s="1"/>
  <c r="AN1571" i="6"/>
  <c r="AO1571" i="6" s="1"/>
  <c r="AN2203" i="6"/>
  <c r="AO2203" i="6" s="1"/>
  <c r="AN1937" i="6"/>
  <c r="AO1937" i="6" s="1"/>
  <c r="AN1116" i="6"/>
  <c r="AO1116" i="6" s="1"/>
  <c r="AN156" i="6"/>
  <c r="AO156" i="6" s="1"/>
  <c r="AN1940" i="6"/>
  <c r="AO1940" i="6" s="1"/>
  <c r="AN1996" i="6"/>
  <c r="AO1996" i="6" s="1"/>
  <c r="AN876" i="6"/>
  <c r="AO876" i="6" s="1"/>
  <c r="AN1781" i="6"/>
  <c r="AO1781" i="6" s="1"/>
  <c r="AN654" i="6"/>
  <c r="AO654" i="6" s="1"/>
  <c r="AN1109" i="6"/>
  <c r="AO1109" i="6" s="1"/>
  <c r="AN1439" i="6"/>
  <c r="AO1439" i="6" s="1"/>
  <c r="AN1901" i="6"/>
  <c r="AO1901" i="6" s="1"/>
  <c r="AN1992" i="6"/>
  <c r="AO1992" i="6" s="1"/>
  <c r="AN1610" i="6"/>
  <c r="AO1610" i="6" s="1"/>
  <c r="AN7" i="6"/>
  <c r="AO7" i="6" s="1"/>
  <c r="AN1718" i="6"/>
  <c r="AO1718" i="6" s="1"/>
  <c r="AN66" i="6"/>
  <c r="AO66" i="6" s="1"/>
  <c r="AN1117" i="6"/>
  <c r="AO1117" i="6" s="1"/>
  <c r="AN2011" i="6"/>
  <c r="AO2011" i="6" s="1"/>
  <c r="AN129" i="6"/>
  <c r="AO129" i="6" s="1"/>
  <c r="AN1894" i="6"/>
  <c r="AO1894" i="6" s="1"/>
  <c r="AN1043" i="6"/>
  <c r="AO1043" i="6" s="1"/>
  <c r="AN522" i="6"/>
  <c r="AO522" i="6" s="1"/>
  <c r="AN834" i="6"/>
  <c r="AO834" i="6" s="1"/>
  <c r="AN1966" i="6"/>
  <c r="AO1966" i="6" s="1"/>
  <c r="AN1107" i="6"/>
  <c r="AO1107" i="6" s="1"/>
  <c r="AN151" i="6"/>
  <c r="AO151" i="6" s="1"/>
  <c r="AN2196" i="6"/>
  <c r="AO2196" i="6" s="1"/>
  <c r="AN1381" i="6"/>
  <c r="AO1381" i="6" s="1"/>
  <c r="AN405" i="6"/>
  <c r="AO405" i="6" s="1"/>
  <c r="AN932" i="6"/>
  <c r="AO932" i="6" s="1"/>
  <c r="AN735" i="6"/>
  <c r="AO735" i="6" s="1"/>
  <c r="AN485" i="6"/>
  <c r="AO485" i="6" s="1"/>
  <c r="AN806" i="6"/>
  <c r="AO806" i="6" s="1"/>
  <c r="AN1754" i="6"/>
  <c r="AO1754" i="6" s="1"/>
  <c r="AN870" i="6"/>
  <c r="AO870" i="6" s="1"/>
  <c r="AN1409" i="6"/>
  <c r="AO1409" i="6" s="1"/>
  <c r="AN907" i="6"/>
  <c r="AO907" i="6" s="1"/>
  <c r="AN1451" i="6"/>
  <c r="AO1451" i="6" s="1"/>
  <c r="AN1470" i="6"/>
  <c r="AO1470" i="6" s="1"/>
  <c r="AN650" i="6"/>
  <c r="AO650" i="6" s="1"/>
  <c r="AN1454" i="6"/>
  <c r="AO1454" i="6" s="1"/>
  <c r="AN1677" i="6"/>
  <c r="AO1677" i="6" s="1"/>
  <c r="AN302" i="6"/>
  <c r="AO302" i="6" s="1"/>
  <c r="AN879" i="6"/>
  <c r="AO879" i="6" s="1"/>
  <c r="AN1244" i="6"/>
  <c r="AO1244" i="6" s="1"/>
  <c r="AN966" i="6"/>
  <c r="AO966" i="6" s="1"/>
  <c r="AN2013" i="6"/>
  <c r="AO2013" i="6" s="1"/>
  <c r="AN909" i="6"/>
  <c r="AO909" i="6" s="1"/>
  <c r="AN1218" i="6"/>
  <c r="AO1218" i="6" s="1"/>
  <c r="AN1259" i="6"/>
  <c r="AO1259" i="6" s="1"/>
  <c r="AN1559" i="6"/>
  <c r="AO1559" i="6" s="1"/>
  <c r="AN1301" i="6"/>
  <c r="AO1301" i="6" s="1"/>
  <c r="AN1336" i="6"/>
  <c r="AO1336" i="6" s="1"/>
  <c r="AN1305" i="6"/>
  <c r="AO1305" i="6" s="1"/>
  <c r="AN1320" i="6"/>
  <c r="AO1320" i="6" s="1"/>
  <c r="AN2022" i="6"/>
  <c r="AO2022" i="6" s="1"/>
  <c r="AN104" i="6"/>
  <c r="AO104" i="6" s="1"/>
  <c r="AN637" i="6"/>
  <c r="AO637" i="6" s="1"/>
  <c r="AN442" i="6"/>
  <c r="AO442" i="6" s="1"/>
  <c r="AN1251" i="6"/>
  <c r="AO1251" i="6" s="1"/>
  <c r="AN998" i="6"/>
  <c r="AO998" i="6" s="1"/>
  <c r="AN509" i="6"/>
  <c r="AO509" i="6" s="1"/>
  <c r="AN600" i="6"/>
  <c r="AO600" i="6" s="1"/>
  <c r="AN390" i="6"/>
  <c r="AO390" i="6" s="1"/>
  <c r="AN401" i="6"/>
  <c r="AO401" i="6" s="1"/>
  <c r="AN460" i="6"/>
  <c r="AO460" i="6" s="1"/>
  <c r="AN1525" i="6"/>
  <c r="AO1525" i="6" s="1"/>
  <c r="AN1561" i="6"/>
  <c r="AO1561" i="6" s="1"/>
  <c r="AN1491" i="6"/>
  <c r="AO1491" i="6" s="1"/>
  <c r="AN523" i="6"/>
  <c r="AO523" i="6" s="1"/>
  <c r="AN1944" i="6"/>
  <c r="AO1944" i="6" s="1"/>
  <c r="AN1089" i="6"/>
  <c r="AO1089" i="6" s="1"/>
  <c r="AN1958" i="6"/>
  <c r="AO1958" i="6" s="1"/>
  <c r="AN1126" i="6"/>
  <c r="AO1126" i="6" s="1"/>
  <c r="AN165" i="6"/>
  <c r="AO165" i="6" s="1"/>
  <c r="AN206" i="6"/>
  <c r="AO206" i="6" s="1"/>
  <c r="AN1445" i="6"/>
  <c r="AO1445" i="6" s="1"/>
  <c r="AN182" i="6"/>
  <c r="AO182" i="6" s="1"/>
  <c r="AN229" i="6"/>
  <c r="AO229" i="6" s="1"/>
  <c r="AN1560" i="6"/>
  <c r="AO1560" i="6" s="1"/>
  <c r="AN263" i="6"/>
  <c r="AO263" i="6" s="1"/>
  <c r="AN1884" i="6"/>
  <c r="AO1884" i="6" s="1"/>
  <c r="AN1329" i="6"/>
  <c r="AO1329" i="6" s="1"/>
  <c r="AN2153" i="6"/>
  <c r="AO2153" i="6" s="1"/>
  <c r="AN864" i="6"/>
  <c r="AO864" i="6" s="1"/>
  <c r="AN1150" i="6"/>
  <c r="AO1150" i="6" s="1"/>
  <c r="AN404" i="6"/>
  <c r="AO404" i="6" s="1"/>
  <c r="AN1220" i="6"/>
  <c r="AO1220" i="6" s="1"/>
  <c r="AN1345" i="6"/>
  <c r="AO1345" i="6" s="1"/>
  <c r="AN99" i="6"/>
  <c r="AO99" i="6" s="1"/>
  <c r="AN1191" i="6"/>
  <c r="AO1191" i="6" s="1"/>
  <c r="AN1060" i="6"/>
  <c r="AO1060" i="6" s="1"/>
  <c r="AN49" i="6"/>
  <c r="AO49" i="6" s="1"/>
  <c r="AN1098" i="6"/>
  <c r="AO1098" i="6" s="1"/>
  <c r="AN1378" i="6"/>
  <c r="AO1378" i="6" s="1"/>
  <c r="AN2018" i="6"/>
  <c r="AO2018" i="6" s="1"/>
  <c r="AN896" i="6"/>
  <c r="AO896" i="6" s="1"/>
  <c r="AN427" i="6"/>
  <c r="AO427" i="6" s="1"/>
  <c r="AN2095" i="6"/>
  <c r="AO2095" i="6" s="1"/>
  <c r="AN782" i="6"/>
  <c r="AO782" i="6" s="1"/>
  <c r="AN813" i="6"/>
  <c r="AO813" i="6" s="1"/>
  <c r="AN1510" i="6"/>
  <c r="AO1510" i="6" s="1"/>
  <c r="AN262" i="6"/>
  <c r="AO262" i="6" s="1"/>
  <c r="AN799" i="6"/>
  <c r="AO799" i="6" s="1"/>
  <c r="AN382" i="6"/>
  <c r="AO382" i="6" s="1"/>
  <c r="AN279" i="6"/>
  <c r="AO279" i="6" s="1"/>
  <c r="AN196" i="6"/>
  <c r="AO196" i="6" s="1"/>
  <c r="AN596" i="6"/>
  <c r="AO596" i="6" s="1"/>
  <c r="AN1385" i="6"/>
  <c r="AO1385" i="6" s="1"/>
  <c r="AN1146" i="6"/>
  <c r="AO1146" i="6" s="1"/>
  <c r="AN622" i="6"/>
  <c r="AO622" i="6" s="1"/>
  <c r="AN1164" i="6"/>
  <c r="AO1164" i="6" s="1"/>
  <c r="AN409" i="6"/>
  <c r="AO409" i="6" s="1"/>
  <c r="AN1184" i="6"/>
  <c r="AO1184" i="6" s="1"/>
  <c r="AN916" i="6"/>
  <c r="AO916" i="6" s="1"/>
  <c r="AN175" i="6"/>
  <c r="AO175" i="6" s="1"/>
  <c r="AN1804" i="6"/>
  <c r="AO1804" i="6" s="1"/>
  <c r="AN1221" i="6"/>
  <c r="AO1221" i="6" s="1"/>
  <c r="AN2127" i="6"/>
  <c r="AO2127" i="6" s="1"/>
  <c r="AN973" i="6"/>
  <c r="AO973" i="6" s="1"/>
  <c r="AN1692" i="6"/>
  <c r="AO1692" i="6" s="1"/>
  <c r="AN1288" i="6"/>
  <c r="AO1288" i="6" s="1"/>
  <c r="AN781" i="6"/>
  <c r="AO781" i="6" s="1"/>
  <c r="AN790" i="6"/>
  <c r="AO790" i="6" s="1"/>
</calcChain>
</file>

<file path=xl/sharedStrings.xml><?xml version="1.0" encoding="utf-8"?>
<sst xmlns="http://schemas.openxmlformats.org/spreadsheetml/2006/main" count="13531" uniqueCount="68">
  <si>
    <t>ID</t>
  </si>
  <si>
    <t>Year_Birth</t>
  </si>
  <si>
    <t>Education</t>
  </si>
  <si>
    <t>Marital_Status</t>
  </si>
  <si>
    <t xml:space="preserve"> Income 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</si>
  <si>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</si>
  <si>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</si>
  <si>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</si>
  <si>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</si>
  <si>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</si>
  <si>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</si>
  <si>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</si>
  <si>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</si>
  <si>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</si>
  <si>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</si>
  <si>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</si>
  <si>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</si>
  <si>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</si>
  <si>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</si>
  <si>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</si>
  <si>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</si>
  <si>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</si>
  <si>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</si>
  <si>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</si>
  <si>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</si>
  <si>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Response</t>
  </si>
  <si>
    <t>Complain</t>
  </si>
  <si>
    <t>Country</t>
  </si>
  <si>
    <t>Graduation</t>
  </si>
  <si>
    <t>Divorced</t>
  </si>
  <si>
    <t>Spain</t>
  </si>
  <si>
    <t>Single</t>
  </si>
  <si>
    <t>Canada</t>
  </si>
  <si>
    <t>Married</t>
  </si>
  <si>
    <t>USA</t>
  </si>
  <si>
    <t>Together</t>
  </si>
  <si>
    <t>Australia</t>
  </si>
  <si>
    <t>PhD</t>
  </si>
  <si>
    <t>2n Cycle</t>
  </si>
  <si>
    <t>Germany</t>
  </si>
  <si>
    <t>India</t>
  </si>
  <si>
    <t>Master</t>
  </si>
  <si>
    <t>Widow</t>
  </si>
  <si>
    <t>Saudi Arabia</t>
  </si>
  <si>
    <t>Basic</t>
  </si>
  <si>
    <t>YOLO</t>
  </si>
  <si>
    <t>Mexico</t>
  </si>
  <si>
    <t>Alone</t>
  </si>
  <si>
    <t>Absurd</t>
  </si>
  <si>
    <t>Column Labels</t>
  </si>
  <si>
    <t>Grand Total</t>
  </si>
  <si>
    <t>Count of Year_Birth</t>
  </si>
  <si>
    <t>Row Labels</t>
  </si>
  <si>
    <t>Count of Education</t>
  </si>
  <si>
    <t>Count of Marital_Status</t>
  </si>
  <si>
    <t>Total Spend</t>
  </si>
  <si>
    <t>Average Revenue Per Customer (ARPC)</t>
  </si>
  <si>
    <t>Average Order Value (AOV)</t>
  </si>
  <si>
    <t>Wine Spending Percentage</t>
  </si>
  <si>
    <t>Total Number of Purchases</t>
  </si>
  <si>
    <t>Purchase Frequency (PF)</t>
  </si>
  <si>
    <t>Online vs Offline Purchase ratio</t>
  </si>
  <si>
    <t>Deals Share %</t>
  </si>
  <si>
    <t>Recency Score</t>
  </si>
  <si>
    <t>Frequency Score</t>
  </si>
  <si>
    <t>Monetary Score</t>
  </si>
  <si>
    <t>RFM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</si>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</sst>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[Marketing data.xlsx]Year Distribution!PivotTable1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'Year Distribution'!$B$3:$B$4</c:f>
              <c:strCache>
                <c:ptCount val="1"/>
                <c:pt idx="0">
                  <c:v>1893</c:v>
                </c:pt>
              </c:strCache>
            </c:strRef>
          </c:tx>
          <c:spPr>
            <a:solidFill>
              <a:schemeClr val="accent4">
                <a:tint val="33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6-42CB-9F72-FE0E02BA1663}"/>
            </c:ext>
          </c:extLst>
        </c:ser>
        <c:ser>
          <c:idx val="1"/>
          <c:order val="1"/>
          <c:tx>
            <c:strRef>
              <c:f>'Year Distribution'!$C$3:$C$4</c:f>
              <c:strCache>
                <c:ptCount val="1"/>
                <c:pt idx="0">
                  <c:v>1899</c:v>
                </c:pt>
              </c:strCache>
            </c:strRef>
          </c:tx>
          <c:spPr>
            <a:solidFill>
              <a:schemeClr val="accent4">
                <a:tint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Distribution'!$C$5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66-42CB-9F72-FE0E02BA1663}"/>
            </c:ext>
          </c:extLst>
        </c:ser>
        <c:ser>
          <c:idx val="2"/>
          <c:order val="2"/>
          <c:tx>
            <c:strRef>
              <c:f>'Year Distribution'!$D$3:$D$4</c:f>
              <c:strCache>
                <c:ptCount val="1"/>
                <c:pt idx="0">
                  <c:v>1900</c:v>
                </c:pt>
              </c:strCache>
            </c:strRef>
          </c:tx>
          <c:spPr>
            <a:solidFill>
              <a:schemeClr val="accent4">
                <a:tint val="37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Distribution'!$D$5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66-42CB-9F72-FE0E02BA1663}"/>
            </c:ext>
          </c:extLst>
        </c:ser>
        <c:ser>
          <c:idx val="3"/>
          <c:order val="3"/>
          <c:tx>
            <c:strRef>
              <c:f>'Year Distribution'!$E$3:$E$4</c:f>
              <c:strCache>
                <c:ptCount val="1"/>
                <c:pt idx="0">
                  <c:v>1940</c:v>
                </c:pt>
              </c:strCache>
            </c:strRef>
          </c:tx>
          <c:spPr>
            <a:solidFill>
              <a:schemeClr val="accent4">
                <a:tint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Distribution'!$E$5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66-42CB-9F72-FE0E02BA1663}"/>
            </c:ext>
          </c:extLst>
        </c:ser>
        <c:ser>
          <c:idx val="4"/>
          <c:order val="4"/>
          <c:tx>
            <c:strRef>
              <c:f>'Year Distribution'!$F$3:$F$4</c:f>
              <c:strCache>
                <c:ptCount val="1"/>
                <c:pt idx="0">
                  <c:v>1941</c:v>
                </c:pt>
              </c:strCache>
            </c:strRef>
          </c:tx>
          <c:spPr>
            <a:solidFill>
              <a:schemeClr val="accent4">
                <a:tint val="42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Distribution'!$F$5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66-42CB-9F72-FE0E02BA1663}"/>
            </c:ext>
          </c:extLst>
        </c:ser>
        <c:ser>
          <c:idx val="5"/>
          <c:order val="5"/>
          <c:tx>
            <c:strRef>
              <c:f>'Year Distribution'!$G$3:$G$4</c:f>
              <c:strCache>
                <c:ptCount val="1"/>
                <c:pt idx="0">
                  <c:v>1943</c:v>
                </c:pt>
              </c:strCache>
            </c:strRef>
          </c:tx>
          <c:spPr>
            <a:solidFill>
              <a:schemeClr val="accent4">
                <a:tint val="44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Distribution'!$G$5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66-42CB-9F72-FE0E02BA1663}"/>
            </c:ext>
          </c:extLst>
        </c:ser>
        <c:ser>
          <c:idx val="6"/>
          <c:order val="6"/>
          <c:tx>
            <c:strRef>
              <c:f>'Year Distribution'!$H$3:$H$4</c:f>
              <c:strCache>
                <c:ptCount val="1"/>
                <c:pt idx="0">
                  <c:v>1944</c:v>
                </c:pt>
              </c:strCache>
            </c:strRef>
          </c:tx>
          <c:spPr>
            <a:solidFill>
              <a:schemeClr val="accent4">
                <a:tint val="47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Distribution'!$H$5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66-42CB-9F72-FE0E02BA1663}"/>
            </c:ext>
          </c:extLst>
        </c:ser>
        <c:ser>
          <c:idx val="7"/>
          <c:order val="7"/>
          <c:tx>
            <c:strRef>
              <c:f>'Year Distribution'!$I$3:$I$4</c:f>
              <c:strCache>
                <c:ptCount val="1"/>
                <c:pt idx="0">
                  <c:v>1945</c:v>
                </c:pt>
              </c:strCache>
            </c:strRef>
          </c:tx>
          <c:spPr>
            <a:solidFill>
              <a:schemeClr val="accent4">
                <a:tint val="49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Distribution'!$I$5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66-42CB-9F72-FE0E02BA1663}"/>
            </c:ext>
          </c:extLst>
        </c:ser>
        <c:ser>
          <c:idx val="8"/>
          <c:order val="8"/>
          <c:tx>
            <c:strRef>
              <c:f>'Year Distribution'!$J$3:$J$4</c:f>
              <c:strCache>
                <c:ptCount val="1"/>
                <c:pt idx="0">
                  <c:v>1946</c:v>
                </c:pt>
              </c:strCache>
            </c:strRef>
          </c:tx>
          <c:spPr>
            <a:solidFill>
              <a:schemeClr val="accent4">
                <a:tint val="51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Distribution'!$J$5</c:f>
              <c:numCache>
                <c:formatCode>General</c:formatCode>
                <c:ptCount val="1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866-42CB-9F72-FE0E02BA1663}"/>
            </c:ext>
          </c:extLst>
        </c:ser>
        <c:ser>
          <c:idx val="9"/>
          <c:order val="9"/>
          <c:tx>
            <c:strRef>
              <c:f>'Year Distribution'!$K$3:$K$4</c:f>
              <c:strCache>
                <c:ptCount val="1"/>
                <c:pt idx="0">
                  <c:v>1947</c:v>
                </c:pt>
              </c:strCache>
            </c:strRef>
          </c:tx>
          <c:spPr>
            <a:solidFill>
              <a:schemeClr val="accent4">
                <a:tint val="54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Distribution'!$K$5</c:f>
              <c:numCache>
                <c:formatCode>General</c:formatCode>
                <c:ptCount val="1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866-42CB-9F72-FE0E02BA1663}"/>
            </c:ext>
          </c:extLst>
        </c:ser>
        <c:ser>
          <c:idx val="10"/>
          <c:order val="10"/>
          <c:tx>
            <c:strRef>
              <c:f>'Year Distribution'!$L$3:$L$4</c:f>
              <c:strCache>
                <c:ptCount val="1"/>
                <c:pt idx="0">
                  <c:v>1948</c:v>
                </c:pt>
              </c:strCache>
            </c:strRef>
          </c:tx>
          <c:spPr>
            <a:solidFill>
              <a:schemeClr val="accent4">
                <a:tint val="56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Distribution'!$L$5</c:f>
              <c:numCache>
                <c:formatCode>General</c:formatCode>
                <c:ptCount val="1"/>
                <c:pt idx="0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866-42CB-9F72-FE0E02BA1663}"/>
            </c:ext>
          </c:extLst>
        </c:ser>
        <c:ser>
          <c:idx val="11"/>
          <c:order val="11"/>
          <c:tx>
            <c:strRef>
              <c:f>'Year Distribution'!$M$3:$M$4</c:f>
              <c:strCache>
                <c:ptCount val="1"/>
                <c:pt idx="0">
                  <c:v>1949</c:v>
                </c:pt>
              </c:strCache>
            </c:strRef>
          </c:tx>
          <c:spPr>
            <a:solidFill>
              <a:schemeClr val="accent4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Distribution'!$M$5</c:f>
              <c:numCache>
                <c:formatCode>General</c:formatCode>
                <c:ptCount val="1"/>
                <c:pt idx="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866-42CB-9F72-FE0E02BA1663}"/>
            </c:ext>
          </c:extLst>
        </c:ser>
        <c:ser>
          <c:idx val="12"/>
          <c:order val="12"/>
          <c:tx>
            <c:strRef>
              <c:f>'Year Distribution'!$N$3:$N$4</c:f>
              <c:strCache>
                <c:ptCount val="1"/>
                <c:pt idx="0">
                  <c:v>1950</c:v>
                </c:pt>
              </c:strCache>
            </c:strRef>
          </c:tx>
          <c:spPr>
            <a:solidFill>
              <a:schemeClr val="accent4">
                <a:tint val="61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Distribution'!$N$5</c:f>
              <c:numCache>
                <c:formatCode>General</c:formatCode>
                <c:ptCount val="1"/>
                <c:pt idx="0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866-42CB-9F72-FE0E02BA1663}"/>
            </c:ext>
          </c:extLst>
        </c:ser>
        <c:ser>
          <c:idx val="13"/>
          <c:order val="13"/>
          <c:tx>
            <c:strRef>
              <c:f>'Year Distribution'!$O$3:$O$4</c:f>
              <c:strCache>
                <c:ptCount val="1"/>
                <c:pt idx="0">
                  <c:v>1951</c:v>
                </c:pt>
              </c:strCache>
            </c:strRef>
          </c:tx>
          <c:spPr>
            <a:solidFill>
              <a:schemeClr val="accent4">
                <a:tint val="63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Distribution'!$O$5</c:f>
              <c:numCache>
                <c:formatCode>General</c:formatCode>
                <c:ptCount val="1"/>
                <c:pt idx="0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866-42CB-9F72-FE0E02BA1663}"/>
            </c:ext>
          </c:extLst>
        </c:ser>
        <c:ser>
          <c:idx val="14"/>
          <c:order val="14"/>
          <c:tx>
            <c:strRef>
              <c:f>'Year Distribution'!$P$3:$P$4</c:f>
              <c:strCache>
                <c:ptCount val="1"/>
                <c:pt idx="0">
                  <c:v>1952</c:v>
                </c:pt>
              </c:strCache>
            </c:strRef>
          </c:tx>
          <c:spPr>
            <a:solidFill>
              <a:schemeClr val="accent4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Distribution'!$P$5</c:f>
              <c:numCache>
                <c:formatCode>General</c:formatCode>
                <c:ptCount val="1"/>
                <c:pt idx="0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866-42CB-9F72-FE0E02BA1663}"/>
            </c:ext>
          </c:extLst>
        </c:ser>
        <c:ser>
          <c:idx val="15"/>
          <c:order val="15"/>
          <c:tx>
            <c:strRef>
              <c:f>'Year Distribution'!$Q$3:$Q$4</c:f>
              <c:strCache>
                <c:ptCount val="1"/>
                <c:pt idx="0">
                  <c:v>1953</c:v>
                </c:pt>
              </c:strCache>
            </c:strRef>
          </c:tx>
          <c:spPr>
            <a:solidFill>
              <a:schemeClr val="accent4">
                <a:tint val="68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Distribution'!$Q$5</c:f>
              <c:numCache>
                <c:formatCode>General</c:formatCode>
                <c:ptCount val="1"/>
                <c:pt idx="0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866-42CB-9F72-FE0E02BA1663}"/>
            </c:ext>
          </c:extLst>
        </c:ser>
        <c:ser>
          <c:idx val="16"/>
          <c:order val="16"/>
          <c:tx>
            <c:strRef>
              <c:f>'Year Distribution'!$R$3:$R$4</c:f>
              <c:strCache>
                <c:ptCount val="1"/>
                <c:pt idx="0">
                  <c:v>1954</c:v>
                </c:pt>
              </c:strCache>
            </c:strRef>
          </c:tx>
          <c:spPr>
            <a:solidFill>
              <a:schemeClr val="accent4">
                <a:tint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Distribution'!$R$5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866-42CB-9F72-FE0E02BA1663}"/>
            </c:ext>
          </c:extLst>
        </c:ser>
        <c:ser>
          <c:idx val="17"/>
          <c:order val="17"/>
          <c:tx>
            <c:strRef>
              <c:f>'Year Distribution'!$S$3:$S$4</c:f>
              <c:strCache>
                <c:ptCount val="1"/>
                <c:pt idx="0">
                  <c:v>1955</c:v>
                </c:pt>
              </c:strCache>
            </c:strRef>
          </c:tx>
          <c:spPr>
            <a:solidFill>
              <a:schemeClr val="accent4">
                <a:tint val="72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Distribution'!$S$5</c:f>
              <c:numCache>
                <c:formatCode>General</c:formatCode>
                <c:ptCount val="1"/>
                <c:pt idx="0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866-42CB-9F72-FE0E02BA1663}"/>
            </c:ext>
          </c:extLst>
        </c:ser>
        <c:ser>
          <c:idx val="18"/>
          <c:order val="18"/>
          <c:tx>
            <c:strRef>
              <c:f>'Year Distribution'!$T$3:$T$4</c:f>
              <c:strCache>
                <c:ptCount val="1"/>
                <c:pt idx="0">
                  <c:v>1956</c:v>
                </c:pt>
              </c:strCache>
            </c:strRef>
          </c:tx>
          <c:spPr>
            <a:solidFill>
              <a:schemeClr val="accent4">
                <a:tint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Distribution'!$T$5</c:f>
              <c:numCache>
                <c:formatCode>General</c:formatCode>
                <c:ptCount val="1"/>
                <c:pt idx="0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866-42CB-9F72-FE0E02BA1663}"/>
            </c:ext>
          </c:extLst>
        </c:ser>
        <c:ser>
          <c:idx val="19"/>
          <c:order val="19"/>
          <c:tx>
            <c:strRef>
              <c:f>'Year Distribution'!$U$3:$U$4</c:f>
              <c:strCache>
                <c:ptCount val="1"/>
                <c:pt idx="0">
                  <c:v>1957</c:v>
                </c:pt>
              </c:strCache>
            </c:strRef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Distribution'!$U$5</c:f>
              <c:numCache>
                <c:formatCode>General</c:formatCode>
                <c:ptCount val="1"/>
                <c:pt idx="0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866-42CB-9F72-FE0E02BA1663}"/>
            </c:ext>
          </c:extLst>
        </c:ser>
        <c:ser>
          <c:idx val="20"/>
          <c:order val="20"/>
          <c:tx>
            <c:strRef>
              <c:f>'Year Distribution'!$V$3:$V$4</c:f>
              <c:strCache>
                <c:ptCount val="1"/>
                <c:pt idx="0">
                  <c:v>1958</c:v>
                </c:pt>
              </c:strCache>
            </c:strRef>
          </c:tx>
          <c:spPr>
            <a:solidFill>
              <a:schemeClr val="accent4">
                <a:tint val="79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Distribution'!$V$5</c:f>
              <c:numCache>
                <c:formatCode>General</c:formatCode>
                <c:ptCount val="1"/>
                <c:pt idx="0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866-42CB-9F72-FE0E02BA1663}"/>
            </c:ext>
          </c:extLst>
        </c:ser>
        <c:ser>
          <c:idx val="21"/>
          <c:order val="21"/>
          <c:tx>
            <c:strRef>
              <c:f>'Year Distribution'!$W$3:$W$4</c:f>
              <c:strCache>
                <c:ptCount val="1"/>
                <c:pt idx="0">
                  <c:v>1959</c:v>
                </c:pt>
              </c:strCache>
            </c:strRef>
          </c:tx>
          <c:spPr>
            <a:solidFill>
              <a:schemeClr val="accent4">
                <a:tint val="82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Distribution'!$W$5</c:f>
              <c:numCache>
                <c:formatCode>General</c:formatCode>
                <c:ptCount val="1"/>
                <c:pt idx="0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866-42CB-9F72-FE0E02BA1663}"/>
            </c:ext>
          </c:extLst>
        </c:ser>
        <c:ser>
          <c:idx val="22"/>
          <c:order val="22"/>
          <c:tx>
            <c:strRef>
              <c:f>'Year Distribution'!$X$3:$X$4</c:f>
              <c:strCache>
                <c:ptCount val="1"/>
                <c:pt idx="0">
                  <c:v>1960</c:v>
                </c:pt>
              </c:strCache>
            </c:strRef>
          </c:tx>
          <c:spPr>
            <a:solidFill>
              <a:schemeClr val="accent4">
                <a:tint val="84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Distribution'!$X$5</c:f>
              <c:numCache>
                <c:formatCode>General</c:formatCode>
                <c:ptCount val="1"/>
                <c:pt idx="0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866-42CB-9F72-FE0E02BA1663}"/>
            </c:ext>
          </c:extLst>
        </c:ser>
        <c:ser>
          <c:idx val="23"/>
          <c:order val="23"/>
          <c:tx>
            <c:strRef>
              <c:f>'Year Distribution'!$Y$3:$Y$4</c:f>
              <c:strCache>
                <c:ptCount val="1"/>
                <c:pt idx="0">
                  <c:v>1961</c:v>
                </c:pt>
              </c:strCache>
            </c:strRef>
          </c:tx>
          <c:spPr>
            <a:solidFill>
              <a:schemeClr val="accent4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Distribution'!$Y$5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866-42CB-9F72-FE0E02BA1663}"/>
            </c:ext>
          </c:extLst>
        </c:ser>
        <c:ser>
          <c:idx val="24"/>
          <c:order val="24"/>
          <c:tx>
            <c:strRef>
              <c:f>'Year Distribution'!$Z$3:$Z$4</c:f>
              <c:strCache>
                <c:ptCount val="1"/>
                <c:pt idx="0">
                  <c:v>1962</c:v>
                </c:pt>
              </c:strCache>
            </c:strRef>
          </c:tx>
          <c:spPr>
            <a:solidFill>
              <a:schemeClr val="accent4">
                <a:tint val="89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Distribution'!$Z$5</c:f>
              <c:numCache>
                <c:formatCode>General</c:formatCode>
                <c:ptCount val="1"/>
                <c:pt idx="0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866-42CB-9F72-FE0E02BA1663}"/>
            </c:ext>
          </c:extLst>
        </c:ser>
        <c:ser>
          <c:idx val="25"/>
          <c:order val="25"/>
          <c:tx>
            <c:strRef>
              <c:f>'Year Distribution'!$AA$3:$AA$4</c:f>
              <c:strCache>
                <c:ptCount val="1"/>
                <c:pt idx="0">
                  <c:v>1963</c:v>
                </c:pt>
              </c:strCache>
            </c:strRef>
          </c:tx>
          <c:spPr>
            <a:solidFill>
              <a:schemeClr val="accent4">
                <a:tint val="91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Distribution'!$AA$5</c:f>
              <c:numCache>
                <c:formatCode>General</c:formatCode>
                <c:ptCount val="1"/>
                <c:pt idx="0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866-42CB-9F72-FE0E02BA1663}"/>
            </c:ext>
          </c:extLst>
        </c:ser>
        <c:ser>
          <c:idx val="26"/>
          <c:order val="26"/>
          <c:tx>
            <c:strRef>
              <c:f>'Year Distribution'!$AB$3:$AB$4</c:f>
              <c:strCache>
                <c:ptCount val="1"/>
                <c:pt idx="0">
                  <c:v>1964</c:v>
                </c:pt>
              </c:strCache>
            </c:strRef>
          </c:tx>
          <c:spPr>
            <a:solidFill>
              <a:schemeClr val="accent4">
                <a:tint val="93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Distribution'!$AB$5</c:f>
              <c:numCache>
                <c:formatCode>General</c:formatCode>
                <c:ptCount val="1"/>
                <c:pt idx="0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866-42CB-9F72-FE0E02BA1663}"/>
            </c:ext>
          </c:extLst>
        </c:ser>
        <c:ser>
          <c:idx val="27"/>
          <c:order val="27"/>
          <c:tx>
            <c:strRef>
              <c:f>'Year Distribution'!$AC$3:$AC$4</c:f>
              <c:strCache>
                <c:ptCount val="1"/>
                <c:pt idx="0">
                  <c:v>1965</c:v>
                </c:pt>
              </c:strCache>
            </c:strRef>
          </c:tx>
          <c:spPr>
            <a:solidFill>
              <a:schemeClr val="accent4">
                <a:tint val="96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Distribution'!$AC$5</c:f>
              <c:numCache>
                <c:formatCode>General</c:formatCode>
                <c:ptCount val="1"/>
                <c:pt idx="0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866-42CB-9F72-FE0E02BA1663}"/>
            </c:ext>
          </c:extLst>
        </c:ser>
        <c:ser>
          <c:idx val="28"/>
          <c:order val="28"/>
          <c:tx>
            <c:strRef>
              <c:f>'Year Distribution'!$AD$3:$AD$4</c:f>
              <c:strCache>
                <c:ptCount val="1"/>
                <c:pt idx="0">
                  <c:v>1966</c:v>
                </c:pt>
              </c:strCache>
            </c:strRef>
          </c:tx>
          <c:spPr>
            <a:solidFill>
              <a:schemeClr val="accent4">
                <a:tint val="98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Distribution'!$AD$5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866-42CB-9F72-FE0E02BA1663}"/>
            </c:ext>
          </c:extLst>
        </c:ser>
        <c:ser>
          <c:idx val="29"/>
          <c:order val="29"/>
          <c:tx>
            <c:strRef>
              <c:f>'Year Distribution'!$AE$3:$AE$4</c:f>
              <c:strCache>
                <c:ptCount val="1"/>
                <c:pt idx="0">
                  <c:v>1967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Distribution'!$AE$5</c:f>
              <c:numCache>
                <c:formatCode>General</c:formatCode>
                <c:ptCount val="1"/>
                <c:pt idx="0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866-42CB-9F72-FE0E02BA1663}"/>
            </c:ext>
          </c:extLst>
        </c:ser>
        <c:ser>
          <c:idx val="30"/>
          <c:order val="30"/>
          <c:tx>
            <c:strRef>
              <c:f>'Year Distribution'!$AF$3:$AF$4</c:f>
              <c:strCache>
                <c:ptCount val="1"/>
                <c:pt idx="0">
                  <c:v>1968</c:v>
                </c:pt>
              </c:strCache>
            </c:strRef>
          </c:tx>
          <c:spPr>
            <a:solidFill>
              <a:schemeClr val="accent4">
                <a:shade val="97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Distribution'!$AF$5</c:f>
              <c:numCache>
                <c:formatCode>General</c:formatCode>
                <c:ptCount val="1"/>
                <c:pt idx="0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866-42CB-9F72-FE0E02BA1663}"/>
            </c:ext>
          </c:extLst>
        </c:ser>
        <c:ser>
          <c:idx val="31"/>
          <c:order val="31"/>
          <c:tx>
            <c:strRef>
              <c:f>'Year Distribution'!$AG$3:$AG$4</c:f>
              <c:strCache>
                <c:ptCount val="1"/>
                <c:pt idx="0">
                  <c:v>1969</c:v>
                </c:pt>
              </c:strCache>
            </c:strRef>
          </c:tx>
          <c:spPr>
            <a:solidFill>
              <a:schemeClr val="accent4">
                <a:shade val="95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Distribution'!$AG$5</c:f>
              <c:numCache>
                <c:formatCode>General</c:formatCode>
                <c:ptCount val="1"/>
                <c:pt idx="0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866-42CB-9F72-FE0E02BA1663}"/>
            </c:ext>
          </c:extLst>
        </c:ser>
        <c:ser>
          <c:idx val="32"/>
          <c:order val="32"/>
          <c:tx>
            <c:strRef>
              <c:f>'Year Distribution'!$AH$3:$AH$4</c:f>
              <c:strCache>
                <c:ptCount val="1"/>
                <c:pt idx="0">
                  <c:v>1970</c:v>
                </c:pt>
              </c:strCache>
            </c:strRef>
          </c:tx>
          <c:spPr>
            <a:solidFill>
              <a:schemeClr val="accent4">
                <a:shade val="93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Distribution'!$AH$5</c:f>
              <c:numCache>
                <c:formatCode>General</c:formatCode>
                <c:ptCount val="1"/>
                <c:pt idx="0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866-42CB-9F72-FE0E02BA1663}"/>
            </c:ext>
          </c:extLst>
        </c:ser>
        <c:ser>
          <c:idx val="33"/>
          <c:order val="33"/>
          <c:tx>
            <c:strRef>
              <c:f>'Year Distribution'!$AI$3:$AI$4</c:f>
              <c:strCache>
                <c:ptCount val="1"/>
                <c:pt idx="0">
                  <c:v>1971</c:v>
                </c:pt>
              </c:strCache>
            </c:strRef>
          </c:tx>
          <c:spPr>
            <a:solidFill>
              <a:schemeClr val="accent4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Distribution'!$AI$5</c:f>
              <c:numCache>
                <c:formatCode>General</c:formatCode>
                <c:ptCount val="1"/>
                <c:pt idx="0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866-42CB-9F72-FE0E02BA1663}"/>
            </c:ext>
          </c:extLst>
        </c:ser>
        <c:ser>
          <c:idx val="34"/>
          <c:order val="34"/>
          <c:tx>
            <c:strRef>
              <c:f>'Year Distribution'!$AJ$3:$AJ$4</c:f>
              <c:strCache>
                <c:ptCount val="1"/>
                <c:pt idx="0">
                  <c:v>1972</c:v>
                </c:pt>
              </c:strCache>
            </c:strRef>
          </c:tx>
          <c:spPr>
            <a:solidFill>
              <a:schemeClr val="accent4">
                <a:shade val="88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Distribution'!$AJ$5</c:f>
              <c:numCache>
                <c:formatCode>General</c:formatCode>
                <c:ptCount val="1"/>
                <c:pt idx="0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866-42CB-9F72-FE0E02BA1663}"/>
            </c:ext>
          </c:extLst>
        </c:ser>
        <c:ser>
          <c:idx val="35"/>
          <c:order val="35"/>
          <c:tx>
            <c:strRef>
              <c:f>'Year Distribution'!$AK$3:$AK$4</c:f>
              <c:strCache>
                <c:ptCount val="1"/>
                <c:pt idx="0">
                  <c:v>1973</c:v>
                </c:pt>
              </c:strCache>
            </c:strRef>
          </c:tx>
          <c:spPr>
            <a:solidFill>
              <a:schemeClr val="accent4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Distribution'!$AK$5</c:f>
              <c:numCache>
                <c:formatCode>General</c:formatCode>
                <c:ptCount val="1"/>
                <c:pt idx="0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0866-42CB-9F72-FE0E02BA1663}"/>
            </c:ext>
          </c:extLst>
        </c:ser>
        <c:ser>
          <c:idx val="36"/>
          <c:order val="36"/>
          <c:tx>
            <c:strRef>
              <c:f>'Year Distribution'!$AL$3:$AL$4</c:f>
              <c:strCache>
                <c:ptCount val="1"/>
                <c:pt idx="0">
                  <c:v>1974</c:v>
                </c:pt>
              </c:strCache>
            </c:strRef>
          </c:tx>
          <c:spPr>
            <a:solidFill>
              <a:schemeClr val="accent4">
                <a:shade val="83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Distribution'!$AL$5</c:f>
              <c:numCache>
                <c:formatCode>General</c:formatCode>
                <c:ptCount val="1"/>
                <c:pt idx="0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0866-42CB-9F72-FE0E02BA1663}"/>
            </c:ext>
          </c:extLst>
        </c:ser>
        <c:ser>
          <c:idx val="37"/>
          <c:order val="37"/>
          <c:tx>
            <c:strRef>
              <c:f>'Year Distribution'!$AM$3:$AM$4</c:f>
              <c:strCache>
                <c:ptCount val="1"/>
                <c:pt idx="0">
                  <c:v>1975</c:v>
                </c:pt>
              </c:strCache>
            </c:strRef>
          </c:tx>
          <c:spPr>
            <a:solidFill>
              <a:schemeClr val="accent4">
                <a:shade val="81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Distribution'!$AM$5</c:f>
              <c:numCache>
                <c:formatCode>General</c:formatCode>
                <c:ptCount val="1"/>
                <c:pt idx="0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0866-42CB-9F72-FE0E02BA1663}"/>
            </c:ext>
          </c:extLst>
        </c:ser>
        <c:ser>
          <c:idx val="38"/>
          <c:order val="38"/>
          <c:tx>
            <c:strRef>
              <c:f>'Year Distribution'!$AN$3:$AN$4</c:f>
              <c:strCache>
                <c:ptCount val="1"/>
                <c:pt idx="0">
                  <c:v>1976</c:v>
                </c:pt>
              </c:strCache>
            </c:strRef>
          </c:tx>
          <c:spPr>
            <a:solidFill>
              <a:schemeClr val="accent4">
                <a:shade val="79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Distribution'!$AN$5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866-42CB-9F72-FE0E02BA1663}"/>
            </c:ext>
          </c:extLst>
        </c:ser>
        <c:ser>
          <c:idx val="39"/>
          <c:order val="39"/>
          <c:tx>
            <c:strRef>
              <c:f>'Year Distribution'!$AO$3:$AO$4</c:f>
              <c:strCache>
                <c:ptCount val="1"/>
                <c:pt idx="0">
                  <c:v>1977</c:v>
                </c:pt>
              </c:strCache>
            </c:strRef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Distribution'!$AO$5</c:f>
              <c:numCache>
                <c:formatCode>General</c:formatCode>
                <c:ptCount val="1"/>
                <c:pt idx="0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0866-42CB-9F72-FE0E02BA1663}"/>
            </c:ext>
          </c:extLst>
        </c:ser>
        <c:ser>
          <c:idx val="40"/>
          <c:order val="40"/>
          <c:tx>
            <c:strRef>
              <c:f>'Year Distribution'!$AP$3:$AP$4</c:f>
              <c:strCache>
                <c:ptCount val="1"/>
                <c:pt idx="0">
                  <c:v>1978</c:v>
                </c:pt>
              </c:strCache>
            </c:strRef>
          </c:tx>
          <c:spPr>
            <a:solidFill>
              <a:schemeClr val="accent4">
                <a:shade val="74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Distribution'!$AP$5</c:f>
              <c:numCache>
                <c:formatCode>General</c:formatCode>
                <c:ptCount val="1"/>
                <c:pt idx="0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0866-42CB-9F72-FE0E02BA1663}"/>
            </c:ext>
          </c:extLst>
        </c:ser>
        <c:ser>
          <c:idx val="41"/>
          <c:order val="41"/>
          <c:tx>
            <c:strRef>
              <c:f>'Year Distribution'!$AQ$3:$AQ$4</c:f>
              <c:strCache>
                <c:ptCount val="1"/>
                <c:pt idx="0">
                  <c:v>1979</c:v>
                </c:pt>
              </c:strCache>
            </c:strRef>
          </c:tx>
          <c:spPr>
            <a:solidFill>
              <a:schemeClr val="accent4">
                <a:shade val="72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Distribution'!$AQ$5</c:f>
              <c:numCache>
                <c:formatCode>General</c:formatCode>
                <c:ptCount val="1"/>
                <c:pt idx="0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0866-42CB-9F72-FE0E02BA1663}"/>
            </c:ext>
          </c:extLst>
        </c:ser>
        <c:ser>
          <c:idx val="42"/>
          <c:order val="42"/>
          <c:tx>
            <c:strRef>
              <c:f>'Year Distribution'!$AR$3:$AR$4</c:f>
              <c:strCache>
                <c:ptCount val="1"/>
                <c:pt idx="0">
                  <c:v>1980</c:v>
                </c:pt>
              </c:strCache>
            </c:strRef>
          </c:tx>
          <c:spPr>
            <a:solidFill>
              <a:schemeClr val="accent4">
                <a:shade val="69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Distribution'!$AR$5</c:f>
              <c:numCache>
                <c:formatCode>General</c:formatCode>
                <c:ptCount val="1"/>
                <c:pt idx="0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0866-42CB-9F72-FE0E02BA1663}"/>
            </c:ext>
          </c:extLst>
        </c:ser>
        <c:ser>
          <c:idx val="43"/>
          <c:order val="43"/>
          <c:tx>
            <c:strRef>
              <c:f>'Year Distribution'!$AS$3:$AS$4</c:f>
              <c:strCache>
                <c:ptCount val="1"/>
                <c:pt idx="0">
                  <c:v>1981</c:v>
                </c:pt>
              </c:strCache>
            </c:strRef>
          </c:tx>
          <c:spPr>
            <a:solidFill>
              <a:schemeClr val="accent4">
                <a:shade val="67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Distribution'!$AS$5</c:f>
              <c:numCache>
                <c:formatCode>General</c:formatCode>
                <c:ptCount val="1"/>
                <c:pt idx="0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0866-42CB-9F72-FE0E02BA1663}"/>
            </c:ext>
          </c:extLst>
        </c:ser>
        <c:ser>
          <c:idx val="44"/>
          <c:order val="44"/>
          <c:tx>
            <c:strRef>
              <c:f>'Year Distribution'!$AT$3:$AT$4</c:f>
              <c:strCache>
                <c:ptCount val="1"/>
                <c:pt idx="0">
                  <c:v>1982</c:v>
                </c:pt>
              </c:strCache>
            </c:strRef>
          </c:tx>
          <c:spPr>
            <a:solidFill>
              <a:schemeClr val="accent4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Distribution'!$AT$5</c:f>
              <c:numCache>
                <c:formatCode>General</c:formatCode>
                <c:ptCount val="1"/>
                <c:pt idx="0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0866-42CB-9F72-FE0E02BA1663}"/>
            </c:ext>
          </c:extLst>
        </c:ser>
        <c:ser>
          <c:idx val="45"/>
          <c:order val="45"/>
          <c:tx>
            <c:strRef>
              <c:f>'Year Distribution'!$AU$3:$AU$4</c:f>
              <c:strCache>
                <c:ptCount val="1"/>
                <c:pt idx="0">
                  <c:v>1983</c:v>
                </c:pt>
              </c:strCache>
            </c:strRef>
          </c:tx>
          <c:spPr>
            <a:solidFill>
              <a:schemeClr val="accent4">
                <a:shade val="62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Distribution'!$AU$5</c:f>
              <c:numCache>
                <c:formatCode>General</c:formatCode>
                <c:ptCount val="1"/>
                <c:pt idx="0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0866-42CB-9F72-FE0E02BA1663}"/>
            </c:ext>
          </c:extLst>
        </c:ser>
        <c:ser>
          <c:idx val="46"/>
          <c:order val="46"/>
          <c:tx>
            <c:strRef>
              <c:f>'Year Distribution'!$AV$3:$AV$4</c:f>
              <c:strCache>
                <c:ptCount val="1"/>
                <c:pt idx="0">
                  <c:v>1984</c:v>
                </c:pt>
              </c:strCache>
            </c:strRef>
          </c:tx>
          <c:spPr>
            <a:solidFill>
              <a:schemeClr val="accent4">
                <a:shade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Distribution'!$AV$5</c:f>
              <c:numCache>
                <c:formatCode>General</c:formatCode>
                <c:ptCount val="1"/>
                <c:pt idx="0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0866-42CB-9F72-FE0E02BA1663}"/>
            </c:ext>
          </c:extLst>
        </c:ser>
        <c:ser>
          <c:idx val="47"/>
          <c:order val="47"/>
          <c:tx>
            <c:strRef>
              <c:f>'Year Distribution'!$AW$3:$AW$4</c:f>
              <c:strCache>
                <c:ptCount val="1"/>
                <c:pt idx="0">
                  <c:v>1985</c:v>
                </c:pt>
              </c:strCache>
            </c:strRef>
          </c:tx>
          <c:spPr>
            <a:solidFill>
              <a:schemeClr val="accent4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Distribution'!$AW$5</c:f>
              <c:numCache>
                <c:formatCode>General</c:formatCode>
                <c:ptCount val="1"/>
                <c:pt idx="0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0866-42CB-9F72-FE0E02BA1663}"/>
            </c:ext>
          </c:extLst>
        </c:ser>
        <c:ser>
          <c:idx val="48"/>
          <c:order val="48"/>
          <c:tx>
            <c:strRef>
              <c:f>'Year Distribution'!$AX$3:$AX$4</c:f>
              <c:strCache>
                <c:ptCount val="1"/>
                <c:pt idx="0">
                  <c:v>1986</c:v>
                </c:pt>
              </c:strCache>
            </c:strRef>
          </c:tx>
          <c:spPr>
            <a:solidFill>
              <a:schemeClr val="accent4">
                <a:shade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Distribution'!$AX$5</c:f>
              <c:numCache>
                <c:formatCode>General</c:formatCode>
                <c:ptCount val="1"/>
                <c:pt idx="0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0866-42CB-9F72-FE0E02BA1663}"/>
            </c:ext>
          </c:extLst>
        </c:ser>
        <c:ser>
          <c:idx val="49"/>
          <c:order val="49"/>
          <c:tx>
            <c:strRef>
              <c:f>'Year Distribution'!$AY$3:$AY$4</c:f>
              <c:strCache>
                <c:ptCount val="1"/>
                <c:pt idx="0">
                  <c:v>1987</c:v>
                </c:pt>
              </c:strCache>
            </c:strRef>
          </c:tx>
          <c:spPr>
            <a:solidFill>
              <a:schemeClr val="accent4">
                <a:shade val="53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Distribution'!$AY$5</c:f>
              <c:numCache>
                <c:formatCode>General</c:formatCode>
                <c:ptCount val="1"/>
                <c:pt idx="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0866-42CB-9F72-FE0E02BA1663}"/>
            </c:ext>
          </c:extLst>
        </c:ser>
        <c:ser>
          <c:idx val="50"/>
          <c:order val="50"/>
          <c:tx>
            <c:strRef>
              <c:f>'Year Distribution'!$AZ$3:$AZ$4</c:f>
              <c:strCache>
                <c:ptCount val="1"/>
                <c:pt idx="0">
                  <c:v>1988</c:v>
                </c:pt>
              </c:strCache>
            </c:strRef>
          </c:tx>
          <c:spPr>
            <a:solidFill>
              <a:schemeClr val="accent4">
                <a:shade val="51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Distribution'!$AZ$5</c:f>
              <c:numCache>
                <c:formatCode>General</c:formatCode>
                <c:ptCount val="1"/>
                <c:pt idx="0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0866-42CB-9F72-FE0E02BA1663}"/>
            </c:ext>
          </c:extLst>
        </c:ser>
        <c:ser>
          <c:idx val="51"/>
          <c:order val="51"/>
          <c:tx>
            <c:strRef>
              <c:f>'Year Distribution'!$BA$3:$BA$4</c:f>
              <c:strCache>
                <c:ptCount val="1"/>
                <c:pt idx="0">
                  <c:v>1989</c:v>
                </c:pt>
              </c:strCache>
            </c:strRef>
          </c:tx>
          <c:spPr>
            <a:solidFill>
              <a:schemeClr val="accent4">
                <a:shade val="48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Distribution'!$BA$5</c:f>
              <c:numCache>
                <c:formatCode>General</c:formatCode>
                <c:ptCount val="1"/>
                <c:pt idx="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0866-42CB-9F72-FE0E02BA1663}"/>
            </c:ext>
          </c:extLst>
        </c:ser>
        <c:ser>
          <c:idx val="52"/>
          <c:order val="52"/>
          <c:tx>
            <c:strRef>
              <c:f>'Year Distribution'!$BB$3:$BB$4</c:f>
              <c:strCache>
                <c:ptCount val="1"/>
                <c:pt idx="0">
                  <c:v>1990</c:v>
                </c:pt>
              </c:strCache>
            </c:strRef>
          </c:tx>
          <c:spPr>
            <a:solidFill>
              <a:schemeClr val="accent4">
                <a:shade val="46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Distribution'!$BB$5</c:f>
              <c:numCache>
                <c:formatCode>General</c:formatCode>
                <c:ptCount val="1"/>
                <c:pt idx="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0866-42CB-9F72-FE0E02BA1663}"/>
            </c:ext>
          </c:extLst>
        </c:ser>
        <c:ser>
          <c:idx val="53"/>
          <c:order val="53"/>
          <c:tx>
            <c:strRef>
              <c:f>'Year Distribution'!$BC$3:$BC$4</c:f>
              <c:strCache>
                <c:ptCount val="1"/>
                <c:pt idx="0">
                  <c:v>1991</c:v>
                </c:pt>
              </c:strCache>
            </c:strRef>
          </c:tx>
          <c:spPr>
            <a:solidFill>
              <a:schemeClr val="accent4">
                <a:shade val="44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Distribution'!$BC$5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0866-42CB-9F72-FE0E02BA1663}"/>
            </c:ext>
          </c:extLst>
        </c:ser>
        <c:ser>
          <c:idx val="54"/>
          <c:order val="54"/>
          <c:tx>
            <c:strRef>
              <c:f>'Year Distribution'!$BD$3:$BD$4</c:f>
              <c:strCache>
                <c:ptCount val="1"/>
                <c:pt idx="0">
                  <c:v>1992</c:v>
                </c:pt>
              </c:strCache>
            </c:strRef>
          </c:tx>
          <c:spPr>
            <a:solidFill>
              <a:schemeClr val="accent4">
                <a:shade val="41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Distribution'!$BD$5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0866-42CB-9F72-FE0E02BA1663}"/>
            </c:ext>
          </c:extLst>
        </c:ser>
        <c:ser>
          <c:idx val="55"/>
          <c:order val="55"/>
          <c:tx>
            <c:strRef>
              <c:f>'Year Distribution'!$BE$3:$BE$4</c:f>
              <c:strCache>
                <c:ptCount val="1"/>
                <c:pt idx="0">
                  <c:v>1993</c:v>
                </c:pt>
              </c:strCache>
            </c:strRef>
          </c:tx>
          <c:spPr>
            <a:solidFill>
              <a:schemeClr val="accent4">
                <a:shade val="39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Distribution'!$BE$5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0866-42CB-9F72-FE0E02BA1663}"/>
            </c:ext>
          </c:extLst>
        </c:ser>
        <c:ser>
          <c:idx val="56"/>
          <c:order val="56"/>
          <c:tx>
            <c:strRef>
              <c:f>'Year Distribution'!$BF$3:$BF$4</c:f>
              <c:strCache>
                <c:ptCount val="1"/>
                <c:pt idx="0">
                  <c:v>1994</c:v>
                </c:pt>
              </c:strCache>
            </c:strRef>
          </c:tx>
          <c:spPr>
            <a:solidFill>
              <a:schemeClr val="accent4">
                <a:shade val="37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Distribution'!$BF$5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0866-42CB-9F72-FE0E02BA1663}"/>
            </c:ext>
          </c:extLst>
        </c:ser>
        <c:ser>
          <c:idx val="57"/>
          <c:order val="57"/>
          <c:tx>
            <c:strRef>
              <c:f>'Year Distribution'!$BG$3:$BG$4</c:f>
              <c:strCache>
                <c:ptCount val="1"/>
                <c:pt idx="0">
                  <c:v>1995</c:v>
                </c:pt>
              </c:strCache>
            </c:strRef>
          </c:tx>
          <c:spPr>
            <a:solidFill>
              <a:schemeClr val="accent4">
                <a:shade val="34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Distribution'!$BG$5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0866-42CB-9F72-FE0E02BA1663}"/>
            </c:ext>
          </c:extLst>
        </c:ser>
        <c:ser>
          <c:idx val="58"/>
          <c:order val="58"/>
          <c:tx>
            <c:strRef>
              <c:f>'Year Distribution'!$BH$3:$BH$4</c:f>
              <c:strCache>
                <c:ptCount val="1"/>
                <c:pt idx="0">
                  <c:v>1996</c:v>
                </c:pt>
              </c:strCache>
            </c:strRef>
          </c:tx>
          <c:spPr>
            <a:solidFill>
              <a:schemeClr val="accent4">
                <a:shade val="32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Distribution'!$BH$5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0866-42CB-9F72-FE0E02BA1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0649776"/>
        <c:axId val="720650256"/>
      </c:barChart>
      <c:catAx>
        <c:axId val="72064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650256"/>
        <c:crosses val="autoZero"/>
        <c:auto val="1"/>
        <c:lblAlgn val="ctr"/>
        <c:lblOffset val="100"/>
        <c:noMultiLvlLbl val="0"/>
      </c:catAx>
      <c:valAx>
        <c:axId val="72065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64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Income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Income Distribution</a:t>
          </a:r>
        </a:p>
      </cx:txPr>
    </cx:title>
    <cx:plotArea>
      <cx:plotAreaRegion>
        <cx:series layoutId="clusteredColumn" uniqueId="{111A727A-BE55-4281-9C5C-751BA9DEA8B3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236220</xdr:colOff>
      <xdr:row>5</xdr:row>
      <xdr:rowOff>137160</xdr:rowOff>
    </xdr:from>
    <xdr:to>
      <xdr:col>18</xdr:col>
      <xdr:colOff>7620</xdr:colOff>
      <xdr:row>20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4E6A2-5B62-2ADE-B81D-06C8E7F9F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26</xdr:row>
      <xdr:rowOff>0</xdr:rowOff>
    </xdr:from>
    <xdr:to>
      <xdr:col>9</xdr:col>
      <xdr:colOff>304800</xdr:colOff>
      <xdr:row>41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6D6CE98F-8716-4179-A7BF-F9714139EB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34000" y="4705350"/>
              <a:ext cx="4572000" cy="2714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l Joaquin" refreshedDate="45835.479353935189" createdVersion="8" refreshedVersion="8" minRefreshableVersion="3" recordCount="2240" xr:uid="{1E624663-891B-447A-8E19-D4ED62D620EB}">
  <cacheSource type="worksheet">
    <worksheetSource name="Table1"/>
  </cacheSource>
  <cacheFields count="28">
    <cacheField name="ID" numFmtId="0">
      <sharedItems containsSemiMixedTypes="0" containsString="0" containsNumber="1" containsInteger="1" minValue="0" maxValue="11191"/>
    </cacheField>
    <cacheField name="Year_Birth" numFmtId="0">
      <sharedItems containsSemiMixedTypes="0" containsString="0" containsNumber="1" containsInteger="1" minValue="1893" maxValue="1996" count="59">
        <n v="1970"/>
        <n v="1961"/>
        <n v="1958"/>
        <n v="1967"/>
        <n v="1989"/>
        <n v="1954"/>
        <n v="1947"/>
        <n v="1979"/>
        <n v="1959"/>
        <n v="1981"/>
        <n v="1969"/>
        <n v="1977"/>
        <n v="1960"/>
        <n v="1966"/>
        <n v="1976"/>
        <n v="1965"/>
        <n v="1956"/>
        <n v="1975"/>
        <n v="1971"/>
        <n v="1986"/>
        <n v="1972"/>
        <n v="1974"/>
        <n v="1990"/>
        <n v="1987"/>
        <n v="1984"/>
        <n v="1968"/>
        <n v="1955"/>
        <n v="1983"/>
        <n v="1973"/>
        <n v="1978"/>
        <n v="1952"/>
        <n v="1962"/>
        <n v="1964"/>
        <n v="1982"/>
        <n v="1963"/>
        <n v="1957"/>
        <n v="1980"/>
        <n v="1945"/>
        <n v="1949"/>
        <n v="1948"/>
        <n v="1953"/>
        <n v="1946"/>
        <n v="1985"/>
        <n v="1992"/>
        <n v="1944"/>
        <n v="1951"/>
        <n v="1988"/>
        <n v="1950"/>
        <n v="1994"/>
        <n v="1993"/>
        <n v="1991"/>
        <n v="1893"/>
        <n v="1996"/>
        <n v="1995"/>
        <n v="1899"/>
        <n v="1943"/>
        <n v="1941"/>
        <n v="1940"/>
        <n v="1900"/>
      </sharedItems>
    </cacheField>
    <cacheField name="Education" numFmtId="0">
      <sharedItems count="5">
        <s v="Graduation"/>
        <s v="PhD"/>
        <s v="2n Cycle"/>
        <s v="Master"/>
        <s v="Basic"/>
      </sharedItems>
    </cacheField>
    <cacheField name="Marital_Status" numFmtId="0">
      <sharedItems count="8">
        <s v="Divorced"/>
        <s v="Single"/>
        <s v="Married"/>
        <s v="Together"/>
        <s v="Widow"/>
        <s v="YOLO"/>
        <s v="Alone"/>
        <s v="Absurd"/>
      </sharedItems>
    </cacheField>
    <cacheField name=" Income " numFmtId="0">
      <sharedItems containsString="0" containsBlank="1" containsNumber="1" containsInteger="1" minValue="1730" maxValue="666666" count="1975">
        <n v="84835"/>
        <n v="57091"/>
        <n v="67267"/>
        <n v="32474"/>
        <n v="21474"/>
        <n v="71691"/>
        <n v="63564"/>
        <n v="44931"/>
        <n v="65324"/>
        <n v="81044"/>
        <n v="62499"/>
        <n v="67786"/>
        <n v="26872"/>
        <n v="4428"/>
        <n v="54809"/>
        <n v="32173"/>
        <n v="47823"/>
        <n v="30523"/>
        <n v="36634"/>
        <n v="43456"/>
        <n v="40662"/>
        <n v="49544"/>
        <n v="57731"/>
        <n v="33168"/>
        <n v="54450"/>
        <n v="35340"/>
        <n v="73170"/>
        <n v="65808"/>
        <n v="79529"/>
        <n v="34578"/>
        <n v="46374"/>
        <n v="18351"/>
        <n v="95169"/>
        <n v="65370"/>
        <n v="39228"/>
        <n v="84865"/>
        <n v="61314"/>
        <n v="21359"/>
        <n v="66465"/>
        <n v="81698"/>
        <n v="39146"/>
        <n v="25959"/>
        <n v="64260"/>
        <n v="32300"/>
        <n v="74806"/>
        <n v="72967"/>
        <n v="48904"/>
        <n v="14796"/>
        <n v="66991"/>
        <n v="52195"/>
        <n v="90369"/>
        <n v="18393"/>
        <n v="47139"/>
        <n v="38576"/>
        <n v="61905"/>
        <n v="83715"/>
        <n v="60597"/>
        <n v="6560"/>
        <n v="48330"/>
        <n v="38236"/>
        <n v="22701"/>
        <n v="53367"/>
        <n v="34728"/>
        <n v="63915"/>
        <n v="82504"/>
        <n v="38578"/>
        <n v="79174"/>
        <n v="81975"/>
        <n v="43263"/>
        <n v="27242"/>
        <n v="76445"/>
        <n v="75276"/>
        <n v="34213"/>
        <n v="72335"/>
        <n v="79143"/>
        <n v="27469"/>
        <n v="68695"/>
        <n v="50388"/>
        <n v="77622"/>
        <n v="46102"/>
        <n v="31859"/>
        <n v="23830"/>
        <n v="24639"/>
        <n v="71604"/>
        <n v="27255"/>
        <n v="55375"/>
        <n v="77037"/>
        <n v="24163"/>
        <n v="69476"/>
        <n v="72063"/>
        <n v="58646"/>
        <n v="47570"/>
        <n v="80011"/>
        <n v="54998"/>
        <n v="60200"/>
        <n v="63211"/>
        <n v="48432"/>
        <n v="62845"/>
        <n v="65220"/>
        <n v="74214"/>
        <n v="96547"/>
        <n v="53863"/>
        <n v="50447"/>
        <n v="37716"/>
        <n v="45203"/>
        <n v="37368"/>
        <n v="67225"/>
        <n v="65104"/>
        <n v="70566"/>
        <n v="69096"/>
        <n v="71434"/>
        <n v="33039"/>
        <n v="46610"/>
        <n v="49967"/>
        <n v="53359"/>
        <n v="49505"/>
        <n v="68657"/>
        <n v="72071"/>
        <n v="59235"/>
        <n v="21994"/>
        <m/>
        <n v="69209"/>
        <n v="31928"/>
        <n v="74004"/>
        <n v="30390"/>
        <n v="21355"/>
        <n v="26304"/>
        <n v="85710"/>
        <n v="102692"/>
        <n v="58350"/>
        <n v="7500"/>
        <n v="18890"/>
        <n v="20425"/>
        <n v="41437"/>
        <n v="49912"/>
        <n v="79823"/>
        <n v="85683"/>
        <n v="47025"/>
        <n v="68397"/>
        <n v="38175"/>
        <n v="46423"/>
        <n v="30560"/>
        <n v="60152"/>
        <n v="29672"/>
        <n v="70321"/>
        <n v="56181"/>
        <n v="24279"/>
        <n v="68462"/>
        <n v="55424"/>
        <n v="49094"/>
        <n v="59184"/>
        <n v="67430"/>
        <n v="30522"/>
        <n v="31878"/>
        <n v="83528"/>
        <n v="90300"/>
        <n v="68092"/>
        <n v="53761"/>
        <n v="52845"/>
        <n v="24027"/>
        <n v="42586"/>
        <n v="9722"/>
        <n v="86836"/>
        <n v="30467"/>
        <n v="54549"/>
        <n v="19444"/>
        <n v="69245"/>
        <n v="72968"/>
        <n v="48686"/>
        <n v="73687"/>
        <n v="82716"/>
        <n v="35523"/>
        <n v="60554"/>
        <n v="64090"/>
        <n v="61559"/>
        <n v="71670"/>
        <n v="67680"/>
        <n v="54386"/>
        <n v="64108"/>
        <n v="69702"/>
        <n v="47958"/>
        <n v="67716"/>
        <n v="34600"/>
        <n v="48752"/>
        <n v="15716"/>
        <n v="74985"/>
        <n v="45576"/>
        <n v="113734"/>
        <n v="57100"/>
        <n v="24434"/>
        <n v="37126"/>
        <n v="45160"/>
        <n v="33178"/>
        <n v="64866"/>
        <n v="34176"/>
        <n v="50014"/>
        <n v="92344"/>
        <n v="55282"/>
        <n v="48799"/>
        <n v="84169"/>
        <n v="39763"/>
        <n v="74165"/>
        <n v="42720"/>
        <n v="65275"/>
        <n v="36443"/>
        <n v="43776"/>
        <n v="56046"/>
        <n v="65148"/>
        <n v="49431"/>
        <n v="32583"/>
        <n v="16653"/>
        <n v="26850"/>
        <n v="51287"/>
        <n v="43050"/>
        <n v="73448"/>
        <n v="17256"/>
        <n v="86429"/>
        <n v="33569"/>
        <n v="25130"/>
        <n v="62998"/>
        <n v="26907"/>
        <n v="45579"/>
        <n v="47320"/>
        <n v="70179"/>
        <n v="28072"/>
        <n v="50501"/>
        <n v="58917"/>
        <n v="69372"/>
        <n v="35178"/>
        <n v="75693"/>
        <n v="69109"/>
        <n v="80134"/>
        <n v="64713"/>
        <n v="41411"/>
        <n v="55521"/>
        <n v="43795"/>
        <n v="22070"/>
        <n v="36408"/>
        <n v="34026"/>
        <n v="46049"/>
        <n v="35641"/>
        <n v="32414"/>
        <n v="59821"/>
        <n v="34968"/>
        <n v="56320"/>
        <n v="70091"/>
        <n v="46097"/>
        <n v="41003"/>
        <n v="44911"/>
        <n v="33249"/>
        <n v="42873"/>
        <n v="51039"/>
        <n v="78952"/>
        <n v="29435"/>
        <n v="79865"/>
        <n v="65968"/>
        <n v="86424"/>
        <n v="67272"/>
        <n v="78499"/>
        <n v="77044"/>
        <n v="70515"/>
        <n v="17459"/>
        <n v="80336"/>
        <n v="15759"/>
        <n v="26326"/>
        <n v="62061"/>
        <n v="5305"/>
        <n v="75777"/>
        <n v="71499"/>
        <n v="31626"/>
        <n v="42670"/>
        <n v="83917"/>
        <n v="41021"/>
        <n v="79456"/>
        <n v="78789"/>
        <n v="50870"/>
        <n v="35876"/>
        <n v="23539"/>
        <n v="32557"/>
        <n v="62466"/>
        <n v="54198"/>
        <n v="82170"/>
        <n v="61798"/>
        <n v="15253"/>
        <n v="78285"/>
        <n v="62535"/>
        <n v="27190"/>
        <n v="48985"/>
        <n v="72940"/>
        <n v="36145"/>
        <n v="157146"/>
        <n v="81843"/>
        <n v="41883"/>
        <n v="45759"/>
        <n v="78394"/>
        <n v="30279"/>
        <n v="31880"/>
        <n v="60208"/>
        <n v="78687"/>
        <n v="37401"/>
        <n v="75315"/>
        <n v="69263"/>
        <n v="78569"/>
        <n v="57705"/>
        <n v="74805"/>
        <n v="66426"/>
        <n v="51529"/>
        <n v="18100"/>
        <n v="59601"/>
        <n v="20981"/>
        <n v="74068"/>
        <n v="36790"/>
        <n v="18793"/>
        <n v="27421"/>
        <n v="30675"/>
        <n v="83145"/>
        <n v="34053"/>
        <n v="31788"/>
        <n v="45894"/>
        <n v="41986"/>
        <n v="42769"/>
        <n v="58582"/>
        <n v="49096"/>
        <n v="76412"/>
        <n v="18929"/>
        <n v="21888"/>
        <n v="41580"/>
        <n v="31605"/>
        <n v="25509"/>
        <n v="33051"/>
        <n v="28764"/>
        <n v="32146"/>
        <n v="22148"/>
        <n v="36781"/>
        <n v="54197"/>
        <n v="93790"/>
        <n v="24762"/>
        <n v="30477"/>
        <n v="11448"/>
        <n v="70844"/>
        <n v="30828"/>
        <n v="62513"/>
        <n v="27733"/>
        <n v="39435"/>
        <n v="75345"/>
        <n v="20491"/>
        <n v="36715"/>
        <n v="71706"/>
        <n v="69063"/>
        <n v="24645"/>
        <n v="35797"/>
        <n v="44078"/>
        <n v="26954"/>
        <n v="38887"/>
        <n v="65463"/>
        <n v="53537"/>
        <n v="36230"/>
        <n v="80763"/>
        <n v="60585"/>
        <n v="49166"/>
        <n v="75261"/>
        <n v="89891"/>
        <n v="72828"/>
        <n v="75278"/>
        <n v="38557"/>
        <n v="81300"/>
        <n v="60161"/>
        <n v="69389"/>
        <n v="64497"/>
        <n v="61014"/>
        <n v="44319"/>
        <n v="53233"/>
        <n v="77972"/>
        <n v="81361"/>
        <n v="25707"/>
        <n v="42403"/>
        <n v="65704"/>
        <n v="37406"/>
        <n v="39767"/>
        <n v="54210"/>
        <n v="57136"/>
        <n v="40794"/>
        <n v="83003"/>
        <n v="89058"/>
        <n v="20193"/>
        <n v="72099"/>
        <n v="43824"/>
        <n v="66653"/>
        <n v="44359"/>
        <n v="79410"/>
        <n v="55842"/>
        <n v="79946"/>
        <n v="88194"/>
        <n v="80184"/>
        <n v="76982"/>
        <n v="65295"/>
        <n v="29009"/>
        <n v="78931"/>
        <n v="56939"/>
        <n v="64509"/>
        <n v="30093"/>
        <n v="30351"/>
        <n v="38201"/>
        <n v="43974"/>
        <n v="38200"/>
        <n v="87305"/>
        <n v="16860"/>
        <n v="27213"/>
        <n v="4861"/>
        <n v="38196"/>
        <n v="41145"/>
        <n v="38513"/>
        <n v="45688"/>
        <n v="77863"/>
        <n v="42169"/>
        <n v="45906"/>
        <n v="35388"/>
        <n v="80952"/>
        <n v="39898"/>
        <n v="44051"/>
        <n v="86718"/>
        <n v="80141"/>
        <n v="58597"/>
        <n v="70356"/>
        <n v="46904"/>
        <n v="37760"/>
        <n v="61839"/>
        <n v="29791"/>
        <n v="48918"/>
        <n v="58692"/>
        <n v="39356"/>
        <n v="76234"/>
        <n v="55434"/>
        <n v="66835"/>
        <n v="71965"/>
        <n v="74538"/>
        <n v="50002"/>
        <n v="53977"/>
        <n v="69930"/>
        <n v="62981"/>
        <n v="46014"/>
        <n v="18227"/>
        <n v="65991"/>
        <n v="38808"/>
        <n v="160803"/>
        <n v="43783"/>
        <n v="30396"/>
        <n v="65526"/>
        <n v="55956"/>
        <n v="55563"/>
        <n v="57236"/>
        <n v="89694"/>
        <n v="57420"/>
        <n v="33622"/>
        <n v="29999"/>
        <n v="31497"/>
        <n v="36802"/>
        <n v="61671"/>
        <n v="60182"/>
        <n v="29732"/>
        <n v="45921"/>
        <n v="16529"/>
        <n v="98777"/>
        <n v="77027"/>
        <n v="69139"/>
        <n v="65169"/>
        <n v="40049"/>
        <n v="69755"/>
        <n v="54456"/>
        <n v="666666"/>
        <n v="60689"/>
        <n v="26487"/>
        <n v="28164"/>
        <n v="22585"/>
        <n v="64795"/>
        <n v="42000"/>
        <n v="70713"/>
        <n v="82800"/>
        <n v="30801"/>
        <n v="83891"/>
        <n v="38054"/>
        <n v="14045"/>
        <n v="44155"/>
        <n v="57642"/>
        <n v="31353"/>
        <n v="41335"/>
        <n v="40737"/>
        <n v="19789"/>
        <n v="35946"/>
        <n v="36262"/>
        <n v="44551"/>
        <n v="71367"/>
        <n v="57957"/>
        <n v="50334"/>
        <n v="48150"/>
        <n v="56796"/>
        <n v="52278"/>
        <n v="33444"/>
        <n v="20895"/>
        <n v="37509"/>
        <n v="88097"/>
        <n v="59041"/>
        <n v="43322"/>
        <n v="46015"/>
        <n v="34242"/>
        <n v="65210"/>
        <n v="50520"/>
        <n v="90765"/>
        <n v="80589"/>
        <n v="49572"/>
        <n v="75437"/>
        <n v="44635"/>
        <n v="58512"/>
        <n v="62000"/>
        <n v="54252"/>
        <n v="45068"/>
        <n v="60474"/>
        <n v="56337"/>
        <n v="22434"/>
        <n v="61416"/>
        <n v="92163"/>
        <n v="58656"/>
        <n v="8940"/>
        <n v="26751"/>
        <n v="71427"/>
        <n v="26646"/>
        <n v="19346"/>
        <n v="56243"/>
        <n v="59892"/>
        <n v="71613"/>
        <n v="25252"/>
        <n v="42160"/>
        <n v="15862"/>
        <n v="82584"/>
        <n v="38360"/>
        <n v="75283"/>
        <n v="34941"/>
        <n v="61823"/>
        <n v="90226"/>
        <n v="44989"/>
        <n v="43586"/>
        <n v="32233"/>
        <n v="62882"/>
        <n v="57288"/>
        <n v="75774"/>
        <n v="90247"/>
        <n v="32218"/>
        <n v="84219"/>
        <n v="48877"/>
        <n v="60905"/>
        <n v="75236"/>
        <n v="62551"/>
        <n v="70123"/>
        <n v="50785"/>
        <n v="15315"/>
        <n v="64413"/>
        <n v="87171"/>
        <n v="30081"/>
        <n v="20180"/>
        <n v="55686"/>
        <n v="26887"/>
        <n v="61996"/>
        <n v="51537"/>
        <n v="72025"/>
        <n v="30538"/>
        <n v="61618"/>
        <n v="77343"/>
        <n v="75433"/>
        <n v="82571"/>
        <n v="60033"/>
        <n v="39062"/>
        <n v="30023"/>
        <n v="30015"/>
        <n v="33228"/>
        <n v="22574"/>
        <n v="55267"/>
        <n v="66886"/>
        <n v="72258"/>
        <n v="82733"/>
        <n v="45146"/>
        <n v="51250"/>
        <n v="32871"/>
        <n v="63855"/>
        <n v="42564"/>
        <n v="46344"/>
        <n v="50437"/>
        <n v="70971"/>
        <n v="37774"/>
        <n v="4023"/>
        <n v="33279"/>
        <n v="42693"/>
        <n v="70545"/>
        <n v="65486"/>
        <n v="77882"/>
        <n v="78468"/>
        <n v="77226"/>
        <n v="90638"/>
        <n v="70666"/>
        <n v="59052"/>
        <n v="13084"/>
        <n v="49160"/>
        <n v="23272"/>
        <n v="49476"/>
        <n v="62694"/>
        <n v="57906"/>
        <n v="71853"/>
        <n v="65031"/>
        <n v="30507"/>
        <n v="67419"/>
        <n v="59462"/>
        <n v="95529"/>
        <n v="53653"/>
        <n v="25965"/>
        <n v="22979"/>
        <n v="64950"/>
        <n v="44322"/>
        <n v="30096"/>
        <n v="56628"/>
        <n v="82326"/>
        <n v="71163"/>
        <n v="71022"/>
        <n v="42607"/>
        <n v="43057"/>
        <n v="47808"/>
        <n v="29236"/>
        <n v="40590"/>
        <n v="77520"/>
        <n v="40211"/>
        <n v="63516"/>
        <n v="53034"/>
        <n v="22669"/>
        <n v="79908"/>
        <n v="69867"/>
        <n v="70287"/>
        <n v="37070"/>
        <n v="38179"/>
        <n v="39922"/>
        <n v="64191"/>
        <n v="41658"/>
        <n v="40780"/>
        <n v="77568"/>
        <n v="66503"/>
        <n v="83512"/>
        <n v="31686"/>
        <n v="71322"/>
        <n v="27938"/>
        <n v="22263"/>
        <n v="34633"/>
        <n v="42162"/>
        <n v="162397"/>
        <n v="54162"/>
        <n v="41769"/>
        <n v="44953"/>
        <n v="37717"/>
        <n v="40548"/>
        <n v="67893"/>
        <n v="69267"/>
        <n v="9548"/>
        <n v="68281"/>
        <n v="92556"/>
        <n v="48526"/>
        <n v="90273"/>
        <n v="19414"/>
        <n v="79761"/>
        <n v="53312"/>
        <n v="41039"/>
        <n v="88347"/>
        <n v="50150"/>
        <n v="10245"/>
        <n v="33454"/>
        <n v="40887"/>
        <n v="55914"/>
        <n v="37292"/>
        <n v="52914"/>
        <n v="24884"/>
        <n v="67384"/>
        <n v="51651"/>
        <n v="82497"/>
        <n v="32632"/>
        <n v="33562"/>
        <n v="79146"/>
        <n v="36143"/>
        <n v="27159"/>
        <n v="41275"/>
        <n v="76800"/>
        <n v="75794"/>
        <n v="30833"/>
        <n v="26518"/>
        <n v="91065"/>
        <n v="45183"/>
        <n v="48070"/>
        <n v="30372"/>
        <n v="57036"/>
        <n v="66731"/>
        <n v="35682"/>
        <n v="10979"/>
        <n v="57912"/>
        <n v="36026"/>
        <n v="35788"/>
        <n v="42243"/>
        <n v="46086"/>
        <n v="61346"/>
        <n v="33316"/>
        <n v="21063"/>
        <n v="33697"/>
        <n v="25804"/>
        <n v="72117"/>
        <n v="61286"/>
        <n v="65196"/>
        <n v="55635"/>
        <n v="42021"/>
        <n v="75251"/>
        <n v="35322"/>
        <n v="53374"/>
        <n v="87195"/>
        <n v="42395"/>
        <n v="82427"/>
        <n v="44602"/>
        <n v="94642"/>
        <n v="28359"/>
        <n v="55801"/>
        <n v="92955"/>
        <n v="56534"/>
        <n v="69627"/>
        <n v="78579"/>
        <n v="44964"/>
        <n v="30899"/>
        <n v="78825"/>
        <n v="25545"/>
        <n v="47111"/>
        <n v="49667"/>
        <n v="66000"/>
        <n v="46910"/>
        <n v="25224"/>
        <n v="77382"/>
        <n v="28420"/>
        <n v="32952"/>
        <n v="46149"/>
        <n v="83532"/>
        <n v="73059"/>
        <n v="35701"/>
        <n v="89616"/>
        <n v="105471"/>
        <n v="78427"/>
        <n v="22518"/>
        <n v="59809"/>
        <n v="39660"/>
        <n v="52203"/>
        <n v="35860"/>
        <n v="76842"/>
        <n v="15033"/>
        <n v="67353"/>
        <n v="17003"/>
        <n v="65735"/>
        <n v="45684"/>
        <n v="21918"/>
        <n v="51267"/>
        <n v="59868"/>
        <n v="51373"/>
        <n v="46692"/>
        <n v="157733"/>
        <n v="54432"/>
        <n v="79607"/>
        <n v="51813"/>
        <n v="17487"/>
        <n v="40706"/>
        <n v="62859"/>
        <n v="61074"/>
        <n v="43638"/>
        <n v="58116"/>
        <n v="62187"/>
        <n v="77353"/>
        <n v="69759"/>
        <n v="21846"/>
        <n v="76532"/>
        <n v="70053"/>
        <n v="75342"/>
        <n v="27590"/>
        <n v="51148"/>
        <n v="33378"/>
        <n v="32644"/>
        <n v="33581"/>
        <n v="12393"/>
        <n v="42710"/>
        <n v="82347"/>
        <n v="22554"/>
        <n v="17323"/>
        <n v="62204"/>
        <n v="78028"/>
        <n v="63887"/>
        <n v="32727"/>
        <n v="29103"/>
        <n v="61482"/>
        <n v="20587"/>
        <n v="52190"/>
        <n v="48186"/>
        <n v="19329"/>
        <n v="34109"/>
        <n v="23477"/>
        <n v="47472"/>
        <n v="14849"/>
        <n v="26224"/>
        <n v="27238"/>
        <n v="57967"/>
        <n v="51569"/>
        <n v="72550"/>
        <n v="44511"/>
        <n v="62972"/>
        <n v="77845"/>
        <n v="36663"/>
        <n v="53204"/>
        <n v="21059"/>
        <n v="67087"/>
        <n v="73892"/>
        <n v="75114"/>
        <n v="42192"/>
        <n v="31454"/>
        <n v="22775"/>
        <n v="31590"/>
        <n v="14188"/>
        <n v="18169"/>
        <n v="62503"/>
        <n v="46734"/>
        <n v="68126"/>
        <n v="52869"/>
        <n v="26576"/>
        <n v="75825"/>
        <n v="57045"/>
        <n v="34984"/>
        <n v="27803"/>
        <n v="69283"/>
        <n v="18746"/>
        <n v="70924"/>
        <n v="69401"/>
        <n v="75012"/>
        <n v="85738"/>
        <n v="60934"/>
        <n v="27161"/>
        <n v="64325"/>
        <n v="18978"/>
        <n v="41124"/>
        <n v="39684"/>
        <n v="53378"/>
        <n v="37040"/>
        <n v="78710"/>
        <n v="92910"/>
        <n v="36283"/>
        <n v="79632"/>
        <n v="28587"/>
        <n v="88325"/>
        <n v="51412"/>
        <n v="63998"/>
        <n v="38593"/>
        <n v="27889"/>
        <n v="45889"/>
        <n v="56575"/>
        <n v="16014"/>
        <n v="61331"/>
        <n v="70893"/>
        <n v="2447"/>
        <n v="64849"/>
        <n v="42387"/>
        <n v="80617"/>
        <n v="54006"/>
        <n v="16531"/>
        <n v="30843"/>
        <n v="18988"/>
        <n v="81051"/>
        <n v="39747"/>
        <n v="34554"/>
        <n v="52854"/>
        <n v="81205"/>
        <n v="69084"/>
        <n v="65352"/>
        <n v="22063"/>
        <n v="47691"/>
        <n v="29187"/>
        <n v="72504"/>
        <n v="33986"/>
        <n v="42386"/>
        <n v="36957"/>
        <n v="13724"/>
        <n v="42664"/>
        <n v="37334"/>
        <n v="78497"/>
        <n v="58821"/>
        <n v="58398"/>
        <n v="80950"/>
        <n v="30732"/>
        <n v="89572"/>
        <n v="57107"/>
        <n v="76467"/>
        <n v="51315"/>
        <n v="43602"/>
        <n v="38643"/>
        <n v="49090"/>
        <n v="70617"/>
        <n v="67536"/>
        <n v="27573"/>
        <n v="13533"/>
        <n v="50725"/>
        <n v="25851"/>
        <n v="57113"/>
        <n v="62847"/>
        <n v="68627"/>
        <n v="25271"/>
        <n v="63810"/>
        <n v="65488"/>
        <n v="36927"/>
        <n v="22108"/>
        <n v="33183"/>
        <n v="23661"/>
        <n v="25315"/>
        <n v="45938"/>
        <n v="66951"/>
        <n v="77298"/>
        <n v="43018"/>
        <n v="75759"/>
        <n v="33996"/>
        <n v="54137"/>
        <n v="61223"/>
        <n v="69674"/>
        <n v="49494"/>
        <n v="51195"/>
        <n v="37284"/>
        <n v="42011"/>
        <n v="70044"/>
        <n v="46053"/>
        <n v="24480"/>
        <n v="54233"/>
        <n v="36130"/>
        <n v="56559"/>
        <n v="92859"/>
        <n v="44010"/>
        <n v="80124"/>
        <n v="50183"/>
        <n v="64722"/>
        <n v="37395"/>
        <n v="29543"/>
        <n v="19514"/>
        <n v="59481"/>
        <n v="91712"/>
        <n v="80144"/>
        <n v="59973"/>
        <n v="68352"/>
        <n v="81169"/>
        <n v="61456"/>
        <n v="22634"/>
        <n v="23957"/>
        <n v="33471"/>
        <n v="52157"/>
        <n v="30298"/>
        <n v="56551"/>
        <n v="65487"/>
        <n v="44213"/>
        <n v="40344"/>
        <n v="57867"/>
        <n v="25410"/>
        <n v="13260"/>
        <n v="42691"/>
        <n v="36138"/>
        <n v="58275"/>
        <n v="54237"/>
        <n v="34596"/>
        <n v="74881"/>
        <n v="44267"/>
        <n v="68487"/>
        <n v="80982"/>
        <n v="69508"/>
        <n v="63342"/>
        <n v="82014"/>
        <n v="76320"/>
        <n v="64587"/>
        <n v="74190"/>
        <n v="32765"/>
        <n v="22212"/>
        <n v="18358"/>
        <n v="26067"/>
        <n v="22390"/>
        <n v="70440"/>
        <n v="60199"/>
        <n v="38547"/>
        <n v="19107"/>
        <n v="37929"/>
        <n v="16813"/>
        <n v="57811"/>
        <n v="50943"/>
        <n v="53201"/>
        <n v="54414"/>
        <n v="26290"/>
        <n v="61250"/>
        <n v="28389"/>
        <n v="55250"/>
        <n v="37758"/>
        <n v="37633"/>
        <n v="33629"/>
        <n v="36947"/>
        <n v="69142"/>
        <n v="53154"/>
        <n v="65695"/>
        <n v="69805"/>
        <n v="36975"/>
        <n v="26228"/>
        <n v="37787"/>
        <n v="37087"/>
        <n v="57247"/>
        <n v="36930"/>
        <n v="48721"/>
        <n v="43641"/>
        <n v="75903"/>
        <n v="71391"/>
        <n v="16927"/>
        <n v="27215"/>
        <n v="53858"/>
        <n v="30983"/>
        <n v="43462"/>
        <n v="63943"/>
        <n v="26816"/>
        <n v="75484"/>
        <n v="33564"/>
        <n v="54348"/>
        <n v="54984"/>
        <n v="34738"/>
        <n v="68118"/>
        <n v="22682"/>
        <n v="51948"/>
        <n v="25293"/>
        <n v="41551"/>
        <n v="56067"/>
        <n v="67433"/>
        <n v="22010"/>
        <n v="64831"/>
        <n v="62820"/>
        <n v="78353"/>
        <n v="57183"/>
        <n v="23478"/>
        <n v="30168"/>
        <n v="37155"/>
        <n v="16581"/>
        <n v="41850"/>
        <n v="81380"/>
        <n v="56386"/>
        <n v="25818"/>
        <n v="15345"/>
        <n v="57954"/>
        <n v="50300"/>
        <n v="38725"/>
        <n v="10404"/>
        <n v="26868"/>
        <n v="72298"/>
        <n v="72905"/>
        <n v="29938"/>
        <n v="46681"/>
        <n v="29548"/>
        <n v="62058"/>
        <n v="36736"/>
        <n v="8820"/>
        <n v="14918"/>
        <n v="56715"/>
        <n v="24882"/>
        <n v="40442"/>
        <n v="64176"/>
        <n v="23536"/>
        <n v="35246"/>
        <n v="28442"/>
        <n v="48195"/>
        <n v="74116"/>
        <n v="78093"/>
        <n v="59354"/>
        <n v="36301"/>
        <n v="77598"/>
        <n v="62710"/>
        <n v="36317"/>
        <n v="42767"/>
        <n v="43815"/>
        <n v="44421"/>
        <n v="48948"/>
        <n v="63120"/>
        <n v="55517"/>
        <n v="36864"/>
        <n v="82582"/>
        <n v="79803"/>
        <n v="52569"/>
        <n v="82032"/>
        <n v="65685"/>
        <n v="40451"/>
        <n v="31163"/>
        <n v="35704"/>
        <n v="36075"/>
        <n v="70038"/>
        <n v="71796"/>
        <n v="47821"/>
        <n v="45503"/>
        <n v="28647"/>
        <n v="85431"/>
        <n v="72635"/>
        <n v="77142"/>
        <n v="53172"/>
        <n v="36065"/>
        <n v="73926"/>
        <n v="35790"/>
        <n v="39552"/>
        <n v="68316"/>
        <n v="102160"/>
        <n v="51390"/>
        <n v="72066"/>
        <n v="21675"/>
        <n v="48006"/>
        <n v="65106"/>
        <n v="58401"/>
        <n v="29315"/>
        <n v="49389"/>
        <n v="51717"/>
        <n v="46779"/>
        <n v="28520"/>
        <n v="34377"/>
        <n v="54959"/>
        <n v="82384"/>
        <n v="46998"/>
        <n v="58554"/>
        <n v="57333"/>
        <n v="80685"/>
        <n v="52117"/>
        <n v="62220"/>
        <n v="64014"/>
        <n v="46390"/>
        <n v="75507"/>
        <n v="59412"/>
        <n v="50616"/>
        <n v="35924"/>
        <n v="57937"/>
        <n v="73356"/>
        <n v="21255"/>
        <n v="58494"/>
        <n v="72460"/>
        <n v="68682"/>
        <n v="36959"/>
        <n v="46463"/>
        <n v="61825"/>
        <n v="28691"/>
        <n v="54058"/>
        <n v="84196"/>
        <n v="38620"/>
        <n v="3502"/>
        <n v="47743"/>
        <n v="80360"/>
        <n v="66303"/>
        <n v="52413"/>
        <n v="60714"/>
        <n v="31385"/>
        <n v="83257"/>
        <n v="80427"/>
        <n v="38823"/>
        <n v="42014"/>
        <n v="76140"/>
        <n v="41713"/>
        <n v="62670"/>
        <n v="70932"/>
        <n v="78939"/>
        <n v="44512"/>
        <n v="63967"/>
        <n v="90842"/>
        <n v="25358"/>
        <n v="28567"/>
        <n v="66373"/>
        <n v="83844"/>
        <n v="83664"/>
        <n v="27450"/>
        <n v="54880"/>
        <n v="60000"/>
        <n v="65176"/>
        <n v="61010"/>
        <n v="31089"/>
        <n v="20518"/>
        <n v="34469"/>
        <n v="28332"/>
        <n v="33456"/>
        <n v="38443"/>
        <n v="65333"/>
        <n v="82623"/>
        <n v="73691"/>
        <n v="74485"/>
        <n v="65748"/>
        <n v="24367"/>
        <n v="91700"/>
        <n v="79244"/>
        <n v="82017"/>
        <n v="58138"/>
        <n v="58482"/>
        <n v="29478"/>
        <n v="64474"/>
        <n v="31160"/>
        <n v="40321"/>
        <n v="55239"/>
        <n v="57513"/>
        <n v="85693"/>
        <n v="71855"/>
        <n v="71969"/>
        <n v="28973"/>
        <n v="80872"/>
        <n v="84117"/>
        <n v="38741"/>
        <n v="38961"/>
        <n v="75922"/>
        <n v="56962"/>
        <n v="70165"/>
        <n v="65308"/>
        <n v="29298"/>
        <n v="63246"/>
        <n v="33402"/>
        <n v="96843"/>
        <n v="82333"/>
        <n v="72643"/>
        <n v="32313"/>
        <n v="55284"/>
        <n v="15287"/>
        <n v="51563"/>
        <n v="81929"/>
        <n v="53593"/>
        <n v="60432"/>
        <n v="66726"/>
        <n v="62450"/>
        <n v="49514"/>
        <n v="43269"/>
        <n v="33762"/>
        <n v="60894"/>
        <n v="87771"/>
        <n v="50737"/>
        <n v="26150"/>
        <n v="57304"/>
        <n v="71107"/>
        <n v="53253"/>
        <n v="81320"/>
        <n v="87000"/>
        <n v="63684"/>
        <n v="69016"/>
        <n v="73803"/>
        <n v="46094"/>
        <n v="85844"/>
        <n v="38452"/>
        <n v="80395"/>
        <n v="87679"/>
        <n v="35416"/>
        <n v="44124"/>
        <n v="50729"/>
        <n v="94384"/>
        <n v="34412"/>
        <n v="31158"/>
        <n v="34838"/>
        <n v="56775"/>
        <n v="54356"/>
        <n v="72159"/>
        <n v="8028"/>
        <n v="55951"/>
        <n v="67911"/>
        <n v="20427"/>
        <n v="32303"/>
        <n v="55954"/>
        <n v="49187"/>
        <n v="49854"/>
        <n v="63693"/>
        <n v="19510"/>
        <n v="52332"/>
        <n v="55593"/>
        <n v="54591"/>
        <n v="74859"/>
        <n v="40851"/>
        <n v="58607"/>
        <n v="52614"/>
        <n v="67445"/>
        <n v="36778"/>
        <n v="39453"/>
        <n v="42731"/>
        <n v="40760"/>
        <n v="69969"/>
        <n v="80317"/>
        <n v="66636"/>
        <n v="54730"/>
        <n v="42835"/>
        <n v="53843"/>
        <n v="79530"/>
        <n v="63841"/>
        <n v="27100"/>
        <n v="72309"/>
        <n v="50664"/>
        <n v="20194"/>
        <n v="76618"/>
        <n v="45207"/>
        <n v="56721"/>
        <n v="27038"/>
        <n v="23763"/>
        <n v="37085"/>
        <n v="49605"/>
        <n v="1730"/>
        <n v="34824"/>
        <n v="63206"/>
        <n v="26759"/>
        <n v="55412"/>
        <n v="33590"/>
        <n v="70886"/>
        <n v="72679"/>
        <n v="65073"/>
        <n v="44300"/>
        <n v="56129"/>
        <n v="38590"/>
        <n v="53083"/>
        <n v="79689"/>
        <n v="34704"/>
        <n v="65316"/>
        <n v="41014"/>
        <n v="19740"/>
        <n v="23724"/>
        <n v="55212"/>
        <n v="79800"/>
        <n v="70647"/>
        <n v="38410"/>
        <n v="28071"/>
        <n v="54803"/>
        <n v="74293"/>
        <n v="35684"/>
        <n v="34320"/>
        <n v="41967"/>
        <n v="49681"/>
        <n v="53187"/>
        <n v="86610"/>
        <n v="70951"/>
        <n v="24206"/>
        <n v="55357"/>
        <n v="58113"/>
        <n v="70643"/>
        <n v="64355"/>
        <n v="82576"/>
        <n v="41644"/>
        <n v="72570"/>
        <n v="30630"/>
        <n v="22944"/>
        <n v="86979"/>
        <n v="82072"/>
        <n v="52034"/>
        <n v="72354"/>
        <n v="28427"/>
        <n v="39858"/>
        <n v="67381"/>
        <n v="23529"/>
        <n v="51479"/>
        <n v="76068"/>
        <n v="22507"/>
        <n v="50116"/>
        <n v="76624"/>
        <n v="34587"/>
        <n v="62159"/>
        <n v="66294"/>
        <n v="5648"/>
        <n v="37235"/>
        <n v="85620"/>
        <n v="23976"/>
        <n v="41020"/>
        <n v="36108"/>
        <n v="57530"/>
        <n v="62905"/>
        <n v="65846"/>
        <n v="34380"/>
        <n v="41638"/>
        <n v="63207"/>
        <n v="28320"/>
        <n v="43140"/>
        <n v="52531"/>
        <n v="40246"/>
        <n v="35196"/>
        <n v="70596"/>
        <n v="52597"/>
        <n v="42394"/>
        <n v="81657"/>
        <n v="49154"/>
        <n v="34074"/>
        <n v="70638"/>
        <n v="38136"/>
        <n v="67432"/>
        <n v="40689"/>
        <n v="101970"/>
        <n v="44325"/>
        <n v="61467"/>
        <n v="48178"/>
        <n v="16005"/>
        <n v="79593"/>
        <n v="61180"/>
        <n v="64449"/>
        <n v="77437"/>
        <n v="17649"/>
        <n v="53103"/>
        <n v="71819"/>
        <n v="74290"/>
        <n v="72282"/>
        <n v="47352"/>
        <n v="46524"/>
        <n v="50200"/>
        <n v="18222"/>
        <n v="77610"/>
        <n v="38097"/>
        <n v="44377"/>
        <n v="58684"/>
        <n v="66480"/>
        <n v="49638"/>
        <n v="26642"/>
        <n v="33235"/>
        <n v="23228"/>
        <n v="36732"/>
        <n v="82657"/>
        <n v="64140"/>
        <n v="44392"/>
        <n v="16185"/>
        <n v="38702"/>
        <n v="54072"/>
        <n v="61787"/>
        <n v="34935"/>
        <n v="59292"/>
        <n v="57959"/>
        <n v="92491"/>
        <n v="42207"/>
        <n v="46984"/>
        <n v="23442"/>
        <n v="46757"/>
        <n v="14515"/>
        <n v="80910"/>
        <n v="30545"/>
        <n v="44802"/>
        <n v="79941"/>
        <n v="79734"/>
        <n v="50353"/>
        <n v="77376"/>
        <n v="78075"/>
        <n v="42473"/>
        <n v="25008"/>
        <n v="56223"/>
        <n v="47850"/>
        <n v="91820"/>
        <n v="40637"/>
        <n v="23295"/>
        <n v="84574"/>
        <n v="54165"/>
        <n v="28510"/>
        <n v="67131"/>
        <n v="56242"/>
        <n v="86580"/>
        <n v="76005"/>
        <n v="54693"/>
        <n v="52750"/>
        <n v="36997"/>
        <n v="34230"/>
        <n v="47916"/>
        <n v="60839"/>
        <n v="79930"/>
        <n v="55158"/>
        <n v="85485"/>
        <n v="75865"/>
        <n v="44375"/>
        <n v="60504"/>
        <n v="65492"/>
        <n v="67506"/>
        <n v="68805"/>
        <n v="61209"/>
        <n v="66825"/>
        <n v="87188"/>
        <n v="84953"/>
        <n v="74637"/>
        <n v="86111"/>
        <n v="77632"/>
        <n v="31814"/>
        <n v="70116"/>
        <n v="48240"/>
        <n v="40101"/>
        <n v="70503"/>
        <n v="79205"/>
        <n v="51766"/>
        <n v="62994"/>
        <n v="65640"/>
        <n v="38361"/>
        <n v="19986"/>
        <n v="72903"/>
        <n v="45072"/>
        <n v="59062"/>
        <n v="61794"/>
        <n v="45143"/>
        <n v="26877"/>
        <n v="36921"/>
        <n v="54342"/>
        <n v="62772"/>
        <n v="75032"/>
        <n v="22419"/>
        <n v="36550"/>
        <n v="75027"/>
        <n v="63159"/>
        <n v="54108"/>
        <n v="81795"/>
        <n v="59594"/>
        <n v="18492"/>
        <n v="94472"/>
        <n v="70337"/>
        <n v="34853"/>
        <n v="16269"/>
        <n v="50272"/>
        <n v="22804"/>
        <n v="30631"/>
        <n v="78420"/>
        <n v="81741"/>
        <n v="25721"/>
        <n v="31907"/>
        <n v="37859"/>
        <n v="30261"/>
        <n v="21645"/>
        <n v="21282"/>
        <n v="32144"/>
        <n v="62637"/>
        <n v="16626"/>
        <n v="54690"/>
        <n v="61284"/>
        <n v="23718"/>
        <n v="33419"/>
        <n v="82025"/>
        <n v="15056"/>
        <n v="48192"/>
        <n v="67309"/>
        <n v="66033"/>
        <n v="28769"/>
        <n v="6835"/>
        <n v="32880"/>
        <n v="23616"/>
        <n v="19419"/>
        <n v="34961"/>
        <n v="64892"/>
        <n v="16248"/>
        <n v="52074"/>
        <n v="22123"/>
        <n v="35544"/>
        <n v="59060"/>
        <n v="65665"/>
        <n v="29819"/>
        <n v="81217"/>
        <n v="26095"/>
        <n v="65706"/>
        <n v="93027"/>
        <n v="58710"/>
        <n v="49618"/>
        <n v="58308"/>
        <n v="40800"/>
        <n v="18690"/>
        <n v="28087"/>
        <n v="75702"/>
        <n v="32892"/>
        <n v="89120"/>
        <n v="27116"/>
        <n v="46107"/>
        <n v="54466"/>
        <n v="59686"/>
        <n v="82460"/>
        <n v="76045"/>
        <n v="83829"/>
        <n v="32889"/>
        <n v="33462"/>
        <n v="36627"/>
        <n v="28718"/>
        <n v="77981"/>
        <n v="60230"/>
        <n v="74918"/>
        <n v="40464"/>
        <n v="64857"/>
        <n v="63381"/>
        <n v="66664"/>
        <n v="86358"/>
        <n v="41443"/>
        <n v="57072"/>
        <n v="54178"/>
        <n v="48767"/>
        <n v="51124"/>
        <n v="43020"/>
        <n v="49980"/>
        <n v="72906"/>
        <n v="25176"/>
        <n v="96876"/>
        <n v="31086"/>
        <n v="24072"/>
        <n v="76773"/>
        <n v="72190"/>
        <n v="83837"/>
        <n v="17345"/>
        <n v="75154"/>
        <n v="28249"/>
        <n v="69661"/>
        <n v="27922"/>
        <n v="45903"/>
        <n v="36273"/>
        <n v="70777"/>
        <n v="17148"/>
        <n v="66476"/>
        <n v="45057"/>
        <n v="41120"/>
        <n v="19485"/>
        <n v="21840"/>
        <n v="41473"/>
        <n v="31395"/>
        <n v="68117"/>
        <n v="47682"/>
        <n v="83151"/>
        <n v="58086"/>
        <n v="84460"/>
        <n v="66565"/>
        <n v="23910"/>
        <n v="35893"/>
        <n v="71128"/>
        <n v="38683"/>
        <n v="37150"/>
        <n v="61064"/>
        <n v="51650"/>
        <n v="55249"/>
        <n v="46854"/>
        <n v="14421"/>
        <n v="54132"/>
        <n v="153924"/>
        <n v="64813"/>
        <n v="61872"/>
        <n v="58025"/>
        <n v="83790"/>
        <n v="34350"/>
        <n v="33438"/>
        <n v="21955"/>
        <n v="60491"/>
        <n v="59304"/>
        <n v="34421"/>
        <n v="51411"/>
        <n v="71964"/>
        <n v="64504"/>
        <n v="49678"/>
        <n v="60482"/>
        <n v="55260"/>
        <n v="67369"/>
        <n v="47175"/>
        <n v="68743"/>
        <n v="56937"/>
        <n v="83033"/>
        <n v="37697"/>
        <n v="44689"/>
        <n v="23162"/>
        <n v="63033"/>
        <n v="40304"/>
        <n v="40059"/>
        <n v="80067"/>
        <n v="36038"/>
        <n v="40521"/>
        <n v="66334"/>
        <n v="11012"/>
        <n v="31615"/>
        <n v="69098"/>
        <n v="70792"/>
        <n v="17688"/>
        <n v="25443"/>
        <n v="24336"/>
        <n v="51111"/>
        <n v="44503"/>
        <n v="56850"/>
        <n v="66582"/>
        <n v="23148"/>
        <n v="82224"/>
        <n v="61917"/>
        <n v="43482"/>
        <n v="68274"/>
        <n v="42373"/>
        <n v="57537"/>
        <n v="80995"/>
        <n v="30992"/>
        <n v="78642"/>
        <n v="74268"/>
        <n v="75072"/>
        <n v="56253"/>
        <n v="59925"/>
        <n v="62807"/>
        <n v="23626"/>
        <n v="46106"/>
        <n v="81168"/>
        <n v="27244"/>
        <n v="26091"/>
        <n v="43142"/>
        <n v="38232"/>
        <n v="92533"/>
        <n v="63285"/>
        <n v="38946"/>
        <n v="40233"/>
        <n v="46831"/>
        <n v="67605"/>
        <n v="70379"/>
        <n v="77297"/>
        <n v="55759"/>
        <n v="58217"/>
        <n v="51369"/>
        <n v="91249"/>
        <n v="52513"/>
        <n v="44159"/>
        <n v="76081"/>
        <n v="39996"/>
        <n v="55012"/>
        <n v="77457"/>
        <n v="80695"/>
        <n v="71866"/>
        <n v="73450"/>
        <n v="55614"/>
        <n v="156924"/>
        <n v="30753"/>
        <n v="54603"/>
        <n v="22280"/>
        <n v="59385"/>
        <n v="76998"/>
        <n v="80573"/>
        <n v="24711"/>
        <n v="38829"/>
        <n v="71466"/>
        <n v="28839"/>
        <n v="53790"/>
        <n v="73705"/>
        <n v="22448"/>
        <n v="12571"/>
        <n v="73113"/>
        <n v="35765"/>
        <n v="66313"/>
        <n v="68148"/>
        <n v="44393"/>
        <n v="38197"/>
        <n v="51012"/>
        <n v="13672"/>
        <n v="41452"/>
        <n v="42081"/>
        <n v="14906"/>
        <n v="33812"/>
        <n v="46098"/>
        <n v="53230"/>
        <n v="88420"/>
        <n v="39548"/>
        <n v="61278"/>
        <n v="81246"/>
        <n v="58330"/>
        <n v="65777"/>
        <n v="70829"/>
        <n v="59247"/>
        <n v="25930"/>
        <n v="54753"/>
        <n v="28440"/>
        <n v="23559"/>
        <n v="62335"/>
        <n v="63777"/>
        <n v="59666"/>
        <n v="50965"/>
        <n v="71488"/>
        <n v="72228"/>
        <n v="46231"/>
        <n v="43300"/>
        <n v="78618"/>
        <n v="29760"/>
        <n v="50127"/>
        <n v="29604"/>
        <n v="49413"/>
        <n v="51876"/>
        <n v="45837"/>
        <n v="85696"/>
        <n v="59432"/>
        <n v="43185"/>
        <n v="60631"/>
        <n v="20559"/>
        <n v="50898"/>
        <n v="73807"/>
        <n v="14661"/>
        <n v="36807"/>
        <n v="46772"/>
        <n v="81574"/>
        <n v="30772"/>
        <n v="46377"/>
        <n v="78128"/>
        <n v="83443"/>
        <n v="50523"/>
        <n v="47009"/>
        <n v="37054"/>
        <n v="32011"/>
        <n v="82122"/>
        <n v="70300"/>
        <n v="21024"/>
        <n v="34916"/>
        <n v="27943"/>
        <n v="39791"/>
        <n v="62745"/>
        <n v="18589"/>
        <n v="85606"/>
        <n v="26997"/>
        <n v="82332"/>
        <n v="38853"/>
        <n v="27071"/>
        <n v="90933"/>
        <n v="65814"/>
        <n v="74250"/>
        <n v="33181"/>
        <n v="45006"/>
        <n v="42315"/>
        <n v="48699"/>
        <n v="59111"/>
        <n v="48726"/>
        <n v="37244"/>
        <n v="74854"/>
        <n v="60896"/>
        <n v="67546"/>
        <n v="46923"/>
        <n v="38988"/>
        <n v="49118"/>
        <n v="27683"/>
        <n v="39190"/>
        <n v="56981"/>
        <n v="90000"/>
        <n v="55707"/>
        <n v="9255"/>
        <n v="42997"/>
        <n v="71232"/>
        <n v="57744"/>
        <n v="33585"/>
        <n v="46891"/>
        <n v="50387"/>
        <n v="76653"/>
        <n v="76542"/>
        <n v="76995"/>
        <n v="38415"/>
        <n v="22304"/>
        <n v="75127"/>
        <n v="39722"/>
        <n v="7144"/>
        <n v="39771"/>
        <n v="42618"/>
        <n v="51518"/>
        <n v="74716"/>
        <n v="33955"/>
        <n v="45736"/>
        <n v="31632"/>
        <n v="60093"/>
        <n v="30822"/>
        <n v="41728"/>
        <n v="80739"/>
        <n v="49767"/>
        <n v="34445"/>
        <n v="67046"/>
        <n v="73538"/>
        <n v="80398"/>
        <n v="52973"/>
        <n v="38998"/>
        <n v="26490"/>
        <n v="23331"/>
        <n v="60544"/>
        <n v="49269"/>
        <n v="27203"/>
        <n v="45204"/>
        <n v="67023"/>
        <n v="77583"/>
        <n v="76630"/>
        <n v="47353"/>
        <n v="48920"/>
        <n v="67472"/>
        <n v="64100"/>
        <n v="38872"/>
        <n v="72217"/>
        <n v="15038"/>
        <n v="13624"/>
        <n v="42554"/>
        <n v="71952"/>
        <n v="78041"/>
        <n v="63972"/>
        <n v="52852"/>
        <n v="62010"/>
        <n v="77870"/>
        <n v="46931"/>
        <n v="85072"/>
        <n v="73395"/>
        <n v="62307"/>
        <n v="58293"/>
        <n v="47889"/>
        <n v="24594"/>
        <n v="69882"/>
        <n v="24221"/>
        <n v="22327"/>
        <n v="61923"/>
        <n v="35791"/>
        <n v="91172"/>
        <n v="35441"/>
        <n v="19656"/>
        <n v="71626"/>
        <n v="75330"/>
        <n v="34529"/>
        <n v="48789"/>
        <n v="34487"/>
        <n v="35688"/>
        <n v="53700"/>
        <n v="73454"/>
        <n v="71113"/>
        <n v="31535"/>
        <n v="80812"/>
        <n v="40479"/>
        <n v="29440"/>
        <n v="38508"/>
        <n v="69520"/>
        <n v="18701"/>
        <n v="69901"/>
        <n v="47703"/>
        <n v="86037"/>
        <n v="71847"/>
        <n v="42033"/>
        <n v="51983"/>
        <n v="68655"/>
        <n v="38285"/>
        <n v="79419"/>
        <n v="57338"/>
        <n v="42523"/>
        <n v="31761"/>
        <n v="65747"/>
        <n v="17144"/>
        <n v="84618"/>
        <n v="66375"/>
        <n v="42213"/>
        <n v="51141"/>
        <n v="15072"/>
        <n v="17117"/>
        <n v="59754"/>
        <n v="65569"/>
        <n v="28457"/>
        <n v="86857"/>
        <n v="68142"/>
        <n v="48794"/>
        <n v="63404"/>
        <n v="49669"/>
        <n v="55761"/>
        <n v="78331"/>
        <n v="37971"/>
        <n v="30368"/>
        <n v="34043"/>
        <n v="54111"/>
        <n v="69932"/>
        <n v="39665"/>
        <n v="93404"/>
        <n v="38680"/>
        <n v="24570"/>
        <n v="77766"/>
        <n v="64961"/>
        <n v="23748"/>
        <n v="45989"/>
        <n v="70421"/>
        <n v="23091"/>
        <n v="24683"/>
        <n v="157243"/>
        <n v="54222"/>
        <n v="73455"/>
        <n v="84906"/>
        <n v="44529"/>
        <n v="31560"/>
        <n v="90687"/>
        <n v="66973"/>
        <n v="41154"/>
        <n v="64590"/>
        <n v="50611"/>
        <n v="83273"/>
        <n v="81702"/>
        <n v="24401"/>
        <n v="42557"/>
        <n v="78416"/>
        <n v="44794"/>
        <n v="69719"/>
        <n v="62568"/>
        <n v="42231"/>
        <n v="20130"/>
        <n v="42429"/>
        <n v="36640"/>
        <n v="78901"/>
        <n v="31056"/>
        <n v="46310"/>
        <n v="65819"/>
        <n v="94871"/>
      </sharedItems>
    </cacheField>
    <cacheField name="Kidhome" numFmtId="0">
      <sharedItems containsSemiMixedTypes="0" containsString="0" containsNumber="1" containsInteger="1" minValue="0" maxValue="2"/>
    </cacheField>
    <cacheField name="Teenhome" numFmtId="0">
      <sharedItems containsSemiMixedTypes="0" containsString="0" containsNumber="1" containsInteger="1" minValue="0" maxValue="2"/>
    </cacheField>
    <cacheField name="Dt_Customer" numFmtId="14">
      <sharedItems containsSemiMixedTypes="0" containsNonDate="0" containsDate="1" containsString="0" minDate="2012-07-30T00:00:00" maxDate="2014-06-30T00:00:00"/>
    </cacheField>
    <cacheField name="Recency" numFmtId="0">
      <sharedItems containsSemiMixedTypes="0" containsString="0" containsNumber="1" containsInteger="1" minValue="0" maxValue="99"/>
    </cacheField>
    <cacheField name="MntWines" numFmtId="0">
      <sharedItems containsSemiMixedTypes="0" containsString="0" containsNumber="1" containsInteger="1" minValue="0" maxValue="1493"/>
    </cacheField>
    <cacheField name="MntFruits" numFmtId="0">
      <sharedItems containsSemiMixedTypes="0" containsString="0" containsNumber="1" containsInteger="1" minValue="0" maxValue="199"/>
    </cacheField>
    <cacheField name="MntMeatProducts" numFmtId="0">
      <sharedItems containsSemiMixedTypes="0" containsString="0" containsNumber="1" containsInteger="1" minValue="0" maxValue="1725"/>
    </cacheField>
    <cacheField name="MntFishProducts" numFmtId="0">
      <sharedItems containsSemiMixedTypes="0" containsString="0" containsNumber="1" containsInteger="1" minValue="0" maxValue="259"/>
    </cacheField>
    <cacheField name="MntSweetProducts" numFmtId="0">
      <sharedItems containsSemiMixedTypes="0" containsString="0" containsNumber="1" containsInteger="1" minValue="0" maxValue="263"/>
    </cacheField>
    <cacheField name="MntGoldProds" numFmtId="0">
      <sharedItems containsSemiMixedTypes="0" containsString="0" containsNumber="1" containsInteger="1" minValue="0" maxValue="362"/>
    </cacheField>
    <cacheField name="NumDealsPurchases" numFmtId="0">
      <sharedItems containsSemiMixedTypes="0" containsString="0" containsNumber="1" containsInteger="1" minValue="0" maxValue="15"/>
    </cacheField>
    <cacheField name="NumWebPurchases" numFmtId="0">
      <sharedItems containsSemiMixedTypes="0" containsString="0" containsNumber="1" containsInteger="1" minValue="0" maxValue="27"/>
    </cacheField>
    <cacheField name="NumCatalogPurchases" numFmtId="0">
      <sharedItems containsSemiMixedTypes="0" containsString="0" containsNumber="1" containsInteger="1" minValue="0" maxValue="28"/>
    </cacheField>
    <cacheField name="NumStorePurchases" numFmtId="0">
      <sharedItems containsSemiMixedTypes="0" containsString="0" containsNumber="1" containsInteger="1" minValue="0" maxValue="13"/>
    </cacheField>
    <cacheField name="NumWebVisitsMonth" numFmtId="0">
      <sharedItems containsSemiMixedTypes="0" containsString="0" containsNumber="1" containsInteger="1" minValue="0" maxValue="20"/>
    </cacheField>
    <cacheField name="AcceptedCmp1" numFmtId="0">
      <sharedItems containsSemiMixedTypes="0" containsString="0" containsNumber="1" containsInteger="1" minValue="0" maxValue="1"/>
    </cacheField>
    <cacheField name="AcceptedCmp2" numFmtId="0">
      <sharedItems containsSemiMixedTypes="0" containsString="0" containsNumber="1" containsInteger="1" minValue="0" maxValue="1"/>
    </cacheField>
    <cacheField name="AcceptedCmp3" numFmtId="0">
      <sharedItems containsSemiMixedTypes="0" containsString="0" containsNumber="1" containsInteger="1" minValue="0" maxValue="1"/>
    </cacheField>
    <cacheField name="AcceptedCmp4" numFmtId="0">
      <sharedItems containsSemiMixedTypes="0" containsString="0" containsNumber="1" containsInteger="1" minValue="0" maxValue="1"/>
    </cacheField>
    <cacheField name="AcceptedCmp5" numFmtId="0">
      <sharedItems containsSemiMixedTypes="0" containsString="0" containsNumber="1" containsInteger="1" minValue="0" maxValue="1"/>
    </cacheField>
    <cacheField name="Response" numFmtId="0">
      <sharedItems containsSemiMixedTypes="0" containsString="0" containsNumber="1" containsInteger="1" minValue="0" maxValue="1"/>
    </cacheField>
    <cacheField name="Complain" numFmtId="0">
      <sharedItems containsSemiMixedTypes="0" containsString="0" containsNumber="1" containsInteger="1" minValue="0" maxValue="1"/>
    </cacheField>
    <cacheField name="Count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40">
  <r>
    <n v="1826"/>
    <x v="0"/>
    <x v="0"/>
    <x v="0"/>
    <x v="0"/>
    <n v="0"/>
    <n v="0"/>
    <d v="2014-06-16T00:00:00"/>
    <n v="0"/>
    <n v="189"/>
    <n v="104"/>
    <n v="379"/>
    <n v="111"/>
    <n v="189"/>
    <n v="218"/>
    <n v="1"/>
    <n v="4"/>
    <n v="4"/>
    <n v="6"/>
    <n v="1"/>
    <n v="0"/>
    <n v="0"/>
    <n v="0"/>
    <n v="0"/>
    <n v="0"/>
    <n v="1"/>
    <n v="0"/>
    <s v="Spain"/>
  </r>
  <r>
    <n v="1"/>
    <x v="1"/>
    <x v="0"/>
    <x v="1"/>
    <x v="1"/>
    <n v="0"/>
    <n v="0"/>
    <d v="2014-06-15T00:00:00"/>
    <n v="0"/>
    <n v="464"/>
    <n v="5"/>
    <n v="64"/>
    <n v="7"/>
    <n v="0"/>
    <n v="37"/>
    <n v="1"/>
    <n v="7"/>
    <n v="3"/>
    <n v="7"/>
    <n v="5"/>
    <n v="0"/>
    <n v="1"/>
    <n v="0"/>
    <n v="0"/>
    <n v="0"/>
    <n v="1"/>
    <n v="0"/>
    <s v="Canada"/>
  </r>
  <r>
    <n v="10476"/>
    <x v="2"/>
    <x v="0"/>
    <x v="2"/>
    <x v="2"/>
    <n v="0"/>
    <n v="1"/>
    <d v="2014-05-13T00:00:00"/>
    <n v="0"/>
    <n v="134"/>
    <n v="11"/>
    <n v="59"/>
    <n v="15"/>
    <n v="2"/>
    <n v="30"/>
    <n v="1"/>
    <n v="3"/>
    <n v="2"/>
    <n v="5"/>
    <n v="2"/>
    <n v="0"/>
    <n v="0"/>
    <n v="0"/>
    <n v="0"/>
    <n v="0"/>
    <n v="0"/>
    <n v="0"/>
    <s v="USA"/>
  </r>
  <r>
    <n v="1386"/>
    <x v="3"/>
    <x v="0"/>
    <x v="3"/>
    <x v="3"/>
    <n v="1"/>
    <n v="1"/>
    <d v="2014-05-11T00:00:00"/>
    <n v="0"/>
    <n v="10"/>
    <n v="0"/>
    <n v="1"/>
    <n v="0"/>
    <n v="0"/>
    <n v="0"/>
    <n v="1"/>
    <n v="1"/>
    <n v="0"/>
    <n v="2"/>
    <n v="7"/>
    <n v="0"/>
    <n v="0"/>
    <n v="0"/>
    <n v="0"/>
    <n v="0"/>
    <n v="0"/>
    <n v="0"/>
    <s v="Australia"/>
  </r>
  <r>
    <n v="5371"/>
    <x v="4"/>
    <x v="0"/>
    <x v="1"/>
    <x v="4"/>
    <n v="1"/>
    <n v="0"/>
    <d v="2014-04-08T00:00:00"/>
    <n v="0"/>
    <n v="6"/>
    <n v="16"/>
    <n v="24"/>
    <n v="11"/>
    <n v="0"/>
    <n v="34"/>
    <n v="2"/>
    <n v="3"/>
    <n v="1"/>
    <n v="2"/>
    <n v="7"/>
    <n v="0"/>
    <n v="0"/>
    <n v="1"/>
    <n v="0"/>
    <n v="0"/>
    <n v="1"/>
    <n v="0"/>
    <s v="Spain"/>
  </r>
  <r>
    <n v="7348"/>
    <x v="2"/>
    <x v="1"/>
    <x v="1"/>
    <x v="5"/>
    <n v="0"/>
    <n v="0"/>
    <d v="2014-03-17T00:00:00"/>
    <n v="0"/>
    <n v="336"/>
    <n v="130"/>
    <n v="411"/>
    <n v="240"/>
    <n v="32"/>
    <n v="43"/>
    <n v="1"/>
    <n v="4"/>
    <n v="7"/>
    <n v="5"/>
    <n v="2"/>
    <n v="0"/>
    <n v="0"/>
    <n v="0"/>
    <n v="0"/>
    <n v="0"/>
    <n v="1"/>
    <n v="0"/>
    <s v="Spain"/>
  </r>
  <r>
    <n v="4073"/>
    <x v="5"/>
    <x v="2"/>
    <x v="2"/>
    <x v="6"/>
    <n v="0"/>
    <n v="0"/>
    <d v="2014-01-29T00:00:00"/>
    <n v="0"/>
    <n v="769"/>
    <n v="80"/>
    <n v="252"/>
    <n v="15"/>
    <n v="34"/>
    <n v="65"/>
    <n v="1"/>
    <n v="10"/>
    <n v="10"/>
    <n v="7"/>
    <n v="6"/>
    <n v="0"/>
    <n v="0"/>
    <n v="1"/>
    <n v="0"/>
    <n v="0"/>
    <n v="1"/>
    <n v="0"/>
    <s v="Germany"/>
  </r>
  <r>
    <n v="1991"/>
    <x v="3"/>
    <x v="0"/>
    <x v="3"/>
    <x v="7"/>
    <n v="0"/>
    <n v="1"/>
    <d v="2014-01-18T00:00:00"/>
    <n v="0"/>
    <n v="78"/>
    <n v="0"/>
    <n v="11"/>
    <n v="0"/>
    <n v="0"/>
    <n v="7"/>
    <n v="1"/>
    <n v="2"/>
    <n v="1"/>
    <n v="3"/>
    <n v="5"/>
    <n v="0"/>
    <n v="0"/>
    <n v="0"/>
    <n v="0"/>
    <n v="0"/>
    <n v="0"/>
    <n v="0"/>
    <s v="Spain"/>
  </r>
  <r>
    <n v="4047"/>
    <x v="5"/>
    <x v="1"/>
    <x v="2"/>
    <x v="8"/>
    <n v="0"/>
    <n v="1"/>
    <d v="2014-01-11T00:00:00"/>
    <n v="0"/>
    <n v="384"/>
    <n v="0"/>
    <n v="102"/>
    <n v="21"/>
    <n v="32"/>
    <n v="5"/>
    <n v="3"/>
    <n v="6"/>
    <n v="2"/>
    <n v="9"/>
    <n v="4"/>
    <n v="0"/>
    <n v="0"/>
    <n v="0"/>
    <n v="0"/>
    <n v="0"/>
    <n v="0"/>
    <n v="0"/>
    <s v="USA"/>
  </r>
  <r>
    <n v="9477"/>
    <x v="5"/>
    <x v="1"/>
    <x v="2"/>
    <x v="8"/>
    <n v="0"/>
    <n v="1"/>
    <d v="2014-01-11T00:00:00"/>
    <n v="0"/>
    <n v="384"/>
    <n v="0"/>
    <n v="102"/>
    <n v="21"/>
    <n v="32"/>
    <n v="5"/>
    <n v="3"/>
    <n v="6"/>
    <n v="2"/>
    <n v="9"/>
    <n v="4"/>
    <n v="0"/>
    <n v="0"/>
    <n v="0"/>
    <n v="0"/>
    <n v="0"/>
    <n v="0"/>
    <n v="0"/>
    <s v="India"/>
  </r>
  <r>
    <n v="2079"/>
    <x v="6"/>
    <x v="2"/>
    <x v="2"/>
    <x v="9"/>
    <n v="0"/>
    <n v="0"/>
    <d v="2013-12-27T00:00:00"/>
    <n v="0"/>
    <n v="450"/>
    <n v="26"/>
    <n v="535"/>
    <n v="73"/>
    <n v="98"/>
    <n v="26"/>
    <n v="1"/>
    <n v="5"/>
    <n v="6"/>
    <n v="10"/>
    <n v="1"/>
    <n v="0"/>
    <n v="0"/>
    <n v="0"/>
    <n v="0"/>
    <n v="0"/>
    <n v="0"/>
    <n v="0"/>
    <s v="USA"/>
  </r>
  <r>
    <n v="5642"/>
    <x v="7"/>
    <x v="3"/>
    <x v="3"/>
    <x v="10"/>
    <n v="1"/>
    <n v="0"/>
    <d v="2013-12-09T00:00:00"/>
    <n v="0"/>
    <n v="140"/>
    <n v="4"/>
    <n v="61"/>
    <n v="0"/>
    <n v="13"/>
    <n v="4"/>
    <n v="2"/>
    <n v="3"/>
    <n v="1"/>
    <n v="6"/>
    <n v="4"/>
    <n v="0"/>
    <n v="0"/>
    <n v="0"/>
    <n v="0"/>
    <n v="0"/>
    <n v="0"/>
    <n v="0"/>
    <s v="Spain"/>
  </r>
  <r>
    <n v="10530"/>
    <x v="8"/>
    <x v="1"/>
    <x v="4"/>
    <x v="11"/>
    <n v="0"/>
    <n v="0"/>
    <d v="2013-12-07T00:00:00"/>
    <n v="0"/>
    <n v="431"/>
    <n v="82"/>
    <n v="441"/>
    <n v="80"/>
    <n v="20"/>
    <n v="102"/>
    <n v="1"/>
    <n v="3"/>
    <n v="6"/>
    <n v="6"/>
    <n v="1"/>
    <n v="0"/>
    <n v="0"/>
    <n v="0"/>
    <n v="0"/>
    <n v="0"/>
    <n v="1"/>
    <n v="0"/>
    <s v="India"/>
  </r>
  <r>
    <n v="2964"/>
    <x v="9"/>
    <x v="0"/>
    <x v="2"/>
    <x v="12"/>
    <n v="0"/>
    <n v="0"/>
    <d v="2013-10-16T00:00:00"/>
    <n v="0"/>
    <n v="3"/>
    <n v="10"/>
    <n v="8"/>
    <n v="3"/>
    <n v="16"/>
    <n v="32"/>
    <n v="1"/>
    <n v="1"/>
    <n v="1"/>
    <n v="2"/>
    <n v="6"/>
    <n v="0"/>
    <n v="0"/>
    <n v="0"/>
    <n v="0"/>
    <n v="0"/>
    <n v="0"/>
    <n v="0"/>
    <s v="Canada"/>
  </r>
  <r>
    <n v="10311"/>
    <x v="10"/>
    <x v="0"/>
    <x v="2"/>
    <x v="13"/>
    <n v="0"/>
    <n v="1"/>
    <d v="2013-10-05T00:00:00"/>
    <n v="0"/>
    <n v="16"/>
    <n v="4"/>
    <n v="12"/>
    <n v="2"/>
    <n v="4"/>
    <n v="321"/>
    <n v="0"/>
    <n v="25"/>
    <n v="0"/>
    <n v="0"/>
    <n v="1"/>
    <n v="0"/>
    <n v="0"/>
    <n v="0"/>
    <n v="0"/>
    <n v="0"/>
    <n v="0"/>
    <n v="0"/>
    <s v="Spain"/>
  </r>
  <r>
    <n v="837"/>
    <x v="11"/>
    <x v="0"/>
    <x v="2"/>
    <x v="14"/>
    <n v="1"/>
    <n v="1"/>
    <d v="2013-09-11T00:00:00"/>
    <n v="0"/>
    <n v="63"/>
    <n v="6"/>
    <n v="57"/>
    <n v="13"/>
    <n v="13"/>
    <n v="22"/>
    <n v="4"/>
    <n v="2"/>
    <n v="1"/>
    <n v="5"/>
    <n v="4"/>
    <n v="0"/>
    <n v="0"/>
    <n v="0"/>
    <n v="0"/>
    <n v="0"/>
    <n v="0"/>
    <n v="0"/>
    <s v="Spain"/>
  </r>
  <r>
    <n v="10521"/>
    <x v="11"/>
    <x v="0"/>
    <x v="2"/>
    <x v="14"/>
    <n v="1"/>
    <n v="1"/>
    <d v="2013-09-11T00:00:00"/>
    <n v="0"/>
    <n v="63"/>
    <n v="6"/>
    <n v="57"/>
    <n v="13"/>
    <n v="13"/>
    <n v="22"/>
    <n v="4"/>
    <n v="2"/>
    <n v="1"/>
    <n v="5"/>
    <n v="4"/>
    <n v="0"/>
    <n v="0"/>
    <n v="0"/>
    <n v="0"/>
    <n v="0"/>
    <n v="1"/>
    <n v="0"/>
    <s v="Spain"/>
  </r>
  <r>
    <n v="10175"/>
    <x v="2"/>
    <x v="1"/>
    <x v="0"/>
    <x v="15"/>
    <n v="0"/>
    <n v="1"/>
    <d v="2013-08-01T00:00:00"/>
    <n v="0"/>
    <n v="18"/>
    <n v="0"/>
    <n v="2"/>
    <n v="0"/>
    <n v="0"/>
    <n v="2"/>
    <n v="1"/>
    <n v="1"/>
    <n v="0"/>
    <n v="3"/>
    <n v="4"/>
    <n v="0"/>
    <n v="0"/>
    <n v="0"/>
    <n v="0"/>
    <n v="0"/>
    <n v="0"/>
    <n v="0"/>
    <s v="Spain"/>
  </r>
  <r>
    <n v="1473"/>
    <x v="12"/>
    <x v="2"/>
    <x v="1"/>
    <x v="16"/>
    <n v="0"/>
    <n v="1"/>
    <d v="2013-07-23T00:00:00"/>
    <n v="0"/>
    <n v="53"/>
    <n v="1"/>
    <n v="5"/>
    <n v="2"/>
    <n v="1"/>
    <n v="10"/>
    <n v="2"/>
    <n v="2"/>
    <n v="0"/>
    <n v="3"/>
    <n v="8"/>
    <n v="0"/>
    <n v="0"/>
    <n v="0"/>
    <n v="0"/>
    <n v="0"/>
    <n v="0"/>
    <n v="0"/>
    <s v="Canada"/>
  </r>
  <r>
    <n v="2795"/>
    <x v="2"/>
    <x v="3"/>
    <x v="1"/>
    <x v="17"/>
    <n v="2"/>
    <n v="1"/>
    <d v="2013-07-01T00:00:00"/>
    <n v="0"/>
    <n v="5"/>
    <n v="0"/>
    <n v="3"/>
    <n v="0"/>
    <n v="0"/>
    <n v="5"/>
    <n v="1"/>
    <n v="1"/>
    <n v="0"/>
    <n v="2"/>
    <n v="7"/>
    <n v="0"/>
    <n v="0"/>
    <n v="0"/>
    <n v="0"/>
    <n v="0"/>
    <n v="0"/>
    <n v="0"/>
    <s v="Canada"/>
  </r>
  <r>
    <n v="2285"/>
    <x v="5"/>
    <x v="3"/>
    <x v="3"/>
    <x v="18"/>
    <n v="0"/>
    <n v="1"/>
    <d v="2013-05-28T00:00:00"/>
    <n v="0"/>
    <n v="213"/>
    <n v="9"/>
    <n v="76"/>
    <n v="4"/>
    <n v="3"/>
    <n v="30"/>
    <n v="3"/>
    <n v="5"/>
    <n v="2"/>
    <n v="5"/>
    <n v="7"/>
    <n v="0"/>
    <n v="0"/>
    <n v="0"/>
    <n v="0"/>
    <n v="0"/>
    <n v="0"/>
    <n v="0"/>
    <s v="Saudi Arabia"/>
  </r>
  <r>
    <n v="115"/>
    <x v="13"/>
    <x v="3"/>
    <x v="1"/>
    <x v="19"/>
    <n v="0"/>
    <n v="1"/>
    <d v="2013-03-26T00:00:00"/>
    <n v="0"/>
    <n v="275"/>
    <n v="11"/>
    <n v="68"/>
    <n v="25"/>
    <n v="7"/>
    <n v="7"/>
    <n v="3"/>
    <n v="5"/>
    <n v="1"/>
    <n v="8"/>
    <n v="5"/>
    <n v="0"/>
    <n v="0"/>
    <n v="0"/>
    <n v="0"/>
    <n v="0"/>
    <n v="0"/>
    <n v="0"/>
    <s v="India"/>
  </r>
  <r>
    <n v="10470"/>
    <x v="7"/>
    <x v="3"/>
    <x v="2"/>
    <x v="20"/>
    <n v="1"/>
    <n v="0"/>
    <d v="2013-03-15T00:00:00"/>
    <n v="0"/>
    <n v="40"/>
    <n v="2"/>
    <n v="23"/>
    <n v="0"/>
    <n v="4"/>
    <n v="23"/>
    <n v="2"/>
    <n v="2"/>
    <n v="1"/>
    <n v="3"/>
    <n v="4"/>
    <n v="0"/>
    <n v="0"/>
    <n v="0"/>
    <n v="0"/>
    <n v="0"/>
    <n v="0"/>
    <n v="0"/>
    <s v="Germany"/>
  </r>
  <r>
    <n v="4065"/>
    <x v="14"/>
    <x v="1"/>
    <x v="2"/>
    <x v="21"/>
    <n v="1"/>
    <n v="0"/>
    <d v="2013-02-12T00:00:00"/>
    <n v="0"/>
    <n v="308"/>
    <n v="0"/>
    <n v="73"/>
    <n v="0"/>
    <n v="0"/>
    <n v="23"/>
    <n v="2"/>
    <n v="5"/>
    <n v="1"/>
    <n v="8"/>
    <n v="7"/>
    <n v="0"/>
    <n v="0"/>
    <n v="0"/>
    <n v="0"/>
    <n v="0"/>
    <n v="0"/>
    <n v="0"/>
    <s v="Spain"/>
  </r>
  <r>
    <n v="10968"/>
    <x v="10"/>
    <x v="0"/>
    <x v="1"/>
    <x v="22"/>
    <n v="0"/>
    <n v="1"/>
    <d v="2012-11-23T00:00:00"/>
    <n v="0"/>
    <n v="266"/>
    <n v="21"/>
    <n v="300"/>
    <n v="65"/>
    <n v="8"/>
    <n v="44"/>
    <n v="4"/>
    <n v="8"/>
    <n v="8"/>
    <n v="6"/>
    <n v="6"/>
    <n v="0"/>
    <n v="0"/>
    <n v="0"/>
    <n v="0"/>
    <n v="0"/>
    <n v="0"/>
    <n v="0"/>
    <s v="India"/>
  </r>
  <r>
    <n v="5985"/>
    <x v="15"/>
    <x v="3"/>
    <x v="1"/>
    <x v="23"/>
    <n v="0"/>
    <n v="1"/>
    <d v="2012-10-13T00:00:00"/>
    <n v="0"/>
    <n v="80"/>
    <n v="1"/>
    <n v="37"/>
    <n v="0"/>
    <n v="1"/>
    <n v="3"/>
    <n v="3"/>
    <n v="2"/>
    <n v="1"/>
    <n v="4"/>
    <n v="7"/>
    <n v="0"/>
    <n v="0"/>
    <n v="0"/>
    <n v="0"/>
    <n v="0"/>
    <n v="0"/>
    <n v="0"/>
    <s v="Spain"/>
  </r>
  <r>
    <n v="5430"/>
    <x v="16"/>
    <x v="0"/>
    <x v="3"/>
    <x v="24"/>
    <n v="1"/>
    <n v="1"/>
    <d v="2012-09-14T00:00:00"/>
    <n v="0"/>
    <n v="454"/>
    <n v="0"/>
    <n v="171"/>
    <n v="8"/>
    <n v="19"/>
    <n v="32"/>
    <n v="12"/>
    <n v="9"/>
    <n v="2"/>
    <n v="8"/>
    <n v="8"/>
    <n v="0"/>
    <n v="0"/>
    <n v="0"/>
    <n v="0"/>
    <n v="0"/>
    <n v="0"/>
    <n v="0"/>
    <s v="Spain"/>
  </r>
  <r>
    <n v="8432"/>
    <x v="16"/>
    <x v="0"/>
    <x v="3"/>
    <x v="24"/>
    <n v="1"/>
    <n v="1"/>
    <d v="2012-09-14T00:00:00"/>
    <n v="0"/>
    <n v="454"/>
    <n v="0"/>
    <n v="171"/>
    <n v="8"/>
    <n v="19"/>
    <n v="32"/>
    <n v="12"/>
    <n v="9"/>
    <n v="2"/>
    <n v="8"/>
    <n v="8"/>
    <n v="0"/>
    <n v="0"/>
    <n v="0"/>
    <n v="0"/>
    <n v="0"/>
    <n v="0"/>
    <n v="0"/>
    <s v="Spain"/>
  </r>
  <r>
    <n v="453"/>
    <x v="16"/>
    <x v="1"/>
    <x v="4"/>
    <x v="25"/>
    <n v="1"/>
    <n v="1"/>
    <d v="2014-06-29T00:00:00"/>
    <n v="1"/>
    <n v="27"/>
    <n v="0"/>
    <n v="12"/>
    <n v="0"/>
    <n v="1"/>
    <n v="5"/>
    <n v="2"/>
    <n v="2"/>
    <n v="0"/>
    <n v="3"/>
    <n v="5"/>
    <n v="0"/>
    <n v="0"/>
    <n v="0"/>
    <n v="0"/>
    <n v="0"/>
    <n v="0"/>
    <n v="0"/>
    <s v="Spain"/>
  </r>
  <r>
    <n v="9687"/>
    <x v="17"/>
    <x v="0"/>
    <x v="1"/>
    <x v="26"/>
    <n v="0"/>
    <n v="0"/>
    <d v="2014-05-31T00:00:00"/>
    <n v="1"/>
    <n v="184"/>
    <n v="174"/>
    <n v="256"/>
    <n v="50"/>
    <n v="30"/>
    <n v="32"/>
    <n v="1"/>
    <n v="5"/>
    <n v="4"/>
    <n v="6"/>
    <n v="2"/>
    <n v="0"/>
    <n v="0"/>
    <n v="0"/>
    <n v="0"/>
    <n v="0"/>
    <n v="0"/>
    <n v="0"/>
    <s v="Canada"/>
  </r>
  <r>
    <n v="8890"/>
    <x v="18"/>
    <x v="1"/>
    <x v="0"/>
    <x v="27"/>
    <n v="1"/>
    <n v="1"/>
    <d v="2014-05-30T00:00:00"/>
    <n v="1"/>
    <n v="155"/>
    <n v="7"/>
    <n v="80"/>
    <n v="13"/>
    <n v="7"/>
    <n v="10"/>
    <n v="3"/>
    <n v="5"/>
    <n v="1"/>
    <n v="5"/>
    <n v="6"/>
    <n v="0"/>
    <n v="0"/>
    <n v="0"/>
    <n v="0"/>
    <n v="0"/>
    <n v="0"/>
    <n v="0"/>
    <s v="Spain"/>
  </r>
  <r>
    <n v="9264"/>
    <x v="19"/>
    <x v="0"/>
    <x v="2"/>
    <x v="28"/>
    <n v="0"/>
    <n v="0"/>
    <d v="2014-04-27T00:00:00"/>
    <n v="1"/>
    <n v="423"/>
    <n v="42"/>
    <n v="706"/>
    <n v="73"/>
    <n v="197"/>
    <n v="197"/>
    <n v="1"/>
    <n v="4"/>
    <n v="8"/>
    <n v="9"/>
    <n v="2"/>
    <n v="0"/>
    <n v="0"/>
    <n v="0"/>
    <n v="0"/>
    <n v="0"/>
    <n v="0"/>
    <n v="0"/>
    <s v="Canada"/>
  </r>
  <r>
    <n v="5824"/>
    <x v="20"/>
    <x v="1"/>
    <x v="3"/>
    <x v="29"/>
    <n v="2"/>
    <n v="1"/>
    <d v="2014-04-11T00:00:00"/>
    <n v="1"/>
    <n v="7"/>
    <n v="0"/>
    <n v="1"/>
    <n v="0"/>
    <n v="0"/>
    <n v="0"/>
    <n v="1"/>
    <n v="1"/>
    <n v="0"/>
    <n v="2"/>
    <n v="6"/>
    <n v="0"/>
    <n v="0"/>
    <n v="0"/>
    <n v="0"/>
    <n v="0"/>
    <n v="0"/>
    <n v="0"/>
    <s v="Australia"/>
  </r>
  <r>
    <n v="5794"/>
    <x v="21"/>
    <x v="1"/>
    <x v="2"/>
    <x v="30"/>
    <n v="0"/>
    <n v="1"/>
    <d v="2014-03-17T00:00:00"/>
    <n v="1"/>
    <n v="408"/>
    <n v="0"/>
    <n v="21"/>
    <n v="0"/>
    <n v="0"/>
    <n v="17"/>
    <n v="3"/>
    <n v="7"/>
    <n v="1"/>
    <n v="7"/>
    <n v="8"/>
    <n v="1"/>
    <n v="0"/>
    <n v="0"/>
    <n v="1"/>
    <n v="0"/>
    <n v="1"/>
    <n v="0"/>
    <s v="India"/>
  </r>
  <r>
    <n v="3068"/>
    <x v="22"/>
    <x v="0"/>
    <x v="2"/>
    <x v="31"/>
    <n v="0"/>
    <n v="0"/>
    <d v="2013-10-29T00:00:00"/>
    <n v="1"/>
    <n v="1"/>
    <n v="12"/>
    <n v="9"/>
    <n v="0"/>
    <n v="14"/>
    <n v="7"/>
    <n v="1"/>
    <n v="2"/>
    <n v="0"/>
    <n v="3"/>
    <n v="7"/>
    <n v="0"/>
    <n v="0"/>
    <n v="0"/>
    <n v="0"/>
    <n v="0"/>
    <n v="0"/>
    <n v="0"/>
    <s v="Spain"/>
  </r>
  <r>
    <n v="7962"/>
    <x v="23"/>
    <x v="1"/>
    <x v="1"/>
    <x v="32"/>
    <n v="0"/>
    <n v="0"/>
    <d v="2013-10-09T00:00:00"/>
    <n v="1"/>
    <n v="1285"/>
    <n v="21"/>
    <n v="449"/>
    <n v="106"/>
    <n v="20"/>
    <n v="20"/>
    <n v="1"/>
    <n v="4"/>
    <n v="3"/>
    <n v="4"/>
    <n v="1"/>
    <n v="1"/>
    <n v="0"/>
    <n v="0"/>
    <n v="0"/>
    <n v="1"/>
    <n v="1"/>
    <n v="0"/>
    <s v="Spain"/>
  </r>
  <r>
    <n v="2681"/>
    <x v="24"/>
    <x v="2"/>
    <x v="2"/>
    <x v="33"/>
    <n v="0"/>
    <n v="0"/>
    <d v="2013-08-01T00:00:00"/>
    <n v="1"/>
    <n v="71"/>
    <n v="22"/>
    <n v="112"/>
    <n v="138"/>
    <n v="89"/>
    <n v="29"/>
    <n v="1"/>
    <n v="2"/>
    <n v="3"/>
    <n v="13"/>
    <n v="1"/>
    <n v="0"/>
    <n v="0"/>
    <n v="0"/>
    <n v="0"/>
    <n v="0"/>
    <n v="0"/>
    <n v="0"/>
    <s v="Spain"/>
  </r>
  <r>
    <n v="10141"/>
    <x v="12"/>
    <x v="3"/>
    <x v="0"/>
    <x v="34"/>
    <n v="0"/>
    <n v="0"/>
    <d v="2013-05-10T00:00:00"/>
    <n v="1"/>
    <n v="7"/>
    <n v="1"/>
    <n v="6"/>
    <n v="0"/>
    <n v="3"/>
    <n v="3"/>
    <n v="1"/>
    <n v="0"/>
    <n v="0"/>
    <n v="3"/>
    <n v="4"/>
    <n v="0"/>
    <n v="0"/>
    <n v="0"/>
    <n v="0"/>
    <n v="0"/>
    <n v="0"/>
    <n v="0"/>
    <s v="Saudi Arabia"/>
  </r>
  <r>
    <n v="3725"/>
    <x v="1"/>
    <x v="1"/>
    <x v="1"/>
    <x v="35"/>
    <n v="0"/>
    <n v="0"/>
    <d v="2013-05-09T00:00:00"/>
    <n v="1"/>
    <n v="1248"/>
    <n v="16"/>
    <n v="349"/>
    <n v="43"/>
    <n v="16"/>
    <n v="16"/>
    <n v="1"/>
    <n v="2"/>
    <n v="4"/>
    <n v="9"/>
    <n v="4"/>
    <n v="1"/>
    <n v="1"/>
    <n v="0"/>
    <n v="1"/>
    <n v="1"/>
    <n v="1"/>
    <n v="0"/>
    <s v="Spain"/>
  </r>
  <r>
    <n v="3767"/>
    <x v="25"/>
    <x v="0"/>
    <x v="2"/>
    <x v="36"/>
    <n v="0"/>
    <n v="1"/>
    <d v="2013-04-25T00:00:00"/>
    <n v="1"/>
    <n v="378"/>
    <n v="0"/>
    <n v="189"/>
    <n v="97"/>
    <n v="172"/>
    <n v="172"/>
    <n v="2"/>
    <n v="5"/>
    <n v="5"/>
    <n v="12"/>
    <n v="3"/>
    <n v="0"/>
    <n v="0"/>
    <n v="0"/>
    <n v="0"/>
    <n v="0"/>
    <n v="0"/>
    <n v="0"/>
    <s v="Spain"/>
  </r>
  <r>
    <n v="5585"/>
    <x v="20"/>
    <x v="0"/>
    <x v="1"/>
    <x v="37"/>
    <n v="1"/>
    <n v="0"/>
    <d v="2013-04-20T00:00:00"/>
    <n v="1"/>
    <n v="12"/>
    <n v="2"/>
    <n v="17"/>
    <n v="6"/>
    <n v="1"/>
    <n v="10"/>
    <n v="2"/>
    <n v="2"/>
    <n v="0"/>
    <n v="3"/>
    <n v="8"/>
    <n v="0"/>
    <n v="0"/>
    <n v="0"/>
    <n v="0"/>
    <n v="0"/>
    <n v="1"/>
    <n v="0"/>
    <s v="Canada"/>
  </r>
  <r>
    <n v="7030"/>
    <x v="26"/>
    <x v="1"/>
    <x v="2"/>
    <x v="38"/>
    <n v="0"/>
    <n v="1"/>
    <d v="2013-03-30T00:00:00"/>
    <n v="1"/>
    <n v="1200"/>
    <n v="0"/>
    <n v="204"/>
    <n v="38"/>
    <n v="29"/>
    <n v="14"/>
    <n v="3"/>
    <n v="11"/>
    <n v="9"/>
    <n v="12"/>
    <n v="6"/>
    <n v="1"/>
    <n v="0"/>
    <n v="0"/>
    <n v="0"/>
    <n v="0"/>
    <n v="0"/>
    <n v="0"/>
    <s v="Spain"/>
  </r>
  <r>
    <n v="1524"/>
    <x v="27"/>
    <x v="2"/>
    <x v="1"/>
    <x v="39"/>
    <n v="0"/>
    <n v="0"/>
    <d v="2013-03-01T00:00:00"/>
    <n v="1"/>
    <n v="709"/>
    <n v="45"/>
    <n v="115"/>
    <n v="30"/>
    <n v="160"/>
    <n v="45"/>
    <n v="1"/>
    <n v="8"/>
    <n v="2"/>
    <n v="5"/>
    <n v="5"/>
    <n v="1"/>
    <n v="0"/>
    <n v="0"/>
    <n v="0"/>
    <n v="0"/>
    <n v="1"/>
    <n v="0"/>
    <s v="Spain"/>
  </r>
  <r>
    <n v="3657"/>
    <x v="19"/>
    <x v="0"/>
    <x v="1"/>
    <x v="40"/>
    <n v="1"/>
    <n v="0"/>
    <d v="2013-02-14T00:00:00"/>
    <n v="1"/>
    <n v="94"/>
    <n v="1"/>
    <n v="33"/>
    <n v="13"/>
    <n v="12"/>
    <n v="12"/>
    <n v="3"/>
    <n v="4"/>
    <n v="0"/>
    <n v="4"/>
    <n v="8"/>
    <n v="0"/>
    <n v="0"/>
    <n v="0"/>
    <n v="0"/>
    <n v="0"/>
    <n v="0"/>
    <n v="0"/>
    <s v="Spain"/>
  </r>
  <r>
    <n v="5740"/>
    <x v="0"/>
    <x v="2"/>
    <x v="0"/>
    <x v="41"/>
    <n v="1"/>
    <n v="1"/>
    <d v="2013-02-14T00:00:00"/>
    <n v="1"/>
    <n v="4"/>
    <n v="2"/>
    <n v="12"/>
    <n v="7"/>
    <n v="5"/>
    <n v="26"/>
    <n v="2"/>
    <n v="1"/>
    <n v="2"/>
    <n v="2"/>
    <n v="6"/>
    <n v="0"/>
    <n v="0"/>
    <n v="0"/>
    <n v="0"/>
    <n v="0"/>
    <n v="1"/>
    <n v="0"/>
    <s v="Spain"/>
  </r>
  <r>
    <n v="9595"/>
    <x v="1"/>
    <x v="0"/>
    <x v="3"/>
    <x v="42"/>
    <n v="0"/>
    <n v="0"/>
    <d v="2013-01-11T00:00:00"/>
    <n v="1"/>
    <n v="539"/>
    <n v="169"/>
    <n v="816"/>
    <n v="20"/>
    <n v="0"/>
    <n v="30"/>
    <n v="1"/>
    <n v="4"/>
    <n v="5"/>
    <n v="4"/>
    <n v="3"/>
    <n v="0"/>
    <n v="0"/>
    <n v="0"/>
    <n v="0"/>
    <n v="0"/>
    <n v="1"/>
    <n v="0"/>
    <s v="Spain"/>
  </r>
  <r>
    <n v="3158"/>
    <x v="28"/>
    <x v="0"/>
    <x v="2"/>
    <x v="43"/>
    <n v="1"/>
    <n v="0"/>
    <d v="2013-01-03T00:00:00"/>
    <n v="1"/>
    <n v="13"/>
    <n v="3"/>
    <n v="6"/>
    <n v="6"/>
    <n v="5"/>
    <n v="6"/>
    <n v="1"/>
    <n v="1"/>
    <n v="0"/>
    <n v="3"/>
    <n v="8"/>
    <n v="0"/>
    <n v="0"/>
    <n v="0"/>
    <n v="0"/>
    <n v="0"/>
    <n v="0"/>
    <n v="0"/>
    <s v="Spain"/>
  </r>
  <r>
    <n v="5114"/>
    <x v="15"/>
    <x v="3"/>
    <x v="2"/>
    <x v="44"/>
    <n v="0"/>
    <n v="1"/>
    <d v="2012-12-19T00:00:00"/>
    <n v="1"/>
    <n v="670"/>
    <n v="9"/>
    <n v="249"/>
    <n v="0"/>
    <n v="28"/>
    <n v="9"/>
    <n v="2"/>
    <n v="5"/>
    <n v="4"/>
    <n v="5"/>
    <n v="4"/>
    <n v="0"/>
    <n v="0"/>
    <n v="0"/>
    <n v="0"/>
    <n v="0"/>
    <n v="0"/>
    <n v="0"/>
    <s v="Australia"/>
  </r>
  <r>
    <n v="340"/>
    <x v="0"/>
    <x v="0"/>
    <x v="0"/>
    <x v="45"/>
    <n v="0"/>
    <n v="1"/>
    <d v="2012-12-15T00:00:00"/>
    <n v="1"/>
    <n v="158"/>
    <n v="35"/>
    <n v="179"/>
    <n v="0"/>
    <n v="0"/>
    <n v="125"/>
    <n v="2"/>
    <n v="7"/>
    <n v="2"/>
    <n v="8"/>
    <n v="5"/>
    <n v="0"/>
    <n v="0"/>
    <n v="1"/>
    <n v="0"/>
    <n v="0"/>
    <n v="1"/>
    <n v="0"/>
    <s v="Germany"/>
  </r>
  <r>
    <n v="8805"/>
    <x v="12"/>
    <x v="0"/>
    <x v="1"/>
    <x v="46"/>
    <n v="0"/>
    <n v="1"/>
    <d v="2012-12-02T00:00:00"/>
    <n v="1"/>
    <n v="283"/>
    <n v="10"/>
    <n v="38"/>
    <n v="0"/>
    <n v="13"/>
    <n v="27"/>
    <n v="4"/>
    <n v="7"/>
    <n v="2"/>
    <n v="4"/>
    <n v="8"/>
    <n v="0"/>
    <n v="0"/>
    <n v="0"/>
    <n v="0"/>
    <n v="0"/>
    <n v="0"/>
    <n v="0"/>
    <s v="USA"/>
  </r>
  <r>
    <n v="1241"/>
    <x v="24"/>
    <x v="2"/>
    <x v="2"/>
    <x v="47"/>
    <n v="1"/>
    <n v="0"/>
    <d v="2012-09-17T00:00:00"/>
    <n v="1"/>
    <n v="13"/>
    <n v="3"/>
    <n v="8"/>
    <n v="7"/>
    <n v="4"/>
    <n v="16"/>
    <n v="2"/>
    <n v="1"/>
    <n v="0"/>
    <n v="3"/>
    <n v="9"/>
    <n v="0"/>
    <n v="0"/>
    <n v="0"/>
    <n v="0"/>
    <n v="0"/>
    <n v="1"/>
    <n v="0"/>
    <s v="Germany"/>
  </r>
  <r>
    <n v="1402"/>
    <x v="5"/>
    <x v="3"/>
    <x v="2"/>
    <x v="48"/>
    <n v="0"/>
    <n v="0"/>
    <d v="2012-09-11T00:00:00"/>
    <n v="1"/>
    <n v="496"/>
    <n v="36"/>
    <n v="460"/>
    <n v="189"/>
    <n v="60"/>
    <n v="12"/>
    <n v="3"/>
    <n v="4"/>
    <n v="8"/>
    <n v="6"/>
    <n v="3"/>
    <n v="0"/>
    <n v="0"/>
    <n v="0"/>
    <n v="0"/>
    <n v="0"/>
    <n v="0"/>
    <n v="0"/>
    <s v="Germany"/>
  </r>
  <r>
    <n v="7264"/>
    <x v="29"/>
    <x v="2"/>
    <x v="1"/>
    <x v="49"/>
    <n v="2"/>
    <n v="1"/>
    <d v="2014-05-12T00:00:00"/>
    <n v="2"/>
    <n v="12"/>
    <n v="0"/>
    <n v="4"/>
    <n v="0"/>
    <n v="0"/>
    <n v="1"/>
    <n v="1"/>
    <n v="1"/>
    <n v="0"/>
    <n v="2"/>
    <n v="8"/>
    <n v="0"/>
    <n v="0"/>
    <n v="0"/>
    <n v="0"/>
    <n v="0"/>
    <n v="0"/>
    <n v="0"/>
    <s v="Saudi Arabia"/>
  </r>
  <r>
    <n v="1619"/>
    <x v="16"/>
    <x v="0"/>
    <x v="2"/>
    <x v="50"/>
    <n v="0"/>
    <n v="0"/>
    <d v="2014-04-28T00:00:00"/>
    <n v="2"/>
    <n v="292"/>
    <n v="51"/>
    <n v="981"/>
    <n v="224"/>
    <n v="23"/>
    <n v="17"/>
    <n v="1"/>
    <n v="4"/>
    <n v="6"/>
    <n v="6"/>
    <n v="1"/>
    <n v="0"/>
    <n v="0"/>
    <n v="0"/>
    <n v="0"/>
    <n v="0"/>
    <n v="1"/>
    <n v="0"/>
    <s v="Spain"/>
  </r>
  <r>
    <n v="6398"/>
    <x v="21"/>
    <x v="4"/>
    <x v="2"/>
    <x v="51"/>
    <n v="1"/>
    <n v="0"/>
    <d v="2014-03-29T00:00:00"/>
    <n v="2"/>
    <n v="7"/>
    <n v="10"/>
    <n v="13"/>
    <n v="16"/>
    <n v="0"/>
    <n v="4"/>
    <n v="2"/>
    <n v="3"/>
    <n v="0"/>
    <n v="3"/>
    <n v="8"/>
    <n v="0"/>
    <n v="0"/>
    <n v="0"/>
    <n v="0"/>
    <n v="0"/>
    <n v="0"/>
    <n v="0"/>
    <s v="Spain"/>
  </r>
  <r>
    <n v="1857"/>
    <x v="30"/>
    <x v="0"/>
    <x v="1"/>
    <x v="52"/>
    <n v="1"/>
    <n v="1"/>
    <d v="2014-03-06T00:00:00"/>
    <n v="2"/>
    <n v="46"/>
    <n v="0"/>
    <n v="12"/>
    <n v="0"/>
    <n v="2"/>
    <n v="23"/>
    <n v="2"/>
    <n v="2"/>
    <n v="1"/>
    <n v="2"/>
    <n v="7"/>
    <n v="0"/>
    <n v="0"/>
    <n v="0"/>
    <n v="0"/>
    <n v="0"/>
    <n v="1"/>
    <n v="0"/>
    <s v="Spain"/>
  </r>
  <r>
    <n v="4877"/>
    <x v="28"/>
    <x v="3"/>
    <x v="2"/>
    <x v="53"/>
    <n v="0"/>
    <n v="1"/>
    <d v="2014-03-04T00:00:00"/>
    <n v="2"/>
    <n v="34"/>
    <n v="0"/>
    <n v="7"/>
    <n v="0"/>
    <n v="0"/>
    <n v="0"/>
    <n v="1"/>
    <n v="1"/>
    <n v="0"/>
    <n v="3"/>
    <n v="7"/>
    <n v="0"/>
    <n v="0"/>
    <n v="0"/>
    <n v="0"/>
    <n v="0"/>
    <n v="0"/>
    <n v="0"/>
    <s v="India"/>
  </r>
  <r>
    <n v="3066"/>
    <x v="17"/>
    <x v="1"/>
    <x v="3"/>
    <x v="54"/>
    <n v="0"/>
    <n v="1"/>
    <d v="2014-02-04T00:00:00"/>
    <n v="2"/>
    <n v="167"/>
    <n v="0"/>
    <n v="43"/>
    <n v="6"/>
    <n v="2"/>
    <n v="13"/>
    <n v="2"/>
    <n v="4"/>
    <n v="2"/>
    <n v="4"/>
    <n v="5"/>
    <n v="0"/>
    <n v="0"/>
    <n v="0"/>
    <n v="0"/>
    <n v="0"/>
    <n v="0"/>
    <n v="0"/>
    <s v="Saudi Arabia"/>
  </r>
  <r>
    <n v="10286"/>
    <x v="31"/>
    <x v="0"/>
    <x v="2"/>
    <x v="55"/>
    <n v="0"/>
    <n v="0"/>
    <d v="2014-02-03T00:00:00"/>
    <n v="2"/>
    <n v="318"/>
    <n v="8"/>
    <n v="407"/>
    <n v="150"/>
    <n v="35"/>
    <n v="8"/>
    <n v="1"/>
    <n v="2"/>
    <n v="8"/>
    <n v="13"/>
    <n v="0"/>
    <n v="0"/>
    <n v="0"/>
    <n v="0"/>
    <n v="0"/>
    <n v="0"/>
    <n v="0"/>
    <n v="0"/>
    <s v="Saudi Arabia"/>
  </r>
  <r>
    <n v="1992"/>
    <x v="32"/>
    <x v="0"/>
    <x v="2"/>
    <x v="56"/>
    <n v="0"/>
    <n v="1"/>
    <d v="2014-01-01T00:00:00"/>
    <n v="2"/>
    <n v="522"/>
    <n v="0"/>
    <n v="257"/>
    <n v="32"/>
    <n v="16"/>
    <n v="66"/>
    <n v="4"/>
    <n v="2"/>
    <n v="2"/>
    <n v="8"/>
    <n v="7"/>
    <n v="1"/>
    <n v="0"/>
    <n v="0"/>
    <n v="0"/>
    <n v="0"/>
    <n v="1"/>
    <n v="0"/>
    <s v="Spain"/>
  </r>
  <r>
    <n v="4246"/>
    <x v="33"/>
    <x v="3"/>
    <x v="1"/>
    <x v="57"/>
    <n v="0"/>
    <n v="0"/>
    <d v="2013-12-12T00:00:00"/>
    <n v="2"/>
    <n v="67"/>
    <n v="11"/>
    <n v="26"/>
    <n v="4"/>
    <n v="3"/>
    <n v="262"/>
    <n v="0"/>
    <n v="1"/>
    <n v="0"/>
    <n v="1"/>
    <n v="17"/>
    <n v="0"/>
    <n v="0"/>
    <n v="0"/>
    <n v="0"/>
    <n v="0"/>
    <n v="0"/>
    <n v="0"/>
    <s v="Spain"/>
  </r>
  <r>
    <n v="10623"/>
    <x v="1"/>
    <x v="3"/>
    <x v="3"/>
    <x v="58"/>
    <n v="0"/>
    <n v="1"/>
    <d v="2013-11-15T00:00:00"/>
    <n v="2"/>
    <n v="28"/>
    <n v="0"/>
    <n v="4"/>
    <n v="0"/>
    <n v="0"/>
    <n v="0"/>
    <n v="1"/>
    <n v="1"/>
    <n v="0"/>
    <n v="3"/>
    <n v="5"/>
    <n v="0"/>
    <n v="0"/>
    <n v="0"/>
    <n v="0"/>
    <n v="0"/>
    <n v="0"/>
    <n v="0"/>
    <s v="Spain"/>
  </r>
  <r>
    <n v="4867"/>
    <x v="25"/>
    <x v="1"/>
    <x v="1"/>
    <x v="59"/>
    <n v="1"/>
    <n v="1"/>
    <d v="2013-09-20T00:00:00"/>
    <n v="2"/>
    <n v="58"/>
    <n v="0"/>
    <n v="18"/>
    <n v="2"/>
    <n v="0"/>
    <n v="10"/>
    <n v="4"/>
    <n v="3"/>
    <n v="0"/>
    <n v="4"/>
    <n v="7"/>
    <n v="0"/>
    <n v="0"/>
    <n v="0"/>
    <n v="0"/>
    <n v="0"/>
    <n v="0"/>
    <n v="0"/>
    <s v="Spain"/>
  </r>
  <r>
    <n v="3112"/>
    <x v="11"/>
    <x v="3"/>
    <x v="2"/>
    <x v="60"/>
    <n v="1"/>
    <n v="0"/>
    <d v="2013-09-05T00:00:00"/>
    <n v="2"/>
    <n v="2"/>
    <n v="4"/>
    <n v="9"/>
    <n v="0"/>
    <n v="4"/>
    <n v="5"/>
    <n v="1"/>
    <n v="1"/>
    <n v="0"/>
    <n v="3"/>
    <n v="5"/>
    <n v="0"/>
    <n v="0"/>
    <n v="0"/>
    <n v="0"/>
    <n v="0"/>
    <n v="0"/>
    <n v="0"/>
    <s v="Spain"/>
  </r>
  <r>
    <n v="4865"/>
    <x v="21"/>
    <x v="3"/>
    <x v="0"/>
    <x v="61"/>
    <n v="1"/>
    <n v="1"/>
    <d v="2013-08-31T00:00:00"/>
    <n v="2"/>
    <n v="229"/>
    <n v="7"/>
    <n v="140"/>
    <n v="10"/>
    <n v="3"/>
    <n v="11"/>
    <n v="7"/>
    <n v="5"/>
    <n v="1"/>
    <n v="8"/>
    <n v="7"/>
    <n v="0"/>
    <n v="0"/>
    <n v="0"/>
    <n v="0"/>
    <n v="0"/>
    <n v="1"/>
    <n v="0"/>
    <s v="Australia"/>
  </r>
  <r>
    <n v="6287"/>
    <x v="19"/>
    <x v="0"/>
    <x v="3"/>
    <x v="62"/>
    <n v="1"/>
    <n v="0"/>
    <d v="2013-07-30T00:00:00"/>
    <n v="2"/>
    <n v="14"/>
    <n v="0"/>
    <n v="16"/>
    <n v="0"/>
    <n v="0"/>
    <n v="6"/>
    <n v="1"/>
    <n v="1"/>
    <n v="1"/>
    <n v="2"/>
    <n v="6"/>
    <n v="0"/>
    <n v="0"/>
    <n v="0"/>
    <n v="0"/>
    <n v="0"/>
    <n v="1"/>
    <n v="0"/>
    <s v="Spain"/>
  </r>
  <r>
    <n v="4405"/>
    <x v="16"/>
    <x v="3"/>
    <x v="2"/>
    <x v="63"/>
    <n v="0"/>
    <n v="2"/>
    <d v="2013-07-30T00:00:00"/>
    <n v="2"/>
    <n v="622"/>
    <n v="7"/>
    <n v="115"/>
    <n v="30"/>
    <n v="0"/>
    <n v="15"/>
    <n v="2"/>
    <n v="6"/>
    <n v="3"/>
    <n v="12"/>
    <n v="5"/>
    <n v="0"/>
    <n v="0"/>
    <n v="0"/>
    <n v="0"/>
    <n v="0"/>
    <n v="0"/>
    <n v="0"/>
    <s v="Australia"/>
  </r>
  <r>
    <n v="5332"/>
    <x v="12"/>
    <x v="2"/>
    <x v="2"/>
    <x v="64"/>
    <n v="0"/>
    <n v="0"/>
    <d v="2013-07-27T00:00:00"/>
    <n v="2"/>
    <n v="362"/>
    <n v="50"/>
    <n v="431"/>
    <n v="134"/>
    <n v="35"/>
    <n v="54"/>
    <n v="1"/>
    <n v="3"/>
    <n v="6"/>
    <n v="7"/>
    <n v="1"/>
    <n v="0"/>
    <n v="0"/>
    <n v="0"/>
    <n v="0"/>
    <n v="0"/>
    <n v="0"/>
    <n v="0"/>
    <s v="India"/>
  </r>
  <r>
    <n v="1519"/>
    <x v="20"/>
    <x v="1"/>
    <x v="1"/>
    <x v="65"/>
    <n v="1"/>
    <n v="1"/>
    <d v="2013-06-22T00:00:00"/>
    <n v="2"/>
    <n v="38"/>
    <n v="4"/>
    <n v="22"/>
    <n v="3"/>
    <n v="3"/>
    <n v="3"/>
    <n v="3"/>
    <n v="3"/>
    <n v="0"/>
    <n v="3"/>
    <n v="8"/>
    <n v="0"/>
    <n v="0"/>
    <n v="0"/>
    <n v="0"/>
    <n v="0"/>
    <n v="1"/>
    <n v="0"/>
    <s v="Spain"/>
  </r>
  <r>
    <n v="9080"/>
    <x v="20"/>
    <x v="1"/>
    <x v="1"/>
    <x v="65"/>
    <n v="1"/>
    <n v="1"/>
    <d v="2013-06-22T00:00:00"/>
    <n v="2"/>
    <n v="38"/>
    <n v="4"/>
    <n v="22"/>
    <n v="3"/>
    <n v="3"/>
    <n v="3"/>
    <n v="3"/>
    <n v="3"/>
    <n v="0"/>
    <n v="3"/>
    <n v="8"/>
    <n v="0"/>
    <n v="0"/>
    <n v="0"/>
    <n v="0"/>
    <n v="0"/>
    <n v="0"/>
    <n v="0"/>
    <s v="Spain"/>
  </r>
  <r>
    <n v="1772"/>
    <x v="17"/>
    <x v="1"/>
    <x v="2"/>
    <x v="66"/>
    <n v="0"/>
    <n v="0"/>
    <d v="2013-01-11T00:00:00"/>
    <n v="2"/>
    <n v="1074"/>
    <n v="37"/>
    <n v="518"/>
    <n v="193"/>
    <n v="92"/>
    <n v="129"/>
    <n v="1"/>
    <n v="5"/>
    <n v="6"/>
    <n v="7"/>
    <n v="2"/>
    <n v="1"/>
    <n v="0"/>
    <n v="0"/>
    <n v="0"/>
    <n v="1"/>
    <n v="1"/>
    <n v="0"/>
    <s v="Canada"/>
  </r>
  <r>
    <n v="5341"/>
    <x v="31"/>
    <x v="2"/>
    <x v="0"/>
    <x v="67"/>
    <n v="0"/>
    <n v="1"/>
    <d v="2013-01-05T00:00:00"/>
    <n v="2"/>
    <n v="983"/>
    <n v="76"/>
    <n v="184"/>
    <n v="180"/>
    <n v="138"/>
    <n v="27"/>
    <n v="1"/>
    <n v="6"/>
    <n v="3"/>
    <n v="4"/>
    <n v="7"/>
    <n v="0"/>
    <n v="0"/>
    <n v="0"/>
    <n v="0"/>
    <n v="1"/>
    <n v="0"/>
    <n v="0"/>
    <s v="Saudi Arabia"/>
  </r>
  <r>
    <n v="5510"/>
    <x v="11"/>
    <x v="3"/>
    <x v="2"/>
    <x v="68"/>
    <n v="0"/>
    <n v="1"/>
    <d v="2012-11-21T00:00:00"/>
    <n v="2"/>
    <n v="262"/>
    <n v="6"/>
    <n v="61"/>
    <n v="0"/>
    <n v="10"/>
    <n v="102"/>
    <n v="3"/>
    <n v="5"/>
    <n v="2"/>
    <n v="6"/>
    <n v="5"/>
    <n v="0"/>
    <n v="0"/>
    <n v="0"/>
    <n v="0"/>
    <n v="0"/>
    <n v="0"/>
    <n v="0"/>
    <s v="Spain"/>
  </r>
  <r>
    <n v="3887"/>
    <x v="0"/>
    <x v="0"/>
    <x v="1"/>
    <x v="69"/>
    <n v="1"/>
    <n v="0"/>
    <d v="2012-11-11T00:00:00"/>
    <n v="2"/>
    <n v="3"/>
    <n v="17"/>
    <n v="26"/>
    <n v="20"/>
    <n v="1"/>
    <n v="39"/>
    <n v="2"/>
    <n v="2"/>
    <n v="0"/>
    <n v="3"/>
    <n v="9"/>
    <n v="0"/>
    <n v="0"/>
    <n v="0"/>
    <n v="0"/>
    <n v="0"/>
    <n v="1"/>
    <n v="0"/>
    <s v="India"/>
  </r>
  <r>
    <n v="7022"/>
    <x v="18"/>
    <x v="0"/>
    <x v="2"/>
    <x v="70"/>
    <n v="1"/>
    <n v="0"/>
    <d v="2012-09-28T00:00:00"/>
    <n v="2"/>
    <n v="739"/>
    <n v="107"/>
    <n v="309"/>
    <n v="140"/>
    <n v="80"/>
    <n v="35"/>
    <n v="1"/>
    <n v="2"/>
    <n v="5"/>
    <n v="13"/>
    <n v="6"/>
    <n v="0"/>
    <n v="0"/>
    <n v="0"/>
    <n v="0"/>
    <n v="0"/>
    <n v="0"/>
    <n v="0"/>
    <s v="Saudi Arabia"/>
  </r>
  <r>
    <n v="9999"/>
    <x v="15"/>
    <x v="0"/>
    <x v="3"/>
    <x v="71"/>
    <n v="0"/>
    <n v="0"/>
    <d v="2012-09-27T00:00:00"/>
    <n v="2"/>
    <n v="610"/>
    <n v="105"/>
    <n v="125"/>
    <n v="137"/>
    <n v="42"/>
    <n v="21"/>
    <n v="1"/>
    <n v="9"/>
    <n v="4"/>
    <n v="9"/>
    <n v="5"/>
    <n v="0"/>
    <n v="0"/>
    <n v="0"/>
    <n v="0"/>
    <n v="0"/>
    <n v="0"/>
    <n v="0"/>
    <s v="Spain"/>
  </r>
  <r>
    <n v="10352"/>
    <x v="34"/>
    <x v="0"/>
    <x v="4"/>
    <x v="72"/>
    <n v="1"/>
    <n v="1"/>
    <d v="2012-09-07T00:00:00"/>
    <n v="2"/>
    <n v="50"/>
    <n v="4"/>
    <n v="28"/>
    <n v="6"/>
    <n v="3"/>
    <n v="26"/>
    <n v="3"/>
    <n v="3"/>
    <n v="1"/>
    <n v="2"/>
    <n v="9"/>
    <n v="0"/>
    <n v="0"/>
    <n v="0"/>
    <n v="0"/>
    <n v="0"/>
    <n v="1"/>
    <n v="0"/>
    <s v="Saudi Arabia"/>
  </r>
  <r>
    <n v="7919"/>
    <x v="14"/>
    <x v="1"/>
    <x v="3"/>
    <x v="73"/>
    <n v="0"/>
    <n v="0"/>
    <d v="2012-08-13T00:00:00"/>
    <n v="2"/>
    <n v="1285"/>
    <n v="105"/>
    <n v="653"/>
    <n v="28"/>
    <n v="21"/>
    <n v="0"/>
    <n v="1"/>
    <n v="10"/>
    <n v="4"/>
    <n v="8"/>
    <n v="8"/>
    <n v="0"/>
    <n v="0"/>
    <n v="0"/>
    <n v="0"/>
    <n v="0"/>
    <n v="1"/>
    <n v="0"/>
    <s v="Spain"/>
  </r>
  <r>
    <n v="4114"/>
    <x v="32"/>
    <x v="3"/>
    <x v="2"/>
    <x v="74"/>
    <n v="0"/>
    <n v="0"/>
    <d v="2012-08-11T00:00:00"/>
    <n v="2"/>
    <n v="650"/>
    <n v="37"/>
    <n v="780"/>
    <n v="27"/>
    <n v="167"/>
    <n v="32"/>
    <n v="1"/>
    <n v="6"/>
    <n v="9"/>
    <n v="13"/>
    <n v="3"/>
    <n v="0"/>
    <n v="0"/>
    <n v="0"/>
    <n v="0"/>
    <n v="0"/>
    <n v="0"/>
    <n v="0"/>
    <s v="Australia"/>
  </r>
  <r>
    <n v="7990"/>
    <x v="6"/>
    <x v="0"/>
    <x v="2"/>
    <x v="75"/>
    <n v="0"/>
    <n v="0"/>
    <d v="2012-08-02T00:00:00"/>
    <n v="2"/>
    <n v="9"/>
    <n v="1"/>
    <n v="2"/>
    <n v="3"/>
    <n v="2"/>
    <n v="0"/>
    <n v="1"/>
    <n v="0"/>
    <n v="0"/>
    <n v="3"/>
    <n v="6"/>
    <n v="0"/>
    <n v="0"/>
    <n v="0"/>
    <n v="0"/>
    <n v="0"/>
    <n v="0"/>
    <n v="0"/>
    <s v="Canada"/>
  </r>
  <r>
    <n v="9888"/>
    <x v="10"/>
    <x v="0"/>
    <x v="3"/>
    <x v="76"/>
    <n v="0"/>
    <n v="0"/>
    <d v="2014-06-25T00:00:00"/>
    <n v="3"/>
    <n v="458"/>
    <n v="81"/>
    <n v="356"/>
    <n v="106"/>
    <n v="50"/>
    <n v="40"/>
    <n v="1"/>
    <n v="4"/>
    <n v="4"/>
    <n v="7"/>
    <n v="2"/>
    <n v="0"/>
    <n v="0"/>
    <n v="0"/>
    <n v="0"/>
    <n v="0"/>
    <n v="0"/>
    <n v="0"/>
    <s v="Spain"/>
  </r>
  <r>
    <n v="4399"/>
    <x v="10"/>
    <x v="0"/>
    <x v="3"/>
    <x v="76"/>
    <n v="0"/>
    <n v="0"/>
    <d v="2014-06-25T00:00:00"/>
    <n v="3"/>
    <n v="458"/>
    <n v="81"/>
    <n v="356"/>
    <n v="106"/>
    <n v="50"/>
    <n v="40"/>
    <n v="1"/>
    <n v="4"/>
    <n v="4"/>
    <n v="7"/>
    <n v="2"/>
    <n v="0"/>
    <n v="0"/>
    <n v="0"/>
    <n v="0"/>
    <n v="0"/>
    <n v="0"/>
    <n v="0"/>
    <s v="Canada"/>
  </r>
  <r>
    <n v="4452"/>
    <x v="35"/>
    <x v="0"/>
    <x v="1"/>
    <x v="77"/>
    <n v="0"/>
    <n v="1"/>
    <d v="2014-05-28T00:00:00"/>
    <n v="3"/>
    <n v="292"/>
    <n v="6"/>
    <n v="37"/>
    <n v="0"/>
    <n v="3"/>
    <n v="34"/>
    <n v="4"/>
    <n v="6"/>
    <n v="1"/>
    <n v="6"/>
    <n v="7"/>
    <n v="1"/>
    <n v="0"/>
    <n v="0"/>
    <n v="1"/>
    <n v="0"/>
    <n v="1"/>
    <n v="0"/>
    <s v="Germany"/>
  </r>
  <r>
    <n v="4785"/>
    <x v="0"/>
    <x v="1"/>
    <x v="3"/>
    <x v="78"/>
    <n v="0"/>
    <n v="2"/>
    <d v="2014-04-14T00:00:00"/>
    <n v="3"/>
    <n v="520"/>
    <n v="7"/>
    <n v="154"/>
    <n v="19"/>
    <n v="0"/>
    <n v="14"/>
    <n v="2"/>
    <n v="6"/>
    <n v="3"/>
    <n v="11"/>
    <n v="3"/>
    <n v="0"/>
    <n v="0"/>
    <n v="0"/>
    <n v="0"/>
    <n v="0"/>
    <n v="0"/>
    <n v="0"/>
    <s v="Saudi Arabia"/>
  </r>
  <r>
    <n v="8461"/>
    <x v="31"/>
    <x v="0"/>
    <x v="0"/>
    <x v="79"/>
    <n v="2"/>
    <n v="1"/>
    <d v="2014-03-10T00:00:00"/>
    <n v="3"/>
    <n v="14"/>
    <n v="0"/>
    <n v="1"/>
    <n v="0"/>
    <n v="0"/>
    <n v="1"/>
    <n v="1"/>
    <n v="1"/>
    <n v="0"/>
    <n v="2"/>
    <n v="7"/>
    <n v="0"/>
    <n v="0"/>
    <n v="0"/>
    <n v="0"/>
    <n v="0"/>
    <n v="0"/>
    <n v="0"/>
    <s v="Spain"/>
  </r>
  <r>
    <n v="3878"/>
    <x v="36"/>
    <x v="2"/>
    <x v="1"/>
    <x v="80"/>
    <n v="1"/>
    <n v="0"/>
    <d v="2014-02-27T00:00:00"/>
    <n v="3"/>
    <n v="3"/>
    <n v="4"/>
    <n v="7"/>
    <n v="15"/>
    <n v="8"/>
    <n v="11"/>
    <n v="1"/>
    <n v="1"/>
    <n v="0"/>
    <n v="3"/>
    <n v="7"/>
    <n v="0"/>
    <n v="0"/>
    <n v="0"/>
    <n v="0"/>
    <n v="0"/>
    <n v="0"/>
    <n v="0"/>
    <s v="Spain"/>
  </r>
  <r>
    <n v="9612"/>
    <x v="23"/>
    <x v="2"/>
    <x v="1"/>
    <x v="81"/>
    <n v="0"/>
    <n v="0"/>
    <d v="2014-02-07T00:00:00"/>
    <n v="3"/>
    <n v="1"/>
    <n v="8"/>
    <n v="6"/>
    <n v="4"/>
    <n v="8"/>
    <n v="16"/>
    <n v="1"/>
    <n v="1"/>
    <n v="0"/>
    <n v="3"/>
    <n v="7"/>
    <n v="0"/>
    <n v="0"/>
    <n v="0"/>
    <n v="0"/>
    <n v="0"/>
    <n v="0"/>
    <n v="0"/>
    <s v="Spain"/>
  </r>
  <r>
    <n v="4098"/>
    <x v="28"/>
    <x v="0"/>
    <x v="2"/>
    <x v="82"/>
    <n v="1"/>
    <n v="1"/>
    <d v="2014-01-28T00:00:00"/>
    <n v="3"/>
    <n v="20"/>
    <n v="3"/>
    <n v="16"/>
    <n v="0"/>
    <n v="4"/>
    <n v="1"/>
    <n v="3"/>
    <n v="2"/>
    <n v="0"/>
    <n v="4"/>
    <n v="6"/>
    <n v="0"/>
    <n v="0"/>
    <n v="0"/>
    <n v="0"/>
    <n v="0"/>
    <n v="0"/>
    <n v="0"/>
    <s v="Australia"/>
  </r>
  <r>
    <n v="158"/>
    <x v="37"/>
    <x v="1"/>
    <x v="3"/>
    <x v="83"/>
    <n v="0"/>
    <n v="0"/>
    <d v="2013-11-17T00:00:00"/>
    <n v="3"/>
    <n v="345"/>
    <n v="53"/>
    <n v="528"/>
    <n v="98"/>
    <n v="75"/>
    <n v="97"/>
    <n v="1"/>
    <n v="8"/>
    <n v="3"/>
    <n v="5"/>
    <n v="4"/>
    <n v="0"/>
    <n v="0"/>
    <n v="1"/>
    <n v="0"/>
    <n v="0"/>
    <n v="1"/>
    <n v="0"/>
    <s v="Spain"/>
  </r>
  <r>
    <n v="3896"/>
    <x v="24"/>
    <x v="0"/>
    <x v="2"/>
    <x v="84"/>
    <n v="1"/>
    <n v="0"/>
    <d v="2013-11-07T00:00:00"/>
    <n v="3"/>
    <n v="22"/>
    <n v="1"/>
    <n v="11"/>
    <n v="0"/>
    <n v="1"/>
    <n v="2"/>
    <n v="1"/>
    <n v="1"/>
    <n v="0"/>
    <n v="3"/>
    <n v="7"/>
    <n v="0"/>
    <n v="0"/>
    <n v="0"/>
    <n v="0"/>
    <n v="0"/>
    <n v="0"/>
    <n v="0"/>
    <s v="Spain"/>
  </r>
  <r>
    <n v="9970"/>
    <x v="11"/>
    <x v="0"/>
    <x v="3"/>
    <x v="85"/>
    <n v="0"/>
    <n v="1"/>
    <d v="2013-10-17T00:00:00"/>
    <n v="3"/>
    <n v="42"/>
    <n v="11"/>
    <n v="57"/>
    <n v="10"/>
    <n v="28"/>
    <n v="14"/>
    <n v="1"/>
    <n v="1"/>
    <n v="1"/>
    <n v="6"/>
    <n v="2"/>
    <n v="0"/>
    <n v="0"/>
    <n v="0"/>
    <n v="0"/>
    <n v="0"/>
    <n v="0"/>
    <n v="0"/>
    <s v="Canada"/>
  </r>
  <r>
    <n v="4002"/>
    <x v="12"/>
    <x v="1"/>
    <x v="2"/>
    <x v="86"/>
    <n v="0"/>
    <n v="1"/>
    <d v="2013-10-13T00:00:00"/>
    <n v="3"/>
    <n v="463"/>
    <n v="96"/>
    <n v="333"/>
    <n v="168"/>
    <n v="53"/>
    <n v="10"/>
    <n v="1"/>
    <n v="7"/>
    <n v="7"/>
    <n v="12"/>
    <n v="3"/>
    <n v="0"/>
    <n v="0"/>
    <n v="0"/>
    <n v="0"/>
    <n v="0"/>
    <n v="0"/>
    <n v="0"/>
    <s v="Spain"/>
  </r>
  <r>
    <n v="10914"/>
    <x v="0"/>
    <x v="0"/>
    <x v="1"/>
    <x v="87"/>
    <n v="1"/>
    <n v="1"/>
    <d v="2013-10-12T00:00:00"/>
    <n v="3"/>
    <n v="4"/>
    <n v="1"/>
    <n v="7"/>
    <n v="2"/>
    <n v="1"/>
    <n v="2"/>
    <n v="2"/>
    <n v="1"/>
    <n v="0"/>
    <n v="3"/>
    <n v="4"/>
    <n v="0"/>
    <n v="0"/>
    <n v="0"/>
    <n v="0"/>
    <n v="0"/>
    <n v="0"/>
    <n v="0"/>
    <s v="Spain"/>
  </r>
  <r>
    <n v="7279"/>
    <x v="10"/>
    <x v="1"/>
    <x v="3"/>
    <x v="88"/>
    <n v="0"/>
    <n v="0"/>
    <d v="2013-09-30T00:00:00"/>
    <n v="3"/>
    <n v="260"/>
    <n v="86"/>
    <n v="559"/>
    <n v="63"/>
    <n v="9"/>
    <n v="67"/>
    <n v="1"/>
    <n v="4"/>
    <n v="6"/>
    <n v="4"/>
    <n v="2"/>
    <n v="0"/>
    <n v="0"/>
    <n v="0"/>
    <n v="0"/>
    <n v="0"/>
    <n v="0"/>
    <n v="0"/>
    <s v="USA"/>
  </r>
  <r>
    <n v="10582"/>
    <x v="7"/>
    <x v="0"/>
    <x v="2"/>
    <x v="89"/>
    <n v="0"/>
    <n v="1"/>
    <d v="2013-07-03T00:00:00"/>
    <n v="3"/>
    <n v="180"/>
    <n v="32"/>
    <n v="348"/>
    <n v="76"/>
    <n v="32"/>
    <n v="90"/>
    <n v="2"/>
    <n v="5"/>
    <n v="2"/>
    <n v="12"/>
    <n v="2"/>
    <n v="0"/>
    <n v="0"/>
    <n v="0"/>
    <n v="0"/>
    <n v="0"/>
    <n v="0"/>
    <n v="0"/>
    <s v="Germany"/>
  </r>
  <r>
    <n v="4470"/>
    <x v="31"/>
    <x v="3"/>
    <x v="2"/>
    <x v="90"/>
    <n v="0"/>
    <n v="1"/>
    <d v="2013-06-10T00:00:00"/>
    <n v="3"/>
    <n v="62"/>
    <n v="1"/>
    <n v="44"/>
    <n v="6"/>
    <n v="5"/>
    <n v="22"/>
    <n v="1"/>
    <n v="2"/>
    <n v="1"/>
    <n v="4"/>
    <n v="4"/>
    <n v="0"/>
    <n v="0"/>
    <n v="0"/>
    <n v="0"/>
    <n v="0"/>
    <n v="0"/>
    <n v="0"/>
    <s v="Spain"/>
  </r>
  <r>
    <n v="6183"/>
    <x v="31"/>
    <x v="3"/>
    <x v="2"/>
    <x v="90"/>
    <n v="0"/>
    <n v="1"/>
    <d v="2013-06-10T00:00:00"/>
    <n v="3"/>
    <n v="62"/>
    <n v="1"/>
    <n v="44"/>
    <n v="6"/>
    <n v="5"/>
    <n v="22"/>
    <n v="1"/>
    <n v="2"/>
    <n v="1"/>
    <n v="4"/>
    <n v="4"/>
    <n v="0"/>
    <n v="0"/>
    <n v="0"/>
    <n v="0"/>
    <n v="0"/>
    <n v="0"/>
    <n v="0"/>
    <s v="Germany"/>
  </r>
  <r>
    <n v="6379"/>
    <x v="38"/>
    <x v="3"/>
    <x v="4"/>
    <x v="91"/>
    <n v="1"/>
    <n v="1"/>
    <d v="2013-05-29T00:00:00"/>
    <n v="3"/>
    <n v="67"/>
    <n v="1"/>
    <n v="20"/>
    <n v="0"/>
    <n v="2"/>
    <n v="31"/>
    <n v="3"/>
    <n v="2"/>
    <n v="2"/>
    <n v="2"/>
    <n v="7"/>
    <n v="0"/>
    <n v="0"/>
    <n v="0"/>
    <n v="0"/>
    <n v="0"/>
    <n v="1"/>
    <n v="0"/>
    <s v="USA"/>
  </r>
  <r>
    <n v="8601"/>
    <x v="36"/>
    <x v="0"/>
    <x v="2"/>
    <x v="92"/>
    <n v="0"/>
    <n v="1"/>
    <d v="2013-04-29T00:00:00"/>
    <n v="3"/>
    <n v="421"/>
    <n v="76"/>
    <n v="536"/>
    <n v="82"/>
    <n v="178"/>
    <n v="102"/>
    <n v="2"/>
    <n v="8"/>
    <n v="6"/>
    <n v="5"/>
    <n v="4"/>
    <n v="0"/>
    <n v="0"/>
    <n v="0"/>
    <n v="0"/>
    <n v="0"/>
    <n v="0"/>
    <n v="0"/>
    <s v="Australia"/>
  </r>
  <r>
    <n v="4827"/>
    <x v="16"/>
    <x v="1"/>
    <x v="1"/>
    <x v="93"/>
    <n v="0"/>
    <n v="1"/>
    <d v="2013-03-10T00:00:00"/>
    <n v="3"/>
    <n v="154"/>
    <n v="22"/>
    <n v="202"/>
    <n v="39"/>
    <n v="30"/>
    <n v="8"/>
    <n v="5"/>
    <n v="4"/>
    <n v="2"/>
    <n v="9"/>
    <n v="4"/>
    <n v="0"/>
    <n v="0"/>
    <n v="0"/>
    <n v="0"/>
    <n v="0"/>
    <n v="1"/>
    <n v="0"/>
    <s v="Spain"/>
  </r>
  <r>
    <n v="6715"/>
    <x v="39"/>
    <x v="1"/>
    <x v="1"/>
    <x v="94"/>
    <n v="0"/>
    <n v="1"/>
    <d v="2013-01-02T00:00:00"/>
    <n v="3"/>
    <n v="502"/>
    <n v="19"/>
    <n v="132"/>
    <n v="0"/>
    <n v="6"/>
    <n v="26"/>
    <n v="6"/>
    <n v="6"/>
    <n v="2"/>
    <n v="11"/>
    <n v="6"/>
    <n v="0"/>
    <n v="0"/>
    <n v="0"/>
    <n v="0"/>
    <n v="0"/>
    <n v="0"/>
    <n v="0"/>
    <s v="Spain"/>
  </r>
  <r>
    <n v="10676"/>
    <x v="33"/>
    <x v="0"/>
    <x v="2"/>
    <x v="95"/>
    <n v="0"/>
    <n v="0"/>
    <d v="2012-11-02T00:00:00"/>
    <n v="3"/>
    <n v="145"/>
    <n v="193"/>
    <n v="459"/>
    <n v="205"/>
    <n v="26"/>
    <n v="145"/>
    <n v="2"/>
    <n v="3"/>
    <n v="8"/>
    <n v="7"/>
    <n v="2"/>
    <n v="0"/>
    <n v="0"/>
    <n v="0"/>
    <n v="0"/>
    <n v="0"/>
    <n v="1"/>
    <n v="0"/>
    <s v="Spain"/>
  </r>
  <r>
    <n v="1041"/>
    <x v="28"/>
    <x v="1"/>
    <x v="1"/>
    <x v="96"/>
    <n v="0"/>
    <n v="1"/>
    <d v="2012-10-18T00:00:00"/>
    <n v="3"/>
    <n v="322"/>
    <n v="3"/>
    <n v="50"/>
    <n v="4"/>
    <n v="3"/>
    <n v="42"/>
    <n v="5"/>
    <n v="7"/>
    <n v="1"/>
    <n v="6"/>
    <n v="8"/>
    <n v="0"/>
    <n v="0"/>
    <n v="0"/>
    <n v="0"/>
    <n v="0"/>
    <n v="1"/>
    <n v="0"/>
    <s v="Saudi Arabia"/>
  </r>
  <r>
    <n v="492"/>
    <x v="28"/>
    <x v="1"/>
    <x v="5"/>
    <x v="96"/>
    <n v="0"/>
    <n v="1"/>
    <d v="2012-10-18T00:00:00"/>
    <n v="3"/>
    <n v="322"/>
    <n v="3"/>
    <n v="50"/>
    <n v="4"/>
    <n v="3"/>
    <n v="42"/>
    <n v="5"/>
    <n v="7"/>
    <n v="1"/>
    <n v="6"/>
    <n v="8"/>
    <n v="0"/>
    <n v="0"/>
    <n v="0"/>
    <n v="0"/>
    <n v="0"/>
    <n v="0"/>
    <n v="0"/>
    <s v="Canada"/>
  </r>
  <r>
    <n v="11133"/>
    <x v="28"/>
    <x v="1"/>
    <x v="5"/>
    <x v="96"/>
    <n v="0"/>
    <n v="1"/>
    <d v="2012-10-18T00:00:00"/>
    <n v="3"/>
    <n v="322"/>
    <n v="3"/>
    <n v="50"/>
    <n v="4"/>
    <n v="3"/>
    <n v="42"/>
    <n v="5"/>
    <n v="7"/>
    <n v="1"/>
    <n v="6"/>
    <n v="8"/>
    <n v="0"/>
    <n v="0"/>
    <n v="0"/>
    <n v="0"/>
    <n v="0"/>
    <n v="1"/>
    <n v="0"/>
    <s v="India"/>
  </r>
  <r>
    <n v="4491"/>
    <x v="38"/>
    <x v="3"/>
    <x v="2"/>
    <x v="97"/>
    <n v="1"/>
    <n v="1"/>
    <d v="2012-10-01T00:00:00"/>
    <n v="3"/>
    <n v="1099"/>
    <n v="0"/>
    <n v="45"/>
    <n v="0"/>
    <n v="0"/>
    <n v="34"/>
    <n v="11"/>
    <n v="3"/>
    <n v="4"/>
    <n v="10"/>
    <n v="8"/>
    <n v="0"/>
    <n v="0"/>
    <n v="0"/>
    <n v="1"/>
    <n v="0"/>
    <n v="0"/>
    <n v="0"/>
    <s v="Spain"/>
  </r>
  <r>
    <n v="873"/>
    <x v="38"/>
    <x v="3"/>
    <x v="2"/>
    <x v="97"/>
    <n v="1"/>
    <n v="1"/>
    <d v="2012-10-01T00:00:00"/>
    <n v="3"/>
    <n v="1099"/>
    <n v="0"/>
    <n v="45"/>
    <n v="0"/>
    <n v="0"/>
    <n v="34"/>
    <n v="11"/>
    <n v="3"/>
    <n v="4"/>
    <n v="10"/>
    <n v="8"/>
    <n v="0"/>
    <n v="0"/>
    <n v="0"/>
    <n v="1"/>
    <n v="0"/>
    <n v="1"/>
    <n v="0"/>
    <s v="Spain"/>
  </r>
  <r>
    <n v="1631"/>
    <x v="15"/>
    <x v="1"/>
    <x v="3"/>
    <x v="98"/>
    <n v="0"/>
    <n v="0"/>
    <d v="2012-09-03T00:00:00"/>
    <n v="3"/>
    <n v="890"/>
    <n v="63"/>
    <n v="292"/>
    <n v="0"/>
    <n v="25"/>
    <n v="12"/>
    <n v="4"/>
    <n v="8"/>
    <n v="4"/>
    <n v="7"/>
    <n v="6"/>
    <n v="0"/>
    <n v="0"/>
    <n v="0"/>
    <n v="0"/>
    <n v="0"/>
    <n v="1"/>
    <n v="0"/>
    <s v="Germany"/>
  </r>
  <r>
    <n v="8278"/>
    <x v="22"/>
    <x v="1"/>
    <x v="2"/>
    <x v="99"/>
    <n v="0"/>
    <n v="0"/>
    <d v="2012-08-26T00:00:00"/>
    <n v="3"/>
    <n v="863"/>
    <n v="83"/>
    <n v="547"/>
    <n v="86"/>
    <n v="99"/>
    <n v="33"/>
    <n v="1"/>
    <n v="8"/>
    <n v="2"/>
    <n v="5"/>
    <n v="5"/>
    <n v="0"/>
    <n v="0"/>
    <n v="0"/>
    <n v="0"/>
    <n v="0"/>
    <n v="0"/>
    <n v="0"/>
    <s v="Spain"/>
  </r>
  <r>
    <n v="6815"/>
    <x v="36"/>
    <x v="2"/>
    <x v="2"/>
    <x v="100"/>
    <n v="0"/>
    <n v="0"/>
    <d v="2014-05-23T00:00:00"/>
    <n v="4"/>
    <n v="448"/>
    <n v="21"/>
    <n v="125"/>
    <n v="52"/>
    <n v="101"/>
    <n v="62"/>
    <n v="0"/>
    <n v="7"/>
    <n v="6"/>
    <n v="8"/>
    <n v="2"/>
    <n v="1"/>
    <n v="0"/>
    <n v="1"/>
    <n v="0"/>
    <n v="1"/>
    <n v="1"/>
    <n v="0"/>
    <s v="Spain"/>
  </r>
  <r>
    <n v="254"/>
    <x v="26"/>
    <x v="0"/>
    <x v="3"/>
    <x v="101"/>
    <n v="0"/>
    <n v="1"/>
    <d v="2014-05-17T00:00:00"/>
    <n v="4"/>
    <n v="399"/>
    <n v="4"/>
    <n v="30"/>
    <n v="6"/>
    <n v="4"/>
    <n v="30"/>
    <n v="3"/>
    <n v="7"/>
    <n v="1"/>
    <n v="7"/>
    <n v="7"/>
    <n v="0"/>
    <n v="0"/>
    <n v="0"/>
    <n v="1"/>
    <n v="0"/>
    <n v="0"/>
    <n v="0"/>
    <s v="Spain"/>
  </r>
  <r>
    <n v="1349"/>
    <x v="0"/>
    <x v="0"/>
    <x v="2"/>
    <x v="102"/>
    <n v="2"/>
    <n v="0"/>
    <d v="2014-04-21T00:00:00"/>
    <n v="4"/>
    <n v="85"/>
    <n v="7"/>
    <n v="24"/>
    <n v="2"/>
    <n v="3"/>
    <n v="27"/>
    <n v="1"/>
    <n v="3"/>
    <n v="1"/>
    <n v="3"/>
    <n v="6"/>
    <n v="0"/>
    <n v="0"/>
    <n v="0"/>
    <n v="0"/>
    <n v="0"/>
    <n v="0"/>
    <n v="0"/>
    <s v="India"/>
  </r>
  <r>
    <n v="2534"/>
    <x v="40"/>
    <x v="0"/>
    <x v="2"/>
    <x v="103"/>
    <n v="0"/>
    <n v="1"/>
    <d v="2014-04-21T00:00:00"/>
    <n v="4"/>
    <n v="97"/>
    <n v="1"/>
    <n v="41"/>
    <n v="6"/>
    <n v="2"/>
    <n v="41"/>
    <n v="2"/>
    <n v="4"/>
    <n v="1"/>
    <n v="3"/>
    <n v="7"/>
    <n v="0"/>
    <n v="0"/>
    <n v="0"/>
    <n v="0"/>
    <n v="0"/>
    <n v="0"/>
    <n v="0"/>
    <s v="Australia"/>
  </r>
  <r>
    <n v="2130"/>
    <x v="33"/>
    <x v="0"/>
    <x v="3"/>
    <x v="104"/>
    <n v="2"/>
    <n v="0"/>
    <d v="2014-03-23T00:00:00"/>
    <n v="4"/>
    <n v="35"/>
    <n v="3"/>
    <n v="67"/>
    <n v="10"/>
    <n v="8"/>
    <n v="24"/>
    <n v="1"/>
    <n v="3"/>
    <n v="1"/>
    <n v="3"/>
    <n v="6"/>
    <n v="0"/>
    <n v="0"/>
    <n v="0"/>
    <n v="0"/>
    <n v="0"/>
    <n v="1"/>
    <n v="0"/>
    <s v="Saudi Arabia"/>
  </r>
  <r>
    <n v="2296"/>
    <x v="17"/>
    <x v="3"/>
    <x v="2"/>
    <x v="105"/>
    <n v="1"/>
    <n v="0"/>
    <d v="2013-12-16T00:00:00"/>
    <n v="4"/>
    <n v="3"/>
    <n v="2"/>
    <n v="11"/>
    <n v="2"/>
    <n v="2"/>
    <n v="10"/>
    <n v="1"/>
    <n v="1"/>
    <n v="0"/>
    <n v="2"/>
    <n v="6"/>
    <n v="0"/>
    <n v="0"/>
    <n v="1"/>
    <n v="0"/>
    <n v="0"/>
    <n v="0"/>
    <n v="0"/>
    <s v="Spain"/>
  </r>
  <r>
    <n v="3799"/>
    <x v="26"/>
    <x v="0"/>
    <x v="2"/>
    <x v="106"/>
    <n v="0"/>
    <n v="1"/>
    <d v="2013-11-26T00:00:00"/>
    <n v="4"/>
    <n v="315"/>
    <n v="35"/>
    <n v="322"/>
    <n v="46"/>
    <n v="7"/>
    <n v="143"/>
    <n v="3"/>
    <n v="7"/>
    <n v="2"/>
    <n v="11"/>
    <n v="5"/>
    <n v="0"/>
    <n v="0"/>
    <n v="0"/>
    <n v="0"/>
    <n v="0"/>
    <n v="0"/>
    <n v="0"/>
    <s v="USA"/>
  </r>
  <r>
    <n v="11084"/>
    <x v="14"/>
    <x v="3"/>
    <x v="3"/>
    <x v="107"/>
    <n v="0"/>
    <n v="1"/>
    <d v="2013-11-14T00:00:00"/>
    <n v="4"/>
    <n v="738"/>
    <n v="0"/>
    <n v="232"/>
    <n v="13"/>
    <n v="20"/>
    <n v="50"/>
    <n v="2"/>
    <n v="3"/>
    <n v="5"/>
    <n v="7"/>
    <n v="7"/>
    <n v="0"/>
    <n v="0"/>
    <n v="0"/>
    <n v="0"/>
    <n v="0"/>
    <n v="1"/>
    <n v="0"/>
    <s v="Canada"/>
  </r>
  <r>
    <n v="5172"/>
    <x v="14"/>
    <x v="3"/>
    <x v="3"/>
    <x v="107"/>
    <n v="0"/>
    <n v="1"/>
    <d v="2013-11-14T00:00:00"/>
    <n v="4"/>
    <n v="738"/>
    <n v="0"/>
    <n v="232"/>
    <n v="13"/>
    <n v="20"/>
    <n v="50"/>
    <n v="2"/>
    <n v="3"/>
    <n v="5"/>
    <n v="7"/>
    <n v="7"/>
    <n v="0"/>
    <n v="0"/>
    <n v="0"/>
    <n v="0"/>
    <n v="0"/>
    <n v="0"/>
    <n v="0"/>
    <s v="Spain"/>
  </r>
  <r>
    <n v="9504"/>
    <x v="38"/>
    <x v="3"/>
    <x v="2"/>
    <x v="39"/>
    <n v="0"/>
    <n v="0"/>
    <d v="2013-11-06T00:00:00"/>
    <n v="4"/>
    <n v="179"/>
    <n v="28"/>
    <n v="520"/>
    <n v="111"/>
    <n v="123"/>
    <n v="47"/>
    <n v="1"/>
    <n v="3"/>
    <n v="8"/>
    <n v="13"/>
    <n v="1"/>
    <n v="0"/>
    <n v="0"/>
    <n v="0"/>
    <n v="0"/>
    <n v="0"/>
    <n v="1"/>
    <n v="0"/>
    <s v="Spain"/>
  </r>
  <r>
    <n v="850"/>
    <x v="25"/>
    <x v="0"/>
    <x v="1"/>
    <x v="108"/>
    <n v="0"/>
    <n v="1"/>
    <d v="2013-10-06T00:00:00"/>
    <n v="4"/>
    <n v="381"/>
    <n v="28"/>
    <n v="215"/>
    <n v="84"/>
    <n v="28"/>
    <n v="21"/>
    <n v="2"/>
    <n v="6"/>
    <n v="5"/>
    <n v="9"/>
    <n v="3"/>
    <n v="0"/>
    <n v="0"/>
    <n v="0"/>
    <n v="0"/>
    <n v="0"/>
    <n v="0"/>
    <n v="0"/>
    <s v="Spain"/>
  </r>
  <r>
    <n v="4477"/>
    <x v="2"/>
    <x v="0"/>
    <x v="3"/>
    <x v="109"/>
    <n v="0"/>
    <n v="1"/>
    <d v="2013-09-27T00:00:00"/>
    <n v="4"/>
    <n v="247"/>
    <n v="49"/>
    <n v="159"/>
    <n v="7"/>
    <n v="82"/>
    <n v="109"/>
    <n v="1"/>
    <n v="5"/>
    <n v="2"/>
    <n v="10"/>
    <n v="4"/>
    <n v="0"/>
    <n v="0"/>
    <n v="0"/>
    <n v="0"/>
    <n v="0"/>
    <n v="0"/>
    <n v="0"/>
    <s v="Germany"/>
  </r>
  <r>
    <n v="1945"/>
    <x v="31"/>
    <x v="0"/>
    <x v="2"/>
    <x v="110"/>
    <n v="0"/>
    <n v="1"/>
    <d v="2013-09-18T00:00:00"/>
    <n v="4"/>
    <n v="711"/>
    <n v="36"/>
    <n v="217"/>
    <n v="172"/>
    <n v="96"/>
    <n v="168"/>
    <n v="3"/>
    <n v="7"/>
    <n v="4"/>
    <n v="7"/>
    <n v="4"/>
    <n v="1"/>
    <n v="0"/>
    <n v="0"/>
    <n v="1"/>
    <n v="0"/>
    <n v="0"/>
    <n v="0"/>
    <s v="Spain"/>
  </r>
  <r>
    <n v="7685"/>
    <x v="29"/>
    <x v="0"/>
    <x v="2"/>
    <x v="111"/>
    <n v="1"/>
    <n v="0"/>
    <d v="2013-09-09T00:00:00"/>
    <n v="4"/>
    <n v="30"/>
    <n v="8"/>
    <n v="12"/>
    <n v="8"/>
    <n v="8"/>
    <n v="12"/>
    <n v="1"/>
    <n v="2"/>
    <n v="0"/>
    <n v="4"/>
    <n v="5"/>
    <n v="0"/>
    <n v="0"/>
    <n v="0"/>
    <n v="0"/>
    <n v="0"/>
    <n v="0"/>
    <n v="0"/>
    <s v="Spain"/>
  </r>
  <r>
    <n v="6310"/>
    <x v="29"/>
    <x v="0"/>
    <x v="2"/>
    <x v="111"/>
    <n v="1"/>
    <n v="0"/>
    <d v="2013-09-09T00:00:00"/>
    <n v="4"/>
    <n v="30"/>
    <n v="8"/>
    <n v="12"/>
    <n v="8"/>
    <n v="8"/>
    <n v="12"/>
    <n v="1"/>
    <n v="2"/>
    <n v="0"/>
    <n v="4"/>
    <n v="5"/>
    <n v="0"/>
    <n v="0"/>
    <n v="0"/>
    <n v="0"/>
    <n v="0"/>
    <n v="0"/>
    <n v="0"/>
    <s v="Canada"/>
  </r>
  <r>
    <n v="10832"/>
    <x v="2"/>
    <x v="0"/>
    <x v="3"/>
    <x v="112"/>
    <n v="0"/>
    <n v="0"/>
    <d v="2013-07-18T00:00:00"/>
    <n v="4"/>
    <n v="288"/>
    <n v="10"/>
    <n v="30"/>
    <n v="4"/>
    <n v="10"/>
    <n v="125"/>
    <n v="1"/>
    <n v="6"/>
    <n v="1"/>
    <n v="6"/>
    <n v="6"/>
    <n v="0"/>
    <n v="0"/>
    <n v="0"/>
    <n v="0"/>
    <n v="0"/>
    <n v="0"/>
    <n v="0"/>
    <s v="Spain"/>
  </r>
  <r>
    <n v="3025"/>
    <x v="2"/>
    <x v="0"/>
    <x v="1"/>
    <x v="113"/>
    <n v="0"/>
    <n v="1"/>
    <d v="2013-07-08T00:00:00"/>
    <n v="4"/>
    <n v="212"/>
    <n v="6"/>
    <n v="69"/>
    <n v="4"/>
    <n v="12"/>
    <n v="3"/>
    <n v="3"/>
    <n v="6"/>
    <n v="1"/>
    <n v="5"/>
    <n v="7"/>
    <n v="0"/>
    <n v="0"/>
    <n v="0"/>
    <n v="0"/>
    <n v="0"/>
    <n v="0"/>
    <n v="0"/>
    <s v="Canada"/>
  </r>
  <r>
    <n v="2404"/>
    <x v="14"/>
    <x v="0"/>
    <x v="2"/>
    <x v="114"/>
    <n v="1"/>
    <n v="1"/>
    <d v="2013-05-27T00:00:00"/>
    <n v="4"/>
    <n v="173"/>
    <n v="4"/>
    <n v="30"/>
    <n v="3"/>
    <n v="6"/>
    <n v="41"/>
    <n v="4"/>
    <n v="5"/>
    <n v="1"/>
    <n v="4"/>
    <n v="7"/>
    <n v="0"/>
    <n v="0"/>
    <n v="0"/>
    <n v="0"/>
    <n v="0"/>
    <n v="0"/>
    <n v="0"/>
    <s v="USA"/>
  </r>
  <r>
    <n v="8581"/>
    <x v="18"/>
    <x v="3"/>
    <x v="2"/>
    <x v="115"/>
    <n v="1"/>
    <n v="1"/>
    <d v="2013-03-05T00:00:00"/>
    <n v="4"/>
    <n v="604"/>
    <n v="0"/>
    <n v="100"/>
    <n v="19"/>
    <n v="0"/>
    <n v="28"/>
    <n v="9"/>
    <n v="10"/>
    <n v="2"/>
    <n v="8"/>
    <n v="8"/>
    <n v="0"/>
    <n v="0"/>
    <n v="0"/>
    <n v="0"/>
    <n v="0"/>
    <n v="0"/>
    <n v="0"/>
    <s v="Spain"/>
  </r>
  <r>
    <n v="8755"/>
    <x v="41"/>
    <x v="3"/>
    <x v="2"/>
    <x v="116"/>
    <n v="0"/>
    <n v="0"/>
    <d v="2013-02-20T00:00:00"/>
    <n v="4"/>
    <n v="482"/>
    <n v="34"/>
    <n v="471"/>
    <n v="119"/>
    <n v="68"/>
    <n v="22"/>
    <n v="1"/>
    <n v="3"/>
    <n v="5"/>
    <n v="9"/>
    <n v="7"/>
    <n v="0"/>
    <n v="0"/>
    <n v="0"/>
    <n v="0"/>
    <n v="0"/>
    <n v="0"/>
    <n v="0"/>
    <s v="Australia"/>
  </r>
  <r>
    <n v="10177"/>
    <x v="5"/>
    <x v="0"/>
    <x v="0"/>
    <x v="117"/>
    <n v="0"/>
    <n v="1"/>
    <d v="2013-02-14T00:00:00"/>
    <n v="4"/>
    <n v="531"/>
    <n v="69"/>
    <n v="300"/>
    <n v="150"/>
    <n v="138"/>
    <n v="150"/>
    <n v="3"/>
    <n v="5"/>
    <n v="4"/>
    <n v="8"/>
    <n v="2"/>
    <n v="0"/>
    <n v="0"/>
    <n v="0"/>
    <n v="0"/>
    <n v="0"/>
    <n v="0"/>
    <n v="0"/>
    <s v="Spain"/>
  </r>
  <r>
    <n v="2429"/>
    <x v="5"/>
    <x v="0"/>
    <x v="0"/>
    <x v="117"/>
    <n v="0"/>
    <n v="1"/>
    <d v="2013-02-14T00:00:00"/>
    <n v="4"/>
    <n v="531"/>
    <n v="69"/>
    <n v="300"/>
    <n v="150"/>
    <n v="138"/>
    <n v="150"/>
    <n v="3"/>
    <n v="5"/>
    <n v="4"/>
    <n v="8"/>
    <n v="2"/>
    <n v="0"/>
    <n v="0"/>
    <n v="0"/>
    <n v="0"/>
    <n v="0"/>
    <n v="0"/>
    <n v="0"/>
    <s v="Canada"/>
  </r>
  <r>
    <n v="8920"/>
    <x v="3"/>
    <x v="3"/>
    <x v="1"/>
    <x v="118"/>
    <n v="1"/>
    <n v="0"/>
    <d v="2013-01-12T00:00:00"/>
    <n v="4"/>
    <n v="448"/>
    <n v="40"/>
    <n v="469"/>
    <n v="80"/>
    <n v="0"/>
    <n v="91"/>
    <n v="3"/>
    <n v="11"/>
    <n v="2"/>
    <n v="12"/>
    <n v="7"/>
    <n v="0"/>
    <n v="0"/>
    <n v="0"/>
    <n v="0"/>
    <n v="0"/>
    <n v="0"/>
    <n v="0"/>
    <s v="India"/>
  </r>
  <r>
    <n v="8430"/>
    <x v="35"/>
    <x v="0"/>
    <x v="3"/>
    <x v="119"/>
    <n v="0"/>
    <n v="1"/>
    <d v="2012-12-24T00:00:00"/>
    <n v="4"/>
    <n v="9"/>
    <n v="0"/>
    <n v="6"/>
    <n v="3"/>
    <n v="1"/>
    <n v="3"/>
    <n v="1"/>
    <n v="0"/>
    <n v="0"/>
    <n v="3"/>
    <n v="5"/>
    <n v="0"/>
    <n v="0"/>
    <n v="0"/>
    <n v="0"/>
    <n v="0"/>
    <n v="0"/>
    <n v="0"/>
    <s v="Australia"/>
  </r>
  <r>
    <n v="8619"/>
    <x v="35"/>
    <x v="0"/>
    <x v="3"/>
    <x v="119"/>
    <n v="0"/>
    <n v="1"/>
    <d v="2012-12-24T00:00:00"/>
    <n v="4"/>
    <n v="9"/>
    <n v="0"/>
    <n v="6"/>
    <n v="3"/>
    <n v="1"/>
    <n v="3"/>
    <n v="1"/>
    <n v="0"/>
    <n v="0"/>
    <n v="3"/>
    <n v="5"/>
    <n v="0"/>
    <n v="0"/>
    <n v="0"/>
    <n v="0"/>
    <n v="0"/>
    <n v="0"/>
    <n v="0"/>
    <s v="Spain"/>
  </r>
  <r>
    <n v="8996"/>
    <x v="35"/>
    <x v="1"/>
    <x v="2"/>
    <x v="120"/>
    <n v="2"/>
    <n v="1"/>
    <d v="2012-11-19T00:00:00"/>
    <n v="4"/>
    <n v="230"/>
    <n v="42"/>
    <n v="192"/>
    <n v="49"/>
    <n v="37"/>
    <n v="53"/>
    <n v="12"/>
    <n v="7"/>
    <n v="2"/>
    <n v="8"/>
    <n v="9"/>
    <n v="0"/>
    <n v="0"/>
    <n v="0"/>
    <n v="0"/>
    <n v="0"/>
    <n v="0"/>
    <n v="0"/>
    <s v="Germany"/>
  </r>
  <r>
    <n v="7233"/>
    <x v="20"/>
    <x v="0"/>
    <x v="2"/>
    <x v="121"/>
    <n v="0"/>
    <n v="0"/>
    <d v="2012-09-17T00:00:00"/>
    <n v="4"/>
    <n v="496"/>
    <n v="32"/>
    <n v="849"/>
    <n v="229"/>
    <n v="48"/>
    <n v="128"/>
    <n v="2"/>
    <n v="5"/>
    <n v="3"/>
    <n v="6"/>
    <n v="4"/>
    <n v="1"/>
    <n v="0"/>
    <n v="0"/>
    <n v="0"/>
    <n v="0"/>
    <n v="0"/>
    <n v="0"/>
    <s v="Canada"/>
  </r>
  <r>
    <n v="6678"/>
    <x v="4"/>
    <x v="0"/>
    <x v="3"/>
    <x v="122"/>
    <n v="1"/>
    <n v="0"/>
    <d v="2014-03-28T00:00:00"/>
    <n v="5"/>
    <n v="33"/>
    <n v="4"/>
    <n v="24"/>
    <n v="4"/>
    <n v="2"/>
    <n v="5"/>
    <n v="2"/>
    <n v="3"/>
    <n v="0"/>
    <n v="4"/>
    <n v="7"/>
    <n v="0"/>
    <n v="0"/>
    <n v="0"/>
    <n v="0"/>
    <n v="0"/>
    <n v="0"/>
    <n v="0"/>
    <s v="India"/>
  </r>
  <r>
    <n v="830"/>
    <x v="23"/>
    <x v="1"/>
    <x v="1"/>
    <x v="123"/>
    <n v="0"/>
    <n v="0"/>
    <d v="2014-02-24T00:00:00"/>
    <n v="5"/>
    <n v="784"/>
    <n v="48"/>
    <n v="560"/>
    <n v="42"/>
    <n v="176"/>
    <n v="48"/>
    <n v="1"/>
    <n v="4"/>
    <n v="6"/>
    <n v="4"/>
    <n v="3"/>
    <n v="1"/>
    <n v="0"/>
    <n v="0"/>
    <n v="0"/>
    <n v="1"/>
    <n v="1"/>
    <n v="0"/>
    <s v="India"/>
  </r>
  <r>
    <n v="6365"/>
    <x v="23"/>
    <x v="2"/>
    <x v="2"/>
    <x v="124"/>
    <n v="0"/>
    <n v="0"/>
    <d v="2013-09-02T00:00:00"/>
    <n v="5"/>
    <n v="10"/>
    <n v="12"/>
    <n v="12"/>
    <n v="25"/>
    <n v="1"/>
    <n v="20"/>
    <n v="1"/>
    <n v="2"/>
    <n v="0"/>
    <n v="3"/>
    <n v="6"/>
    <n v="0"/>
    <n v="0"/>
    <n v="0"/>
    <n v="0"/>
    <n v="0"/>
    <n v="0"/>
    <n v="0"/>
    <s v="India"/>
  </r>
  <r>
    <n v="6770"/>
    <x v="42"/>
    <x v="0"/>
    <x v="2"/>
    <x v="125"/>
    <n v="1"/>
    <n v="0"/>
    <d v="2013-08-20T00:00:00"/>
    <n v="5"/>
    <n v="5"/>
    <n v="13"/>
    <n v="14"/>
    <n v="0"/>
    <n v="5"/>
    <n v="31"/>
    <n v="2"/>
    <n v="2"/>
    <n v="1"/>
    <n v="2"/>
    <n v="6"/>
    <n v="0"/>
    <n v="0"/>
    <n v="1"/>
    <n v="0"/>
    <n v="0"/>
    <n v="1"/>
    <n v="0"/>
    <s v="USA"/>
  </r>
  <r>
    <n v="2261"/>
    <x v="10"/>
    <x v="0"/>
    <x v="2"/>
    <x v="126"/>
    <n v="1"/>
    <n v="0"/>
    <d v="2013-06-23T00:00:00"/>
    <n v="5"/>
    <n v="4"/>
    <n v="1"/>
    <n v="5"/>
    <n v="2"/>
    <n v="0"/>
    <n v="4"/>
    <n v="1"/>
    <n v="1"/>
    <n v="0"/>
    <n v="2"/>
    <n v="7"/>
    <n v="0"/>
    <n v="0"/>
    <n v="0"/>
    <n v="0"/>
    <n v="0"/>
    <n v="0"/>
    <n v="0"/>
    <s v="Germany"/>
  </r>
  <r>
    <n v="1031"/>
    <x v="4"/>
    <x v="2"/>
    <x v="2"/>
    <x v="127"/>
    <n v="0"/>
    <n v="0"/>
    <d v="2013-05-05T00:00:00"/>
    <n v="5"/>
    <n v="600"/>
    <n v="20"/>
    <n v="350"/>
    <n v="29"/>
    <n v="30"/>
    <n v="33"/>
    <n v="1"/>
    <n v="6"/>
    <n v="9"/>
    <n v="10"/>
    <n v="2"/>
    <n v="0"/>
    <n v="0"/>
    <n v="0"/>
    <n v="0"/>
    <n v="1"/>
    <n v="0"/>
    <n v="0"/>
    <s v="India"/>
  </r>
  <r>
    <n v="10089"/>
    <x v="21"/>
    <x v="0"/>
    <x v="0"/>
    <x v="128"/>
    <n v="0"/>
    <n v="0"/>
    <d v="2013-04-05T00:00:00"/>
    <n v="5"/>
    <n v="168"/>
    <n v="148"/>
    <n v="444"/>
    <n v="32"/>
    <n v="172"/>
    <n v="148"/>
    <n v="1"/>
    <n v="6"/>
    <n v="9"/>
    <n v="13"/>
    <n v="2"/>
    <n v="1"/>
    <n v="1"/>
    <n v="0"/>
    <n v="1"/>
    <n v="1"/>
    <n v="1"/>
    <n v="0"/>
    <s v="Saudi Arabia"/>
  </r>
  <r>
    <n v="9256"/>
    <x v="18"/>
    <x v="0"/>
    <x v="1"/>
    <x v="129"/>
    <n v="0"/>
    <n v="1"/>
    <d v="2013-01-04T00:00:00"/>
    <n v="5"/>
    <n v="493"/>
    <n v="26"/>
    <n v="206"/>
    <n v="116"/>
    <n v="80"/>
    <n v="80"/>
    <n v="4"/>
    <n v="8"/>
    <n v="3"/>
    <n v="12"/>
    <n v="6"/>
    <n v="0"/>
    <n v="0"/>
    <n v="0"/>
    <n v="0"/>
    <n v="0"/>
    <n v="0"/>
    <n v="0"/>
    <s v="Spain"/>
  </r>
  <r>
    <n v="10641"/>
    <x v="29"/>
    <x v="0"/>
    <x v="1"/>
    <x v="130"/>
    <n v="1"/>
    <n v="1"/>
    <d v="2012-12-27T00:00:00"/>
    <n v="5"/>
    <n v="6"/>
    <n v="5"/>
    <n v="4"/>
    <n v="13"/>
    <n v="4"/>
    <n v="25"/>
    <n v="4"/>
    <n v="2"/>
    <n v="1"/>
    <n v="3"/>
    <n v="6"/>
    <n v="0"/>
    <n v="0"/>
    <n v="0"/>
    <n v="0"/>
    <n v="0"/>
    <n v="0"/>
    <n v="0"/>
    <s v="Spain"/>
  </r>
  <r>
    <n v="624"/>
    <x v="24"/>
    <x v="3"/>
    <x v="1"/>
    <x v="131"/>
    <n v="0"/>
    <n v="0"/>
    <d v="2012-11-10T00:00:00"/>
    <n v="5"/>
    <n v="6"/>
    <n v="4"/>
    <n v="1"/>
    <n v="7"/>
    <n v="2"/>
    <n v="15"/>
    <n v="1"/>
    <n v="0"/>
    <n v="1"/>
    <n v="2"/>
    <n v="6"/>
    <n v="0"/>
    <n v="0"/>
    <n v="1"/>
    <n v="0"/>
    <n v="0"/>
    <n v="1"/>
    <n v="0"/>
    <s v="Saudi Arabia"/>
  </r>
  <r>
    <n v="4211"/>
    <x v="19"/>
    <x v="4"/>
    <x v="2"/>
    <x v="132"/>
    <n v="1"/>
    <n v="0"/>
    <d v="2012-10-29T00:00:00"/>
    <n v="5"/>
    <n v="4"/>
    <n v="12"/>
    <n v="5"/>
    <n v="3"/>
    <n v="16"/>
    <n v="17"/>
    <n v="2"/>
    <n v="2"/>
    <n v="0"/>
    <n v="3"/>
    <n v="7"/>
    <n v="0"/>
    <n v="0"/>
    <n v="0"/>
    <n v="0"/>
    <n v="0"/>
    <n v="0"/>
    <n v="0"/>
    <s v="Canada"/>
  </r>
  <r>
    <n v="1407"/>
    <x v="19"/>
    <x v="4"/>
    <x v="2"/>
    <x v="132"/>
    <n v="1"/>
    <n v="0"/>
    <d v="2012-10-29T00:00:00"/>
    <n v="5"/>
    <n v="4"/>
    <n v="12"/>
    <n v="5"/>
    <n v="3"/>
    <n v="16"/>
    <n v="17"/>
    <n v="2"/>
    <n v="2"/>
    <n v="0"/>
    <n v="3"/>
    <n v="7"/>
    <n v="0"/>
    <n v="0"/>
    <n v="0"/>
    <n v="0"/>
    <n v="0"/>
    <n v="0"/>
    <n v="0"/>
    <s v="Germany"/>
  </r>
  <r>
    <n v="10356"/>
    <x v="35"/>
    <x v="1"/>
    <x v="0"/>
    <x v="133"/>
    <n v="1"/>
    <n v="1"/>
    <d v="2012-09-22T00:00:00"/>
    <n v="5"/>
    <n v="29"/>
    <n v="0"/>
    <n v="2"/>
    <n v="0"/>
    <n v="0"/>
    <n v="1"/>
    <n v="1"/>
    <n v="1"/>
    <n v="0"/>
    <n v="3"/>
    <n v="7"/>
    <n v="0"/>
    <n v="0"/>
    <n v="0"/>
    <n v="0"/>
    <n v="0"/>
    <n v="0"/>
    <n v="0"/>
    <s v="Spain"/>
  </r>
  <r>
    <n v="9323"/>
    <x v="38"/>
    <x v="3"/>
    <x v="3"/>
    <x v="134"/>
    <n v="0"/>
    <n v="1"/>
    <d v="2012-09-07T00:00:00"/>
    <n v="5"/>
    <n v="520"/>
    <n v="8"/>
    <n v="223"/>
    <n v="32"/>
    <n v="49"/>
    <n v="42"/>
    <n v="4"/>
    <n v="10"/>
    <n v="5"/>
    <n v="7"/>
    <n v="8"/>
    <n v="0"/>
    <n v="0"/>
    <n v="1"/>
    <n v="0"/>
    <n v="0"/>
    <n v="1"/>
    <n v="0"/>
    <s v="Mexico"/>
  </r>
  <r>
    <n v="1146"/>
    <x v="38"/>
    <x v="3"/>
    <x v="3"/>
    <x v="134"/>
    <n v="0"/>
    <n v="1"/>
    <d v="2012-09-07T00:00:00"/>
    <n v="5"/>
    <n v="520"/>
    <n v="8"/>
    <n v="223"/>
    <n v="32"/>
    <n v="49"/>
    <n v="42"/>
    <n v="4"/>
    <n v="10"/>
    <n v="5"/>
    <n v="7"/>
    <n v="8"/>
    <n v="0"/>
    <n v="0"/>
    <n v="1"/>
    <n v="0"/>
    <n v="0"/>
    <n v="1"/>
    <n v="0"/>
    <s v="Australia"/>
  </r>
  <r>
    <n v="6343"/>
    <x v="8"/>
    <x v="0"/>
    <x v="2"/>
    <x v="135"/>
    <n v="0"/>
    <n v="1"/>
    <d v="2014-03-31T00:00:00"/>
    <n v="6"/>
    <n v="835"/>
    <n v="73"/>
    <n v="380"/>
    <n v="114"/>
    <n v="73"/>
    <n v="43"/>
    <n v="1"/>
    <n v="6"/>
    <n v="9"/>
    <n v="7"/>
    <n v="2"/>
    <n v="0"/>
    <n v="0"/>
    <n v="0"/>
    <n v="1"/>
    <n v="0"/>
    <n v="0"/>
    <n v="0"/>
    <s v="Australia"/>
  </r>
  <r>
    <n v="8545"/>
    <x v="5"/>
    <x v="0"/>
    <x v="0"/>
    <x v="136"/>
    <n v="0"/>
    <n v="0"/>
    <d v="2014-03-21T00:00:00"/>
    <n v="6"/>
    <n v="1296"/>
    <n v="17"/>
    <n v="311"/>
    <n v="45"/>
    <n v="69"/>
    <n v="51"/>
    <n v="1"/>
    <n v="2"/>
    <n v="4"/>
    <n v="10"/>
    <n v="1"/>
    <n v="1"/>
    <n v="1"/>
    <n v="0"/>
    <n v="1"/>
    <n v="1"/>
    <n v="1"/>
    <n v="0"/>
    <s v="Spain"/>
  </r>
  <r>
    <n v="8275"/>
    <x v="15"/>
    <x v="1"/>
    <x v="0"/>
    <x v="137"/>
    <n v="1"/>
    <n v="1"/>
    <d v="2014-02-09T00:00:00"/>
    <n v="6"/>
    <n v="16"/>
    <n v="0"/>
    <n v="3"/>
    <n v="0"/>
    <n v="0"/>
    <n v="1"/>
    <n v="1"/>
    <n v="1"/>
    <n v="0"/>
    <n v="2"/>
    <n v="7"/>
    <n v="0"/>
    <n v="0"/>
    <n v="0"/>
    <n v="0"/>
    <n v="0"/>
    <n v="0"/>
    <n v="0"/>
    <s v="Spain"/>
  </r>
  <r>
    <n v="10673"/>
    <x v="14"/>
    <x v="1"/>
    <x v="2"/>
    <x v="138"/>
    <n v="0"/>
    <n v="1"/>
    <d v="2013-11-17T00:00:00"/>
    <n v="6"/>
    <n v="760"/>
    <n v="80"/>
    <n v="466"/>
    <n v="17"/>
    <n v="13"/>
    <n v="80"/>
    <n v="1"/>
    <n v="6"/>
    <n v="9"/>
    <n v="5"/>
    <n v="3"/>
    <n v="0"/>
    <n v="0"/>
    <n v="0"/>
    <n v="0"/>
    <n v="0"/>
    <n v="0"/>
    <n v="0"/>
    <s v="Saudi Arabia"/>
  </r>
  <r>
    <n v="8799"/>
    <x v="24"/>
    <x v="1"/>
    <x v="2"/>
    <x v="139"/>
    <n v="1"/>
    <n v="0"/>
    <d v="2013-09-23T00:00:00"/>
    <n v="6"/>
    <n v="70"/>
    <n v="6"/>
    <n v="69"/>
    <n v="2"/>
    <n v="3"/>
    <n v="3"/>
    <n v="3"/>
    <n v="3"/>
    <n v="1"/>
    <n v="4"/>
    <n v="7"/>
    <n v="0"/>
    <n v="0"/>
    <n v="0"/>
    <n v="0"/>
    <n v="0"/>
    <n v="0"/>
    <n v="0"/>
    <s v="Spain"/>
  </r>
  <r>
    <n v="67"/>
    <x v="20"/>
    <x v="3"/>
    <x v="1"/>
    <x v="140"/>
    <n v="1"/>
    <n v="1"/>
    <d v="2013-09-18T00:00:00"/>
    <n v="6"/>
    <n v="68"/>
    <n v="0"/>
    <n v="16"/>
    <n v="0"/>
    <n v="0"/>
    <n v="8"/>
    <n v="3"/>
    <n v="2"/>
    <n v="0"/>
    <n v="4"/>
    <n v="7"/>
    <n v="0"/>
    <n v="0"/>
    <n v="0"/>
    <n v="0"/>
    <n v="0"/>
    <n v="0"/>
    <n v="0"/>
    <s v="Spain"/>
  </r>
  <r>
    <n v="9923"/>
    <x v="20"/>
    <x v="3"/>
    <x v="1"/>
    <x v="140"/>
    <n v="1"/>
    <n v="1"/>
    <d v="2013-09-18T00:00:00"/>
    <n v="6"/>
    <n v="68"/>
    <n v="0"/>
    <n v="16"/>
    <n v="0"/>
    <n v="0"/>
    <n v="8"/>
    <n v="3"/>
    <n v="2"/>
    <n v="0"/>
    <n v="4"/>
    <n v="7"/>
    <n v="0"/>
    <n v="0"/>
    <n v="0"/>
    <n v="0"/>
    <n v="0"/>
    <n v="0"/>
    <n v="0"/>
    <s v="Spain"/>
  </r>
  <r>
    <n v="2814"/>
    <x v="14"/>
    <x v="3"/>
    <x v="3"/>
    <x v="141"/>
    <n v="1"/>
    <n v="0"/>
    <d v="2013-06-27T00:00:00"/>
    <n v="6"/>
    <n v="9"/>
    <n v="1"/>
    <n v="5"/>
    <n v="4"/>
    <n v="5"/>
    <n v="7"/>
    <n v="1"/>
    <n v="1"/>
    <n v="0"/>
    <n v="3"/>
    <n v="7"/>
    <n v="0"/>
    <n v="0"/>
    <n v="0"/>
    <n v="0"/>
    <n v="0"/>
    <n v="0"/>
    <n v="0"/>
    <s v="Saudi Arabia"/>
  </r>
  <r>
    <n v="2711"/>
    <x v="14"/>
    <x v="3"/>
    <x v="3"/>
    <x v="141"/>
    <n v="1"/>
    <n v="0"/>
    <d v="2013-06-27T00:00:00"/>
    <n v="6"/>
    <n v="9"/>
    <n v="1"/>
    <n v="5"/>
    <n v="4"/>
    <n v="5"/>
    <n v="7"/>
    <n v="1"/>
    <n v="1"/>
    <n v="0"/>
    <n v="3"/>
    <n v="7"/>
    <n v="0"/>
    <n v="0"/>
    <n v="0"/>
    <n v="0"/>
    <n v="0"/>
    <n v="0"/>
    <n v="0"/>
    <s v="Canada"/>
  </r>
  <r>
    <n v="4320"/>
    <x v="7"/>
    <x v="0"/>
    <x v="1"/>
    <x v="142"/>
    <n v="0"/>
    <n v="1"/>
    <d v="2013-03-28T00:00:00"/>
    <n v="6"/>
    <n v="325"/>
    <n v="83"/>
    <n v="300"/>
    <n v="86"/>
    <n v="58"/>
    <n v="91"/>
    <n v="1"/>
    <n v="6"/>
    <n v="4"/>
    <n v="12"/>
    <n v="3"/>
    <n v="0"/>
    <n v="0"/>
    <n v="0"/>
    <n v="0"/>
    <n v="0"/>
    <n v="0"/>
    <n v="0"/>
    <s v="Spain"/>
  </r>
  <r>
    <n v="10451"/>
    <x v="15"/>
    <x v="0"/>
    <x v="3"/>
    <x v="143"/>
    <n v="1"/>
    <n v="1"/>
    <d v="2013-03-12T00:00:00"/>
    <n v="6"/>
    <n v="9"/>
    <n v="1"/>
    <n v="3"/>
    <n v="0"/>
    <n v="4"/>
    <n v="8"/>
    <n v="1"/>
    <n v="0"/>
    <n v="0"/>
    <n v="3"/>
    <n v="6"/>
    <n v="0"/>
    <n v="0"/>
    <n v="0"/>
    <n v="0"/>
    <n v="0"/>
    <n v="0"/>
    <n v="0"/>
    <s v="Saudi Arabia"/>
  </r>
  <r>
    <n v="4198"/>
    <x v="15"/>
    <x v="0"/>
    <x v="3"/>
    <x v="143"/>
    <n v="1"/>
    <n v="1"/>
    <d v="2013-03-12T00:00:00"/>
    <n v="6"/>
    <n v="9"/>
    <n v="1"/>
    <n v="3"/>
    <n v="0"/>
    <n v="4"/>
    <n v="8"/>
    <n v="1"/>
    <n v="0"/>
    <n v="0"/>
    <n v="3"/>
    <n v="6"/>
    <n v="0"/>
    <n v="0"/>
    <n v="0"/>
    <n v="0"/>
    <n v="0"/>
    <n v="0"/>
    <n v="0"/>
    <s v="Spain"/>
  </r>
  <r>
    <n v="10814"/>
    <x v="6"/>
    <x v="0"/>
    <x v="3"/>
    <x v="144"/>
    <n v="0"/>
    <n v="0"/>
    <d v="2013-01-16T00:00:00"/>
    <n v="6"/>
    <n v="303"/>
    <n v="23"/>
    <n v="751"/>
    <n v="82"/>
    <n v="26"/>
    <n v="191"/>
    <n v="1"/>
    <n v="6"/>
    <n v="5"/>
    <n v="13"/>
    <n v="4"/>
    <n v="0"/>
    <n v="0"/>
    <n v="0"/>
    <n v="0"/>
    <n v="0"/>
    <n v="1"/>
    <n v="0"/>
    <s v="Spain"/>
  </r>
  <r>
    <n v="944"/>
    <x v="31"/>
    <x v="0"/>
    <x v="2"/>
    <x v="145"/>
    <n v="0"/>
    <n v="1"/>
    <d v="2013-01-08T00:00:00"/>
    <n v="6"/>
    <n v="121"/>
    <n v="103"/>
    <n v="69"/>
    <n v="8"/>
    <n v="44"/>
    <n v="48"/>
    <n v="1"/>
    <n v="4"/>
    <n v="2"/>
    <n v="7"/>
    <n v="4"/>
    <n v="0"/>
    <n v="0"/>
    <n v="0"/>
    <n v="0"/>
    <n v="0"/>
    <n v="0"/>
    <n v="0"/>
    <s v="Spain"/>
  </r>
  <r>
    <n v="8151"/>
    <x v="22"/>
    <x v="4"/>
    <x v="2"/>
    <x v="146"/>
    <n v="0"/>
    <n v="0"/>
    <d v="2012-12-29T00:00:00"/>
    <n v="6"/>
    <n v="16"/>
    <n v="36"/>
    <n v="21"/>
    <n v="20"/>
    <n v="62"/>
    <n v="108"/>
    <n v="1"/>
    <n v="4"/>
    <n v="1"/>
    <n v="3"/>
    <n v="8"/>
    <n v="0"/>
    <n v="0"/>
    <n v="0"/>
    <n v="0"/>
    <n v="0"/>
    <n v="0"/>
    <n v="0"/>
    <s v="Spain"/>
  </r>
  <r>
    <n v="6184"/>
    <x v="10"/>
    <x v="1"/>
    <x v="2"/>
    <x v="147"/>
    <n v="0"/>
    <n v="0"/>
    <d v="2012-12-12T00:00:00"/>
    <n v="6"/>
    <n v="561"/>
    <n v="64"/>
    <n v="785"/>
    <n v="84"/>
    <n v="128"/>
    <n v="48"/>
    <n v="1"/>
    <n v="3"/>
    <n v="3"/>
    <n v="8"/>
    <n v="1"/>
    <n v="0"/>
    <n v="0"/>
    <n v="0"/>
    <n v="0"/>
    <n v="0"/>
    <n v="0"/>
    <n v="0"/>
    <s v="Spain"/>
  </r>
  <r>
    <n v="3498"/>
    <x v="14"/>
    <x v="1"/>
    <x v="2"/>
    <x v="148"/>
    <n v="0"/>
    <n v="1"/>
    <d v="2012-11-25T00:00:00"/>
    <n v="6"/>
    <n v="462"/>
    <n v="61"/>
    <n v="184"/>
    <n v="10"/>
    <n v="53"/>
    <n v="107"/>
    <n v="4"/>
    <n v="7"/>
    <n v="5"/>
    <n v="9"/>
    <n v="6"/>
    <n v="0"/>
    <n v="0"/>
    <n v="1"/>
    <n v="0"/>
    <n v="0"/>
    <n v="1"/>
    <n v="0"/>
    <s v="Spain"/>
  </r>
  <r>
    <n v="2870"/>
    <x v="28"/>
    <x v="0"/>
    <x v="2"/>
    <x v="149"/>
    <n v="0"/>
    <n v="1"/>
    <d v="2012-09-21T00:00:00"/>
    <n v="6"/>
    <n v="376"/>
    <n v="0"/>
    <n v="38"/>
    <n v="11"/>
    <n v="8"/>
    <n v="69"/>
    <n v="5"/>
    <n v="6"/>
    <n v="3"/>
    <n v="6"/>
    <n v="6"/>
    <n v="0"/>
    <n v="0"/>
    <n v="0"/>
    <n v="0"/>
    <n v="0"/>
    <n v="0"/>
    <n v="0"/>
    <s v="Spain"/>
  </r>
  <r>
    <n v="7342"/>
    <x v="1"/>
    <x v="2"/>
    <x v="4"/>
    <x v="150"/>
    <n v="0"/>
    <n v="1"/>
    <d v="2012-09-09T00:00:00"/>
    <n v="6"/>
    <n v="341"/>
    <n v="142"/>
    <n v="113"/>
    <n v="259"/>
    <n v="151"/>
    <n v="66"/>
    <n v="3"/>
    <n v="6"/>
    <n v="6"/>
    <n v="12"/>
    <n v="5"/>
    <n v="0"/>
    <n v="0"/>
    <n v="0"/>
    <n v="0"/>
    <n v="0"/>
    <n v="0"/>
    <n v="0"/>
    <s v="Spain"/>
  </r>
  <r>
    <n v="1911"/>
    <x v="23"/>
    <x v="0"/>
    <x v="3"/>
    <x v="151"/>
    <n v="0"/>
    <n v="0"/>
    <d v="2012-09-05T00:00:00"/>
    <n v="6"/>
    <n v="595"/>
    <n v="97"/>
    <n v="291"/>
    <n v="127"/>
    <n v="133"/>
    <n v="121"/>
    <n v="1"/>
    <n v="11"/>
    <n v="5"/>
    <n v="12"/>
    <n v="6"/>
    <n v="0"/>
    <n v="0"/>
    <n v="0"/>
    <n v="0"/>
    <n v="0"/>
    <n v="0"/>
    <n v="0"/>
    <s v="Germany"/>
  </r>
  <r>
    <n v="10862"/>
    <x v="12"/>
    <x v="3"/>
    <x v="2"/>
    <x v="152"/>
    <n v="0"/>
    <n v="1"/>
    <d v="2012-08-17T00:00:00"/>
    <n v="6"/>
    <n v="179"/>
    <n v="8"/>
    <n v="83"/>
    <n v="19"/>
    <n v="11"/>
    <n v="26"/>
    <n v="5"/>
    <n v="1"/>
    <n v="2"/>
    <n v="9"/>
    <n v="2"/>
    <n v="0"/>
    <n v="0"/>
    <n v="0"/>
    <n v="0"/>
    <n v="0"/>
    <n v="0"/>
    <n v="0"/>
    <s v="Spain"/>
  </r>
  <r>
    <n v="2546"/>
    <x v="11"/>
    <x v="2"/>
    <x v="1"/>
    <x v="153"/>
    <n v="0"/>
    <n v="1"/>
    <d v="2014-06-22T00:00:00"/>
    <n v="7"/>
    <n v="23"/>
    <n v="4"/>
    <n v="5"/>
    <n v="10"/>
    <n v="5"/>
    <n v="23"/>
    <n v="1"/>
    <n v="1"/>
    <n v="0"/>
    <n v="4"/>
    <n v="3"/>
    <n v="0"/>
    <n v="0"/>
    <n v="0"/>
    <n v="0"/>
    <n v="0"/>
    <n v="0"/>
    <n v="0"/>
    <s v="Spain"/>
  </r>
  <r>
    <n v="3005"/>
    <x v="43"/>
    <x v="0"/>
    <x v="1"/>
    <x v="154"/>
    <n v="0"/>
    <n v="0"/>
    <d v="2014-05-01T00:00:00"/>
    <n v="7"/>
    <n v="530"/>
    <n v="117"/>
    <n v="678"/>
    <n v="134"/>
    <n v="44"/>
    <n v="147"/>
    <n v="1"/>
    <n v="4"/>
    <n v="10"/>
    <n v="8"/>
    <n v="1"/>
    <n v="1"/>
    <n v="0"/>
    <n v="1"/>
    <n v="0"/>
    <n v="0"/>
    <n v="1"/>
    <n v="0"/>
    <s v="Spain"/>
  </r>
  <r>
    <n v="8318"/>
    <x v="7"/>
    <x v="0"/>
    <x v="3"/>
    <x v="155"/>
    <n v="0"/>
    <n v="0"/>
    <d v="2014-01-03T00:00:00"/>
    <n v="7"/>
    <n v="594"/>
    <n v="134"/>
    <n v="786"/>
    <n v="33"/>
    <n v="134"/>
    <n v="57"/>
    <n v="0"/>
    <n v="5"/>
    <n v="6"/>
    <n v="8"/>
    <n v="1"/>
    <n v="0"/>
    <n v="0"/>
    <n v="0"/>
    <n v="0"/>
    <n v="1"/>
    <n v="0"/>
    <n v="0"/>
    <s v="Spain"/>
  </r>
  <r>
    <n v="2930"/>
    <x v="29"/>
    <x v="3"/>
    <x v="1"/>
    <x v="156"/>
    <n v="0"/>
    <n v="0"/>
    <d v="2013-12-16T00:00:00"/>
    <n v="7"/>
    <n v="852"/>
    <n v="60"/>
    <n v="207"/>
    <n v="78"/>
    <n v="36"/>
    <n v="48"/>
    <n v="2"/>
    <n v="2"/>
    <n v="6"/>
    <n v="10"/>
    <n v="5"/>
    <n v="0"/>
    <n v="0"/>
    <n v="0"/>
    <n v="0"/>
    <n v="0"/>
    <n v="0"/>
    <n v="0"/>
    <s v="Saudi Arabia"/>
  </r>
  <r>
    <n v="8216"/>
    <x v="20"/>
    <x v="3"/>
    <x v="2"/>
    <x v="157"/>
    <n v="1"/>
    <n v="1"/>
    <d v="2013-10-11T00:00:00"/>
    <n v="7"/>
    <n v="158"/>
    <n v="0"/>
    <n v="76"/>
    <n v="13"/>
    <n v="7"/>
    <n v="71"/>
    <n v="6"/>
    <n v="4"/>
    <n v="4"/>
    <n v="3"/>
    <n v="5"/>
    <n v="0"/>
    <n v="0"/>
    <n v="0"/>
    <n v="0"/>
    <n v="0"/>
    <n v="0"/>
    <n v="0"/>
    <s v="Australia"/>
  </r>
  <r>
    <n v="1212"/>
    <x v="28"/>
    <x v="0"/>
    <x v="2"/>
    <x v="158"/>
    <n v="1"/>
    <n v="0"/>
    <d v="2013-08-13T00:00:00"/>
    <n v="7"/>
    <n v="384"/>
    <n v="25"/>
    <n v="292"/>
    <n v="130"/>
    <n v="41"/>
    <n v="64"/>
    <n v="3"/>
    <n v="8"/>
    <n v="8"/>
    <n v="6"/>
    <n v="6"/>
    <n v="0"/>
    <n v="0"/>
    <n v="1"/>
    <n v="0"/>
    <n v="0"/>
    <n v="0"/>
    <n v="0"/>
    <s v="Spain"/>
  </r>
  <r>
    <n v="2541"/>
    <x v="14"/>
    <x v="0"/>
    <x v="2"/>
    <x v="159"/>
    <n v="1"/>
    <n v="0"/>
    <d v="2013-06-09T00:00:00"/>
    <n v="7"/>
    <n v="14"/>
    <n v="7"/>
    <n v="11"/>
    <n v="11"/>
    <n v="0"/>
    <n v="5"/>
    <n v="2"/>
    <n v="2"/>
    <n v="0"/>
    <n v="3"/>
    <n v="8"/>
    <n v="0"/>
    <n v="0"/>
    <n v="0"/>
    <n v="0"/>
    <n v="0"/>
    <n v="0"/>
    <n v="0"/>
    <s v="Spain"/>
  </r>
  <r>
    <n v="10659"/>
    <x v="7"/>
    <x v="2"/>
    <x v="3"/>
    <x v="130"/>
    <n v="1"/>
    <n v="0"/>
    <d v="2013-05-07T00:00:00"/>
    <n v="7"/>
    <n v="2"/>
    <n v="8"/>
    <n v="11"/>
    <n v="3"/>
    <n v="8"/>
    <n v="21"/>
    <n v="4"/>
    <n v="3"/>
    <n v="2"/>
    <n v="2"/>
    <n v="7"/>
    <n v="0"/>
    <n v="0"/>
    <n v="0"/>
    <n v="0"/>
    <n v="0"/>
    <n v="0"/>
    <n v="0"/>
    <s v="India"/>
  </r>
  <r>
    <n v="10905"/>
    <x v="26"/>
    <x v="0"/>
    <x v="3"/>
    <x v="160"/>
    <n v="1"/>
    <n v="1"/>
    <d v="2012-10-29T00:00:00"/>
    <n v="7"/>
    <n v="194"/>
    <n v="2"/>
    <n v="56"/>
    <n v="0"/>
    <n v="0"/>
    <n v="0"/>
    <n v="5"/>
    <n v="4"/>
    <n v="1"/>
    <n v="6"/>
    <n v="8"/>
    <n v="0"/>
    <n v="0"/>
    <n v="0"/>
    <n v="0"/>
    <n v="0"/>
    <n v="1"/>
    <n v="0"/>
    <s v="Spain"/>
  </r>
  <r>
    <n v="8910"/>
    <x v="26"/>
    <x v="0"/>
    <x v="3"/>
    <x v="160"/>
    <n v="1"/>
    <n v="1"/>
    <d v="2012-10-29T00:00:00"/>
    <n v="7"/>
    <n v="194"/>
    <n v="2"/>
    <n v="56"/>
    <n v="0"/>
    <n v="0"/>
    <n v="0"/>
    <n v="5"/>
    <n v="4"/>
    <n v="1"/>
    <n v="6"/>
    <n v="8"/>
    <n v="0"/>
    <n v="0"/>
    <n v="0"/>
    <n v="0"/>
    <n v="0"/>
    <n v="1"/>
    <n v="0"/>
    <s v="Spain"/>
  </r>
  <r>
    <n v="7349"/>
    <x v="28"/>
    <x v="4"/>
    <x v="3"/>
    <x v="161"/>
    <n v="1"/>
    <n v="0"/>
    <d v="2012-10-02T00:00:00"/>
    <n v="7"/>
    <n v="6"/>
    <n v="17"/>
    <n v="16"/>
    <n v="6"/>
    <n v="16"/>
    <n v="42"/>
    <n v="4"/>
    <n v="3"/>
    <n v="1"/>
    <n v="3"/>
    <n v="8"/>
    <n v="0"/>
    <n v="0"/>
    <n v="0"/>
    <n v="0"/>
    <n v="0"/>
    <n v="1"/>
    <n v="0"/>
    <s v="Spain"/>
  </r>
  <r>
    <n v="7872"/>
    <x v="17"/>
    <x v="1"/>
    <x v="2"/>
    <x v="162"/>
    <n v="0"/>
    <n v="0"/>
    <d v="2012-09-12T00:00:00"/>
    <n v="7"/>
    <n v="179"/>
    <n v="21"/>
    <n v="273"/>
    <n v="0"/>
    <n v="21"/>
    <n v="63"/>
    <n v="1"/>
    <n v="6"/>
    <n v="10"/>
    <n v="6"/>
    <n v="5"/>
    <n v="1"/>
    <n v="0"/>
    <n v="1"/>
    <n v="0"/>
    <n v="1"/>
    <n v="1"/>
    <n v="0"/>
    <s v="Spain"/>
  </r>
  <r>
    <n v="4290"/>
    <x v="20"/>
    <x v="0"/>
    <x v="2"/>
    <x v="163"/>
    <n v="1"/>
    <n v="0"/>
    <d v="2014-03-19T00:00:00"/>
    <n v="8"/>
    <n v="1"/>
    <n v="3"/>
    <n v="8"/>
    <n v="2"/>
    <n v="5"/>
    <n v="5"/>
    <n v="1"/>
    <n v="1"/>
    <n v="0"/>
    <n v="2"/>
    <n v="7"/>
    <n v="0"/>
    <n v="0"/>
    <n v="0"/>
    <n v="0"/>
    <n v="0"/>
    <n v="0"/>
    <n v="0"/>
    <s v="Canada"/>
  </r>
  <r>
    <n v="7408"/>
    <x v="30"/>
    <x v="1"/>
    <x v="2"/>
    <x v="164"/>
    <n v="0"/>
    <n v="1"/>
    <d v="2014-03-03T00:00:00"/>
    <n v="8"/>
    <n v="216"/>
    <n v="2"/>
    <n v="6"/>
    <n v="0"/>
    <n v="0"/>
    <n v="9"/>
    <n v="2"/>
    <n v="5"/>
    <n v="1"/>
    <n v="4"/>
    <n v="7"/>
    <n v="0"/>
    <n v="0"/>
    <n v="0"/>
    <n v="0"/>
    <n v="0"/>
    <n v="0"/>
    <n v="0"/>
    <s v="Saudi Arabia"/>
  </r>
  <r>
    <n v="9986"/>
    <x v="33"/>
    <x v="0"/>
    <x v="3"/>
    <x v="165"/>
    <n v="1"/>
    <n v="0"/>
    <d v="2014-02-22T00:00:00"/>
    <n v="8"/>
    <n v="16"/>
    <n v="0"/>
    <n v="23"/>
    <n v="3"/>
    <n v="2"/>
    <n v="10"/>
    <n v="3"/>
    <n v="4"/>
    <n v="1"/>
    <n v="2"/>
    <n v="7"/>
    <n v="0"/>
    <n v="0"/>
    <n v="0"/>
    <n v="0"/>
    <n v="0"/>
    <n v="1"/>
    <n v="0"/>
    <s v="Saudi Arabia"/>
  </r>
  <r>
    <n v="8235"/>
    <x v="16"/>
    <x v="3"/>
    <x v="3"/>
    <x v="166"/>
    <n v="0"/>
    <n v="1"/>
    <d v="2014-01-24T00:00:00"/>
    <n v="8"/>
    <n v="428"/>
    <n v="30"/>
    <n v="214"/>
    <n v="80"/>
    <n v="30"/>
    <n v="61"/>
    <n v="2"/>
    <n v="6"/>
    <n v="5"/>
    <n v="10"/>
    <n v="3"/>
    <n v="0"/>
    <n v="0"/>
    <n v="0"/>
    <n v="0"/>
    <n v="0"/>
    <n v="0"/>
    <n v="0"/>
    <s v="Saudi Arabia"/>
  </r>
  <r>
    <n v="10949"/>
    <x v="34"/>
    <x v="1"/>
    <x v="0"/>
    <x v="167"/>
    <n v="0"/>
    <n v="0"/>
    <d v="2013-12-16T00:00:00"/>
    <n v="8"/>
    <n v="1092"/>
    <n v="37"/>
    <n v="592"/>
    <n v="145"/>
    <n v="37"/>
    <n v="55"/>
    <n v="1"/>
    <n v="5"/>
    <n v="5"/>
    <n v="8"/>
    <n v="3"/>
    <n v="1"/>
    <n v="0"/>
    <n v="0"/>
    <n v="0"/>
    <n v="0"/>
    <n v="1"/>
    <n v="0"/>
    <s v="Spain"/>
  </r>
  <r>
    <n v="7284"/>
    <x v="40"/>
    <x v="0"/>
    <x v="2"/>
    <x v="168"/>
    <n v="1"/>
    <n v="2"/>
    <d v="2013-12-04T00:00:00"/>
    <n v="8"/>
    <n v="10"/>
    <n v="0"/>
    <n v="7"/>
    <n v="2"/>
    <n v="0"/>
    <n v="1"/>
    <n v="1"/>
    <n v="1"/>
    <n v="0"/>
    <n v="2"/>
    <n v="8"/>
    <n v="0"/>
    <n v="0"/>
    <n v="0"/>
    <n v="0"/>
    <n v="0"/>
    <n v="0"/>
    <n v="0"/>
    <s v="Spain"/>
  </r>
  <r>
    <n v="9529"/>
    <x v="22"/>
    <x v="0"/>
    <x v="2"/>
    <x v="169"/>
    <n v="0"/>
    <n v="0"/>
    <d v="2013-11-28T00:00:00"/>
    <n v="8"/>
    <n v="559"/>
    <n v="153"/>
    <n v="503"/>
    <n v="218"/>
    <n v="13"/>
    <n v="181"/>
    <n v="1"/>
    <n v="3"/>
    <n v="9"/>
    <n v="9"/>
    <n v="2"/>
    <n v="1"/>
    <n v="0"/>
    <n v="0"/>
    <n v="0"/>
    <n v="0"/>
    <n v="1"/>
    <n v="0"/>
    <s v="Saudi Arabia"/>
  </r>
  <r>
    <n v="9930"/>
    <x v="44"/>
    <x v="1"/>
    <x v="1"/>
    <x v="170"/>
    <n v="0"/>
    <n v="0"/>
    <d v="2013-11-05T00:00:00"/>
    <n v="8"/>
    <n v="606"/>
    <n v="148"/>
    <n v="228"/>
    <n v="15"/>
    <n v="148"/>
    <n v="22"/>
    <n v="1"/>
    <n v="6"/>
    <n v="8"/>
    <n v="13"/>
    <n v="2"/>
    <n v="0"/>
    <n v="0"/>
    <n v="0"/>
    <n v="0"/>
    <n v="0"/>
    <n v="0"/>
    <n v="0"/>
    <s v="Canada"/>
  </r>
  <r>
    <n v="10270"/>
    <x v="9"/>
    <x v="2"/>
    <x v="2"/>
    <x v="171"/>
    <n v="1"/>
    <n v="0"/>
    <d v="2013-10-03T00:00:00"/>
    <n v="8"/>
    <n v="11"/>
    <n v="5"/>
    <n v="22"/>
    <n v="12"/>
    <n v="5"/>
    <n v="11"/>
    <n v="2"/>
    <n v="3"/>
    <n v="0"/>
    <n v="3"/>
    <n v="7"/>
    <n v="0"/>
    <n v="0"/>
    <n v="0"/>
    <n v="0"/>
    <n v="0"/>
    <n v="0"/>
    <n v="0"/>
    <s v="Germany"/>
  </r>
  <r>
    <n v="760"/>
    <x v="17"/>
    <x v="1"/>
    <x v="0"/>
    <x v="172"/>
    <n v="1"/>
    <n v="0"/>
    <d v="2013-08-09T00:00:00"/>
    <n v="8"/>
    <n v="588"/>
    <n v="7"/>
    <n v="76"/>
    <n v="110"/>
    <n v="15"/>
    <n v="15"/>
    <n v="2"/>
    <n v="8"/>
    <n v="4"/>
    <n v="9"/>
    <n v="6"/>
    <n v="0"/>
    <n v="0"/>
    <n v="0"/>
    <n v="0"/>
    <n v="0"/>
    <n v="0"/>
    <n v="0"/>
    <s v="Saudi Arabia"/>
  </r>
  <r>
    <n v="5519"/>
    <x v="16"/>
    <x v="0"/>
    <x v="3"/>
    <x v="173"/>
    <n v="0"/>
    <n v="1"/>
    <d v="2013-08-07T00:00:00"/>
    <n v="8"/>
    <n v="316"/>
    <n v="58"/>
    <n v="161"/>
    <n v="76"/>
    <n v="51"/>
    <n v="135"/>
    <n v="1"/>
    <n v="6"/>
    <n v="9"/>
    <n v="4"/>
    <n v="5"/>
    <n v="0"/>
    <n v="0"/>
    <n v="0"/>
    <n v="0"/>
    <n v="0"/>
    <n v="1"/>
    <n v="0"/>
    <s v="Saudi Arabia"/>
  </r>
  <r>
    <n v="232"/>
    <x v="15"/>
    <x v="0"/>
    <x v="1"/>
    <x v="174"/>
    <n v="0"/>
    <n v="1"/>
    <d v="2013-07-17T00:00:00"/>
    <n v="8"/>
    <n v="279"/>
    <n v="83"/>
    <n v="88"/>
    <n v="32"/>
    <n v="14"/>
    <n v="34"/>
    <n v="1"/>
    <n v="4"/>
    <n v="2"/>
    <n v="10"/>
    <n v="3"/>
    <n v="0"/>
    <n v="0"/>
    <n v="0"/>
    <n v="0"/>
    <n v="0"/>
    <n v="0"/>
    <n v="0"/>
    <s v="Spain"/>
  </r>
  <r>
    <n v="3009"/>
    <x v="31"/>
    <x v="1"/>
    <x v="4"/>
    <x v="175"/>
    <n v="0"/>
    <n v="0"/>
    <d v="2013-07-09T00:00:00"/>
    <n v="8"/>
    <n v="1462"/>
    <n v="16"/>
    <n v="128"/>
    <n v="0"/>
    <n v="0"/>
    <n v="160"/>
    <n v="1"/>
    <n v="5"/>
    <n v="3"/>
    <n v="6"/>
    <n v="6"/>
    <n v="0"/>
    <n v="1"/>
    <n v="0"/>
    <n v="1"/>
    <n v="1"/>
    <n v="1"/>
    <n v="0"/>
    <s v="Spain"/>
  </r>
  <r>
    <n v="6518"/>
    <x v="45"/>
    <x v="1"/>
    <x v="4"/>
    <x v="176"/>
    <n v="0"/>
    <n v="1"/>
    <d v="2013-06-11T00:00:00"/>
    <n v="8"/>
    <n v="546"/>
    <n v="0"/>
    <n v="48"/>
    <n v="0"/>
    <n v="6"/>
    <n v="6"/>
    <n v="1"/>
    <n v="7"/>
    <n v="3"/>
    <n v="8"/>
    <n v="5"/>
    <n v="0"/>
    <n v="0"/>
    <n v="0"/>
    <n v="0"/>
    <n v="0"/>
    <n v="0"/>
    <n v="0"/>
    <s v="Australia"/>
  </r>
  <r>
    <n v="10669"/>
    <x v="9"/>
    <x v="0"/>
    <x v="2"/>
    <x v="177"/>
    <n v="0"/>
    <n v="1"/>
    <d v="2013-05-17T00:00:00"/>
    <n v="8"/>
    <n v="277"/>
    <n v="21"/>
    <n v="64"/>
    <n v="62"/>
    <n v="21"/>
    <n v="25"/>
    <n v="2"/>
    <n v="3"/>
    <n v="2"/>
    <n v="10"/>
    <n v="3"/>
    <n v="0"/>
    <n v="0"/>
    <n v="0"/>
    <n v="0"/>
    <n v="0"/>
    <n v="0"/>
    <n v="0"/>
    <s v="Spain"/>
  </r>
  <r>
    <n v="5682"/>
    <x v="40"/>
    <x v="1"/>
    <x v="1"/>
    <x v="178"/>
    <n v="0"/>
    <n v="1"/>
    <d v="2013-03-23T00:00:00"/>
    <n v="8"/>
    <n v="948"/>
    <n v="10"/>
    <n v="86"/>
    <n v="13"/>
    <n v="21"/>
    <n v="21"/>
    <n v="4"/>
    <n v="6"/>
    <n v="9"/>
    <n v="11"/>
    <n v="5"/>
    <n v="0"/>
    <n v="0"/>
    <n v="0"/>
    <n v="0"/>
    <n v="0"/>
    <n v="0"/>
    <n v="0"/>
    <s v="Australia"/>
  </r>
  <r>
    <n v="1570"/>
    <x v="45"/>
    <x v="1"/>
    <x v="3"/>
    <x v="179"/>
    <n v="0"/>
    <n v="1"/>
    <d v="2013-02-19T00:00:00"/>
    <n v="8"/>
    <n v="664"/>
    <n v="9"/>
    <n v="240"/>
    <n v="50"/>
    <n v="19"/>
    <n v="57"/>
    <n v="2"/>
    <n v="7"/>
    <n v="7"/>
    <n v="10"/>
    <n v="4"/>
    <n v="0"/>
    <n v="0"/>
    <n v="0"/>
    <n v="0"/>
    <n v="0"/>
    <n v="0"/>
    <n v="0"/>
    <s v="Spain"/>
  </r>
  <r>
    <n v="1497"/>
    <x v="30"/>
    <x v="0"/>
    <x v="1"/>
    <x v="180"/>
    <n v="0"/>
    <n v="1"/>
    <d v="2013-01-19T00:00:00"/>
    <n v="8"/>
    <n v="268"/>
    <n v="11"/>
    <n v="88"/>
    <n v="15"/>
    <n v="3"/>
    <n v="22"/>
    <n v="2"/>
    <n v="6"/>
    <n v="3"/>
    <n v="5"/>
    <n v="5"/>
    <n v="0"/>
    <n v="0"/>
    <n v="0"/>
    <n v="0"/>
    <n v="0"/>
    <n v="0"/>
    <n v="0"/>
    <s v="Saudi Arabia"/>
  </r>
  <r>
    <n v="9723"/>
    <x v="12"/>
    <x v="0"/>
    <x v="2"/>
    <x v="181"/>
    <n v="0"/>
    <n v="1"/>
    <d v="2013-01-10T00:00:00"/>
    <n v="8"/>
    <n v="530"/>
    <n v="142"/>
    <n v="217"/>
    <n v="62"/>
    <n v="9"/>
    <n v="56"/>
    <n v="4"/>
    <n v="7"/>
    <n v="4"/>
    <n v="13"/>
    <n v="5"/>
    <n v="0"/>
    <n v="0"/>
    <n v="0"/>
    <n v="1"/>
    <n v="0"/>
    <n v="0"/>
    <n v="0"/>
    <s v="Canada"/>
  </r>
  <r>
    <n v="7261"/>
    <x v="18"/>
    <x v="0"/>
    <x v="3"/>
    <x v="182"/>
    <n v="1"/>
    <n v="1"/>
    <d v="2013-01-01T00:00:00"/>
    <n v="8"/>
    <n v="199"/>
    <n v="33"/>
    <n v="60"/>
    <n v="8"/>
    <n v="3"/>
    <n v="15"/>
    <n v="5"/>
    <n v="5"/>
    <n v="2"/>
    <n v="5"/>
    <n v="8"/>
    <n v="0"/>
    <n v="0"/>
    <n v="0"/>
    <n v="0"/>
    <n v="0"/>
    <n v="1"/>
    <n v="0"/>
    <s v="Spain"/>
  </r>
  <r>
    <n v="2452"/>
    <x v="18"/>
    <x v="0"/>
    <x v="3"/>
    <x v="182"/>
    <n v="1"/>
    <n v="1"/>
    <d v="2013-01-01T00:00:00"/>
    <n v="8"/>
    <n v="199"/>
    <n v="33"/>
    <n v="60"/>
    <n v="8"/>
    <n v="3"/>
    <n v="15"/>
    <n v="5"/>
    <n v="5"/>
    <n v="2"/>
    <n v="5"/>
    <n v="8"/>
    <n v="0"/>
    <n v="0"/>
    <n v="0"/>
    <n v="0"/>
    <n v="0"/>
    <n v="1"/>
    <n v="0"/>
    <s v="Spain"/>
  </r>
  <r>
    <n v="5621"/>
    <x v="10"/>
    <x v="0"/>
    <x v="2"/>
    <x v="183"/>
    <n v="1"/>
    <n v="1"/>
    <d v="2012-12-12T00:00:00"/>
    <n v="8"/>
    <n v="73"/>
    <n v="57"/>
    <n v="100"/>
    <n v="71"/>
    <n v="15"/>
    <n v="0"/>
    <n v="5"/>
    <n v="6"/>
    <n v="1"/>
    <n v="5"/>
    <n v="9"/>
    <n v="0"/>
    <n v="0"/>
    <n v="0"/>
    <n v="0"/>
    <n v="0"/>
    <n v="1"/>
    <n v="0"/>
    <s v="Spain"/>
  </r>
  <r>
    <n v="10995"/>
    <x v="46"/>
    <x v="2"/>
    <x v="2"/>
    <x v="184"/>
    <n v="1"/>
    <n v="0"/>
    <d v="2012-11-12T00:00:00"/>
    <n v="8"/>
    <n v="16"/>
    <n v="5"/>
    <n v="30"/>
    <n v="8"/>
    <n v="7"/>
    <n v="26"/>
    <n v="3"/>
    <n v="3"/>
    <n v="0"/>
    <n v="4"/>
    <n v="8"/>
    <n v="0"/>
    <n v="0"/>
    <n v="0"/>
    <n v="0"/>
    <n v="0"/>
    <n v="0"/>
    <n v="1"/>
    <s v="Saudi Arabia"/>
  </r>
  <r>
    <n v="7373"/>
    <x v="30"/>
    <x v="1"/>
    <x v="0"/>
    <x v="112"/>
    <n v="0"/>
    <n v="2"/>
    <d v="2012-10-29T00:00:00"/>
    <n v="8"/>
    <n v="96"/>
    <n v="12"/>
    <n v="96"/>
    <n v="33"/>
    <n v="22"/>
    <n v="43"/>
    <n v="6"/>
    <n v="4"/>
    <n v="1"/>
    <n v="6"/>
    <n v="6"/>
    <n v="0"/>
    <n v="0"/>
    <n v="0"/>
    <n v="0"/>
    <n v="0"/>
    <n v="1"/>
    <n v="0"/>
    <s v="Australia"/>
  </r>
  <r>
    <n v="5331"/>
    <x v="11"/>
    <x v="0"/>
    <x v="2"/>
    <x v="185"/>
    <n v="0"/>
    <n v="0"/>
    <d v="2012-09-11T00:00:00"/>
    <n v="8"/>
    <n v="587"/>
    <n v="51"/>
    <n v="898"/>
    <n v="247"/>
    <n v="0"/>
    <n v="86"/>
    <n v="1"/>
    <n v="3"/>
    <n v="6"/>
    <n v="7"/>
    <n v="2"/>
    <n v="0"/>
    <n v="0"/>
    <n v="0"/>
    <n v="0"/>
    <n v="0"/>
    <n v="0"/>
    <n v="0"/>
    <s v="Germany"/>
  </r>
  <r>
    <n v="263"/>
    <x v="37"/>
    <x v="1"/>
    <x v="1"/>
    <x v="186"/>
    <n v="0"/>
    <n v="0"/>
    <d v="2014-05-28T00:00:00"/>
    <n v="9"/>
    <n v="56"/>
    <n v="19"/>
    <n v="29"/>
    <n v="2"/>
    <n v="14"/>
    <n v="25"/>
    <n v="1"/>
    <n v="3"/>
    <n v="1"/>
    <n v="3"/>
    <n v="8"/>
    <n v="0"/>
    <n v="0"/>
    <n v="0"/>
    <n v="0"/>
    <n v="0"/>
    <n v="1"/>
    <n v="0"/>
    <s v="Spain"/>
  </r>
  <r>
    <n v="4619"/>
    <x v="37"/>
    <x v="1"/>
    <x v="1"/>
    <x v="187"/>
    <n v="0"/>
    <n v="0"/>
    <d v="2014-05-28T00:00:00"/>
    <n v="9"/>
    <n v="6"/>
    <n v="2"/>
    <n v="3"/>
    <n v="1"/>
    <n v="262"/>
    <n v="3"/>
    <n v="0"/>
    <n v="27"/>
    <n v="0"/>
    <n v="0"/>
    <n v="1"/>
    <n v="0"/>
    <n v="0"/>
    <n v="0"/>
    <n v="0"/>
    <n v="0"/>
    <n v="0"/>
    <n v="0"/>
    <s v="Spain"/>
  </r>
  <r>
    <n v="940"/>
    <x v="23"/>
    <x v="0"/>
    <x v="1"/>
    <x v="188"/>
    <n v="1"/>
    <n v="0"/>
    <d v="2014-05-18T00:00:00"/>
    <n v="9"/>
    <n v="158"/>
    <n v="11"/>
    <n v="99"/>
    <n v="15"/>
    <n v="11"/>
    <n v="17"/>
    <n v="2"/>
    <n v="3"/>
    <n v="2"/>
    <n v="7"/>
    <n v="3"/>
    <n v="0"/>
    <n v="0"/>
    <n v="0"/>
    <n v="0"/>
    <n v="0"/>
    <n v="0"/>
    <n v="0"/>
    <s v="Saudi Arabia"/>
  </r>
  <r>
    <n v="10084"/>
    <x v="20"/>
    <x v="0"/>
    <x v="2"/>
    <x v="189"/>
    <n v="2"/>
    <n v="0"/>
    <d v="2014-05-18T00:00:00"/>
    <n v="9"/>
    <n v="3"/>
    <n v="2"/>
    <n v="8"/>
    <n v="20"/>
    <n v="0"/>
    <n v="17"/>
    <n v="2"/>
    <n v="2"/>
    <n v="1"/>
    <n v="2"/>
    <n v="7"/>
    <n v="0"/>
    <n v="0"/>
    <n v="0"/>
    <n v="0"/>
    <n v="0"/>
    <n v="0"/>
    <n v="0"/>
    <s v="India"/>
  </r>
  <r>
    <n v="6019"/>
    <x v="18"/>
    <x v="1"/>
    <x v="2"/>
    <x v="190"/>
    <n v="1"/>
    <n v="0"/>
    <d v="2014-03-30T00:00:00"/>
    <n v="9"/>
    <n v="45"/>
    <n v="3"/>
    <n v="9"/>
    <n v="4"/>
    <n v="4"/>
    <n v="7"/>
    <n v="1"/>
    <n v="1"/>
    <n v="2"/>
    <n v="2"/>
    <n v="6"/>
    <n v="0"/>
    <n v="0"/>
    <n v="1"/>
    <n v="0"/>
    <n v="0"/>
    <n v="1"/>
    <n v="0"/>
    <s v="Spain"/>
  </r>
  <r>
    <n v="1463"/>
    <x v="2"/>
    <x v="0"/>
    <x v="1"/>
    <x v="191"/>
    <n v="1"/>
    <n v="1"/>
    <d v="2014-03-29T00:00:00"/>
    <n v="9"/>
    <n v="8"/>
    <n v="2"/>
    <n v="5"/>
    <n v="3"/>
    <n v="0"/>
    <n v="3"/>
    <n v="1"/>
    <n v="1"/>
    <n v="0"/>
    <n v="2"/>
    <n v="7"/>
    <n v="0"/>
    <n v="0"/>
    <n v="0"/>
    <n v="0"/>
    <n v="0"/>
    <n v="0"/>
    <n v="0"/>
    <s v="Australia"/>
  </r>
  <r>
    <n v="6424"/>
    <x v="11"/>
    <x v="0"/>
    <x v="3"/>
    <x v="192"/>
    <n v="1"/>
    <n v="0"/>
    <d v="2014-01-30T00:00:00"/>
    <n v="9"/>
    <n v="12"/>
    <n v="6"/>
    <n v="2"/>
    <n v="11"/>
    <n v="2"/>
    <n v="16"/>
    <n v="1"/>
    <n v="1"/>
    <n v="0"/>
    <n v="3"/>
    <n v="4"/>
    <n v="0"/>
    <n v="0"/>
    <n v="0"/>
    <n v="0"/>
    <n v="0"/>
    <n v="0"/>
    <n v="0"/>
    <s v="Spain"/>
  </r>
  <r>
    <n v="8233"/>
    <x v="47"/>
    <x v="3"/>
    <x v="4"/>
    <x v="193"/>
    <n v="0"/>
    <n v="1"/>
    <d v="2014-01-26T00:00:00"/>
    <n v="9"/>
    <n v="508"/>
    <n v="5"/>
    <n v="21"/>
    <n v="7"/>
    <n v="5"/>
    <n v="10"/>
    <n v="4"/>
    <n v="7"/>
    <n v="3"/>
    <n v="7"/>
    <n v="5"/>
    <n v="0"/>
    <n v="0"/>
    <n v="0"/>
    <n v="1"/>
    <n v="0"/>
    <n v="0"/>
    <n v="0"/>
    <s v="Canada"/>
  </r>
  <r>
    <n v="1515"/>
    <x v="17"/>
    <x v="3"/>
    <x v="3"/>
    <x v="194"/>
    <n v="0"/>
    <n v="1"/>
    <d v="2014-01-22T00:00:00"/>
    <n v="9"/>
    <n v="11"/>
    <n v="2"/>
    <n v="7"/>
    <n v="4"/>
    <n v="2"/>
    <n v="2"/>
    <n v="1"/>
    <n v="1"/>
    <n v="0"/>
    <n v="3"/>
    <n v="3"/>
    <n v="0"/>
    <n v="0"/>
    <n v="0"/>
    <n v="0"/>
    <n v="0"/>
    <n v="0"/>
    <n v="0"/>
    <s v="Canada"/>
  </r>
  <r>
    <n v="10855"/>
    <x v="25"/>
    <x v="3"/>
    <x v="1"/>
    <x v="195"/>
    <n v="1"/>
    <n v="0"/>
    <d v="2014-01-22T00:00:00"/>
    <n v="9"/>
    <n v="234"/>
    <n v="14"/>
    <n v="77"/>
    <n v="19"/>
    <n v="10"/>
    <n v="42"/>
    <n v="2"/>
    <n v="4"/>
    <n v="1"/>
    <n v="8"/>
    <n v="5"/>
    <n v="0"/>
    <n v="0"/>
    <n v="0"/>
    <n v="0"/>
    <n v="0"/>
    <n v="0"/>
    <n v="0"/>
    <s v="Spain"/>
  </r>
  <r>
    <n v="10909"/>
    <x v="39"/>
    <x v="0"/>
    <x v="2"/>
    <x v="196"/>
    <n v="0"/>
    <n v="0"/>
    <d v="2014-01-15T00:00:00"/>
    <n v="9"/>
    <n v="992"/>
    <n v="24"/>
    <n v="694"/>
    <n v="51"/>
    <n v="19"/>
    <n v="119"/>
    <n v="0"/>
    <n v="5"/>
    <n v="10"/>
    <n v="5"/>
    <n v="1"/>
    <n v="0"/>
    <n v="0"/>
    <n v="1"/>
    <n v="0"/>
    <n v="1"/>
    <n v="0"/>
    <n v="0"/>
    <s v="Australia"/>
  </r>
  <r>
    <n v="3376"/>
    <x v="0"/>
    <x v="3"/>
    <x v="0"/>
    <x v="197"/>
    <n v="1"/>
    <n v="0"/>
    <d v="2013-12-13T00:00:00"/>
    <n v="9"/>
    <n v="125"/>
    <n v="6"/>
    <n v="73"/>
    <n v="8"/>
    <n v="4"/>
    <n v="19"/>
    <n v="1"/>
    <n v="3"/>
    <n v="1"/>
    <n v="6"/>
    <n v="4"/>
    <n v="0"/>
    <n v="0"/>
    <n v="0"/>
    <n v="0"/>
    <n v="0"/>
    <n v="0"/>
    <n v="0"/>
    <s v="Spain"/>
  </r>
  <r>
    <n v="10232"/>
    <x v="34"/>
    <x v="1"/>
    <x v="0"/>
    <x v="198"/>
    <n v="0"/>
    <n v="1"/>
    <d v="2013-11-05T00:00:00"/>
    <n v="9"/>
    <n v="174"/>
    <n v="18"/>
    <n v="81"/>
    <n v="28"/>
    <n v="6"/>
    <n v="24"/>
    <n v="3"/>
    <n v="3"/>
    <n v="2"/>
    <n v="7"/>
    <n v="3"/>
    <n v="0"/>
    <n v="0"/>
    <n v="0"/>
    <n v="0"/>
    <n v="0"/>
    <n v="0"/>
    <n v="0"/>
    <s v="Spain"/>
  </r>
  <r>
    <n v="5547"/>
    <x v="33"/>
    <x v="1"/>
    <x v="2"/>
    <x v="199"/>
    <n v="0"/>
    <n v="0"/>
    <d v="2013-08-07T00:00:00"/>
    <n v="9"/>
    <n v="1478"/>
    <n v="19"/>
    <n v="403"/>
    <n v="0"/>
    <n v="19"/>
    <n v="0"/>
    <n v="1"/>
    <n v="7"/>
    <n v="6"/>
    <n v="6"/>
    <n v="3"/>
    <n v="0"/>
    <n v="0"/>
    <n v="0"/>
    <n v="1"/>
    <n v="1"/>
    <n v="1"/>
    <n v="0"/>
    <s v="Spain"/>
  </r>
  <r>
    <n v="8362"/>
    <x v="33"/>
    <x v="1"/>
    <x v="2"/>
    <x v="199"/>
    <n v="0"/>
    <n v="0"/>
    <d v="2013-08-07T00:00:00"/>
    <n v="9"/>
    <n v="1478"/>
    <n v="19"/>
    <n v="403"/>
    <n v="0"/>
    <n v="19"/>
    <n v="0"/>
    <n v="1"/>
    <n v="7"/>
    <n v="6"/>
    <n v="6"/>
    <n v="3"/>
    <n v="0"/>
    <n v="0"/>
    <n v="0"/>
    <n v="1"/>
    <n v="1"/>
    <n v="1"/>
    <n v="0"/>
    <s v="Saudi Arabia"/>
  </r>
  <r>
    <n v="3524"/>
    <x v="18"/>
    <x v="3"/>
    <x v="1"/>
    <x v="200"/>
    <n v="1"/>
    <n v="0"/>
    <d v="2013-08-04T00:00:00"/>
    <n v="9"/>
    <n v="80"/>
    <n v="1"/>
    <n v="60"/>
    <n v="4"/>
    <n v="6"/>
    <n v="16"/>
    <n v="2"/>
    <n v="5"/>
    <n v="1"/>
    <n v="2"/>
    <n v="9"/>
    <n v="0"/>
    <n v="0"/>
    <n v="0"/>
    <n v="0"/>
    <n v="0"/>
    <n v="1"/>
    <n v="0"/>
    <s v="Spain"/>
  </r>
  <r>
    <n v="10095"/>
    <x v="17"/>
    <x v="1"/>
    <x v="0"/>
    <x v="201"/>
    <n v="0"/>
    <n v="0"/>
    <d v="2013-05-01T00:00:00"/>
    <n v="9"/>
    <n v="1001"/>
    <n v="12"/>
    <n v="240"/>
    <n v="16"/>
    <n v="12"/>
    <n v="12"/>
    <n v="1"/>
    <n v="5"/>
    <n v="4"/>
    <n v="10"/>
    <n v="2"/>
    <n v="0"/>
    <n v="0"/>
    <n v="0"/>
    <n v="0"/>
    <n v="0"/>
    <n v="0"/>
    <n v="0"/>
    <s v="Canada"/>
  </r>
  <r>
    <n v="8897"/>
    <x v="15"/>
    <x v="0"/>
    <x v="1"/>
    <x v="202"/>
    <n v="1"/>
    <n v="1"/>
    <d v="2013-04-24T00:00:00"/>
    <n v="9"/>
    <n v="392"/>
    <n v="5"/>
    <n v="91"/>
    <n v="28"/>
    <n v="26"/>
    <n v="112"/>
    <n v="8"/>
    <n v="7"/>
    <n v="3"/>
    <n v="7"/>
    <n v="8"/>
    <n v="0"/>
    <n v="0"/>
    <n v="0"/>
    <n v="0"/>
    <n v="0"/>
    <n v="1"/>
    <n v="0"/>
    <s v="Germany"/>
  </r>
  <r>
    <n v="466"/>
    <x v="44"/>
    <x v="0"/>
    <x v="2"/>
    <x v="203"/>
    <n v="0"/>
    <n v="0"/>
    <d v="2013-04-03T00:00:00"/>
    <n v="9"/>
    <n v="388"/>
    <n v="14"/>
    <n v="218"/>
    <n v="91"/>
    <n v="14"/>
    <n v="21"/>
    <n v="1"/>
    <n v="4"/>
    <n v="3"/>
    <n v="13"/>
    <n v="2"/>
    <n v="0"/>
    <n v="0"/>
    <n v="0"/>
    <n v="0"/>
    <n v="0"/>
    <n v="0"/>
    <n v="0"/>
    <s v="Spain"/>
  </r>
  <r>
    <n v="11025"/>
    <x v="1"/>
    <x v="0"/>
    <x v="2"/>
    <x v="204"/>
    <n v="1"/>
    <n v="1"/>
    <d v="2013-02-03T00:00:00"/>
    <n v="9"/>
    <n v="65"/>
    <n v="0"/>
    <n v="46"/>
    <n v="4"/>
    <n v="3"/>
    <n v="20"/>
    <n v="4"/>
    <n v="3"/>
    <n v="1"/>
    <n v="3"/>
    <n v="8"/>
    <n v="0"/>
    <n v="0"/>
    <n v="0"/>
    <n v="0"/>
    <n v="0"/>
    <n v="0"/>
    <n v="0"/>
    <s v="Spain"/>
  </r>
  <r>
    <n v="2387"/>
    <x v="30"/>
    <x v="3"/>
    <x v="3"/>
    <x v="205"/>
    <n v="1"/>
    <n v="1"/>
    <d v="2013-02-03T00:00:00"/>
    <n v="9"/>
    <n v="177"/>
    <n v="2"/>
    <n v="71"/>
    <n v="3"/>
    <n v="2"/>
    <n v="20"/>
    <n v="6"/>
    <n v="5"/>
    <n v="2"/>
    <n v="4"/>
    <n v="8"/>
    <n v="0"/>
    <n v="0"/>
    <n v="0"/>
    <n v="0"/>
    <n v="0"/>
    <n v="1"/>
    <n v="0"/>
    <s v="Saudi Arabia"/>
  </r>
  <r>
    <n v="1618"/>
    <x v="15"/>
    <x v="0"/>
    <x v="3"/>
    <x v="206"/>
    <n v="0"/>
    <n v="0"/>
    <d v="2013-01-02T00:00:00"/>
    <n v="9"/>
    <n v="577"/>
    <n v="0"/>
    <n v="64"/>
    <n v="0"/>
    <n v="0"/>
    <n v="51"/>
    <n v="2"/>
    <n v="10"/>
    <n v="1"/>
    <n v="8"/>
    <n v="8"/>
    <n v="0"/>
    <n v="0"/>
    <n v="1"/>
    <n v="0"/>
    <n v="0"/>
    <n v="1"/>
    <n v="0"/>
    <s v="Germany"/>
  </r>
  <r>
    <n v="25"/>
    <x v="2"/>
    <x v="0"/>
    <x v="2"/>
    <x v="207"/>
    <n v="0"/>
    <n v="1"/>
    <d v="2012-11-16T00:00:00"/>
    <n v="9"/>
    <n v="460"/>
    <n v="35"/>
    <n v="422"/>
    <n v="33"/>
    <n v="12"/>
    <n v="153"/>
    <n v="2"/>
    <n v="6"/>
    <n v="6"/>
    <n v="7"/>
    <n v="4"/>
    <n v="0"/>
    <n v="0"/>
    <n v="0"/>
    <n v="0"/>
    <n v="0"/>
    <n v="0"/>
    <n v="0"/>
    <s v="Canada"/>
  </r>
  <r>
    <n v="3277"/>
    <x v="26"/>
    <x v="0"/>
    <x v="0"/>
    <x v="208"/>
    <n v="0"/>
    <n v="1"/>
    <d v="2012-08-03T00:00:00"/>
    <n v="9"/>
    <n v="219"/>
    <n v="3"/>
    <n v="100"/>
    <n v="26"/>
    <n v="0"/>
    <n v="17"/>
    <n v="2"/>
    <n v="7"/>
    <n v="1"/>
    <n v="5"/>
    <n v="8"/>
    <n v="0"/>
    <n v="0"/>
    <n v="0"/>
    <n v="0"/>
    <n v="0"/>
    <n v="0"/>
    <n v="0"/>
    <s v="Spain"/>
  </r>
  <r>
    <n v="8566"/>
    <x v="1"/>
    <x v="1"/>
    <x v="3"/>
    <x v="209"/>
    <n v="1"/>
    <n v="1"/>
    <d v="2014-06-15T00:00:00"/>
    <n v="10"/>
    <n v="5"/>
    <n v="0"/>
    <n v="3"/>
    <n v="0"/>
    <n v="0"/>
    <n v="1"/>
    <n v="1"/>
    <n v="1"/>
    <n v="0"/>
    <n v="2"/>
    <n v="7"/>
    <n v="0"/>
    <n v="0"/>
    <n v="0"/>
    <n v="0"/>
    <n v="0"/>
    <n v="0"/>
    <n v="0"/>
    <s v="Spain"/>
  </r>
  <r>
    <n v="2634"/>
    <x v="7"/>
    <x v="3"/>
    <x v="1"/>
    <x v="210"/>
    <n v="1"/>
    <n v="0"/>
    <d v="2014-04-18T00:00:00"/>
    <n v="10"/>
    <n v="5"/>
    <n v="7"/>
    <n v="31"/>
    <n v="15"/>
    <n v="4"/>
    <n v="7"/>
    <n v="3"/>
    <n v="2"/>
    <n v="1"/>
    <n v="3"/>
    <n v="6"/>
    <n v="0"/>
    <n v="0"/>
    <n v="0"/>
    <n v="0"/>
    <n v="0"/>
    <n v="1"/>
    <n v="0"/>
    <s v="Spain"/>
  </r>
  <r>
    <n v="8036"/>
    <x v="18"/>
    <x v="2"/>
    <x v="3"/>
    <x v="211"/>
    <n v="1"/>
    <n v="1"/>
    <d v="2014-04-18T00:00:00"/>
    <n v="10"/>
    <n v="31"/>
    <n v="1"/>
    <n v="13"/>
    <n v="7"/>
    <n v="2"/>
    <n v="9"/>
    <n v="4"/>
    <n v="2"/>
    <n v="1"/>
    <n v="4"/>
    <n v="4"/>
    <n v="0"/>
    <n v="0"/>
    <n v="0"/>
    <n v="0"/>
    <n v="0"/>
    <n v="0"/>
    <n v="0"/>
    <s v="Spain"/>
  </r>
  <r>
    <n v="8159"/>
    <x v="25"/>
    <x v="0"/>
    <x v="2"/>
    <x v="212"/>
    <n v="1"/>
    <n v="1"/>
    <d v="2014-04-01T00:00:00"/>
    <n v="10"/>
    <n v="117"/>
    <n v="0"/>
    <n v="22"/>
    <n v="13"/>
    <n v="0"/>
    <n v="30"/>
    <n v="3"/>
    <n v="4"/>
    <n v="1"/>
    <n v="3"/>
    <n v="7"/>
    <n v="0"/>
    <n v="0"/>
    <n v="0"/>
    <n v="0"/>
    <n v="0"/>
    <n v="0"/>
    <n v="0"/>
    <s v="Spain"/>
  </r>
  <r>
    <n v="7628"/>
    <x v="28"/>
    <x v="2"/>
    <x v="2"/>
    <x v="213"/>
    <n v="1"/>
    <n v="0"/>
    <d v="2014-03-18T00:00:00"/>
    <n v="10"/>
    <n v="30"/>
    <n v="5"/>
    <n v="24"/>
    <n v="6"/>
    <n v="3"/>
    <n v="8"/>
    <n v="2"/>
    <n v="2"/>
    <n v="0"/>
    <n v="4"/>
    <n v="5"/>
    <n v="0"/>
    <n v="0"/>
    <n v="0"/>
    <n v="0"/>
    <n v="0"/>
    <n v="0"/>
    <n v="0"/>
    <s v="Spain"/>
  </r>
  <r>
    <n v="9597"/>
    <x v="10"/>
    <x v="0"/>
    <x v="2"/>
    <x v="214"/>
    <n v="0"/>
    <n v="0"/>
    <d v="2014-02-10T00:00:00"/>
    <n v="10"/>
    <n v="236"/>
    <n v="106"/>
    <n v="189"/>
    <n v="23"/>
    <n v="41"/>
    <n v="130"/>
    <n v="1"/>
    <n v="7"/>
    <n v="2"/>
    <n v="9"/>
    <n v="4"/>
    <n v="0"/>
    <n v="0"/>
    <n v="0"/>
    <n v="0"/>
    <n v="0"/>
    <n v="0"/>
    <n v="0"/>
    <s v="Canada"/>
  </r>
  <r>
    <n v="1384"/>
    <x v="43"/>
    <x v="4"/>
    <x v="2"/>
    <x v="215"/>
    <n v="1"/>
    <n v="0"/>
    <d v="2013-11-23T00:00:00"/>
    <n v="10"/>
    <n v="6"/>
    <n v="4"/>
    <n v="14"/>
    <n v="8"/>
    <n v="8"/>
    <n v="22"/>
    <n v="2"/>
    <n v="2"/>
    <n v="1"/>
    <n v="2"/>
    <n v="8"/>
    <n v="0"/>
    <n v="0"/>
    <n v="1"/>
    <n v="0"/>
    <n v="0"/>
    <n v="0"/>
    <n v="0"/>
    <s v="USA"/>
  </r>
  <r>
    <n v="10150"/>
    <x v="1"/>
    <x v="0"/>
    <x v="1"/>
    <x v="216"/>
    <n v="0"/>
    <n v="0"/>
    <d v="2013-11-21T00:00:00"/>
    <n v="10"/>
    <n v="464"/>
    <n v="28"/>
    <n v="873"/>
    <n v="29"/>
    <n v="18"/>
    <n v="37"/>
    <n v="0"/>
    <n v="7"/>
    <n v="4"/>
    <n v="7"/>
    <n v="2"/>
    <n v="1"/>
    <n v="0"/>
    <n v="0"/>
    <n v="0"/>
    <n v="0"/>
    <n v="1"/>
    <n v="0"/>
    <s v="Saudi Arabia"/>
  </r>
  <r>
    <n v="3885"/>
    <x v="27"/>
    <x v="1"/>
    <x v="2"/>
    <x v="217"/>
    <n v="1"/>
    <n v="0"/>
    <d v="2013-10-16T00:00:00"/>
    <n v="10"/>
    <n v="16"/>
    <n v="2"/>
    <n v="18"/>
    <n v="3"/>
    <n v="0"/>
    <n v="24"/>
    <n v="1"/>
    <n v="1"/>
    <n v="1"/>
    <n v="2"/>
    <n v="8"/>
    <n v="0"/>
    <n v="0"/>
    <n v="1"/>
    <n v="0"/>
    <n v="0"/>
    <n v="1"/>
    <n v="0"/>
    <s v="Spain"/>
  </r>
  <r>
    <n v="11003"/>
    <x v="36"/>
    <x v="2"/>
    <x v="3"/>
    <x v="218"/>
    <n v="1"/>
    <n v="0"/>
    <d v="2013-10-02T00:00:00"/>
    <n v="10"/>
    <n v="2"/>
    <n v="5"/>
    <n v="7"/>
    <n v="0"/>
    <n v="18"/>
    <n v="18"/>
    <n v="2"/>
    <n v="2"/>
    <n v="0"/>
    <n v="3"/>
    <n v="7"/>
    <n v="0"/>
    <n v="0"/>
    <n v="0"/>
    <n v="0"/>
    <n v="0"/>
    <n v="0"/>
    <n v="0"/>
    <s v="Canada"/>
  </r>
  <r>
    <n v="8026"/>
    <x v="30"/>
    <x v="0"/>
    <x v="2"/>
    <x v="219"/>
    <n v="0"/>
    <n v="1"/>
    <d v="2013-09-30T00:00:00"/>
    <n v="10"/>
    <n v="120"/>
    <n v="58"/>
    <n v="73"/>
    <n v="65"/>
    <n v="89"/>
    <n v="58"/>
    <n v="5"/>
    <n v="5"/>
    <n v="4"/>
    <n v="5"/>
    <n v="5"/>
    <n v="0"/>
    <n v="0"/>
    <n v="0"/>
    <n v="0"/>
    <n v="0"/>
    <n v="0"/>
    <n v="0"/>
    <s v="Canada"/>
  </r>
  <r>
    <n v="577"/>
    <x v="14"/>
    <x v="2"/>
    <x v="3"/>
    <x v="220"/>
    <n v="1"/>
    <n v="1"/>
    <d v="2013-08-20T00:00:00"/>
    <n v="10"/>
    <n v="9"/>
    <n v="1"/>
    <n v="7"/>
    <n v="0"/>
    <n v="3"/>
    <n v="2"/>
    <n v="2"/>
    <n v="1"/>
    <n v="0"/>
    <n v="3"/>
    <n v="7"/>
    <n v="0"/>
    <n v="0"/>
    <n v="0"/>
    <n v="0"/>
    <n v="0"/>
    <n v="0"/>
    <n v="0"/>
    <s v="Spain"/>
  </r>
  <r>
    <n v="8702"/>
    <x v="14"/>
    <x v="2"/>
    <x v="3"/>
    <x v="220"/>
    <n v="1"/>
    <n v="1"/>
    <d v="2013-08-20T00:00:00"/>
    <n v="10"/>
    <n v="9"/>
    <n v="1"/>
    <n v="7"/>
    <n v="0"/>
    <n v="3"/>
    <n v="2"/>
    <n v="2"/>
    <n v="1"/>
    <n v="0"/>
    <n v="3"/>
    <n v="7"/>
    <n v="0"/>
    <n v="0"/>
    <n v="0"/>
    <n v="0"/>
    <n v="0"/>
    <n v="0"/>
    <n v="0"/>
    <s v="Australia"/>
  </r>
  <r>
    <n v="5429"/>
    <x v="39"/>
    <x v="1"/>
    <x v="2"/>
    <x v="221"/>
    <n v="0"/>
    <n v="1"/>
    <d v="2013-08-20T00:00:00"/>
    <n v="10"/>
    <n v="145"/>
    <n v="1"/>
    <n v="33"/>
    <n v="2"/>
    <n v="1"/>
    <n v="1"/>
    <n v="1"/>
    <n v="4"/>
    <n v="1"/>
    <n v="4"/>
    <n v="6"/>
    <n v="0"/>
    <n v="0"/>
    <n v="0"/>
    <n v="0"/>
    <n v="0"/>
    <n v="0"/>
    <n v="0"/>
    <s v="Spain"/>
  </r>
  <r>
    <n v="977"/>
    <x v="35"/>
    <x v="0"/>
    <x v="3"/>
    <x v="222"/>
    <n v="0"/>
    <n v="1"/>
    <d v="2013-08-01T00:00:00"/>
    <n v="10"/>
    <n v="200"/>
    <n v="19"/>
    <n v="111"/>
    <n v="50"/>
    <n v="15"/>
    <n v="19"/>
    <n v="6"/>
    <n v="5"/>
    <n v="1"/>
    <n v="8"/>
    <n v="6"/>
    <n v="0"/>
    <n v="0"/>
    <n v="0"/>
    <n v="0"/>
    <n v="0"/>
    <n v="0"/>
    <n v="0"/>
    <s v="Canada"/>
  </r>
  <r>
    <n v="2793"/>
    <x v="14"/>
    <x v="1"/>
    <x v="0"/>
    <x v="223"/>
    <n v="0"/>
    <n v="1"/>
    <d v="2013-07-21T00:00:00"/>
    <n v="10"/>
    <n v="532"/>
    <n v="88"/>
    <n v="168"/>
    <n v="69"/>
    <n v="44"/>
    <n v="133"/>
    <n v="3"/>
    <n v="7"/>
    <n v="3"/>
    <n v="13"/>
    <n v="5"/>
    <n v="0"/>
    <n v="0"/>
    <n v="0"/>
    <n v="0"/>
    <n v="0"/>
    <n v="0"/>
    <n v="0"/>
    <s v="Saudi Arabia"/>
  </r>
  <r>
    <n v="1071"/>
    <x v="14"/>
    <x v="1"/>
    <x v="0"/>
    <x v="223"/>
    <n v="0"/>
    <n v="1"/>
    <d v="2013-07-21T00:00:00"/>
    <n v="10"/>
    <n v="532"/>
    <n v="88"/>
    <n v="168"/>
    <n v="69"/>
    <n v="44"/>
    <n v="133"/>
    <n v="3"/>
    <n v="7"/>
    <n v="3"/>
    <n v="13"/>
    <n v="5"/>
    <n v="0"/>
    <n v="0"/>
    <n v="0"/>
    <n v="0"/>
    <n v="0"/>
    <n v="0"/>
    <n v="0"/>
    <s v="USA"/>
  </r>
  <r>
    <n v="5074"/>
    <x v="19"/>
    <x v="3"/>
    <x v="2"/>
    <x v="224"/>
    <n v="1"/>
    <n v="0"/>
    <d v="2013-07-08T00:00:00"/>
    <n v="10"/>
    <n v="30"/>
    <n v="0"/>
    <n v="10"/>
    <n v="2"/>
    <n v="0"/>
    <n v="5"/>
    <n v="1"/>
    <n v="1"/>
    <n v="0"/>
    <n v="3"/>
    <n v="7"/>
    <n v="0"/>
    <n v="0"/>
    <n v="0"/>
    <n v="0"/>
    <n v="0"/>
    <n v="0"/>
    <n v="0"/>
    <s v="Canada"/>
  </r>
  <r>
    <n v="2632"/>
    <x v="5"/>
    <x v="0"/>
    <x v="2"/>
    <x v="225"/>
    <n v="1"/>
    <n v="1"/>
    <d v="2013-06-18T00:00:00"/>
    <n v="10"/>
    <n v="297"/>
    <n v="0"/>
    <n v="38"/>
    <n v="13"/>
    <n v="0"/>
    <n v="152"/>
    <n v="7"/>
    <n v="5"/>
    <n v="4"/>
    <n v="4"/>
    <n v="6"/>
    <n v="0"/>
    <n v="0"/>
    <n v="1"/>
    <n v="0"/>
    <n v="0"/>
    <n v="1"/>
    <n v="0"/>
    <s v="India"/>
  </r>
  <r>
    <n v="6404"/>
    <x v="10"/>
    <x v="0"/>
    <x v="3"/>
    <x v="226"/>
    <n v="1"/>
    <n v="2"/>
    <d v="2013-03-24T00:00:00"/>
    <n v="10"/>
    <n v="151"/>
    <n v="7"/>
    <n v="89"/>
    <n v="0"/>
    <n v="7"/>
    <n v="28"/>
    <n v="5"/>
    <n v="4"/>
    <n v="1"/>
    <n v="6"/>
    <n v="5"/>
    <n v="0"/>
    <n v="0"/>
    <n v="0"/>
    <n v="0"/>
    <n v="0"/>
    <n v="0"/>
    <n v="0"/>
    <s v="Saudi Arabia"/>
  </r>
  <r>
    <n v="10240"/>
    <x v="38"/>
    <x v="0"/>
    <x v="3"/>
    <x v="227"/>
    <n v="0"/>
    <n v="0"/>
    <d v="2013-02-19T00:00:00"/>
    <n v="10"/>
    <n v="997"/>
    <n v="26"/>
    <n v="269"/>
    <n v="34"/>
    <n v="13"/>
    <n v="42"/>
    <n v="1"/>
    <n v="10"/>
    <n v="4"/>
    <n v="6"/>
    <n v="4"/>
    <n v="0"/>
    <n v="0"/>
    <n v="0"/>
    <n v="1"/>
    <n v="1"/>
    <n v="1"/>
    <n v="0"/>
    <s v="Canada"/>
  </r>
  <r>
    <n v="2521"/>
    <x v="18"/>
    <x v="3"/>
    <x v="2"/>
    <x v="228"/>
    <n v="1"/>
    <n v="0"/>
    <d v="2013-01-10T00:00:00"/>
    <n v="10"/>
    <n v="23"/>
    <n v="1"/>
    <n v="13"/>
    <n v="2"/>
    <n v="2"/>
    <n v="18"/>
    <n v="1"/>
    <n v="1"/>
    <n v="1"/>
    <n v="2"/>
    <n v="7"/>
    <n v="0"/>
    <n v="0"/>
    <n v="1"/>
    <n v="0"/>
    <n v="0"/>
    <n v="1"/>
    <n v="0"/>
    <s v="Spain"/>
  </r>
  <r>
    <n v="4301"/>
    <x v="18"/>
    <x v="3"/>
    <x v="2"/>
    <x v="228"/>
    <n v="1"/>
    <n v="0"/>
    <d v="2013-01-10T00:00:00"/>
    <n v="10"/>
    <n v="23"/>
    <n v="1"/>
    <n v="13"/>
    <n v="2"/>
    <n v="2"/>
    <n v="18"/>
    <n v="1"/>
    <n v="1"/>
    <n v="1"/>
    <n v="2"/>
    <n v="7"/>
    <n v="0"/>
    <n v="0"/>
    <n v="1"/>
    <n v="0"/>
    <n v="0"/>
    <n v="1"/>
    <n v="0"/>
    <s v="Australia"/>
  </r>
  <r>
    <n v="7381"/>
    <x v="25"/>
    <x v="0"/>
    <x v="0"/>
    <x v="229"/>
    <n v="0"/>
    <n v="0"/>
    <d v="2012-12-06T00:00:00"/>
    <n v="10"/>
    <n v="797"/>
    <n v="153"/>
    <n v="293"/>
    <n v="72"/>
    <n v="97"/>
    <n v="30"/>
    <n v="1"/>
    <n v="11"/>
    <n v="4"/>
    <n v="6"/>
    <n v="4"/>
    <n v="1"/>
    <n v="0"/>
    <n v="0"/>
    <n v="1"/>
    <n v="1"/>
    <n v="1"/>
    <n v="0"/>
    <s v="Spain"/>
  </r>
  <r>
    <n v="2407"/>
    <x v="33"/>
    <x v="0"/>
    <x v="2"/>
    <x v="230"/>
    <n v="0"/>
    <n v="0"/>
    <d v="2012-11-09T00:00:00"/>
    <n v="10"/>
    <n v="823"/>
    <n v="25"/>
    <n v="459"/>
    <n v="124"/>
    <n v="29"/>
    <n v="95"/>
    <n v="1"/>
    <n v="6"/>
    <n v="6"/>
    <n v="7"/>
    <n v="4"/>
    <n v="0"/>
    <n v="0"/>
    <n v="0"/>
    <n v="0"/>
    <n v="1"/>
    <n v="1"/>
    <n v="0"/>
    <s v="USA"/>
  </r>
  <r>
    <n v="9064"/>
    <x v="33"/>
    <x v="0"/>
    <x v="2"/>
    <x v="230"/>
    <n v="0"/>
    <n v="0"/>
    <d v="2012-11-09T00:00:00"/>
    <n v="10"/>
    <n v="823"/>
    <n v="25"/>
    <n v="459"/>
    <n v="124"/>
    <n v="29"/>
    <n v="95"/>
    <n v="1"/>
    <n v="6"/>
    <n v="6"/>
    <n v="7"/>
    <n v="4"/>
    <n v="0"/>
    <n v="0"/>
    <n v="0"/>
    <n v="0"/>
    <n v="1"/>
    <n v="1"/>
    <n v="0"/>
    <s v="Spain"/>
  </r>
  <r>
    <n v="5067"/>
    <x v="48"/>
    <x v="0"/>
    <x v="3"/>
    <x v="231"/>
    <n v="0"/>
    <n v="0"/>
    <d v="2014-02-14T00:00:00"/>
    <n v="11"/>
    <n v="966"/>
    <n v="26"/>
    <n v="282"/>
    <n v="52"/>
    <n v="26"/>
    <n v="26"/>
    <n v="1"/>
    <n v="2"/>
    <n v="7"/>
    <n v="11"/>
    <n v="5"/>
    <n v="1"/>
    <n v="1"/>
    <n v="0"/>
    <n v="1"/>
    <n v="1"/>
    <n v="0"/>
    <n v="0"/>
    <s v="Spain"/>
  </r>
  <r>
    <n v="10281"/>
    <x v="0"/>
    <x v="0"/>
    <x v="0"/>
    <x v="232"/>
    <n v="1"/>
    <n v="0"/>
    <d v="2014-02-07T00:00:00"/>
    <n v="11"/>
    <n v="180"/>
    <n v="60"/>
    <n v="241"/>
    <n v="13"/>
    <n v="54"/>
    <n v="54"/>
    <n v="2"/>
    <n v="5"/>
    <n v="5"/>
    <n v="7"/>
    <n v="4"/>
    <n v="0"/>
    <n v="0"/>
    <n v="0"/>
    <n v="0"/>
    <n v="0"/>
    <n v="1"/>
    <n v="0"/>
    <s v="Australia"/>
  </r>
  <r>
    <n v="11191"/>
    <x v="19"/>
    <x v="0"/>
    <x v="0"/>
    <x v="233"/>
    <n v="0"/>
    <n v="0"/>
    <d v="2013-12-07T00:00:00"/>
    <n v="11"/>
    <n v="37"/>
    <n v="32"/>
    <n v="38"/>
    <n v="11"/>
    <n v="3"/>
    <n v="18"/>
    <n v="1"/>
    <n v="2"/>
    <n v="1"/>
    <n v="4"/>
    <n v="6"/>
    <n v="0"/>
    <n v="0"/>
    <n v="0"/>
    <n v="0"/>
    <n v="0"/>
    <n v="0"/>
    <n v="0"/>
    <s v="Spain"/>
  </r>
  <r>
    <n v="1994"/>
    <x v="27"/>
    <x v="0"/>
    <x v="2"/>
    <x v="120"/>
    <n v="1"/>
    <n v="0"/>
    <d v="2013-11-15T00:00:00"/>
    <n v="11"/>
    <n v="5"/>
    <n v="5"/>
    <n v="6"/>
    <n v="0"/>
    <n v="2"/>
    <n v="1"/>
    <n v="1"/>
    <n v="1"/>
    <n v="0"/>
    <n v="2"/>
    <n v="7"/>
    <n v="0"/>
    <n v="0"/>
    <n v="0"/>
    <n v="0"/>
    <n v="0"/>
    <n v="0"/>
    <n v="0"/>
    <s v="USA"/>
  </r>
  <r>
    <n v="2552"/>
    <x v="26"/>
    <x v="1"/>
    <x v="1"/>
    <x v="234"/>
    <n v="1"/>
    <n v="2"/>
    <d v="2013-10-22T00:00:00"/>
    <n v="11"/>
    <n v="416"/>
    <n v="0"/>
    <n v="26"/>
    <n v="0"/>
    <n v="0"/>
    <n v="4"/>
    <n v="9"/>
    <n v="6"/>
    <n v="3"/>
    <n v="6"/>
    <n v="7"/>
    <n v="0"/>
    <n v="0"/>
    <n v="0"/>
    <n v="1"/>
    <n v="0"/>
    <n v="1"/>
    <n v="0"/>
    <s v="Spain"/>
  </r>
  <r>
    <n v="6720"/>
    <x v="25"/>
    <x v="3"/>
    <x v="3"/>
    <x v="235"/>
    <n v="0"/>
    <n v="1"/>
    <d v="2013-10-16T00:00:00"/>
    <n v="11"/>
    <n v="314"/>
    <n v="11"/>
    <n v="53"/>
    <n v="4"/>
    <n v="3"/>
    <n v="107"/>
    <n v="3"/>
    <n v="7"/>
    <n v="3"/>
    <n v="4"/>
    <n v="7"/>
    <n v="0"/>
    <n v="0"/>
    <n v="0"/>
    <n v="1"/>
    <n v="0"/>
    <n v="1"/>
    <n v="0"/>
    <s v="Spain"/>
  </r>
  <r>
    <n v="4557"/>
    <x v="0"/>
    <x v="0"/>
    <x v="3"/>
    <x v="236"/>
    <n v="1"/>
    <n v="0"/>
    <d v="2013-10-04T00:00:00"/>
    <n v="11"/>
    <n v="10"/>
    <n v="7"/>
    <n v="19"/>
    <n v="8"/>
    <n v="2"/>
    <n v="21"/>
    <n v="2"/>
    <n v="2"/>
    <n v="2"/>
    <n v="2"/>
    <n v="6"/>
    <n v="0"/>
    <n v="0"/>
    <n v="0"/>
    <n v="0"/>
    <n v="0"/>
    <n v="0"/>
    <n v="0"/>
    <s v="Saudi Arabia"/>
  </r>
  <r>
    <n v="1183"/>
    <x v="38"/>
    <x v="3"/>
    <x v="2"/>
    <x v="237"/>
    <n v="1"/>
    <n v="1"/>
    <d v="2013-09-21T00:00:00"/>
    <n v="11"/>
    <n v="9"/>
    <n v="1"/>
    <n v="4"/>
    <n v="3"/>
    <n v="2"/>
    <n v="3"/>
    <n v="1"/>
    <n v="1"/>
    <n v="0"/>
    <n v="2"/>
    <n v="6"/>
    <n v="0"/>
    <n v="0"/>
    <n v="0"/>
    <n v="0"/>
    <n v="0"/>
    <n v="0"/>
    <n v="0"/>
    <s v="Germany"/>
  </r>
  <r>
    <n v="4186"/>
    <x v="47"/>
    <x v="0"/>
    <x v="3"/>
    <x v="238"/>
    <n v="1"/>
    <n v="1"/>
    <d v="2013-08-05T00:00:00"/>
    <n v="11"/>
    <n v="18"/>
    <n v="6"/>
    <n v="15"/>
    <n v="12"/>
    <n v="8"/>
    <n v="17"/>
    <n v="3"/>
    <n v="2"/>
    <n v="1"/>
    <n v="3"/>
    <n v="5"/>
    <n v="0"/>
    <n v="0"/>
    <n v="0"/>
    <n v="0"/>
    <n v="0"/>
    <n v="0"/>
    <n v="0"/>
    <s v="Canada"/>
  </r>
  <r>
    <n v="1419"/>
    <x v="47"/>
    <x v="0"/>
    <x v="3"/>
    <x v="238"/>
    <n v="1"/>
    <n v="1"/>
    <d v="2013-08-05T00:00:00"/>
    <n v="11"/>
    <n v="18"/>
    <n v="6"/>
    <n v="15"/>
    <n v="12"/>
    <n v="8"/>
    <n v="17"/>
    <n v="3"/>
    <n v="2"/>
    <n v="1"/>
    <n v="3"/>
    <n v="5"/>
    <n v="0"/>
    <n v="0"/>
    <n v="0"/>
    <n v="0"/>
    <n v="0"/>
    <n v="0"/>
    <n v="0"/>
    <s v="Spain"/>
  </r>
  <r>
    <n v="967"/>
    <x v="14"/>
    <x v="0"/>
    <x v="2"/>
    <x v="239"/>
    <n v="1"/>
    <n v="1"/>
    <d v="2013-07-21T00:00:00"/>
    <n v="11"/>
    <n v="342"/>
    <n v="9"/>
    <n v="112"/>
    <n v="19"/>
    <n v="14"/>
    <n v="19"/>
    <n v="10"/>
    <n v="5"/>
    <n v="2"/>
    <n v="9"/>
    <n v="7"/>
    <n v="0"/>
    <n v="0"/>
    <n v="0"/>
    <n v="0"/>
    <n v="0"/>
    <n v="1"/>
    <n v="0"/>
    <s v="Spain"/>
  </r>
  <r>
    <n v="1048"/>
    <x v="20"/>
    <x v="3"/>
    <x v="2"/>
    <x v="240"/>
    <n v="1"/>
    <n v="0"/>
    <d v="2013-07-14T00:00:00"/>
    <n v="11"/>
    <n v="63"/>
    <n v="3"/>
    <n v="67"/>
    <n v="8"/>
    <n v="9"/>
    <n v="28"/>
    <n v="2"/>
    <n v="3"/>
    <n v="1"/>
    <n v="4"/>
    <n v="7"/>
    <n v="0"/>
    <n v="0"/>
    <n v="0"/>
    <n v="0"/>
    <n v="0"/>
    <n v="1"/>
    <n v="0"/>
    <s v="Saudi Arabia"/>
  </r>
  <r>
    <n v="9262"/>
    <x v="24"/>
    <x v="2"/>
    <x v="3"/>
    <x v="241"/>
    <n v="0"/>
    <n v="0"/>
    <d v="2013-07-04T00:00:00"/>
    <n v="11"/>
    <n v="20"/>
    <n v="6"/>
    <n v="5"/>
    <n v="0"/>
    <n v="9"/>
    <n v="12"/>
    <n v="1"/>
    <n v="1"/>
    <n v="0"/>
    <n v="3"/>
    <n v="7"/>
    <n v="0"/>
    <n v="0"/>
    <n v="1"/>
    <n v="0"/>
    <n v="0"/>
    <n v="0"/>
    <n v="0"/>
    <s v="Saudi Arabia"/>
  </r>
  <r>
    <n v="3427"/>
    <x v="26"/>
    <x v="1"/>
    <x v="2"/>
    <x v="242"/>
    <n v="0"/>
    <n v="1"/>
    <d v="2013-04-12T00:00:00"/>
    <n v="11"/>
    <n v="629"/>
    <n v="0"/>
    <n v="70"/>
    <n v="0"/>
    <n v="0"/>
    <n v="35"/>
    <n v="6"/>
    <n v="11"/>
    <n v="2"/>
    <n v="7"/>
    <n v="8"/>
    <n v="0"/>
    <n v="0"/>
    <n v="0"/>
    <n v="0"/>
    <n v="0"/>
    <n v="0"/>
    <n v="0"/>
    <s v="Saudi Arabia"/>
  </r>
  <r>
    <n v="5892"/>
    <x v="36"/>
    <x v="0"/>
    <x v="2"/>
    <x v="243"/>
    <n v="1"/>
    <n v="0"/>
    <d v="2013-04-10T00:00:00"/>
    <n v="11"/>
    <n v="158"/>
    <n v="6"/>
    <n v="45"/>
    <n v="8"/>
    <n v="2"/>
    <n v="2"/>
    <n v="7"/>
    <n v="3"/>
    <n v="2"/>
    <n v="5"/>
    <n v="7"/>
    <n v="0"/>
    <n v="0"/>
    <n v="0"/>
    <n v="0"/>
    <n v="0"/>
    <n v="0"/>
    <n v="0"/>
    <s v="Saudi Arabia"/>
  </r>
  <r>
    <n v="8911"/>
    <x v="3"/>
    <x v="1"/>
    <x v="2"/>
    <x v="244"/>
    <n v="0"/>
    <n v="1"/>
    <d v="2013-04-08T00:00:00"/>
    <n v="11"/>
    <n v="201"/>
    <n v="53"/>
    <n v="172"/>
    <n v="116"/>
    <n v="77"/>
    <n v="83"/>
    <n v="3"/>
    <n v="5"/>
    <n v="4"/>
    <n v="9"/>
    <n v="4"/>
    <n v="0"/>
    <n v="0"/>
    <n v="0"/>
    <n v="0"/>
    <n v="0"/>
    <n v="0"/>
    <n v="0"/>
    <s v="Spain"/>
  </r>
  <r>
    <n v="6606"/>
    <x v="10"/>
    <x v="3"/>
    <x v="2"/>
    <x v="245"/>
    <n v="1"/>
    <n v="0"/>
    <d v="2013-03-31T00:00:00"/>
    <n v="11"/>
    <n v="964"/>
    <n v="34"/>
    <n v="137"/>
    <n v="15"/>
    <n v="0"/>
    <n v="11"/>
    <n v="2"/>
    <n v="5"/>
    <n v="2"/>
    <n v="10"/>
    <n v="8"/>
    <n v="0"/>
    <n v="0"/>
    <n v="0"/>
    <n v="1"/>
    <n v="0"/>
    <n v="0"/>
    <n v="0"/>
    <s v="Spain"/>
  </r>
  <r>
    <n v="2677"/>
    <x v="16"/>
    <x v="0"/>
    <x v="3"/>
    <x v="246"/>
    <n v="0"/>
    <n v="1"/>
    <d v="2013-03-31T00:00:00"/>
    <n v="11"/>
    <n v="72"/>
    <n v="24"/>
    <n v="68"/>
    <n v="65"/>
    <n v="4"/>
    <n v="8"/>
    <n v="5"/>
    <n v="3"/>
    <n v="1"/>
    <n v="6"/>
    <n v="4"/>
    <n v="0"/>
    <n v="0"/>
    <n v="0"/>
    <n v="0"/>
    <n v="0"/>
    <n v="0"/>
    <n v="0"/>
    <s v="Saudi Arabia"/>
  </r>
  <r>
    <n v="252"/>
    <x v="34"/>
    <x v="1"/>
    <x v="0"/>
    <x v="247"/>
    <n v="0"/>
    <n v="0"/>
    <d v="2013-03-17T00:00:00"/>
    <n v="11"/>
    <n v="123"/>
    <n v="133"/>
    <n v="142"/>
    <n v="71"/>
    <n v="44"/>
    <n v="88"/>
    <n v="1"/>
    <n v="6"/>
    <n v="2"/>
    <n v="8"/>
    <n v="6"/>
    <n v="0"/>
    <n v="0"/>
    <n v="0"/>
    <n v="0"/>
    <n v="0"/>
    <n v="0"/>
    <n v="0"/>
    <s v="Saudi Arabia"/>
  </r>
  <r>
    <n v="9860"/>
    <x v="8"/>
    <x v="0"/>
    <x v="3"/>
    <x v="248"/>
    <n v="0"/>
    <n v="1"/>
    <d v="2013-03-15T00:00:00"/>
    <n v="11"/>
    <n v="159"/>
    <n v="0"/>
    <n v="22"/>
    <n v="2"/>
    <n v="1"/>
    <n v="31"/>
    <n v="3"/>
    <n v="4"/>
    <n v="1"/>
    <n v="4"/>
    <n v="7"/>
    <n v="0"/>
    <n v="0"/>
    <n v="0"/>
    <n v="0"/>
    <n v="0"/>
    <n v="0"/>
    <n v="0"/>
    <s v="Spain"/>
  </r>
  <r>
    <n v="1388"/>
    <x v="17"/>
    <x v="0"/>
    <x v="1"/>
    <x v="249"/>
    <n v="1"/>
    <n v="0"/>
    <d v="2013-02-20T00:00:00"/>
    <n v="11"/>
    <n v="6"/>
    <n v="10"/>
    <n v="21"/>
    <n v="19"/>
    <n v="14"/>
    <n v="42"/>
    <n v="2"/>
    <n v="2"/>
    <n v="1"/>
    <n v="3"/>
    <n v="6"/>
    <n v="0"/>
    <n v="0"/>
    <n v="0"/>
    <n v="0"/>
    <n v="0"/>
    <n v="0"/>
    <n v="0"/>
    <s v="Australia"/>
  </r>
  <r>
    <n v="979"/>
    <x v="17"/>
    <x v="0"/>
    <x v="1"/>
    <x v="249"/>
    <n v="1"/>
    <n v="0"/>
    <d v="2013-02-20T00:00:00"/>
    <n v="11"/>
    <n v="6"/>
    <n v="10"/>
    <n v="21"/>
    <n v="19"/>
    <n v="14"/>
    <n v="42"/>
    <n v="2"/>
    <n v="2"/>
    <n v="1"/>
    <n v="3"/>
    <n v="6"/>
    <n v="0"/>
    <n v="0"/>
    <n v="0"/>
    <n v="0"/>
    <n v="0"/>
    <n v="0"/>
    <n v="0"/>
    <s v="Spain"/>
  </r>
  <r>
    <n v="7494"/>
    <x v="47"/>
    <x v="1"/>
    <x v="0"/>
    <x v="250"/>
    <n v="1"/>
    <n v="1"/>
    <d v="2013-01-21T00:00:00"/>
    <n v="11"/>
    <n v="209"/>
    <n v="0"/>
    <n v="40"/>
    <n v="3"/>
    <n v="2"/>
    <n v="15"/>
    <n v="4"/>
    <n v="6"/>
    <n v="1"/>
    <n v="4"/>
    <n v="8"/>
    <n v="0"/>
    <n v="0"/>
    <n v="0"/>
    <n v="0"/>
    <n v="0"/>
    <n v="0"/>
    <n v="0"/>
    <s v="Canada"/>
  </r>
  <r>
    <n v="10490"/>
    <x v="10"/>
    <x v="1"/>
    <x v="2"/>
    <x v="251"/>
    <n v="1"/>
    <n v="1"/>
    <d v="2012-12-10T00:00:00"/>
    <n v="11"/>
    <n v="100"/>
    <n v="64"/>
    <n v="79"/>
    <n v="65"/>
    <n v="0"/>
    <n v="109"/>
    <n v="2"/>
    <n v="6"/>
    <n v="2"/>
    <n v="4"/>
    <n v="7"/>
    <n v="0"/>
    <n v="0"/>
    <n v="0"/>
    <n v="0"/>
    <n v="0"/>
    <n v="0"/>
    <n v="0"/>
    <s v="Australia"/>
  </r>
  <r>
    <n v="3403"/>
    <x v="2"/>
    <x v="1"/>
    <x v="3"/>
    <x v="252"/>
    <n v="0"/>
    <n v="1"/>
    <d v="2012-09-24T00:00:00"/>
    <n v="11"/>
    <n v="1170"/>
    <n v="19"/>
    <n v="594"/>
    <n v="99"/>
    <n v="76"/>
    <n v="134"/>
    <n v="2"/>
    <n v="2"/>
    <n v="5"/>
    <n v="12"/>
    <n v="6"/>
    <n v="0"/>
    <n v="0"/>
    <n v="0"/>
    <n v="0"/>
    <n v="0"/>
    <n v="0"/>
    <n v="0"/>
    <s v="Spain"/>
  </r>
  <r>
    <n v="2715"/>
    <x v="13"/>
    <x v="3"/>
    <x v="0"/>
    <x v="253"/>
    <n v="1"/>
    <n v="1"/>
    <d v="2012-08-06T00:00:00"/>
    <n v="11"/>
    <n v="70"/>
    <n v="3"/>
    <n v="37"/>
    <n v="4"/>
    <n v="2"/>
    <n v="64"/>
    <n v="4"/>
    <n v="3"/>
    <n v="2"/>
    <n v="2"/>
    <n v="9"/>
    <n v="0"/>
    <n v="0"/>
    <n v="0"/>
    <n v="0"/>
    <n v="0"/>
    <n v="1"/>
    <n v="0"/>
    <s v="Canada"/>
  </r>
  <r>
    <n v="4828"/>
    <x v="5"/>
    <x v="0"/>
    <x v="0"/>
    <x v="254"/>
    <n v="0"/>
    <n v="1"/>
    <d v="2014-06-18T00:00:00"/>
    <n v="12"/>
    <n v="71"/>
    <n v="99"/>
    <n v="278"/>
    <n v="185"/>
    <n v="121"/>
    <n v="38"/>
    <n v="1"/>
    <n v="5"/>
    <n v="10"/>
    <n v="5"/>
    <n v="1"/>
    <n v="0"/>
    <n v="0"/>
    <n v="0"/>
    <n v="0"/>
    <n v="0"/>
    <n v="0"/>
    <n v="0"/>
    <s v="Saudi Arabia"/>
  </r>
  <r>
    <n v="92"/>
    <x v="46"/>
    <x v="0"/>
    <x v="6"/>
    <x v="194"/>
    <n v="1"/>
    <n v="0"/>
    <d v="2014-05-12T00:00:00"/>
    <n v="12"/>
    <n v="5"/>
    <n v="7"/>
    <n v="24"/>
    <n v="19"/>
    <n v="14"/>
    <n v="20"/>
    <n v="4"/>
    <n v="3"/>
    <n v="0"/>
    <n v="4"/>
    <n v="6"/>
    <n v="0"/>
    <n v="0"/>
    <n v="0"/>
    <n v="0"/>
    <n v="0"/>
    <n v="0"/>
    <n v="0"/>
    <s v="Canada"/>
  </r>
  <r>
    <n v="3312"/>
    <x v="46"/>
    <x v="0"/>
    <x v="1"/>
    <x v="194"/>
    <n v="1"/>
    <n v="0"/>
    <d v="2014-05-12T00:00:00"/>
    <n v="12"/>
    <n v="5"/>
    <n v="7"/>
    <n v="24"/>
    <n v="19"/>
    <n v="14"/>
    <n v="20"/>
    <n v="4"/>
    <n v="3"/>
    <n v="0"/>
    <n v="4"/>
    <n v="6"/>
    <n v="0"/>
    <n v="0"/>
    <n v="0"/>
    <n v="0"/>
    <n v="0"/>
    <n v="0"/>
    <n v="0"/>
    <s v="India"/>
  </r>
  <r>
    <n v="11176"/>
    <x v="0"/>
    <x v="1"/>
    <x v="3"/>
    <x v="255"/>
    <n v="0"/>
    <n v="1"/>
    <d v="2014-05-12T00:00:00"/>
    <n v="12"/>
    <n v="376"/>
    <n v="9"/>
    <n v="83"/>
    <n v="19"/>
    <n v="4"/>
    <n v="4"/>
    <n v="2"/>
    <n v="5"/>
    <n v="4"/>
    <n v="7"/>
    <n v="3"/>
    <n v="0"/>
    <n v="0"/>
    <n v="0"/>
    <n v="0"/>
    <n v="0"/>
    <n v="0"/>
    <n v="0"/>
    <s v="Canada"/>
  </r>
  <r>
    <n v="1446"/>
    <x v="16"/>
    <x v="3"/>
    <x v="1"/>
    <x v="256"/>
    <n v="0"/>
    <n v="0"/>
    <d v="2014-04-05T00:00:00"/>
    <n v="12"/>
    <n v="387"/>
    <n v="68"/>
    <n v="569"/>
    <n v="89"/>
    <n v="45"/>
    <n v="68"/>
    <n v="1"/>
    <n v="6"/>
    <n v="9"/>
    <n v="12"/>
    <n v="1"/>
    <n v="0"/>
    <n v="0"/>
    <n v="0"/>
    <n v="0"/>
    <n v="0"/>
    <n v="0"/>
    <n v="0"/>
    <s v="Saudi Arabia"/>
  </r>
  <r>
    <n v="9699"/>
    <x v="13"/>
    <x v="0"/>
    <x v="0"/>
    <x v="257"/>
    <n v="0"/>
    <n v="1"/>
    <d v="2013-12-21T00:00:00"/>
    <n v="12"/>
    <n v="357"/>
    <n v="35"/>
    <n v="271"/>
    <n v="28"/>
    <n v="28"/>
    <n v="14"/>
    <n v="3"/>
    <n v="6"/>
    <n v="2"/>
    <n v="12"/>
    <n v="5"/>
    <n v="0"/>
    <n v="0"/>
    <n v="0"/>
    <n v="0"/>
    <n v="0"/>
    <n v="0"/>
    <n v="0"/>
    <s v="Spain"/>
  </r>
  <r>
    <n v="9790"/>
    <x v="35"/>
    <x v="0"/>
    <x v="1"/>
    <x v="258"/>
    <n v="0"/>
    <n v="0"/>
    <d v="2013-11-23T00:00:00"/>
    <n v="12"/>
    <n v="912"/>
    <n v="72"/>
    <n v="170"/>
    <n v="47"/>
    <n v="36"/>
    <n v="97"/>
    <n v="1"/>
    <n v="11"/>
    <n v="3"/>
    <n v="4"/>
    <n v="4"/>
    <n v="0"/>
    <n v="0"/>
    <n v="0"/>
    <n v="0"/>
    <n v="1"/>
    <n v="1"/>
    <n v="0"/>
    <s v="Canada"/>
  </r>
  <r>
    <n v="2324"/>
    <x v="20"/>
    <x v="0"/>
    <x v="3"/>
    <x v="259"/>
    <n v="0"/>
    <n v="1"/>
    <d v="2013-10-27T00:00:00"/>
    <n v="12"/>
    <n v="625"/>
    <n v="38"/>
    <n v="242"/>
    <n v="50"/>
    <n v="34"/>
    <n v="76"/>
    <n v="2"/>
    <n v="7"/>
    <n v="11"/>
    <n v="11"/>
    <n v="4"/>
    <n v="0"/>
    <n v="0"/>
    <n v="1"/>
    <n v="0"/>
    <n v="0"/>
    <n v="0"/>
    <n v="0"/>
    <s v="Spain"/>
  </r>
  <r>
    <n v="5080"/>
    <x v="49"/>
    <x v="0"/>
    <x v="1"/>
    <x v="260"/>
    <n v="0"/>
    <n v="0"/>
    <d v="2013-10-21T00:00:00"/>
    <n v="12"/>
    <n v="420"/>
    <n v="0"/>
    <n v="452"/>
    <n v="182"/>
    <n v="64"/>
    <n v="140"/>
    <n v="1"/>
    <n v="6"/>
    <n v="6"/>
    <n v="4"/>
    <n v="2"/>
    <n v="0"/>
    <n v="0"/>
    <n v="0"/>
    <n v="0"/>
    <n v="0"/>
    <n v="1"/>
    <n v="0"/>
    <s v="Mexico"/>
  </r>
  <r>
    <n v="4992"/>
    <x v="17"/>
    <x v="3"/>
    <x v="3"/>
    <x v="261"/>
    <n v="1"/>
    <n v="0"/>
    <d v="2013-09-19T00:00:00"/>
    <n v="12"/>
    <n v="6"/>
    <n v="4"/>
    <n v="16"/>
    <n v="3"/>
    <n v="10"/>
    <n v="30"/>
    <n v="3"/>
    <n v="3"/>
    <n v="1"/>
    <n v="2"/>
    <n v="7"/>
    <n v="0"/>
    <n v="0"/>
    <n v="0"/>
    <n v="0"/>
    <n v="0"/>
    <n v="1"/>
    <n v="0"/>
    <s v="Spain"/>
  </r>
  <r>
    <n v="7849"/>
    <x v="0"/>
    <x v="1"/>
    <x v="2"/>
    <x v="262"/>
    <n v="0"/>
    <n v="0"/>
    <d v="2013-09-09T00:00:00"/>
    <n v="12"/>
    <n v="209"/>
    <n v="19"/>
    <n v="456"/>
    <n v="160"/>
    <n v="142"/>
    <n v="66"/>
    <n v="1"/>
    <n v="2"/>
    <n v="9"/>
    <n v="13"/>
    <n v="1"/>
    <n v="0"/>
    <n v="0"/>
    <n v="0"/>
    <n v="0"/>
    <n v="0"/>
    <n v="0"/>
    <n v="0"/>
    <s v="Spain"/>
  </r>
  <r>
    <n v="4808"/>
    <x v="16"/>
    <x v="0"/>
    <x v="2"/>
    <x v="263"/>
    <n v="0"/>
    <n v="0"/>
    <d v="2013-09-05T00:00:00"/>
    <n v="12"/>
    <n v="1"/>
    <n v="2"/>
    <n v="5"/>
    <n v="6"/>
    <n v="0"/>
    <n v="3"/>
    <n v="1"/>
    <n v="1"/>
    <n v="0"/>
    <n v="2"/>
    <n v="7"/>
    <n v="0"/>
    <n v="0"/>
    <n v="0"/>
    <n v="0"/>
    <n v="0"/>
    <n v="0"/>
    <n v="0"/>
    <s v="Spain"/>
  </r>
  <r>
    <n v="10401"/>
    <x v="14"/>
    <x v="2"/>
    <x v="3"/>
    <x v="264"/>
    <n v="0"/>
    <n v="0"/>
    <d v="2013-09-04T00:00:00"/>
    <n v="12"/>
    <n v="1"/>
    <n v="0"/>
    <n v="5"/>
    <n v="0"/>
    <n v="3"/>
    <n v="9"/>
    <n v="1"/>
    <n v="0"/>
    <n v="0"/>
    <n v="3"/>
    <n v="3"/>
    <n v="0"/>
    <n v="0"/>
    <n v="0"/>
    <n v="0"/>
    <n v="0"/>
    <n v="0"/>
    <n v="1"/>
    <s v="Germany"/>
  </r>
  <r>
    <n v="7793"/>
    <x v="14"/>
    <x v="0"/>
    <x v="3"/>
    <x v="265"/>
    <n v="0"/>
    <n v="1"/>
    <d v="2013-08-31T00:00:00"/>
    <n v="12"/>
    <n v="641"/>
    <n v="7"/>
    <n v="84"/>
    <n v="0"/>
    <n v="30"/>
    <n v="38"/>
    <n v="3"/>
    <n v="10"/>
    <n v="4"/>
    <n v="7"/>
    <n v="6"/>
    <n v="0"/>
    <n v="0"/>
    <n v="0"/>
    <n v="1"/>
    <n v="0"/>
    <n v="0"/>
    <n v="0"/>
    <s v="Spain"/>
  </r>
  <r>
    <n v="9303"/>
    <x v="14"/>
    <x v="0"/>
    <x v="2"/>
    <x v="266"/>
    <n v="0"/>
    <n v="1"/>
    <d v="2013-07-30T00:00:00"/>
    <n v="12"/>
    <n v="12"/>
    <n v="4"/>
    <n v="7"/>
    <n v="1"/>
    <n v="3"/>
    <n v="5"/>
    <n v="0"/>
    <n v="1"/>
    <n v="0"/>
    <n v="0"/>
    <n v="13"/>
    <n v="0"/>
    <n v="0"/>
    <n v="0"/>
    <n v="0"/>
    <n v="0"/>
    <n v="0"/>
    <n v="0"/>
    <s v="India"/>
  </r>
  <r>
    <n v="6853"/>
    <x v="33"/>
    <x v="3"/>
    <x v="1"/>
    <x v="267"/>
    <n v="0"/>
    <n v="0"/>
    <d v="2013-07-04T00:00:00"/>
    <n v="12"/>
    <n v="712"/>
    <n v="26"/>
    <n v="538"/>
    <n v="69"/>
    <n v="13"/>
    <n v="80"/>
    <n v="1"/>
    <n v="3"/>
    <n v="6"/>
    <n v="11"/>
    <n v="1"/>
    <n v="0"/>
    <n v="0"/>
    <n v="0"/>
    <n v="1"/>
    <n v="1"/>
    <n v="1"/>
    <n v="0"/>
    <s v="Australia"/>
  </r>
  <r>
    <n v="7366"/>
    <x v="33"/>
    <x v="3"/>
    <x v="1"/>
    <x v="267"/>
    <n v="0"/>
    <n v="0"/>
    <d v="2013-07-04T00:00:00"/>
    <n v="12"/>
    <n v="712"/>
    <n v="26"/>
    <n v="538"/>
    <n v="69"/>
    <n v="13"/>
    <n v="80"/>
    <n v="1"/>
    <n v="3"/>
    <n v="6"/>
    <n v="11"/>
    <n v="1"/>
    <n v="0"/>
    <n v="0"/>
    <n v="0"/>
    <n v="1"/>
    <n v="1"/>
    <n v="1"/>
    <n v="0"/>
    <s v="India"/>
  </r>
  <r>
    <n v="9780"/>
    <x v="18"/>
    <x v="3"/>
    <x v="3"/>
    <x v="268"/>
    <n v="0"/>
    <n v="1"/>
    <d v="2013-06-25T00:00:00"/>
    <n v="12"/>
    <n v="465"/>
    <n v="25"/>
    <n v="132"/>
    <n v="136"/>
    <n v="0"/>
    <n v="37"/>
    <n v="2"/>
    <n v="8"/>
    <n v="3"/>
    <n v="13"/>
    <n v="4"/>
    <n v="0"/>
    <n v="0"/>
    <n v="0"/>
    <n v="0"/>
    <n v="0"/>
    <n v="0"/>
    <n v="0"/>
    <s v="Spain"/>
  </r>
  <r>
    <n v="7573"/>
    <x v="29"/>
    <x v="1"/>
    <x v="1"/>
    <x v="269"/>
    <n v="1"/>
    <n v="0"/>
    <d v="2013-05-10T00:00:00"/>
    <n v="12"/>
    <n v="39"/>
    <n v="1"/>
    <n v="9"/>
    <n v="2"/>
    <n v="1"/>
    <n v="34"/>
    <n v="1"/>
    <n v="2"/>
    <n v="1"/>
    <n v="2"/>
    <n v="7"/>
    <n v="0"/>
    <n v="0"/>
    <n v="1"/>
    <n v="0"/>
    <n v="0"/>
    <n v="1"/>
    <n v="0"/>
    <s v="Germany"/>
  </r>
  <r>
    <n v="1379"/>
    <x v="43"/>
    <x v="3"/>
    <x v="3"/>
    <x v="270"/>
    <n v="0"/>
    <n v="0"/>
    <d v="2013-04-27T00:00:00"/>
    <n v="12"/>
    <n v="154"/>
    <n v="2"/>
    <n v="46"/>
    <n v="20"/>
    <n v="4"/>
    <n v="15"/>
    <n v="1"/>
    <n v="4"/>
    <n v="2"/>
    <n v="4"/>
    <n v="4"/>
    <n v="0"/>
    <n v="0"/>
    <n v="0"/>
    <n v="0"/>
    <n v="0"/>
    <n v="0"/>
    <n v="0"/>
    <s v="Saudi Arabia"/>
  </r>
  <r>
    <n v="8923"/>
    <x v="28"/>
    <x v="0"/>
    <x v="1"/>
    <x v="271"/>
    <n v="0"/>
    <n v="0"/>
    <d v="2013-04-18T00:00:00"/>
    <n v="12"/>
    <n v="514"/>
    <n v="22"/>
    <n v="732"/>
    <n v="42"/>
    <n v="198"/>
    <n v="79"/>
    <n v="1"/>
    <n v="6"/>
    <n v="7"/>
    <n v="7"/>
    <n v="3"/>
    <n v="0"/>
    <n v="0"/>
    <n v="0"/>
    <n v="0"/>
    <n v="0"/>
    <n v="1"/>
    <n v="0"/>
    <s v="Spain"/>
  </r>
  <r>
    <n v="3547"/>
    <x v="10"/>
    <x v="3"/>
    <x v="3"/>
    <x v="272"/>
    <n v="1"/>
    <n v="0"/>
    <d v="2012-12-30T00:00:00"/>
    <n v="12"/>
    <n v="14"/>
    <n v="7"/>
    <n v="9"/>
    <n v="6"/>
    <n v="16"/>
    <n v="12"/>
    <n v="2"/>
    <n v="2"/>
    <n v="0"/>
    <n v="3"/>
    <n v="6"/>
    <n v="0"/>
    <n v="0"/>
    <n v="0"/>
    <n v="0"/>
    <n v="0"/>
    <n v="1"/>
    <n v="0"/>
    <s v="Saudi Arabia"/>
  </r>
  <r>
    <n v="8707"/>
    <x v="16"/>
    <x v="0"/>
    <x v="2"/>
    <x v="273"/>
    <n v="0"/>
    <n v="0"/>
    <d v="2012-08-22T00:00:00"/>
    <n v="12"/>
    <n v="565"/>
    <n v="42"/>
    <n v="548"/>
    <n v="64"/>
    <n v="83"/>
    <n v="99"/>
    <n v="1"/>
    <n v="5"/>
    <n v="6"/>
    <n v="4"/>
    <n v="3"/>
    <n v="0"/>
    <n v="0"/>
    <n v="0"/>
    <n v="0"/>
    <n v="0"/>
    <n v="1"/>
    <n v="0"/>
    <s v="Spain"/>
  </r>
  <r>
    <n v="1891"/>
    <x v="36"/>
    <x v="3"/>
    <x v="0"/>
    <x v="274"/>
    <n v="0"/>
    <n v="0"/>
    <d v="2012-08-08T00:00:00"/>
    <n v="12"/>
    <n v="667"/>
    <n v="50"/>
    <n v="850"/>
    <n v="21"/>
    <n v="83"/>
    <n v="83"/>
    <n v="1"/>
    <n v="4"/>
    <n v="6"/>
    <n v="5"/>
    <n v="2"/>
    <n v="0"/>
    <n v="0"/>
    <n v="0"/>
    <n v="0"/>
    <n v="0"/>
    <n v="1"/>
    <n v="0"/>
    <s v="Spain"/>
  </r>
  <r>
    <n v="6271"/>
    <x v="30"/>
    <x v="1"/>
    <x v="2"/>
    <x v="275"/>
    <n v="0"/>
    <n v="1"/>
    <d v="2014-06-19T00:00:00"/>
    <n v="13"/>
    <n v="53"/>
    <n v="0"/>
    <n v="8"/>
    <n v="0"/>
    <n v="0"/>
    <n v="2"/>
    <n v="1"/>
    <n v="2"/>
    <n v="0"/>
    <n v="3"/>
    <n v="5"/>
    <n v="0"/>
    <n v="0"/>
    <n v="0"/>
    <n v="0"/>
    <n v="0"/>
    <n v="0"/>
    <n v="0"/>
    <s v="Spain"/>
  </r>
  <r>
    <n v="9635"/>
    <x v="27"/>
    <x v="3"/>
    <x v="2"/>
    <x v="276"/>
    <n v="0"/>
    <n v="0"/>
    <d v="2014-04-20T00:00:00"/>
    <n v="13"/>
    <n v="66"/>
    <n v="2"/>
    <n v="40"/>
    <n v="4"/>
    <n v="3"/>
    <n v="14"/>
    <n v="1"/>
    <n v="3"/>
    <n v="1"/>
    <n v="3"/>
    <n v="6"/>
    <n v="0"/>
    <n v="0"/>
    <n v="0"/>
    <n v="0"/>
    <n v="0"/>
    <n v="0"/>
    <n v="0"/>
    <s v="Spain"/>
  </r>
  <r>
    <n v="9727"/>
    <x v="35"/>
    <x v="0"/>
    <x v="2"/>
    <x v="277"/>
    <n v="0"/>
    <n v="0"/>
    <d v="2014-02-28T00:00:00"/>
    <n v="13"/>
    <n v="4"/>
    <n v="24"/>
    <n v="11"/>
    <n v="16"/>
    <n v="1"/>
    <n v="25"/>
    <n v="1"/>
    <n v="2"/>
    <n v="0"/>
    <n v="4"/>
    <n v="6"/>
    <n v="0"/>
    <n v="0"/>
    <n v="0"/>
    <n v="0"/>
    <n v="0"/>
    <n v="0"/>
    <n v="0"/>
    <s v="Canada"/>
  </r>
  <r>
    <n v="6205"/>
    <x v="3"/>
    <x v="3"/>
    <x v="1"/>
    <x v="278"/>
    <n v="1"/>
    <n v="0"/>
    <d v="2014-02-24T00:00:00"/>
    <n v="13"/>
    <n v="34"/>
    <n v="3"/>
    <n v="29"/>
    <n v="0"/>
    <n v="4"/>
    <n v="10"/>
    <n v="3"/>
    <n v="2"/>
    <n v="1"/>
    <n v="3"/>
    <n v="5"/>
    <n v="0"/>
    <n v="0"/>
    <n v="0"/>
    <n v="0"/>
    <n v="0"/>
    <n v="1"/>
    <n v="0"/>
    <s v="Canada"/>
  </r>
  <r>
    <n v="10681"/>
    <x v="0"/>
    <x v="2"/>
    <x v="2"/>
    <x v="279"/>
    <n v="0"/>
    <n v="1"/>
    <d v="2014-01-15T00:00:00"/>
    <n v="13"/>
    <n v="129"/>
    <n v="129"/>
    <n v="259"/>
    <n v="168"/>
    <n v="121"/>
    <n v="83"/>
    <n v="5"/>
    <n v="6"/>
    <n v="3"/>
    <n v="12"/>
    <n v="4"/>
    <n v="0"/>
    <n v="0"/>
    <n v="0"/>
    <n v="0"/>
    <n v="0"/>
    <n v="0"/>
    <n v="0"/>
    <s v="Spain"/>
  </r>
  <r>
    <n v="5156"/>
    <x v="0"/>
    <x v="2"/>
    <x v="2"/>
    <x v="279"/>
    <n v="0"/>
    <n v="1"/>
    <d v="2014-01-15T00:00:00"/>
    <n v="13"/>
    <n v="129"/>
    <n v="129"/>
    <n v="259"/>
    <n v="168"/>
    <n v="121"/>
    <n v="83"/>
    <n v="5"/>
    <n v="6"/>
    <n v="3"/>
    <n v="12"/>
    <n v="4"/>
    <n v="0"/>
    <n v="0"/>
    <n v="0"/>
    <n v="0"/>
    <n v="0"/>
    <n v="0"/>
    <n v="0"/>
    <s v="Spain"/>
  </r>
  <r>
    <n v="3050"/>
    <x v="13"/>
    <x v="0"/>
    <x v="2"/>
    <x v="280"/>
    <n v="1"/>
    <n v="1"/>
    <d v="2013-12-17T00:00:00"/>
    <n v="13"/>
    <n v="185"/>
    <n v="0"/>
    <n v="28"/>
    <n v="3"/>
    <n v="2"/>
    <n v="17"/>
    <n v="6"/>
    <n v="3"/>
    <n v="1"/>
    <n v="6"/>
    <n v="4"/>
    <n v="0"/>
    <n v="0"/>
    <n v="0"/>
    <n v="0"/>
    <n v="0"/>
    <n v="0"/>
    <n v="0"/>
    <s v="Spain"/>
  </r>
  <r>
    <n v="8164"/>
    <x v="29"/>
    <x v="1"/>
    <x v="2"/>
    <x v="281"/>
    <n v="0"/>
    <n v="0"/>
    <d v="2013-11-25T00:00:00"/>
    <n v="13"/>
    <n v="1023"/>
    <n v="93"/>
    <n v="651"/>
    <n v="49"/>
    <n v="55"/>
    <n v="37"/>
    <n v="1"/>
    <n v="5"/>
    <n v="6"/>
    <n v="7"/>
    <n v="2"/>
    <n v="0"/>
    <n v="0"/>
    <n v="0"/>
    <n v="0"/>
    <n v="0"/>
    <n v="0"/>
    <n v="0"/>
    <s v="Saudi Arabia"/>
  </r>
  <r>
    <n v="5626"/>
    <x v="32"/>
    <x v="1"/>
    <x v="1"/>
    <x v="282"/>
    <n v="0"/>
    <n v="0"/>
    <d v="2013-11-23T00:00:00"/>
    <n v="13"/>
    <n v="338"/>
    <n v="4"/>
    <n v="89"/>
    <n v="11"/>
    <n v="8"/>
    <n v="13"/>
    <n v="1"/>
    <n v="4"/>
    <n v="2"/>
    <n v="9"/>
    <n v="4"/>
    <n v="0"/>
    <n v="0"/>
    <n v="0"/>
    <n v="0"/>
    <n v="0"/>
    <n v="0"/>
    <n v="0"/>
    <s v="Spain"/>
  </r>
  <r>
    <n v="7600"/>
    <x v="43"/>
    <x v="4"/>
    <x v="1"/>
    <x v="283"/>
    <n v="1"/>
    <n v="0"/>
    <d v="2013-10-28T00:00:00"/>
    <n v="13"/>
    <n v="1"/>
    <n v="3"/>
    <n v="3"/>
    <n v="8"/>
    <n v="1"/>
    <n v="13"/>
    <n v="2"/>
    <n v="1"/>
    <n v="0"/>
    <n v="3"/>
    <n v="7"/>
    <n v="0"/>
    <n v="0"/>
    <n v="0"/>
    <n v="0"/>
    <n v="0"/>
    <n v="0"/>
    <n v="0"/>
    <s v="Canada"/>
  </r>
  <r>
    <n v="6406"/>
    <x v="46"/>
    <x v="3"/>
    <x v="2"/>
    <x v="284"/>
    <n v="0"/>
    <n v="0"/>
    <d v="2013-10-28T00:00:00"/>
    <n v="13"/>
    <n v="647"/>
    <n v="107"/>
    <n v="391"/>
    <n v="175"/>
    <n v="67"/>
    <n v="40"/>
    <n v="1"/>
    <n v="6"/>
    <n v="4"/>
    <n v="10"/>
    <n v="3"/>
    <n v="0"/>
    <n v="0"/>
    <n v="0"/>
    <n v="0"/>
    <n v="0"/>
    <n v="0"/>
    <n v="0"/>
    <s v="Germany"/>
  </r>
  <r>
    <n v="7002"/>
    <x v="26"/>
    <x v="0"/>
    <x v="1"/>
    <x v="285"/>
    <n v="0"/>
    <n v="1"/>
    <d v="2013-10-03T00:00:00"/>
    <n v="13"/>
    <n v="163"/>
    <n v="48"/>
    <n v="90"/>
    <n v="0"/>
    <n v="45"/>
    <n v="52"/>
    <n v="1"/>
    <n v="3"/>
    <n v="2"/>
    <n v="8"/>
    <n v="3"/>
    <n v="0"/>
    <n v="0"/>
    <n v="0"/>
    <n v="0"/>
    <n v="0"/>
    <n v="0"/>
    <n v="0"/>
    <s v="Spain"/>
  </r>
  <r>
    <n v="8234"/>
    <x v="28"/>
    <x v="4"/>
    <x v="3"/>
    <x v="286"/>
    <n v="1"/>
    <n v="0"/>
    <d v="2013-08-15T00:00:00"/>
    <n v="13"/>
    <n v="1"/>
    <n v="6"/>
    <n v="7"/>
    <n v="0"/>
    <n v="1"/>
    <n v="3"/>
    <n v="1"/>
    <n v="1"/>
    <n v="0"/>
    <n v="2"/>
    <n v="8"/>
    <n v="0"/>
    <n v="0"/>
    <n v="1"/>
    <n v="0"/>
    <n v="0"/>
    <n v="1"/>
    <n v="0"/>
    <s v="Spain"/>
  </r>
  <r>
    <n v="6116"/>
    <x v="25"/>
    <x v="2"/>
    <x v="2"/>
    <x v="287"/>
    <n v="0"/>
    <n v="1"/>
    <d v="2013-07-05T00:00:00"/>
    <n v="13"/>
    <n v="19"/>
    <n v="13"/>
    <n v="18"/>
    <n v="10"/>
    <n v="7"/>
    <n v="8"/>
    <n v="1"/>
    <n v="1"/>
    <n v="1"/>
    <n v="3"/>
    <n v="3"/>
    <n v="0"/>
    <n v="0"/>
    <n v="0"/>
    <n v="0"/>
    <n v="0"/>
    <n v="0"/>
    <n v="0"/>
    <s v="Spain"/>
  </r>
  <r>
    <n v="291"/>
    <x v="0"/>
    <x v="0"/>
    <x v="2"/>
    <x v="288"/>
    <n v="0"/>
    <n v="0"/>
    <d v="2013-06-19T00:00:00"/>
    <n v="13"/>
    <n v="182"/>
    <n v="74"/>
    <n v="298"/>
    <n v="162"/>
    <n v="149"/>
    <n v="116"/>
    <n v="1"/>
    <n v="3"/>
    <n v="3"/>
    <n v="6"/>
    <n v="1"/>
    <n v="0"/>
    <n v="0"/>
    <n v="0"/>
    <n v="0"/>
    <n v="0"/>
    <n v="0"/>
    <n v="0"/>
    <s v="Saudi Arabia"/>
  </r>
  <r>
    <n v="8779"/>
    <x v="42"/>
    <x v="2"/>
    <x v="2"/>
    <x v="289"/>
    <n v="1"/>
    <n v="0"/>
    <d v="2013-06-16T00:00:00"/>
    <n v="13"/>
    <n v="56"/>
    <n v="4"/>
    <n v="76"/>
    <n v="17"/>
    <n v="1"/>
    <n v="18"/>
    <n v="4"/>
    <n v="4"/>
    <n v="1"/>
    <n v="3"/>
    <n v="9"/>
    <n v="0"/>
    <n v="0"/>
    <n v="1"/>
    <n v="0"/>
    <n v="0"/>
    <n v="1"/>
    <n v="0"/>
    <s v="USA"/>
  </r>
  <r>
    <n v="4931"/>
    <x v="11"/>
    <x v="0"/>
    <x v="3"/>
    <x v="290"/>
    <n v="0"/>
    <n v="0"/>
    <d v="2013-04-29T00:00:00"/>
    <n v="13"/>
    <n v="1"/>
    <n v="0"/>
    <n v="1725"/>
    <n v="2"/>
    <n v="1"/>
    <n v="1"/>
    <n v="0"/>
    <n v="0"/>
    <n v="28"/>
    <n v="0"/>
    <n v="1"/>
    <n v="0"/>
    <n v="0"/>
    <n v="0"/>
    <n v="0"/>
    <n v="0"/>
    <n v="0"/>
    <n v="0"/>
    <s v="Saudi Arabia"/>
  </r>
  <r>
    <n v="1650"/>
    <x v="12"/>
    <x v="3"/>
    <x v="2"/>
    <x v="291"/>
    <n v="0"/>
    <n v="0"/>
    <d v="2013-04-22T00:00:00"/>
    <n v="13"/>
    <n v="779"/>
    <n v="86"/>
    <n v="537"/>
    <n v="34"/>
    <n v="69"/>
    <n v="138"/>
    <n v="1"/>
    <n v="5"/>
    <n v="9"/>
    <n v="12"/>
    <n v="3"/>
    <n v="0"/>
    <n v="0"/>
    <n v="0"/>
    <n v="0"/>
    <n v="0"/>
    <n v="0"/>
    <n v="0"/>
    <s v="Spain"/>
  </r>
  <r>
    <n v="9701"/>
    <x v="46"/>
    <x v="0"/>
    <x v="3"/>
    <x v="292"/>
    <n v="1"/>
    <n v="0"/>
    <d v="2013-03-19T00:00:00"/>
    <n v="13"/>
    <n v="32"/>
    <n v="34"/>
    <n v="41"/>
    <n v="73"/>
    <n v="16"/>
    <n v="116"/>
    <n v="3"/>
    <n v="4"/>
    <n v="2"/>
    <n v="3"/>
    <n v="7"/>
    <n v="0"/>
    <n v="0"/>
    <n v="0"/>
    <n v="0"/>
    <n v="0"/>
    <n v="0"/>
    <n v="0"/>
    <s v="Canada"/>
  </r>
  <r>
    <n v="6431"/>
    <x v="32"/>
    <x v="1"/>
    <x v="2"/>
    <x v="293"/>
    <n v="1"/>
    <n v="1"/>
    <d v="2013-02-23T00:00:00"/>
    <n v="13"/>
    <n v="42"/>
    <n v="1"/>
    <n v="18"/>
    <n v="3"/>
    <n v="0"/>
    <n v="4"/>
    <n v="2"/>
    <n v="2"/>
    <n v="0"/>
    <n v="3"/>
    <n v="7"/>
    <n v="0"/>
    <n v="0"/>
    <n v="0"/>
    <n v="0"/>
    <n v="0"/>
    <n v="0"/>
    <n v="0"/>
    <s v="India"/>
  </r>
  <r>
    <n v="10789"/>
    <x v="32"/>
    <x v="1"/>
    <x v="2"/>
    <x v="293"/>
    <n v="1"/>
    <n v="1"/>
    <d v="2013-02-23T00:00:00"/>
    <n v="13"/>
    <n v="42"/>
    <n v="1"/>
    <n v="18"/>
    <n v="3"/>
    <n v="0"/>
    <n v="4"/>
    <n v="2"/>
    <n v="2"/>
    <n v="0"/>
    <n v="3"/>
    <n v="7"/>
    <n v="0"/>
    <n v="0"/>
    <n v="0"/>
    <n v="0"/>
    <n v="0"/>
    <n v="0"/>
    <n v="0"/>
    <s v="Spain"/>
  </r>
  <r>
    <n v="5302"/>
    <x v="19"/>
    <x v="0"/>
    <x v="3"/>
    <x v="294"/>
    <n v="0"/>
    <n v="0"/>
    <d v="2013-02-15T00:00:00"/>
    <n v="13"/>
    <n v="298"/>
    <n v="27"/>
    <n v="697"/>
    <n v="216"/>
    <n v="24"/>
    <n v="166"/>
    <n v="1"/>
    <n v="4"/>
    <n v="6"/>
    <n v="5"/>
    <n v="2"/>
    <n v="0"/>
    <n v="0"/>
    <n v="0"/>
    <n v="0"/>
    <n v="0"/>
    <n v="1"/>
    <n v="0"/>
    <s v="Spain"/>
  </r>
  <r>
    <n v="4459"/>
    <x v="4"/>
    <x v="0"/>
    <x v="1"/>
    <x v="295"/>
    <n v="1"/>
    <n v="0"/>
    <d v="2012-12-30T00:00:00"/>
    <n v="13"/>
    <n v="10"/>
    <n v="4"/>
    <n v="14"/>
    <n v="4"/>
    <n v="4"/>
    <n v="1"/>
    <n v="1"/>
    <n v="1"/>
    <n v="0"/>
    <n v="3"/>
    <n v="8"/>
    <n v="0"/>
    <n v="0"/>
    <n v="0"/>
    <n v="0"/>
    <n v="0"/>
    <n v="0"/>
    <n v="0"/>
    <s v="Spain"/>
  </r>
  <r>
    <n v="10642"/>
    <x v="4"/>
    <x v="0"/>
    <x v="1"/>
    <x v="295"/>
    <n v="1"/>
    <n v="0"/>
    <d v="2012-12-30T00:00:00"/>
    <n v="13"/>
    <n v="10"/>
    <n v="4"/>
    <n v="14"/>
    <n v="4"/>
    <n v="4"/>
    <n v="1"/>
    <n v="1"/>
    <n v="1"/>
    <n v="0"/>
    <n v="3"/>
    <n v="8"/>
    <n v="0"/>
    <n v="0"/>
    <n v="0"/>
    <n v="0"/>
    <n v="0"/>
    <n v="0"/>
    <n v="0"/>
    <s v="Spain"/>
  </r>
  <r>
    <n v="9213"/>
    <x v="0"/>
    <x v="0"/>
    <x v="4"/>
    <x v="296"/>
    <n v="1"/>
    <n v="0"/>
    <d v="2012-10-31T00:00:00"/>
    <n v="13"/>
    <n v="4"/>
    <n v="1"/>
    <n v="5"/>
    <n v="2"/>
    <n v="0"/>
    <n v="3"/>
    <n v="1"/>
    <n v="1"/>
    <n v="0"/>
    <n v="2"/>
    <n v="8"/>
    <n v="0"/>
    <n v="0"/>
    <n v="0"/>
    <n v="0"/>
    <n v="0"/>
    <n v="0"/>
    <n v="0"/>
    <s v="Spain"/>
  </r>
  <r>
    <n v="3678"/>
    <x v="28"/>
    <x v="0"/>
    <x v="4"/>
    <x v="297"/>
    <n v="1"/>
    <n v="1"/>
    <d v="2012-10-07T00:00:00"/>
    <n v="13"/>
    <n v="488"/>
    <n v="23"/>
    <n v="71"/>
    <n v="15"/>
    <n v="0"/>
    <n v="59"/>
    <n v="11"/>
    <n v="8"/>
    <n v="3"/>
    <n v="7"/>
    <n v="7"/>
    <n v="0"/>
    <n v="0"/>
    <n v="0"/>
    <n v="1"/>
    <n v="0"/>
    <n v="1"/>
    <n v="0"/>
    <s v="Spain"/>
  </r>
  <r>
    <n v="3698"/>
    <x v="27"/>
    <x v="0"/>
    <x v="3"/>
    <x v="298"/>
    <n v="0"/>
    <n v="0"/>
    <d v="2012-08-09T00:00:00"/>
    <n v="13"/>
    <n v="817"/>
    <n v="185"/>
    <n v="687"/>
    <n v="145"/>
    <n v="55"/>
    <n v="241"/>
    <n v="1"/>
    <n v="4"/>
    <n v="6"/>
    <n v="8"/>
    <n v="2"/>
    <n v="0"/>
    <n v="0"/>
    <n v="0"/>
    <n v="0"/>
    <n v="1"/>
    <n v="1"/>
    <n v="0"/>
    <s v="Spain"/>
  </r>
  <r>
    <n v="5929"/>
    <x v="28"/>
    <x v="1"/>
    <x v="2"/>
    <x v="299"/>
    <n v="1"/>
    <n v="0"/>
    <d v="2014-05-06T00:00:00"/>
    <n v="14"/>
    <n v="19"/>
    <n v="3"/>
    <n v="19"/>
    <n v="3"/>
    <n v="1"/>
    <n v="3"/>
    <n v="2"/>
    <n v="2"/>
    <n v="0"/>
    <n v="3"/>
    <n v="7"/>
    <n v="0"/>
    <n v="0"/>
    <n v="0"/>
    <n v="0"/>
    <n v="0"/>
    <n v="0"/>
    <n v="0"/>
    <s v="Spain"/>
  </r>
  <r>
    <n v="10795"/>
    <x v="28"/>
    <x v="1"/>
    <x v="2"/>
    <x v="299"/>
    <n v="1"/>
    <n v="0"/>
    <d v="2014-05-06T00:00:00"/>
    <n v="14"/>
    <n v="19"/>
    <n v="3"/>
    <n v="19"/>
    <n v="3"/>
    <n v="1"/>
    <n v="3"/>
    <n v="2"/>
    <n v="2"/>
    <n v="0"/>
    <n v="3"/>
    <n v="7"/>
    <n v="0"/>
    <n v="0"/>
    <n v="0"/>
    <n v="0"/>
    <n v="0"/>
    <n v="0"/>
    <n v="0"/>
    <s v="India"/>
  </r>
  <r>
    <n v="4390"/>
    <x v="5"/>
    <x v="0"/>
    <x v="3"/>
    <x v="300"/>
    <n v="0"/>
    <n v="1"/>
    <d v="2014-04-15T00:00:00"/>
    <n v="14"/>
    <n v="459"/>
    <n v="15"/>
    <n v="171"/>
    <n v="142"/>
    <n v="23"/>
    <n v="31"/>
    <n v="2"/>
    <n v="5"/>
    <n v="4"/>
    <n v="12"/>
    <n v="2"/>
    <n v="0"/>
    <n v="0"/>
    <n v="0"/>
    <n v="0"/>
    <n v="0"/>
    <n v="0"/>
    <n v="0"/>
    <s v="Saudi Arabia"/>
  </r>
  <r>
    <n v="9362"/>
    <x v="15"/>
    <x v="0"/>
    <x v="1"/>
    <x v="301"/>
    <n v="0"/>
    <n v="1"/>
    <d v="2014-03-05T00:00:00"/>
    <n v="14"/>
    <n v="492"/>
    <n v="5"/>
    <n v="32"/>
    <n v="13"/>
    <n v="5"/>
    <n v="21"/>
    <n v="1"/>
    <n v="9"/>
    <n v="1"/>
    <n v="7"/>
    <n v="6"/>
    <n v="0"/>
    <n v="0"/>
    <n v="0"/>
    <n v="1"/>
    <n v="0"/>
    <n v="0"/>
    <n v="0"/>
    <s v="Canada"/>
  </r>
  <r>
    <n v="1577"/>
    <x v="41"/>
    <x v="0"/>
    <x v="2"/>
    <x v="302"/>
    <n v="0"/>
    <n v="0"/>
    <d v="2014-02-19T00:00:00"/>
    <n v="14"/>
    <n v="558"/>
    <n v="79"/>
    <n v="622"/>
    <n v="207"/>
    <n v="175"/>
    <n v="95"/>
    <n v="1"/>
    <n v="4"/>
    <n v="6"/>
    <n v="4"/>
    <n v="1"/>
    <n v="0"/>
    <n v="0"/>
    <n v="0"/>
    <n v="0"/>
    <n v="1"/>
    <n v="1"/>
    <n v="0"/>
    <s v="Spain"/>
  </r>
  <r>
    <n v="4609"/>
    <x v="13"/>
    <x v="1"/>
    <x v="2"/>
    <x v="303"/>
    <n v="0"/>
    <n v="1"/>
    <d v="2014-01-11T00:00:00"/>
    <n v="14"/>
    <n v="383"/>
    <n v="0"/>
    <n v="53"/>
    <n v="6"/>
    <n v="4"/>
    <n v="40"/>
    <n v="3"/>
    <n v="8"/>
    <n v="1"/>
    <n v="6"/>
    <n v="6"/>
    <n v="0"/>
    <n v="0"/>
    <n v="0"/>
    <n v="0"/>
    <n v="0"/>
    <n v="0"/>
    <n v="0"/>
    <s v="Spain"/>
  </r>
  <r>
    <n v="7143"/>
    <x v="26"/>
    <x v="2"/>
    <x v="3"/>
    <x v="304"/>
    <n v="0"/>
    <n v="1"/>
    <d v="2013-11-06T00:00:00"/>
    <n v="14"/>
    <n v="209"/>
    <n v="162"/>
    <n v="209"/>
    <n v="41"/>
    <n v="162"/>
    <n v="37"/>
    <n v="5"/>
    <n v="4"/>
    <n v="7"/>
    <n v="10"/>
    <n v="2"/>
    <n v="0"/>
    <n v="0"/>
    <n v="0"/>
    <n v="0"/>
    <n v="0"/>
    <n v="0"/>
    <n v="0"/>
    <s v="Spain"/>
  </r>
  <r>
    <n v="1729"/>
    <x v="1"/>
    <x v="1"/>
    <x v="3"/>
    <x v="305"/>
    <n v="0"/>
    <n v="1"/>
    <d v="2013-10-02T00:00:00"/>
    <n v="14"/>
    <n v="1043"/>
    <n v="24"/>
    <n v="97"/>
    <n v="32"/>
    <n v="24"/>
    <n v="157"/>
    <n v="2"/>
    <n v="3"/>
    <n v="5"/>
    <n v="10"/>
    <n v="6"/>
    <n v="0"/>
    <n v="0"/>
    <n v="0"/>
    <n v="0"/>
    <n v="0"/>
    <n v="0"/>
    <n v="0"/>
    <s v="Spain"/>
  </r>
  <r>
    <n v="10664"/>
    <x v="38"/>
    <x v="3"/>
    <x v="4"/>
    <x v="306"/>
    <n v="0"/>
    <n v="1"/>
    <d v="2013-09-07T00:00:00"/>
    <n v="14"/>
    <n v="400"/>
    <n v="4"/>
    <n v="35"/>
    <n v="6"/>
    <n v="0"/>
    <n v="22"/>
    <n v="2"/>
    <n v="9"/>
    <n v="1"/>
    <n v="5"/>
    <n v="8"/>
    <n v="0"/>
    <n v="0"/>
    <n v="0"/>
    <n v="0"/>
    <n v="0"/>
    <n v="0"/>
    <n v="0"/>
    <s v="Spain"/>
  </r>
  <r>
    <n v="5029"/>
    <x v="41"/>
    <x v="0"/>
    <x v="2"/>
    <x v="307"/>
    <n v="0"/>
    <n v="0"/>
    <d v="2013-08-06T00:00:00"/>
    <n v="14"/>
    <n v="3"/>
    <n v="1"/>
    <n v="2"/>
    <n v="4"/>
    <n v="3"/>
    <n v="1"/>
    <n v="1"/>
    <n v="0"/>
    <n v="0"/>
    <n v="3"/>
    <n v="5"/>
    <n v="0"/>
    <n v="0"/>
    <n v="0"/>
    <n v="0"/>
    <n v="0"/>
    <n v="0"/>
    <n v="0"/>
    <s v="Spain"/>
  </r>
  <r>
    <n v="10507"/>
    <x v="11"/>
    <x v="2"/>
    <x v="0"/>
    <x v="308"/>
    <n v="0"/>
    <n v="1"/>
    <d v="2013-07-25T00:00:00"/>
    <n v="14"/>
    <n v="691"/>
    <n v="7"/>
    <n v="69"/>
    <n v="0"/>
    <n v="7"/>
    <n v="23"/>
    <n v="4"/>
    <n v="2"/>
    <n v="2"/>
    <n v="7"/>
    <n v="8"/>
    <n v="0"/>
    <n v="0"/>
    <n v="0"/>
    <n v="1"/>
    <n v="0"/>
    <n v="0"/>
    <n v="0"/>
    <s v="USA"/>
  </r>
  <r>
    <n v="3865"/>
    <x v="11"/>
    <x v="2"/>
    <x v="3"/>
    <x v="309"/>
    <n v="0"/>
    <n v="0"/>
    <d v="2013-04-30T00:00:00"/>
    <n v="14"/>
    <n v="2"/>
    <n v="12"/>
    <n v="10"/>
    <n v="6"/>
    <n v="13"/>
    <n v="30"/>
    <n v="1"/>
    <n v="3"/>
    <n v="1"/>
    <n v="2"/>
    <n v="8"/>
    <n v="0"/>
    <n v="0"/>
    <n v="0"/>
    <n v="0"/>
    <n v="0"/>
    <n v="1"/>
    <n v="0"/>
    <s v="Canada"/>
  </r>
  <r>
    <n v="6982"/>
    <x v="14"/>
    <x v="0"/>
    <x v="2"/>
    <x v="310"/>
    <n v="0"/>
    <n v="0"/>
    <d v="2013-03-19T00:00:00"/>
    <n v="14"/>
    <n v="783"/>
    <n v="30"/>
    <n v="537"/>
    <n v="140"/>
    <n v="76"/>
    <n v="15"/>
    <n v="1"/>
    <n v="4"/>
    <n v="10"/>
    <n v="9"/>
    <n v="2"/>
    <n v="0"/>
    <n v="0"/>
    <n v="0"/>
    <n v="0"/>
    <n v="0"/>
    <n v="0"/>
    <n v="0"/>
    <s v="India"/>
  </r>
  <r>
    <n v="7042"/>
    <x v="27"/>
    <x v="0"/>
    <x v="2"/>
    <x v="311"/>
    <n v="0"/>
    <n v="0"/>
    <d v="2013-03-01T00:00:00"/>
    <n v="14"/>
    <n v="3"/>
    <n v="3"/>
    <n v="14"/>
    <n v="15"/>
    <n v="21"/>
    <n v="10"/>
    <n v="1"/>
    <n v="2"/>
    <n v="1"/>
    <n v="2"/>
    <n v="9"/>
    <n v="0"/>
    <n v="0"/>
    <n v="0"/>
    <n v="0"/>
    <n v="0"/>
    <n v="1"/>
    <n v="0"/>
    <s v="Spain"/>
  </r>
  <r>
    <n v="9668"/>
    <x v="18"/>
    <x v="0"/>
    <x v="2"/>
    <x v="312"/>
    <n v="1"/>
    <n v="0"/>
    <d v="2013-01-12T00:00:00"/>
    <n v="14"/>
    <n v="4"/>
    <n v="16"/>
    <n v="20"/>
    <n v="0"/>
    <n v="17"/>
    <n v="20"/>
    <n v="3"/>
    <n v="2"/>
    <n v="0"/>
    <n v="4"/>
    <n v="8"/>
    <n v="0"/>
    <n v="0"/>
    <n v="0"/>
    <n v="0"/>
    <n v="0"/>
    <n v="0"/>
    <n v="0"/>
    <s v="Saudi Arabia"/>
  </r>
  <r>
    <n v="6878"/>
    <x v="5"/>
    <x v="0"/>
    <x v="4"/>
    <x v="313"/>
    <n v="0"/>
    <n v="0"/>
    <d v="2012-12-12T00:00:00"/>
    <n v="14"/>
    <n v="43"/>
    <n v="12"/>
    <n v="96"/>
    <n v="78"/>
    <n v="40"/>
    <n v="55"/>
    <n v="3"/>
    <n v="4"/>
    <n v="1"/>
    <n v="6"/>
    <n v="7"/>
    <n v="0"/>
    <n v="0"/>
    <n v="0"/>
    <n v="0"/>
    <n v="0"/>
    <n v="0"/>
    <n v="0"/>
    <s v="Spain"/>
  </r>
  <r>
    <n v="4099"/>
    <x v="20"/>
    <x v="0"/>
    <x v="2"/>
    <x v="314"/>
    <n v="1"/>
    <n v="0"/>
    <d v="2012-11-12T00:00:00"/>
    <n v="14"/>
    <n v="10"/>
    <n v="2"/>
    <n v="16"/>
    <n v="11"/>
    <n v="2"/>
    <n v="21"/>
    <n v="1"/>
    <n v="1"/>
    <n v="0"/>
    <n v="3"/>
    <n v="8"/>
    <n v="0"/>
    <n v="0"/>
    <n v="0"/>
    <n v="0"/>
    <n v="0"/>
    <n v="0"/>
    <n v="0"/>
    <s v="Spain"/>
  </r>
  <r>
    <n v="5031"/>
    <x v="21"/>
    <x v="0"/>
    <x v="3"/>
    <x v="315"/>
    <n v="0"/>
    <n v="0"/>
    <d v="2012-09-22T00:00:00"/>
    <n v="14"/>
    <n v="777"/>
    <n v="35"/>
    <n v="731"/>
    <n v="39"/>
    <n v="137"/>
    <n v="114"/>
    <n v="1"/>
    <n v="5"/>
    <n v="9"/>
    <n v="11"/>
    <n v="2"/>
    <n v="0"/>
    <n v="0"/>
    <n v="0"/>
    <n v="0"/>
    <n v="1"/>
    <n v="1"/>
    <n v="0"/>
    <s v="Spain"/>
  </r>
  <r>
    <n v="1970"/>
    <x v="25"/>
    <x v="3"/>
    <x v="3"/>
    <x v="316"/>
    <n v="0"/>
    <n v="1"/>
    <d v="2012-09-10T00:00:00"/>
    <n v="14"/>
    <n v="63"/>
    <n v="0"/>
    <n v="21"/>
    <n v="7"/>
    <n v="0"/>
    <n v="12"/>
    <n v="1"/>
    <n v="3"/>
    <n v="0"/>
    <n v="3"/>
    <n v="8"/>
    <n v="0"/>
    <n v="0"/>
    <n v="0"/>
    <n v="0"/>
    <n v="0"/>
    <n v="0"/>
    <n v="0"/>
    <s v="Spain"/>
  </r>
  <r>
    <n v="5726"/>
    <x v="27"/>
    <x v="3"/>
    <x v="1"/>
    <x v="317"/>
    <n v="1"/>
    <n v="0"/>
    <d v="2014-03-20T00:00:00"/>
    <n v="15"/>
    <n v="16"/>
    <n v="7"/>
    <n v="23"/>
    <n v="0"/>
    <n v="8"/>
    <n v="6"/>
    <n v="3"/>
    <n v="3"/>
    <n v="0"/>
    <n v="4"/>
    <n v="5"/>
    <n v="0"/>
    <n v="0"/>
    <n v="0"/>
    <n v="0"/>
    <n v="0"/>
    <n v="0"/>
    <n v="1"/>
    <s v="Saudi Arabia"/>
  </r>
  <r>
    <n v="5231"/>
    <x v="21"/>
    <x v="2"/>
    <x v="2"/>
    <x v="318"/>
    <n v="0"/>
    <n v="2"/>
    <d v="2014-02-27T00:00:00"/>
    <n v="15"/>
    <n v="27"/>
    <n v="2"/>
    <n v="7"/>
    <n v="0"/>
    <n v="2"/>
    <n v="13"/>
    <n v="1"/>
    <n v="1"/>
    <n v="0"/>
    <n v="3"/>
    <n v="5"/>
    <n v="0"/>
    <n v="0"/>
    <n v="0"/>
    <n v="0"/>
    <n v="0"/>
    <n v="0"/>
    <n v="0"/>
    <s v="Spain"/>
  </r>
  <r>
    <n v="1307"/>
    <x v="29"/>
    <x v="0"/>
    <x v="0"/>
    <x v="319"/>
    <n v="0"/>
    <n v="1"/>
    <d v="2014-02-09T00:00:00"/>
    <n v="15"/>
    <n v="27"/>
    <n v="5"/>
    <n v="8"/>
    <n v="8"/>
    <n v="3"/>
    <n v="12"/>
    <n v="3"/>
    <n v="3"/>
    <n v="0"/>
    <n v="4"/>
    <n v="4"/>
    <n v="0"/>
    <n v="0"/>
    <n v="0"/>
    <n v="0"/>
    <n v="0"/>
    <n v="0"/>
    <n v="0"/>
    <s v="Spain"/>
  </r>
  <r>
    <n v="10609"/>
    <x v="31"/>
    <x v="1"/>
    <x v="2"/>
    <x v="320"/>
    <n v="0"/>
    <n v="1"/>
    <d v="2013-10-12T00:00:00"/>
    <n v="15"/>
    <n v="71"/>
    <n v="0"/>
    <n v="13"/>
    <n v="3"/>
    <n v="1"/>
    <n v="0"/>
    <n v="2"/>
    <n v="1"/>
    <n v="1"/>
    <n v="4"/>
    <n v="4"/>
    <n v="0"/>
    <n v="0"/>
    <n v="0"/>
    <n v="0"/>
    <n v="0"/>
    <n v="0"/>
    <n v="0"/>
    <s v="Canada"/>
  </r>
  <r>
    <n v="5782"/>
    <x v="33"/>
    <x v="2"/>
    <x v="3"/>
    <x v="321"/>
    <n v="0"/>
    <n v="1"/>
    <d v="2013-09-28T00:00:00"/>
    <n v="15"/>
    <n v="402"/>
    <n v="35"/>
    <n v="106"/>
    <n v="101"/>
    <n v="77"/>
    <n v="42"/>
    <n v="2"/>
    <n v="9"/>
    <n v="2"/>
    <n v="9"/>
    <n v="5"/>
    <n v="0"/>
    <n v="0"/>
    <n v="0"/>
    <n v="1"/>
    <n v="0"/>
    <n v="0"/>
    <n v="0"/>
    <s v="Spain"/>
  </r>
  <r>
    <n v="7533"/>
    <x v="32"/>
    <x v="0"/>
    <x v="2"/>
    <x v="322"/>
    <n v="1"/>
    <n v="1"/>
    <d v="2013-09-24T00:00:00"/>
    <n v="15"/>
    <n v="144"/>
    <n v="1"/>
    <n v="32"/>
    <n v="2"/>
    <n v="1"/>
    <n v="7"/>
    <n v="4"/>
    <n v="4"/>
    <n v="1"/>
    <n v="4"/>
    <n v="7"/>
    <n v="0"/>
    <n v="0"/>
    <n v="0"/>
    <n v="0"/>
    <n v="0"/>
    <n v="0"/>
    <n v="0"/>
    <s v="Canada"/>
  </r>
  <r>
    <n v="9493"/>
    <x v="36"/>
    <x v="1"/>
    <x v="1"/>
    <x v="323"/>
    <n v="0"/>
    <n v="0"/>
    <d v="2013-05-05T00:00:00"/>
    <n v="15"/>
    <n v="840"/>
    <n v="53"/>
    <n v="804"/>
    <n v="23"/>
    <n v="71"/>
    <n v="17"/>
    <n v="1"/>
    <n v="5"/>
    <n v="4"/>
    <n v="8"/>
    <n v="3"/>
    <n v="1"/>
    <n v="0"/>
    <n v="0"/>
    <n v="0"/>
    <n v="1"/>
    <n v="1"/>
    <n v="0"/>
    <s v="Canada"/>
  </r>
  <r>
    <n v="2253"/>
    <x v="22"/>
    <x v="0"/>
    <x v="2"/>
    <x v="324"/>
    <n v="0"/>
    <n v="0"/>
    <d v="2013-02-16T00:00:00"/>
    <n v="15"/>
    <n v="32"/>
    <n v="0"/>
    <n v="8"/>
    <n v="23"/>
    <n v="4"/>
    <n v="18"/>
    <n v="1"/>
    <n v="1"/>
    <n v="0"/>
    <n v="4"/>
    <n v="6"/>
    <n v="0"/>
    <n v="0"/>
    <n v="0"/>
    <n v="0"/>
    <n v="0"/>
    <n v="0"/>
    <n v="0"/>
    <s v="Spain"/>
  </r>
  <r>
    <n v="2326"/>
    <x v="22"/>
    <x v="0"/>
    <x v="2"/>
    <x v="324"/>
    <n v="0"/>
    <n v="0"/>
    <d v="2013-02-16T00:00:00"/>
    <n v="15"/>
    <n v="32"/>
    <n v="0"/>
    <n v="8"/>
    <n v="23"/>
    <n v="4"/>
    <n v="18"/>
    <n v="1"/>
    <n v="1"/>
    <n v="0"/>
    <n v="4"/>
    <n v="6"/>
    <n v="0"/>
    <n v="0"/>
    <n v="0"/>
    <n v="0"/>
    <n v="0"/>
    <n v="0"/>
    <n v="0"/>
    <s v="Spain"/>
  </r>
  <r>
    <n v="1876"/>
    <x v="22"/>
    <x v="0"/>
    <x v="2"/>
    <x v="324"/>
    <n v="0"/>
    <n v="0"/>
    <d v="2013-02-16T00:00:00"/>
    <n v="15"/>
    <n v="32"/>
    <n v="0"/>
    <n v="8"/>
    <n v="23"/>
    <n v="4"/>
    <n v="18"/>
    <n v="1"/>
    <n v="1"/>
    <n v="0"/>
    <n v="4"/>
    <n v="6"/>
    <n v="0"/>
    <n v="0"/>
    <n v="0"/>
    <n v="0"/>
    <n v="0"/>
    <n v="0"/>
    <n v="0"/>
    <s v="India"/>
  </r>
  <r>
    <n v="7141"/>
    <x v="19"/>
    <x v="3"/>
    <x v="1"/>
    <x v="325"/>
    <n v="1"/>
    <n v="0"/>
    <d v="2012-12-29T00:00:00"/>
    <n v="15"/>
    <n v="88"/>
    <n v="10"/>
    <n v="46"/>
    <n v="2"/>
    <n v="3"/>
    <n v="64"/>
    <n v="4"/>
    <n v="5"/>
    <n v="1"/>
    <n v="2"/>
    <n v="10"/>
    <n v="0"/>
    <n v="0"/>
    <n v="0"/>
    <n v="0"/>
    <n v="0"/>
    <n v="1"/>
    <n v="0"/>
    <s v="Spain"/>
  </r>
  <r>
    <n v="7393"/>
    <x v="29"/>
    <x v="0"/>
    <x v="3"/>
    <x v="326"/>
    <n v="1"/>
    <n v="1"/>
    <d v="2012-12-10T00:00:00"/>
    <n v="15"/>
    <n v="56"/>
    <n v="5"/>
    <n v="24"/>
    <n v="4"/>
    <n v="0"/>
    <n v="3"/>
    <n v="3"/>
    <n v="2"/>
    <n v="1"/>
    <n v="3"/>
    <n v="5"/>
    <n v="0"/>
    <n v="0"/>
    <n v="0"/>
    <n v="0"/>
    <n v="0"/>
    <n v="0"/>
    <n v="0"/>
    <s v="Spain"/>
  </r>
  <r>
    <n v="4713"/>
    <x v="7"/>
    <x v="1"/>
    <x v="2"/>
    <x v="327"/>
    <n v="1"/>
    <n v="0"/>
    <d v="2012-11-22T00:00:00"/>
    <n v="15"/>
    <n v="74"/>
    <n v="0"/>
    <n v="42"/>
    <n v="2"/>
    <n v="1"/>
    <n v="6"/>
    <n v="2"/>
    <n v="2"/>
    <n v="1"/>
    <n v="4"/>
    <n v="7"/>
    <n v="0"/>
    <n v="0"/>
    <n v="0"/>
    <n v="0"/>
    <n v="0"/>
    <n v="0"/>
    <n v="0"/>
    <s v="Spain"/>
  </r>
  <r>
    <n v="5093"/>
    <x v="21"/>
    <x v="1"/>
    <x v="0"/>
    <x v="328"/>
    <n v="1"/>
    <n v="0"/>
    <d v="2012-09-18T00:00:00"/>
    <n v="15"/>
    <n v="40"/>
    <n v="3"/>
    <n v="30"/>
    <n v="10"/>
    <n v="7"/>
    <n v="11"/>
    <n v="3"/>
    <n v="3"/>
    <n v="0"/>
    <n v="3"/>
    <n v="9"/>
    <n v="0"/>
    <n v="0"/>
    <n v="0"/>
    <n v="0"/>
    <n v="0"/>
    <n v="1"/>
    <n v="0"/>
    <s v="Spain"/>
  </r>
  <r>
    <n v="8524"/>
    <x v="21"/>
    <x v="1"/>
    <x v="0"/>
    <x v="328"/>
    <n v="1"/>
    <n v="0"/>
    <d v="2012-09-18T00:00:00"/>
    <n v="15"/>
    <n v="40"/>
    <n v="3"/>
    <n v="30"/>
    <n v="10"/>
    <n v="7"/>
    <n v="11"/>
    <n v="3"/>
    <n v="3"/>
    <n v="0"/>
    <n v="3"/>
    <n v="9"/>
    <n v="0"/>
    <n v="0"/>
    <n v="0"/>
    <n v="0"/>
    <n v="0"/>
    <n v="1"/>
    <n v="0"/>
    <s v="Spain"/>
  </r>
  <r>
    <n v="3766"/>
    <x v="8"/>
    <x v="3"/>
    <x v="4"/>
    <x v="329"/>
    <n v="0"/>
    <n v="0"/>
    <d v="2012-08-16T00:00:00"/>
    <n v="15"/>
    <n v="100"/>
    <n v="71"/>
    <n v="243"/>
    <n v="108"/>
    <n v="94"/>
    <n v="219"/>
    <n v="3"/>
    <n v="9"/>
    <n v="1"/>
    <n v="8"/>
    <n v="9"/>
    <n v="0"/>
    <n v="0"/>
    <n v="0"/>
    <n v="0"/>
    <n v="0"/>
    <n v="1"/>
    <n v="0"/>
    <s v="Spain"/>
  </r>
  <r>
    <n v="9725"/>
    <x v="13"/>
    <x v="1"/>
    <x v="3"/>
    <x v="330"/>
    <n v="1"/>
    <n v="1"/>
    <d v="2014-06-05T00:00:00"/>
    <n v="16"/>
    <n v="8"/>
    <n v="0"/>
    <n v="3"/>
    <n v="0"/>
    <n v="0"/>
    <n v="1"/>
    <n v="1"/>
    <n v="1"/>
    <n v="0"/>
    <n v="2"/>
    <n v="8"/>
    <n v="0"/>
    <n v="0"/>
    <n v="1"/>
    <n v="0"/>
    <n v="0"/>
    <n v="0"/>
    <n v="0"/>
    <s v="Spain"/>
  </r>
  <r>
    <n v="8933"/>
    <x v="27"/>
    <x v="2"/>
    <x v="2"/>
    <x v="331"/>
    <n v="1"/>
    <n v="0"/>
    <d v="2014-05-12T00:00:00"/>
    <n v="16"/>
    <n v="26"/>
    <n v="3"/>
    <n v="23"/>
    <n v="4"/>
    <n v="7"/>
    <n v="3"/>
    <n v="2"/>
    <n v="2"/>
    <n v="0"/>
    <n v="4"/>
    <n v="6"/>
    <n v="0"/>
    <n v="0"/>
    <n v="0"/>
    <n v="0"/>
    <n v="0"/>
    <n v="0"/>
    <n v="0"/>
    <s v="Canada"/>
  </r>
  <r>
    <n v="10779"/>
    <x v="27"/>
    <x v="0"/>
    <x v="1"/>
    <x v="332"/>
    <n v="0"/>
    <n v="0"/>
    <d v="2014-04-13T00:00:00"/>
    <n v="16"/>
    <n v="15"/>
    <n v="5"/>
    <n v="14"/>
    <n v="0"/>
    <n v="4"/>
    <n v="11"/>
    <n v="1"/>
    <n v="1"/>
    <n v="0"/>
    <n v="3"/>
    <n v="7"/>
    <n v="0"/>
    <n v="0"/>
    <n v="0"/>
    <n v="0"/>
    <n v="0"/>
    <n v="0"/>
    <n v="0"/>
    <s v="Spain"/>
  </r>
  <r>
    <n v="9289"/>
    <x v="7"/>
    <x v="0"/>
    <x v="2"/>
    <x v="333"/>
    <n v="1"/>
    <n v="0"/>
    <d v="2014-04-10T00:00:00"/>
    <n v="16"/>
    <n v="29"/>
    <n v="1"/>
    <n v="17"/>
    <n v="0"/>
    <n v="3"/>
    <n v="13"/>
    <n v="1"/>
    <n v="2"/>
    <n v="1"/>
    <n v="2"/>
    <n v="8"/>
    <n v="0"/>
    <n v="0"/>
    <n v="0"/>
    <n v="0"/>
    <n v="0"/>
    <n v="1"/>
    <n v="0"/>
    <s v="Spain"/>
  </r>
  <r>
    <n v="2613"/>
    <x v="12"/>
    <x v="3"/>
    <x v="2"/>
    <x v="334"/>
    <n v="0"/>
    <n v="1"/>
    <d v="2014-04-03T00:00:00"/>
    <n v="16"/>
    <n v="162"/>
    <n v="6"/>
    <n v="37"/>
    <n v="6"/>
    <n v="13"/>
    <n v="13"/>
    <n v="2"/>
    <n v="1"/>
    <n v="3"/>
    <n v="6"/>
    <n v="1"/>
    <n v="0"/>
    <n v="0"/>
    <n v="0"/>
    <n v="0"/>
    <n v="0"/>
    <n v="0"/>
    <n v="0"/>
    <s v="Spain"/>
  </r>
  <r>
    <n v="10133"/>
    <x v="0"/>
    <x v="0"/>
    <x v="1"/>
    <x v="335"/>
    <n v="0"/>
    <n v="0"/>
    <d v="2014-02-12T00:00:00"/>
    <n v="16"/>
    <n v="1302"/>
    <n v="68"/>
    <n v="731"/>
    <n v="89"/>
    <n v="114"/>
    <n v="45"/>
    <n v="0"/>
    <n v="6"/>
    <n v="7"/>
    <n v="12"/>
    <n v="2"/>
    <n v="1"/>
    <n v="0"/>
    <n v="0"/>
    <n v="1"/>
    <n v="1"/>
    <n v="1"/>
    <n v="0"/>
    <s v="Canada"/>
  </r>
  <r>
    <n v="8443"/>
    <x v="20"/>
    <x v="0"/>
    <x v="1"/>
    <x v="336"/>
    <n v="1"/>
    <n v="0"/>
    <d v="2014-02-10T00:00:00"/>
    <n v="16"/>
    <n v="6"/>
    <n v="10"/>
    <n v="12"/>
    <n v="3"/>
    <n v="15"/>
    <n v="40"/>
    <n v="3"/>
    <n v="3"/>
    <n v="1"/>
    <n v="2"/>
    <n v="8"/>
    <n v="0"/>
    <n v="0"/>
    <n v="1"/>
    <n v="0"/>
    <n v="0"/>
    <n v="1"/>
    <n v="0"/>
    <s v="Saudi Arabia"/>
  </r>
  <r>
    <n v="10796"/>
    <x v="24"/>
    <x v="3"/>
    <x v="2"/>
    <x v="337"/>
    <n v="1"/>
    <n v="0"/>
    <d v="2014-01-22T00:00:00"/>
    <n v="16"/>
    <n v="47"/>
    <n v="1"/>
    <n v="6"/>
    <n v="0"/>
    <n v="0"/>
    <n v="12"/>
    <n v="1"/>
    <n v="1"/>
    <n v="1"/>
    <n v="3"/>
    <n v="6"/>
    <n v="0"/>
    <n v="0"/>
    <n v="0"/>
    <n v="0"/>
    <n v="0"/>
    <n v="0"/>
    <n v="0"/>
    <s v="India"/>
  </r>
  <r>
    <n v="10241"/>
    <x v="17"/>
    <x v="2"/>
    <x v="0"/>
    <x v="338"/>
    <n v="0"/>
    <n v="0"/>
    <d v="2013-12-15T00:00:00"/>
    <n v="16"/>
    <n v="0"/>
    <n v="0"/>
    <n v="0"/>
    <n v="6"/>
    <n v="2"/>
    <n v="6"/>
    <n v="1"/>
    <n v="1"/>
    <n v="0"/>
    <n v="2"/>
    <n v="6"/>
    <n v="0"/>
    <n v="0"/>
    <n v="0"/>
    <n v="0"/>
    <n v="0"/>
    <n v="0"/>
    <n v="0"/>
    <s v="Spain"/>
  </r>
  <r>
    <n v="3388"/>
    <x v="3"/>
    <x v="0"/>
    <x v="0"/>
    <x v="339"/>
    <n v="1"/>
    <n v="1"/>
    <d v="2013-10-30T00:00:00"/>
    <n v="16"/>
    <n v="129"/>
    <n v="26"/>
    <n v="67"/>
    <n v="3"/>
    <n v="67"/>
    <n v="2"/>
    <n v="5"/>
    <n v="6"/>
    <n v="1"/>
    <n v="5"/>
    <n v="7"/>
    <n v="0"/>
    <n v="0"/>
    <n v="0"/>
    <n v="0"/>
    <n v="0"/>
    <n v="0"/>
    <n v="0"/>
    <s v="Germany"/>
  </r>
  <r>
    <n v="6507"/>
    <x v="36"/>
    <x v="0"/>
    <x v="1"/>
    <x v="340"/>
    <n v="1"/>
    <n v="0"/>
    <d v="2013-10-04T00:00:00"/>
    <n v="16"/>
    <n v="16"/>
    <n v="11"/>
    <n v="15"/>
    <n v="2"/>
    <n v="0"/>
    <n v="12"/>
    <n v="2"/>
    <n v="1"/>
    <n v="1"/>
    <n v="4"/>
    <n v="3"/>
    <n v="0"/>
    <n v="0"/>
    <n v="0"/>
    <n v="0"/>
    <n v="0"/>
    <n v="0"/>
    <n v="0"/>
    <s v="Australia"/>
  </r>
  <r>
    <n v="7446"/>
    <x v="3"/>
    <x v="3"/>
    <x v="3"/>
    <x v="341"/>
    <n v="0"/>
    <n v="1"/>
    <d v="2013-09-09T00:00:00"/>
    <n v="16"/>
    <n v="520"/>
    <n v="42"/>
    <n v="98"/>
    <n v="0"/>
    <n v="42"/>
    <n v="14"/>
    <n v="2"/>
    <n v="6"/>
    <n v="4"/>
    <n v="10"/>
    <n v="6"/>
    <n v="0"/>
    <n v="0"/>
    <n v="0"/>
    <n v="0"/>
    <n v="0"/>
    <n v="0"/>
    <n v="0"/>
    <s v="USA"/>
  </r>
  <r>
    <n v="87"/>
    <x v="9"/>
    <x v="2"/>
    <x v="2"/>
    <x v="342"/>
    <n v="1"/>
    <n v="0"/>
    <d v="2013-08-26T00:00:00"/>
    <n v="16"/>
    <n v="0"/>
    <n v="7"/>
    <n v="5"/>
    <n v="26"/>
    <n v="2"/>
    <n v="17"/>
    <n v="2"/>
    <n v="2"/>
    <n v="0"/>
    <n v="3"/>
    <n v="7"/>
    <n v="0"/>
    <n v="0"/>
    <n v="0"/>
    <n v="0"/>
    <n v="0"/>
    <n v="0"/>
    <n v="0"/>
    <s v="Germany"/>
  </r>
  <r>
    <n v="10477"/>
    <x v="28"/>
    <x v="1"/>
    <x v="3"/>
    <x v="343"/>
    <n v="1"/>
    <n v="0"/>
    <d v="2013-08-06T00:00:00"/>
    <n v="16"/>
    <n v="71"/>
    <n v="0"/>
    <n v="18"/>
    <n v="0"/>
    <n v="0"/>
    <n v="13"/>
    <n v="1"/>
    <n v="3"/>
    <n v="1"/>
    <n v="2"/>
    <n v="7"/>
    <n v="0"/>
    <n v="0"/>
    <n v="0"/>
    <n v="0"/>
    <n v="0"/>
    <n v="0"/>
    <n v="0"/>
    <s v="Spain"/>
  </r>
  <r>
    <n v="6072"/>
    <x v="0"/>
    <x v="3"/>
    <x v="1"/>
    <x v="344"/>
    <n v="0"/>
    <n v="0"/>
    <d v="2013-02-02T00:00:00"/>
    <n v="16"/>
    <n v="918"/>
    <n v="57"/>
    <n v="842"/>
    <n v="99"/>
    <n v="38"/>
    <n v="133"/>
    <n v="1"/>
    <n v="5"/>
    <n v="8"/>
    <n v="6"/>
    <n v="3"/>
    <n v="1"/>
    <n v="0"/>
    <n v="0"/>
    <n v="0"/>
    <n v="0"/>
    <n v="1"/>
    <n v="0"/>
    <s v="Spain"/>
  </r>
  <r>
    <n v="2518"/>
    <x v="19"/>
    <x v="2"/>
    <x v="3"/>
    <x v="345"/>
    <n v="0"/>
    <n v="0"/>
    <d v="2013-01-25T00:00:00"/>
    <n v="16"/>
    <n v="5"/>
    <n v="4"/>
    <n v="5"/>
    <n v="4"/>
    <n v="2"/>
    <n v="10"/>
    <n v="1"/>
    <n v="0"/>
    <n v="1"/>
    <n v="2"/>
    <n v="7"/>
    <n v="0"/>
    <n v="0"/>
    <n v="0"/>
    <n v="0"/>
    <n v="0"/>
    <n v="0"/>
    <n v="0"/>
    <s v="Germany"/>
  </r>
  <r>
    <n v="247"/>
    <x v="18"/>
    <x v="0"/>
    <x v="2"/>
    <x v="346"/>
    <n v="1"/>
    <n v="0"/>
    <d v="2012-11-17T00:00:00"/>
    <n v="16"/>
    <n v="172"/>
    <n v="10"/>
    <n v="125"/>
    <n v="21"/>
    <n v="13"/>
    <n v="16"/>
    <n v="6"/>
    <n v="7"/>
    <n v="2"/>
    <n v="4"/>
    <n v="9"/>
    <n v="0"/>
    <n v="0"/>
    <n v="0"/>
    <n v="0"/>
    <n v="0"/>
    <n v="1"/>
    <n v="0"/>
    <s v="Spain"/>
  </r>
  <r>
    <n v="9463"/>
    <x v="8"/>
    <x v="0"/>
    <x v="3"/>
    <x v="347"/>
    <n v="0"/>
    <n v="1"/>
    <d v="2012-11-13T00:00:00"/>
    <n v="16"/>
    <n v="931"/>
    <n v="56"/>
    <n v="253"/>
    <n v="91"/>
    <n v="98"/>
    <n v="14"/>
    <n v="4"/>
    <n v="9"/>
    <n v="5"/>
    <n v="7"/>
    <n v="5"/>
    <n v="0"/>
    <n v="0"/>
    <n v="0"/>
    <n v="0"/>
    <n v="0"/>
    <n v="0"/>
    <n v="0"/>
    <s v="Canada"/>
  </r>
  <r>
    <n v="1459"/>
    <x v="13"/>
    <x v="1"/>
    <x v="2"/>
    <x v="348"/>
    <n v="0"/>
    <n v="1"/>
    <d v="2012-11-07T00:00:00"/>
    <n v="16"/>
    <n v="666"/>
    <n v="35"/>
    <n v="124"/>
    <n v="69"/>
    <n v="8"/>
    <n v="26"/>
    <n v="1"/>
    <n v="5"/>
    <n v="3"/>
    <n v="5"/>
    <n v="3"/>
    <n v="0"/>
    <n v="0"/>
    <n v="0"/>
    <n v="0"/>
    <n v="0"/>
    <n v="0"/>
    <n v="0"/>
    <s v="Spain"/>
  </r>
  <r>
    <n v="9530"/>
    <x v="46"/>
    <x v="0"/>
    <x v="2"/>
    <x v="349"/>
    <n v="1"/>
    <n v="0"/>
    <d v="2012-11-01T00:00:00"/>
    <n v="16"/>
    <n v="5"/>
    <n v="3"/>
    <n v="4"/>
    <n v="4"/>
    <n v="1"/>
    <n v="0"/>
    <n v="1"/>
    <n v="1"/>
    <n v="0"/>
    <n v="2"/>
    <n v="8"/>
    <n v="0"/>
    <n v="0"/>
    <n v="0"/>
    <n v="0"/>
    <n v="0"/>
    <n v="0"/>
    <n v="0"/>
    <s v="Saudi Arabia"/>
  </r>
  <r>
    <n v="9653"/>
    <x v="17"/>
    <x v="0"/>
    <x v="2"/>
    <x v="350"/>
    <n v="0"/>
    <n v="1"/>
    <d v="2012-10-16T00:00:00"/>
    <n v="16"/>
    <n v="27"/>
    <n v="1"/>
    <n v="14"/>
    <n v="4"/>
    <n v="1"/>
    <n v="21"/>
    <n v="2"/>
    <n v="2"/>
    <n v="0"/>
    <n v="3"/>
    <n v="8"/>
    <n v="0"/>
    <n v="0"/>
    <n v="0"/>
    <n v="0"/>
    <n v="0"/>
    <n v="0"/>
    <n v="0"/>
    <s v="Saudi Arabia"/>
  </r>
  <r>
    <n v="10785"/>
    <x v="10"/>
    <x v="0"/>
    <x v="2"/>
    <x v="351"/>
    <n v="1"/>
    <n v="1"/>
    <d v="2014-06-19T00:00:00"/>
    <n v="17"/>
    <n v="24"/>
    <n v="1"/>
    <n v="10"/>
    <n v="2"/>
    <n v="0"/>
    <n v="4"/>
    <n v="2"/>
    <n v="2"/>
    <n v="0"/>
    <n v="3"/>
    <n v="5"/>
    <n v="0"/>
    <n v="0"/>
    <n v="0"/>
    <n v="0"/>
    <n v="0"/>
    <n v="0"/>
    <n v="0"/>
    <s v="Saudi Arabia"/>
  </r>
  <r>
    <n v="9392"/>
    <x v="18"/>
    <x v="0"/>
    <x v="1"/>
    <x v="352"/>
    <n v="1"/>
    <n v="0"/>
    <d v="2014-05-08T00:00:00"/>
    <n v="17"/>
    <n v="4"/>
    <n v="1"/>
    <n v="11"/>
    <n v="0"/>
    <n v="0"/>
    <n v="1"/>
    <n v="1"/>
    <n v="1"/>
    <n v="0"/>
    <n v="2"/>
    <n v="7"/>
    <n v="0"/>
    <n v="0"/>
    <n v="0"/>
    <n v="0"/>
    <n v="0"/>
    <n v="0"/>
    <n v="0"/>
    <s v="Spain"/>
  </r>
  <r>
    <n v="3769"/>
    <x v="20"/>
    <x v="1"/>
    <x v="3"/>
    <x v="120"/>
    <n v="1"/>
    <n v="0"/>
    <d v="2014-03-02T00:00:00"/>
    <n v="17"/>
    <n v="25"/>
    <n v="1"/>
    <n v="13"/>
    <n v="0"/>
    <n v="0"/>
    <n v="3"/>
    <n v="1"/>
    <n v="1"/>
    <n v="0"/>
    <n v="3"/>
    <n v="7"/>
    <n v="0"/>
    <n v="0"/>
    <n v="0"/>
    <n v="0"/>
    <n v="0"/>
    <n v="0"/>
    <n v="0"/>
    <s v="Australia"/>
  </r>
  <r>
    <n v="10146"/>
    <x v="20"/>
    <x v="1"/>
    <x v="3"/>
    <x v="353"/>
    <n v="1"/>
    <n v="0"/>
    <d v="2014-03-02T00:00:00"/>
    <n v="17"/>
    <n v="25"/>
    <n v="1"/>
    <n v="13"/>
    <n v="0"/>
    <n v="0"/>
    <n v="3"/>
    <n v="1"/>
    <n v="1"/>
    <n v="0"/>
    <n v="3"/>
    <n v="7"/>
    <n v="0"/>
    <n v="0"/>
    <n v="0"/>
    <n v="0"/>
    <n v="0"/>
    <n v="0"/>
    <n v="0"/>
    <s v="Australia"/>
  </r>
  <r>
    <n v="4741"/>
    <x v="21"/>
    <x v="2"/>
    <x v="2"/>
    <x v="354"/>
    <n v="1"/>
    <n v="0"/>
    <d v="2014-01-30T00:00:00"/>
    <n v="17"/>
    <n v="391"/>
    <n v="32"/>
    <n v="70"/>
    <n v="21"/>
    <n v="32"/>
    <n v="16"/>
    <n v="2"/>
    <n v="6"/>
    <n v="2"/>
    <n v="9"/>
    <n v="5"/>
    <n v="0"/>
    <n v="0"/>
    <n v="0"/>
    <n v="1"/>
    <n v="0"/>
    <n v="0"/>
    <n v="0"/>
    <s v="Spain"/>
  </r>
  <r>
    <n v="1880"/>
    <x v="8"/>
    <x v="1"/>
    <x v="3"/>
    <x v="355"/>
    <n v="1"/>
    <n v="1"/>
    <d v="2014-01-30T00:00:00"/>
    <n v="17"/>
    <n v="81"/>
    <n v="0"/>
    <n v="6"/>
    <n v="0"/>
    <n v="0"/>
    <n v="6"/>
    <n v="2"/>
    <n v="2"/>
    <n v="1"/>
    <n v="3"/>
    <n v="5"/>
    <n v="0"/>
    <n v="0"/>
    <n v="0"/>
    <n v="0"/>
    <n v="0"/>
    <n v="0"/>
    <n v="0"/>
    <s v="India"/>
  </r>
  <r>
    <n v="6471"/>
    <x v="18"/>
    <x v="3"/>
    <x v="1"/>
    <x v="356"/>
    <n v="1"/>
    <n v="0"/>
    <d v="2013-10-17T00:00:00"/>
    <n v="17"/>
    <n v="14"/>
    <n v="2"/>
    <n v="30"/>
    <n v="8"/>
    <n v="2"/>
    <n v="3"/>
    <n v="1"/>
    <n v="2"/>
    <n v="0"/>
    <n v="4"/>
    <n v="5"/>
    <n v="0"/>
    <n v="0"/>
    <n v="0"/>
    <n v="0"/>
    <n v="0"/>
    <n v="0"/>
    <n v="0"/>
    <s v="Spain"/>
  </r>
  <r>
    <n v="5718"/>
    <x v="47"/>
    <x v="0"/>
    <x v="2"/>
    <x v="357"/>
    <n v="0"/>
    <n v="0"/>
    <d v="2013-08-15T00:00:00"/>
    <n v="17"/>
    <n v="674"/>
    <n v="168"/>
    <n v="108"/>
    <n v="192"/>
    <n v="42"/>
    <n v="231"/>
    <n v="1"/>
    <n v="5"/>
    <n v="11"/>
    <n v="6"/>
    <n v="3"/>
    <n v="1"/>
    <n v="0"/>
    <n v="0"/>
    <n v="0"/>
    <n v="1"/>
    <n v="1"/>
    <n v="0"/>
    <s v="Saudi Arabia"/>
  </r>
  <r>
    <n v="3478"/>
    <x v="18"/>
    <x v="1"/>
    <x v="2"/>
    <x v="358"/>
    <n v="1"/>
    <n v="1"/>
    <d v="2013-06-24T00:00:00"/>
    <n v="17"/>
    <n v="267"/>
    <n v="42"/>
    <n v="309"/>
    <n v="55"/>
    <n v="42"/>
    <n v="21"/>
    <n v="10"/>
    <n v="7"/>
    <n v="4"/>
    <n v="9"/>
    <n v="5"/>
    <n v="0"/>
    <n v="0"/>
    <n v="0"/>
    <n v="0"/>
    <n v="0"/>
    <n v="1"/>
    <n v="0"/>
    <s v="Canada"/>
  </r>
  <r>
    <n v="7848"/>
    <x v="21"/>
    <x v="0"/>
    <x v="1"/>
    <x v="359"/>
    <n v="0"/>
    <n v="1"/>
    <d v="2013-06-13T00:00:00"/>
    <n v="17"/>
    <n v="224"/>
    <n v="2"/>
    <n v="25"/>
    <n v="7"/>
    <n v="0"/>
    <n v="110"/>
    <n v="2"/>
    <n v="5"/>
    <n v="3"/>
    <n v="3"/>
    <n v="6"/>
    <n v="0"/>
    <n v="0"/>
    <n v="0"/>
    <n v="0"/>
    <n v="0"/>
    <n v="0"/>
    <n v="0"/>
    <s v="India"/>
  </r>
  <r>
    <n v="7999"/>
    <x v="26"/>
    <x v="1"/>
    <x v="3"/>
    <x v="360"/>
    <n v="0"/>
    <n v="0"/>
    <d v="2013-04-23T00:00:00"/>
    <n v="17"/>
    <n v="1239"/>
    <n v="17"/>
    <n v="413"/>
    <n v="23"/>
    <n v="34"/>
    <n v="17"/>
    <n v="1"/>
    <n v="5"/>
    <n v="6"/>
    <n v="5"/>
    <n v="2"/>
    <n v="0"/>
    <n v="0"/>
    <n v="0"/>
    <n v="1"/>
    <n v="1"/>
    <n v="1"/>
    <n v="0"/>
    <s v="Spain"/>
  </r>
  <r>
    <n v="11101"/>
    <x v="50"/>
    <x v="0"/>
    <x v="3"/>
    <x v="361"/>
    <n v="0"/>
    <n v="0"/>
    <d v="2013-04-15T00:00:00"/>
    <n v="17"/>
    <n v="412"/>
    <n v="22"/>
    <n v="132"/>
    <n v="59"/>
    <n v="28"/>
    <n v="183"/>
    <n v="1"/>
    <n v="11"/>
    <n v="6"/>
    <n v="8"/>
    <n v="4"/>
    <n v="0"/>
    <n v="0"/>
    <n v="0"/>
    <n v="0"/>
    <n v="1"/>
    <n v="0"/>
    <n v="0"/>
    <s v="Australia"/>
  </r>
  <r>
    <n v="9212"/>
    <x v="31"/>
    <x v="3"/>
    <x v="2"/>
    <x v="362"/>
    <n v="0"/>
    <n v="1"/>
    <d v="2013-02-14T00:00:00"/>
    <n v="17"/>
    <n v="1205"/>
    <n v="0"/>
    <n v="235"/>
    <n v="19"/>
    <n v="14"/>
    <n v="205"/>
    <n v="6"/>
    <n v="6"/>
    <n v="3"/>
    <n v="13"/>
    <n v="7"/>
    <n v="0"/>
    <n v="0"/>
    <n v="0"/>
    <n v="0"/>
    <n v="0"/>
    <n v="0"/>
    <n v="0"/>
    <s v="Spain"/>
  </r>
  <r>
    <n v="10983"/>
    <x v="30"/>
    <x v="0"/>
    <x v="3"/>
    <x v="363"/>
    <n v="0"/>
    <n v="0"/>
    <d v="2013-01-29T00:00:00"/>
    <n v="17"/>
    <n v="304"/>
    <n v="98"/>
    <n v="230"/>
    <n v="150"/>
    <n v="74"/>
    <n v="74"/>
    <n v="1"/>
    <n v="6"/>
    <n v="3"/>
    <n v="13"/>
    <n v="3"/>
    <n v="0"/>
    <n v="0"/>
    <n v="0"/>
    <n v="0"/>
    <n v="0"/>
    <n v="0"/>
    <n v="0"/>
    <s v="Saudi Arabia"/>
  </r>
  <r>
    <n v="3629"/>
    <x v="29"/>
    <x v="0"/>
    <x v="1"/>
    <x v="364"/>
    <n v="1"/>
    <n v="0"/>
    <d v="2012-12-19T00:00:00"/>
    <n v="17"/>
    <n v="76"/>
    <n v="3"/>
    <n v="31"/>
    <n v="4"/>
    <n v="4"/>
    <n v="27"/>
    <n v="2"/>
    <n v="3"/>
    <n v="1"/>
    <n v="3"/>
    <n v="7"/>
    <n v="0"/>
    <n v="0"/>
    <n v="0"/>
    <n v="0"/>
    <n v="0"/>
    <n v="0"/>
    <n v="0"/>
    <s v="Canada"/>
  </r>
  <r>
    <n v="4673"/>
    <x v="34"/>
    <x v="1"/>
    <x v="2"/>
    <x v="365"/>
    <n v="0"/>
    <n v="1"/>
    <d v="2012-10-30T00:00:00"/>
    <n v="17"/>
    <n v="1004"/>
    <n v="12"/>
    <n v="145"/>
    <n v="32"/>
    <n v="12"/>
    <n v="36"/>
    <n v="3"/>
    <n v="10"/>
    <n v="3"/>
    <n v="5"/>
    <n v="5"/>
    <n v="1"/>
    <n v="0"/>
    <n v="0"/>
    <n v="0"/>
    <n v="0"/>
    <n v="1"/>
    <n v="0"/>
    <s v="Spain"/>
  </r>
  <r>
    <n v="796"/>
    <x v="15"/>
    <x v="2"/>
    <x v="0"/>
    <x v="366"/>
    <n v="0"/>
    <n v="1"/>
    <d v="2012-10-23T00:00:00"/>
    <n v="17"/>
    <n v="584"/>
    <n v="44"/>
    <n v="212"/>
    <n v="46"/>
    <n v="8"/>
    <n v="177"/>
    <n v="3"/>
    <n v="11"/>
    <n v="4"/>
    <n v="8"/>
    <n v="8"/>
    <n v="0"/>
    <n v="0"/>
    <n v="0"/>
    <n v="0"/>
    <n v="0"/>
    <n v="0"/>
    <n v="0"/>
    <s v="Canada"/>
  </r>
  <r>
    <n v="618"/>
    <x v="11"/>
    <x v="1"/>
    <x v="2"/>
    <x v="367"/>
    <n v="0"/>
    <n v="1"/>
    <d v="2012-09-28T00:00:00"/>
    <n v="17"/>
    <n v="422"/>
    <n v="7"/>
    <n v="238"/>
    <n v="69"/>
    <n v="46"/>
    <n v="15"/>
    <n v="1"/>
    <n v="7"/>
    <n v="2"/>
    <n v="12"/>
    <n v="4"/>
    <n v="0"/>
    <n v="0"/>
    <n v="0"/>
    <n v="0"/>
    <n v="0"/>
    <n v="0"/>
    <n v="0"/>
    <s v="Australia"/>
  </r>
  <r>
    <n v="380"/>
    <x v="5"/>
    <x v="0"/>
    <x v="0"/>
    <x v="368"/>
    <n v="0"/>
    <n v="1"/>
    <d v="2012-09-10T00:00:00"/>
    <n v="17"/>
    <n v="1170"/>
    <n v="48"/>
    <n v="320"/>
    <n v="42"/>
    <n v="32"/>
    <n v="192"/>
    <n v="5"/>
    <n v="11"/>
    <n v="4"/>
    <n v="9"/>
    <n v="8"/>
    <n v="0"/>
    <n v="0"/>
    <n v="1"/>
    <n v="0"/>
    <n v="0"/>
    <n v="1"/>
    <n v="0"/>
    <s v="Saudi Arabia"/>
  </r>
  <r>
    <n v="1092"/>
    <x v="36"/>
    <x v="0"/>
    <x v="2"/>
    <x v="369"/>
    <n v="0"/>
    <n v="1"/>
    <d v="2012-08-11T00:00:00"/>
    <n v="17"/>
    <n v="269"/>
    <n v="129"/>
    <n v="495"/>
    <n v="182"/>
    <n v="43"/>
    <n v="29"/>
    <n v="4"/>
    <n v="9"/>
    <n v="3"/>
    <n v="4"/>
    <n v="7"/>
    <n v="0"/>
    <n v="0"/>
    <n v="0"/>
    <n v="0"/>
    <n v="0"/>
    <n v="0"/>
    <n v="0"/>
    <s v="India"/>
  </r>
  <r>
    <n v="8962"/>
    <x v="17"/>
    <x v="3"/>
    <x v="2"/>
    <x v="370"/>
    <n v="1"/>
    <n v="1"/>
    <d v="2014-04-17T00:00:00"/>
    <n v="18"/>
    <n v="26"/>
    <n v="0"/>
    <n v="8"/>
    <n v="0"/>
    <n v="0"/>
    <n v="3"/>
    <n v="2"/>
    <n v="2"/>
    <n v="0"/>
    <n v="3"/>
    <n v="5"/>
    <n v="0"/>
    <n v="0"/>
    <n v="0"/>
    <n v="0"/>
    <n v="0"/>
    <n v="0"/>
    <n v="0"/>
    <s v="Saudi Arabia"/>
  </r>
  <r>
    <n v="8207"/>
    <x v="35"/>
    <x v="2"/>
    <x v="2"/>
    <x v="371"/>
    <n v="0"/>
    <n v="1"/>
    <d v="2014-03-18T00:00:00"/>
    <n v="18"/>
    <n v="28"/>
    <n v="0"/>
    <n v="9"/>
    <n v="3"/>
    <n v="0"/>
    <n v="0"/>
    <n v="1"/>
    <n v="1"/>
    <n v="0"/>
    <n v="3"/>
    <n v="4"/>
    <n v="0"/>
    <n v="0"/>
    <n v="0"/>
    <n v="0"/>
    <n v="0"/>
    <n v="0"/>
    <n v="0"/>
    <s v="Canada"/>
  </r>
  <r>
    <n v="6521"/>
    <x v="5"/>
    <x v="0"/>
    <x v="3"/>
    <x v="372"/>
    <n v="0"/>
    <n v="0"/>
    <d v="2014-03-18T00:00:00"/>
    <n v="18"/>
    <n v="613"/>
    <n v="22"/>
    <n v="319"/>
    <n v="33"/>
    <n v="102"/>
    <n v="12"/>
    <n v="1"/>
    <n v="4"/>
    <n v="6"/>
    <n v="9"/>
    <n v="1"/>
    <n v="0"/>
    <n v="0"/>
    <n v="0"/>
    <n v="0"/>
    <n v="0"/>
    <n v="0"/>
    <n v="0"/>
    <s v="Saudi Arabia"/>
  </r>
  <r>
    <n v="535"/>
    <x v="23"/>
    <x v="0"/>
    <x v="0"/>
    <x v="373"/>
    <n v="0"/>
    <n v="0"/>
    <d v="2014-02-25T00:00:00"/>
    <n v="18"/>
    <n v="163"/>
    <n v="23"/>
    <n v="424"/>
    <n v="27"/>
    <n v="65"/>
    <n v="76"/>
    <n v="1"/>
    <n v="3"/>
    <n v="10"/>
    <n v="13"/>
    <n v="1"/>
    <n v="0"/>
    <n v="0"/>
    <n v="0"/>
    <n v="0"/>
    <n v="0"/>
    <n v="0"/>
    <n v="0"/>
    <s v="Germany"/>
  </r>
  <r>
    <n v="4608"/>
    <x v="23"/>
    <x v="0"/>
    <x v="0"/>
    <x v="373"/>
    <n v="0"/>
    <n v="0"/>
    <d v="2014-02-25T00:00:00"/>
    <n v="18"/>
    <n v="163"/>
    <n v="23"/>
    <n v="424"/>
    <n v="27"/>
    <n v="65"/>
    <n v="76"/>
    <n v="1"/>
    <n v="3"/>
    <n v="10"/>
    <n v="13"/>
    <n v="1"/>
    <n v="0"/>
    <n v="0"/>
    <n v="0"/>
    <n v="0"/>
    <n v="0"/>
    <n v="1"/>
    <n v="0"/>
    <s v="Saudi Arabia"/>
  </r>
  <r>
    <n v="11086"/>
    <x v="24"/>
    <x v="4"/>
    <x v="1"/>
    <x v="374"/>
    <n v="1"/>
    <n v="0"/>
    <d v="2014-01-18T00:00:00"/>
    <n v="18"/>
    <n v="1"/>
    <n v="6"/>
    <n v="2"/>
    <n v="3"/>
    <n v="6"/>
    <n v="3"/>
    <n v="1"/>
    <n v="1"/>
    <n v="0"/>
    <n v="3"/>
    <n v="7"/>
    <n v="0"/>
    <n v="0"/>
    <n v="0"/>
    <n v="0"/>
    <n v="0"/>
    <n v="0"/>
    <n v="0"/>
    <s v="Spain"/>
  </r>
  <r>
    <n v="1064"/>
    <x v="18"/>
    <x v="1"/>
    <x v="2"/>
    <x v="375"/>
    <n v="1"/>
    <n v="0"/>
    <d v="2013-12-11T00:00:00"/>
    <n v="18"/>
    <n v="22"/>
    <n v="1"/>
    <n v="11"/>
    <n v="0"/>
    <n v="5"/>
    <n v="3"/>
    <n v="1"/>
    <n v="1"/>
    <n v="0"/>
    <n v="3"/>
    <n v="8"/>
    <n v="0"/>
    <n v="0"/>
    <n v="0"/>
    <n v="0"/>
    <n v="0"/>
    <n v="0"/>
    <n v="0"/>
    <s v="Spain"/>
  </r>
  <r>
    <n v="7000"/>
    <x v="20"/>
    <x v="2"/>
    <x v="1"/>
    <x v="376"/>
    <n v="0"/>
    <n v="0"/>
    <d v="2013-10-13T00:00:00"/>
    <n v="18"/>
    <n v="279"/>
    <n v="172"/>
    <n v="74"/>
    <n v="38"/>
    <n v="8"/>
    <n v="246"/>
    <n v="1"/>
    <n v="2"/>
    <n v="10"/>
    <n v="10"/>
    <n v="1"/>
    <n v="0"/>
    <n v="0"/>
    <n v="0"/>
    <n v="0"/>
    <n v="0"/>
    <n v="0"/>
    <n v="0"/>
    <s v="Germany"/>
  </r>
  <r>
    <n v="1581"/>
    <x v="36"/>
    <x v="0"/>
    <x v="2"/>
    <x v="377"/>
    <n v="1"/>
    <n v="0"/>
    <d v="2013-10-10T00:00:00"/>
    <n v="18"/>
    <n v="2"/>
    <n v="0"/>
    <n v="8"/>
    <n v="2"/>
    <n v="2"/>
    <n v="3"/>
    <n v="1"/>
    <n v="1"/>
    <n v="0"/>
    <n v="2"/>
    <n v="8"/>
    <n v="0"/>
    <n v="0"/>
    <n v="0"/>
    <n v="0"/>
    <n v="0"/>
    <n v="1"/>
    <n v="0"/>
    <s v="Spain"/>
  </r>
  <r>
    <n v="7384"/>
    <x v="45"/>
    <x v="3"/>
    <x v="3"/>
    <x v="378"/>
    <n v="0"/>
    <n v="0"/>
    <d v="2013-07-21T00:00:00"/>
    <n v="18"/>
    <n v="113"/>
    <n v="61"/>
    <n v="204"/>
    <n v="34"/>
    <n v="26"/>
    <n v="47"/>
    <n v="2"/>
    <n v="7"/>
    <n v="1"/>
    <n v="7"/>
    <n v="8"/>
    <n v="0"/>
    <n v="0"/>
    <n v="0"/>
    <n v="0"/>
    <n v="0"/>
    <n v="0"/>
    <n v="0"/>
    <s v="Spain"/>
  </r>
  <r>
    <n v="10552"/>
    <x v="7"/>
    <x v="2"/>
    <x v="2"/>
    <x v="379"/>
    <n v="0"/>
    <n v="1"/>
    <d v="2013-05-20T00:00:00"/>
    <n v="18"/>
    <n v="70"/>
    <n v="54"/>
    <n v="109"/>
    <n v="80"/>
    <n v="9"/>
    <n v="45"/>
    <n v="2"/>
    <n v="4"/>
    <n v="1"/>
    <n v="7"/>
    <n v="5"/>
    <n v="0"/>
    <n v="0"/>
    <n v="0"/>
    <n v="0"/>
    <n v="0"/>
    <n v="0"/>
    <n v="0"/>
    <s v="Spain"/>
  </r>
  <r>
    <n v="6409"/>
    <x v="3"/>
    <x v="0"/>
    <x v="0"/>
    <x v="380"/>
    <n v="0"/>
    <n v="0"/>
    <d v="2013-05-18T00:00:00"/>
    <n v="18"/>
    <n v="267"/>
    <n v="140"/>
    <n v="599"/>
    <n v="34"/>
    <n v="12"/>
    <n v="127"/>
    <n v="1"/>
    <n v="7"/>
    <n v="5"/>
    <n v="7"/>
    <n v="6"/>
    <n v="0"/>
    <n v="0"/>
    <n v="0"/>
    <n v="0"/>
    <n v="0"/>
    <n v="1"/>
    <n v="0"/>
    <s v="Saudi Arabia"/>
  </r>
  <r>
    <n v="9507"/>
    <x v="17"/>
    <x v="0"/>
    <x v="2"/>
    <x v="381"/>
    <n v="0"/>
    <n v="1"/>
    <d v="2013-04-07T00:00:00"/>
    <n v="18"/>
    <n v="261"/>
    <n v="23"/>
    <n v="73"/>
    <n v="4"/>
    <n v="23"/>
    <n v="50"/>
    <n v="2"/>
    <n v="6"/>
    <n v="3"/>
    <n v="5"/>
    <n v="7"/>
    <n v="0"/>
    <n v="0"/>
    <n v="0"/>
    <n v="0"/>
    <n v="0"/>
    <n v="0"/>
    <n v="0"/>
    <s v="Spain"/>
  </r>
  <r>
    <n v="9560"/>
    <x v="15"/>
    <x v="0"/>
    <x v="3"/>
    <x v="382"/>
    <n v="0"/>
    <n v="0"/>
    <d v="2013-03-03T00:00:00"/>
    <n v="18"/>
    <n v="856"/>
    <n v="61"/>
    <n v="570"/>
    <n v="40"/>
    <n v="25"/>
    <n v="122"/>
    <n v="1"/>
    <n v="7"/>
    <n v="6"/>
    <n v="8"/>
    <n v="3"/>
    <n v="0"/>
    <n v="0"/>
    <n v="0"/>
    <n v="0"/>
    <n v="1"/>
    <n v="1"/>
    <n v="0"/>
    <s v="Spain"/>
  </r>
  <r>
    <n v="10991"/>
    <x v="12"/>
    <x v="3"/>
    <x v="2"/>
    <x v="383"/>
    <n v="0"/>
    <n v="0"/>
    <d v="2012-12-07T00:00:00"/>
    <n v="18"/>
    <n v="454"/>
    <n v="194"/>
    <n v="106"/>
    <n v="31"/>
    <n v="22"/>
    <n v="43"/>
    <n v="1"/>
    <n v="5"/>
    <n v="4"/>
    <n v="4"/>
    <n v="2"/>
    <n v="0"/>
    <n v="0"/>
    <n v="0"/>
    <n v="0"/>
    <n v="0"/>
    <n v="0"/>
    <n v="0"/>
    <s v="Canada"/>
  </r>
  <r>
    <n v="4712"/>
    <x v="50"/>
    <x v="2"/>
    <x v="3"/>
    <x v="384"/>
    <n v="0"/>
    <n v="0"/>
    <d v="2012-11-28T00:00:00"/>
    <n v="18"/>
    <n v="8"/>
    <n v="8"/>
    <n v="22"/>
    <n v="24"/>
    <n v="11"/>
    <n v="9"/>
    <n v="1"/>
    <n v="1"/>
    <n v="1"/>
    <n v="4"/>
    <n v="4"/>
    <n v="0"/>
    <n v="0"/>
    <n v="0"/>
    <n v="0"/>
    <n v="0"/>
    <n v="0"/>
    <n v="0"/>
    <s v="Spain"/>
  </r>
  <r>
    <n v="11056"/>
    <x v="21"/>
    <x v="0"/>
    <x v="2"/>
    <x v="385"/>
    <n v="0"/>
    <n v="0"/>
    <d v="2012-10-27T00:00:00"/>
    <n v="18"/>
    <n v="546"/>
    <n v="91"/>
    <n v="410"/>
    <n v="119"/>
    <n v="0"/>
    <n v="22"/>
    <n v="1"/>
    <n v="3"/>
    <n v="4"/>
    <n v="10"/>
    <n v="1"/>
    <n v="0"/>
    <n v="0"/>
    <n v="0"/>
    <n v="0"/>
    <n v="0"/>
    <n v="0"/>
    <n v="0"/>
    <s v="Spain"/>
  </r>
  <r>
    <n v="7414"/>
    <x v="18"/>
    <x v="0"/>
    <x v="2"/>
    <x v="386"/>
    <n v="1"/>
    <n v="1"/>
    <d v="2012-09-15T00:00:00"/>
    <n v="18"/>
    <n v="96"/>
    <n v="1"/>
    <n v="42"/>
    <n v="12"/>
    <n v="3"/>
    <n v="32"/>
    <n v="4"/>
    <n v="3"/>
    <n v="1"/>
    <n v="4"/>
    <n v="8"/>
    <n v="0"/>
    <n v="0"/>
    <n v="0"/>
    <n v="0"/>
    <n v="0"/>
    <n v="0"/>
    <n v="0"/>
    <s v="Spain"/>
  </r>
  <r>
    <n v="3076"/>
    <x v="17"/>
    <x v="0"/>
    <x v="3"/>
    <x v="387"/>
    <n v="1"/>
    <n v="1"/>
    <d v="2012-09-07T00:00:00"/>
    <n v="18"/>
    <n v="452"/>
    <n v="18"/>
    <n v="102"/>
    <n v="16"/>
    <n v="18"/>
    <n v="6"/>
    <n v="4"/>
    <n v="4"/>
    <n v="2"/>
    <n v="12"/>
    <n v="3"/>
    <n v="0"/>
    <n v="0"/>
    <n v="0"/>
    <n v="0"/>
    <n v="0"/>
    <n v="0"/>
    <n v="0"/>
    <s v="Australia"/>
  </r>
  <r>
    <n v="6355"/>
    <x v="29"/>
    <x v="0"/>
    <x v="2"/>
    <x v="388"/>
    <n v="1"/>
    <n v="1"/>
    <d v="2014-06-17T00:00:00"/>
    <n v="19"/>
    <n v="20"/>
    <n v="0"/>
    <n v="14"/>
    <n v="7"/>
    <n v="3"/>
    <n v="1"/>
    <n v="3"/>
    <n v="2"/>
    <n v="0"/>
    <n v="4"/>
    <n v="3"/>
    <n v="0"/>
    <n v="0"/>
    <n v="0"/>
    <n v="0"/>
    <n v="0"/>
    <n v="0"/>
    <n v="0"/>
    <s v="Spain"/>
  </r>
  <r>
    <n v="7959"/>
    <x v="1"/>
    <x v="0"/>
    <x v="2"/>
    <x v="389"/>
    <n v="0"/>
    <n v="0"/>
    <d v="2014-05-29T00:00:00"/>
    <n v="19"/>
    <n v="658"/>
    <n v="80"/>
    <n v="483"/>
    <n v="123"/>
    <n v="13"/>
    <n v="13"/>
    <n v="1"/>
    <n v="3"/>
    <n v="2"/>
    <n v="5"/>
    <n v="1"/>
    <n v="0"/>
    <n v="0"/>
    <n v="0"/>
    <n v="0"/>
    <n v="0"/>
    <n v="0"/>
    <n v="0"/>
    <s v="Spain"/>
  </r>
  <r>
    <n v="5512"/>
    <x v="11"/>
    <x v="3"/>
    <x v="2"/>
    <x v="390"/>
    <n v="0"/>
    <n v="1"/>
    <d v="2014-05-23T00:00:00"/>
    <n v="19"/>
    <n v="451"/>
    <n v="0"/>
    <n v="39"/>
    <n v="0"/>
    <n v="4"/>
    <n v="24"/>
    <n v="1"/>
    <n v="7"/>
    <n v="1"/>
    <n v="8"/>
    <n v="5"/>
    <n v="0"/>
    <n v="0"/>
    <n v="0"/>
    <n v="0"/>
    <n v="0"/>
    <n v="0"/>
    <n v="0"/>
    <s v="Spain"/>
  </r>
  <r>
    <n v="10102"/>
    <x v="13"/>
    <x v="0"/>
    <x v="4"/>
    <x v="391"/>
    <n v="0"/>
    <n v="0"/>
    <d v="2014-05-12T00:00:00"/>
    <n v="19"/>
    <n v="395"/>
    <n v="183"/>
    <n v="565"/>
    <n v="166"/>
    <n v="141"/>
    <n v="28"/>
    <n v="1"/>
    <n v="5"/>
    <n v="11"/>
    <n v="5"/>
    <n v="3"/>
    <n v="0"/>
    <n v="0"/>
    <n v="0"/>
    <n v="0"/>
    <n v="0"/>
    <n v="0"/>
    <n v="0"/>
    <s v="Saudi Arabia"/>
  </r>
  <r>
    <n v="9369"/>
    <x v="7"/>
    <x v="2"/>
    <x v="1"/>
    <x v="392"/>
    <n v="0"/>
    <n v="1"/>
    <d v="2014-03-19T00:00:00"/>
    <n v="19"/>
    <n v="688"/>
    <n v="14"/>
    <n v="309"/>
    <n v="201"/>
    <n v="24"/>
    <n v="38"/>
    <n v="1"/>
    <n v="11"/>
    <n v="10"/>
    <n v="10"/>
    <n v="5"/>
    <n v="1"/>
    <n v="0"/>
    <n v="1"/>
    <n v="0"/>
    <n v="0"/>
    <n v="1"/>
    <n v="0"/>
    <s v="Germany"/>
  </r>
  <r>
    <n v="3711"/>
    <x v="44"/>
    <x v="3"/>
    <x v="2"/>
    <x v="393"/>
    <n v="0"/>
    <n v="0"/>
    <d v="2014-03-01T00:00:00"/>
    <n v="19"/>
    <n v="1035"/>
    <n v="134"/>
    <n v="670"/>
    <n v="25"/>
    <n v="38"/>
    <n v="0"/>
    <n v="1"/>
    <n v="6"/>
    <n v="3"/>
    <n v="10"/>
    <n v="3"/>
    <n v="1"/>
    <n v="0"/>
    <n v="0"/>
    <n v="0"/>
    <n v="1"/>
    <n v="0"/>
    <n v="0"/>
    <s v="Spain"/>
  </r>
  <r>
    <n v="6931"/>
    <x v="3"/>
    <x v="0"/>
    <x v="0"/>
    <x v="394"/>
    <n v="0"/>
    <n v="0"/>
    <d v="2014-02-15T00:00:00"/>
    <n v="19"/>
    <n v="464"/>
    <n v="151"/>
    <n v="292"/>
    <n v="65"/>
    <n v="60"/>
    <n v="30"/>
    <n v="1"/>
    <n v="8"/>
    <n v="3"/>
    <n v="4"/>
    <n v="4"/>
    <n v="0"/>
    <n v="0"/>
    <n v="0"/>
    <n v="0"/>
    <n v="1"/>
    <n v="1"/>
    <n v="0"/>
    <s v="Spain"/>
  </r>
  <r>
    <n v="9596"/>
    <x v="36"/>
    <x v="1"/>
    <x v="1"/>
    <x v="395"/>
    <n v="0"/>
    <n v="0"/>
    <d v="2013-12-23T00:00:00"/>
    <n v="19"/>
    <n v="365"/>
    <n v="32"/>
    <n v="117"/>
    <n v="34"/>
    <n v="110"/>
    <n v="6"/>
    <n v="1"/>
    <n v="3"/>
    <n v="3"/>
    <n v="13"/>
    <n v="2"/>
    <n v="0"/>
    <n v="0"/>
    <n v="0"/>
    <n v="0"/>
    <n v="0"/>
    <n v="0"/>
    <n v="0"/>
    <s v="USA"/>
  </r>
  <r>
    <n v="2727"/>
    <x v="28"/>
    <x v="0"/>
    <x v="3"/>
    <x v="188"/>
    <n v="0"/>
    <n v="0"/>
    <d v="2013-12-04T00:00:00"/>
    <n v="19"/>
    <n v="181"/>
    <n v="21"/>
    <n v="69"/>
    <n v="39"/>
    <n v="3"/>
    <n v="96"/>
    <n v="1"/>
    <n v="3"/>
    <n v="3"/>
    <n v="6"/>
    <n v="3"/>
    <n v="0"/>
    <n v="0"/>
    <n v="0"/>
    <n v="0"/>
    <n v="0"/>
    <n v="0"/>
    <n v="0"/>
    <s v="Saudi Arabia"/>
  </r>
  <r>
    <n v="8416"/>
    <x v="9"/>
    <x v="0"/>
    <x v="2"/>
    <x v="396"/>
    <n v="1"/>
    <n v="0"/>
    <d v="2013-11-29T00:00:00"/>
    <n v="19"/>
    <n v="6"/>
    <n v="6"/>
    <n v="15"/>
    <n v="10"/>
    <n v="5"/>
    <n v="2"/>
    <n v="2"/>
    <n v="2"/>
    <n v="0"/>
    <n v="3"/>
    <n v="6"/>
    <n v="0"/>
    <n v="0"/>
    <n v="0"/>
    <n v="0"/>
    <n v="0"/>
    <n v="0"/>
    <n v="0"/>
    <s v="USA"/>
  </r>
  <r>
    <n v="3967"/>
    <x v="18"/>
    <x v="1"/>
    <x v="2"/>
    <x v="397"/>
    <n v="0"/>
    <n v="0"/>
    <d v="2013-10-25T00:00:00"/>
    <n v="19"/>
    <n v="331"/>
    <n v="197"/>
    <n v="170"/>
    <n v="58"/>
    <n v="152"/>
    <n v="35"/>
    <n v="1"/>
    <n v="2"/>
    <n v="8"/>
    <n v="13"/>
    <n v="1"/>
    <n v="0"/>
    <n v="0"/>
    <n v="0"/>
    <n v="0"/>
    <n v="0"/>
    <n v="0"/>
    <n v="0"/>
    <s v="Canada"/>
  </r>
  <r>
    <n v="2139"/>
    <x v="17"/>
    <x v="3"/>
    <x v="2"/>
    <x v="130"/>
    <n v="1"/>
    <n v="0"/>
    <d v="2013-10-02T00:00:00"/>
    <n v="19"/>
    <n v="3"/>
    <n v="1"/>
    <n v="10"/>
    <n v="3"/>
    <n v="2"/>
    <n v="12"/>
    <n v="3"/>
    <n v="2"/>
    <n v="0"/>
    <n v="3"/>
    <n v="5"/>
    <n v="0"/>
    <n v="0"/>
    <n v="0"/>
    <n v="0"/>
    <n v="0"/>
    <n v="0"/>
    <n v="0"/>
    <s v="Australia"/>
  </r>
  <r>
    <n v="2162"/>
    <x v="14"/>
    <x v="0"/>
    <x v="2"/>
    <x v="398"/>
    <n v="0"/>
    <n v="1"/>
    <d v="2013-09-18T00:00:00"/>
    <n v="19"/>
    <n v="256"/>
    <n v="34"/>
    <n v="103"/>
    <n v="90"/>
    <n v="29"/>
    <n v="49"/>
    <n v="2"/>
    <n v="3"/>
    <n v="3"/>
    <n v="10"/>
    <n v="3"/>
    <n v="0"/>
    <n v="0"/>
    <n v="0"/>
    <n v="0"/>
    <n v="0"/>
    <n v="0"/>
    <n v="0"/>
    <s v="Spain"/>
  </r>
  <r>
    <n v="9242"/>
    <x v="22"/>
    <x v="0"/>
    <x v="1"/>
    <x v="399"/>
    <n v="0"/>
    <n v="0"/>
    <d v="2013-08-17T00:00:00"/>
    <n v="19"/>
    <n v="836"/>
    <n v="185"/>
    <n v="575"/>
    <n v="24"/>
    <n v="25"/>
    <n v="77"/>
    <n v="1"/>
    <n v="6"/>
    <n v="3"/>
    <n v="9"/>
    <n v="4"/>
    <n v="0"/>
    <n v="0"/>
    <n v="1"/>
    <n v="0"/>
    <n v="0"/>
    <n v="1"/>
    <n v="0"/>
    <s v="Saudi Arabia"/>
  </r>
  <r>
    <n v="10595"/>
    <x v="22"/>
    <x v="0"/>
    <x v="2"/>
    <x v="400"/>
    <n v="0"/>
    <n v="0"/>
    <d v="2013-07-08T00:00:00"/>
    <n v="19"/>
    <n v="2"/>
    <n v="6"/>
    <n v="28"/>
    <n v="13"/>
    <n v="4"/>
    <n v="16"/>
    <n v="1"/>
    <n v="2"/>
    <n v="0"/>
    <n v="3"/>
    <n v="7"/>
    <n v="0"/>
    <n v="0"/>
    <n v="0"/>
    <n v="0"/>
    <n v="0"/>
    <n v="0"/>
    <n v="0"/>
    <s v="Spain"/>
  </r>
  <r>
    <n v="4855"/>
    <x v="21"/>
    <x v="1"/>
    <x v="3"/>
    <x v="401"/>
    <n v="1"/>
    <n v="0"/>
    <d v="2013-06-06T00:00:00"/>
    <n v="19"/>
    <n v="14"/>
    <n v="0"/>
    <n v="24"/>
    <n v="3"/>
    <n v="3"/>
    <n v="2"/>
    <n v="1"/>
    <n v="3"/>
    <n v="0"/>
    <n v="2"/>
    <n v="9"/>
    <n v="0"/>
    <n v="0"/>
    <n v="0"/>
    <n v="0"/>
    <n v="0"/>
    <n v="1"/>
    <n v="0"/>
    <s v="USA"/>
  </r>
  <r>
    <n v="5049"/>
    <x v="21"/>
    <x v="1"/>
    <x v="3"/>
    <x v="401"/>
    <n v="1"/>
    <n v="0"/>
    <d v="2013-06-06T00:00:00"/>
    <n v="19"/>
    <n v="14"/>
    <n v="0"/>
    <n v="24"/>
    <n v="3"/>
    <n v="3"/>
    <n v="2"/>
    <n v="1"/>
    <n v="3"/>
    <n v="0"/>
    <n v="2"/>
    <n v="9"/>
    <n v="0"/>
    <n v="0"/>
    <n v="0"/>
    <n v="0"/>
    <n v="0"/>
    <n v="0"/>
    <n v="0"/>
    <s v="Spain"/>
  </r>
  <r>
    <n v="4967"/>
    <x v="12"/>
    <x v="1"/>
    <x v="3"/>
    <x v="402"/>
    <n v="0"/>
    <n v="1"/>
    <d v="2013-03-29T00:00:00"/>
    <n v="19"/>
    <n v="233"/>
    <n v="0"/>
    <n v="23"/>
    <n v="0"/>
    <n v="0"/>
    <n v="12"/>
    <n v="4"/>
    <n v="5"/>
    <n v="1"/>
    <n v="5"/>
    <n v="8"/>
    <n v="0"/>
    <n v="0"/>
    <n v="0"/>
    <n v="0"/>
    <n v="0"/>
    <n v="0"/>
    <n v="0"/>
    <s v="Saudi Arabia"/>
  </r>
  <r>
    <n v="5255"/>
    <x v="19"/>
    <x v="0"/>
    <x v="1"/>
    <x v="120"/>
    <n v="1"/>
    <n v="0"/>
    <d v="2013-02-20T00:00:00"/>
    <n v="19"/>
    <n v="5"/>
    <n v="1"/>
    <n v="3"/>
    <n v="3"/>
    <n v="263"/>
    <n v="362"/>
    <n v="0"/>
    <n v="27"/>
    <n v="0"/>
    <n v="0"/>
    <n v="1"/>
    <n v="0"/>
    <n v="0"/>
    <n v="0"/>
    <n v="0"/>
    <n v="0"/>
    <n v="0"/>
    <n v="0"/>
    <s v="Australia"/>
  </r>
  <r>
    <n v="9215"/>
    <x v="36"/>
    <x v="1"/>
    <x v="2"/>
    <x v="403"/>
    <n v="1"/>
    <n v="0"/>
    <d v="2012-12-12T00:00:00"/>
    <n v="19"/>
    <n v="378"/>
    <n v="0"/>
    <n v="101"/>
    <n v="0"/>
    <n v="0"/>
    <n v="72"/>
    <n v="5"/>
    <n v="6"/>
    <n v="4"/>
    <n v="6"/>
    <n v="7"/>
    <n v="0"/>
    <n v="0"/>
    <n v="0"/>
    <n v="0"/>
    <n v="0"/>
    <n v="0"/>
    <n v="0"/>
    <s v="Canada"/>
  </r>
  <r>
    <n v="3525"/>
    <x v="0"/>
    <x v="0"/>
    <x v="3"/>
    <x v="404"/>
    <n v="1"/>
    <n v="1"/>
    <d v="2012-12-07T00:00:00"/>
    <n v="19"/>
    <n v="12"/>
    <n v="0"/>
    <n v="4"/>
    <n v="0"/>
    <n v="0"/>
    <n v="1"/>
    <n v="1"/>
    <n v="1"/>
    <n v="0"/>
    <n v="2"/>
    <n v="7"/>
    <n v="0"/>
    <n v="0"/>
    <n v="0"/>
    <n v="0"/>
    <n v="0"/>
    <n v="0"/>
    <n v="0"/>
    <s v="Spain"/>
  </r>
  <r>
    <n v="3619"/>
    <x v="12"/>
    <x v="2"/>
    <x v="0"/>
    <x v="405"/>
    <n v="0"/>
    <n v="0"/>
    <d v="2012-09-23T00:00:00"/>
    <n v="19"/>
    <n v="345"/>
    <n v="25"/>
    <n v="501"/>
    <n v="63"/>
    <n v="138"/>
    <n v="80"/>
    <n v="1"/>
    <n v="5"/>
    <n v="3"/>
    <n v="8"/>
    <n v="2"/>
    <n v="0"/>
    <n v="0"/>
    <n v="0"/>
    <n v="0"/>
    <n v="1"/>
    <n v="1"/>
    <n v="0"/>
    <s v="Australia"/>
  </r>
  <r>
    <n v="4415"/>
    <x v="1"/>
    <x v="0"/>
    <x v="2"/>
    <x v="406"/>
    <n v="1"/>
    <n v="1"/>
    <d v="2012-09-12T00:00:00"/>
    <n v="19"/>
    <n v="10"/>
    <n v="4"/>
    <n v="4"/>
    <n v="3"/>
    <n v="3"/>
    <n v="14"/>
    <n v="3"/>
    <n v="1"/>
    <n v="1"/>
    <n v="3"/>
    <n v="7"/>
    <n v="0"/>
    <n v="0"/>
    <n v="0"/>
    <n v="0"/>
    <n v="0"/>
    <n v="0"/>
    <n v="0"/>
    <s v="Spain"/>
  </r>
  <r>
    <n v="3645"/>
    <x v="20"/>
    <x v="1"/>
    <x v="1"/>
    <x v="407"/>
    <n v="1"/>
    <n v="0"/>
    <d v="2012-08-30T00:00:00"/>
    <n v="19"/>
    <n v="19"/>
    <n v="3"/>
    <n v="26"/>
    <n v="10"/>
    <n v="9"/>
    <n v="3"/>
    <n v="3"/>
    <n v="2"/>
    <n v="0"/>
    <n v="4"/>
    <n v="8"/>
    <n v="0"/>
    <n v="0"/>
    <n v="0"/>
    <n v="0"/>
    <n v="0"/>
    <n v="1"/>
    <n v="0"/>
    <s v="Spain"/>
  </r>
  <r>
    <n v="4692"/>
    <x v="14"/>
    <x v="0"/>
    <x v="2"/>
    <x v="130"/>
    <n v="1"/>
    <n v="0"/>
    <d v="2012-08-01T00:00:00"/>
    <n v="19"/>
    <n v="7"/>
    <n v="0"/>
    <n v="12"/>
    <n v="13"/>
    <n v="7"/>
    <n v="32"/>
    <n v="5"/>
    <n v="4"/>
    <n v="1"/>
    <n v="2"/>
    <n v="9"/>
    <n v="0"/>
    <n v="0"/>
    <n v="1"/>
    <n v="0"/>
    <n v="0"/>
    <n v="1"/>
    <n v="0"/>
    <s v="Australia"/>
  </r>
  <r>
    <n v="3955"/>
    <x v="15"/>
    <x v="0"/>
    <x v="0"/>
    <x v="408"/>
    <n v="0"/>
    <n v="0"/>
    <d v="2014-06-22T00:00:00"/>
    <n v="20"/>
    <n v="2"/>
    <n v="1"/>
    <n v="1"/>
    <n v="1"/>
    <n v="0"/>
    <n v="1"/>
    <n v="0"/>
    <n v="0"/>
    <n v="0"/>
    <n v="0"/>
    <n v="14"/>
    <n v="0"/>
    <n v="0"/>
    <n v="0"/>
    <n v="0"/>
    <n v="0"/>
    <n v="0"/>
    <n v="0"/>
    <s v="Saudi Arabia"/>
  </r>
  <r>
    <n v="5313"/>
    <x v="18"/>
    <x v="3"/>
    <x v="2"/>
    <x v="409"/>
    <n v="1"/>
    <n v="1"/>
    <d v="2014-04-18T00:00:00"/>
    <n v="20"/>
    <n v="30"/>
    <n v="0"/>
    <n v="11"/>
    <n v="0"/>
    <n v="0"/>
    <n v="3"/>
    <n v="3"/>
    <n v="2"/>
    <n v="0"/>
    <n v="4"/>
    <n v="5"/>
    <n v="0"/>
    <n v="0"/>
    <n v="0"/>
    <n v="0"/>
    <n v="0"/>
    <n v="0"/>
    <n v="0"/>
    <s v="Spain"/>
  </r>
  <r>
    <n v="7196"/>
    <x v="47"/>
    <x v="1"/>
    <x v="2"/>
    <x v="410"/>
    <n v="1"/>
    <n v="1"/>
    <d v="2014-02-08T00:00:00"/>
    <n v="20"/>
    <n v="9"/>
    <n v="0"/>
    <n v="3"/>
    <n v="0"/>
    <n v="0"/>
    <n v="1"/>
    <n v="1"/>
    <n v="0"/>
    <n v="0"/>
    <n v="3"/>
    <n v="3"/>
    <n v="0"/>
    <n v="0"/>
    <n v="0"/>
    <n v="0"/>
    <n v="0"/>
    <n v="0"/>
    <n v="0"/>
    <s v="Canada"/>
  </r>
  <r>
    <n v="1381"/>
    <x v="33"/>
    <x v="1"/>
    <x v="1"/>
    <x v="411"/>
    <n v="1"/>
    <n v="0"/>
    <d v="2014-01-28T00:00:00"/>
    <n v="20"/>
    <n v="172"/>
    <n v="3"/>
    <n v="115"/>
    <n v="16"/>
    <n v="0"/>
    <n v="18"/>
    <n v="5"/>
    <n v="6"/>
    <n v="1"/>
    <n v="5"/>
    <n v="8"/>
    <n v="0"/>
    <n v="0"/>
    <n v="0"/>
    <n v="0"/>
    <n v="0"/>
    <n v="1"/>
    <n v="0"/>
    <s v="Spain"/>
  </r>
  <r>
    <n v="10951"/>
    <x v="25"/>
    <x v="0"/>
    <x v="2"/>
    <x v="412"/>
    <n v="0"/>
    <n v="1"/>
    <d v="2014-01-25T00:00:00"/>
    <n v="20"/>
    <n v="279"/>
    <n v="0"/>
    <n v="18"/>
    <n v="0"/>
    <n v="0"/>
    <n v="9"/>
    <n v="2"/>
    <n v="3"/>
    <n v="1"/>
    <n v="8"/>
    <n v="4"/>
    <n v="0"/>
    <n v="0"/>
    <n v="0"/>
    <n v="1"/>
    <n v="0"/>
    <n v="0"/>
    <n v="0"/>
    <s v="Spain"/>
  </r>
  <r>
    <n v="4322"/>
    <x v="2"/>
    <x v="1"/>
    <x v="3"/>
    <x v="413"/>
    <n v="0"/>
    <n v="0"/>
    <d v="2013-11-27T00:00:00"/>
    <n v="20"/>
    <n v="881"/>
    <n v="38"/>
    <n v="319"/>
    <n v="16"/>
    <n v="25"/>
    <n v="12"/>
    <n v="1"/>
    <n v="4"/>
    <n v="5"/>
    <n v="10"/>
    <n v="2"/>
    <n v="0"/>
    <n v="0"/>
    <n v="0"/>
    <n v="0"/>
    <n v="0"/>
    <n v="0"/>
    <n v="0"/>
    <s v="Spain"/>
  </r>
  <r>
    <n v="7444"/>
    <x v="10"/>
    <x v="3"/>
    <x v="2"/>
    <x v="414"/>
    <n v="1"/>
    <n v="1"/>
    <d v="2013-10-19T00:00:00"/>
    <n v="20"/>
    <n v="19"/>
    <n v="0"/>
    <n v="9"/>
    <n v="0"/>
    <n v="0"/>
    <n v="2"/>
    <n v="2"/>
    <n v="1"/>
    <n v="0"/>
    <n v="3"/>
    <n v="8"/>
    <n v="0"/>
    <n v="0"/>
    <n v="0"/>
    <n v="0"/>
    <n v="0"/>
    <n v="0"/>
    <n v="0"/>
    <s v="Spain"/>
  </r>
  <r>
    <n v="2942"/>
    <x v="32"/>
    <x v="0"/>
    <x v="1"/>
    <x v="415"/>
    <n v="0"/>
    <n v="1"/>
    <d v="2013-05-07T00:00:00"/>
    <n v="20"/>
    <n v="305"/>
    <n v="3"/>
    <n v="27"/>
    <n v="4"/>
    <n v="3"/>
    <n v="144"/>
    <n v="2"/>
    <n v="5"/>
    <n v="4"/>
    <n v="4"/>
    <n v="5"/>
    <n v="0"/>
    <n v="0"/>
    <n v="1"/>
    <n v="0"/>
    <n v="0"/>
    <n v="0"/>
    <n v="0"/>
    <s v="Spain"/>
  </r>
  <r>
    <n v="2874"/>
    <x v="46"/>
    <x v="2"/>
    <x v="0"/>
    <x v="416"/>
    <n v="1"/>
    <n v="0"/>
    <d v="2013-03-07T00:00:00"/>
    <n v="20"/>
    <n v="6"/>
    <n v="4"/>
    <n v="7"/>
    <n v="4"/>
    <n v="3"/>
    <n v="8"/>
    <n v="1"/>
    <n v="1"/>
    <n v="0"/>
    <n v="3"/>
    <n v="7"/>
    <n v="0"/>
    <n v="0"/>
    <n v="0"/>
    <n v="0"/>
    <n v="0"/>
    <n v="0"/>
    <n v="0"/>
    <s v="Saudi Arabia"/>
  </r>
  <r>
    <n v="3667"/>
    <x v="10"/>
    <x v="0"/>
    <x v="2"/>
    <x v="417"/>
    <n v="0"/>
    <n v="0"/>
    <d v="2013-02-28T00:00:00"/>
    <n v="20"/>
    <n v="778"/>
    <n v="178"/>
    <n v="689"/>
    <n v="41"/>
    <n v="27"/>
    <n v="44"/>
    <n v="1"/>
    <n v="8"/>
    <n v="5"/>
    <n v="11"/>
    <n v="8"/>
    <n v="1"/>
    <n v="0"/>
    <n v="0"/>
    <n v="1"/>
    <n v="1"/>
    <n v="1"/>
    <n v="0"/>
    <s v="Germany"/>
  </r>
  <r>
    <n v="3697"/>
    <x v="5"/>
    <x v="0"/>
    <x v="3"/>
    <x v="418"/>
    <n v="0"/>
    <n v="1"/>
    <d v="2013-02-12T00:00:00"/>
    <n v="20"/>
    <n v="69"/>
    <n v="8"/>
    <n v="26"/>
    <n v="12"/>
    <n v="7"/>
    <n v="12"/>
    <n v="2"/>
    <n v="3"/>
    <n v="0"/>
    <n v="4"/>
    <n v="7"/>
    <n v="0"/>
    <n v="0"/>
    <n v="0"/>
    <n v="0"/>
    <n v="0"/>
    <n v="0"/>
    <n v="0"/>
    <s v="Canada"/>
  </r>
  <r>
    <n v="9955"/>
    <x v="5"/>
    <x v="0"/>
    <x v="3"/>
    <x v="418"/>
    <n v="0"/>
    <n v="1"/>
    <d v="2013-02-12T00:00:00"/>
    <n v="20"/>
    <n v="69"/>
    <n v="8"/>
    <n v="26"/>
    <n v="12"/>
    <n v="7"/>
    <n v="12"/>
    <n v="2"/>
    <n v="3"/>
    <n v="0"/>
    <n v="4"/>
    <n v="7"/>
    <n v="0"/>
    <n v="0"/>
    <n v="0"/>
    <n v="0"/>
    <n v="0"/>
    <n v="0"/>
    <n v="0"/>
    <s v="Spain"/>
  </r>
  <r>
    <n v="5320"/>
    <x v="28"/>
    <x v="3"/>
    <x v="0"/>
    <x v="419"/>
    <n v="1"/>
    <n v="1"/>
    <d v="2013-01-29T00:00:00"/>
    <n v="20"/>
    <n v="79"/>
    <n v="7"/>
    <n v="58"/>
    <n v="6"/>
    <n v="3"/>
    <n v="18"/>
    <n v="4"/>
    <n v="3"/>
    <n v="1"/>
    <n v="4"/>
    <n v="6"/>
    <n v="0"/>
    <n v="0"/>
    <n v="0"/>
    <n v="0"/>
    <n v="0"/>
    <n v="1"/>
    <n v="0"/>
    <s v="Saudi Arabia"/>
  </r>
  <r>
    <n v="6422"/>
    <x v="5"/>
    <x v="0"/>
    <x v="2"/>
    <x v="420"/>
    <n v="0"/>
    <n v="0"/>
    <d v="2013-01-17T00:00:00"/>
    <n v="20"/>
    <n v="344"/>
    <n v="189"/>
    <n v="482"/>
    <n v="50"/>
    <n v="33"/>
    <n v="172"/>
    <n v="1"/>
    <n v="5"/>
    <n v="6"/>
    <n v="5"/>
    <n v="2"/>
    <n v="0"/>
    <n v="0"/>
    <n v="0"/>
    <n v="0"/>
    <n v="0"/>
    <n v="0"/>
    <n v="0"/>
    <s v="India"/>
  </r>
  <r>
    <n v="3690"/>
    <x v="19"/>
    <x v="3"/>
    <x v="2"/>
    <x v="421"/>
    <n v="0"/>
    <n v="0"/>
    <d v="2013-01-11T00:00:00"/>
    <n v="20"/>
    <n v="1184"/>
    <n v="102"/>
    <n v="673"/>
    <n v="52"/>
    <n v="40"/>
    <n v="40"/>
    <n v="1"/>
    <n v="7"/>
    <n v="4"/>
    <n v="10"/>
    <n v="6"/>
    <n v="0"/>
    <n v="0"/>
    <n v="0"/>
    <n v="0"/>
    <n v="1"/>
    <n v="1"/>
    <n v="0"/>
    <s v="Spain"/>
  </r>
  <r>
    <n v="2408"/>
    <x v="14"/>
    <x v="0"/>
    <x v="2"/>
    <x v="422"/>
    <n v="1"/>
    <n v="1"/>
    <d v="2012-11-20T00:00:00"/>
    <n v="20"/>
    <n v="490"/>
    <n v="0"/>
    <n v="184"/>
    <n v="10"/>
    <n v="28"/>
    <n v="21"/>
    <n v="12"/>
    <n v="7"/>
    <n v="4"/>
    <n v="9"/>
    <n v="7"/>
    <n v="0"/>
    <n v="0"/>
    <n v="0"/>
    <n v="0"/>
    <n v="0"/>
    <n v="0"/>
    <n v="0"/>
    <s v="India"/>
  </r>
  <r>
    <n v="9260"/>
    <x v="37"/>
    <x v="1"/>
    <x v="2"/>
    <x v="423"/>
    <n v="0"/>
    <n v="0"/>
    <d v="2012-11-05T00:00:00"/>
    <n v="20"/>
    <n v="1349"/>
    <n v="16"/>
    <n v="249"/>
    <n v="43"/>
    <n v="16"/>
    <n v="33"/>
    <n v="2"/>
    <n v="10"/>
    <n v="6"/>
    <n v="9"/>
    <n v="6"/>
    <n v="0"/>
    <n v="0"/>
    <n v="0"/>
    <n v="0"/>
    <n v="0"/>
    <n v="0"/>
    <n v="0"/>
    <s v="Canada"/>
  </r>
  <r>
    <n v="9648"/>
    <x v="3"/>
    <x v="0"/>
    <x v="1"/>
    <x v="424"/>
    <n v="1"/>
    <n v="1"/>
    <d v="2012-11-03T00:00:00"/>
    <n v="20"/>
    <n v="153"/>
    <n v="4"/>
    <n v="56"/>
    <n v="0"/>
    <n v="9"/>
    <n v="31"/>
    <n v="4"/>
    <n v="5"/>
    <n v="1"/>
    <n v="4"/>
    <n v="8"/>
    <n v="0"/>
    <n v="0"/>
    <n v="0"/>
    <n v="0"/>
    <n v="0"/>
    <n v="0"/>
    <n v="0"/>
    <s v="Spain"/>
  </r>
  <r>
    <n v="4939"/>
    <x v="41"/>
    <x v="0"/>
    <x v="3"/>
    <x v="425"/>
    <n v="0"/>
    <n v="0"/>
    <d v="2012-08-31T00:00:00"/>
    <n v="20"/>
    <n v="84"/>
    <n v="5"/>
    <n v="38"/>
    <n v="150"/>
    <n v="12"/>
    <n v="28"/>
    <n v="2"/>
    <n v="4"/>
    <n v="1"/>
    <n v="6"/>
    <n v="7"/>
    <n v="0"/>
    <n v="0"/>
    <n v="0"/>
    <n v="0"/>
    <n v="0"/>
    <n v="0"/>
    <n v="0"/>
    <s v="USA"/>
  </r>
  <r>
    <n v="8652"/>
    <x v="41"/>
    <x v="0"/>
    <x v="3"/>
    <x v="425"/>
    <n v="0"/>
    <n v="0"/>
    <d v="2012-08-31T00:00:00"/>
    <n v="20"/>
    <n v="84"/>
    <n v="5"/>
    <n v="38"/>
    <n v="150"/>
    <n v="12"/>
    <n v="28"/>
    <n v="2"/>
    <n v="4"/>
    <n v="1"/>
    <n v="6"/>
    <n v="7"/>
    <n v="0"/>
    <n v="0"/>
    <n v="0"/>
    <n v="0"/>
    <n v="0"/>
    <n v="0"/>
    <n v="0"/>
    <s v="Saudi Arabia"/>
  </r>
  <r>
    <n v="4702"/>
    <x v="32"/>
    <x v="0"/>
    <x v="1"/>
    <x v="426"/>
    <n v="0"/>
    <n v="0"/>
    <d v="2012-08-12T00:00:00"/>
    <n v="20"/>
    <n v="1000"/>
    <n v="155"/>
    <n v="379"/>
    <n v="224"/>
    <n v="17"/>
    <n v="120"/>
    <n v="1"/>
    <n v="4"/>
    <n v="8"/>
    <n v="4"/>
    <n v="8"/>
    <n v="0"/>
    <n v="0"/>
    <n v="0"/>
    <n v="0"/>
    <n v="0"/>
    <n v="0"/>
    <n v="0"/>
    <s v="Spain"/>
  </r>
  <r>
    <n v="2587"/>
    <x v="20"/>
    <x v="1"/>
    <x v="2"/>
    <x v="427"/>
    <n v="1"/>
    <n v="0"/>
    <d v="2014-05-15T00:00:00"/>
    <n v="21"/>
    <n v="14"/>
    <n v="0"/>
    <n v="6"/>
    <n v="0"/>
    <n v="0"/>
    <n v="0"/>
    <n v="2"/>
    <n v="2"/>
    <n v="0"/>
    <n v="3"/>
    <n v="5"/>
    <n v="0"/>
    <n v="0"/>
    <n v="0"/>
    <n v="0"/>
    <n v="0"/>
    <n v="0"/>
    <n v="0"/>
    <s v="Australia"/>
  </r>
  <r>
    <n v="2811"/>
    <x v="34"/>
    <x v="1"/>
    <x v="1"/>
    <x v="428"/>
    <n v="1"/>
    <n v="1"/>
    <d v="2014-04-12T00:00:00"/>
    <n v="21"/>
    <n v="52"/>
    <n v="0"/>
    <n v="9"/>
    <n v="0"/>
    <n v="0"/>
    <n v="1"/>
    <n v="2"/>
    <n v="1"/>
    <n v="0"/>
    <n v="4"/>
    <n v="4"/>
    <n v="0"/>
    <n v="0"/>
    <n v="0"/>
    <n v="0"/>
    <n v="0"/>
    <n v="0"/>
    <n v="0"/>
    <s v="Spain"/>
  </r>
  <r>
    <n v="9150"/>
    <x v="34"/>
    <x v="1"/>
    <x v="1"/>
    <x v="428"/>
    <n v="1"/>
    <n v="1"/>
    <d v="2014-04-12T00:00:00"/>
    <n v="21"/>
    <n v="52"/>
    <n v="0"/>
    <n v="9"/>
    <n v="0"/>
    <n v="0"/>
    <n v="1"/>
    <n v="2"/>
    <n v="1"/>
    <n v="0"/>
    <n v="4"/>
    <n v="4"/>
    <n v="0"/>
    <n v="0"/>
    <n v="0"/>
    <n v="0"/>
    <n v="0"/>
    <n v="0"/>
    <n v="0"/>
    <s v="Spain"/>
  </r>
  <r>
    <n v="10127"/>
    <x v="15"/>
    <x v="0"/>
    <x v="2"/>
    <x v="429"/>
    <n v="0"/>
    <n v="1"/>
    <d v="2014-04-06T00:00:00"/>
    <n v="21"/>
    <n v="301"/>
    <n v="11"/>
    <n v="61"/>
    <n v="4"/>
    <n v="7"/>
    <n v="11"/>
    <n v="1"/>
    <n v="8"/>
    <n v="2"/>
    <n v="4"/>
    <n v="7"/>
    <n v="0"/>
    <n v="0"/>
    <n v="0"/>
    <n v="0"/>
    <n v="0"/>
    <n v="0"/>
    <n v="0"/>
    <s v="Canada"/>
  </r>
  <r>
    <n v="5493"/>
    <x v="14"/>
    <x v="0"/>
    <x v="2"/>
    <x v="430"/>
    <n v="1"/>
    <n v="1"/>
    <d v="2014-03-19T00:00:00"/>
    <n v="21"/>
    <n v="15"/>
    <n v="0"/>
    <n v="2"/>
    <n v="0"/>
    <n v="0"/>
    <n v="6"/>
    <n v="1"/>
    <n v="1"/>
    <n v="0"/>
    <n v="2"/>
    <n v="6"/>
    <n v="0"/>
    <n v="0"/>
    <n v="1"/>
    <n v="0"/>
    <n v="0"/>
    <n v="0"/>
    <n v="0"/>
    <s v="Spain"/>
  </r>
  <r>
    <n v="2666"/>
    <x v="20"/>
    <x v="3"/>
    <x v="2"/>
    <x v="431"/>
    <n v="0"/>
    <n v="1"/>
    <d v="2014-02-06T00:00:00"/>
    <n v="21"/>
    <n v="519"/>
    <n v="50"/>
    <n v="167"/>
    <n v="130"/>
    <n v="0"/>
    <n v="41"/>
    <n v="1"/>
    <n v="8"/>
    <n v="3"/>
    <n v="11"/>
    <n v="3"/>
    <n v="0"/>
    <n v="0"/>
    <n v="0"/>
    <n v="1"/>
    <n v="0"/>
    <n v="0"/>
    <n v="0"/>
    <s v="Canada"/>
  </r>
  <r>
    <n v="10099"/>
    <x v="24"/>
    <x v="0"/>
    <x v="2"/>
    <x v="432"/>
    <n v="1"/>
    <n v="0"/>
    <d v="2013-10-05T00:00:00"/>
    <n v="21"/>
    <n v="238"/>
    <n v="115"/>
    <n v="215"/>
    <n v="169"/>
    <n v="69"/>
    <n v="76"/>
    <n v="3"/>
    <n v="5"/>
    <n v="3"/>
    <n v="13"/>
    <n v="4"/>
    <n v="0"/>
    <n v="0"/>
    <n v="0"/>
    <n v="0"/>
    <n v="0"/>
    <n v="0"/>
    <n v="0"/>
    <s v="Saudi Arabia"/>
  </r>
  <r>
    <n v="10562"/>
    <x v="41"/>
    <x v="3"/>
    <x v="2"/>
    <x v="433"/>
    <n v="0"/>
    <n v="0"/>
    <d v="2013-09-28T00:00:00"/>
    <n v="21"/>
    <n v="620"/>
    <n v="26"/>
    <n v="195"/>
    <n v="34"/>
    <n v="17"/>
    <n v="141"/>
    <n v="1"/>
    <n v="6"/>
    <n v="4"/>
    <n v="13"/>
    <n v="2"/>
    <n v="0"/>
    <n v="0"/>
    <n v="0"/>
    <n v="0"/>
    <n v="0"/>
    <n v="0"/>
    <n v="0"/>
    <s v="India"/>
  </r>
  <r>
    <n v="7881"/>
    <x v="41"/>
    <x v="3"/>
    <x v="2"/>
    <x v="433"/>
    <n v="0"/>
    <n v="0"/>
    <d v="2013-09-28T00:00:00"/>
    <n v="21"/>
    <n v="620"/>
    <n v="26"/>
    <n v="195"/>
    <n v="34"/>
    <n v="17"/>
    <n v="141"/>
    <n v="1"/>
    <n v="6"/>
    <n v="4"/>
    <n v="13"/>
    <n v="2"/>
    <n v="0"/>
    <n v="0"/>
    <n v="0"/>
    <n v="0"/>
    <n v="0"/>
    <n v="0"/>
    <n v="0"/>
    <s v="Spain"/>
  </r>
  <r>
    <n v="6721"/>
    <x v="45"/>
    <x v="0"/>
    <x v="2"/>
    <x v="434"/>
    <n v="0"/>
    <n v="1"/>
    <d v="2013-07-29T00:00:00"/>
    <n v="21"/>
    <n v="572"/>
    <n v="19"/>
    <n v="286"/>
    <n v="50"/>
    <n v="38"/>
    <n v="248"/>
    <n v="3"/>
    <n v="6"/>
    <n v="3"/>
    <n v="5"/>
    <n v="3"/>
    <n v="0"/>
    <n v="0"/>
    <n v="0"/>
    <n v="0"/>
    <n v="0"/>
    <n v="0"/>
    <n v="0"/>
    <s v="Canada"/>
  </r>
  <r>
    <n v="5204"/>
    <x v="18"/>
    <x v="0"/>
    <x v="3"/>
    <x v="435"/>
    <n v="0"/>
    <n v="0"/>
    <d v="2013-06-29T00:00:00"/>
    <n v="21"/>
    <n v="380"/>
    <n v="98"/>
    <n v="733"/>
    <n v="110"/>
    <n v="112"/>
    <n v="28"/>
    <n v="1"/>
    <n v="8"/>
    <n v="8"/>
    <n v="5"/>
    <n v="3"/>
    <n v="0"/>
    <n v="0"/>
    <n v="0"/>
    <n v="0"/>
    <n v="1"/>
    <n v="1"/>
    <n v="0"/>
    <s v="Spain"/>
  </r>
  <r>
    <n v="5209"/>
    <x v="5"/>
    <x v="0"/>
    <x v="0"/>
    <x v="436"/>
    <n v="0"/>
    <n v="1"/>
    <d v="2013-06-17T00:00:00"/>
    <n v="21"/>
    <n v="443"/>
    <n v="5"/>
    <n v="71"/>
    <n v="21"/>
    <n v="16"/>
    <n v="82"/>
    <n v="2"/>
    <n v="8"/>
    <n v="2"/>
    <n v="7"/>
    <n v="7"/>
    <n v="0"/>
    <n v="0"/>
    <n v="0"/>
    <n v="0"/>
    <n v="0"/>
    <n v="0"/>
    <n v="0"/>
    <s v="Saudi Arabia"/>
  </r>
  <r>
    <n v="10128"/>
    <x v="2"/>
    <x v="0"/>
    <x v="3"/>
    <x v="437"/>
    <n v="0"/>
    <n v="1"/>
    <d v="2013-06-08T00:00:00"/>
    <n v="21"/>
    <n v="620"/>
    <n v="16"/>
    <n v="165"/>
    <n v="0"/>
    <n v="24"/>
    <n v="82"/>
    <n v="5"/>
    <n v="5"/>
    <n v="5"/>
    <n v="12"/>
    <n v="5"/>
    <n v="0"/>
    <n v="0"/>
    <n v="0"/>
    <n v="0"/>
    <n v="0"/>
    <n v="0"/>
    <n v="0"/>
    <s v="Canada"/>
  </r>
  <r>
    <n v="9284"/>
    <x v="2"/>
    <x v="0"/>
    <x v="3"/>
    <x v="437"/>
    <n v="0"/>
    <n v="1"/>
    <d v="2013-06-08T00:00:00"/>
    <n v="21"/>
    <n v="620"/>
    <n v="16"/>
    <n v="165"/>
    <n v="0"/>
    <n v="24"/>
    <n v="82"/>
    <n v="5"/>
    <n v="5"/>
    <n v="5"/>
    <n v="12"/>
    <n v="5"/>
    <n v="0"/>
    <n v="0"/>
    <n v="0"/>
    <n v="0"/>
    <n v="0"/>
    <n v="0"/>
    <n v="0"/>
    <s v="Spain"/>
  </r>
  <r>
    <n v="8643"/>
    <x v="18"/>
    <x v="0"/>
    <x v="3"/>
    <x v="438"/>
    <n v="0"/>
    <n v="0"/>
    <d v="2013-05-26T00:00:00"/>
    <n v="21"/>
    <n v="252"/>
    <n v="98"/>
    <n v="827"/>
    <n v="219"/>
    <n v="70"/>
    <n v="196"/>
    <n v="1"/>
    <n v="4"/>
    <n v="5"/>
    <n v="12"/>
    <n v="3"/>
    <n v="0"/>
    <n v="0"/>
    <n v="0"/>
    <n v="0"/>
    <n v="0"/>
    <n v="0"/>
    <n v="0"/>
    <s v="India"/>
  </r>
  <r>
    <n v="1685"/>
    <x v="3"/>
    <x v="1"/>
    <x v="3"/>
    <x v="439"/>
    <n v="0"/>
    <n v="0"/>
    <d v="2013-03-17T00:00:00"/>
    <n v="21"/>
    <n v="796"/>
    <n v="14"/>
    <n v="590"/>
    <n v="38"/>
    <n v="44"/>
    <n v="0"/>
    <n v="1"/>
    <n v="4"/>
    <n v="5"/>
    <n v="13"/>
    <n v="3"/>
    <n v="0"/>
    <n v="0"/>
    <n v="0"/>
    <n v="1"/>
    <n v="0"/>
    <n v="0"/>
    <n v="0"/>
    <s v="Canada"/>
  </r>
  <r>
    <n v="2877"/>
    <x v="21"/>
    <x v="3"/>
    <x v="3"/>
    <x v="440"/>
    <n v="1"/>
    <n v="1"/>
    <d v="2013-01-21T00:00:00"/>
    <n v="21"/>
    <n v="410"/>
    <n v="0"/>
    <n v="59"/>
    <n v="19"/>
    <n v="9"/>
    <n v="44"/>
    <n v="10"/>
    <n v="7"/>
    <n v="1"/>
    <n v="8"/>
    <n v="7"/>
    <n v="0"/>
    <n v="0"/>
    <n v="0"/>
    <n v="0"/>
    <n v="0"/>
    <n v="0"/>
    <n v="0"/>
    <s v="Saudi Arabia"/>
  </r>
  <r>
    <n v="8369"/>
    <x v="23"/>
    <x v="0"/>
    <x v="3"/>
    <x v="441"/>
    <n v="1"/>
    <n v="0"/>
    <d v="2012-11-08T00:00:00"/>
    <n v="21"/>
    <n v="1"/>
    <n v="2"/>
    <n v="7"/>
    <n v="4"/>
    <n v="3"/>
    <n v="11"/>
    <n v="1"/>
    <n v="0"/>
    <n v="1"/>
    <n v="2"/>
    <n v="8"/>
    <n v="0"/>
    <n v="0"/>
    <n v="0"/>
    <n v="0"/>
    <n v="0"/>
    <n v="0"/>
    <n v="0"/>
    <s v="Spain"/>
  </r>
  <r>
    <n v="6233"/>
    <x v="14"/>
    <x v="0"/>
    <x v="2"/>
    <x v="442"/>
    <n v="0"/>
    <n v="1"/>
    <d v="2012-09-07T00:00:00"/>
    <n v="21"/>
    <n v="507"/>
    <n v="19"/>
    <n v="364"/>
    <n v="25"/>
    <n v="47"/>
    <n v="9"/>
    <n v="3"/>
    <n v="9"/>
    <n v="5"/>
    <n v="10"/>
    <n v="7"/>
    <n v="0"/>
    <n v="0"/>
    <n v="0"/>
    <n v="0"/>
    <n v="0"/>
    <n v="0"/>
    <n v="0"/>
    <s v="Spain"/>
  </r>
  <r>
    <n v="195"/>
    <x v="20"/>
    <x v="0"/>
    <x v="1"/>
    <x v="443"/>
    <n v="1"/>
    <n v="0"/>
    <d v="2012-08-26T00:00:00"/>
    <n v="21"/>
    <n v="125"/>
    <n v="17"/>
    <n v="52"/>
    <n v="3"/>
    <n v="19"/>
    <n v="30"/>
    <n v="4"/>
    <n v="5"/>
    <n v="1"/>
    <n v="4"/>
    <n v="8"/>
    <n v="0"/>
    <n v="0"/>
    <n v="1"/>
    <n v="0"/>
    <n v="0"/>
    <n v="1"/>
    <n v="0"/>
    <s v="Spain"/>
  </r>
  <r>
    <n v="1501"/>
    <x v="33"/>
    <x v="1"/>
    <x v="2"/>
    <x v="444"/>
    <n v="0"/>
    <n v="0"/>
    <d v="2012-08-04T00:00:00"/>
    <n v="21"/>
    <n v="55"/>
    <n v="16"/>
    <n v="1622"/>
    <n v="17"/>
    <n v="3"/>
    <n v="4"/>
    <n v="15"/>
    <n v="0"/>
    <n v="28"/>
    <n v="1"/>
    <n v="0"/>
    <n v="0"/>
    <n v="0"/>
    <n v="0"/>
    <n v="0"/>
    <n v="0"/>
    <n v="0"/>
    <n v="0"/>
    <s v="USA"/>
  </r>
  <r>
    <n v="10846"/>
    <x v="29"/>
    <x v="3"/>
    <x v="2"/>
    <x v="445"/>
    <n v="1"/>
    <n v="0"/>
    <d v="2014-05-29T00:00:00"/>
    <n v="22"/>
    <n v="327"/>
    <n v="9"/>
    <n v="125"/>
    <n v="25"/>
    <n v="4"/>
    <n v="139"/>
    <n v="6"/>
    <n v="7"/>
    <n v="1"/>
    <n v="8"/>
    <n v="7"/>
    <n v="0"/>
    <n v="0"/>
    <n v="1"/>
    <n v="0"/>
    <n v="0"/>
    <n v="0"/>
    <n v="0"/>
    <s v="Canada"/>
  </r>
  <r>
    <n v="8341"/>
    <x v="10"/>
    <x v="1"/>
    <x v="2"/>
    <x v="446"/>
    <n v="1"/>
    <n v="0"/>
    <d v="2014-04-30T00:00:00"/>
    <n v="22"/>
    <n v="15"/>
    <n v="0"/>
    <n v="6"/>
    <n v="0"/>
    <n v="1"/>
    <n v="12"/>
    <n v="2"/>
    <n v="1"/>
    <n v="1"/>
    <n v="2"/>
    <n v="7"/>
    <n v="0"/>
    <n v="0"/>
    <n v="1"/>
    <n v="0"/>
    <n v="0"/>
    <n v="1"/>
    <n v="0"/>
    <s v="Spain"/>
  </r>
  <r>
    <n v="10766"/>
    <x v="32"/>
    <x v="1"/>
    <x v="2"/>
    <x v="447"/>
    <n v="0"/>
    <n v="1"/>
    <d v="2014-04-11T00:00:00"/>
    <n v="22"/>
    <n v="397"/>
    <n v="19"/>
    <n v="69"/>
    <n v="12"/>
    <n v="0"/>
    <n v="9"/>
    <n v="1"/>
    <n v="4"/>
    <n v="4"/>
    <n v="8"/>
    <n v="2"/>
    <n v="0"/>
    <n v="0"/>
    <n v="0"/>
    <n v="0"/>
    <n v="0"/>
    <n v="0"/>
    <n v="0"/>
    <s v="Spain"/>
  </r>
  <r>
    <n v="9971"/>
    <x v="32"/>
    <x v="1"/>
    <x v="2"/>
    <x v="447"/>
    <n v="0"/>
    <n v="1"/>
    <d v="2014-04-11T00:00:00"/>
    <n v="22"/>
    <n v="397"/>
    <n v="19"/>
    <n v="69"/>
    <n v="12"/>
    <n v="0"/>
    <n v="9"/>
    <n v="1"/>
    <n v="4"/>
    <n v="4"/>
    <n v="8"/>
    <n v="2"/>
    <n v="0"/>
    <n v="0"/>
    <n v="0"/>
    <n v="0"/>
    <n v="0"/>
    <n v="0"/>
    <n v="0"/>
    <s v="Saudi Arabia"/>
  </r>
  <r>
    <n v="1740"/>
    <x v="44"/>
    <x v="0"/>
    <x v="2"/>
    <x v="448"/>
    <n v="0"/>
    <n v="0"/>
    <d v="2014-04-07T00:00:00"/>
    <n v="22"/>
    <n v="760"/>
    <n v="38"/>
    <n v="104"/>
    <n v="50"/>
    <n v="9"/>
    <n v="38"/>
    <n v="2"/>
    <n v="7"/>
    <n v="3"/>
    <n v="4"/>
    <n v="4"/>
    <n v="0"/>
    <n v="0"/>
    <n v="0"/>
    <n v="1"/>
    <n v="0"/>
    <n v="0"/>
    <n v="0"/>
    <s v="Spain"/>
  </r>
  <r>
    <n v="8737"/>
    <x v="29"/>
    <x v="0"/>
    <x v="0"/>
    <x v="449"/>
    <n v="0"/>
    <n v="1"/>
    <d v="2014-04-05T00:00:00"/>
    <n v="22"/>
    <n v="29"/>
    <n v="1"/>
    <n v="9"/>
    <n v="2"/>
    <n v="0"/>
    <n v="2"/>
    <n v="1"/>
    <n v="2"/>
    <n v="0"/>
    <n v="3"/>
    <n v="3"/>
    <n v="0"/>
    <n v="0"/>
    <n v="0"/>
    <n v="0"/>
    <n v="0"/>
    <n v="0"/>
    <n v="0"/>
    <s v="Spain"/>
  </r>
  <r>
    <n v="6466"/>
    <x v="15"/>
    <x v="1"/>
    <x v="2"/>
    <x v="450"/>
    <n v="1"/>
    <n v="1"/>
    <d v="2014-03-12T00:00:00"/>
    <n v="22"/>
    <n v="105"/>
    <n v="0"/>
    <n v="9"/>
    <n v="2"/>
    <n v="1"/>
    <n v="4"/>
    <n v="3"/>
    <n v="2"/>
    <n v="1"/>
    <n v="4"/>
    <n v="3"/>
    <n v="0"/>
    <n v="0"/>
    <n v="0"/>
    <n v="0"/>
    <n v="0"/>
    <n v="0"/>
    <n v="0"/>
    <s v="Spain"/>
  </r>
  <r>
    <n v="10430"/>
    <x v="28"/>
    <x v="0"/>
    <x v="0"/>
    <x v="451"/>
    <n v="1"/>
    <n v="1"/>
    <d v="2013-10-09T00:00:00"/>
    <n v="22"/>
    <n v="1126"/>
    <n v="28"/>
    <n v="211"/>
    <n v="37"/>
    <n v="28"/>
    <n v="42"/>
    <n v="3"/>
    <n v="4"/>
    <n v="3"/>
    <n v="4"/>
    <n v="5"/>
    <n v="1"/>
    <n v="0"/>
    <n v="0"/>
    <n v="1"/>
    <n v="1"/>
    <n v="0"/>
    <n v="0"/>
    <s v="Australia"/>
  </r>
  <r>
    <n v="8773"/>
    <x v="18"/>
    <x v="3"/>
    <x v="3"/>
    <x v="452"/>
    <n v="0"/>
    <n v="1"/>
    <d v="2013-06-25T00:00:00"/>
    <n v="22"/>
    <n v="280"/>
    <n v="0"/>
    <n v="18"/>
    <n v="0"/>
    <n v="0"/>
    <n v="24"/>
    <n v="3"/>
    <n v="5"/>
    <n v="1"/>
    <n v="6"/>
    <n v="7"/>
    <n v="0"/>
    <n v="0"/>
    <n v="0"/>
    <n v="1"/>
    <n v="0"/>
    <n v="0"/>
    <n v="0"/>
    <s v="USA"/>
  </r>
  <r>
    <n v="2371"/>
    <x v="20"/>
    <x v="0"/>
    <x v="2"/>
    <x v="453"/>
    <n v="1"/>
    <n v="1"/>
    <d v="2013-04-13T00:00:00"/>
    <n v="22"/>
    <n v="39"/>
    <n v="1"/>
    <n v="22"/>
    <n v="3"/>
    <n v="4"/>
    <n v="12"/>
    <n v="3"/>
    <n v="2"/>
    <n v="0"/>
    <n v="4"/>
    <n v="7"/>
    <n v="0"/>
    <n v="0"/>
    <n v="0"/>
    <n v="0"/>
    <n v="0"/>
    <n v="0"/>
    <n v="0"/>
    <s v="Germany"/>
  </r>
  <r>
    <n v="7786"/>
    <x v="19"/>
    <x v="1"/>
    <x v="1"/>
    <x v="454"/>
    <n v="1"/>
    <n v="0"/>
    <d v="2013-02-13T00:00:00"/>
    <n v="22"/>
    <n v="68"/>
    <n v="7"/>
    <n v="59"/>
    <n v="10"/>
    <n v="5"/>
    <n v="11"/>
    <n v="4"/>
    <n v="3"/>
    <n v="1"/>
    <n v="4"/>
    <n v="8"/>
    <n v="0"/>
    <n v="0"/>
    <n v="0"/>
    <n v="0"/>
    <n v="0"/>
    <n v="0"/>
    <n v="0"/>
    <s v="Spain"/>
  </r>
  <r>
    <n v="4088"/>
    <x v="31"/>
    <x v="1"/>
    <x v="3"/>
    <x v="455"/>
    <n v="0"/>
    <n v="1"/>
    <d v="2012-12-06T00:00:00"/>
    <n v="22"/>
    <n v="108"/>
    <n v="1"/>
    <n v="28"/>
    <n v="13"/>
    <n v="1"/>
    <n v="4"/>
    <n v="2"/>
    <n v="3"/>
    <n v="1"/>
    <n v="4"/>
    <n v="8"/>
    <n v="0"/>
    <n v="0"/>
    <n v="0"/>
    <n v="0"/>
    <n v="0"/>
    <n v="0"/>
    <n v="0"/>
    <s v="Spain"/>
  </r>
  <r>
    <n v="4971"/>
    <x v="31"/>
    <x v="1"/>
    <x v="3"/>
    <x v="455"/>
    <n v="0"/>
    <n v="1"/>
    <d v="2012-12-06T00:00:00"/>
    <n v="22"/>
    <n v="108"/>
    <n v="1"/>
    <n v="28"/>
    <n v="13"/>
    <n v="1"/>
    <n v="4"/>
    <n v="2"/>
    <n v="3"/>
    <n v="1"/>
    <n v="4"/>
    <n v="8"/>
    <n v="0"/>
    <n v="0"/>
    <n v="0"/>
    <n v="0"/>
    <n v="0"/>
    <n v="0"/>
    <n v="0"/>
    <s v="Saudi Arabia"/>
  </r>
  <r>
    <n v="10560"/>
    <x v="36"/>
    <x v="1"/>
    <x v="1"/>
    <x v="456"/>
    <n v="1"/>
    <n v="0"/>
    <d v="2014-06-16T00:00:00"/>
    <n v="23"/>
    <n v="16"/>
    <n v="1"/>
    <n v="2"/>
    <n v="0"/>
    <n v="0"/>
    <n v="1"/>
    <n v="1"/>
    <n v="1"/>
    <n v="0"/>
    <n v="3"/>
    <n v="5"/>
    <n v="0"/>
    <n v="0"/>
    <n v="0"/>
    <n v="0"/>
    <n v="0"/>
    <n v="0"/>
    <n v="0"/>
    <s v="Spain"/>
  </r>
  <r>
    <n v="6892"/>
    <x v="25"/>
    <x v="0"/>
    <x v="0"/>
    <x v="457"/>
    <n v="0"/>
    <n v="1"/>
    <d v="2014-06-03T00:00:00"/>
    <n v="23"/>
    <n v="641"/>
    <n v="7"/>
    <n v="56"/>
    <n v="0"/>
    <n v="0"/>
    <n v="28"/>
    <n v="8"/>
    <n v="10"/>
    <n v="4"/>
    <n v="6"/>
    <n v="8"/>
    <n v="1"/>
    <n v="0"/>
    <n v="0"/>
    <n v="1"/>
    <n v="0"/>
    <n v="0"/>
    <n v="0"/>
    <s v="Spain"/>
  </r>
  <r>
    <n v="11004"/>
    <x v="51"/>
    <x v="2"/>
    <x v="1"/>
    <x v="458"/>
    <n v="0"/>
    <n v="1"/>
    <d v="2014-05-17T00:00:00"/>
    <n v="23"/>
    <n v="8"/>
    <n v="0"/>
    <n v="5"/>
    <n v="7"/>
    <n v="0"/>
    <n v="2"/>
    <n v="1"/>
    <n v="1"/>
    <n v="0"/>
    <n v="2"/>
    <n v="4"/>
    <n v="0"/>
    <n v="0"/>
    <n v="0"/>
    <n v="0"/>
    <n v="0"/>
    <n v="0"/>
    <n v="0"/>
    <s v="Saudi Arabia"/>
  </r>
  <r>
    <n v="1818"/>
    <x v="18"/>
    <x v="1"/>
    <x v="3"/>
    <x v="459"/>
    <n v="1"/>
    <n v="0"/>
    <d v="2014-03-25T00:00:00"/>
    <n v="23"/>
    <n v="25"/>
    <n v="0"/>
    <n v="8"/>
    <n v="0"/>
    <n v="1"/>
    <n v="4"/>
    <n v="1"/>
    <n v="2"/>
    <n v="0"/>
    <n v="2"/>
    <n v="9"/>
    <n v="0"/>
    <n v="0"/>
    <n v="0"/>
    <n v="0"/>
    <n v="0"/>
    <n v="0"/>
    <n v="0"/>
    <s v="Canada"/>
  </r>
  <r>
    <n v="9485"/>
    <x v="19"/>
    <x v="1"/>
    <x v="2"/>
    <x v="460"/>
    <n v="0"/>
    <n v="0"/>
    <d v="2014-03-10T00:00:00"/>
    <n v="23"/>
    <n v="102"/>
    <n v="9"/>
    <n v="49"/>
    <n v="24"/>
    <n v="3"/>
    <n v="12"/>
    <n v="1"/>
    <n v="2"/>
    <n v="1"/>
    <n v="6"/>
    <n v="4"/>
    <n v="0"/>
    <n v="0"/>
    <n v="0"/>
    <n v="0"/>
    <n v="0"/>
    <n v="0"/>
    <n v="0"/>
    <s v="Saudi Arabia"/>
  </r>
  <r>
    <n v="6646"/>
    <x v="24"/>
    <x v="0"/>
    <x v="3"/>
    <x v="461"/>
    <n v="1"/>
    <n v="0"/>
    <d v="2014-03-01T00:00:00"/>
    <n v="23"/>
    <n v="3"/>
    <n v="0"/>
    <n v="5"/>
    <n v="13"/>
    <n v="0"/>
    <n v="1"/>
    <n v="1"/>
    <n v="1"/>
    <n v="0"/>
    <n v="3"/>
    <n v="6"/>
    <n v="0"/>
    <n v="0"/>
    <n v="0"/>
    <n v="0"/>
    <n v="0"/>
    <n v="0"/>
    <n v="0"/>
    <s v="Canada"/>
  </r>
  <r>
    <n v="4248"/>
    <x v="12"/>
    <x v="3"/>
    <x v="1"/>
    <x v="462"/>
    <n v="0"/>
    <n v="0"/>
    <d v="2014-02-17T00:00:00"/>
    <n v="23"/>
    <n v="1000"/>
    <n v="19"/>
    <n v="711"/>
    <n v="125"/>
    <n v="115"/>
    <n v="38"/>
    <n v="0"/>
    <n v="4"/>
    <n v="6"/>
    <n v="9"/>
    <n v="1"/>
    <n v="0"/>
    <n v="0"/>
    <n v="0"/>
    <n v="1"/>
    <n v="0"/>
    <n v="0"/>
    <n v="0"/>
    <s v="Spain"/>
  </r>
  <r>
    <n v="7451"/>
    <x v="12"/>
    <x v="3"/>
    <x v="1"/>
    <x v="462"/>
    <n v="0"/>
    <n v="0"/>
    <d v="2014-02-17T00:00:00"/>
    <n v="23"/>
    <n v="1000"/>
    <n v="19"/>
    <n v="711"/>
    <n v="125"/>
    <n v="115"/>
    <n v="38"/>
    <n v="0"/>
    <n v="4"/>
    <n v="6"/>
    <n v="9"/>
    <n v="1"/>
    <n v="0"/>
    <n v="0"/>
    <n v="0"/>
    <n v="1"/>
    <n v="0"/>
    <n v="0"/>
    <n v="0"/>
    <s v="Spain"/>
  </r>
  <r>
    <n v="7861"/>
    <x v="30"/>
    <x v="3"/>
    <x v="2"/>
    <x v="463"/>
    <n v="0"/>
    <n v="1"/>
    <d v="2014-02-05T00:00:00"/>
    <n v="23"/>
    <n v="820"/>
    <n v="57"/>
    <n v="242"/>
    <n v="45"/>
    <n v="0"/>
    <n v="11"/>
    <n v="2"/>
    <n v="8"/>
    <n v="3"/>
    <n v="6"/>
    <n v="4"/>
    <n v="0"/>
    <n v="0"/>
    <n v="0"/>
    <n v="0"/>
    <n v="0"/>
    <n v="0"/>
    <n v="0"/>
    <s v="Spain"/>
  </r>
  <r>
    <n v="5232"/>
    <x v="15"/>
    <x v="0"/>
    <x v="2"/>
    <x v="464"/>
    <n v="0"/>
    <n v="1"/>
    <d v="2014-01-27T00:00:00"/>
    <n v="23"/>
    <n v="86"/>
    <n v="12"/>
    <n v="75"/>
    <n v="33"/>
    <n v="15"/>
    <n v="6"/>
    <n v="1"/>
    <n v="4"/>
    <n v="1"/>
    <n v="5"/>
    <n v="4"/>
    <n v="0"/>
    <n v="0"/>
    <n v="0"/>
    <n v="0"/>
    <n v="0"/>
    <n v="0"/>
    <n v="0"/>
    <s v="Spain"/>
  </r>
  <r>
    <n v="3011"/>
    <x v="15"/>
    <x v="0"/>
    <x v="2"/>
    <x v="464"/>
    <n v="0"/>
    <n v="1"/>
    <d v="2014-01-27T00:00:00"/>
    <n v="23"/>
    <n v="86"/>
    <n v="12"/>
    <n v="75"/>
    <n v="33"/>
    <n v="15"/>
    <n v="6"/>
    <n v="1"/>
    <n v="4"/>
    <n v="1"/>
    <n v="5"/>
    <n v="4"/>
    <n v="0"/>
    <n v="0"/>
    <n v="0"/>
    <n v="0"/>
    <n v="0"/>
    <n v="0"/>
    <n v="0"/>
    <s v="Saudi Arabia"/>
  </r>
  <r>
    <n v="5758"/>
    <x v="33"/>
    <x v="0"/>
    <x v="2"/>
    <x v="465"/>
    <n v="0"/>
    <n v="0"/>
    <d v="2014-01-14T00:00:00"/>
    <n v="23"/>
    <n v="1074"/>
    <n v="0"/>
    <n v="69"/>
    <n v="0"/>
    <n v="0"/>
    <n v="46"/>
    <n v="1"/>
    <n v="10"/>
    <n v="4"/>
    <n v="13"/>
    <n v="6"/>
    <n v="1"/>
    <n v="1"/>
    <n v="1"/>
    <n v="0"/>
    <n v="1"/>
    <n v="1"/>
    <n v="0"/>
    <s v="Spain"/>
  </r>
  <r>
    <n v="2173"/>
    <x v="30"/>
    <x v="0"/>
    <x v="4"/>
    <x v="466"/>
    <n v="0"/>
    <n v="1"/>
    <d v="2013-10-16T00:00:00"/>
    <n v="23"/>
    <n v="13"/>
    <n v="6"/>
    <n v="7"/>
    <n v="0"/>
    <n v="3"/>
    <n v="3"/>
    <n v="1"/>
    <n v="1"/>
    <n v="0"/>
    <n v="3"/>
    <n v="6"/>
    <n v="0"/>
    <n v="0"/>
    <n v="0"/>
    <n v="0"/>
    <n v="0"/>
    <n v="0"/>
    <n v="0"/>
    <s v="Spain"/>
  </r>
  <r>
    <n v="10711"/>
    <x v="37"/>
    <x v="0"/>
    <x v="2"/>
    <x v="467"/>
    <n v="0"/>
    <n v="0"/>
    <d v="2013-10-02T00:00:00"/>
    <n v="23"/>
    <n v="217"/>
    <n v="77"/>
    <n v="373"/>
    <n v="111"/>
    <n v="23"/>
    <n v="93"/>
    <n v="1"/>
    <n v="3"/>
    <n v="6"/>
    <n v="12"/>
    <n v="1"/>
    <n v="0"/>
    <n v="0"/>
    <n v="0"/>
    <n v="0"/>
    <n v="0"/>
    <n v="0"/>
    <n v="0"/>
    <s v="Saudi Arabia"/>
  </r>
  <r>
    <n v="8268"/>
    <x v="1"/>
    <x v="1"/>
    <x v="2"/>
    <x v="120"/>
    <n v="0"/>
    <n v="1"/>
    <d v="2013-07-11T00:00:00"/>
    <n v="23"/>
    <n v="352"/>
    <n v="0"/>
    <n v="27"/>
    <n v="10"/>
    <n v="0"/>
    <n v="15"/>
    <n v="3"/>
    <n v="6"/>
    <n v="1"/>
    <n v="7"/>
    <n v="6"/>
    <n v="0"/>
    <n v="0"/>
    <n v="0"/>
    <n v="0"/>
    <n v="0"/>
    <n v="0"/>
    <n v="0"/>
    <s v="Canada"/>
  </r>
  <r>
    <n v="2782"/>
    <x v="1"/>
    <x v="1"/>
    <x v="2"/>
    <x v="468"/>
    <n v="0"/>
    <n v="1"/>
    <d v="2013-07-11T00:00:00"/>
    <n v="23"/>
    <n v="352"/>
    <n v="0"/>
    <n v="27"/>
    <n v="10"/>
    <n v="0"/>
    <n v="15"/>
    <n v="3"/>
    <n v="6"/>
    <n v="1"/>
    <n v="7"/>
    <n v="6"/>
    <n v="0"/>
    <n v="0"/>
    <n v="0"/>
    <n v="0"/>
    <n v="0"/>
    <n v="0"/>
    <n v="0"/>
    <s v="Spain"/>
  </r>
  <r>
    <n v="9432"/>
    <x v="11"/>
    <x v="0"/>
    <x v="3"/>
    <x v="469"/>
    <n v="1"/>
    <n v="0"/>
    <d v="2013-06-02T00:00:00"/>
    <n v="23"/>
    <n v="9"/>
    <n v="14"/>
    <n v="18"/>
    <n v="8"/>
    <n v="1"/>
    <n v="12"/>
    <n v="4"/>
    <n v="3"/>
    <n v="1"/>
    <n v="3"/>
    <n v="6"/>
    <n v="0"/>
    <n v="0"/>
    <n v="0"/>
    <n v="0"/>
    <n v="0"/>
    <n v="0"/>
    <n v="0"/>
    <s v="Saudi Arabia"/>
  </r>
  <r>
    <n v="5872"/>
    <x v="45"/>
    <x v="0"/>
    <x v="1"/>
    <x v="470"/>
    <n v="0"/>
    <n v="1"/>
    <d v="2013-06-01T00:00:00"/>
    <n v="23"/>
    <n v="240"/>
    <n v="90"/>
    <n v="216"/>
    <n v="63"/>
    <n v="6"/>
    <n v="24"/>
    <n v="4"/>
    <n v="4"/>
    <n v="4"/>
    <n v="10"/>
    <n v="3"/>
    <n v="0"/>
    <n v="0"/>
    <n v="0"/>
    <n v="0"/>
    <n v="0"/>
    <n v="0"/>
    <n v="0"/>
    <s v="USA"/>
  </r>
  <r>
    <n v="11187"/>
    <x v="29"/>
    <x v="4"/>
    <x v="1"/>
    <x v="471"/>
    <n v="1"/>
    <n v="0"/>
    <d v="2013-05-20T00:00:00"/>
    <n v="23"/>
    <n v="2"/>
    <n v="8"/>
    <n v="10"/>
    <n v="12"/>
    <n v="14"/>
    <n v="23"/>
    <n v="3"/>
    <n v="2"/>
    <n v="1"/>
    <n v="3"/>
    <n v="5"/>
    <n v="0"/>
    <n v="0"/>
    <n v="0"/>
    <n v="0"/>
    <n v="0"/>
    <n v="0"/>
    <n v="0"/>
    <s v="Canada"/>
  </r>
  <r>
    <n v="2428"/>
    <x v="0"/>
    <x v="0"/>
    <x v="2"/>
    <x v="472"/>
    <n v="1"/>
    <n v="0"/>
    <d v="2013-05-04T00:00:00"/>
    <n v="23"/>
    <n v="3"/>
    <n v="18"/>
    <n v="26"/>
    <n v="11"/>
    <n v="8"/>
    <n v="12"/>
    <n v="3"/>
    <n v="2"/>
    <n v="0"/>
    <n v="4"/>
    <n v="7"/>
    <n v="0"/>
    <n v="0"/>
    <n v="0"/>
    <n v="0"/>
    <n v="0"/>
    <n v="0"/>
    <n v="0"/>
    <s v="Germany"/>
  </r>
  <r>
    <n v="1726"/>
    <x v="0"/>
    <x v="0"/>
    <x v="1"/>
    <x v="473"/>
    <n v="0"/>
    <n v="0"/>
    <d v="2013-03-18T00:00:00"/>
    <n v="23"/>
    <n v="3"/>
    <n v="9"/>
    <n v="15"/>
    <n v="13"/>
    <n v="2"/>
    <n v="39"/>
    <n v="1"/>
    <n v="1"/>
    <n v="1"/>
    <n v="2"/>
    <n v="9"/>
    <n v="0"/>
    <n v="0"/>
    <n v="1"/>
    <n v="0"/>
    <n v="0"/>
    <n v="1"/>
    <n v="0"/>
    <s v="Spain"/>
  </r>
  <r>
    <n v="1802"/>
    <x v="18"/>
    <x v="0"/>
    <x v="2"/>
    <x v="474"/>
    <n v="0"/>
    <n v="1"/>
    <d v="2013-01-17T00:00:00"/>
    <n v="23"/>
    <n v="412"/>
    <n v="5"/>
    <n v="119"/>
    <n v="38"/>
    <n v="29"/>
    <n v="77"/>
    <n v="3"/>
    <n v="3"/>
    <n v="3"/>
    <n v="12"/>
    <n v="2"/>
    <n v="0"/>
    <n v="0"/>
    <n v="0"/>
    <n v="0"/>
    <n v="0"/>
    <n v="0"/>
    <n v="0"/>
    <s v="Spain"/>
  </r>
  <r>
    <n v="1162"/>
    <x v="23"/>
    <x v="1"/>
    <x v="1"/>
    <x v="475"/>
    <n v="0"/>
    <n v="0"/>
    <d v="2013-01-10T00:00:00"/>
    <n v="23"/>
    <n v="124"/>
    <n v="83"/>
    <n v="267"/>
    <n v="85"/>
    <n v="59"/>
    <n v="35"/>
    <n v="2"/>
    <n v="5"/>
    <n v="2"/>
    <n v="11"/>
    <n v="5"/>
    <n v="0"/>
    <n v="0"/>
    <n v="0"/>
    <n v="0"/>
    <n v="0"/>
    <n v="1"/>
    <n v="0"/>
    <s v="Spain"/>
  </r>
  <r>
    <n v="10643"/>
    <x v="23"/>
    <x v="1"/>
    <x v="1"/>
    <x v="475"/>
    <n v="0"/>
    <n v="0"/>
    <d v="2013-01-10T00:00:00"/>
    <n v="23"/>
    <n v="124"/>
    <n v="83"/>
    <n v="267"/>
    <n v="85"/>
    <n v="59"/>
    <n v="35"/>
    <n v="2"/>
    <n v="5"/>
    <n v="2"/>
    <n v="11"/>
    <n v="5"/>
    <n v="0"/>
    <n v="0"/>
    <n v="0"/>
    <n v="0"/>
    <n v="0"/>
    <n v="1"/>
    <n v="0"/>
    <s v="Australia"/>
  </r>
  <r>
    <n v="11112"/>
    <x v="13"/>
    <x v="0"/>
    <x v="3"/>
    <x v="476"/>
    <n v="0"/>
    <n v="1"/>
    <d v="2012-12-03T00:00:00"/>
    <n v="23"/>
    <n v="736"/>
    <n v="114"/>
    <n v="279"/>
    <n v="82"/>
    <n v="76"/>
    <n v="190"/>
    <n v="6"/>
    <n v="5"/>
    <n v="6"/>
    <n v="8"/>
    <n v="3"/>
    <n v="0"/>
    <n v="0"/>
    <n v="0"/>
    <n v="0"/>
    <n v="0"/>
    <n v="0"/>
    <n v="0"/>
    <s v="Spain"/>
  </r>
  <r>
    <n v="2114"/>
    <x v="41"/>
    <x v="1"/>
    <x v="1"/>
    <x v="477"/>
    <n v="0"/>
    <n v="0"/>
    <d v="2012-11-24T00:00:00"/>
    <n v="23"/>
    <n v="1006"/>
    <n v="22"/>
    <n v="115"/>
    <n v="59"/>
    <n v="68"/>
    <n v="45"/>
    <n v="1"/>
    <n v="7"/>
    <n v="6"/>
    <n v="12"/>
    <n v="3"/>
    <n v="1"/>
    <n v="0"/>
    <n v="0"/>
    <n v="0"/>
    <n v="1"/>
    <n v="1"/>
    <n v="0"/>
    <s v="USA"/>
  </r>
  <r>
    <n v="4261"/>
    <x v="41"/>
    <x v="1"/>
    <x v="1"/>
    <x v="477"/>
    <n v="0"/>
    <n v="0"/>
    <d v="2012-11-24T00:00:00"/>
    <n v="23"/>
    <n v="1006"/>
    <n v="22"/>
    <n v="115"/>
    <n v="59"/>
    <n v="68"/>
    <n v="45"/>
    <n v="1"/>
    <n v="7"/>
    <n v="6"/>
    <n v="12"/>
    <n v="3"/>
    <n v="1"/>
    <n v="0"/>
    <n v="0"/>
    <n v="0"/>
    <n v="1"/>
    <n v="1"/>
    <n v="0"/>
    <s v="Saudi Arabia"/>
  </r>
  <r>
    <n v="2457"/>
    <x v="17"/>
    <x v="4"/>
    <x v="2"/>
    <x v="478"/>
    <n v="0"/>
    <n v="1"/>
    <d v="2012-10-26T00:00:00"/>
    <n v="23"/>
    <n v="8"/>
    <n v="4"/>
    <n v="5"/>
    <n v="15"/>
    <n v="2"/>
    <n v="11"/>
    <n v="2"/>
    <n v="1"/>
    <n v="0"/>
    <n v="3"/>
    <n v="7"/>
    <n v="0"/>
    <n v="0"/>
    <n v="0"/>
    <n v="0"/>
    <n v="0"/>
    <n v="0"/>
    <n v="0"/>
    <s v="Spain"/>
  </r>
  <r>
    <n v="2495"/>
    <x v="21"/>
    <x v="3"/>
    <x v="2"/>
    <x v="479"/>
    <n v="0"/>
    <n v="1"/>
    <d v="2014-06-20T00:00:00"/>
    <n v="24"/>
    <n v="217"/>
    <n v="38"/>
    <n v="350"/>
    <n v="111"/>
    <n v="85"/>
    <n v="15"/>
    <n v="1"/>
    <n v="4"/>
    <n v="7"/>
    <n v="10"/>
    <n v="1"/>
    <n v="0"/>
    <n v="0"/>
    <n v="0"/>
    <n v="0"/>
    <n v="0"/>
    <n v="0"/>
    <n v="0"/>
    <s v="Spain"/>
  </r>
  <r>
    <n v="6983"/>
    <x v="47"/>
    <x v="3"/>
    <x v="0"/>
    <x v="480"/>
    <n v="1"/>
    <n v="1"/>
    <d v="2014-05-01T00:00:00"/>
    <n v="24"/>
    <n v="23"/>
    <n v="2"/>
    <n v="17"/>
    <n v="2"/>
    <n v="1"/>
    <n v="0"/>
    <n v="2"/>
    <n v="2"/>
    <n v="0"/>
    <n v="3"/>
    <n v="7"/>
    <n v="0"/>
    <n v="0"/>
    <n v="0"/>
    <n v="0"/>
    <n v="0"/>
    <n v="0"/>
    <n v="0"/>
    <s v="India"/>
  </r>
  <r>
    <n v="3436"/>
    <x v="10"/>
    <x v="0"/>
    <x v="2"/>
    <x v="481"/>
    <n v="1"/>
    <n v="0"/>
    <d v="2014-01-26T00:00:00"/>
    <n v="24"/>
    <n v="11"/>
    <n v="0"/>
    <n v="5"/>
    <n v="2"/>
    <n v="1"/>
    <n v="1"/>
    <n v="1"/>
    <n v="1"/>
    <n v="0"/>
    <n v="3"/>
    <n v="7"/>
    <n v="0"/>
    <n v="0"/>
    <n v="0"/>
    <n v="0"/>
    <n v="0"/>
    <n v="0"/>
    <n v="0"/>
    <s v="Spain"/>
  </r>
  <r>
    <n v="7505"/>
    <x v="35"/>
    <x v="1"/>
    <x v="2"/>
    <x v="482"/>
    <n v="1"/>
    <n v="1"/>
    <d v="2014-01-19T00:00:00"/>
    <n v="24"/>
    <n v="22"/>
    <n v="1"/>
    <n v="9"/>
    <n v="0"/>
    <n v="0"/>
    <n v="14"/>
    <n v="1"/>
    <n v="1"/>
    <n v="1"/>
    <n v="2"/>
    <n v="4"/>
    <n v="0"/>
    <n v="0"/>
    <n v="0"/>
    <n v="0"/>
    <n v="0"/>
    <n v="0"/>
    <n v="0"/>
    <s v="Spain"/>
  </r>
  <r>
    <n v="4286"/>
    <x v="0"/>
    <x v="1"/>
    <x v="1"/>
    <x v="483"/>
    <n v="0"/>
    <n v="1"/>
    <d v="2014-01-09T00:00:00"/>
    <n v="24"/>
    <n v="580"/>
    <n v="6"/>
    <n v="58"/>
    <n v="8"/>
    <n v="0"/>
    <n v="27"/>
    <n v="3"/>
    <n v="7"/>
    <n v="6"/>
    <n v="6"/>
    <n v="4"/>
    <n v="0"/>
    <n v="0"/>
    <n v="1"/>
    <n v="0"/>
    <n v="0"/>
    <n v="0"/>
    <n v="0"/>
    <s v="India"/>
  </r>
  <r>
    <n v="7224"/>
    <x v="11"/>
    <x v="0"/>
    <x v="2"/>
    <x v="484"/>
    <n v="1"/>
    <n v="1"/>
    <d v="2013-12-29T00:00:00"/>
    <n v="24"/>
    <n v="10"/>
    <n v="0"/>
    <n v="10"/>
    <n v="3"/>
    <n v="1"/>
    <n v="7"/>
    <n v="2"/>
    <n v="1"/>
    <n v="1"/>
    <n v="2"/>
    <n v="8"/>
    <n v="0"/>
    <n v="0"/>
    <n v="0"/>
    <n v="0"/>
    <n v="0"/>
    <n v="0"/>
    <n v="0"/>
    <s v="India"/>
  </r>
  <r>
    <n v="6215"/>
    <x v="11"/>
    <x v="0"/>
    <x v="2"/>
    <x v="484"/>
    <n v="1"/>
    <n v="1"/>
    <d v="2013-12-29T00:00:00"/>
    <n v="24"/>
    <n v="10"/>
    <n v="0"/>
    <n v="10"/>
    <n v="3"/>
    <n v="1"/>
    <n v="7"/>
    <n v="2"/>
    <n v="1"/>
    <n v="1"/>
    <n v="2"/>
    <n v="8"/>
    <n v="0"/>
    <n v="0"/>
    <n v="0"/>
    <n v="0"/>
    <n v="0"/>
    <n v="1"/>
    <n v="0"/>
    <s v="Saudi Arabia"/>
  </r>
  <r>
    <n v="968"/>
    <x v="25"/>
    <x v="3"/>
    <x v="0"/>
    <x v="485"/>
    <n v="1"/>
    <n v="0"/>
    <d v="2013-12-26T00:00:00"/>
    <n v="24"/>
    <n v="112"/>
    <n v="19"/>
    <n v="21"/>
    <n v="16"/>
    <n v="14"/>
    <n v="5"/>
    <n v="3"/>
    <n v="4"/>
    <n v="1"/>
    <n v="4"/>
    <n v="7"/>
    <n v="0"/>
    <n v="0"/>
    <n v="0"/>
    <n v="0"/>
    <n v="0"/>
    <n v="0"/>
    <n v="0"/>
    <s v="Australia"/>
  </r>
  <r>
    <n v="4096"/>
    <x v="25"/>
    <x v="3"/>
    <x v="0"/>
    <x v="485"/>
    <n v="1"/>
    <n v="0"/>
    <d v="2013-12-26T00:00:00"/>
    <n v="24"/>
    <n v="112"/>
    <n v="19"/>
    <n v="21"/>
    <n v="16"/>
    <n v="14"/>
    <n v="5"/>
    <n v="3"/>
    <n v="4"/>
    <n v="1"/>
    <n v="4"/>
    <n v="7"/>
    <n v="0"/>
    <n v="0"/>
    <n v="0"/>
    <n v="0"/>
    <n v="0"/>
    <n v="0"/>
    <n v="0"/>
    <s v="USA"/>
  </r>
  <r>
    <n v="3153"/>
    <x v="35"/>
    <x v="1"/>
    <x v="1"/>
    <x v="486"/>
    <n v="2"/>
    <n v="1"/>
    <d v="2013-12-08T00:00:00"/>
    <n v="24"/>
    <n v="11"/>
    <n v="0"/>
    <n v="4"/>
    <n v="0"/>
    <n v="0"/>
    <n v="2"/>
    <n v="1"/>
    <n v="1"/>
    <n v="0"/>
    <n v="2"/>
    <n v="8"/>
    <n v="0"/>
    <n v="0"/>
    <n v="0"/>
    <n v="0"/>
    <n v="0"/>
    <n v="0"/>
    <n v="0"/>
    <s v="Saudi Arabia"/>
  </r>
  <r>
    <n v="6504"/>
    <x v="17"/>
    <x v="2"/>
    <x v="3"/>
    <x v="487"/>
    <n v="1"/>
    <n v="0"/>
    <d v="2013-11-20T00:00:00"/>
    <n v="24"/>
    <n v="2"/>
    <n v="5"/>
    <n v="9"/>
    <n v="28"/>
    <n v="6"/>
    <n v="28"/>
    <n v="3"/>
    <n v="2"/>
    <n v="1"/>
    <n v="3"/>
    <n v="5"/>
    <n v="0"/>
    <n v="0"/>
    <n v="1"/>
    <n v="0"/>
    <n v="0"/>
    <n v="0"/>
    <n v="0"/>
    <s v="Spain"/>
  </r>
  <r>
    <n v="5329"/>
    <x v="38"/>
    <x v="1"/>
    <x v="0"/>
    <x v="488"/>
    <n v="1"/>
    <n v="1"/>
    <d v="2013-09-27T00:00:00"/>
    <n v="24"/>
    <n v="8"/>
    <n v="0"/>
    <n v="3"/>
    <n v="0"/>
    <n v="0"/>
    <n v="0"/>
    <n v="1"/>
    <n v="0"/>
    <n v="0"/>
    <n v="3"/>
    <n v="5"/>
    <n v="0"/>
    <n v="0"/>
    <n v="0"/>
    <n v="0"/>
    <n v="0"/>
    <n v="0"/>
    <n v="0"/>
    <s v="Australia"/>
  </r>
  <r>
    <n v="1175"/>
    <x v="27"/>
    <x v="3"/>
    <x v="2"/>
    <x v="489"/>
    <n v="0"/>
    <n v="0"/>
    <d v="2013-09-20T00:00:00"/>
    <n v="24"/>
    <n v="88"/>
    <n v="39"/>
    <n v="54"/>
    <n v="64"/>
    <n v="28"/>
    <n v="153"/>
    <n v="1"/>
    <n v="3"/>
    <n v="5"/>
    <n v="3"/>
    <n v="6"/>
    <n v="0"/>
    <n v="0"/>
    <n v="1"/>
    <n v="0"/>
    <n v="0"/>
    <n v="1"/>
    <n v="0"/>
    <s v="Spain"/>
  </r>
  <r>
    <n v="1377"/>
    <x v="5"/>
    <x v="3"/>
    <x v="4"/>
    <x v="490"/>
    <n v="0"/>
    <n v="1"/>
    <d v="2013-08-31T00:00:00"/>
    <n v="24"/>
    <n v="182"/>
    <n v="4"/>
    <n v="33"/>
    <n v="0"/>
    <n v="0"/>
    <n v="66"/>
    <n v="2"/>
    <n v="4"/>
    <n v="1"/>
    <n v="5"/>
    <n v="7"/>
    <n v="0"/>
    <n v="0"/>
    <n v="0"/>
    <n v="0"/>
    <n v="0"/>
    <n v="0"/>
    <n v="0"/>
    <s v="Saudi Arabia"/>
  </r>
  <r>
    <n v="4607"/>
    <x v="8"/>
    <x v="0"/>
    <x v="3"/>
    <x v="491"/>
    <n v="0"/>
    <n v="0"/>
    <d v="2013-08-23T00:00:00"/>
    <n v="24"/>
    <n v="227"/>
    <n v="23"/>
    <n v="389"/>
    <n v="42"/>
    <n v="21"/>
    <n v="75"/>
    <n v="1"/>
    <n v="4"/>
    <n v="5"/>
    <n v="7"/>
    <n v="2"/>
    <n v="0"/>
    <n v="0"/>
    <n v="0"/>
    <n v="0"/>
    <n v="0"/>
    <n v="0"/>
    <n v="0"/>
    <s v="Spain"/>
  </r>
  <r>
    <n v="4944"/>
    <x v="8"/>
    <x v="0"/>
    <x v="3"/>
    <x v="491"/>
    <n v="0"/>
    <n v="0"/>
    <d v="2013-08-23T00:00:00"/>
    <n v="24"/>
    <n v="227"/>
    <n v="23"/>
    <n v="389"/>
    <n v="42"/>
    <n v="21"/>
    <n v="75"/>
    <n v="1"/>
    <n v="4"/>
    <n v="5"/>
    <n v="7"/>
    <n v="2"/>
    <n v="0"/>
    <n v="0"/>
    <n v="0"/>
    <n v="0"/>
    <n v="0"/>
    <n v="0"/>
    <n v="0"/>
    <s v="Spain"/>
  </r>
  <r>
    <n v="9483"/>
    <x v="8"/>
    <x v="0"/>
    <x v="3"/>
    <x v="492"/>
    <n v="0"/>
    <n v="1"/>
    <d v="2013-08-19T00:00:00"/>
    <n v="24"/>
    <n v="290"/>
    <n v="59"/>
    <n v="177"/>
    <n v="77"/>
    <n v="5"/>
    <n v="29"/>
    <n v="7"/>
    <n v="4"/>
    <n v="6"/>
    <n v="8"/>
    <n v="3"/>
    <n v="0"/>
    <n v="0"/>
    <n v="0"/>
    <n v="0"/>
    <n v="0"/>
    <n v="0"/>
    <n v="1"/>
    <s v="Canada"/>
  </r>
  <r>
    <n v="1378"/>
    <x v="20"/>
    <x v="2"/>
    <x v="3"/>
    <x v="493"/>
    <n v="0"/>
    <n v="1"/>
    <d v="2013-07-24T00:00:00"/>
    <n v="24"/>
    <n v="284"/>
    <n v="16"/>
    <n v="160"/>
    <n v="84"/>
    <n v="16"/>
    <n v="134"/>
    <n v="6"/>
    <n v="7"/>
    <n v="4"/>
    <n v="6"/>
    <n v="6"/>
    <n v="0"/>
    <n v="0"/>
    <n v="0"/>
    <n v="0"/>
    <n v="0"/>
    <n v="0"/>
    <n v="0"/>
    <s v="Saudi Arabia"/>
  </r>
  <r>
    <n v="5991"/>
    <x v="38"/>
    <x v="3"/>
    <x v="2"/>
    <x v="494"/>
    <n v="0"/>
    <n v="1"/>
    <d v="2013-06-08T00:00:00"/>
    <n v="24"/>
    <n v="173"/>
    <n v="2"/>
    <n v="39"/>
    <n v="3"/>
    <n v="2"/>
    <n v="47"/>
    <n v="3"/>
    <n v="5"/>
    <n v="1"/>
    <n v="4"/>
    <n v="7"/>
    <n v="0"/>
    <n v="0"/>
    <n v="0"/>
    <n v="0"/>
    <n v="0"/>
    <n v="0"/>
    <n v="0"/>
    <s v="Germany"/>
  </r>
  <r>
    <n v="2807"/>
    <x v="10"/>
    <x v="0"/>
    <x v="2"/>
    <x v="495"/>
    <n v="0"/>
    <n v="1"/>
    <d v="2013-02-16T00:00:00"/>
    <n v="24"/>
    <n v="656"/>
    <n v="38"/>
    <n v="161"/>
    <n v="62"/>
    <n v="47"/>
    <n v="37"/>
    <n v="3"/>
    <n v="8"/>
    <n v="9"/>
    <n v="7"/>
    <n v="7"/>
    <n v="0"/>
    <n v="0"/>
    <n v="0"/>
    <n v="0"/>
    <n v="0"/>
    <n v="0"/>
    <n v="0"/>
    <s v="Spain"/>
  </r>
  <r>
    <n v="1052"/>
    <x v="10"/>
    <x v="0"/>
    <x v="2"/>
    <x v="495"/>
    <n v="0"/>
    <n v="1"/>
    <d v="2013-02-16T00:00:00"/>
    <n v="24"/>
    <n v="656"/>
    <n v="38"/>
    <n v="161"/>
    <n v="62"/>
    <n v="47"/>
    <n v="37"/>
    <n v="3"/>
    <n v="8"/>
    <n v="9"/>
    <n v="7"/>
    <n v="7"/>
    <n v="0"/>
    <n v="0"/>
    <n v="0"/>
    <n v="0"/>
    <n v="0"/>
    <n v="0"/>
    <n v="0"/>
    <s v="Australia"/>
  </r>
  <r>
    <n v="9760"/>
    <x v="34"/>
    <x v="1"/>
    <x v="4"/>
    <x v="496"/>
    <n v="0"/>
    <n v="1"/>
    <d v="2013-01-25T00:00:00"/>
    <n v="24"/>
    <n v="953"/>
    <n v="0"/>
    <n v="71"/>
    <n v="0"/>
    <n v="0"/>
    <n v="174"/>
    <n v="6"/>
    <n v="10"/>
    <n v="5"/>
    <n v="10"/>
    <n v="8"/>
    <n v="0"/>
    <n v="0"/>
    <n v="0"/>
    <n v="0"/>
    <n v="0"/>
    <n v="1"/>
    <n v="0"/>
    <s v="Saudi Arabia"/>
  </r>
  <r>
    <n v="7101"/>
    <x v="34"/>
    <x v="1"/>
    <x v="4"/>
    <x v="496"/>
    <n v="0"/>
    <n v="1"/>
    <d v="2013-01-25T00:00:00"/>
    <n v="24"/>
    <n v="953"/>
    <n v="0"/>
    <n v="71"/>
    <n v="0"/>
    <n v="0"/>
    <n v="174"/>
    <n v="6"/>
    <n v="10"/>
    <n v="5"/>
    <n v="10"/>
    <n v="8"/>
    <n v="0"/>
    <n v="0"/>
    <n v="0"/>
    <n v="0"/>
    <n v="0"/>
    <n v="0"/>
    <n v="0"/>
    <s v="Spain"/>
  </r>
  <r>
    <n v="9909"/>
    <x v="52"/>
    <x v="2"/>
    <x v="2"/>
    <x v="130"/>
    <n v="0"/>
    <n v="0"/>
    <d v="2012-11-09T00:00:00"/>
    <n v="24"/>
    <n v="3"/>
    <n v="18"/>
    <n v="14"/>
    <n v="15"/>
    <n v="22"/>
    <n v="50"/>
    <n v="3"/>
    <n v="3"/>
    <n v="1"/>
    <n v="3"/>
    <n v="9"/>
    <n v="0"/>
    <n v="0"/>
    <n v="0"/>
    <n v="0"/>
    <n v="0"/>
    <n v="1"/>
    <n v="0"/>
    <s v="Australia"/>
  </r>
  <r>
    <n v="5907"/>
    <x v="30"/>
    <x v="3"/>
    <x v="2"/>
    <x v="497"/>
    <n v="1"/>
    <n v="1"/>
    <d v="2012-11-03T00:00:00"/>
    <n v="24"/>
    <n v="8"/>
    <n v="0"/>
    <n v="8"/>
    <n v="0"/>
    <n v="0"/>
    <n v="2"/>
    <n v="1"/>
    <n v="1"/>
    <n v="0"/>
    <n v="2"/>
    <n v="8"/>
    <n v="0"/>
    <n v="0"/>
    <n v="0"/>
    <n v="0"/>
    <n v="0"/>
    <n v="0"/>
    <n v="0"/>
    <s v="Spain"/>
  </r>
  <r>
    <n v="793"/>
    <x v="28"/>
    <x v="0"/>
    <x v="2"/>
    <x v="498"/>
    <n v="1"/>
    <n v="0"/>
    <d v="2012-10-06T00:00:00"/>
    <n v="24"/>
    <n v="18"/>
    <n v="3"/>
    <n v="17"/>
    <n v="3"/>
    <n v="0"/>
    <n v="4"/>
    <n v="1"/>
    <n v="2"/>
    <n v="0"/>
    <n v="3"/>
    <n v="9"/>
    <n v="0"/>
    <n v="0"/>
    <n v="0"/>
    <n v="0"/>
    <n v="0"/>
    <n v="0"/>
    <n v="0"/>
    <s v="Australia"/>
  </r>
  <r>
    <n v="8832"/>
    <x v="14"/>
    <x v="3"/>
    <x v="3"/>
    <x v="499"/>
    <n v="1"/>
    <n v="0"/>
    <d v="2012-09-12T00:00:00"/>
    <n v="24"/>
    <n v="37"/>
    <n v="5"/>
    <n v="56"/>
    <n v="12"/>
    <n v="8"/>
    <n v="5"/>
    <n v="2"/>
    <n v="3"/>
    <n v="0"/>
    <n v="4"/>
    <n v="7"/>
    <n v="0"/>
    <n v="0"/>
    <n v="0"/>
    <n v="0"/>
    <n v="0"/>
    <n v="0"/>
    <n v="0"/>
    <s v="Germany"/>
  </r>
  <r>
    <n v="2535"/>
    <x v="29"/>
    <x v="3"/>
    <x v="2"/>
    <x v="500"/>
    <n v="1"/>
    <n v="0"/>
    <d v="2012-08-18T00:00:00"/>
    <n v="24"/>
    <n v="163"/>
    <n v="0"/>
    <n v="480"/>
    <n v="0"/>
    <n v="126"/>
    <n v="75"/>
    <n v="1"/>
    <n v="6"/>
    <n v="5"/>
    <n v="8"/>
    <n v="9"/>
    <n v="1"/>
    <n v="0"/>
    <n v="0"/>
    <n v="1"/>
    <n v="1"/>
    <n v="1"/>
    <n v="0"/>
    <s v="Spain"/>
  </r>
  <r>
    <n v="1523"/>
    <x v="28"/>
    <x v="0"/>
    <x v="2"/>
    <x v="501"/>
    <n v="1"/>
    <n v="1"/>
    <d v="2014-05-07T00:00:00"/>
    <n v="25"/>
    <n v="69"/>
    <n v="2"/>
    <n v="15"/>
    <n v="2"/>
    <n v="2"/>
    <n v="6"/>
    <n v="2"/>
    <n v="2"/>
    <n v="0"/>
    <n v="4"/>
    <n v="5"/>
    <n v="0"/>
    <n v="0"/>
    <n v="0"/>
    <n v="0"/>
    <n v="0"/>
    <n v="0"/>
    <n v="0"/>
    <s v="Saudi Arabia"/>
  </r>
  <r>
    <n v="1839"/>
    <x v="21"/>
    <x v="0"/>
    <x v="1"/>
    <x v="502"/>
    <n v="0"/>
    <n v="0"/>
    <d v="2014-04-21T00:00:00"/>
    <n v="25"/>
    <n v="56"/>
    <n v="7"/>
    <n v="48"/>
    <n v="10"/>
    <n v="2"/>
    <n v="18"/>
    <n v="1"/>
    <n v="3"/>
    <n v="0"/>
    <n v="4"/>
    <n v="7"/>
    <n v="0"/>
    <n v="0"/>
    <n v="0"/>
    <n v="0"/>
    <n v="0"/>
    <n v="0"/>
    <n v="0"/>
    <s v="India"/>
  </r>
  <r>
    <n v="9972"/>
    <x v="26"/>
    <x v="1"/>
    <x v="3"/>
    <x v="503"/>
    <n v="1"/>
    <n v="1"/>
    <d v="2014-04-13T00:00:00"/>
    <n v="25"/>
    <n v="38"/>
    <n v="0"/>
    <n v="2"/>
    <n v="0"/>
    <n v="0"/>
    <n v="6"/>
    <n v="1"/>
    <n v="1"/>
    <n v="0"/>
    <n v="3"/>
    <n v="7"/>
    <n v="0"/>
    <n v="1"/>
    <n v="1"/>
    <n v="0"/>
    <n v="0"/>
    <n v="0"/>
    <n v="0"/>
    <s v="Saudi Arabia"/>
  </r>
  <r>
    <n v="2945"/>
    <x v="26"/>
    <x v="1"/>
    <x v="3"/>
    <x v="503"/>
    <n v="1"/>
    <n v="1"/>
    <d v="2014-04-13T00:00:00"/>
    <n v="25"/>
    <n v="38"/>
    <n v="0"/>
    <n v="2"/>
    <n v="0"/>
    <n v="0"/>
    <n v="6"/>
    <n v="1"/>
    <n v="1"/>
    <n v="0"/>
    <n v="3"/>
    <n v="7"/>
    <n v="0"/>
    <n v="1"/>
    <n v="1"/>
    <n v="0"/>
    <n v="0"/>
    <n v="0"/>
    <n v="0"/>
    <s v="Canada"/>
  </r>
  <r>
    <n v="9291"/>
    <x v="8"/>
    <x v="3"/>
    <x v="2"/>
    <x v="504"/>
    <n v="0"/>
    <n v="1"/>
    <d v="2014-03-23T00:00:00"/>
    <n v="25"/>
    <n v="8"/>
    <n v="2"/>
    <n v="4"/>
    <n v="0"/>
    <n v="0"/>
    <n v="1"/>
    <n v="1"/>
    <n v="0"/>
    <n v="0"/>
    <n v="3"/>
    <n v="5"/>
    <n v="0"/>
    <n v="0"/>
    <n v="0"/>
    <n v="0"/>
    <n v="0"/>
    <n v="0"/>
    <n v="0"/>
    <s v="Spain"/>
  </r>
  <r>
    <n v="2829"/>
    <x v="26"/>
    <x v="0"/>
    <x v="2"/>
    <x v="505"/>
    <n v="0"/>
    <n v="1"/>
    <d v="2014-03-10T00:00:00"/>
    <n v="25"/>
    <n v="626"/>
    <n v="0"/>
    <n v="70"/>
    <n v="0"/>
    <n v="7"/>
    <n v="28"/>
    <n v="2"/>
    <n v="9"/>
    <n v="3"/>
    <n v="8"/>
    <n v="6"/>
    <n v="1"/>
    <n v="0"/>
    <n v="0"/>
    <n v="1"/>
    <n v="0"/>
    <n v="0"/>
    <n v="0"/>
    <s v="Canada"/>
  </r>
  <r>
    <n v="8594"/>
    <x v="2"/>
    <x v="1"/>
    <x v="4"/>
    <x v="506"/>
    <n v="0"/>
    <n v="1"/>
    <d v="2014-01-28T00:00:00"/>
    <n v="25"/>
    <n v="112"/>
    <n v="0"/>
    <n v="6"/>
    <n v="2"/>
    <n v="1"/>
    <n v="14"/>
    <n v="2"/>
    <n v="3"/>
    <n v="1"/>
    <n v="3"/>
    <n v="6"/>
    <n v="0"/>
    <n v="0"/>
    <n v="0"/>
    <n v="0"/>
    <n v="0"/>
    <n v="0"/>
    <n v="0"/>
    <s v="Spain"/>
  </r>
  <r>
    <n v="1592"/>
    <x v="0"/>
    <x v="0"/>
    <x v="2"/>
    <x v="507"/>
    <n v="0"/>
    <n v="0"/>
    <d v="2014-01-24T00:00:00"/>
    <n v="25"/>
    <n v="547"/>
    <n v="99"/>
    <n v="812"/>
    <n v="151"/>
    <n v="82"/>
    <n v="33"/>
    <n v="0"/>
    <n v="4"/>
    <n v="6"/>
    <n v="5"/>
    <n v="1"/>
    <n v="1"/>
    <n v="0"/>
    <n v="0"/>
    <n v="0"/>
    <n v="1"/>
    <n v="0"/>
    <n v="0"/>
    <s v="Canada"/>
  </r>
  <r>
    <n v="4310"/>
    <x v="44"/>
    <x v="0"/>
    <x v="2"/>
    <x v="508"/>
    <n v="0"/>
    <n v="0"/>
    <d v="2014-01-22T00:00:00"/>
    <n v="25"/>
    <n v="507"/>
    <n v="93"/>
    <n v="520"/>
    <n v="242"/>
    <n v="40"/>
    <n v="26"/>
    <n v="1"/>
    <n v="5"/>
    <n v="10"/>
    <n v="5"/>
    <n v="1"/>
    <n v="1"/>
    <n v="0"/>
    <n v="0"/>
    <n v="0"/>
    <n v="0"/>
    <n v="1"/>
    <n v="0"/>
    <s v="Australia"/>
  </r>
  <r>
    <n v="6950"/>
    <x v="2"/>
    <x v="3"/>
    <x v="2"/>
    <x v="509"/>
    <n v="1"/>
    <n v="1"/>
    <d v="2013-12-15T00:00:00"/>
    <n v="25"/>
    <n v="35"/>
    <n v="1"/>
    <n v="16"/>
    <n v="0"/>
    <n v="1"/>
    <n v="1"/>
    <n v="2"/>
    <n v="2"/>
    <n v="0"/>
    <n v="3"/>
    <n v="7"/>
    <n v="0"/>
    <n v="0"/>
    <n v="0"/>
    <n v="0"/>
    <n v="0"/>
    <n v="0"/>
    <n v="0"/>
    <s v="Canada"/>
  </r>
  <r>
    <n v="8492"/>
    <x v="29"/>
    <x v="0"/>
    <x v="3"/>
    <x v="510"/>
    <n v="0"/>
    <n v="0"/>
    <d v="2013-11-09T00:00:00"/>
    <n v="25"/>
    <n v="795"/>
    <n v="0"/>
    <n v="545"/>
    <n v="95"/>
    <n v="58"/>
    <n v="0"/>
    <n v="1"/>
    <n v="8"/>
    <n v="4"/>
    <n v="10"/>
    <n v="6"/>
    <n v="1"/>
    <n v="0"/>
    <n v="0"/>
    <n v="0"/>
    <n v="0"/>
    <n v="0"/>
    <n v="0"/>
    <s v="Spain"/>
  </r>
  <r>
    <n v="5684"/>
    <x v="18"/>
    <x v="3"/>
    <x v="0"/>
    <x v="511"/>
    <n v="1"/>
    <n v="1"/>
    <d v="2013-10-11T00:00:00"/>
    <n v="25"/>
    <n v="56"/>
    <n v="0"/>
    <n v="9"/>
    <n v="0"/>
    <n v="0"/>
    <n v="3"/>
    <n v="2"/>
    <n v="2"/>
    <n v="0"/>
    <n v="3"/>
    <n v="7"/>
    <n v="0"/>
    <n v="0"/>
    <n v="0"/>
    <n v="0"/>
    <n v="0"/>
    <n v="0"/>
    <n v="0"/>
    <s v="Spain"/>
  </r>
  <r>
    <n v="5909"/>
    <x v="32"/>
    <x v="0"/>
    <x v="2"/>
    <x v="512"/>
    <n v="0"/>
    <n v="1"/>
    <d v="2013-09-19T00:00:00"/>
    <n v="25"/>
    <n v="895"/>
    <n v="10"/>
    <n v="101"/>
    <n v="13"/>
    <n v="0"/>
    <n v="152"/>
    <n v="5"/>
    <n v="3"/>
    <n v="4"/>
    <n v="8"/>
    <n v="8"/>
    <n v="0"/>
    <n v="0"/>
    <n v="0"/>
    <n v="0"/>
    <n v="0"/>
    <n v="0"/>
    <n v="0"/>
    <s v="Germany"/>
  </r>
  <r>
    <n v="9855"/>
    <x v="30"/>
    <x v="1"/>
    <x v="1"/>
    <x v="513"/>
    <n v="0"/>
    <n v="1"/>
    <d v="2013-08-25T00:00:00"/>
    <n v="25"/>
    <n v="899"/>
    <n v="0"/>
    <n v="101"/>
    <n v="0"/>
    <n v="0"/>
    <n v="20"/>
    <n v="1"/>
    <n v="6"/>
    <n v="6"/>
    <n v="13"/>
    <n v="4"/>
    <n v="1"/>
    <n v="0"/>
    <n v="0"/>
    <n v="0"/>
    <n v="0"/>
    <n v="0"/>
    <n v="0"/>
    <s v="Spain"/>
  </r>
  <r>
    <n v="975"/>
    <x v="16"/>
    <x v="0"/>
    <x v="1"/>
    <x v="514"/>
    <n v="1"/>
    <n v="1"/>
    <d v="2013-05-28T00:00:00"/>
    <n v="25"/>
    <n v="178"/>
    <n v="4"/>
    <n v="26"/>
    <n v="8"/>
    <n v="4"/>
    <n v="44"/>
    <n v="5"/>
    <n v="4"/>
    <n v="1"/>
    <n v="5"/>
    <n v="6"/>
    <n v="0"/>
    <n v="0"/>
    <n v="0"/>
    <n v="0"/>
    <n v="0"/>
    <n v="0"/>
    <n v="0"/>
    <s v="Australia"/>
  </r>
  <r>
    <n v="8754"/>
    <x v="21"/>
    <x v="1"/>
    <x v="3"/>
    <x v="515"/>
    <n v="0"/>
    <n v="1"/>
    <d v="2013-05-16T00:00:00"/>
    <n v="25"/>
    <n v="14"/>
    <n v="0"/>
    <n v="3"/>
    <n v="0"/>
    <n v="0"/>
    <n v="3"/>
    <n v="1"/>
    <n v="1"/>
    <n v="0"/>
    <n v="2"/>
    <n v="7"/>
    <n v="0"/>
    <n v="0"/>
    <n v="0"/>
    <n v="0"/>
    <n v="0"/>
    <n v="0"/>
    <n v="0"/>
    <s v="Spain"/>
  </r>
  <r>
    <n v="1456"/>
    <x v="7"/>
    <x v="0"/>
    <x v="1"/>
    <x v="516"/>
    <n v="0"/>
    <n v="1"/>
    <d v="2013-04-01T00:00:00"/>
    <n v="25"/>
    <n v="265"/>
    <n v="199"/>
    <n v="303"/>
    <n v="234"/>
    <n v="9"/>
    <n v="170"/>
    <n v="7"/>
    <n v="10"/>
    <n v="2"/>
    <n v="12"/>
    <n v="7"/>
    <n v="0"/>
    <n v="0"/>
    <n v="0"/>
    <n v="0"/>
    <n v="0"/>
    <n v="0"/>
    <n v="0"/>
    <s v="India"/>
  </r>
  <r>
    <n v="2849"/>
    <x v="7"/>
    <x v="0"/>
    <x v="1"/>
    <x v="516"/>
    <n v="0"/>
    <n v="1"/>
    <d v="2013-04-01T00:00:00"/>
    <n v="25"/>
    <n v="265"/>
    <n v="199"/>
    <n v="303"/>
    <n v="234"/>
    <n v="9"/>
    <n v="170"/>
    <n v="7"/>
    <n v="10"/>
    <n v="2"/>
    <n v="12"/>
    <n v="7"/>
    <n v="0"/>
    <n v="0"/>
    <n v="0"/>
    <n v="0"/>
    <n v="0"/>
    <n v="0"/>
    <n v="0"/>
    <s v="Canada"/>
  </r>
  <r>
    <n v="9984"/>
    <x v="9"/>
    <x v="2"/>
    <x v="2"/>
    <x v="517"/>
    <n v="1"/>
    <n v="1"/>
    <d v="2013-03-27T00:00:00"/>
    <n v="25"/>
    <n v="349"/>
    <n v="16"/>
    <n v="144"/>
    <n v="28"/>
    <n v="5"/>
    <n v="182"/>
    <n v="5"/>
    <n v="8"/>
    <n v="5"/>
    <n v="4"/>
    <n v="8"/>
    <n v="1"/>
    <n v="0"/>
    <n v="1"/>
    <n v="0"/>
    <n v="0"/>
    <n v="1"/>
    <n v="0"/>
    <s v="Spain"/>
  </r>
  <r>
    <n v="5527"/>
    <x v="23"/>
    <x v="0"/>
    <x v="3"/>
    <x v="518"/>
    <n v="1"/>
    <n v="0"/>
    <d v="2013-02-13T00:00:00"/>
    <n v="25"/>
    <n v="4"/>
    <n v="12"/>
    <n v="11"/>
    <n v="3"/>
    <n v="13"/>
    <n v="15"/>
    <n v="2"/>
    <n v="2"/>
    <n v="0"/>
    <n v="3"/>
    <n v="8"/>
    <n v="0"/>
    <n v="0"/>
    <n v="0"/>
    <n v="0"/>
    <n v="0"/>
    <n v="0"/>
    <n v="0"/>
    <s v="Spain"/>
  </r>
  <r>
    <n v="5628"/>
    <x v="33"/>
    <x v="0"/>
    <x v="3"/>
    <x v="519"/>
    <n v="0"/>
    <n v="0"/>
    <d v="2013-02-08T00:00:00"/>
    <n v="25"/>
    <n v="848"/>
    <n v="154"/>
    <n v="323"/>
    <n v="201"/>
    <n v="61"/>
    <n v="78"/>
    <n v="1"/>
    <n v="10"/>
    <n v="3"/>
    <n v="10"/>
    <n v="6"/>
    <n v="0"/>
    <n v="0"/>
    <n v="1"/>
    <n v="0"/>
    <n v="0"/>
    <n v="0"/>
    <n v="0"/>
    <s v="USA"/>
  </r>
  <r>
    <n v="7627"/>
    <x v="17"/>
    <x v="3"/>
    <x v="2"/>
    <x v="520"/>
    <n v="0"/>
    <n v="0"/>
    <d v="2012-12-12T00:00:00"/>
    <n v="25"/>
    <n v="817"/>
    <n v="183"/>
    <n v="797"/>
    <n v="106"/>
    <n v="163"/>
    <n v="20"/>
    <n v="0"/>
    <n v="5"/>
    <n v="11"/>
    <n v="5"/>
    <n v="2"/>
    <n v="1"/>
    <n v="0"/>
    <n v="0"/>
    <n v="0"/>
    <n v="1"/>
    <n v="1"/>
    <n v="0"/>
    <s v="Spain"/>
  </r>
  <r>
    <n v="1351"/>
    <x v="16"/>
    <x v="3"/>
    <x v="3"/>
    <x v="521"/>
    <n v="0"/>
    <n v="1"/>
    <d v="2012-09-20T00:00:00"/>
    <n v="25"/>
    <n v="962"/>
    <n v="12"/>
    <n v="194"/>
    <n v="16"/>
    <n v="24"/>
    <n v="12"/>
    <n v="4"/>
    <n v="7"/>
    <n v="8"/>
    <n v="13"/>
    <n v="6"/>
    <n v="0"/>
    <n v="0"/>
    <n v="0"/>
    <n v="0"/>
    <n v="1"/>
    <n v="0"/>
    <n v="0"/>
    <s v="Spain"/>
  </r>
  <r>
    <n v="10629"/>
    <x v="28"/>
    <x v="2"/>
    <x v="2"/>
    <x v="120"/>
    <n v="1"/>
    <n v="0"/>
    <d v="2012-09-14T00:00:00"/>
    <n v="25"/>
    <n v="25"/>
    <n v="3"/>
    <n v="43"/>
    <n v="17"/>
    <n v="4"/>
    <n v="17"/>
    <n v="3"/>
    <n v="3"/>
    <n v="0"/>
    <n v="3"/>
    <n v="8"/>
    <n v="0"/>
    <n v="0"/>
    <n v="0"/>
    <n v="0"/>
    <n v="0"/>
    <n v="0"/>
    <n v="0"/>
    <s v="Germany"/>
  </r>
  <r>
    <n v="10395"/>
    <x v="19"/>
    <x v="4"/>
    <x v="1"/>
    <x v="522"/>
    <n v="1"/>
    <n v="0"/>
    <d v="2012-08-22T00:00:00"/>
    <n v="25"/>
    <n v="1"/>
    <n v="45"/>
    <n v="3"/>
    <n v="4"/>
    <n v="6"/>
    <n v="42"/>
    <n v="3"/>
    <n v="3"/>
    <n v="1"/>
    <n v="3"/>
    <n v="8"/>
    <n v="0"/>
    <n v="0"/>
    <n v="0"/>
    <n v="0"/>
    <n v="0"/>
    <n v="0"/>
    <n v="0"/>
    <s v="Spain"/>
  </r>
  <r>
    <n v="6961"/>
    <x v="21"/>
    <x v="0"/>
    <x v="2"/>
    <x v="523"/>
    <n v="2"/>
    <n v="0"/>
    <d v="2014-05-22T00:00:00"/>
    <n v="26"/>
    <n v="1"/>
    <n v="1"/>
    <n v="5"/>
    <n v="0"/>
    <n v="3"/>
    <n v="1"/>
    <n v="1"/>
    <n v="1"/>
    <n v="0"/>
    <n v="2"/>
    <n v="8"/>
    <n v="0"/>
    <n v="0"/>
    <n v="0"/>
    <n v="0"/>
    <n v="0"/>
    <n v="0"/>
    <n v="0"/>
    <s v="Spain"/>
  </r>
  <r>
    <n v="10196"/>
    <x v="29"/>
    <x v="0"/>
    <x v="2"/>
    <x v="524"/>
    <n v="2"/>
    <n v="0"/>
    <d v="2014-03-12T00:00:00"/>
    <n v="26"/>
    <n v="212"/>
    <n v="123"/>
    <n v="177"/>
    <n v="15"/>
    <n v="64"/>
    <n v="23"/>
    <n v="2"/>
    <n v="8"/>
    <n v="2"/>
    <n v="8"/>
    <n v="4"/>
    <n v="0"/>
    <n v="0"/>
    <n v="0"/>
    <n v="0"/>
    <n v="0"/>
    <n v="0"/>
    <n v="0"/>
    <s v="USA"/>
  </r>
  <r>
    <n v="6182"/>
    <x v="24"/>
    <x v="0"/>
    <x v="3"/>
    <x v="525"/>
    <n v="1"/>
    <n v="0"/>
    <d v="2014-02-10T00:00:00"/>
    <n v="26"/>
    <n v="11"/>
    <n v="4"/>
    <n v="20"/>
    <n v="10"/>
    <n v="3"/>
    <n v="5"/>
    <n v="2"/>
    <n v="2"/>
    <n v="0"/>
    <n v="4"/>
    <n v="6"/>
    <n v="0"/>
    <n v="0"/>
    <n v="0"/>
    <n v="0"/>
    <n v="0"/>
    <n v="0"/>
    <n v="0"/>
    <s v="USA"/>
  </r>
  <r>
    <n v="10432"/>
    <x v="21"/>
    <x v="0"/>
    <x v="0"/>
    <x v="526"/>
    <n v="1"/>
    <n v="0"/>
    <d v="2014-01-30T00:00:00"/>
    <n v="26"/>
    <n v="2"/>
    <n v="0"/>
    <n v="9"/>
    <n v="3"/>
    <n v="6"/>
    <n v="2"/>
    <n v="1"/>
    <n v="1"/>
    <n v="0"/>
    <n v="3"/>
    <n v="8"/>
    <n v="0"/>
    <n v="0"/>
    <n v="0"/>
    <n v="0"/>
    <n v="0"/>
    <n v="0"/>
    <n v="0"/>
    <s v="Canada"/>
  </r>
  <r>
    <n v="1542"/>
    <x v="17"/>
    <x v="0"/>
    <x v="1"/>
    <x v="527"/>
    <n v="1"/>
    <n v="2"/>
    <d v="2013-12-30T00:00:00"/>
    <n v="26"/>
    <n v="347"/>
    <n v="0"/>
    <n v="35"/>
    <n v="4"/>
    <n v="3"/>
    <n v="7"/>
    <n v="6"/>
    <n v="4"/>
    <n v="2"/>
    <n v="8"/>
    <n v="5"/>
    <n v="0"/>
    <n v="0"/>
    <n v="0"/>
    <n v="0"/>
    <n v="0"/>
    <n v="0"/>
    <n v="0"/>
    <s v="USA"/>
  </r>
  <r>
    <n v="4220"/>
    <x v="0"/>
    <x v="1"/>
    <x v="2"/>
    <x v="528"/>
    <n v="0"/>
    <n v="1"/>
    <d v="2013-11-02T00:00:00"/>
    <n v="26"/>
    <n v="73"/>
    <n v="0"/>
    <n v="13"/>
    <n v="0"/>
    <n v="1"/>
    <n v="0"/>
    <n v="1"/>
    <n v="2"/>
    <n v="1"/>
    <n v="3"/>
    <n v="3"/>
    <n v="0"/>
    <n v="0"/>
    <n v="0"/>
    <n v="0"/>
    <n v="0"/>
    <n v="0"/>
    <n v="0"/>
    <s v="Canada"/>
  </r>
  <r>
    <n v="4141"/>
    <x v="15"/>
    <x v="0"/>
    <x v="3"/>
    <x v="529"/>
    <n v="0"/>
    <n v="0"/>
    <d v="2013-08-21T00:00:00"/>
    <n v="26"/>
    <n v="426"/>
    <n v="49"/>
    <n v="127"/>
    <n v="111"/>
    <n v="21"/>
    <n v="42"/>
    <n v="1"/>
    <n v="8"/>
    <n v="2"/>
    <n v="10"/>
    <n v="4"/>
    <n v="0"/>
    <n v="0"/>
    <n v="0"/>
    <n v="0"/>
    <n v="0"/>
    <n v="0"/>
    <n v="0"/>
    <s v="USA"/>
  </r>
  <r>
    <n v="1940"/>
    <x v="19"/>
    <x v="0"/>
    <x v="2"/>
    <x v="530"/>
    <n v="1"/>
    <n v="0"/>
    <d v="2013-07-12T00:00:00"/>
    <n v="26"/>
    <n v="1"/>
    <n v="3"/>
    <n v="4"/>
    <n v="2"/>
    <n v="2"/>
    <n v="6"/>
    <n v="1"/>
    <n v="1"/>
    <n v="0"/>
    <n v="2"/>
    <n v="8"/>
    <n v="0"/>
    <n v="0"/>
    <n v="0"/>
    <n v="0"/>
    <n v="0"/>
    <n v="0"/>
    <n v="0"/>
    <s v="Australia"/>
  </r>
  <r>
    <n v="1506"/>
    <x v="17"/>
    <x v="0"/>
    <x v="1"/>
    <x v="531"/>
    <n v="1"/>
    <n v="1"/>
    <d v="2013-06-28T00:00:00"/>
    <n v="26"/>
    <n v="48"/>
    <n v="9"/>
    <n v="45"/>
    <n v="3"/>
    <n v="15"/>
    <n v="20"/>
    <n v="4"/>
    <n v="2"/>
    <n v="1"/>
    <n v="4"/>
    <n v="6"/>
    <n v="0"/>
    <n v="0"/>
    <n v="0"/>
    <n v="0"/>
    <n v="0"/>
    <n v="1"/>
    <n v="0"/>
    <s v="Spain"/>
  </r>
  <r>
    <n v="6347"/>
    <x v="7"/>
    <x v="4"/>
    <x v="1"/>
    <x v="532"/>
    <n v="1"/>
    <n v="0"/>
    <d v="2013-06-27T00:00:00"/>
    <n v="26"/>
    <n v="1"/>
    <n v="1"/>
    <n v="4"/>
    <n v="11"/>
    <n v="9"/>
    <n v="10"/>
    <n v="1"/>
    <n v="1"/>
    <n v="0"/>
    <n v="3"/>
    <n v="8"/>
    <n v="0"/>
    <n v="0"/>
    <n v="0"/>
    <n v="0"/>
    <n v="0"/>
    <n v="0"/>
    <n v="0"/>
    <s v="Spain"/>
  </r>
  <r>
    <n v="1361"/>
    <x v="21"/>
    <x v="3"/>
    <x v="2"/>
    <x v="533"/>
    <n v="0"/>
    <n v="0"/>
    <d v="2013-06-04T00:00:00"/>
    <n v="26"/>
    <n v="1076"/>
    <n v="68"/>
    <n v="103"/>
    <n v="29"/>
    <n v="91"/>
    <n v="68"/>
    <n v="1"/>
    <n v="3"/>
    <n v="4"/>
    <n v="8"/>
    <n v="1"/>
    <n v="0"/>
    <n v="0"/>
    <n v="0"/>
    <n v="1"/>
    <n v="1"/>
    <n v="1"/>
    <n v="0"/>
    <s v="Spain"/>
  </r>
  <r>
    <n v="9422"/>
    <x v="4"/>
    <x v="0"/>
    <x v="2"/>
    <x v="534"/>
    <n v="1"/>
    <n v="0"/>
    <d v="2013-05-31T00:00:00"/>
    <n v="26"/>
    <n v="36"/>
    <n v="2"/>
    <n v="42"/>
    <n v="20"/>
    <n v="21"/>
    <n v="10"/>
    <n v="2"/>
    <n v="2"/>
    <n v="1"/>
    <n v="4"/>
    <n v="3"/>
    <n v="0"/>
    <n v="0"/>
    <n v="0"/>
    <n v="0"/>
    <n v="0"/>
    <n v="0"/>
    <n v="0"/>
    <s v="Australia"/>
  </r>
  <r>
    <n v="1081"/>
    <x v="35"/>
    <x v="1"/>
    <x v="2"/>
    <x v="535"/>
    <n v="1"/>
    <n v="2"/>
    <d v="2013-03-27T00:00:00"/>
    <n v="26"/>
    <n v="733"/>
    <n v="9"/>
    <n v="180"/>
    <n v="12"/>
    <n v="19"/>
    <n v="66"/>
    <n v="11"/>
    <n v="6"/>
    <n v="3"/>
    <n v="5"/>
    <n v="4"/>
    <n v="0"/>
    <n v="0"/>
    <n v="0"/>
    <n v="0"/>
    <n v="0"/>
    <n v="0"/>
    <n v="0"/>
    <s v="Saudi Arabia"/>
  </r>
  <r>
    <n v="7458"/>
    <x v="16"/>
    <x v="3"/>
    <x v="3"/>
    <x v="536"/>
    <n v="1"/>
    <n v="1"/>
    <d v="2013-03-06T00:00:00"/>
    <n v="26"/>
    <n v="39"/>
    <n v="2"/>
    <n v="25"/>
    <n v="4"/>
    <n v="3"/>
    <n v="24"/>
    <n v="2"/>
    <n v="3"/>
    <n v="0"/>
    <n v="3"/>
    <n v="8"/>
    <n v="0"/>
    <n v="0"/>
    <n v="0"/>
    <n v="0"/>
    <n v="0"/>
    <n v="0"/>
    <n v="0"/>
    <s v="Australia"/>
  </r>
  <r>
    <n v="1012"/>
    <x v="30"/>
    <x v="0"/>
    <x v="1"/>
    <x v="537"/>
    <n v="0"/>
    <n v="1"/>
    <d v="2013-02-18T00:00:00"/>
    <n v="26"/>
    <n v="523"/>
    <n v="7"/>
    <n v="134"/>
    <n v="37"/>
    <n v="14"/>
    <n v="169"/>
    <n v="4"/>
    <n v="8"/>
    <n v="2"/>
    <n v="10"/>
    <n v="7"/>
    <n v="0"/>
    <n v="0"/>
    <n v="0"/>
    <n v="0"/>
    <n v="0"/>
    <n v="0"/>
    <n v="0"/>
    <s v="Australia"/>
  </r>
  <r>
    <n v="5453"/>
    <x v="16"/>
    <x v="3"/>
    <x v="2"/>
    <x v="538"/>
    <n v="0"/>
    <n v="0"/>
    <d v="2012-09-26T00:00:00"/>
    <n v="26"/>
    <n v="1083"/>
    <n v="108"/>
    <n v="649"/>
    <n v="253"/>
    <n v="151"/>
    <n v="108"/>
    <n v="1"/>
    <n v="4"/>
    <n v="7"/>
    <n v="12"/>
    <n v="2"/>
    <n v="1"/>
    <n v="0"/>
    <n v="0"/>
    <n v="0"/>
    <n v="0"/>
    <n v="0"/>
    <n v="0"/>
    <s v="Saudi Arabia"/>
  </r>
  <r>
    <n v="6818"/>
    <x v="21"/>
    <x v="0"/>
    <x v="2"/>
    <x v="539"/>
    <n v="0"/>
    <n v="1"/>
    <d v="2012-09-12T00:00:00"/>
    <n v="26"/>
    <n v="98"/>
    <n v="0"/>
    <n v="106"/>
    <n v="49"/>
    <n v="10"/>
    <n v="106"/>
    <n v="5"/>
    <n v="5"/>
    <n v="1"/>
    <n v="5"/>
    <n v="6"/>
    <n v="0"/>
    <n v="0"/>
    <n v="0"/>
    <n v="0"/>
    <n v="0"/>
    <n v="0"/>
    <n v="0"/>
    <s v="Spain"/>
  </r>
  <r>
    <n v="7807"/>
    <x v="21"/>
    <x v="0"/>
    <x v="2"/>
    <x v="539"/>
    <n v="0"/>
    <n v="1"/>
    <d v="2012-09-12T00:00:00"/>
    <n v="26"/>
    <n v="98"/>
    <n v="0"/>
    <n v="106"/>
    <n v="49"/>
    <n v="10"/>
    <n v="106"/>
    <n v="5"/>
    <n v="5"/>
    <n v="1"/>
    <n v="5"/>
    <n v="6"/>
    <n v="0"/>
    <n v="0"/>
    <n v="0"/>
    <n v="0"/>
    <n v="0"/>
    <n v="0"/>
    <n v="0"/>
    <s v="Spain"/>
  </r>
  <r>
    <n v="7532"/>
    <x v="36"/>
    <x v="0"/>
    <x v="2"/>
    <x v="540"/>
    <n v="0"/>
    <n v="1"/>
    <d v="2012-08-30T00:00:00"/>
    <n v="26"/>
    <n v="99"/>
    <n v="2"/>
    <n v="11"/>
    <n v="4"/>
    <n v="0"/>
    <n v="16"/>
    <n v="3"/>
    <n v="3"/>
    <n v="0"/>
    <n v="4"/>
    <n v="8"/>
    <n v="0"/>
    <n v="0"/>
    <n v="0"/>
    <n v="0"/>
    <n v="0"/>
    <n v="0"/>
    <n v="0"/>
    <s v="Germany"/>
  </r>
  <r>
    <n v="8346"/>
    <x v="21"/>
    <x v="0"/>
    <x v="1"/>
    <x v="541"/>
    <n v="1"/>
    <n v="0"/>
    <d v="2012-08-19T00:00:00"/>
    <n v="26"/>
    <n v="138"/>
    <n v="15"/>
    <n v="35"/>
    <n v="25"/>
    <n v="11"/>
    <n v="72"/>
    <n v="2"/>
    <n v="6"/>
    <n v="2"/>
    <n v="2"/>
    <n v="9"/>
    <n v="0"/>
    <n v="0"/>
    <n v="1"/>
    <n v="0"/>
    <n v="0"/>
    <n v="1"/>
    <n v="0"/>
    <s v="Spain"/>
  </r>
  <r>
    <n v="5564"/>
    <x v="10"/>
    <x v="0"/>
    <x v="3"/>
    <x v="542"/>
    <n v="0"/>
    <n v="1"/>
    <d v="2012-08-09T00:00:00"/>
    <n v="26"/>
    <n v="509"/>
    <n v="133"/>
    <n v="497"/>
    <n v="78"/>
    <n v="24"/>
    <n v="97"/>
    <n v="2"/>
    <n v="7"/>
    <n v="5"/>
    <n v="6"/>
    <n v="4"/>
    <n v="0"/>
    <n v="0"/>
    <n v="0"/>
    <n v="0"/>
    <n v="0"/>
    <n v="0"/>
    <n v="0"/>
    <s v="Australia"/>
  </r>
  <r>
    <n v="3267"/>
    <x v="34"/>
    <x v="3"/>
    <x v="3"/>
    <x v="543"/>
    <n v="0"/>
    <n v="1"/>
    <d v="2014-06-25T00:00:00"/>
    <n v="27"/>
    <n v="527"/>
    <n v="0"/>
    <n v="21"/>
    <n v="0"/>
    <n v="0"/>
    <n v="60"/>
    <n v="3"/>
    <n v="8"/>
    <n v="1"/>
    <n v="8"/>
    <n v="6"/>
    <n v="0"/>
    <n v="0"/>
    <n v="0"/>
    <n v="1"/>
    <n v="0"/>
    <n v="0"/>
    <n v="0"/>
    <s v="Canada"/>
  </r>
  <r>
    <n v="3091"/>
    <x v="9"/>
    <x v="2"/>
    <x v="3"/>
    <x v="544"/>
    <n v="1"/>
    <n v="0"/>
    <d v="2014-05-02T00:00:00"/>
    <n v="27"/>
    <n v="340"/>
    <n v="21"/>
    <n v="134"/>
    <n v="258"/>
    <n v="14"/>
    <n v="56"/>
    <n v="1"/>
    <n v="7"/>
    <n v="5"/>
    <n v="8"/>
    <n v="4"/>
    <n v="0"/>
    <n v="0"/>
    <n v="0"/>
    <n v="0"/>
    <n v="0"/>
    <n v="0"/>
    <n v="0"/>
    <s v="Saudi Arabia"/>
  </r>
  <r>
    <n v="762"/>
    <x v="9"/>
    <x v="2"/>
    <x v="3"/>
    <x v="544"/>
    <n v="1"/>
    <n v="0"/>
    <d v="2014-05-02T00:00:00"/>
    <n v="27"/>
    <n v="340"/>
    <n v="21"/>
    <n v="134"/>
    <n v="258"/>
    <n v="14"/>
    <n v="56"/>
    <n v="1"/>
    <n v="7"/>
    <n v="5"/>
    <n v="8"/>
    <n v="4"/>
    <n v="0"/>
    <n v="0"/>
    <n v="0"/>
    <n v="0"/>
    <n v="0"/>
    <n v="0"/>
    <n v="0"/>
    <s v="Spain"/>
  </r>
  <r>
    <n v="8029"/>
    <x v="46"/>
    <x v="3"/>
    <x v="1"/>
    <x v="545"/>
    <n v="0"/>
    <n v="0"/>
    <d v="2014-04-29T00:00:00"/>
    <n v="27"/>
    <n v="1184"/>
    <n v="32"/>
    <n v="352"/>
    <n v="21"/>
    <n v="16"/>
    <n v="16"/>
    <n v="1"/>
    <n v="3"/>
    <n v="4"/>
    <n v="7"/>
    <n v="1"/>
    <n v="1"/>
    <n v="0"/>
    <n v="0"/>
    <n v="1"/>
    <n v="1"/>
    <n v="1"/>
    <n v="0"/>
    <s v="USA"/>
  </r>
  <r>
    <n v="4376"/>
    <x v="12"/>
    <x v="2"/>
    <x v="1"/>
    <x v="546"/>
    <n v="0"/>
    <n v="0"/>
    <d v="2014-02-15T00:00:00"/>
    <n v="27"/>
    <n v="10"/>
    <n v="24"/>
    <n v="15"/>
    <n v="13"/>
    <n v="1"/>
    <n v="30"/>
    <n v="1"/>
    <n v="2"/>
    <n v="1"/>
    <n v="3"/>
    <n v="7"/>
    <n v="0"/>
    <n v="0"/>
    <n v="1"/>
    <n v="0"/>
    <n v="0"/>
    <n v="1"/>
    <n v="0"/>
    <s v="Spain"/>
  </r>
  <r>
    <n v="10981"/>
    <x v="46"/>
    <x v="0"/>
    <x v="2"/>
    <x v="547"/>
    <n v="0"/>
    <n v="0"/>
    <d v="2014-02-02T00:00:00"/>
    <n v="27"/>
    <n v="434"/>
    <n v="137"/>
    <n v="400"/>
    <n v="45"/>
    <n v="137"/>
    <n v="45"/>
    <n v="1"/>
    <n v="3"/>
    <n v="4"/>
    <n v="10"/>
    <n v="1"/>
    <n v="0"/>
    <n v="0"/>
    <n v="0"/>
    <n v="0"/>
    <n v="0"/>
    <n v="0"/>
    <n v="0"/>
    <s v="Saudi Arabia"/>
  </r>
  <r>
    <n v="486"/>
    <x v="46"/>
    <x v="0"/>
    <x v="2"/>
    <x v="547"/>
    <n v="0"/>
    <n v="0"/>
    <d v="2014-02-02T00:00:00"/>
    <n v="27"/>
    <n v="434"/>
    <n v="137"/>
    <n v="400"/>
    <n v="45"/>
    <n v="137"/>
    <n v="45"/>
    <n v="1"/>
    <n v="3"/>
    <n v="4"/>
    <n v="10"/>
    <n v="1"/>
    <n v="0"/>
    <n v="0"/>
    <n v="0"/>
    <n v="0"/>
    <n v="0"/>
    <n v="0"/>
    <n v="0"/>
    <s v="Canada"/>
  </r>
  <r>
    <n v="1158"/>
    <x v="13"/>
    <x v="0"/>
    <x v="0"/>
    <x v="548"/>
    <n v="0"/>
    <n v="1"/>
    <d v="2014-01-05T00:00:00"/>
    <n v="27"/>
    <n v="102"/>
    <n v="1"/>
    <n v="15"/>
    <n v="2"/>
    <n v="0"/>
    <n v="24"/>
    <n v="1"/>
    <n v="3"/>
    <n v="0"/>
    <n v="4"/>
    <n v="7"/>
    <n v="0"/>
    <n v="0"/>
    <n v="0"/>
    <n v="0"/>
    <n v="0"/>
    <n v="0"/>
    <n v="0"/>
    <s v="Spain"/>
  </r>
  <r>
    <n v="9119"/>
    <x v="47"/>
    <x v="0"/>
    <x v="3"/>
    <x v="549"/>
    <n v="0"/>
    <n v="1"/>
    <d v="2013-12-05T00:00:00"/>
    <n v="27"/>
    <n v="208"/>
    <n v="17"/>
    <n v="76"/>
    <n v="36"/>
    <n v="17"/>
    <n v="38"/>
    <n v="2"/>
    <n v="3"/>
    <n v="3"/>
    <n v="7"/>
    <n v="2"/>
    <n v="0"/>
    <n v="0"/>
    <n v="0"/>
    <n v="0"/>
    <n v="0"/>
    <n v="0"/>
    <n v="0"/>
    <s v="USA"/>
  </r>
  <r>
    <n v="6694"/>
    <x v="32"/>
    <x v="0"/>
    <x v="2"/>
    <x v="550"/>
    <n v="0"/>
    <n v="1"/>
    <d v="2013-11-25T00:00:00"/>
    <n v="27"/>
    <n v="438"/>
    <n v="66"/>
    <n v="400"/>
    <n v="12"/>
    <n v="38"/>
    <n v="114"/>
    <n v="1"/>
    <n v="8"/>
    <n v="3"/>
    <n v="13"/>
    <n v="4"/>
    <n v="0"/>
    <n v="0"/>
    <n v="0"/>
    <n v="0"/>
    <n v="0"/>
    <n v="0"/>
    <n v="0"/>
    <s v="Spain"/>
  </r>
  <r>
    <n v="10573"/>
    <x v="40"/>
    <x v="0"/>
    <x v="0"/>
    <x v="551"/>
    <n v="0"/>
    <n v="0"/>
    <d v="2013-11-18T00:00:00"/>
    <n v="27"/>
    <n v="125"/>
    <n v="16"/>
    <n v="98"/>
    <n v="134"/>
    <n v="21"/>
    <n v="27"/>
    <n v="1"/>
    <n v="6"/>
    <n v="7"/>
    <n v="4"/>
    <n v="3"/>
    <n v="0"/>
    <n v="0"/>
    <n v="1"/>
    <n v="0"/>
    <n v="0"/>
    <n v="0"/>
    <n v="0"/>
    <s v="India"/>
  </r>
  <r>
    <n v="10140"/>
    <x v="27"/>
    <x v="1"/>
    <x v="3"/>
    <x v="552"/>
    <n v="0"/>
    <n v="0"/>
    <d v="2013-09-28T00:00:00"/>
    <n v="27"/>
    <n v="1308"/>
    <n v="0"/>
    <n v="396"/>
    <n v="23"/>
    <n v="0"/>
    <n v="0"/>
    <n v="1"/>
    <n v="5"/>
    <n v="7"/>
    <n v="4"/>
    <n v="3"/>
    <n v="0"/>
    <n v="1"/>
    <n v="0"/>
    <n v="1"/>
    <n v="0"/>
    <n v="0"/>
    <n v="0"/>
    <s v="India"/>
  </r>
  <r>
    <n v="2286"/>
    <x v="31"/>
    <x v="0"/>
    <x v="1"/>
    <x v="553"/>
    <n v="1"/>
    <n v="1"/>
    <d v="2013-09-10T00:00:00"/>
    <n v="27"/>
    <n v="64"/>
    <n v="1"/>
    <n v="21"/>
    <n v="0"/>
    <n v="1"/>
    <n v="27"/>
    <n v="2"/>
    <n v="2"/>
    <n v="1"/>
    <n v="3"/>
    <n v="6"/>
    <n v="0"/>
    <n v="0"/>
    <n v="0"/>
    <n v="0"/>
    <n v="0"/>
    <n v="0"/>
    <n v="0"/>
    <s v="Canada"/>
  </r>
  <r>
    <n v="8420"/>
    <x v="0"/>
    <x v="2"/>
    <x v="2"/>
    <x v="554"/>
    <n v="0"/>
    <n v="0"/>
    <d v="2013-08-03T00:00:00"/>
    <n v="27"/>
    <n v="7"/>
    <n v="4"/>
    <n v="13"/>
    <n v="15"/>
    <n v="8"/>
    <n v="17"/>
    <n v="2"/>
    <n v="2"/>
    <n v="0"/>
    <n v="4"/>
    <n v="5"/>
    <n v="0"/>
    <n v="0"/>
    <n v="0"/>
    <n v="0"/>
    <n v="0"/>
    <n v="0"/>
    <n v="0"/>
    <s v="Spain"/>
  </r>
  <r>
    <n v="10065"/>
    <x v="0"/>
    <x v="2"/>
    <x v="2"/>
    <x v="554"/>
    <n v="0"/>
    <n v="0"/>
    <d v="2013-08-03T00:00:00"/>
    <n v="27"/>
    <n v="7"/>
    <n v="4"/>
    <n v="13"/>
    <n v="15"/>
    <n v="8"/>
    <n v="17"/>
    <n v="2"/>
    <n v="2"/>
    <n v="0"/>
    <n v="4"/>
    <n v="5"/>
    <n v="0"/>
    <n v="0"/>
    <n v="0"/>
    <n v="0"/>
    <n v="0"/>
    <n v="0"/>
    <n v="0"/>
    <s v="Spain"/>
  </r>
  <r>
    <n v="1029"/>
    <x v="0"/>
    <x v="1"/>
    <x v="3"/>
    <x v="555"/>
    <n v="0"/>
    <n v="1"/>
    <d v="2013-08-01T00:00:00"/>
    <n v="27"/>
    <n v="200"/>
    <n v="5"/>
    <n v="44"/>
    <n v="0"/>
    <n v="10"/>
    <n v="20"/>
    <n v="1"/>
    <n v="5"/>
    <n v="1"/>
    <n v="5"/>
    <n v="5"/>
    <n v="0"/>
    <n v="0"/>
    <n v="0"/>
    <n v="0"/>
    <n v="0"/>
    <n v="0"/>
    <n v="0"/>
    <s v="Spain"/>
  </r>
  <r>
    <n v="4207"/>
    <x v="9"/>
    <x v="1"/>
    <x v="2"/>
    <x v="556"/>
    <n v="0"/>
    <n v="0"/>
    <d v="2013-05-01T00:00:00"/>
    <n v="27"/>
    <n v="1001"/>
    <n v="44"/>
    <n v="107"/>
    <n v="58"/>
    <n v="44"/>
    <n v="44"/>
    <n v="1"/>
    <n v="6"/>
    <n v="7"/>
    <n v="11"/>
    <n v="2"/>
    <n v="0"/>
    <n v="0"/>
    <n v="1"/>
    <n v="0"/>
    <n v="1"/>
    <n v="0"/>
    <n v="0"/>
    <s v="Spain"/>
  </r>
  <r>
    <n v="10277"/>
    <x v="1"/>
    <x v="0"/>
    <x v="1"/>
    <x v="557"/>
    <n v="0"/>
    <n v="1"/>
    <d v="2013-02-21T00:00:00"/>
    <n v="27"/>
    <n v="36"/>
    <n v="0"/>
    <n v="2"/>
    <n v="0"/>
    <n v="0"/>
    <n v="4"/>
    <n v="1"/>
    <n v="1"/>
    <n v="0"/>
    <n v="3"/>
    <n v="7"/>
    <n v="0"/>
    <n v="0"/>
    <n v="0"/>
    <n v="0"/>
    <n v="0"/>
    <n v="0"/>
    <n v="0"/>
    <s v="Spain"/>
  </r>
  <r>
    <n v="4436"/>
    <x v="14"/>
    <x v="0"/>
    <x v="1"/>
    <x v="558"/>
    <n v="0"/>
    <n v="0"/>
    <d v="2013-02-20T00:00:00"/>
    <n v="27"/>
    <n v="18"/>
    <n v="42"/>
    <n v="24"/>
    <n v="15"/>
    <n v="20"/>
    <n v="18"/>
    <n v="1"/>
    <n v="2"/>
    <n v="1"/>
    <n v="4"/>
    <n v="7"/>
    <n v="0"/>
    <n v="0"/>
    <n v="0"/>
    <n v="0"/>
    <n v="0"/>
    <n v="0"/>
    <n v="0"/>
    <s v="Spain"/>
  </r>
  <r>
    <n v="2929"/>
    <x v="14"/>
    <x v="0"/>
    <x v="1"/>
    <x v="558"/>
    <n v="0"/>
    <n v="0"/>
    <d v="2013-02-20T00:00:00"/>
    <n v="27"/>
    <n v="18"/>
    <n v="42"/>
    <n v="24"/>
    <n v="15"/>
    <n v="20"/>
    <n v="18"/>
    <n v="1"/>
    <n v="2"/>
    <n v="1"/>
    <n v="4"/>
    <n v="7"/>
    <n v="0"/>
    <n v="0"/>
    <n v="0"/>
    <n v="0"/>
    <n v="0"/>
    <n v="0"/>
    <n v="0"/>
    <s v="Spain"/>
  </r>
  <r>
    <n v="6281"/>
    <x v="13"/>
    <x v="0"/>
    <x v="0"/>
    <x v="559"/>
    <n v="0"/>
    <n v="1"/>
    <d v="2013-02-14T00:00:00"/>
    <n v="27"/>
    <n v="673"/>
    <n v="0"/>
    <n v="199"/>
    <n v="37"/>
    <n v="47"/>
    <n v="26"/>
    <n v="2"/>
    <n v="6"/>
    <n v="3"/>
    <n v="5"/>
    <n v="4"/>
    <n v="0"/>
    <n v="0"/>
    <n v="1"/>
    <n v="0"/>
    <n v="0"/>
    <n v="0"/>
    <n v="0"/>
    <s v="Spain"/>
  </r>
  <r>
    <n v="10390"/>
    <x v="8"/>
    <x v="2"/>
    <x v="2"/>
    <x v="560"/>
    <n v="0"/>
    <n v="1"/>
    <d v="2013-02-10T00:00:00"/>
    <n v="27"/>
    <n v="6"/>
    <n v="7"/>
    <n v="4"/>
    <n v="3"/>
    <n v="4"/>
    <n v="6"/>
    <n v="1"/>
    <n v="1"/>
    <n v="0"/>
    <n v="3"/>
    <n v="6"/>
    <n v="0"/>
    <n v="0"/>
    <n v="0"/>
    <n v="0"/>
    <n v="0"/>
    <n v="0"/>
    <n v="0"/>
    <s v="Spain"/>
  </r>
  <r>
    <n v="2574"/>
    <x v="11"/>
    <x v="1"/>
    <x v="2"/>
    <x v="561"/>
    <n v="0"/>
    <n v="1"/>
    <d v="2013-01-31T00:00:00"/>
    <n v="27"/>
    <n v="1050"/>
    <n v="12"/>
    <n v="144"/>
    <n v="0"/>
    <n v="0"/>
    <n v="24"/>
    <n v="3"/>
    <n v="6"/>
    <n v="4"/>
    <n v="8"/>
    <n v="5"/>
    <n v="1"/>
    <n v="1"/>
    <n v="0"/>
    <n v="1"/>
    <n v="0"/>
    <n v="1"/>
    <n v="0"/>
    <s v="Spain"/>
  </r>
  <r>
    <n v="709"/>
    <x v="30"/>
    <x v="0"/>
    <x v="0"/>
    <x v="562"/>
    <n v="0"/>
    <n v="1"/>
    <d v="2012-12-09T00:00:00"/>
    <n v="27"/>
    <n v="787"/>
    <n v="20"/>
    <n v="204"/>
    <n v="0"/>
    <n v="0"/>
    <n v="92"/>
    <n v="3"/>
    <n v="2"/>
    <n v="2"/>
    <n v="11"/>
    <n v="8"/>
    <n v="0"/>
    <n v="0"/>
    <n v="0"/>
    <n v="0"/>
    <n v="0"/>
    <n v="0"/>
    <n v="0"/>
    <s v="Saudi Arabia"/>
  </r>
  <r>
    <n v="5955"/>
    <x v="31"/>
    <x v="0"/>
    <x v="3"/>
    <x v="563"/>
    <n v="0"/>
    <n v="0"/>
    <d v="2012-11-17T00:00:00"/>
    <n v="27"/>
    <n v="833"/>
    <n v="33"/>
    <n v="549"/>
    <n v="151"/>
    <n v="133"/>
    <n v="233"/>
    <n v="1"/>
    <n v="4"/>
    <n v="3"/>
    <n v="8"/>
    <n v="3"/>
    <n v="0"/>
    <n v="0"/>
    <n v="0"/>
    <n v="0"/>
    <n v="0"/>
    <n v="0"/>
    <n v="0"/>
    <s v="Spain"/>
  </r>
  <r>
    <n v="8486"/>
    <x v="18"/>
    <x v="3"/>
    <x v="3"/>
    <x v="564"/>
    <n v="1"/>
    <n v="0"/>
    <d v="2012-10-01T00:00:00"/>
    <n v="27"/>
    <n v="284"/>
    <n v="0"/>
    <n v="52"/>
    <n v="8"/>
    <n v="3"/>
    <n v="20"/>
    <n v="4"/>
    <n v="9"/>
    <n v="0"/>
    <n v="4"/>
    <n v="10"/>
    <n v="0"/>
    <n v="0"/>
    <n v="0"/>
    <n v="0"/>
    <n v="0"/>
    <n v="0"/>
    <n v="0"/>
    <s v="Spain"/>
  </r>
  <r>
    <n v="10343"/>
    <x v="50"/>
    <x v="2"/>
    <x v="1"/>
    <x v="565"/>
    <n v="0"/>
    <n v="0"/>
    <d v="2012-09-29T00:00:00"/>
    <n v="27"/>
    <n v="605"/>
    <n v="91"/>
    <n v="399"/>
    <n v="0"/>
    <n v="45"/>
    <n v="205"/>
    <n v="2"/>
    <n v="3"/>
    <n v="6"/>
    <n v="8"/>
    <n v="3"/>
    <n v="0"/>
    <n v="0"/>
    <n v="0"/>
    <n v="0"/>
    <n v="0"/>
    <n v="0"/>
    <n v="0"/>
    <s v="India"/>
  </r>
  <r>
    <n v="6652"/>
    <x v="15"/>
    <x v="0"/>
    <x v="2"/>
    <x v="566"/>
    <n v="0"/>
    <n v="0"/>
    <d v="2014-06-09T00:00:00"/>
    <n v="28"/>
    <n v="227"/>
    <n v="151"/>
    <n v="573"/>
    <n v="98"/>
    <n v="54"/>
    <n v="31"/>
    <n v="1"/>
    <n v="3"/>
    <n v="4"/>
    <n v="9"/>
    <n v="1"/>
    <n v="0"/>
    <n v="0"/>
    <n v="0"/>
    <n v="0"/>
    <n v="0"/>
    <n v="0"/>
    <n v="0"/>
    <s v="Canada"/>
  </r>
  <r>
    <n v="8746"/>
    <x v="4"/>
    <x v="0"/>
    <x v="2"/>
    <x v="567"/>
    <n v="1"/>
    <n v="0"/>
    <d v="2014-04-05T00:00:00"/>
    <n v="28"/>
    <n v="800"/>
    <n v="0"/>
    <n v="297"/>
    <n v="0"/>
    <n v="34"/>
    <n v="57"/>
    <n v="2"/>
    <n v="2"/>
    <n v="5"/>
    <n v="10"/>
    <n v="6"/>
    <n v="1"/>
    <n v="0"/>
    <n v="0"/>
    <n v="1"/>
    <n v="0"/>
    <n v="0"/>
    <n v="0"/>
    <s v="Spain"/>
  </r>
  <r>
    <n v="4686"/>
    <x v="31"/>
    <x v="1"/>
    <x v="4"/>
    <x v="568"/>
    <n v="0"/>
    <n v="0"/>
    <d v="2014-04-02T00:00:00"/>
    <n v="28"/>
    <n v="861"/>
    <n v="31"/>
    <n v="558"/>
    <n v="62"/>
    <n v="95"/>
    <n v="79"/>
    <n v="0"/>
    <n v="6"/>
    <n v="5"/>
    <n v="13"/>
    <n v="2"/>
    <n v="0"/>
    <n v="0"/>
    <n v="0"/>
    <n v="0"/>
    <n v="1"/>
    <n v="0"/>
    <n v="0"/>
    <s v="Spain"/>
  </r>
  <r>
    <n v="3551"/>
    <x v="5"/>
    <x v="3"/>
    <x v="3"/>
    <x v="569"/>
    <n v="0"/>
    <n v="1"/>
    <d v="2014-03-29T00:00:00"/>
    <n v="28"/>
    <n v="62"/>
    <n v="1"/>
    <n v="57"/>
    <n v="19"/>
    <n v="11"/>
    <n v="48"/>
    <n v="2"/>
    <n v="2"/>
    <n v="1"/>
    <n v="5"/>
    <n v="2"/>
    <n v="0"/>
    <n v="0"/>
    <n v="0"/>
    <n v="0"/>
    <n v="0"/>
    <n v="0"/>
    <n v="0"/>
    <s v="Spain"/>
  </r>
  <r>
    <n v="4338"/>
    <x v="27"/>
    <x v="0"/>
    <x v="1"/>
    <x v="570"/>
    <n v="1"/>
    <n v="0"/>
    <d v="2014-03-25T00:00:00"/>
    <n v="28"/>
    <n v="23"/>
    <n v="0"/>
    <n v="9"/>
    <n v="0"/>
    <n v="0"/>
    <n v="12"/>
    <n v="1"/>
    <n v="1"/>
    <n v="0"/>
    <n v="3"/>
    <n v="4"/>
    <n v="0"/>
    <n v="0"/>
    <n v="1"/>
    <n v="0"/>
    <n v="0"/>
    <n v="0"/>
    <n v="0"/>
    <s v="Spain"/>
  </r>
  <r>
    <n v="4444"/>
    <x v="20"/>
    <x v="0"/>
    <x v="2"/>
    <x v="571"/>
    <n v="1"/>
    <n v="0"/>
    <d v="2014-03-24T00:00:00"/>
    <n v="28"/>
    <n v="11"/>
    <n v="0"/>
    <n v="16"/>
    <n v="7"/>
    <n v="6"/>
    <n v="21"/>
    <n v="1"/>
    <n v="2"/>
    <n v="0"/>
    <n v="3"/>
    <n v="8"/>
    <n v="0"/>
    <n v="0"/>
    <n v="0"/>
    <n v="0"/>
    <n v="0"/>
    <n v="0"/>
    <n v="0"/>
    <s v="Spain"/>
  </r>
  <r>
    <n v="498"/>
    <x v="0"/>
    <x v="0"/>
    <x v="1"/>
    <x v="572"/>
    <n v="1"/>
    <n v="0"/>
    <d v="2014-02-02T00:00:00"/>
    <n v="28"/>
    <n v="25"/>
    <n v="0"/>
    <n v="22"/>
    <n v="2"/>
    <n v="3"/>
    <n v="5"/>
    <n v="2"/>
    <n v="1"/>
    <n v="0"/>
    <n v="4"/>
    <n v="5"/>
    <n v="0"/>
    <n v="0"/>
    <n v="0"/>
    <n v="0"/>
    <n v="0"/>
    <n v="0"/>
    <n v="0"/>
    <s v="Spain"/>
  </r>
  <r>
    <n v="8230"/>
    <x v="36"/>
    <x v="0"/>
    <x v="2"/>
    <x v="573"/>
    <n v="1"/>
    <n v="0"/>
    <d v="2014-01-23T00:00:00"/>
    <n v="28"/>
    <n v="22"/>
    <n v="2"/>
    <n v="31"/>
    <n v="7"/>
    <n v="4"/>
    <n v="5"/>
    <n v="1"/>
    <n v="2"/>
    <n v="0"/>
    <n v="3"/>
    <n v="7"/>
    <n v="0"/>
    <n v="0"/>
    <n v="0"/>
    <n v="0"/>
    <n v="0"/>
    <n v="0"/>
    <n v="0"/>
    <s v="Spain"/>
  </r>
  <r>
    <n v="2826"/>
    <x v="3"/>
    <x v="0"/>
    <x v="2"/>
    <x v="574"/>
    <n v="2"/>
    <n v="1"/>
    <d v="2013-10-28T00:00:00"/>
    <n v="28"/>
    <n v="25"/>
    <n v="0"/>
    <n v="8"/>
    <n v="2"/>
    <n v="0"/>
    <n v="2"/>
    <n v="2"/>
    <n v="2"/>
    <n v="0"/>
    <n v="3"/>
    <n v="7"/>
    <n v="0"/>
    <n v="0"/>
    <n v="0"/>
    <n v="0"/>
    <n v="0"/>
    <n v="0"/>
    <n v="0"/>
    <s v="Spain"/>
  </r>
  <r>
    <n v="6222"/>
    <x v="3"/>
    <x v="0"/>
    <x v="2"/>
    <x v="574"/>
    <n v="2"/>
    <n v="1"/>
    <d v="2013-10-28T00:00:00"/>
    <n v="28"/>
    <n v="25"/>
    <n v="0"/>
    <n v="8"/>
    <n v="2"/>
    <n v="0"/>
    <n v="2"/>
    <n v="2"/>
    <n v="2"/>
    <n v="0"/>
    <n v="3"/>
    <n v="7"/>
    <n v="0"/>
    <n v="0"/>
    <n v="0"/>
    <n v="0"/>
    <n v="0"/>
    <n v="0"/>
    <n v="0"/>
    <s v="Spain"/>
  </r>
  <r>
    <n v="7352"/>
    <x v="35"/>
    <x v="0"/>
    <x v="2"/>
    <x v="575"/>
    <n v="0"/>
    <n v="1"/>
    <d v="2013-10-21T00:00:00"/>
    <n v="28"/>
    <n v="161"/>
    <n v="28"/>
    <n v="136"/>
    <n v="32"/>
    <n v="3"/>
    <n v="45"/>
    <n v="4"/>
    <n v="3"/>
    <n v="4"/>
    <n v="6"/>
    <n v="3"/>
    <n v="0"/>
    <n v="0"/>
    <n v="0"/>
    <n v="0"/>
    <n v="0"/>
    <n v="0"/>
    <n v="0"/>
    <s v="Canada"/>
  </r>
  <r>
    <n v="10928"/>
    <x v="2"/>
    <x v="0"/>
    <x v="3"/>
    <x v="576"/>
    <n v="0"/>
    <n v="1"/>
    <d v="2013-09-16T00:00:00"/>
    <n v="28"/>
    <n v="315"/>
    <n v="4"/>
    <n v="62"/>
    <n v="41"/>
    <n v="31"/>
    <n v="146"/>
    <n v="2"/>
    <n v="7"/>
    <n v="1"/>
    <n v="7"/>
    <n v="5"/>
    <n v="0"/>
    <n v="0"/>
    <n v="0"/>
    <n v="0"/>
    <n v="0"/>
    <n v="0"/>
    <n v="0"/>
    <s v="Spain"/>
  </r>
  <r>
    <n v="10736"/>
    <x v="18"/>
    <x v="0"/>
    <x v="1"/>
    <x v="577"/>
    <n v="0"/>
    <n v="1"/>
    <d v="2013-09-12T00:00:00"/>
    <n v="28"/>
    <n v="522"/>
    <n v="0"/>
    <n v="522"/>
    <n v="227"/>
    <n v="120"/>
    <n v="134"/>
    <n v="2"/>
    <n v="6"/>
    <n v="9"/>
    <n v="5"/>
    <n v="2"/>
    <n v="0"/>
    <n v="0"/>
    <n v="0"/>
    <n v="0"/>
    <n v="0"/>
    <n v="0"/>
    <n v="0"/>
    <s v="Canada"/>
  </r>
  <r>
    <n v="10163"/>
    <x v="24"/>
    <x v="1"/>
    <x v="1"/>
    <x v="578"/>
    <n v="0"/>
    <n v="0"/>
    <d v="2013-09-10T00:00:00"/>
    <n v="28"/>
    <n v="712"/>
    <n v="50"/>
    <n v="420"/>
    <n v="65"/>
    <n v="38"/>
    <n v="38"/>
    <n v="1"/>
    <n v="8"/>
    <n v="4"/>
    <n v="7"/>
    <n v="4"/>
    <n v="0"/>
    <n v="0"/>
    <n v="0"/>
    <n v="0"/>
    <n v="0"/>
    <n v="1"/>
    <n v="0"/>
    <s v="Spain"/>
  </r>
  <r>
    <n v="6168"/>
    <x v="34"/>
    <x v="0"/>
    <x v="0"/>
    <x v="579"/>
    <n v="1"/>
    <n v="1"/>
    <d v="2013-07-15T00:00:00"/>
    <n v="28"/>
    <n v="33"/>
    <n v="0"/>
    <n v="5"/>
    <n v="0"/>
    <n v="0"/>
    <n v="15"/>
    <n v="2"/>
    <n v="1"/>
    <n v="1"/>
    <n v="2"/>
    <n v="4"/>
    <n v="0"/>
    <n v="0"/>
    <n v="0"/>
    <n v="0"/>
    <n v="0"/>
    <n v="0"/>
    <n v="0"/>
    <s v="India"/>
  </r>
  <r>
    <n v="4656"/>
    <x v="22"/>
    <x v="2"/>
    <x v="1"/>
    <x v="580"/>
    <n v="1"/>
    <n v="0"/>
    <d v="2013-03-30T00:00:00"/>
    <n v="28"/>
    <n v="342"/>
    <n v="32"/>
    <n v="230"/>
    <n v="34"/>
    <n v="32"/>
    <n v="40"/>
    <n v="5"/>
    <n v="10"/>
    <n v="5"/>
    <n v="4"/>
    <n v="9"/>
    <n v="0"/>
    <n v="0"/>
    <n v="1"/>
    <n v="0"/>
    <n v="0"/>
    <n v="0"/>
    <n v="0"/>
    <s v="Saudi Arabia"/>
  </r>
  <r>
    <n v="626"/>
    <x v="45"/>
    <x v="0"/>
    <x v="2"/>
    <x v="581"/>
    <n v="1"/>
    <n v="1"/>
    <d v="2013-03-09T00:00:00"/>
    <n v="28"/>
    <n v="22"/>
    <n v="2"/>
    <n v="12"/>
    <n v="0"/>
    <n v="2"/>
    <n v="5"/>
    <n v="1"/>
    <n v="1"/>
    <n v="0"/>
    <n v="3"/>
    <n v="4"/>
    <n v="0"/>
    <n v="0"/>
    <n v="0"/>
    <n v="0"/>
    <n v="0"/>
    <n v="0"/>
    <n v="0"/>
    <s v="USA"/>
  </r>
  <r>
    <n v="3870"/>
    <x v="29"/>
    <x v="2"/>
    <x v="3"/>
    <x v="582"/>
    <n v="0"/>
    <n v="0"/>
    <d v="2013-02-09T00:00:00"/>
    <n v="28"/>
    <n v="359"/>
    <n v="35"/>
    <n v="314"/>
    <n v="93"/>
    <n v="116"/>
    <n v="89"/>
    <n v="1"/>
    <n v="7"/>
    <n v="3"/>
    <n v="13"/>
    <n v="4"/>
    <n v="0"/>
    <n v="0"/>
    <n v="0"/>
    <n v="0"/>
    <n v="0"/>
    <n v="0"/>
    <n v="0"/>
    <s v="Germany"/>
  </r>
  <r>
    <n v="6299"/>
    <x v="25"/>
    <x v="1"/>
    <x v="0"/>
    <x v="583"/>
    <n v="0"/>
    <n v="1"/>
    <d v="2013-01-02T00:00:00"/>
    <n v="28"/>
    <n v="324"/>
    <n v="48"/>
    <n v="186"/>
    <n v="39"/>
    <n v="18"/>
    <n v="198"/>
    <n v="6"/>
    <n v="6"/>
    <n v="8"/>
    <n v="4"/>
    <n v="7"/>
    <n v="0"/>
    <n v="0"/>
    <n v="1"/>
    <n v="0"/>
    <n v="0"/>
    <n v="1"/>
    <n v="0"/>
    <s v="Canada"/>
  </r>
  <r>
    <n v="7798"/>
    <x v="20"/>
    <x v="2"/>
    <x v="3"/>
    <x v="584"/>
    <n v="0"/>
    <n v="1"/>
    <d v="2012-12-14T00:00:00"/>
    <n v="28"/>
    <n v="233"/>
    <n v="20"/>
    <n v="57"/>
    <n v="8"/>
    <n v="20"/>
    <n v="91"/>
    <n v="4"/>
    <n v="7"/>
    <n v="1"/>
    <n v="5"/>
    <n v="7"/>
    <n v="0"/>
    <n v="0"/>
    <n v="0"/>
    <n v="0"/>
    <n v="0"/>
    <n v="0"/>
    <n v="0"/>
    <s v="Canada"/>
  </r>
  <r>
    <n v="9973"/>
    <x v="34"/>
    <x v="0"/>
    <x v="2"/>
    <x v="585"/>
    <n v="0"/>
    <n v="2"/>
    <d v="2012-10-17T00:00:00"/>
    <n v="28"/>
    <n v="370"/>
    <n v="9"/>
    <n v="92"/>
    <n v="6"/>
    <n v="9"/>
    <n v="4"/>
    <n v="3"/>
    <n v="7"/>
    <n v="1"/>
    <n v="8"/>
    <n v="7"/>
    <n v="0"/>
    <n v="0"/>
    <n v="0"/>
    <n v="0"/>
    <n v="0"/>
    <n v="0"/>
    <n v="0"/>
    <s v="Spain"/>
  </r>
  <r>
    <n v="4299"/>
    <x v="12"/>
    <x v="0"/>
    <x v="3"/>
    <x v="586"/>
    <n v="0"/>
    <n v="1"/>
    <d v="2012-09-21T00:00:00"/>
    <n v="28"/>
    <n v="1001"/>
    <n v="17"/>
    <n v="572"/>
    <n v="93"/>
    <n v="125"/>
    <n v="17"/>
    <n v="7"/>
    <n v="11"/>
    <n v="11"/>
    <n v="5"/>
    <n v="7"/>
    <n v="0"/>
    <n v="0"/>
    <n v="0"/>
    <n v="0"/>
    <n v="0"/>
    <n v="1"/>
    <n v="0"/>
    <s v="Spain"/>
  </r>
  <r>
    <n v="10971"/>
    <x v="11"/>
    <x v="0"/>
    <x v="1"/>
    <x v="587"/>
    <n v="2"/>
    <n v="0"/>
    <d v="2012-09-03T00:00:00"/>
    <n v="28"/>
    <n v="173"/>
    <n v="8"/>
    <n v="107"/>
    <n v="7"/>
    <n v="2"/>
    <n v="176"/>
    <n v="4"/>
    <n v="7"/>
    <n v="2"/>
    <n v="3"/>
    <n v="9"/>
    <n v="0"/>
    <n v="0"/>
    <n v="1"/>
    <n v="0"/>
    <n v="0"/>
    <n v="1"/>
    <n v="1"/>
    <s v="Spain"/>
  </r>
  <r>
    <n v="9931"/>
    <x v="34"/>
    <x v="1"/>
    <x v="2"/>
    <x v="588"/>
    <n v="1"/>
    <n v="1"/>
    <d v="2014-06-23T00:00:00"/>
    <n v="29"/>
    <n v="5"/>
    <n v="0"/>
    <n v="1"/>
    <n v="1"/>
    <n v="1"/>
    <n v="1"/>
    <n v="15"/>
    <n v="0"/>
    <n v="0"/>
    <n v="0"/>
    <n v="19"/>
    <n v="0"/>
    <n v="0"/>
    <n v="0"/>
    <n v="0"/>
    <n v="0"/>
    <n v="0"/>
    <n v="0"/>
    <s v="Spain"/>
  </r>
  <r>
    <n v="6679"/>
    <x v="13"/>
    <x v="0"/>
    <x v="1"/>
    <x v="589"/>
    <n v="0"/>
    <n v="0"/>
    <d v="2014-06-12T00:00:00"/>
    <n v="29"/>
    <n v="10"/>
    <n v="3"/>
    <n v="3"/>
    <n v="0"/>
    <n v="0"/>
    <n v="0"/>
    <n v="1"/>
    <n v="0"/>
    <n v="0"/>
    <n v="3"/>
    <n v="3"/>
    <n v="0"/>
    <n v="0"/>
    <n v="0"/>
    <n v="0"/>
    <n v="0"/>
    <n v="0"/>
    <n v="0"/>
    <s v="Spain"/>
  </r>
  <r>
    <n v="5961"/>
    <x v="29"/>
    <x v="0"/>
    <x v="2"/>
    <x v="590"/>
    <n v="1"/>
    <n v="0"/>
    <d v="2014-06-07T00:00:00"/>
    <n v="29"/>
    <n v="8"/>
    <n v="4"/>
    <n v="20"/>
    <n v="6"/>
    <n v="3"/>
    <n v="16"/>
    <n v="1"/>
    <n v="1"/>
    <n v="0"/>
    <n v="3"/>
    <n v="5"/>
    <n v="0"/>
    <n v="0"/>
    <n v="0"/>
    <n v="0"/>
    <n v="0"/>
    <n v="0"/>
    <n v="0"/>
    <s v="Spain"/>
  </r>
  <r>
    <n v="6255"/>
    <x v="30"/>
    <x v="3"/>
    <x v="3"/>
    <x v="591"/>
    <n v="0"/>
    <n v="1"/>
    <d v="2014-06-03T00:00:00"/>
    <n v="29"/>
    <n v="138"/>
    <n v="39"/>
    <n v="63"/>
    <n v="55"/>
    <n v="18"/>
    <n v="21"/>
    <n v="1"/>
    <n v="4"/>
    <n v="1"/>
    <n v="7"/>
    <n v="2"/>
    <n v="0"/>
    <n v="0"/>
    <n v="0"/>
    <n v="0"/>
    <n v="0"/>
    <n v="0"/>
    <n v="0"/>
    <s v="Australia"/>
  </r>
  <r>
    <n v="8614"/>
    <x v="35"/>
    <x v="0"/>
    <x v="4"/>
    <x v="592"/>
    <n v="0"/>
    <n v="1"/>
    <d v="2014-05-12T00:00:00"/>
    <n v="29"/>
    <n v="245"/>
    <n v="19"/>
    <n v="125"/>
    <n v="37"/>
    <n v="67"/>
    <n v="14"/>
    <n v="1"/>
    <n v="4"/>
    <n v="2"/>
    <n v="10"/>
    <n v="2"/>
    <n v="0"/>
    <n v="0"/>
    <n v="0"/>
    <n v="0"/>
    <n v="0"/>
    <n v="0"/>
    <n v="0"/>
    <s v="Australia"/>
  </r>
  <r>
    <n v="7828"/>
    <x v="9"/>
    <x v="3"/>
    <x v="3"/>
    <x v="593"/>
    <n v="0"/>
    <n v="0"/>
    <d v="2014-04-30T00:00:00"/>
    <n v="29"/>
    <n v="68"/>
    <n v="129"/>
    <n v="396"/>
    <n v="188"/>
    <n v="22"/>
    <n v="15"/>
    <n v="1"/>
    <n v="3"/>
    <n v="3"/>
    <n v="5"/>
    <n v="1"/>
    <n v="0"/>
    <n v="0"/>
    <n v="0"/>
    <n v="0"/>
    <n v="0"/>
    <n v="0"/>
    <n v="0"/>
    <s v="Saudi Arabia"/>
  </r>
  <r>
    <n v="1277"/>
    <x v="12"/>
    <x v="0"/>
    <x v="3"/>
    <x v="594"/>
    <n v="0"/>
    <n v="0"/>
    <d v="2014-04-09T00:00:00"/>
    <n v="29"/>
    <n v="434"/>
    <n v="22"/>
    <n v="388"/>
    <n v="104"/>
    <n v="22"/>
    <n v="34"/>
    <n v="1"/>
    <n v="10"/>
    <n v="7"/>
    <n v="10"/>
    <n v="4"/>
    <n v="1"/>
    <n v="0"/>
    <n v="0"/>
    <n v="0"/>
    <n v="0"/>
    <n v="0"/>
    <n v="0"/>
    <s v="USA"/>
  </r>
  <r>
    <n v="3595"/>
    <x v="34"/>
    <x v="0"/>
    <x v="3"/>
    <x v="595"/>
    <n v="0"/>
    <n v="1"/>
    <d v="2014-02-28T00:00:00"/>
    <n v="29"/>
    <n v="631"/>
    <n v="43"/>
    <n v="239"/>
    <n v="128"/>
    <n v="76"/>
    <n v="21"/>
    <n v="2"/>
    <n v="6"/>
    <n v="8"/>
    <n v="12"/>
    <n v="3"/>
    <n v="0"/>
    <n v="0"/>
    <n v="0"/>
    <n v="0"/>
    <n v="0"/>
    <n v="0"/>
    <n v="0"/>
    <s v="Spain"/>
  </r>
  <r>
    <n v="5735"/>
    <x v="50"/>
    <x v="3"/>
    <x v="1"/>
    <x v="596"/>
    <n v="0"/>
    <n v="0"/>
    <d v="2014-02-13T00:00:00"/>
    <n v="29"/>
    <n v="1156"/>
    <n v="120"/>
    <n v="915"/>
    <n v="94"/>
    <n v="144"/>
    <n v="96"/>
    <n v="1"/>
    <n v="3"/>
    <n v="4"/>
    <n v="10"/>
    <n v="1"/>
    <n v="0"/>
    <n v="0"/>
    <n v="0"/>
    <n v="0"/>
    <n v="1"/>
    <n v="0"/>
    <n v="0"/>
    <s v="Spain"/>
  </r>
  <r>
    <n v="5350"/>
    <x v="50"/>
    <x v="3"/>
    <x v="1"/>
    <x v="596"/>
    <n v="0"/>
    <n v="0"/>
    <d v="2014-02-13T00:00:00"/>
    <n v="29"/>
    <n v="1156"/>
    <n v="120"/>
    <n v="915"/>
    <n v="94"/>
    <n v="144"/>
    <n v="96"/>
    <n v="1"/>
    <n v="3"/>
    <n v="4"/>
    <n v="10"/>
    <n v="1"/>
    <n v="0"/>
    <n v="0"/>
    <n v="0"/>
    <n v="0"/>
    <n v="1"/>
    <n v="1"/>
    <n v="0"/>
    <s v="Saudi Arabia"/>
  </r>
  <r>
    <n v="4137"/>
    <x v="39"/>
    <x v="0"/>
    <x v="3"/>
    <x v="597"/>
    <n v="0"/>
    <n v="0"/>
    <d v="2013-12-06T00:00:00"/>
    <n v="29"/>
    <n v="398"/>
    <n v="40"/>
    <n v="367"/>
    <n v="119"/>
    <n v="122"/>
    <n v="30"/>
    <n v="1"/>
    <n v="7"/>
    <n v="4"/>
    <n v="4"/>
    <n v="4"/>
    <n v="0"/>
    <n v="0"/>
    <n v="0"/>
    <n v="0"/>
    <n v="0"/>
    <n v="0"/>
    <n v="0"/>
    <s v="Australia"/>
  </r>
  <r>
    <n v="6357"/>
    <x v="8"/>
    <x v="2"/>
    <x v="0"/>
    <x v="598"/>
    <n v="0"/>
    <n v="1"/>
    <d v="2013-11-17T00:00:00"/>
    <n v="29"/>
    <n v="230"/>
    <n v="35"/>
    <n v="75"/>
    <n v="63"/>
    <n v="57"/>
    <n v="31"/>
    <n v="3"/>
    <n v="7"/>
    <n v="1"/>
    <n v="7"/>
    <n v="5"/>
    <n v="0"/>
    <n v="0"/>
    <n v="0"/>
    <n v="0"/>
    <n v="0"/>
    <n v="0"/>
    <n v="0"/>
    <s v="Saudi Arabia"/>
  </r>
  <r>
    <n v="9316"/>
    <x v="30"/>
    <x v="4"/>
    <x v="3"/>
    <x v="599"/>
    <n v="0"/>
    <n v="0"/>
    <d v="2013-11-02T00:00:00"/>
    <n v="29"/>
    <n v="2"/>
    <n v="0"/>
    <n v="7"/>
    <n v="3"/>
    <n v="7"/>
    <n v="10"/>
    <n v="1"/>
    <n v="1"/>
    <n v="0"/>
    <n v="3"/>
    <n v="6"/>
    <n v="0"/>
    <n v="0"/>
    <n v="0"/>
    <n v="0"/>
    <n v="0"/>
    <n v="0"/>
    <n v="0"/>
    <s v="USA"/>
  </r>
  <r>
    <n v="3578"/>
    <x v="38"/>
    <x v="0"/>
    <x v="0"/>
    <x v="600"/>
    <n v="0"/>
    <n v="1"/>
    <d v="2013-10-20T00:00:00"/>
    <n v="29"/>
    <n v="122"/>
    <n v="21"/>
    <n v="43"/>
    <n v="25"/>
    <n v="10"/>
    <n v="15"/>
    <n v="2"/>
    <n v="3"/>
    <n v="1"/>
    <n v="6"/>
    <n v="6"/>
    <n v="0"/>
    <n v="0"/>
    <n v="0"/>
    <n v="0"/>
    <n v="0"/>
    <n v="0"/>
    <n v="0"/>
    <s v="Spain"/>
  </r>
  <r>
    <n v="153"/>
    <x v="40"/>
    <x v="0"/>
    <x v="0"/>
    <x v="601"/>
    <n v="0"/>
    <n v="0"/>
    <d v="2013-10-17T00:00:00"/>
    <n v="29"/>
    <n v="19"/>
    <n v="3"/>
    <n v="6"/>
    <n v="4"/>
    <n v="2"/>
    <n v="12"/>
    <n v="1"/>
    <n v="1"/>
    <n v="0"/>
    <n v="3"/>
    <n v="4"/>
    <n v="0"/>
    <n v="0"/>
    <n v="0"/>
    <n v="0"/>
    <n v="0"/>
    <n v="0"/>
    <n v="0"/>
    <s v="Spain"/>
  </r>
  <r>
    <n v="10524"/>
    <x v="34"/>
    <x v="3"/>
    <x v="0"/>
    <x v="602"/>
    <n v="0"/>
    <n v="1"/>
    <d v="2013-06-20T00:00:00"/>
    <n v="29"/>
    <n v="386"/>
    <n v="23"/>
    <n v="95"/>
    <n v="54"/>
    <n v="41"/>
    <n v="196"/>
    <n v="4"/>
    <n v="2"/>
    <n v="11"/>
    <n v="5"/>
    <n v="2"/>
    <n v="0"/>
    <n v="0"/>
    <n v="0"/>
    <n v="0"/>
    <n v="0"/>
    <n v="0"/>
    <n v="0"/>
    <s v="Canada"/>
  </r>
  <r>
    <n v="1518"/>
    <x v="15"/>
    <x v="3"/>
    <x v="2"/>
    <x v="603"/>
    <n v="1"/>
    <n v="1"/>
    <d v="2013-06-17T00:00:00"/>
    <n v="29"/>
    <n v="379"/>
    <n v="6"/>
    <n v="157"/>
    <n v="25"/>
    <n v="91"/>
    <n v="91"/>
    <n v="5"/>
    <n v="9"/>
    <n v="3"/>
    <n v="7"/>
    <n v="7"/>
    <n v="0"/>
    <n v="0"/>
    <n v="0"/>
    <n v="0"/>
    <n v="0"/>
    <n v="0"/>
    <n v="0"/>
    <s v="Spain"/>
  </r>
  <r>
    <n v="2036"/>
    <x v="28"/>
    <x v="1"/>
    <x v="3"/>
    <x v="604"/>
    <n v="0"/>
    <n v="1"/>
    <d v="2013-06-11T00:00:00"/>
    <n v="29"/>
    <n v="243"/>
    <n v="11"/>
    <n v="119"/>
    <n v="10"/>
    <n v="3"/>
    <n v="15"/>
    <n v="3"/>
    <n v="4"/>
    <n v="2"/>
    <n v="8"/>
    <n v="4"/>
    <n v="0"/>
    <n v="0"/>
    <n v="0"/>
    <n v="0"/>
    <n v="0"/>
    <n v="0"/>
    <n v="0"/>
    <s v="India"/>
  </r>
  <r>
    <n v="9495"/>
    <x v="33"/>
    <x v="0"/>
    <x v="3"/>
    <x v="605"/>
    <n v="0"/>
    <n v="0"/>
    <d v="2013-05-08T00:00:00"/>
    <n v="29"/>
    <n v="358"/>
    <n v="108"/>
    <n v="413"/>
    <n v="141"/>
    <n v="97"/>
    <n v="32"/>
    <n v="1"/>
    <n v="2"/>
    <n v="8"/>
    <n v="6"/>
    <n v="1"/>
    <n v="0"/>
    <n v="0"/>
    <n v="0"/>
    <n v="0"/>
    <n v="0"/>
    <n v="0"/>
    <n v="0"/>
    <s v="Spain"/>
  </r>
  <r>
    <n v="2631"/>
    <x v="33"/>
    <x v="0"/>
    <x v="3"/>
    <x v="605"/>
    <n v="0"/>
    <n v="0"/>
    <d v="2013-05-08T00:00:00"/>
    <n v="29"/>
    <n v="358"/>
    <n v="108"/>
    <n v="413"/>
    <n v="141"/>
    <n v="97"/>
    <n v="32"/>
    <n v="1"/>
    <n v="2"/>
    <n v="8"/>
    <n v="6"/>
    <n v="1"/>
    <n v="0"/>
    <n v="0"/>
    <n v="0"/>
    <n v="0"/>
    <n v="0"/>
    <n v="0"/>
    <n v="0"/>
    <s v="Spain"/>
  </r>
  <r>
    <n v="6312"/>
    <x v="8"/>
    <x v="0"/>
    <x v="2"/>
    <x v="606"/>
    <n v="0"/>
    <n v="1"/>
    <d v="2013-03-17T00:00:00"/>
    <n v="29"/>
    <n v="258"/>
    <n v="107"/>
    <n v="291"/>
    <n v="84"/>
    <n v="37"/>
    <n v="86"/>
    <n v="4"/>
    <n v="10"/>
    <n v="3"/>
    <n v="13"/>
    <n v="7"/>
    <n v="0"/>
    <n v="0"/>
    <n v="0"/>
    <n v="0"/>
    <n v="0"/>
    <n v="0"/>
    <n v="0"/>
    <s v="Germany"/>
  </r>
  <r>
    <n v="615"/>
    <x v="12"/>
    <x v="0"/>
    <x v="3"/>
    <x v="607"/>
    <n v="0"/>
    <n v="0"/>
    <d v="2013-03-11T00:00:00"/>
    <n v="29"/>
    <n v="65"/>
    <n v="36"/>
    <n v="74"/>
    <n v="38"/>
    <n v="20"/>
    <n v="110"/>
    <n v="1"/>
    <n v="5"/>
    <n v="1"/>
    <n v="4"/>
    <n v="7"/>
    <n v="0"/>
    <n v="0"/>
    <n v="0"/>
    <n v="0"/>
    <n v="0"/>
    <n v="0"/>
    <n v="0"/>
    <s v="Spain"/>
  </r>
  <r>
    <n v="4406"/>
    <x v="0"/>
    <x v="0"/>
    <x v="3"/>
    <x v="608"/>
    <n v="0"/>
    <n v="1"/>
    <d v="2013-01-16T00:00:00"/>
    <n v="29"/>
    <n v="846"/>
    <n v="84"/>
    <n v="352"/>
    <n v="91"/>
    <n v="56"/>
    <n v="42"/>
    <n v="4"/>
    <n v="9"/>
    <n v="4"/>
    <n v="8"/>
    <n v="5"/>
    <n v="0"/>
    <n v="0"/>
    <n v="0"/>
    <n v="0"/>
    <n v="0"/>
    <n v="0"/>
    <n v="0"/>
    <s v="Canada"/>
  </r>
  <r>
    <n v="10061"/>
    <x v="47"/>
    <x v="0"/>
    <x v="2"/>
    <x v="609"/>
    <n v="0"/>
    <n v="1"/>
    <d v="2013-01-05T00:00:00"/>
    <n v="29"/>
    <n v="724"/>
    <n v="17"/>
    <n v="143"/>
    <n v="0"/>
    <n v="8"/>
    <n v="196"/>
    <n v="2"/>
    <n v="9"/>
    <n v="2"/>
    <n v="12"/>
    <n v="7"/>
    <n v="0"/>
    <n v="0"/>
    <n v="0"/>
    <n v="0"/>
    <n v="0"/>
    <n v="0"/>
    <n v="0"/>
    <s v="USA"/>
  </r>
  <r>
    <n v="10619"/>
    <x v="48"/>
    <x v="0"/>
    <x v="1"/>
    <x v="610"/>
    <n v="0"/>
    <n v="0"/>
    <d v="2012-12-03T00:00:00"/>
    <n v="29"/>
    <n v="770"/>
    <n v="29"/>
    <n v="890"/>
    <n v="250"/>
    <n v="27"/>
    <n v="24"/>
    <n v="1"/>
    <n v="7"/>
    <n v="3"/>
    <n v="7"/>
    <n v="3"/>
    <n v="0"/>
    <n v="0"/>
    <n v="0"/>
    <n v="0"/>
    <n v="1"/>
    <n v="1"/>
    <n v="0"/>
    <s v="Saudi Arabia"/>
  </r>
  <r>
    <n v="4945"/>
    <x v="40"/>
    <x v="0"/>
    <x v="4"/>
    <x v="611"/>
    <n v="0"/>
    <n v="0"/>
    <d v="2012-11-07T00:00:00"/>
    <n v="29"/>
    <n v="815"/>
    <n v="10"/>
    <n v="239"/>
    <n v="28"/>
    <n v="10"/>
    <n v="108"/>
    <n v="2"/>
    <n v="10"/>
    <n v="4"/>
    <n v="12"/>
    <n v="6"/>
    <n v="0"/>
    <n v="0"/>
    <n v="0"/>
    <n v="0"/>
    <n v="0"/>
    <n v="0"/>
    <n v="0"/>
    <s v="Spain"/>
  </r>
  <r>
    <n v="1777"/>
    <x v="36"/>
    <x v="4"/>
    <x v="2"/>
    <x v="612"/>
    <n v="0"/>
    <n v="0"/>
    <d v="2012-09-07T00:00:00"/>
    <n v="29"/>
    <n v="2"/>
    <n v="2"/>
    <n v="11"/>
    <n v="41"/>
    <n v="7"/>
    <n v="11"/>
    <n v="1"/>
    <n v="2"/>
    <n v="0"/>
    <n v="3"/>
    <n v="8"/>
    <n v="0"/>
    <n v="0"/>
    <n v="0"/>
    <n v="0"/>
    <n v="0"/>
    <n v="0"/>
    <n v="0"/>
    <s v="Spain"/>
  </r>
  <r>
    <n v="4023"/>
    <x v="0"/>
    <x v="0"/>
    <x v="2"/>
    <x v="613"/>
    <n v="1"/>
    <n v="0"/>
    <d v="2012-09-06T00:00:00"/>
    <n v="29"/>
    <n v="16"/>
    <n v="17"/>
    <n v="19"/>
    <n v="20"/>
    <n v="21"/>
    <n v="22"/>
    <n v="3"/>
    <n v="3"/>
    <n v="2"/>
    <n v="2"/>
    <n v="8"/>
    <n v="0"/>
    <n v="0"/>
    <n v="0"/>
    <n v="0"/>
    <n v="0"/>
    <n v="1"/>
    <n v="0"/>
    <s v="Spain"/>
  </r>
  <r>
    <n v="7922"/>
    <x v="45"/>
    <x v="1"/>
    <x v="1"/>
    <x v="614"/>
    <n v="0"/>
    <n v="1"/>
    <d v="2012-08-12T00:00:00"/>
    <n v="29"/>
    <n v="819"/>
    <n v="0"/>
    <n v="72"/>
    <n v="12"/>
    <n v="0"/>
    <n v="63"/>
    <n v="2"/>
    <n v="11"/>
    <n v="2"/>
    <n v="10"/>
    <n v="7"/>
    <n v="0"/>
    <n v="0"/>
    <n v="0"/>
    <n v="1"/>
    <n v="0"/>
    <n v="0"/>
    <n v="0"/>
    <s v="Saudi Arabia"/>
  </r>
  <r>
    <n v="10699"/>
    <x v="42"/>
    <x v="0"/>
    <x v="2"/>
    <x v="615"/>
    <n v="1"/>
    <n v="0"/>
    <d v="2014-06-16T00:00:00"/>
    <n v="30"/>
    <n v="46"/>
    <n v="0"/>
    <n v="40"/>
    <n v="3"/>
    <n v="0"/>
    <n v="3"/>
    <n v="2"/>
    <n v="3"/>
    <n v="0"/>
    <n v="3"/>
    <n v="8"/>
    <n v="0"/>
    <n v="0"/>
    <n v="0"/>
    <n v="0"/>
    <n v="0"/>
    <n v="0"/>
    <n v="0"/>
    <s v="Saudi Arabia"/>
  </r>
  <r>
    <n v="7516"/>
    <x v="27"/>
    <x v="0"/>
    <x v="2"/>
    <x v="616"/>
    <n v="1"/>
    <n v="0"/>
    <d v="2014-05-22T00:00:00"/>
    <n v="30"/>
    <n v="5"/>
    <n v="3"/>
    <n v="11"/>
    <n v="12"/>
    <n v="5"/>
    <n v="9"/>
    <n v="1"/>
    <n v="2"/>
    <n v="0"/>
    <n v="3"/>
    <n v="6"/>
    <n v="0"/>
    <n v="0"/>
    <n v="0"/>
    <n v="0"/>
    <n v="0"/>
    <n v="0"/>
    <n v="0"/>
    <s v="Germany"/>
  </r>
  <r>
    <n v="3129"/>
    <x v="27"/>
    <x v="0"/>
    <x v="2"/>
    <x v="616"/>
    <n v="1"/>
    <n v="0"/>
    <d v="2014-05-22T00:00:00"/>
    <n v="30"/>
    <n v="5"/>
    <n v="3"/>
    <n v="11"/>
    <n v="12"/>
    <n v="5"/>
    <n v="9"/>
    <n v="1"/>
    <n v="2"/>
    <n v="0"/>
    <n v="3"/>
    <n v="6"/>
    <n v="0"/>
    <n v="0"/>
    <n v="0"/>
    <n v="0"/>
    <n v="0"/>
    <n v="0"/>
    <n v="0"/>
    <s v="Spain"/>
  </r>
  <r>
    <n v="5121"/>
    <x v="11"/>
    <x v="0"/>
    <x v="1"/>
    <x v="617"/>
    <n v="0"/>
    <n v="1"/>
    <d v="2014-03-21T00:00:00"/>
    <n v="30"/>
    <n v="479"/>
    <n v="5"/>
    <n v="82"/>
    <n v="7"/>
    <n v="17"/>
    <n v="171"/>
    <n v="2"/>
    <n v="7"/>
    <n v="6"/>
    <n v="5"/>
    <n v="5"/>
    <n v="0"/>
    <n v="0"/>
    <n v="1"/>
    <n v="0"/>
    <n v="0"/>
    <n v="0"/>
    <n v="0"/>
    <s v="Canada"/>
  </r>
  <r>
    <n v="2186"/>
    <x v="11"/>
    <x v="2"/>
    <x v="3"/>
    <x v="618"/>
    <n v="0"/>
    <n v="0"/>
    <d v="2014-03-10T00:00:00"/>
    <n v="30"/>
    <n v="938"/>
    <n v="142"/>
    <n v="754"/>
    <n v="159"/>
    <n v="81"/>
    <n v="183"/>
    <n v="1"/>
    <n v="5"/>
    <n v="10"/>
    <n v="6"/>
    <n v="2"/>
    <n v="1"/>
    <n v="0"/>
    <n v="0"/>
    <n v="1"/>
    <n v="1"/>
    <n v="1"/>
    <n v="0"/>
    <s v="Spain"/>
  </r>
  <r>
    <n v="10548"/>
    <x v="53"/>
    <x v="0"/>
    <x v="1"/>
    <x v="619"/>
    <n v="0"/>
    <n v="0"/>
    <d v="2014-03-09T00:00:00"/>
    <n v="30"/>
    <n v="283"/>
    <n v="17"/>
    <n v="372"/>
    <n v="138"/>
    <n v="106"/>
    <n v="44"/>
    <n v="1"/>
    <n v="3"/>
    <n v="8"/>
    <n v="12"/>
    <n v="1"/>
    <n v="0"/>
    <n v="0"/>
    <n v="0"/>
    <n v="0"/>
    <n v="0"/>
    <n v="0"/>
    <n v="0"/>
    <s v="Germany"/>
  </r>
  <r>
    <n v="6384"/>
    <x v="29"/>
    <x v="0"/>
    <x v="0"/>
    <x v="620"/>
    <n v="0"/>
    <n v="1"/>
    <d v="2014-02-11T00:00:00"/>
    <n v="30"/>
    <n v="909"/>
    <n v="12"/>
    <n v="278"/>
    <n v="0"/>
    <n v="12"/>
    <n v="242"/>
    <n v="3"/>
    <n v="5"/>
    <n v="2"/>
    <n v="11"/>
    <n v="8"/>
    <n v="0"/>
    <n v="0"/>
    <n v="1"/>
    <n v="0"/>
    <n v="0"/>
    <n v="0"/>
    <n v="0"/>
    <s v="USA"/>
  </r>
  <r>
    <n v="2625"/>
    <x v="5"/>
    <x v="2"/>
    <x v="1"/>
    <x v="621"/>
    <n v="0"/>
    <n v="1"/>
    <d v="2013-11-17T00:00:00"/>
    <n v="30"/>
    <n v="156"/>
    <n v="29"/>
    <n v="56"/>
    <n v="30"/>
    <n v="32"/>
    <n v="47"/>
    <n v="2"/>
    <n v="3"/>
    <n v="2"/>
    <n v="7"/>
    <n v="3"/>
    <n v="0"/>
    <n v="0"/>
    <n v="0"/>
    <n v="0"/>
    <n v="0"/>
    <n v="0"/>
    <n v="0"/>
    <s v="Saudi Arabia"/>
  </r>
  <r>
    <n v="1676"/>
    <x v="17"/>
    <x v="0"/>
    <x v="2"/>
    <x v="622"/>
    <n v="0"/>
    <n v="1"/>
    <d v="2013-10-30T00:00:00"/>
    <n v="30"/>
    <n v="213"/>
    <n v="2"/>
    <n v="44"/>
    <n v="0"/>
    <n v="2"/>
    <n v="5"/>
    <n v="4"/>
    <n v="4"/>
    <n v="2"/>
    <n v="5"/>
    <n v="5"/>
    <n v="0"/>
    <n v="0"/>
    <n v="0"/>
    <n v="0"/>
    <n v="0"/>
    <n v="0"/>
    <n v="0"/>
    <s v="Spain"/>
  </r>
  <r>
    <n v="5534"/>
    <x v="17"/>
    <x v="3"/>
    <x v="2"/>
    <x v="623"/>
    <n v="0"/>
    <n v="1"/>
    <d v="2013-10-20T00:00:00"/>
    <n v="30"/>
    <n v="123"/>
    <n v="1"/>
    <n v="26"/>
    <n v="2"/>
    <n v="0"/>
    <n v="72"/>
    <n v="2"/>
    <n v="3"/>
    <n v="2"/>
    <n v="3"/>
    <n v="7"/>
    <n v="0"/>
    <n v="0"/>
    <n v="1"/>
    <n v="0"/>
    <n v="0"/>
    <n v="0"/>
    <n v="0"/>
    <s v="Spain"/>
  </r>
  <r>
    <n v="6859"/>
    <x v="23"/>
    <x v="0"/>
    <x v="1"/>
    <x v="624"/>
    <n v="1"/>
    <n v="0"/>
    <d v="2013-10-08T00:00:00"/>
    <n v="30"/>
    <n v="37"/>
    <n v="4"/>
    <n v="24"/>
    <n v="16"/>
    <n v="9"/>
    <n v="9"/>
    <n v="2"/>
    <n v="4"/>
    <n v="0"/>
    <n v="3"/>
    <n v="9"/>
    <n v="0"/>
    <n v="0"/>
    <n v="0"/>
    <n v="0"/>
    <n v="0"/>
    <n v="0"/>
    <n v="0"/>
    <s v="Spain"/>
  </r>
  <r>
    <n v="271"/>
    <x v="10"/>
    <x v="0"/>
    <x v="4"/>
    <x v="625"/>
    <n v="1"/>
    <n v="1"/>
    <d v="2013-10-02T00:00:00"/>
    <n v="30"/>
    <n v="154"/>
    <n v="0"/>
    <n v="50"/>
    <n v="6"/>
    <n v="11"/>
    <n v="37"/>
    <n v="5"/>
    <n v="3"/>
    <n v="4"/>
    <n v="3"/>
    <n v="6"/>
    <n v="0"/>
    <n v="0"/>
    <n v="1"/>
    <n v="0"/>
    <n v="0"/>
    <n v="0"/>
    <n v="0"/>
    <s v="Canada"/>
  </r>
  <r>
    <n v="7699"/>
    <x v="10"/>
    <x v="0"/>
    <x v="4"/>
    <x v="625"/>
    <n v="1"/>
    <n v="1"/>
    <d v="2013-10-02T00:00:00"/>
    <n v="30"/>
    <n v="154"/>
    <n v="0"/>
    <n v="50"/>
    <n v="6"/>
    <n v="11"/>
    <n v="37"/>
    <n v="5"/>
    <n v="3"/>
    <n v="4"/>
    <n v="3"/>
    <n v="6"/>
    <n v="0"/>
    <n v="0"/>
    <n v="1"/>
    <n v="0"/>
    <n v="0"/>
    <n v="0"/>
    <n v="0"/>
    <s v="Canada"/>
  </r>
  <r>
    <n v="7832"/>
    <x v="8"/>
    <x v="3"/>
    <x v="2"/>
    <x v="626"/>
    <n v="0"/>
    <n v="1"/>
    <d v="2013-08-28T00:00:00"/>
    <n v="30"/>
    <n v="940"/>
    <n v="44"/>
    <n v="396"/>
    <n v="0"/>
    <n v="88"/>
    <n v="58"/>
    <n v="1"/>
    <n v="8"/>
    <n v="7"/>
    <n v="7"/>
    <n v="4"/>
    <n v="1"/>
    <n v="0"/>
    <n v="1"/>
    <n v="0"/>
    <n v="1"/>
    <n v="1"/>
    <n v="0"/>
    <s v="Spain"/>
  </r>
  <r>
    <n v="938"/>
    <x v="9"/>
    <x v="0"/>
    <x v="2"/>
    <x v="627"/>
    <n v="1"/>
    <n v="1"/>
    <d v="2013-07-30T00:00:00"/>
    <n v="30"/>
    <n v="51"/>
    <n v="1"/>
    <n v="7"/>
    <n v="2"/>
    <n v="1"/>
    <n v="25"/>
    <n v="2"/>
    <n v="2"/>
    <n v="1"/>
    <n v="2"/>
    <n v="8"/>
    <n v="0"/>
    <n v="0"/>
    <n v="1"/>
    <n v="0"/>
    <n v="0"/>
    <n v="0"/>
    <n v="0"/>
    <s v="Spain"/>
  </r>
  <r>
    <n v="7873"/>
    <x v="28"/>
    <x v="1"/>
    <x v="3"/>
    <x v="628"/>
    <n v="1"/>
    <n v="1"/>
    <d v="2013-07-06T00:00:00"/>
    <n v="30"/>
    <n v="141"/>
    <n v="11"/>
    <n v="114"/>
    <n v="15"/>
    <n v="14"/>
    <n v="5"/>
    <n v="4"/>
    <n v="4"/>
    <n v="1"/>
    <n v="7"/>
    <n v="5"/>
    <n v="0"/>
    <n v="0"/>
    <n v="0"/>
    <n v="0"/>
    <n v="0"/>
    <n v="0"/>
    <n v="0"/>
    <s v="Canada"/>
  </r>
  <r>
    <n v="9967"/>
    <x v="21"/>
    <x v="0"/>
    <x v="0"/>
    <x v="629"/>
    <n v="1"/>
    <n v="1"/>
    <d v="2013-05-30T00:00:00"/>
    <n v="30"/>
    <n v="160"/>
    <n v="15"/>
    <n v="196"/>
    <n v="15"/>
    <n v="11"/>
    <n v="50"/>
    <n v="8"/>
    <n v="6"/>
    <n v="1"/>
    <n v="7"/>
    <n v="8"/>
    <n v="0"/>
    <n v="0"/>
    <n v="0"/>
    <n v="0"/>
    <n v="0"/>
    <n v="0"/>
    <n v="0"/>
    <s v="USA"/>
  </r>
  <r>
    <n v="1087"/>
    <x v="17"/>
    <x v="3"/>
    <x v="3"/>
    <x v="630"/>
    <n v="1"/>
    <n v="0"/>
    <d v="2013-05-22T00:00:00"/>
    <n v="30"/>
    <n v="16"/>
    <n v="14"/>
    <n v="36"/>
    <n v="37"/>
    <n v="22"/>
    <n v="48"/>
    <n v="3"/>
    <n v="4"/>
    <n v="1"/>
    <n v="2"/>
    <n v="9"/>
    <n v="0"/>
    <n v="0"/>
    <n v="0"/>
    <n v="0"/>
    <n v="0"/>
    <n v="1"/>
    <n v="0"/>
    <s v="Spain"/>
  </r>
  <r>
    <n v="8314"/>
    <x v="33"/>
    <x v="0"/>
    <x v="2"/>
    <x v="631"/>
    <n v="0"/>
    <n v="0"/>
    <d v="2013-04-05T00:00:00"/>
    <n v="30"/>
    <n v="557"/>
    <n v="129"/>
    <n v="761"/>
    <n v="29"/>
    <n v="185"/>
    <n v="111"/>
    <n v="1"/>
    <n v="5"/>
    <n v="6"/>
    <n v="7"/>
    <n v="2"/>
    <n v="0"/>
    <n v="0"/>
    <n v="0"/>
    <n v="0"/>
    <n v="1"/>
    <n v="0"/>
    <n v="0"/>
    <s v="Spain"/>
  </r>
  <r>
    <n v="3762"/>
    <x v="19"/>
    <x v="1"/>
    <x v="1"/>
    <x v="632"/>
    <n v="0"/>
    <n v="0"/>
    <d v="2013-04-02T00:00:00"/>
    <n v="30"/>
    <n v="196"/>
    <n v="0"/>
    <n v="512"/>
    <n v="33"/>
    <n v="130"/>
    <n v="54"/>
    <n v="1"/>
    <n v="3"/>
    <n v="5"/>
    <n v="8"/>
    <n v="1"/>
    <n v="1"/>
    <n v="0"/>
    <n v="0"/>
    <n v="0"/>
    <n v="0"/>
    <n v="1"/>
    <n v="0"/>
    <s v="Saudi Arabia"/>
  </r>
  <r>
    <n v="10383"/>
    <x v="13"/>
    <x v="0"/>
    <x v="0"/>
    <x v="633"/>
    <n v="0"/>
    <n v="0"/>
    <d v="2013-04-02T00:00:00"/>
    <n v="30"/>
    <n v="295"/>
    <n v="35"/>
    <n v="482"/>
    <n v="121"/>
    <n v="120"/>
    <n v="40"/>
    <n v="1"/>
    <n v="5"/>
    <n v="5"/>
    <n v="10"/>
    <n v="3"/>
    <n v="0"/>
    <n v="0"/>
    <n v="0"/>
    <n v="0"/>
    <n v="0"/>
    <n v="1"/>
    <n v="0"/>
    <s v="Australia"/>
  </r>
  <r>
    <n v="6798"/>
    <x v="13"/>
    <x v="0"/>
    <x v="1"/>
    <x v="634"/>
    <n v="1"/>
    <n v="1"/>
    <d v="2013-03-20T00:00:00"/>
    <n v="30"/>
    <n v="231"/>
    <n v="7"/>
    <n v="137"/>
    <n v="4"/>
    <n v="15"/>
    <n v="39"/>
    <n v="9"/>
    <n v="5"/>
    <n v="1"/>
    <n v="8"/>
    <n v="7"/>
    <n v="0"/>
    <n v="0"/>
    <n v="0"/>
    <n v="0"/>
    <n v="0"/>
    <n v="1"/>
    <n v="0"/>
    <s v="Saudi Arabia"/>
  </r>
  <r>
    <n v="4168"/>
    <x v="13"/>
    <x v="0"/>
    <x v="1"/>
    <x v="634"/>
    <n v="1"/>
    <n v="1"/>
    <d v="2013-03-20T00:00:00"/>
    <n v="30"/>
    <n v="231"/>
    <n v="7"/>
    <n v="137"/>
    <n v="4"/>
    <n v="15"/>
    <n v="39"/>
    <n v="9"/>
    <n v="5"/>
    <n v="1"/>
    <n v="8"/>
    <n v="7"/>
    <n v="0"/>
    <n v="0"/>
    <n v="0"/>
    <n v="0"/>
    <n v="0"/>
    <n v="1"/>
    <n v="0"/>
    <s v="Spain"/>
  </r>
  <r>
    <n v="6690"/>
    <x v="13"/>
    <x v="3"/>
    <x v="2"/>
    <x v="635"/>
    <n v="1"/>
    <n v="1"/>
    <d v="2013-03-14T00:00:00"/>
    <n v="30"/>
    <n v="38"/>
    <n v="4"/>
    <n v="22"/>
    <n v="4"/>
    <n v="2"/>
    <n v="20"/>
    <n v="4"/>
    <n v="3"/>
    <n v="1"/>
    <n v="3"/>
    <n v="7"/>
    <n v="0"/>
    <n v="0"/>
    <n v="0"/>
    <n v="0"/>
    <n v="0"/>
    <n v="0"/>
    <n v="0"/>
    <s v="Saudi Arabia"/>
  </r>
  <r>
    <n v="10602"/>
    <x v="27"/>
    <x v="0"/>
    <x v="2"/>
    <x v="636"/>
    <n v="1"/>
    <n v="0"/>
    <d v="2013-02-14T00:00:00"/>
    <n v="30"/>
    <n v="29"/>
    <n v="12"/>
    <n v="59"/>
    <n v="19"/>
    <n v="1"/>
    <n v="36"/>
    <n v="2"/>
    <n v="3"/>
    <n v="0"/>
    <n v="4"/>
    <n v="8"/>
    <n v="0"/>
    <n v="0"/>
    <n v="0"/>
    <n v="0"/>
    <n v="0"/>
    <n v="0"/>
    <n v="0"/>
    <s v="India"/>
  </r>
  <r>
    <n v="3220"/>
    <x v="27"/>
    <x v="0"/>
    <x v="2"/>
    <x v="636"/>
    <n v="1"/>
    <n v="0"/>
    <d v="2013-02-14T00:00:00"/>
    <n v="30"/>
    <n v="29"/>
    <n v="12"/>
    <n v="59"/>
    <n v="19"/>
    <n v="1"/>
    <n v="36"/>
    <n v="2"/>
    <n v="3"/>
    <n v="0"/>
    <n v="4"/>
    <n v="8"/>
    <n v="0"/>
    <n v="0"/>
    <n v="0"/>
    <n v="0"/>
    <n v="0"/>
    <n v="0"/>
    <n v="0"/>
    <s v="Germany"/>
  </r>
  <r>
    <n v="5424"/>
    <x v="27"/>
    <x v="0"/>
    <x v="2"/>
    <x v="636"/>
    <n v="1"/>
    <n v="0"/>
    <d v="2013-02-14T00:00:00"/>
    <n v="30"/>
    <n v="29"/>
    <n v="12"/>
    <n v="59"/>
    <n v="19"/>
    <n v="1"/>
    <n v="36"/>
    <n v="2"/>
    <n v="3"/>
    <n v="0"/>
    <n v="4"/>
    <n v="8"/>
    <n v="0"/>
    <n v="0"/>
    <n v="0"/>
    <n v="0"/>
    <n v="0"/>
    <n v="0"/>
    <n v="0"/>
    <s v="Saudi Arabia"/>
  </r>
  <r>
    <n v="7488"/>
    <x v="34"/>
    <x v="3"/>
    <x v="1"/>
    <x v="637"/>
    <n v="0"/>
    <n v="1"/>
    <d v="2013-01-22T00:00:00"/>
    <n v="30"/>
    <n v="420"/>
    <n v="15"/>
    <n v="186"/>
    <n v="151"/>
    <n v="38"/>
    <n v="15"/>
    <n v="3"/>
    <n v="5"/>
    <n v="3"/>
    <n v="13"/>
    <n v="3"/>
    <n v="0"/>
    <n v="0"/>
    <n v="0"/>
    <n v="0"/>
    <n v="0"/>
    <n v="0"/>
    <n v="0"/>
    <s v="Spain"/>
  </r>
  <r>
    <n v="5289"/>
    <x v="17"/>
    <x v="2"/>
    <x v="1"/>
    <x v="638"/>
    <n v="1"/>
    <n v="1"/>
    <d v="2012-11-09T00:00:00"/>
    <n v="30"/>
    <n v="8"/>
    <n v="4"/>
    <n v="12"/>
    <n v="15"/>
    <n v="4"/>
    <n v="29"/>
    <n v="2"/>
    <n v="1"/>
    <n v="1"/>
    <n v="2"/>
    <n v="4"/>
    <n v="0"/>
    <n v="0"/>
    <n v="0"/>
    <n v="0"/>
    <n v="0"/>
    <n v="0"/>
    <n v="0"/>
    <s v="Australia"/>
  </r>
  <r>
    <n v="347"/>
    <x v="14"/>
    <x v="0"/>
    <x v="0"/>
    <x v="639"/>
    <n v="0"/>
    <n v="1"/>
    <d v="2012-09-08T00:00:00"/>
    <n v="30"/>
    <n v="229"/>
    <n v="27"/>
    <n v="71"/>
    <n v="13"/>
    <n v="3"/>
    <n v="34"/>
    <n v="4"/>
    <n v="7"/>
    <n v="1"/>
    <n v="5"/>
    <n v="9"/>
    <n v="0"/>
    <n v="0"/>
    <n v="0"/>
    <n v="0"/>
    <n v="0"/>
    <n v="0"/>
    <n v="0"/>
    <s v="Canada"/>
  </r>
  <r>
    <n v="5236"/>
    <x v="7"/>
    <x v="0"/>
    <x v="3"/>
    <x v="640"/>
    <n v="0"/>
    <n v="1"/>
    <d v="2012-08-25T00:00:00"/>
    <n v="30"/>
    <n v="1230"/>
    <n v="0"/>
    <n v="396"/>
    <n v="232"/>
    <n v="178"/>
    <n v="158"/>
    <n v="1"/>
    <n v="10"/>
    <n v="2"/>
    <n v="8"/>
    <n v="5"/>
    <n v="1"/>
    <n v="0"/>
    <n v="0"/>
    <n v="1"/>
    <n v="1"/>
    <n v="0"/>
    <n v="0"/>
    <s v="Spain"/>
  </r>
  <r>
    <n v="9478"/>
    <x v="42"/>
    <x v="0"/>
    <x v="1"/>
    <x v="641"/>
    <n v="1"/>
    <n v="0"/>
    <d v="2012-08-14T00:00:00"/>
    <n v="30"/>
    <n v="91"/>
    <n v="64"/>
    <n v="128"/>
    <n v="65"/>
    <n v="3"/>
    <n v="50"/>
    <n v="2"/>
    <n v="4"/>
    <n v="3"/>
    <n v="6"/>
    <n v="3"/>
    <n v="0"/>
    <n v="0"/>
    <n v="0"/>
    <n v="0"/>
    <n v="0"/>
    <n v="0"/>
    <n v="0"/>
    <s v="Spain"/>
  </r>
  <r>
    <n v="477"/>
    <x v="19"/>
    <x v="0"/>
    <x v="2"/>
    <x v="642"/>
    <n v="0"/>
    <n v="0"/>
    <d v="2014-06-17T00:00:00"/>
    <n v="31"/>
    <n v="1060"/>
    <n v="61"/>
    <n v="835"/>
    <n v="80"/>
    <n v="20"/>
    <n v="101"/>
    <n v="1"/>
    <n v="4"/>
    <n v="7"/>
    <n v="10"/>
    <n v="1"/>
    <n v="1"/>
    <n v="1"/>
    <n v="1"/>
    <n v="0"/>
    <n v="1"/>
    <n v="1"/>
    <n v="0"/>
    <s v="Spain"/>
  </r>
  <r>
    <n v="7411"/>
    <x v="32"/>
    <x v="1"/>
    <x v="2"/>
    <x v="643"/>
    <n v="1"/>
    <n v="1"/>
    <d v="2014-06-05T00:00:00"/>
    <n v="31"/>
    <n v="11"/>
    <n v="0"/>
    <n v="5"/>
    <n v="0"/>
    <n v="0"/>
    <n v="1"/>
    <n v="2"/>
    <n v="1"/>
    <n v="0"/>
    <n v="3"/>
    <n v="6"/>
    <n v="0"/>
    <n v="0"/>
    <n v="0"/>
    <n v="0"/>
    <n v="0"/>
    <n v="0"/>
    <n v="0"/>
    <s v="Saudi Arabia"/>
  </r>
  <r>
    <n v="3107"/>
    <x v="14"/>
    <x v="0"/>
    <x v="3"/>
    <x v="644"/>
    <n v="0"/>
    <n v="1"/>
    <d v="2014-05-02T00:00:00"/>
    <n v="31"/>
    <n v="121"/>
    <n v="24"/>
    <n v="124"/>
    <n v="24"/>
    <n v="15"/>
    <n v="42"/>
    <n v="1"/>
    <n v="4"/>
    <n v="1"/>
    <n v="7"/>
    <n v="2"/>
    <n v="0"/>
    <n v="0"/>
    <n v="0"/>
    <n v="0"/>
    <n v="0"/>
    <n v="0"/>
    <n v="0"/>
    <s v="Australia"/>
  </r>
  <r>
    <n v="7437"/>
    <x v="46"/>
    <x v="0"/>
    <x v="1"/>
    <x v="645"/>
    <n v="1"/>
    <n v="0"/>
    <d v="2014-04-28T00:00:00"/>
    <n v="31"/>
    <n v="13"/>
    <n v="0"/>
    <n v="8"/>
    <n v="2"/>
    <n v="1"/>
    <n v="5"/>
    <n v="1"/>
    <n v="1"/>
    <n v="0"/>
    <n v="4"/>
    <n v="3"/>
    <n v="0"/>
    <n v="0"/>
    <n v="0"/>
    <n v="0"/>
    <n v="0"/>
    <n v="0"/>
    <n v="0"/>
    <s v="Australia"/>
  </r>
  <r>
    <n v="255"/>
    <x v="45"/>
    <x v="0"/>
    <x v="0"/>
    <x v="646"/>
    <n v="1"/>
    <n v="1"/>
    <d v="2014-03-30T00:00:00"/>
    <n v="31"/>
    <n v="17"/>
    <n v="0"/>
    <n v="2"/>
    <n v="0"/>
    <n v="0"/>
    <n v="2"/>
    <n v="2"/>
    <n v="1"/>
    <n v="0"/>
    <n v="3"/>
    <n v="6"/>
    <n v="0"/>
    <n v="0"/>
    <n v="0"/>
    <n v="0"/>
    <n v="0"/>
    <n v="0"/>
    <n v="1"/>
    <s v="Spain"/>
  </r>
  <r>
    <n v="3790"/>
    <x v="16"/>
    <x v="0"/>
    <x v="3"/>
    <x v="647"/>
    <n v="2"/>
    <n v="1"/>
    <d v="2014-01-23T00:00:00"/>
    <n v="31"/>
    <n v="8"/>
    <n v="1"/>
    <n v="5"/>
    <n v="0"/>
    <n v="0"/>
    <n v="1"/>
    <n v="1"/>
    <n v="1"/>
    <n v="0"/>
    <n v="2"/>
    <n v="6"/>
    <n v="0"/>
    <n v="0"/>
    <n v="0"/>
    <n v="0"/>
    <n v="0"/>
    <n v="0"/>
    <n v="0"/>
    <s v="Saudi Arabia"/>
  </r>
  <r>
    <n v="749"/>
    <x v="9"/>
    <x v="0"/>
    <x v="3"/>
    <x v="648"/>
    <n v="1"/>
    <n v="0"/>
    <d v="2013-11-19T00:00:00"/>
    <n v="31"/>
    <n v="46"/>
    <n v="7"/>
    <n v="59"/>
    <n v="2"/>
    <n v="4"/>
    <n v="27"/>
    <n v="2"/>
    <n v="3"/>
    <n v="1"/>
    <n v="3"/>
    <n v="6"/>
    <n v="0"/>
    <n v="0"/>
    <n v="1"/>
    <n v="0"/>
    <n v="0"/>
    <n v="1"/>
    <n v="0"/>
    <s v="Spain"/>
  </r>
  <r>
    <n v="1503"/>
    <x v="14"/>
    <x v="1"/>
    <x v="3"/>
    <x v="649"/>
    <n v="1"/>
    <n v="1"/>
    <d v="2013-06-03T00:00:00"/>
    <n v="31"/>
    <n v="85"/>
    <n v="1"/>
    <n v="16"/>
    <n v="2"/>
    <n v="1"/>
    <n v="2"/>
    <n v="0"/>
    <n v="0"/>
    <n v="0"/>
    <n v="1"/>
    <n v="1"/>
    <n v="0"/>
    <n v="0"/>
    <n v="0"/>
    <n v="0"/>
    <n v="0"/>
    <n v="0"/>
    <n v="0"/>
    <s v="Spain"/>
  </r>
  <r>
    <n v="8650"/>
    <x v="29"/>
    <x v="0"/>
    <x v="4"/>
    <x v="650"/>
    <n v="1"/>
    <n v="1"/>
    <d v="2013-03-18T00:00:00"/>
    <n v="31"/>
    <n v="5"/>
    <n v="6"/>
    <n v="10"/>
    <n v="6"/>
    <n v="5"/>
    <n v="10"/>
    <n v="1"/>
    <n v="1"/>
    <n v="0"/>
    <n v="3"/>
    <n v="4"/>
    <n v="0"/>
    <n v="0"/>
    <n v="0"/>
    <n v="0"/>
    <n v="0"/>
    <n v="0"/>
    <n v="0"/>
    <s v="Spain"/>
  </r>
  <r>
    <n v="607"/>
    <x v="26"/>
    <x v="2"/>
    <x v="0"/>
    <x v="651"/>
    <n v="0"/>
    <n v="1"/>
    <d v="2013-02-13T00:00:00"/>
    <n v="31"/>
    <n v="302"/>
    <n v="29"/>
    <n v="131"/>
    <n v="32"/>
    <n v="0"/>
    <n v="27"/>
    <n v="6"/>
    <n v="8"/>
    <n v="1"/>
    <n v="7"/>
    <n v="8"/>
    <n v="0"/>
    <n v="0"/>
    <n v="0"/>
    <n v="0"/>
    <n v="0"/>
    <n v="0"/>
    <n v="0"/>
    <s v="India"/>
  </r>
  <r>
    <n v="1008"/>
    <x v="9"/>
    <x v="1"/>
    <x v="3"/>
    <x v="652"/>
    <n v="0"/>
    <n v="0"/>
    <d v="2012-12-21T00:00:00"/>
    <n v="31"/>
    <n v="728"/>
    <n v="17"/>
    <n v="133"/>
    <n v="11"/>
    <n v="8"/>
    <n v="124"/>
    <n v="1"/>
    <n v="7"/>
    <n v="3"/>
    <n v="13"/>
    <n v="6"/>
    <n v="0"/>
    <n v="0"/>
    <n v="1"/>
    <n v="0"/>
    <n v="0"/>
    <n v="0"/>
    <n v="0"/>
    <s v="Germany"/>
  </r>
  <r>
    <n v="9396"/>
    <x v="29"/>
    <x v="1"/>
    <x v="2"/>
    <x v="653"/>
    <n v="1"/>
    <n v="0"/>
    <d v="2012-11-23T00:00:00"/>
    <n v="31"/>
    <n v="9"/>
    <n v="0"/>
    <n v="6"/>
    <n v="4"/>
    <n v="1"/>
    <n v="5"/>
    <n v="1"/>
    <n v="1"/>
    <n v="0"/>
    <n v="2"/>
    <n v="9"/>
    <n v="0"/>
    <n v="0"/>
    <n v="0"/>
    <n v="0"/>
    <n v="0"/>
    <n v="0"/>
    <n v="0"/>
    <s v="Saudi Arabia"/>
  </r>
  <r>
    <n v="933"/>
    <x v="29"/>
    <x v="1"/>
    <x v="2"/>
    <x v="653"/>
    <n v="1"/>
    <n v="0"/>
    <d v="2012-11-23T00:00:00"/>
    <n v="31"/>
    <n v="9"/>
    <n v="0"/>
    <n v="6"/>
    <n v="4"/>
    <n v="1"/>
    <n v="5"/>
    <n v="1"/>
    <n v="1"/>
    <n v="0"/>
    <n v="2"/>
    <n v="9"/>
    <n v="0"/>
    <n v="0"/>
    <n v="0"/>
    <n v="0"/>
    <n v="0"/>
    <n v="0"/>
    <n v="0"/>
    <s v="Spain"/>
  </r>
  <r>
    <n v="5710"/>
    <x v="0"/>
    <x v="0"/>
    <x v="3"/>
    <x v="654"/>
    <n v="0"/>
    <n v="1"/>
    <d v="2012-10-10T00:00:00"/>
    <n v="31"/>
    <n v="110"/>
    <n v="0"/>
    <n v="5"/>
    <n v="2"/>
    <n v="0"/>
    <n v="3"/>
    <n v="2"/>
    <n v="2"/>
    <n v="1"/>
    <n v="4"/>
    <n v="5"/>
    <n v="0"/>
    <n v="0"/>
    <n v="0"/>
    <n v="1"/>
    <n v="0"/>
    <n v="0"/>
    <n v="0"/>
    <s v="Australia"/>
  </r>
  <r>
    <n v="2882"/>
    <x v="17"/>
    <x v="2"/>
    <x v="0"/>
    <x v="655"/>
    <n v="0"/>
    <n v="1"/>
    <d v="2012-10-01T00:00:00"/>
    <n v="31"/>
    <n v="711"/>
    <n v="28"/>
    <n v="142"/>
    <n v="49"/>
    <n v="18"/>
    <n v="47"/>
    <n v="2"/>
    <n v="3"/>
    <n v="2"/>
    <n v="9"/>
    <n v="8"/>
    <n v="0"/>
    <n v="0"/>
    <n v="0"/>
    <n v="0"/>
    <n v="0"/>
    <n v="0"/>
    <n v="0"/>
    <s v="Saudi Arabia"/>
  </r>
  <r>
    <n v="2379"/>
    <x v="40"/>
    <x v="0"/>
    <x v="1"/>
    <x v="656"/>
    <n v="0"/>
    <n v="0"/>
    <d v="2012-09-22T00:00:00"/>
    <n v="31"/>
    <n v="778"/>
    <n v="44"/>
    <n v="499"/>
    <n v="95"/>
    <n v="73"/>
    <n v="146"/>
    <n v="2"/>
    <n v="3"/>
    <n v="4"/>
    <n v="5"/>
    <n v="7"/>
    <n v="0"/>
    <n v="0"/>
    <n v="0"/>
    <n v="0"/>
    <n v="0"/>
    <n v="1"/>
    <n v="0"/>
    <s v="Saudi Arabia"/>
  </r>
  <r>
    <n v="5342"/>
    <x v="14"/>
    <x v="4"/>
    <x v="0"/>
    <x v="657"/>
    <n v="1"/>
    <n v="0"/>
    <d v="2012-08-08T00:00:00"/>
    <n v="31"/>
    <n v="0"/>
    <n v="1"/>
    <n v="3"/>
    <n v="10"/>
    <n v="6"/>
    <n v="9"/>
    <n v="2"/>
    <n v="1"/>
    <n v="0"/>
    <n v="3"/>
    <n v="8"/>
    <n v="0"/>
    <n v="0"/>
    <n v="0"/>
    <n v="0"/>
    <n v="0"/>
    <n v="0"/>
    <n v="0"/>
    <s v="Canada"/>
  </r>
  <r>
    <n v="3262"/>
    <x v="2"/>
    <x v="0"/>
    <x v="1"/>
    <x v="658"/>
    <n v="0"/>
    <n v="0"/>
    <d v="2012-08-07T00:00:00"/>
    <n v="31"/>
    <n v="995"/>
    <n v="112"/>
    <n v="417"/>
    <n v="42"/>
    <n v="48"/>
    <n v="41"/>
    <n v="1"/>
    <n v="2"/>
    <n v="9"/>
    <n v="13"/>
    <n v="5"/>
    <n v="0"/>
    <n v="0"/>
    <n v="0"/>
    <n v="0"/>
    <n v="0"/>
    <n v="1"/>
    <n v="0"/>
    <s v="Spain"/>
  </r>
  <r>
    <n v="5832"/>
    <x v="12"/>
    <x v="2"/>
    <x v="3"/>
    <x v="659"/>
    <n v="0"/>
    <n v="0"/>
    <d v="2014-04-20T00:00:00"/>
    <n v="32"/>
    <n v="493"/>
    <n v="183"/>
    <n v="352"/>
    <n v="184"/>
    <n v="23"/>
    <n v="28"/>
    <n v="0"/>
    <n v="3"/>
    <n v="5"/>
    <n v="13"/>
    <n v="0"/>
    <n v="0"/>
    <n v="0"/>
    <n v="0"/>
    <n v="0"/>
    <n v="0"/>
    <n v="0"/>
    <n v="0"/>
    <s v="Spain"/>
  </r>
  <r>
    <n v="5025"/>
    <x v="7"/>
    <x v="0"/>
    <x v="1"/>
    <x v="660"/>
    <n v="1"/>
    <n v="0"/>
    <d v="2013-12-24T00:00:00"/>
    <n v="32"/>
    <n v="23"/>
    <n v="17"/>
    <n v="23"/>
    <n v="43"/>
    <n v="20"/>
    <n v="9"/>
    <n v="1"/>
    <n v="2"/>
    <n v="1"/>
    <n v="4"/>
    <n v="3"/>
    <n v="0"/>
    <n v="0"/>
    <n v="0"/>
    <n v="0"/>
    <n v="0"/>
    <n v="0"/>
    <n v="0"/>
    <s v="Spain"/>
  </r>
  <r>
    <n v="569"/>
    <x v="50"/>
    <x v="0"/>
    <x v="1"/>
    <x v="661"/>
    <n v="0"/>
    <n v="0"/>
    <d v="2013-12-14T00:00:00"/>
    <n v="32"/>
    <n v="704"/>
    <n v="129"/>
    <n v="853"/>
    <n v="120"/>
    <n v="74"/>
    <n v="111"/>
    <n v="1"/>
    <n v="5"/>
    <n v="6"/>
    <n v="7"/>
    <n v="2"/>
    <n v="1"/>
    <n v="0"/>
    <n v="0"/>
    <n v="1"/>
    <n v="1"/>
    <n v="1"/>
    <n v="0"/>
    <s v="Spain"/>
  </r>
  <r>
    <n v="3102"/>
    <x v="9"/>
    <x v="2"/>
    <x v="3"/>
    <x v="662"/>
    <n v="1"/>
    <n v="0"/>
    <d v="2013-10-16T00:00:00"/>
    <n v="32"/>
    <n v="2"/>
    <n v="3"/>
    <n v="12"/>
    <n v="3"/>
    <n v="5"/>
    <n v="7"/>
    <n v="1"/>
    <n v="1"/>
    <n v="0"/>
    <n v="3"/>
    <n v="8"/>
    <n v="0"/>
    <n v="0"/>
    <n v="0"/>
    <n v="0"/>
    <n v="0"/>
    <n v="0"/>
    <n v="0"/>
    <s v="Canada"/>
  </r>
  <r>
    <n v="9449"/>
    <x v="2"/>
    <x v="1"/>
    <x v="1"/>
    <x v="663"/>
    <n v="0"/>
    <n v="1"/>
    <d v="2013-10-04T00:00:00"/>
    <n v="32"/>
    <n v="415"/>
    <n v="5"/>
    <n v="124"/>
    <n v="15"/>
    <n v="35"/>
    <n v="11"/>
    <n v="1"/>
    <n v="5"/>
    <n v="2"/>
    <n v="11"/>
    <n v="3"/>
    <n v="0"/>
    <n v="0"/>
    <n v="0"/>
    <n v="0"/>
    <n v="0"/>
    <n v="0"/>
    <n v="0"/>
    <s v="Saudi Arabia"/>
  </r>
  <r>
    <n v="8104"/>
    <x v="45"/>
    <x v="1"/>
    <x v="2"/>
    <x v="664"/>
    <n v="0"/>
    <n v="0"/>
    <d v="2013-08-09T00:00:00"/>
    <n v="32"/>
    <n v="241"/>
    <n v="0"/>
    <n v="12"/>
    <n v="0"/>
    <n v="0"/>
    <n v="25"/>
    <n v="1"/>
    <n v="5"/>
    <n v="1"/>
    <n v="5"/>
    <n v="7"/>
    <n v="0"/>
    <n v="0"/>
    <n v="0"/>
    <n v="0"/>
    <n v="0"/>
    <n v="0"/>
    <n v="0"/>
    <s v="Spain"/>
  </r>
  <r>
    <n v="75"/>
    <x v="33"/>
    <x v="2"/>
    <x v="3"/>
    <x v="665"/>
    <n v="0"/>
    <n v="0"/>
    <d v="2013-07-25T00:00:00"/>
    <n v="32"/>
    <n v="34"/>
    <n v="11"/>
    <n v="137"/>
    <n v="179"/>
    <n v="61"/>
    <n v="45"/>
    <n v="1"/>
    <n v="8"/>
    <n v="1"/>
    <n v="5"/>
    <n v="8"/>
    <n v="0"/>
    <n v="0"/>
    <n v="0"/>
    <n v="0"/>
    <n v="0"/>
    <n v="0"/>
    <n v="0"/>
    <s v="USA"/>
  </r>
  <r>
    <n v="6421"/>
    <x v="1"/>
    <x v="0"/>
    <x v="3"/>
    <x v="666"/>
    <n v="0"/>
    <n v="0"/>
    <d v="2013-07-03T00:00:00"/>
    <n v="32"/>
    <n v="1050"/>
    <n v="178"/>
    <n v="555"/>
    <n v="77"/>
    <n v="138"/>
    <n v="118"/>
    <n v="1"/>
    <n v="4"/>
    <n v="7"/>
    <n v="9"/>
    <n v="1"/>
    <n v="1"/>
    <n v="0"/>
    <n v="0"/>
    <n v="0"/>
    <n v="0"/>
    <n v="0"/>
    <n v="0"/>
    <s v="Spain"/>
  </r>
  <r>
    <n v="3037"/>
    <x v="27"/>
    <x v="1"/>
    <x v="2"/>
    <x v="667"/>
    <n v="0"/>
    <n v="0"/>
    <d v="2013-06-20T00:00:00"/>
    <n v="32"/>
    <n v="135"/>
    <n v="46"/>
    <n v="92"/>
    <n v="65"/>
    <n v="61"/>
    <n v="11"/>
    <n v="2"/>
    <n v="5"/>
    <n v="2"/>
    <n v="7"/>
    <n v="5"/>
    <n v="0"/>
    <n v="0"/>
    <n v="0"/>
    <n v="0"/>
    <n v="0"/>
    <n v="0"/>
    <n v="0"/>
    <s v="Canada"/>
  </r>
  <r>
    <n v="4698"/>
    <x v="27"/>
    <x v="1"/>
    <x v="2"/>
    <x v="667"/>
    <n v="0"/>
    <n v="0"/>
    <d v="2013-06-20T00:00:00"/>
    <n v="32"/>
    <n v="135"/>
    <n v="46"/>
    <n v="92"/>
    <n v="65"/>
    <n v="61"/>
    <n v="11"/>
    <n v="2"/>
    <n v="5"/>
    <n v="2"/>
    <n v="7"/>
    <n v="5"/>
    <n v="0"/>
    <n v="0"/>
    <n v="0"/>
    <n v="0"/>
    <n v="0"/>
    <n v="0"/>
    <n v="0"/>
    <s v="Spain"/>
  </r>
  <r>
    <n v="948"/>
    <x v="18"/>
    <x v="0"/>
    <x v="1"/>
    <x v="668"/>
    <n v="1"/>
    <n v="0"/>
    <d v="2013-05-15T00:00:00"/>
    <n v="32"/>
    <n v="4"/>
    <n v="7"/>
    <n v="7"/>
    <n v="6"/>
    <n v="4"/>
    <n v="13"/>
    <n v="3"/>
    <n v="1"/>
    <n v="2"/>
    <n v="2"/>
    <n v="5"/>
    <n v="0"/>
    <n v="0"/>
    <n v="0"/>
    <n v="0"/>
    <n v="0"/>
    <n v="0"/>
    <n v="0"/>
    <s v="Spain"/>
  </r>
  <r>
    <n v="6177"/>
    <x v="42"/>
    <x v="1"/>
    <x v="2"/>
    <x v="669"/>
    <n v="1"/>
    <n v="0"/>
    <d v="2013-05-08T00:00:00"/>
    <n v="32"/>
    <n v="76"/>
    <n v="10"/>
    <n v="56"/>
    <n v="3"/>
    <n v="1"/>
    <n v="23"/>
    <n v="2"/>
    <n v="4"/>
    <n v="0"/>
    <n v="4"/>
    <n v="8"/>
    <n v="0"/>
    <n v="0"/>
    <n v="0"/>
    <n v="0"/>
    <n v="0"/>
    <n v="0"/>
    <n v="0"/>
    <s v="USA"/>
  </r>
  <r>
    <n v="3517"/>
    <x v="30"/>
    <x v="0"/>
    <x v="1"/>
    <x v="670"/>
    <n v="1"/>
    <n v="1"/>
    <d v="2013-05-06T00:00:00"/>
    <n v="32"/>
    <n v="50"/>
    <n v="4"/>
    <n v="44"/>
    <n v="10"/>
    <n v="10"/>
    <n v="43"/>
    <n v="3"/>
    <n v="3"/>
    <n v="1"/>
    <n v="3"/>
    <n v="9"/>
    <n v="0"/>
    <n v="0"/>
    <n v="0"/>
    <n v="0"/>
    <n v="0"/>
    <n v="1"/>
    <n v="0"/>
    <s v="Spain"/>
  </r>
  <r>
    <n v="3491"/>
    <x v="17"/>
    <x v="0"/>
    <x v="3"/>
    <x v="671"/>
    <n v="0"/>
    <n v="1"/>
    <d v="2013-04-29T00:00:00"/>
    <n v="32"/>
    <n v="384"/>
    <n v="60"/>
    <n v="364"/>
    <n v="119"/>
    <n v="101"/>
    <n v="232"/>
    <n v="4"/>
    <n v="11"/>
    <n v="6"/>
    <n v="8"/>
    <n v="7"/>
    <n v="0"/>
    <n v="0"/>
    <n v="0"/>
    <n v="0"/>
    <n v="0"/>
    <n v="0"/>
    <n v="0"/>
    <s v="USA"/>
  </r>
  <r>
    <n v="7610"/>
    <x v="27"/>
    <x v="0"/>
    <x v="3"/>
    <x v="672"/>
    <n v="1"/>
    <n v="0"/>
    <d v="2013-04-18T00:00:00"/>
    <n v="32"/>
    <n v="275"/>
    <n v="0"/>
    <n v="86"/>
    <n v="10"/>
    <n v="23"/>
    <n v="66"/>
    <n v="5"/>
    <n v="6"/>
    <n v="3"/>
    <n v="5"/>
    <n v="8"/>
    <n v="0"/>
    <n v="0"/>
    <n v="0"/>
    <n v="0"/>
    <n v="0"/>
    <n v="0"/>
    <n v="0"/>
    <s v="Spain"/>
  </r>
  <r>
    <n v="4377"/>
    <x v="18"/>
    <x v="0"/>
    <x v="2"/>
    <x v="673"/>
    <n v="0"/>
    <n v="1"/>
    <d v="2013-01-07T00:00:00"/>
    <n v="32"/>
    <n v="254"/>
    <n v="10"/>
    <n v="44"/>
    <n v="30"/>
    <n v="10"/>
    <n v="227"/>
    <n v="2"/>
    <n v="7"/>
    <n v="3"/>
    <n v="3"/>
    <n v="7"/>
    <n v="0"/>
    <n v="0"/>
    <n v="1"/>
    <n v="0"/>
    <n v="0"/>
    <n v="0"/>
    <n v="0"/>
    <s v="Canada"/>
  </r>
  <r>
    <n v="9850"/>
    <x v="20"/>
    <x v="2"/>
    <x v="2"/>
    <x v="674"/>
    <n v="1"/>
    <n v="0"/>
    <d v="2012-11-29T00:00:00"/>
    <n v="32"/>
    <n v="3"/>
    <n v="6"/>
    <n v="7"/>
    <n v="0"/>
    <n v="0"/>
    <n v="3"/>
    <n v="1"/>
    <n v="0"/>
    <n v="0"/>
    <n v="3"/>
    <n v="7"/>
    <n v="0"/>
    <n v="0"/>
    <n v="0"/>
    <n v="0"/>
    <n v="0"/>
    <n v="0"/>
    <n v="0"/>
    <s v="Spain"/>
  </r>
  <r>
    <n v="5544"/>
    <x v="0"/>
    <x v="0"/>
    <x v="1"/>
    <x v="675"/>
    <n v="0"/>
    <n v="1"/>
    <d v="2012-11-10T00:00:00"/>
    <n v="32"/>
    <n v="957"/>
    <n v="40"/>
    <n v="175"/>
    <n v="158"/>
    <n v="53"/>
    <n v="107"/>
    <n v="2"/>
    <n v="7"/>
    <n v="8"/>
    <n v="5"/>
    <n v="5"/>
    <n v="0"/>
    <n v="0"/>
    <n v="0"/>
    <n v="1"/>
    <n v="0"/>
    <n v="0"/>
    <n v="0"/>
    <s v="Spain"/>
  </r>
  <r>
    <n v="6497"/>
    <x v="12"/>
    <x v="0"/>
    <x v="2"/>
    <x v="676"/>
    <n v="0"/>
    <n v="1"/>
    <d v="2012-11-07T00:00:00"/>
    <n v="32"/>
    <n v="293"/>
    <n v="6"/>
    <n v="23"/>
    <n v="13"/>
    <n v="6"/>
    <n v="92"/>
    <n v="4"/>
    <n v="6"/>
    <n v="2"/>
    <n v="5"/>
    <n v="8"/>
    <n v="0"/>
    <n v="0"/>
    <n v="0"/>
    <n v="0"/>
    <n v="0"/>
    <n v="0"/>
    <n v="0"/>
    <s v="Australia"/>
  </r>
  <r>
    <n v="4543"/>
    <x v="36"/>
    <x v="0"/>
    <x v="2"/>
    <x v="677"/>
    <n v="0"/>
    <n v="0"/>
    <d v="2012-10-31T00:00:00"/>
    <n v="32"/>
    <n v="777"/>
    <n v="129"/>
    <n v="573"/>
    <n v="216"/>
    <n v="21"/>
    <n v="203"/>
    <n v="1"/>
    <n v="2"/>
    <n v="7"/>
    <n v="9"/>
    <n v="4"/>
    <n v="0"/>
    <n v="0"/>
    <n v="0"/>
    <n v="0"/>
    <n v="1"/>
    <n v="0"/>
    <n v="0"/>
    <s v="Saudi Arabia"/>
  </r>
  <r>
    <n v="5117"/>
    <x v="34"/>
    <x v="2"/>
    <x v="2"/>
    <x v="678"/>
    <n v="0"/>
    <n v="0"/>
    <d v="2012-08-02T00:00:00"/>
    <n v="32"/>
    <n v="63"/>
    <n v="151"/>
    <n v="137"/>
    <n v="153"/>
    <n v="19"/>
    <n v="53"/>
    <n v="2"/>
    <n v="4"/>
    <n v="4"/>
    <n v="8"/>
    <n v="5"/>
    <n v="0"/>
    <n v="0"/>
    <n v="0"/>
    <n v="0"/>
    <n v="0"/>
    <n v="0"/>
    <n v="0"/>
    <s v="Spain"/>
  </r>
  <r>
    <n v="1448"/>
    <x v="34"/>
    <x v="3"/>
    <x v="2"/>
    <x v="679"/>
    <n v="1"/>
    <n v="2"/>
    <d v="2014-06-25T00:00:00"/>
    <n v="33"/>
    <n v="21"/>
    <n v="12"/>
    <n v="12"/>
    <n v="0"/>
    <n v="3"/>
    <n v="3"/>
    <n v="3"/>
    <n v="2"/>
    <n v="0"/>
    <n v="4"/>
    <n v="4"/>
    <n v="0"/>
    <n v="0"/>
    <n v="0"/>
    <n v="0"/>
    <n v="0"/>
    <n v="0"/>
    <n v="0"/>
    <s v="India"/>
  </r>
  <r>
    <n v="6887"/>
    <x v="3"/>
    <x v="0"/>
    <x v="1"/>
    <x v="680"/>
    <n v="1"/>
    <n v="1"/>
    <d v="2014-04-24T00:00:00"/>
    <n v="33"/>
    <n v="245"/>
    <n v="16"/>
    <n v="223"/>
    <n v="21"/>
    <n v="43"/>
    <n v="16"/>
    <n v="2"/>
    <n v="8"/>
    <n v="1"/>
    <n v="8"/>
    <n v="6"/>
    <n v="0"/>
    <n v="0"/>
    <n v="0"/>
    <n v="0"/>
    <n v="0"/>
    <n v="0"/>
    <n v="0"/>
    <s v="Germany"/>
  </r>
  <r>
    <n v="7500"/>
    <x v="3"/>
    <x v="0"/>
    <x v="1"/>
    <x v="680"/>
    <n v="1"/>
    <n v="1"/>
    <d v="2014-04-24T00:00:00"/>
    <n v="33"/>
    <n v="245"/>
    <n v="16"/>
    <n v="223"/>
    <n v="21"/>
    <n v="43"/>
    <n v="16"/>
    <n v="2"/>
    <n v="8"/>
    <n v="1"/>
    <n v="8"/>
    <n v="6"/>
    <n v="0"/>
    <n v="0"/>
    <n v="0"/>
    <n v="0"/>
    <n v="0"/>
    <n v="0"/>
    <n v="0"/>
    <s v="Spain"/>
  </r>
  <r>
    <n v="2724"/>
    <x v="9"/>
    <x v="3"/>
    <x v="1"/>
    <x v="681"/>
    <n v="1"/>
    <n v="0"/>
    <d v="2014-03-30T00:00:00"/>
    <n v="33"/>
    <n v="12"/>
    <n v="0"/>
    <n v="1"/>
    <n v="0"/>
    <n v="0"/>
    <n v="6"/>
    <n v="1"/>
    <n v="0"/>
    <n v="1"/>
    <n v="2"/>
    <n v="3"/>
    <n v="0"/>
    <n v="0"/>
    <n v="0"/>
    <n v="0"/>
    <n v="0"/>
    <n v="0"/>
    <n v="0"/>
    <s v="Spain"/>
  </r>
  <r>
    <n v="2256"/>
    <x v="28"/>
    <x v="3"/>
    <x v="2"/>
    <x v="682"/>
    <n v="1"/>
    <n v="1"/>
    <d v="2014-03-29T00:00:00"/>
    <n v="33"/>
    <n v="17"/>
    <n v="0"/>
    <n v="3"/>
    <n v="0"/>
    <n v="0"/>
    <n v="1"/>
    <n v="2"/>
    <n v="1"/>
    <n v="0"/>
    <n v="3"/>
    <n v="6"/>
    <n v="0"/>
    <n v="0"/>
    <n v="0"/>
    <n v="0"/>
    <n v="0"/>
    <n v="0"/>
    <n v="0"/>
    <s v="Spain"/>
  </r>
  <r>
    <n v="1100"/>
    <x v="12"/>
    <x v="3"/>
    <x v="3"/>
    <x v="683"/>
    <n v="1"/>
    <n v="2"/>
    <d v="2014-03-24T00:00:00"/>
    <n v="33"/>
    <n v="24"/>
    <n v="4"/>
    <n v="22"/>
    <n v="0"/>
    <n v="2"/>
    <n v="9"/>
    <n v="4"/>
    <n v="3"/>
    <n v="1"/>
    <n v="3"/>
    <n v="5"/>
    <n v="0"/>
    <n v="0"/>
    <n v="0"/>
    <n v="0"/>
    <n v="0"/>
    <n v="0"/>
    <n v="0"/>
    <s v="Canada"/>
  </r>
  <r>
    <n v="7725"/>
    <x v="15"/>
    <x v="2"/>
    <x v="2"/>
    <x v="684"/>
    <n v="0"/>
    <n v="0"/>
    <d v="2014-03-08T00:00:00"/>
    <n v="33"/>
    <n v="173"/>
    <n v="26"/>
    <n v="255"/>
    <n v="35"/>
    <n v="71"/>
    <n v="81"/>
    <n v="1"/>
    <n v="4"/>
    <n v="4"/>
    <n v="7"/>
    <n v="1"/>
    <n v="0"/>
    <n v="0"/>
    <n v="0"/>
    <n v="0"/>
    <n v="0"/>
    <n v="0"/>
    <n v="0"/>
    <s v="India"/>
  </r>
  <r>
    <n v="2612"/>
    <x v="23"/>
    <x v="0"/>
    <x v="2"/>
    <x v="685"/>
    <n v="0"/>
    <n v="0"/>
    <d v="2013-12-24T00:00:00"/>
    <n v="33"/>
    <n v="754"/>
    <n v="160"/>
    <n v="625"/>
    <n v="63"/>
    <n v="32"/>
    <n v="48"/>
    <n v="1"/>
    <n v="7"/>
    <n v="5"/>
    <n v="12"/>
    <n v="3"/>
    <n v="1"/>
    <n v="0"/>
    <n v="0"/>
    <n v="0"/>
    <n v="0"/>
    <n v="0"/>
    <n v="0"/>
    <s v="Saudi Arabia"/>
  </r>
  <r>
    <n v="113"/>
    <x v="45"/>
    <x v="0"/>
    <x v="2"/>
    <x v="686"/>
    <n v="1"/>
    <n v="1"/>
    <d v="2013-07-16T00:00:00"/>
    <n v="33"/>
    <n v="11"/>
    <n v="0"/>
    <n v="7"/>
    <n v="3"/>
    <n v="1"/>
    <n v="6"/>
    <n v="2"/>
    <n v="1"/>
    <n v="0"/>
    <n v="3"/>
    <n v="5"/>
    <n v="0"/>
    <n v="0"/>
    <n v="0"/>
    <n v="0"/>
    <n v="0"/>
    <n v="0"/>
    <n v="0"/>
    <s v="Spain"/>
  </r>
  <r>
    <n v="2868"/>
    <x v="38"/>
    <x v="1"/>
    <x v="1"/>
    <x v="687"/>
    <n v="1"/>
    <n v="1"/>
    <d v="2013-04-08T00:00:00"/>
    <n v="33"/>
    <n v="20"/>
    <n v="1"/>
    <n v="28"/>
    <n v="3"/>
    <n v="3"/>
    <n v="2"/>
    <n v="3"/>
    <n v="2"/>
    <n v="0"/>
    <n v="3"/>
    <n v="8"/>
    <n v="0"/>
    <n v="0"/>
    <n v="0"/>
    <n v="0"/>
    <n v="0"/>
    <n v="1"/>
    <n v="0"/>
    <s v="USA"/>
  </r>
  <r>
    <n v="4216"/>
    <x v="9"/>
    <x v="0"/>
    <x v="1"/>
    <x v="688"/>
    <n v="0"/>
    <n v="0"/>
    <d v="2013-02-22T00:00:00"/>
    <n v="33"/>
    <n v="822"/>
    <n v="114"/>
    <n v="108"/>
    <n v="179"/>
    <n v="137"/>
    <n v="114"/>
    <n v="1"/>
    <n v="7"/>
    <n v="9"/>
    <n v="9"/>
    <n v="3"/>
    <n v="1"/>
    <n v="0"/>
    <n v="0"/>
    <n v="0"/>
    <n v="1"/>
    <n v="1"/>
    <n v="0"/>
    <s v="Spain"/>
  </r>
  <r>
    <n v="199"/>
    <x v="31"/>
    <x v="3"/>
    <x v="1"/>
    <x v="689"/>
    <n v="0"/>
    <n v="0"/>
    <d v="2013-01-20T00:00:00"/>
    <n v="33"/>
    <n v="219"/>
    <n v="3"/>
    <n v="60"/>
    <n v="12"/>
    <n v="9"/>
    <n v="12"/>
    <n v="1"/>
    <n v="4"/>
    <n v="1"/>
    <n v="7"/>
    <n v="7"/>
    <n v="0"/>
    <n v="0"/>
    <n v="0"/>
    <n v="1"/>
    <n v="0"/>
    <n v="0"/>
    <n v="0"/>
    <s v="Canada"/>
  </r>
  <r>
    <n v="359"/>
    <x v="47"/>
    <x v="0"/>
    <x v="3"/>
    <x v="690"/>
    <n v="0"/>
    <n v="1"/>
    <d v="2013-01-13T00:00:00"/>
    <n v="33"/>
    <n v="373"/>
    <n v="14"/>
    <n v="83"/>
    <n v="6"/>
    <n v="9"/>
    <n v="19"/>
    <n v="3"/>
    <n v="8"/>
    <n v="2"/>
    <n v="6"/>
    <n v="7"/>
    <n v="0"/>
    <n v="0"/>
    <n v="0"/>
    <n v="0"/>
    <n v="0"/>
    <n v="0"/>
    <n v="1"/>
    <s v="Spain"/>
  </r>
  <r>
    <n v="8842"/>
    <x v="18"/>
    <x v="0"/>
    <x v="4"/>
    <x v="691"/>
    <n v="1"/>
    <n v="1"/>
    <d v="2012-12-25T00:00:00"/>
    <n v="33"/>
    <n v="15"/>
    <n v="0"/>
    <n v="12"/>
    <n v="7"/>
    <n v="3"/>
    <n v="7"/>
    <n v="3"/>
    <n v="2"/>
    <n v="0"/>
    <n v="3"/>
    <n v="7"/>
    <n v="0"/>
    <n v="0"/>
    <n v="0"/>
    <n v="0"/>
    <n v="0"/>
    <n v="0"/>
    <n v="0"/>
    <s v="Spain"/>
  </r>
  <r>
    <n v="2154"/>
    <x v="18"/>
    <x v="0"/>
    <x v="4"/>
    <x v="691"/>
    <n v="1"/>
    <n v="1"/>
    <d v="2012-12-25T00:00:00"/>
    <n v="33"/>
    <n v="15"/>
    <n v="0"/>
    <n v="12"/>
    <n v="7"/>
    <n v="3"/>
    <n v="7"/>
    <n v="3"/>
    <n v="2"/>
    <n v="0"/>
    <n v="3"/>
    <n v="7"/>
    <n v="0"/>
    <n v="0"/>
    <n v="0"/>
    <n v="0"/>
    <n v="0"/>
    <n v="0"/>
    <n v="0"/>
    <s v="Spain"/>
  </r>
  <r>
    <n v="6050"/>
    <x v="17"/>
    <x v="2"/>
    <x v="2"/>
    <x v="692"/>
    <n v="0"/>
    <n v="1"/>
    <d v="2012-12-11T00:00:00"/>
    <n v="33"/>
    <n v="1171"/>
    <n v="43"/>
    <n v="219"/>
    <n v="19"/>
    <n v="14"/>
    <n v="47"/>
    <n v="4"/>
    <n v="6"/>
    <n v="3"/>
    <n v="13"/>
    <n v="9"/>
    <n v="0"/>
    <n v="0"/>
    <n v="1"/>
    <n v="0"/>
    <n v="0"/>
    <n v="0"/>
    <n v="0"/>
    <s v="India"/>
  </r>
  <r>
    <n v="9204"/>
    <x v="0"/>
    <x v="0"/>
    <x v="4"/>
    <x v="693"/>
    <n v="0"/>
    <n v="1"/>
    <d v="2012-09-12T00:00:00"/>
    <n v="33"/>
    <n v="371"/>
    <n v="159"/>
    <n v="194"/>
    <n v="58"/>
    <n v="106"/>
    <n v="141"/>
    <n v="4"/>
    <n v="4"/>
    <n v="3"/>
    <n v="6"/>
    <n v="3"/>
    <n v="0"/>
    <n v="0"/>
    <n v="0"/>
    <n v="0"/>
    <n v="0"/>
    <n v="0"/>
    <n v="0"/>
    <s v="Spain"/>
  </r>
  <r>
    <n v="4472"/>
    <x v="0"/>
    <x v="1"/>
    <x v="0"/>
    <x v="694"/>
    <n v="1"/>
    <n v="0"/>
    <d v="2014-06-27T00:00:00"/>
    <n v="34"/>
    <n v="23"/>
    <n v="0"/>
    <n v="8"/>
    <n v="6"/>
    <n v="2"/>
    <n v="18"/>
    <n v="1"/>
    <n v="1"/>
    <n v="1"/>
    <n v="3"/>
    <n v="2"/>
    <n v="0"/>
    <n v="0"/>
    <n v="0"/>
    <n v="0"/>
    <n v="0"/>
    <n v="0"/>
    <n v="0"/>
    <s v="Australia"/>
  </r>
  <r>
    <n v="6864"/>
    <x v="4"/>
    <x v="3"/>
    <x v="0"/>
    <x v="695"/>
    <n v="0"/>
    <n v="0"/>
    <d v="2014-05-22T00:00:00"/>
    <n v="34"/>
    <n v="8"/>
    <n v="4"/>
    <n v="10"/>
    <n v="2"/>
    <n v="2"/>
    <n v="4"/>
    <n v="2"/>
    <n v="3"/>
    <n v="0"/>
    <n v="3"/>
    <n v="5"/>
    <n v="0"/>
    <n v="0"/>
    <n v="0"/>
    <n v="0"/>
    <n v="0"/>
    <n v="0"/>
    <n v="0"/>
    <s v="Australia"/>
  </r>
  <r>
    <n v="10617"/>
    <x v="4"/>
    <x v="3"/>
    <x v="0"/>
    <x v="695"/>
    <n v="0"/>
    <n v="0"/>
    <d v="2014-05-22T00:00:00"/>
    <n v="34"/>
    <n v="8"/>
    <n v="4"/>
    <n v="10"/>
    <n v="2"/>
    <n v="2"/>
    <n v="4"/>
    <n v="2"/>
    <n v="3"/>
    <n v="0"/>
    <n v="3"/>
    <n v="5"/>
    <n v="0"/>
    <n v="0"/>
    <n v="0"/>
    <n v="0"/>
    <n v="0"/>
    <n v="0"/>
    <n v="0"/>
    <s v="Spain"/>
  </r>
  <r>
    <n v="3924"/>
    <x v="15"/>
    <x v="1"/>
    <x v="0"/>
    <x v="696"/>
    <n v="0"/>
    <n v="1"/>
    <d v="2014-03-17T00:00:00"/>
    <n v="34"/>
    <n v="801"/>
    <n v="0"/>
    <n v="80"/>
    <n v="0"/>
    <n v="0"/>
    <n v="35"/>
    <n v="5"/>
    <n v="8"/>
    <n v="3"/>
    <n v="12"/>
    <n v="5"/>
    <n v="0"/>
    <n v="0"/>
    <n v="0"/>
    <n v="1"/>
    <n v="0"/>
    <n v="0"/>
    <n v="0"/>
    <s v="Saudi Arabia"/>
  </r>
  <r>
    <n v="5654"/>
    <x v="20"/>
    <x v="0"/>
    <x v="2"/>
    <x v="697"/>
    <n v="2"/>
    <n v="1"/>
    <d v="2014-03-16T00:00:00"/>
    <n v="34"/>
    <n v="20"/>
    <n v="4"/>
    <n v="10"/>
    <n v="6"/>
    <n v="4"/>
    <n v="17"/>
    <n v="2"/>
    <n v="2"/>
    <n v="0"/>
    <n v="3"/>
    <n v="6"/>
    <n v="0"/>
    <n v="0"/>
    <n v="0"/>
    <n v="0"/>
    <n v="0"/>
    <n v="0"/>
    <n v="0"/>
    <s v="Australia"/>
  </r>
  <r>
    <n v="9216"/>
    <x v="18"/>
    <x v="0"/>
    <x v="2"/>
    <x v="698"/>
    <n v="1"/>
    <n v="1"/>
    <d v="2014-01-23T00:00:00"/>
    <n v="34"/>
    <n v="23"/>
    <n v="2"/>
    <n v="11"/>
    <n v="3"/>
    <n v="1"/>
    <n v="4"/>
    <n v="2"/>
    <n v="2"/>
    <n v="0"/>
    <n v="3"/>
    <n v="6"/>
    <n v="0"/>
    <n v="0"/>
    <n v="0"/>
    <n v="0"/>
    <n v="0"/>
    <n v="0"/>
    <n v="0"/>
    <s v="Canada"/>
  </r>
  <r>
    <n v="8086"/>
    <x v="8"/>
    <x v="0"/>
    <x v="2"/>
    <x v="699"/>
    <n v="1"/>
    <n v="1"/>
    <d v="2013-12-11T00:00:00"/>
    <n v="34"/>
    <n v="48"/>
    <n v="0"/>
    <n v="2"/>
    <n v="0"/>
    <n v="0"/>
    <n v="5"/>
    <n v="2"/>
    <n v="2"/>
    <n v="0"/>
    <n v="3"/>
    <n v="7"/>
    <n v="0"/>
    <n v="0"/>
    <n v="0"/>
    <n v="0"/>
    <n v="0"/>
    <n v="0"/>
    <n v="0"/>
    <s v="Saudi Arabia"/>
  </r>
  <r>
    <n v="9097"/>
    <x v="16"/>
    <x v="0"/>
    <x v="0"/>
    <x v="700"/>
    <n v="0"/>
    <n v="1"/>
    <d v="2013-11-03T00:00:00"/>
    <n v="34"/>
    <n v="244"/>
    <n v="8"/>
    <n v="32"/>
    <n v="7"/>
    <n v="2"/>
    <n v="50"/>
    <n v="4"/>
    <n v="3"/>
    <n v="1"/>
    <n v="8"/>
    <n v="4"/>
    <n v="0"/>
    <n v="0"/>
    <n v="0"/>
    <n v="0"/>
    <n v="0"/>
    <n v="0"/>
    <n v="0"/>
    <s v="Spain"/>
  </r>
  <r>
    <n v="7631"/>
    <x v="29"/>
    <x v="3"/>
    <x v="3"/>
    <x v="701"/>
    <n v="1"/>
    <n v="0"/>
    <d v="2013-10-06T00:00:00"/>
    <n v="34"/>
    <n v="562"/>
    <n v="58"/>
    <n v="168"/>
    <n v="43"/>
    <n v="16"/>
    <n v="142"/>
    <n v="1"/>
    <n v="5"/>
    <n v="7"/>
    <n v="10"/>
    <n v="3"/>
    <n v="0"/>
    <n v="0"/>
    <n v="0"/>
    <n v="0"/>
    <n v="0"/>
    <n v="0"/>
    <n v="0"/>
    <s v="India"/>
  </r>
  <r>
    <n v="7275"/>
    <x v="18"/>
    <x v="3"/>
    <x v="1"/>
    <x v="702"/>
    <n v="1"/>
    <n v="1"/>
    <d v="2013-10-04T00:00:00"/>
    <n v="34"/>
    <n v="79"/>
    <n v="1"/>
    <n v="31"/>
    <n v="4"/>
    <n v="4"/>
    <n v="12"/>
    <n v="3"/>
    <n v="2"/>
    <n v="1"/>
    <n v="4"/>
    <n v="6"/>
    <n v="0"/>
    <n v="0"/>
    <n v="0"/>
    <n v="0"/>
    <n v="0"/>
    <n v="0"/>
    <n v="0"/>
    <s v="USA"/>
  </r>
  <r>
    <n v="8334"/>
    <x v="18"/>
    <x v="3"/>
    <x v="1"/>
    <x v="702"/>
    <n v="1"/>
    <n v="1"/>
    <d v="2013-10-04T00:00:00"/>
    <n v="34"/>
    <n v="79"/>
    <n v="1"/>
    <n v="31"/>
    <n v="4"/>
    <n v="4"/>
    <n v="12"/>
    <n v="3"/>
    <n v="2"/>
    <n v="1"/>
    <n v="4"/>
    <n v="6"/>
    <n v="0"/>
    <n v="0"/>
    <n v="0"/>
    <n v="0"/>
    <n v="0"/>
    <n v="0"/>
    <n v="0"/>
    <s v="Spain"/>
  </r>
  <r>
    <n v="1987"/>
    <x v="23"/>
    <x v="4"/>
    <x v="1"/>
    <x v="703"/>
    <n v="1"/>
    <n v="0"/>
    <d v="2013-09-25T00:00:00"/>
    <n v="34"/>
    <n v="1"/>
    <n v="10"/>
    <n v="11"/>
    <n v="19"/>
    <n v="3"/>
    <n v="15"/>
    <n v="2"/>
    <n v="2"/>
    <n v="0"/>
    <n v="3"/>
    <n v="6"/>
    <n v="0"/>
    <n v="0"/>
    <n v="0"/>
    <n v="0"/>
    <n v="0"/>
    <n v="0"/>
    <n v="0"/>
    <s v="Spain"/>
  </r>
  <r>
    <n v="2281"/>
    <x v="0"/>
    <x v="0"/>
    <x v="1"/>
    <x v="704"/>
    <n v="1"/>
    <n v="0"/>
    <d v="2013-09-15T00:00:00"/>
    <n v="34"/>
    <n v="4"/>
    <n v="3"/>
    <n v="7"/>
    <n v="0"/>
    <n v="3"/>
    <n v="11"/>
    <n v="1"/>
    <n v="1"/>
    <n v="0"/>
    <n v="2"/>
    <n v="7"/>
    <n v="0"/>
    <n v="0"/>
    <n v="1"/>
    <n v="0"/>
    <n v="0"/>
    <n v="0"/>
    <n v="0"/>
    <s v="Germany"/>
  </r>
  <r>
    <n v="7034"/>
    <x v="29"/>
    <x v="2"/>
    <x v="2"/>
    <x v="705"/>
    <n v="1"/>
    <n v="0"/>
    <d v="2013-09-01T00:00:00"/>
    <n v="34"/>
    <n v="8"/>
    <n v="7"/>
    <n v="9"/>
    <n v="13"/>
    <n v="6"/>
    <n v="12"/>
    <n v="2"/>
    <n v="2"/>
    <n v="0"/>
    <n v="3"/>
    <n v="8"/>
    <n v="0"/>
    <n v="0"/>
    <n v="0"/>
    <n v="0"/>
    <n v="0"/>
    <n v="0"/>
    <n v="0"/>
    <s v="Canada"/>
  </r>
  <r>
    <n v="2797"/>
    <x v="11"/>
    <x v="0"/>
    <x v="2"/>
    <x v="706"/>
    <n v="0"/>
    <n v="1"/>
    <d v="2013-08-20T00:00:00"/>
    <n v="34"/>
    <n v="707"/>
    <n v="20"/>
    <n v="171"/>
    <n v="65"/>
    <n v="60"/>
    <n v="50"/>
    <n v="1"/>
    <n v="9"/>
    <n v="7"/>
    <n v="9"/>
    <n v="5"/>
    <n v="0"/>
    <n v="0"/>
    <n v="0"/>
    <n v="0"/>
    <n v="0"/>
    <n v="0"/>
    <n v="0"/>
    <s v="Spain"/>
  </r>
  <r>
    <n v="3934"/>
    <x v="13"/>
    <x v="0"/>
    <x v="2"/>
    <x v="707"/>
    <n v="0"/>
    <n v="1"/>
    <d v="2013-08-02T00:00:00"/>
    <n v="34"/>
    <n v="356"/>
    <n v="0"/>
    <n v="107"/>
    <n v="19"/>
    <n v="9"/>
    <n v="117"/>
    <n v="2"/>
    <n v="7"/>
    <n v="1"/>
    <n v="8"/>
    <n v="5"/>
    <n v="0"/>
    <n v="0"/>
    <n v="0"/>
    <n v="0"/>
    <n v="0"/>
    <n v="0"/>
    <n v="0"/>
    <s v="India"/>
  </r>
  <r>
    <n v="2493"/>
    <x v="13"/>
    <x v="0"/>
    <x v="2"/>
    <x v="707"/>
    <n v="0"/>
    <n v="1"/>
    <d v="2013-08-02T00:00:00"/>
    <n v="34"/>
    <n v="356"/>
    <n v="0"/>
    <n v="107"/>
    <n v="19"/>
    <n v="9"/>
    <n v="117"/>
    <n v="2"/>
    <n v="7"/>
    <n v="1"/>
    <n v="8"/>
    <n v="5"/>
    <n v="0"/>
    <n v="0"/>
    <n v="0"/>
    <n v="0"/>
    <n v="0"/>
    <n v="0"/>
    <n v="0"/>
    <s v="Germany"/>
  </r>
  <r>
    <n v="3759"/>
    <x v="2"/>
    <x v="0"/>
    <x v="3"/>
    <x v="708"/>
    <n v="0"/>
    <n v="2"/>
    <d v="2013-07-25T00:00:00"/>
    <n v="34"/>
    <n v="743"/>
    <n v="19"/>
    <n v="181"/>
    <n v="12"/>
    <n v="0"/>
    <n v="200"/>
    <n v="2"/>
    <n v="7"/>
    <n v="6"/>
    <n v="11"/>
    <n v="5"/>
    <n v="0"/>
    <n v="0"/>
    <n v="1"/>
    <n v="0"/>
    <n v="0"/>
    <n v="0"/>
    <n v="0"/>
    <s v="Spain"/>
  </r>
  <r>
    <n v="965"/>
    <x v="18"/>
    <x v="0"/>
    <x v="0"/>
    <x v="709"/>
    <n v="0"/>
    <n v="1"/>
    <d v="2012-11-13T00:00:00"/>
    <n v="34"/>
    <n v="235"/>
    <n v="65"/>
    <n v="164"/>
    <n v="50"/>
    <n v="49"/>
    <n v="27"/>
    <n v="4"/>
    <n v="7"/>
    <n v="3"/>
    <n v="7"/>
    <n v="6"/>
    <n v="0"/>
    <n v="0"/>
    <n v="0"/>
    <n v="0"/>
    <n v="0"/>
    <n v="0"/>
    <n v="0"/>
    <s v="USA"/>
  </r>
  <r>
    <n v="7378"/>
    <x v="9"/>
    <x v="3"/>
    <x v="3"/>
    <x v="710"/>
    <n v="1"/>
    <n v="0"/>
    <d v="2012-08-31T00:00:00"/>
    <n v="34"/>
    <n v="393"/>
    <n v="5"/>
    <n v="136"/>
    <n v="7"/>
    <n v="5"/>
    <n v="27"/>
    <n v="5"/>
    <n v="10"/>
    <n v="1"/>
    <n v="6"/>
    <n v="9"/>
    <n v="0"/>
    <n v="0"/>
    <n v="1"/>
    <n v="0"/>
    <n v="0"/>
    <n v="0"/>
    <n v="0"/>
    <s v="Spain"/>
  </r>
  <r>
    <n v="1859"/>
    <x v="20"/>
    <x v="3"/>
    <x v="2"/>
    <x v="711"/>
    <n v="0"/>
    <n v="0"/>
    <d v="2012-08-27T00:00:00"/>
    <n v="34"/>
    <n v="721"/>
    <n v="111"/>
    <n v="925"/>
    <n v="97"/>
    <n v="18"/>
    <n v="18"/>
    <n v="1"/>
    <n v="7"/>
    <n v="6"/>
    <n v="5"/>
    <n v="5"/>
    <n v="0"/>
    <n v="0"/>
    <n v="0"/>
    <n v="0"/>
    <n v="0"/>
    <n v="1"/>
    <n v="0"/>
    <s v="Germany"/>
  </r>
  <r>
    <n v="6263"/>
    <x v="25"/>
    <x v="0"/>
    <x v="3"/>
    <x v="712"/>
    <n v="1"/>
    <n v="2"/>
    <d v="2012-08-22T00:00:00"/>
    <n v="34"/>
    <n v="28"/>
    <n v="9"/>
    <n v="37"/>
    <n v="12"/>
    <n v="7"/>
    <n v="13"/>
    <n v="3"/>
    <n v="2"/>
    <n v="0"/>
    <n v="4"/>
    <n v="8"/>
    <n v="0"/>
    <n v="0"/>
    <n v="0"/>
    <n v="0"/>
    <n v="0"/>
    <n v="0"/>
    <n v="0"/>
    <s v="Spain"/>
  </r>
  <r>
    <n v="2072"/>
    <x v="10"/>
    <x v="1"/>
    <x v="3"/>
    <x v="713"/>
    <n v="0"/>
    <n v="1"/>
    <d v="2012-08-16T00:00:00"/>
    <n v="34"/>
    <n v="896"/>
    <n v="10"/>
    <n v="101"/>
    <n v="13"/>
    <n v="10"/>
    <n v="34"/>
    <n v="6"/>
    <n v="4"/>
    <n v="2"/>
    <n v="9"/>
    <n v="9"/>
    <n v="0"/>
    <n v="0"/>
    <n v="1"/>
    <n v="0"/>
    <n v="0"/>
    <n v="1"/>
    <n v="0"/>
    <s v="Canada"/>
  </r>
  <r>
    <n v="8908"/>
    <x v="8"/>
    <x v="0"/>
    <x v="2"/>
    <x v="714"/>
    <n v="0"/>
    <n v="0"/>
    <d v="2014-05-08T00:00:00"/>
    <n v="35"/>
    <n v="217"/>
    <n v="76"/>
    <n v="690"/>
    <n v="50"/>
    <n v="26"/>
    <n v="38"/>
    <n v="1"/>
    <n v="3"/>
    <n v="11"/>
    <n v="5"/>
    <n v="1"/>
    <n v="0"/>
    <n v="0"/>
    <n v="0"/>
    <n v="0"/>
    <n v="0"/>
    <n v="1"/>
    <n v="0"/>
    <s v="Canada"/>
  </r>
  <r>
    <n v="738"/>
    <x v="9"/>
    <x v="2"/>
    <x v="1"/>
    <x v="715"/>
    <n v="1"/>
    <n v="1"/>
    <d v="2014-04-04T00:00:00"/>
    <n v="35"/>
    <n v="48"/>
    <n v="13"/>
    <n v="57"/>
    <n v="24"/>
    <n v="15"/>
    <n v="25"/>
    <n v="4"/>
    <n v="3"/>
    <n v="1"/>
    <n v="4"/>
    <n v="7"/>
    <n v="0"/>
    <n v="0"/>
    <n v="0"/>
    <n v="0"/>
    <n v="0"/>
    <n v="0"/>
    <n v="0"/>
    <s v="India"/>
  </r>
  <r>
    <n v="10129"/>
    <x v="13"/>
    <x v="0"/>
    <x v="3"/>
    <x v="716"/>
    <n v="0"/>
    <n v="0"/>
    <d v="2014-03-12T00:00:00"/>
    <n v="35"/>
    <n v="482"/>
    <n v="147"/>
    <n v="509"/>
    <n v="104"/>
    <n v="107"/>
    <n v="107"/>
    <n v="1"/>
    <n v="3"/>
    <n v="5"/>
    <n v="12"/>
    <n v="1"/>
    <n v="0"/>
    <n v="0"/>
    <n v="0"/>
    <n v="0"/>
    <n v="1"/>
    <n v="0"/>
    <n v="0"/>
    <s v="Spain"/>
  </r>
  <r>
    <n v="807"/>
    <x v="10"/>
    <x v="3"/>
    <x v="3"/>
    <x v="717"/>
    <n v="1"/>
    <n v="1"/>
    <d v="2014-02-15T00:00:00"/>
    <n v="35"/>
    <n v="167"/>
    <n v="2"/>
    <n v="89"/>
    <n v="0"/>
    <n v="0"/>
    <n v="34"/>
    <n v="6"/>
    <n v="6"/>
    <n v="1"/>
    <n v="4"/>
    <n v="8"/>
    <n v="0"/>
    <n v="0"/>
    <n v="0"/>
    <n v="0"/>
    <n v="0"/>
    <n v="0"/>
    <n v="0"/>
    <s v="India"/>
  </r>
  <r>
    <n v="3334"/>
    <x v="45"/>
    <x v="0"/>
    <x v="2"/>
    <x v="718"/>
    <n v="0"/>
    <n v="0"/>
    <d v="2014-02-12T00:00:00"/>
    <n v="35"/>
    <n v="879"/>
    <n v="143"/>
    <n v="797"/>
    <n v="106"/>
    <n v="143"/>
    <n v="143"/>
    <n v="0"/>
    <n v="5"/>
    <n v="7"/>
    <n v="9"/>
    <n v="1"/>
    <n v="1"/>
    <n v="0"/>
    <n v="0"/>
    <n v="0"/>
    <n v="1"/>
    <n v="0"/>
    <n v="0"/>
    <s v="Spain"/>
  </r>
  <r>
    <n v="5423"/>
    <x v="27"/>
    <x v="0"/>
    <x v="3"/>
    <x v="719"/>
    <n v="1"/>
    <n v="0"/>
    <d v="2013-10-27T00:00:00"/>
    <n v="35"/>
    <n v="6"/>
    <n v="0"/>
    <n v="5"/>
    <n v="2"/>
    <n v="1"/>
    <n v="2"/>
    <n v="1"/>
    <n v="1"/>
    <n v="0"/>
    <n v="2"/>
    <n v="7"/>
    <n v="0"/>
    <n v="0"/>
    <n v="0"/>
    <n v="0"/>
    <n v="0"/>
    <n v="0"/>
    <n v="0"/>
    <s v="Saudi Arabia"/>
  </r>
  <r>
    <n v="4426"/>
    <x v="17"/>
    <x v="0"/>
    <x v="1"/>
    <x v="720"/>
    <n v="1"/>
    <n v="1"/>
    <d v="2013-09-22T00:00:00"/>
    <n v="35"/>
    <n v="367"/>
    <n v="4"/>
    <n v="51"/>
    <n v="6"/>
    <n v="4"/>
    <n v="95"/>
    <n v="6"/>
    <n v="7"/>
    <n v="2"/>
    <n v="6"/>
    <n v="7"/>
    <n v="1"/>
    <n v="0"/>
    <n v="0"/>
    <n v="0"/>
    <n v="0"/>
    <n v="0"/>
    <n v="0"/>
    <s v="USA"/>
  </r>
  <r>
    <n v="10489"/>
    <x v="28"/>
    <x v="0"/>
    <x v="2"/>
    <x v="721"/>
    <n v="0"/>
    <n v="0"/>
    <d v="2013-08-19T00:00:00"/>
    <n v="35"/>
    <n v="693"/>
    <n v="21"/>
    <n v="925"/>
    <n v="31"/>
    <n v="24"/>
    <n v="84"/>
    <n v="1"/>
    <n v="6"/>
    <n v="7"/>
    <n v="9"/>
    <n v="2"/>
    <n v="1"/>
    <n v="0"/>
    <n v="0"/>
    <n v="0"/>
    <n v="1"/>
    <n v="1"/>
    <n v="0"/>
    <s v="Saudi Arabia"/>
  </r>
  <r>
    <n v="2570"/>
    <x v="25"/>
    <x v="0"/>
    <x v="3"/>
    <x v="722"/>
    <n v="0"/>
    <n v="1"/>
    <d v="2013-07-23T00:00:00"/>
    <n v="35"/>
    <n v="691"/>
    <n v="7"/>
    <n v="61"/>
    <n v="10"/>
    <n v="0"/>
    <n v="46"/>
    <n v="4"/>
    <n v="10"/>
    <n v="4"/>
    <n v="7"/>
    <n v="8"/>
    <n v="0"/>
    <n v="1"/>
    <n v="0"/>
    <n v="1"/>
    <n v="0"/>
    <n v="1"/>
    <n v="0"/>
    <s v="Spain"/>
  </r>
  <r>
    <n v="3834"/>
    <x v="31"/>
    <x v="0"/>
    <x v="1"/>
    <x v="723"/>
    <n v="0"/>
    <n v="1"/>
    <d v="2013-03-17T00:00:00"/>
    <n v="35"/>
    <n v="231"/>
    <n v="161"/>
    <n v="215"/>
    <n v="171"/>
    <n v="30"/>
    <n v="53"/>
    <n v="2"/>
    <n v="8"/>
    <n v="2"/>
    <n v="11"/>
    <n v="5"/>
    <n v="0"/>
    <n v="0"/>
    <n v="0"/>
    <n v="0"/>
    <n v="0"/>
    <n v="0"/>
    <n v="0"/>
    <s v="USA"/>
  </r>
  <r>
    <n v="590"/>
    <x v="0"/>
    <x v="3"/>
    <x v="0"/>
    <x v="724"/>
    <n v="0"/>
    <n v="0"/>
    <d v="2012-12-22T00:00:00"/>
    <n v="35"/>
    <n v="816"/>
    <n v="66"/>
    <n v="549"/>
    <n v="216"/>
    <n v="66"/>
    <n v="99"/>
    <n v="1"/>
    <n v="5"/>
    <n v="6"/>
    <n v="4"/>
    <n v="3"/>
    <n v="0"/>
    <n v="0"/>
    <n v="0"/>
    <n v="0"/>
    <n v="0"/>
    <n v="1"/>
    <n v="0"/>
    <s v="Spain"/>
  </r>
  <r>
    <n v="4791"/>
    <x v="36"/>
    <x v="0"/>
    <x v="3"/>
    <x v="725"/>
    <n v="1"/>
    <n v="1"/>
    <d v="2012-12-16T00:00:00"/>
    <n v="35"/>
    <n v="19"/>
    <n v="1"/>
    <n v="17"/>
    <n v="2"/>
    <n v="0"/>
    <n v="2"/>
    <n v="1"/>
    <n v="1"/>
    <n v="0"/>
    <n v="3"/>
    <n v="8"/>
    <n v="0"/>
    <n v="0"/>
    <n v="0"/>
    <n v="0"/>
    <n v="0"/>
    <n v="0"/>
    <n v="0"/>
    <s v="Australia"/>
  </r>
  <r>
    <n v="5304"/>
    <x v="21"/>
    <x v="1"/>
    <x v="1"/>
    <x v="726"/>
    <n v="1"/>
    <n v="0"/>
    <d v="2012-10-13T00:00:00"/>
    <n v="35"/>
    <n v="24"/>
    <n v="0"/>
    <n v="8"/>
    <n v="0"/>
    <n v="0"/>
    <n v="1"/>
    <n v="2"/>
    <n v="1"/>
    <n v="0"/>
    <n v="3"/>
    <n v="6"/>
    <n v="0"/>
    <n v="0"/>
    <n v="0"/>
    <n v="0"/>
    <n v="0"/>
    <n v="0"/>
    <n v="0"/>
    <s v="Saudi Arabia"/>
  </r>
  <r>
    <n v="2426"/>
    <x v="32"/>
    <x v="1"/>
    <x v="0"/>
    <x v="727"/>
    <n v="0"/>
    <n v="0"/>
    <d v="2012-09-14T00:00:00"/>
    <n v="35"/>
    <n v="483"/>
    <n v="74"/>
    <n v="114"/>
    <n v="169"/>
    <n v="37"/>
    <n v="18"/>
    <n v="1"/>
    <n v="5"/>
    <n v="10"/>
    <n v="13"/>
    <n v="3"/>
    <n v="0"/>
    <n v="0"/>
    <n v="0"/>
    <n v="0"/>
    <n v="0"/>
    <n v="1"/>
    <n v="0"/>
    <s v="Spain"/>
  </r>
  <r>
    <n v="35"/>
    <x v="23"/>
    <x v="0"/>
    <x v="2"/>
    <x v="728"/>
    <n v="1"/>
    <n v="0"/>
    <d v="2012-09-08T00:00:00"/>
    <n v="35"/>
    <n v="32"/>
    <n v="1"/>
    <n v="64"/>
    <n v="16"/>
    <n v="12"/>
    <n v="85"/>
    <n v="3"/>
    <n v="2"/>
    <n v="2"/>
    <n v="3"/>
    <n v="6"/>
    <n v="0"/>
    <n v="0"/>
    <n v="0"/>
    <n v="0"/>
    <n v="0"/>
    <n v="1"/>
    <n v="0"/>
    <s v="Spain"/>
  </r>
  <r>
    <n v="8041"/>
    <x v="18"/>
    <x v="1"/>
    <x v="4"/>
    <x v="729"/>
    <n v="0"/>
    <n v="1"/>
    <d v="2012-09-08T00:00:00"/>
    <n v="35"/>
    <n v="595"/>
    <n v="71"/>
    <n v="153"/>
    <n v="120"/>
    <n v="112"/>
    <n v="41"/>
    <n v="6"/>
    <n v="3"/>
    <n v="2"/>
    <n v="10"/>
    <n v="9"/>
    <n v="0"/>
    <n v="0"/>
    <n v="0"/>
    <n v="0"/>
    <n v="0"/>
    <n v="0"/>
    <n v="0"/>
    <s v="Saudi Arabia"/>
  </r>
  <r>
    <n v="3584"/>
    <x v="26"/>
    <x v="1"/>
    <x v="1"/>
    <x v="730"/>
    <n v="0"/>
    <n v="0"/>
    <d v="2012-08-20T00:00:00"/>
    <n v="35"/>
    <n v="1181"/>
    <n v="26"/>
    <n v="120"/>
    <n v="17"/>
    <n v="13"/>
    <n v="39"/>
    <n v="2"/>
    <n v="5"/>
    <n v="10"/>
    <n v="5"/>
    <n v="8"/>
    <n v="0"/>
    <n v="0"/>
    <n v="1"/>
    <n v="0"/>
    <n v="0"/>
    <n v="1"/>
    <n v="0"/>
    <s v="Canada"/>
  </r>
  <r>
    <n v="7718"/>
    <x v="6"/>
    <x v="3"/>
    <x v="3"/>
    <x v="731"/>
    <n v="0"/>
    <n v="0"/>
    <d v="2014-04-20T00:00:00"/>
    <n v="36"/>
    <n v="244"/>
    <n v="51"/>
    <n v="270"/>
    <n v="101"/>
    <n v="0"/>
    <n v="45"/>
    <n v="1"/>
    <n v="1"/>
    <n v="3"/>
    <n v="5"/>
    <n v="1"/>
    <n v="0"/>
    <n v="0"/>
    <n v="0"/>
    <n v="0"/>
    <n v="0"/>
    <n v="0"/>
    <n v="0"/>
    <s v="Spain"/>
  </r>
  <r>
    <n v="8605"/>
    <x v="32"/>
    <x v="1"/>
    <x v="3"/>
    <x v="732"/>
    <n v="1"/>
    <n v="1"/>
    <d v="2014-03-23T00:00:00"/>
    <n v="36"/>
    <n v="48"/>
    <n v="0"/>
    <n v="14"/>
    <n v="0"/>
    <n v="0"/>
    <n v="6"/>
    <n v="2"/>
    <n v="2"/>
    <n v="0"/>
    <n v="3"/>
    <n v="6"/>
    <n v="0"/>
    <n v="0"/>
    <n v="0"/>
    <n v="0"/>
    <n v="0"/>
    <n v="0"/>
    <n v="0"/>
    <s v="Spain"/>
  </r>
  <r>
    <n v="1646"/>
    <x v="20"/>
    <x v="4"/>
    <x v="2"/>
    <x v="733"/>
    <n v="1"/>
    <n v="0"/>
    <d v="2014-03-16T00:00:00"/>
    <n v="36"/>
    <n v="4"/>
    <n v="9"/>
    <n v="12"/>
    <n v="11"/>
    <n v="2"/>
    <n v="8"/>
    <n v="2"/>
    <n v="1"/>
    <n v="1"/>
    <n v="3"/>
    <n v="3"/>
    <n v="0"/>
    <n v="0"/>
    <n v="0"/>
    <n v="0"/>
    <n v="0"/>
    <n v="0"/>
    <n v="0"/>
    <s v="Canada"/>
  </r>
  <r>
    <n v="9206"/>
    <x v="25"/>
    <x v="0"/>
    <x v="3"/>
    <x v="734"/>
    <n v="0"/>
    <n v="1"/>
    <d v="2014-01-07T00:00:00"/>
    <n v="36"/>
    <n v="491"/>
    <n v="48"/>
    <n v="231"/>
    <n v="112"/>
    <n v="105"/>
    <n v="134"/>
    <n v="2"/>
    <n v="5"/>
    <n v="7"/>
    <n v="12"/>
    <n v="1"/>
    <n v="0"/>
    <n v="0"/>
    <n v="0"/>
    <n v="0"/>
    <n v="1"/>
    <n v="0"/>
    <n v="0"/>
    <s v="Spain"/>
  </r>
  <r>
    <n v="10757"/>
    <x v="3"/>
    <x v="1"/>
    <x v="0"/>
    <x v="735"/>
    <n v="1"/>
    <n v="0"/>
    <d v="2013-12-24T00:00:00"/>
    <n v="36"/>
    <n v="4"/>
    <n v="2"/>
    <n v="5"/>
    <n v="2"/>
    <n v="0"/>
    <n v="0"/>
    <n v="1"/>
    <n v="1"/>
    <n v="0"/>
    <n v="2"/>
    <n v="6"/>
    <n v="0"/>
    <n v="0"/>
    <n v="0"/>
    <n v="0"/>
    <n v="0"/>
    <n v="0"/>
    <n v="0"/>
    <s v="Spain"/>
  </r>
  <r>
    <n v="6885"/>
    <x v="11"/>
    <x v="0"/>
    <x v="0"/>
    <x v="736"/>
    <n v="1"/>
    <n v="0"/>
    <d v="2013-12-01T00:00:00"/>
    <n v="36"/>
    <n v="38"/>
    <n v="0"/>
    <n v="12"/>
    <n v="3"/>
    <n v="1"/>
    <n v="1"/>
    <n v="1"/>
    <n v="2"/>
    <n v="0"/>
    <n v="3"/>
    <n v="7"/>
    <n v="0"/>
    <n v="0"/>
    <n v="0"/>
    <n v="0"/>
    <n v="0"/>
    <n v="0"/>
    <n v="0"/>
    <s v="Canada"/>
  </r>
  <r>
    <n v="907"/>
    <x v="17"/>
    <x v="0"/>
    <x v="2"/>
    <x v="737"/>
    <n v="0"/>
    <n v="1"/>
    <d v="2013-11-29T00:00:00"/>
    <n v="36"/>
    <n v="254"/>
    <n v="6"/>
    <n v="71"/>
    <n v="4"/>
    <n v="0"/>
    <n v="27"/>
    <n v="5"/>
    <n v="5"/>
    <n v="1"/>
    <n v="7"/>
    <n v="5"/>
    <n v="0"/>
    <n v="0"/>
    <n v="0"/>
    <n v="0"/>
    <n v="0"/>
    <n v="0"/>
    <n v="0"/>
    <s v="Spain"/>
  </r>
  <r>
    <n v="1150"/>
    <x v="54"/>
    <x v="1"/>
    <x v="3"/>
    <x v="738"/>
    <n v="0"/>
    <n v="0"/>
    <d v="2013-09-26T00:00:00"/>
    <n v="36"/>
    <n v="755"/>
    <n v="144"/>
    <n v="562"/>
    <n v="104"/>
    <n v="64"/>
    <n v="224"/>
    <n v="1"/>
    <n v="4"/>
    <n v="6"/>
    <n v="4"/>
    <n v="1"/>
    <n v="0"/>
    <n v="0"/>
    <n v="0"/>
    <n v="0"/>
    <n v="1"/>
    <n v="0"/>
    <n v="0"/>
    <s v="Spain"/>
  </r>
  <r>
    <n v="3867"/>
    <x v="6"/>
    <x v="1"/>
    <x v="3"/>
    <x v="739"/>
    <n v="0"/>
    <n v="1"/>
    <d v="2013-08-31T00:00:00"/>
    <n v="36"/>
    <n v="410"/>
    <n v="112"/>
    <n v="420"/>
    <n v="0"/>
    <n v="82"/>
    <n v="71"/>
    <n v="1"/>
    <n v="9"/>
    <n v="3"/>
    <n v="13"/>
    <n v="4"/>
    <n v="0"/>
    <n v="0"/>
    <n v="0"/>
    <n v="0"/>
    <n v="0"/>
    <n v="0"/>
    <n v="0"/>
    <s v="Spain"/>
  </r>
  <r>
    <n v="3859"/>
    <x v="6"/>
    <x v="1"/>
    <x v="3"/>
    <x v="739"/>
    <n v="0"/>
    <n v="1"/>
    <d v="2013-08-31T00:00:00"/>
    <n v="36"/>
    <n v="410"/>
    <n v="112"/>
    <n v="420"/>
    <n v="0"/>
    <n v="82"/>
    <n v="71"/>
    <n v="1"/>
    <n v="9"/>
    <n v="3"/>
    <n v="13"/>
    <n v="4"/>
    <n v="0"/>
    <n v="0"/>
    <n v="0"/>
    <n v="0"/>
    <n v="0"/>
    <n v="0"/>
    <n v="0"/>
    <s v="Saudi Arabia"/>
  </r>
  <r>
    <n v="3265"/>
    <x v="8"/>
    <x v="0"/>
    <x v="2"/>
    <x v="740"/>
    <n v="0"/>
    <n v="0"/>
    <d v="2013-03-19T00:00:00"/>
    <n v="36"/>
    <n v="21"/>
    <n v="1"/>
    <n v="9"/>
    <n v="7"/>
    <n v="3"/>
    <n v="5"/>
    <n v="1"/>
    <n v="1"/>
    <n v="0"/>
    <n v="3"/>
    <n v="6"/>
    <n v="0"/>
    <n v="0"/>
    <n v="0"/>
    <n v="0"/>
    <n v="0"/>
    <n v="0"/>
    <n v="0"/>
    <s v="Spain"/>
  </r>
  <r>
    <n v="4418"/>
    <x v="27"/>
    <x v="3"/>
    <x v="1"/>
    <x v="741"/>
    <n v="0"/>
    <n v="0"/>
    <d v="2013-02-25T00:00:00"/>
    <n v="36"/>
    <n v="671"/>
    <n v="47"/>
    <n v="655"/>
    <n v="145"/>
    <n v="111"/>
    <n v="15"/>
    <n v="1"/>
    <n v="7"/>
    <n v="5"/>
    <n v="12"/>
    <n v="2"/>
    <n v="0"/>
    <n v="0"/>
    <n v="0"/>
    <n v="0"/>
    <n v="0"/>
    <n v="1"/>
    <n v="0"/>
    <s v="Canada"/>
  </r>
  <r>
    <n v="4611"/>
    <x v="0"/>
    <x v="0"/>
    <x v="3"/>
    <x v="742"/>
    <n v="0"/>
    <n v="0"/>
    <d v="2013-01-21T00:00:00"/>
    <n v="36"/>
    <n v="1009"/>
    <n v="181"/>
    <n v="104"/>
    <n v="202"/>
    <n v="21"/>
    <n v="207"/>
    <n v="0"/>
    <n v="9"/>
    <n v="8"/>
    <n v="13"/>
    <n v="3"/>
    <n v="1"/>
    <n v="0"/>
    <n v="0"/>
    <n v="0"/>
    <n v="1"/>
    <n v="1"/>
    <n v="0"/>
    <s v="Spain"/>
  </r>
  <r>
    <n v="4530"/>
    <x v="39"/>
    <x v="3"/>
    <x v="4"/>
    <x v="743"/>
    <n v="0"/>
    <n v="0"/>
    <d v="2012-10-24T00:00:00"/>
    <n v="36"/>
    <n v="972"/>
    <n v="19"/>
    <n v="595"/>
    <n v="180"/>
    <n v="26"/>
    <n v="138"/>
    <n v="3"/>
    <n v="3"/>
    <n v="7"/>
    <n v="10"/>
    <n v="3"/>
    <n v="1"/>
    <n v="0"/>
    <n v="0"/>
    <n v="0"/>
    <n v="0"/>
    <n v="1"/>
    <n v="0"/>
    <s v="Germany"/>
  </r>
  <r>
    <n v="7736"/>
    <x v="19"/>
    <x v="0"/>
    <x v="2"/>
    <x v="744"/>
    <n v="1"/>
    <n v="0"/>
    <d v="2012-10-22T00:00:00"/>
    <n v="36"/>
    <n v="11"/>
    <n v="7"/>
    <n v="12"/>
    <n v="2"/>
    <n v="2"/>
    <n v="27"/>
    <n v="2"/>
    <n v="2"/>
    <n v="1"/>
    <n v="2"/>
    <n v="5"/>
    <n v="0"/>
    <n v="0"/>
    <n v="1"/>
    <n v="0"/>
    <n v="0"/>
    <n v="1"/>
    <n v="0"/>
    <s v="Spain"/>
  </r>
  <r>
    <n v="9949"/>
    <x v="14"/>
    <x v="0"/>
    <x v="2"/>
    <x v="745"/>
    <n v="0"/>
    <n v="2"/>
    <d v="2012-10-18T00:00:00"/>
    <n v="36"/>
    <n v="598"/>
    <n v="16"/>
    <n v="141"/>
    <n v="32"/>
    <n v="41"/>
    <n v="49"/>
    <n v="3"/>
    <n v="3"/>
    <n v="3"/>
    <n v="6"/>
    <n v="8"/>
    <n v="0"/>
    <n v="0"/>
    <n v="0"/>
    <n v="0"/>
    <n v="0"/>
    <n v="0"/>
    <n v="0"/>
    <s v="Canada"/>
  </r>
  <r>
    <n v="942"/>
    <x v="33"/>
    <x v="0"/>
    <x v="1"/>
    <x v="746"/>
    <n v="1"/>
    <n v="0"/>
    <d v="2012-08-08T00:00:00"/>
    <n v="36"/>
    <n v="139"/>
    <n v="13"/>
    <n v="78"/>
    <n v="20"/>
    <n v="13"/>
    <n v="36"/>
    <n v="3"/>
    <n v="7"/>
    <n v="1"/>
    <n v="3"/>
    <n v="9"/>
    <n v="0"/>
    <n v="0"/>
    <n v="0"/>
    <n v="0"/>
    <n v="0"/>
    <n v="1"/>
    <n v="0"/>
    <s v="Spain"/>
  </r>
  <r>
    <n v="6181"/>
    <x v="47"/>
    <x v="2"/>
    <x v="3"/>
    <x v="747"/>
    <n v="0"/>
    <n v="0"/>
    <d v="2012-07-31T00:00:00"/>
    <n v="36"/>
    <n v="488"/>
    <n v="21"/>
    <n v="238"/>
    <n v="56"/>
    <n v="108"/>
    <n v="28"/>
    <n v="1"/>
    <n v="8"/>
    <n v="7"/>
    <n v="11"/>
    <n v="6"/>
    <n v="0"/>
    <n v="0"/>
    <n v="0"/>
    <n v="0"/>
    <n v="0"/>
    <n v="0"/>
    <n v="0"/>
    <s v="USA"/>
  </r>
  <r>
    <n v="7660"/>
    <x v="28"/>
    <x v="1"/>
    <x v="6"/>
    <x v="748"/>
    <n v="1"/>
    <n v="1"/>
    <d v="2014-05-19T00:00:00"/>
    <n v="37"/>
    <n v="15"/>
    <n v="0"/>
    <n v="8"/>
    <n v="4"/>
    <n v="2"/>
    <n v="20"/>
    <n v="2"/>
    <n v="1"/>
    <n v="1"/>
    <n v="2"/>
    <n v="5"/>
    <n v="0"/>
    <n v="0"/>
    <n v="1"/>
    <n v="0"/>
    <n v="0"/>
    <n v="1"/>
    <n v="0"/>
    <s v="Canada"/>
  </r>
  <r>
    <n v="2055"/>
    <x v="28"/>
    <x v="1"/>
    <x v="0"/>
    <x v="748"/>
    <n v="1"/>
    <n v="1"/>
    <d v="2014-05-19T00:00:00"/>
    <n v="37"/>
    <n v="15"/>
    <n v="0"/>
    <n v="8"/>
    <n v="4"/>
    <n v="2"/>
    <n v="20"/>
    <n v="2"/>
    <n v="1"/>
    <n v="1"/>
    <n v="2"/>
    <n v="5"/>
    <n v="0"/>
    <n v="0"/>
    <n v="1"/>
    <n v="0"/>
    <n v="0"/>
    <n v="0"/>
    <n v="0"/>
    <s v="Spain"/>
  </r>
  <r>
    <n v="5107"/>
    <x v="28"/>
    <x v="1"/>
    <x v="0"/>
    <x v="748"/>
    <n v="1"/>
    <n v="1"/>
    <d v="2014-05-19T00:00:00"/>
    <n v="37"/>
    <n v="15"/>
    <n v="0"/>
    <n v="8"/>
    <n v="4"/>
    <n v="2"/>
    <n v="20"/>
    <n v="2"/>
    <n v="1"/>
    <n v="1"/>
    <n v="2"/>
    <n v="5"/>
    <n v="0"/>
    <n v="0"/>
    <n v="1"/>
    <n v="0"/>
    <n v="0"/>
    <n v="0"/>
    <n v="0"/>
    <s v="Spain"/>
  </r>
  <r>
    <n v="1626"/>
    <x v="28"/>
    <x v="1"/>
    <x v="0"/>
    <x v="748"/>
    <n v="1"/>
    <n v="1"/>
    <d v="2014-05-19T00:00:00"/>
    <n v="37"/>
    <n v="15"/>
    <n v="0"/>
    <n v="8"/>
    <n v="4"/>
    <n v="2"/>
    <n v="20"/>
    <n v="2"/>
    <n v="1"/>
    <n v="1"/>
    <n v="2"/>
    <n v="5"/>
    <n v="0"/>
    <n v="0"/>
    <n v="1"/>
    <n v="0"/>
    <n v="0"/>
    <n v="1"/>
    <n v="0"/>
    <s v="Saudi Arabia"/>
  </r>
  <r>
    <n v="6428"/>
    <x v="47"/>
    <x v="1"/>
    <x v="4"/>
    <x v="749"/>
    <n v="0"/>
    <n v="0"/>
    <d v="2014-05-03T00:00:00"/>
    <n v="37"/>
    <n v="605"/>
    <n v="10"/>
    <n v="345"/>
    <n v="84"/>
    <n v="54"/>
    <n v="32"/>
    <n v="1"/>
    <n v="1"/>
    <n v="8"/>
    <n v="7"/>
    <n v="0"/>
    <n v="0"/>
    <n v="0"/>
    <n v="0"/>
    <n v="0"/>
    <n v="0"/>
    <n v="0"/>
    <n v="0"/>
    <s v="Spain"/>
  </r>
  <r>
    <n v="9617"/>
    <x v="45"/>
    <x v="0"/>
    <x v="1"/>
    <x v="750"/>
    <n v="0"/>
    <n v="0"/>
    <d v="2014-04-16T00:00:00"/>
    <n v="37"/>
    <n v="0"/>
    <n v="4"/>
    <n v="5"/>
    <n v="6"/>
    <n v="0"/>
    <n v="4"/>
    <n v="1"/>
    <n v="1"/>
    <n v="0"/>
    <n v="3"/>
    <n v="3"/>
    <n v="0"/>
    <n v="0"/>
    <n v="0"/>
    <n v="0"/>
    <n v="0"/>
    <n v="0"/>
    <n v="0"/>
    <s v="Saudi Arabia"/>
  </r>
  <r>
    <n v="4339"/>
    <x v="0"/>
    <x v="1"/>
    <x v="2"/>
    <x v="751"/>
    <n v="0"/>
    <n v="1"/>
    <d v="2013-12-31T00:00:00"/>
    <n v="37"/>
    <n v="702"/>
    <n v="17"/>
    <n v="151"/>
    <n v="0"/>
    <n v="8"/>
    <n v="35"/>
    <n v="5"/>
    <n v="5"/>
    <n v="6"/>
    <n v="12"/>
    <n v="2"/>
    <n v="0"/>
    <n v="0"/>
    <n v="0"/>
    <n v="0"/>
    <n v="0"/>
    <n v="0"/>
    <n v="0"/>
    <s v="Australia"/>
  </r>
  <r>
    <n v="7235"/>
    <x v="17"/>
    <x v="2"/>
    <x v="2"/>
    <x v="752"/>
    <n v="1"/>
    <n v="0"/>
    <d v="2013-12-09T00:00:00"/>
    <n v="37"/>
    <n v="2"/>
    <n v="5"/>
    <n v="12"/>
    <n v="4"/>
    <n v="8"/>
    <n v="7"/>
    <n v="3"/>
    <n v="2"/>
    <n v="0"/>
    <n v="4"/>
    <n v="5"/>
    <n v="0"/>
    <n v="0"/>
    <n v="0"/>
    <n v="0"/>
    <n v="0"/>
    <n v="0"/>
    <n v="0"/>
    <s v="Germany"/>
  </r>
  <r>
    <n v="8527"/>
    <x v="15"/>
    <x v="3"/>
    <x v="3"/>
    <x v="753"/>
    <n v="1"/>
    <n v="1"/>
    <d v="2013-12-07T00:00:00"/>
    <n v="37"/>
    <n v="239"/>
    <n v="7"/>
    <n v="119"/>
    <n v="4"/>
    <n v="15"/>
    <n v="11"/>
    <n v="5"/>
    <n v="6"/>
    <n v="2"/>
    <n v="6"/>
    <n v="7"/>
    <n v="0"/>
    <n v="0"/>
    <n v="0"/>
    <n v="0"/>
    <n v="0"/>
    <n v="0"/>
    <n v="0"/>
    <s v="Spain"/>
  </r>
  <r>
    <n v="1968"/>
    <x v="18"/>
    <x v="0"/>
    <x v="4"/>
    <x v="754"/>
    <n v="1"/>
    <n v="0"/>
    <d v="2013-12-02T00:00:00"/>
    <n v="37"/>
    <n v="5"/>
    <n v="1"/>
    <n v="5"/>
    <n v="10"/>
    <n v="0"/>
    <n v="7"/>
    <n v="1"/>
    <n v="1"/>
    <n v="0"/>
    <n v="2"/>
    <n v="7"/>
    <n v="0"/>
    <n v="0"/>
    <n v="0"/>
    <n v="0"/>
    <n v="0"/>
    <n v="0"/>
    <n v="0"/>
    <s v="Saudi Arabia"/>
  </r>
  <r>
    <n v="9862"/>
    <x v="10"/>
    <x v="0"/>
    <x v="3"/>
    <x v="755"/>
    <n v="1"/>
    <n v="0"/>
    <d v="2013-11-14T00:00:00"/>
    <n v="37"/>
    <n v="1"/>
    <n v="6"/>
    <n v="7"/>
    <n v="11"/>
    <n v="5"/>
    <n v="3"/>
    <n v="2"/>
    <n v="2"/>
    <n v="0"/>
    <n v="3"/>
    <n v="6"/>
    <n v="0"/>
    <n v="0"/>
    <n v="0"/>
    <n v="0"/>
    <n v="0"/>
    <n v="0"/>
    <n v="0"/>
    <s v="Canada"/>
  </r>
  <r>
    <n v="11075"/>
    <x v="29"/>
    <x v="0"/>
    <x v="2"/>
    <x v="756"/>
    <n v="1"/>
    <n v="1"/>
    <d v="2013-10-29T00:00:00"/>
    <n v="37"/>
    <n v="183"/>
    <n v="2"/>
    <n v="64"/>
    <n v="7"/>
    <n v="2"/>
    <n v="12"/>
    <n v="4"/>
    <n v="3"/>
    <n v="3"/>
    <n v="5"/>
    <n v="4"/>
    <n v="0"/>
    <n v="0"/>
    <n v="0"/>
    <n v="0"/>
    <n v="0"/>
    <n v="0"/>
    <n v="0"/>
    <s v="Canada"/>
  </r>
  <r>
    <n v="6658"/>
    <x v="20"/>
    <x v="0"/>
    <x v="3"/>
    <x v="757"/>
    <n v="0"/>
    <n v="1"/>
    <d v="2013-07-22T00:00:00"/>
    <n v="37"/>
    <n v="771"/>
    <n v="51"/>
    <n v="154"/>
    <n v="54"/>
    <n v="10"/>
    <n v="154"/>
    <n v="7"/>
    <n v="11"/>
    <n v="2"/>
    <n v="12"/>
    <n v="6"/>
    <n v="0"/>
    <n v="0"/>
    <n v="0"/>
    <n v="0"/>
    <n v="0"/>
    <n v="0"/>
    <n v="0"/>
    <s v="Spain"/>
  </r>
  <r>
    <n v="4552"/>
    <x v="50"/>
    <x v="0"/>
    <x v="2"/>
    <x v="758"/>
    <n v="0"/>
    <n v="0"/>
    <d v="2013-06-22T00:00:00"/>
    <n v="37"/>
    <n v="83"/>
    <n v="2"/>
    <n v="101"/>
    <n v="64"/>
    <n v="26"/>
    <n v="117"/>
    <n v="1"/>
    <n v="3"/>
    <n v="5"/>
    <n v="3"/>
    <n v="4"/>
    <n v="0"/>
    <n v="0"/>
    <n v="0"/>
    <n v="0"/>
    <n v="0"/>
    <n v="0"/>
    <n v="0"/>
    <s v="Spain"/>
  </r>
  <r>
    <n v="10377"/>
    <x v="2"/>
    <x v="3"/>
    <x v="3"/>
    <x v="759"/>
    <n v="0"/>
    <n v="1"/>
    <d v="2013-06-06T00:00:00"/>
    <n v="37"/>
    <n v="170"/>
    <n v="6"/>
    <n v="97"/>
    <n v="24"/>
    <n v="12"/>
    <n v="88"/>
    <n v="3"/>
    <n v="6"/>
    <n v="1"/>
    <n v="5"/>
    <n v="6"/>
    <n v="0"/>
    <n v="0"/>
    <n v="0"/>
    <n v="0"/>
    <n v="0"/>
    <n v="0"/>
    <n v="0"/>
    <s v="Spain"/>
  </r>
  <r>
    <n v="5336"/>
    <x v="18"/>
    <x v="3"/>
    <x v="3"/>
    <x v="760"/>
    <n v="1"/>
    <n v="0"/>
    <d v="2013-06-04T00:00:00"/>
    <n v="37"/>
    <n v="39"/>
    <n v="1"/>
    <n v="9"/>
    <n v="2"/>
    <n v="0"/>
    <n v="8"/>
    <n v="0"/>
    <n v="1"/>
    <n v="0"/>
    <n v="1"/>
    <n v="1"/>
    <n v="0"/>
    <n v="0"/>
    <n v="0"/>
    <n v="0"/>
    <n v="0"/>
    <n v="0"/>
    <n v="0"/>
    <s v="Spain"/>
  </r>
  <r>
    <n v="10350"/>
    <x v="47"/>
    <x v="1"/>
    <x v="2"/>
    <x v="761"/>
    <n v="2"/>
    <n v="1"/>
    <d v="2013-05-09T00:00:00"/>
    <n v="37"/>
    <n v="33"/>
    <n v="0"/>
    <n v="5"/>
    <n v="0"/>
    <n v="0"/>
    <n v="0"/>
    <n v="1"/>
    <n v="1"/>
    <n v="0"/>
    <n v="3"/>
    <n v="4"/>
    <n v="0"/>
    <n v="0"/>
    <n v="0"/>
    <n v="0"/>
    <n v="0"/>
    <n v="0"/>
    <n v="0"/>
    <s v="Spain"/>
  </r>
  <r>
    <n v="11071"/>
    <x v="24"/>
    <x v="0"/>
    <x v="1"/>
    <x v="762"/>
    <n v="0"/>
    <n v="0"/>
    <d v="2013-04-21T00:00:00"/>
    <n v="37"/>
    <n v="450"/>
    <n v="133"/>
    <n v="951"/>
    <n v="173"/>
    <n v="0"/>
    <n v="216"/>
    <n v="1"/>
    <n v="3"/>
    <n v="6"/>
    <n v="6"/>
    <n v="1"/>
    <n v="0"/>
    <n v="0"/>
    <n v="0"/>
    <n v="0"/>
    <n v="0"/>
    <n v="1"/>
    <n v="0"/>
    <s v="Canada"/>
  </r>
  <r>
    <n v="11100"/>
    <x v="20"/>
    <x v="0"/>
    <x v="0"/>
    <x v="763"/>
    <n v="1"/>
    <n v="1"/>
    <d v="2013-04-11T00:00:00"/>
    <n v="37"/>
    <n v="51"/>
    <n v="2"/>
    <n v="7"/>
    <n v="0"/>
    <n v="1"/>
    <n v="2"/>
    <n v="2"/>
    <n v="2"/>
    <n v="0"/>
    <n v="3"/>
    <n v="7"/>
    <n v="0"/>
    <n v="0"/>
    <n v="0"/>
    <n v="0"/>
    <n v="0"/>
    <n v="0"/>
    <n v="0"/>
    <s v="Canada"/>
  </r>
  <r>
    <n v="6516"/>
    <x v="4"/>
    <x v="4"/>
    <x v="2"/>
    <x v="764"/>
    <n v="1"/>
    <n v="0"/>
    <d v="2013-03-18T00:00:00"/>
    <n v="37"/>
    <n v="0"/>
    <n v="0"/>
    <n v="1"/>
    <n v="7"/>
    <n v="4"/>
    <n v="6"/>
    <n v="1"/>
    <n v="1"/>
    <n v="0"/>
    <n v="2"/>
    <n v="7"/>
    <n v="0"/>
    <n v="0"/>
    <n v="0"/>
    <n v="0"/>
    <n v="0"/>
    <n v="0"/>
    <n v="0"/>
    <s v="Australia"/>
  </r>
  <r>
    <n v="1734"/>
    <x v="25"/>
    <x v="1"/>
    <x v="3"/>
    <x v="765"/>
    <n v="2"/>
    <n v="1"/>
    <d v="2013-01-17T00:00:00"/>
    <n v="37"/>
    <n v="59"/>
    <n v="0"/>
    <n v="11"/>
    <n v="4"/>
    <n v="2"/>
    <n v="5"/>
    <n v="4"/>
    <n v="3"/>
    <n v="0"/>
    <n v="4"/>
    <n v="7"/>
    <n v="0"/>
    <n v="0"/>
    <n v="0"/>
    <n v="0"/>
    <n v="0"/>
    <n v="0"/>
    <n v="0"/>
    <s v="Saudi Arabia"/>
  </r>
  <r>
    <n v="2131"/>
    <x v="8"/>
    <x v="1"/>
    <x v="0"/>
    <x v="766"/>
    <n v="0"/>
    <n v="1"/>
    <d v="2012-12-30T00:00:00"/>
    <n v="37"/>
    <n v="1063"/>
    <n v="89"/>
    <n v="102"/>
    <n v="16"/>
    <n v="12"/>
    <n v="25"/>
    <n v="4"/>
    <n v="9"/>
    <n v="4"/>
    <n v="6"/>
    <n v="6"/>
    <n v="0"/>
    <n v="0"/>
    <n v="0"/>
    <n v="0"/>
    <n v="0"/>
    <n v="0"/>
    <n v="0"/>
    <s v="Spain"/>
  </r>
  <r>
    <n v="6439"/>
    <x v="2"/>
    <x v="0"/>
    <x v="2"/>
    <x v="767"/>
    <n v="0"/>
    <n v="1"/>
    <d v="2012-08-17T00:00:00"/>
    <n v="37"/>
    <n v="789"/>
    <n v="0"/>
    <n v="133"/>
    <n v="0"/>
    <n v="28"/>
    <n v="152"/>
    <n v="7"/>
    <n v="11"/>
    <n v="5"/>
    <n v="8"/>
    <n v="7"/>
    <n v="0"/>
    <n v="0"/>
    <n v="0"/>
    <n v="0"/>
    <n v="0"/>
    <n v="0"/>
    <n v="0"/>
    <s v="Saudi Arabia"/>
  </r>
  <r>
    <n v="10591"/>
    <x v="10"/>
    <x v="0"/>
    <x v="4"/>
    <x v="768"/>
    <n v="0"/>
    <n v="1"/>
    <d v="2012-08-06T00:00:00"/>
    <n v="37"/>
    <n v="63"/>
    <n v="10"/>
    <n v="83"/>
    <n v="7"/>
    <n v="19"/>
    <n v="19"/>
    <n v="2"/>
    <n v="4"/>
    <n v="1"/>
    <n v="4"/>
    <n v="7"/>
    <n v="0"/>
    <n v="0"/>
    <n v="0"/>
    <n v="0"/>
    <n v="0"/>
    <n v="0"/>
    <n v="0"/>
    <s v="Spain"/>
  </r>
  <r>
    <n v="9797"/>
    <x v="16"/>
    <x v="0"/>
    <x v="2"/>
    <x v="769"/>
    <n v="0"/>
    <n v="1"/>
    <d v="2014-04-13T00:00:00"/>
    <n v="38"/>
    <n v="228"/>
    <n v="19"/>
    <n v="130"/>
    <n v="4"/>
    <n v="11"/>
    <n v="51"/>
    <n v="2"/>
    <n v="3"/>
    <n v="3"/>
    <n v="8"/>
    <n v="2"/>
    <n v="0"/>
    <n v="0"/>
    <n v="0"/>
    <n v="0"/>
    <n v="0"/>
    <n v="0"/>
    <n v="0"/>
    <s v="Spain"/>
  </r>
  <r>
    <n v="9336"/>
    <x v="10"/>
    <x v="1"/>
    <x v="4"/>
    <x v="770"/>
    <n v="0"/>
    <n v="1"/>
    <d v="2014-03-22T00:00:00"/>
    <n v="38"/>
    <n v="512"/>
    <n v="0"/>
    <n v="83"/>
    <n v="0"/>
    <n v="0"/>
    <n v="41"/>
    <n v="3"/>
    <n v="6"/>
    <n v="2"/>
    <n v="10"/>
    <n v="4"/>
    <n v="0"/>
    <n v="0"/>
    <n v="0"/>
    <n v="0"/>
    <n v="0"/>
    <n v="0"/>
    <n v="0"/>
    <s v="Spain"/>
  </r>
  <r>
    <n v="2174"/>
    <x v="5"/>
    <x v="0"/>
    <x v="1"/>
    <x v="584"/>
    <n v="1"/>
    <n v="1"/>
    <d v="2014-03-08T00:00:00"/>
    <n v="38"/>
    <n v="11"/>
    <n v="1"/>
    <n v="6"/>
    <n v="2"/>
    <n v="1"/>
    <n v="6"/>
    <n v="2"/>
    <n v="1"/>
    <n v="1"/>
    <n v="2"/>
    <n v="5"/>
    <n v="0"/>
    <n v="0"/>
    <n v="0"/>
    <n v="0"/>
    <n v="0"/>
    <n v="0"/>
    <n v="0"/>
    <s v="USA"/>
  </r>
  <r>
    <n v="3197"/>
    <x v="36"/>
    <x v="0"/>
    <x v="2"/>
    <x v="771"/>
    <n v="0"/>
    <n v="1"/>
    <d v="2013-12-16T00:00:00"/>
    <n v="38"/>
    <n v="275"/>
    <n v="59"/>
    <n v="107"/>
    <n v="69"/>
    <n v="101"/>
    <n v="59"/>
    <n v="2"/>
    <n v="6"/>
    <n v="4"/>
    <n v="8"/>
    <n v="4"/>
    <n v="0"/>
    <n v="0"/>
    <n v="0"/>
    <n v="0"/>
    <n v="0"/>
    <n v="0"/>
    <n v="0"/>
    <s v="Spain"/>
  </r>
  <r>
    <n v="9185"/>
    <x v="13"/>
    <x v="1"/>
    <x v="1"/>
    <x v="772"/>
    <n v="0"/>
    <n v="0"/>
    <d v="2013-10-28T00:00:00"/>
    <n v="38"/>
    <n v="452"/>
    <n v="20"/>
    <n v="514"/>
    <n v="13"/>
    <n v="30"/>
    <n v="0"/>
    <n v="3"/>
    <n v="4"/>
    <n v="6"/>
    <n v="5"/>
    <n v="3"/>
    <n v="0"/>
    <n v="0"/>
    <n v="0"/>
    <n v="0"/>
    <n v="0"/>
    <n v="1"/>
    <n v="0"/>
    <s v="Spain"/>
  </r>
  <r>
    <n v="905"/>
    <x v="19"/>
    <x v="0"/>
    <x v="0"/>
    <x v="773"/>
    <n v="1"/>
    <n v="0"/>
    <d v="2013-10-22T00:00:00"/>
    <n v="38"/>
    <n v="7"/>
    <n v="17"/>
    <n v="18"/>
    <n v="6"/>
    <n v="10"/>
    <n v="26"/>
    <n v="4"/>
    <n v="4"/>
    <n v="0"/>
    <n v="3"/>
    <n v="8"/>
    <n v="0"/>
    <n v="0"/>
    <n v="0"/>
    <n v="0"/>
    <n v="0"/>
    <n v="0"/>
    <n v="0"/>
    <s v="Saudi Arabia"/>
  </r>
  <r>
    <n v="10858"/>
    <x v="17"/>
    <x v="0"/>
    <x v="3"/>
    <x v="774"/>
    <n v="1"/>
    <n v="1"/>
    <d v="2013-09-09T00:00:00"/>
    <n v="38"/>
    <n v="355"/>
    <n v="30"/>
    <n v="177"/>
    <n v="90"/>
    <n v="138"/>
    <n v="30"/>
    <n v="4"/>
    <n v="9"/>
    <n v="5"/>
    <n v="7"/>
    <n v="5"/>
    <n v="0"/>
    <n v="0"/>
    <n v="0"/>
    <n v="0"/>
    <n v="0"/>
    <n v="0"/>
    <n v="0"/>
    <s v="Spain"/>
  </r>
  <r>
    <n v="8925"/>
    <x v="15"/>
    <x v="3"/>
    <x v="2"/>
    <x v="775"/>
    <n v="0"/>
    <n v="1"/>
    <d v="2013-07-03T00:00:00"/>
    <n v="38"/>
    <n v="512"/>
    <n v="53"/>
    <n v="98"/>
    <n v="81"/>
    <n v="179"/>
    <n v="89"/>
    <n v="3"/>
    <n v="8"/>
    <n v="5"/>
    <n v="10"/>
    <n v="5"/>
    <n v="0"/>
    <n v="0"/>
    <n v="0"/>
    <n v="0"/>
    <n v="0"/>
    <n v="0"/>
    <n v="0"/>
    <s v="Spain"/>
  </r>
  <r>
    <n v="2499"/>
    <x v="2"/>
    <x v="2"/>
    <x v="1"/>
    <x v="776"/>
    <n v="0"/>
    <n v="1"/>
    <d v="2013-05-06T00:00:00"/>
    <n v="38"/>
    <n v="204"/>
    <n v="97"/>
    <n v="97"/>
    <n v="21"/>
    <n v="118"/>
    <n v="26"/>
    <n v="1"/>
    <n v="5"/>
    <n v="2"/>
    <n v="10"/>
    <n v="4"/>
    <n v="0"/>
    <n v="0"/>
    <n v="0"/>
    <n v="0"/>
    <n v="0"/>
    <n v="0"/>
    <n v="0"/>
    <s v="Spain"/>
  </r>
  <r>
    <n v="1109"/>
    <x v="33"/>
    <x v="3"/>
    <x v="3"/>
    <x v="777"/>
    <n v="1"/>
    <n v="0"/>
    <d v="2013-04-23T00:00:00"/>
    <n v="38"/>
    <n v="6"/>
    <n v="0"/>
    <n v="5"/>
    <n v="0"/>
    <n v="0"/>
    <n v="1"/>
    <n v="1"/>
    <n v="1"/>
    <n v="0"/>
    <n v="2"/>
    <n v="7"/>
    <n v="0"/>
    <n v="0"/>
    <n v="0"/>
    <n v="0"/>
    <n v="0"/>
    <n v="0"/>
    <n v="0"/>
    <s v="Spain"/>
  </r>
  <r>
    <n v="326"/>
    <x v="28"/>
    <x v="0"/>
    <x v="2"/>
    <x v="778"/>
    <n v="1"/>
    <n v="1"/>
    <d v="2013-02-18T00:00:00"/>
    <n v="38"/>
    <n v="235"/>
    <n v="6"/>
    <n v="45"/>
    <n v="8"/>
    <n v="9"/>
    <n v="12"/>
    <n v="4"/>
    <n v="5"/>
    <n v="1"/>
    <n v="6"/>
    <n v="6"/>
    <n v="0"/>
    <n v="0"/>
    <n v="0"/>
    <n v="0"/>
    <n v="0"/>
    <n v="0"/>
    <n v="0"/>
    <s v="India"/>
  </r>
  <r>
    <n v="10967"/>
    <x v="34"/>
    <x v="0"/>
    <x v="0"/>
    <x v="779"/>
    <n v="1"/>
    <n v="1"/>
    <d v="2013-02-06T00:00:00"/>
    <n v="38"/>
    <n v="33"/>
    <n v="6"/>
    <n v="40"/>
    <n v="3"/>
    <n v="7"/>
    <n v="10"/>
    <n v="3"/>
    <n v="2"/>
    <n v="0"/>
    <n v="4"/>
    <n v="7"/>
    <n v="0"/>
    <n v="0"/>
    <n v="0"/>
    <n v="0"/>
    <n v="0"/>
    <n v="0"/>
    <n v="0"/>
    <s v="Saudi Arabia"/>
  </r>
  <r>
    <n v="5370"/>
    <x v="28"/>
    <x v="1"/>
    <x v="2"/>
    <x v="780"/>
    <n v="1"/>
    <n v="0"/>
    <d v="2013-01-16T00:00:00"/>
    <n v="38"/>
    <n v="239"/>
    <n v="3"/>
    <n v="141"/>
    <n v="0"/>
    <n v="7"/>
    <n v="23"/>
    <n v="4"/>
    <n v="7"/>
    <n v="1"/>
    <n v="6"/>
    <n v="8"/>
    <n v="0"/>
    <n v="0"/>
    <n v="1"/>
    <n v="0"/>
    <n v="0"/>
    <n v="0"/>
    <n v="0"/>
    <s v="Spain"/>
  </r>
  <r>
    <n v="2098"/>
    <x v="10"/>
    <x v="1"/>
    <x v="2"/>
    <x v="781"/>
    <n v="2"/>
    <n v="0"/>
    <d v="2013-01-08T00:00:00"/>
    <n v="38"/>
    <n v="11"/>
    <n v="0"/>
    <n v="5"/>
    <n v="0"/>
    <n v="0"/>
    <n v="1"/>
    <n v="1"/>
    <n v="1"/>
    <n v="0"/>
    <n v="2"/>
    <n v="8"/>
    <n v="0"/>
    <n v="0"/>
    <n v="0"/>
    <n v="0"/>
    <n v="0"/>
    <n v="0"/>
    <n v="0"/>
    <s v="Spain"/>
  </r>
  <r>
    <n v="1773"/>
    <x v="29"/>
    <x v="2"/>
    <x v="2"/>
    <x v="782"/>
    <n v="0"/>
    <n v="0"/>
    <d v="2012-12-04T00:00:00"/>
    <n v="38"/>
    <n v="5"/>
    <n v="6"/>
    <n v="15"/>
    <n v="11"/>
    <n v="7"/>
    <n v="13"/>
    <n v="1"/>
    <n v="2"/>
    <n v="0"/>
    <n v="3"/>
    <n v="9"/>
    <n v="0"/>
    <n v="0"/>
    <n v="0"/>
    <n v="0"/>
    <n v="0"/>
    <n v="0"/>
    <n v="0"/>
    <s v="Saudi Arabia"/>
  </r>
  <r>
    <n v="5036"/>
    <x v="24"/>
    <x v="1"/>
    <x v="1"/>
    <x v="783"/>
    <n v="1"/>
    <n v="0"/>
    <d v="2012-11-28T00:00:00"/>
    <n v="38"/>
    <n v="252"/>
    <n v="3"/>
    <n v="42"/>
    <n v="4"/>
    <n v="3"/>
    <n v="102"/>
    <n v="2"/>
    <n v="4"/>
    <n v="5"/>
    <n v="3"/>
    <n v="6"/>
    <n v="0"/>
    <n v="0"/>
    <n v="0"/>
    <n v="0"/>
    <n v="0"/>
    <n v="0"/>
    <n v="0"/>
    <s v="Spain"/>
  </r>
  <r>
    <n v="4856"/>
    <x v="35"/>
    <x v="2"/>
    <x v="2"/>
    <x v="784"/>
    <n v="0"/>
    <n v="0"/>
    <d v="2012-11-06T00:00:00"/>
    <n v="38"/>
    <n v="556"/>
    <n v="54"/>
    <n v="845"/>
    <n v="202"/>
    <n v="133"/>
    <n v="63"/>
    <n v="1"/>
    <n v="7"/>
    <n v="7"/>
    <n v="10"/>
    <n v="3"/>
    <n v="1"/>
    <n v="0"/>
    <n v="1"/>
    <n v="0"/>
    <n v="0"/>
    <n v="0"/>
    <n v="0"/>
    <s v="India"/>
  </r>
  <r>
    <n v="8722"/>
    <x v="35"/>
    <x v="2"/>
    <x v="2"/>
    <x v="784"/>
    <n v="0"/>
    <n v="0"/>
    <d v="2012-11-06T00:00:00"/>
    <n v="38"/>
    <n v="556"/>
    <n v="54"/>
    <n v="845"/>
    <n v="202"/>
    <n v="133"/>
    <n v="63"/>
    <n v="1"/>
    <n v="7"/>
    <n v="7"/>
    <n v="10"/>
    <n v="3"/>
    <n v="1"/>
    <n v="0"/>
    <n v="1"/>
    <n v="0"/>
    <n v="0"/>
    <n v="1"/>
    <n v="0"/>
    <s v="Canada"/>
  </r>
  <r>
    <n v="2156"/>
    <x v="26"/>
    <x v="1"/>
    <x v="2"/>
    <x v="785"/>
    <n v="1"/>
    <n v="1"/>
    <d v="2012-11-03T00:00:00"/>
    <n v="38"/>
    <n v="27"/>
    <n v="0"/>
    <n v="10"/>
    <n v="0"/>
    <n v="0"/>
    <n v="4"/>
    <n v="4"/>
    <n v="2"/>
    <n v="0"/>
    <n v="4"/>
    <n v="5"/>
    <n v="0"/>
    <n v="0"/>
    <n v="0"/>
    <n v="0"/>
    <n v="0"/>
    <n v="0"/>
    <n v="0"/>
    <s v="Spain"/>
  </r>
  <r>
    <n v="2569"/>
    <x v="23"/>
    <x v="0"/>
    <x v="2"/>
    <x v="786"/>
    <n v="0"/>
    <n v="0"/>
    <d v="2012-10-10T00:00:00"/>
    <n v="38"/>
    <n v="3"/>
    <n v="14"/>
    <n v="17"/>
    <n v="6"/>
    <n v="1"/>
    <n v="5"/>
    <n v="1"/>
    <n v="1"/>
    <n v="0"/>
    <n v="3"/>
    <n v="8"/>
    <n v="0"/>
    <n v="0"/>
    <n v="0"/>
    <n v="0"/>
    <n v="0"/>
    <n v="0"/>
    <n v="0"/>
    <s v="USA"/>
  </r>
  <r>
    <n v="10151"/>
    <x v="12"/>
    <x v="0"/>
    <x v="0"/>
    <x v="787"/>
    <n v="0"/>
    <n v="2"/>
    <d v="2012-09-12T00:00:00"/>
    <n v="38"/>
    <n v="317"/>
    <n v="46"/>
    <n v="247"/>
    <n v="151"/>
    <n v="46"/>
    <n v="139"/>
    <n v="1"/>
    <n v="4"/>
    <n v="5"/>
    <n v="12"/>
    <n v="3"/>
    <n v="0"/>
    <n v="0"/>
    <n v="0"/>
    <n v="0"/>
    <n v="0"/>
    <n v="0"/>
    <n v="0"/>
    <s v="Spain"/>
  </r>
  <r>
    <n v="10473"/>
    <x v="16"/>
    <x v="1"/>
    <x v="4"/>
    <x v="788"/>
    <n v="0"/>
    <n v="1"/>
    <d v="2012-09-10T00:00:00"/>
    <n v="38"/>
    <n v="158"/>
    <n v="19"/>
    <n v="288"/>
    <n v="25"/>
    <n v="0"/>
    <n v="38"/>
    <n v="1"/>
    <n v="6"/>
    <n v="4"/>
    <n v="9"/>
    <n v="7"/>
    <n v="0"/>
    <n v="0"/>
    <n v="0"/>
    <n v="1"/>
    <n v="1"/>
    <n v="1"/>
    <n v="0"/>
    <s v="Spain"/>
  </r>
  <r>
    <n v="7079"/>
    <x v="31"/>
    <x v="0"/>
    <x v="0"/>
    <x v="789"/>
    <n v="0"/>
    <n v="1"/>
    <d v="2012-09-08T00:00:00"/>
    <n v="38"/>
    <n v="897"/>
    <n v="23"/>
    <n v="207"/>
    <n v="15"/>
    <n v="11"/>
    <n v="92"/>
    <n v="5"/>
    <n v="9"/>
    <n v="6"/>
    <n v="12"/>
    <n v="6"/>
    <n v="0"/>
    <n v="0"/>
    <n v="0"/>
    <n v="0"/>
    <n v="0"/>
    <n v="0"/>
    <n v="0"/>
    <s v="Saudi Arabia"/>
  </r>
  <r>
    <n v="6875"/>
    <x v="15"/>
    <x v="1"/>
    <x v="3"/>
    <x v="790"/>
    <n v="0"/>
    <n v="0"/>
    <d v="2012-08-28T00:00:00"/>
    <n v="38"/>
    <n v="167"/>
    <n v="13"/>
    <n v="180"/>
    <n v="86"/>
    <n v="13"/>
    <n v="70"/>
    <n v="2"/>
    <n v="7"/>
    <n v="3"/>
    <n v="5"/>
    <n v="8"/>
    <n v="0"/>
    <n v="0"/>
    <n v="0"/>
    <n v="0"/>
    <n v="0"/>
    <n v="0"/>
    <n v="0"/>
    <s v="Canada"/>
  </r>
  <r>
    <n v="6728"/>
    <x v="42"/>
    <x v="0"/>
    <x v="3"/>
    <x v="791"/>
    <n v="1"/>
    <n v="0"/>
    <d v="2012-08-27T00:00:00"/>
    <n v="38"/>
    <n v="16"/>
    <n v="0"/>
    <n v="17"/>
    <n v="6"/>
    <n v="3"/>
    <n v="6"/>
    <n v="2"/>
    <n v="1"/>
    <n v="0"/>
    <n v="3"/>
    <n v="9"/>
    <n v="0"/>
    <n v="0"/>
    <n v="0"/>
    <n v="0"/>
    <n v="0"/>
    <n v="0"/>
    <n v="0"/>
    <s v="Spain"/>
  </r>
  <r>
    <n v="2471"/>
    <x v="15"/>
    <x v="0"/>
    <x v="2"/>
    <x v="792"/>
    <n v="0"/>
    <n v="0"/>
    <d v="2014-06-27T00:00:00"/>
    <n v="39"/>
    <n v="48"/>
    <n v="58"/>
    <n v="68"/>
    <n v="16"/>
    <n v="66"/>
    <n v="43"/>
    <n v="1"/>
    <n v="3"/>
    <n v="2"/>
    <n v="6"/>
    <n v="2"/>
    <n v="0"/>
    <n v="0"/>
    <n v="0"/>
    <n v="0"/>
    <n v="0"/>
    <n v="0"/>
    <n v="0"/>
    <s v="Saudi Arabia"/>
  </r>
  <r>
    <n v="49"/>
    <x v="0"/>
    <x v="0"/>
    <x v="1"/>
    <x v="793"/>
    <n v="1"/>
    <n v="0"/>
    <d v="2014-05-11T00:00:00"/>
    <n v="39"/>
    <n v="2"/>
    <n v="3"/>
    <n v="6"/>
    <n v="4"/>
    <n v="1"/>
    <n v="9"/>
    <n v="1"/>
    <n v="1"/>
    <n v="1"/>
    <n v="2"/>
    <n v="7"/>
    <n v="0"/>
    <n v="0"/>
    <n v="0"/>
    <n v="0"/>
    <n v="0"/>
    <n v="0"/>
    <n v="0"/>
    <s v="Canada"/>
  </r>
  <r>
    <n v="4973"/>
    <x v="0"/>
    <x v="0"/>
    <x v="1"/>
    <x v="793"/>
    <n v="1"/>
    <n v="0"/>
    <d v="2014-05-11T00:00:00"/>
    <n v="39"/>
    <n v="2"/>
    <n v="3"/>
    <n v="6"/>
    <n v="4"/>
    <n v="1"/>
    <n v="9"/>
    <n v="1"/>
    <n v="1"/>
    <n v="1"/>
    <n v="2"/>
    <n v="7"/>
    <n v="0"/>
    <n v="0"/>
    <n v="0"/>
    <n v="0"/>
    <n v="0"/>
    <n v="0"/>
    <n v="0"/>
    <s v="Canada"/>
  </r>
  <r>
    <n v="6387"/>
    <x v="14"/>
    <x v="1"/>
    <x v="3"/>
    <x v="794"/>
    <n v="1"/>
    <n v="1"/>
    <d v="2014-05-08T00:00:00"/>
    <n v="39"/>
    <n v="42"/>
    <n v="0"/>
    <n v="17"/>
    <n v="0"/>
    <n v="0"/>
    <n v="18"/>
    <n v="3"/>
    <n v="2"/>
    <n v="1"/>
    <n v="3"/>
    <n v="5"/>
    <n v="0"/>
    <n v="0"/>
    <n v="1"/>
    <n v="0"/>
    <n v="0"/>
    <n v="0"/>
    <n v="0"/>
    <s v="Saudi Arabia"/>
  </r>
  <r>
    <n v="5866"/>
    <x v="21"/>
    <x v="0"/>
    <x v="3"/>
    <x v="795"/>
    <n v="1"/>
    <n v="0"/>
    <d v="2014-03-20T00:00:00"/>
    <n v="39"/>
    <n v="97"/>
    <n v="3"/>
    <n v="66"/>
    <n v="12"/>
    <n v="7"/>
    <n v="34"/>
    <n v="3"/>
    <n v="4"/>
    <n v="1"/>
    <n v="4"/>
    <n v="7"/>
    <n v="0"/>
    <n v="0"/>
    <n v="0"/>
    <n v="0"/>
    <n v="0"/>
    <n v="0"/>
    <n v="0"/>
    <s v="Spain"/>
  </r>
  <r>
    <n v="8523"/>
    <x v="25"/>
    <x v="0"/>
    <x v="2"/>
    <x v="796"/>
    <n v="1"/>
    <n v="0"/>
    <d v="2013-12-14T00:00:00"/>
    <n v="39"/>
    <n v="24"/>
    <n v="1"/>
    <n v="16"/>
    <n v="12"/>
    <n v="2"/>
    <n v="5"/>
    <n v="3"/>
    <n v="4"/>
    <n v="0"/>
    <n v="3"/>
    <n v="8"/>
    <n v="0"/>
    <n v="0"/>
    <n v="0"/>
    <n v="0"/>
    <n v="0"/>
    <n v="0"/>
    <n v="0"/>
    <s v="Canada"/>
  </r>
  <r>
    <n v="7901"/>
    <x v="18"/>
    <x v="3"/>
    <x v="2"/>
    <x v="797"/>
    <n v="0"/>
    <n v="1"/>
    <d v="2013-11-06T00:00:00"/>
    <n v="39"/>
    <n v="9"/>
    <n v="1"/>
    <n v="5"/>
    <n v="2"/>
    <n v="1"/>
    <n v="4"/>
    <n v="1"/>
    <n v="0"/>
    <n v="0"/>
    <n v="3"/>
    <n v="4"/>
    <n v="0"/>
    <n v="0"/>
    <n v="0"/>
    <n v="0"/>
    <n v="0"/>
    <n v="0"/>
    <n v="0"/>
    <s v="Australia"/>
  </r>
  <r>
    <n v="898"/>
    <x v="19"/>
    <x v="0"/>
    <x v="2"/>
    <x v="798"/>
    <n v="1"/>
    <n v="0"/>
    <d v="2013-10-21T00:00:00"/>
    <n v="39"/>
    <n v="38"/>
    <n v="15"/>
    <n v="54"/>
    <n v="3"/>
    <n v="8"/>
    <n v="29"/>
    <n v="3"/>
    <n v="3"/>
    <n v="0"/>
    <n v="4"/>
    <n v="8"/>
    <n v="0"/>
    <n v="0"/>
    <n v="0"/>
    <n v="0"/>
    <n v="0"/>
    <n v="0"/>
    <n v="0"/>
    <s v="Spain"/>
  </r>
  <r>
    <n v="10242"/>
    <x v="13"/>
    <x v="1"/>
    <x v="3"/>
    <x v="799"/>
    <n v="1"/>
    <n v="1"/>
    <d v="2013-09-16T00:00:00"/>
    <n v="39"/>
    <n v="56"/>
    <n v="0"/>
    <n v="11"/>
    <n v="0"/>
    <n v="0"/>
    <n v="8"/>
    <n v="2"/>
    <n v="2"/>
    <n v="0"/>
    <n v="4"/>
    <n v="5"/>
    <n v="0"/>
    <n v="0"/>
    <n v="0"/>
    <n v="0"/>
    <n v="0"/>
    <n v="0"/>
    <n v="0"/>
    <s v="Spain"/>
  </r>
  <r>
    <n v="5835"/>
    <x v="14"/>
    <x v="1"/>
    <x v="0"/>
    <x v="800"/>
    <n v="1"/>
    <n v="0"/>
    <d v="2013-07-02T00:00:00"/>
    <n v="39"/>
    <n v="21"/>
    <n v="2"/>
    <n v="28"/>
    <n v="3"/>
    <n v="2"/>
    <n v="9"/>
    <n v="3"/>
    <n v="2"/>
    <n v="0"/>
    <n v="4"/>
    <n v="8"/>
    <n v="0"/>
    <n v="0"/>
    <n v="0"/>
    <n v="0"/>
    <n v="0"/>
    <n v="0"/>
    <n v="0"/>
    <s v="Spain"/>
  </r>
  <r>
    <n v="6919"/>
    <x v="29"/>
    <x v="2"/>
    <x v="2"/>
    <x v="801"/>
    <n v="1"/>
    <n v="0"/>
    <d v="2013-06-04T00:00:00"/>
    <n v="39"/>
    <n v="4"/>
    <n v="7"/>
    <n v="15"/>
    <n v="13"/>
    <n v="9"/>
    <n v="15"/>
    <n v="3"/>
    <n v="2"/>
    <n v="1"/>
    <n v="3"/>
    <n v="6"/>
    <n v="0"/>
    <n v="0"/>
    <n v="0"/>
    <n v="0"/>
    <n v="0"/>
    <n v="0"/>
    <n v="0"/>
    <s v="Spain"/>
  </r>
  <r>
    <n v="6197"/>
    <x v="31"/>
    <x v="1"/>
    <x v="1"/>
    <x v="802"/>
    <n v="1"/>
    <n v="1"/>
    <d v="2013-04-20T00:00:00"/>
    <n v="39"/>
    <n v="37"/>
    <n v="0"/>
    <n v="17"/>
    <n v="0"/>
    <n v="0"/>
    <n v="3"/>
    <n v="3"/>
    <n v="3"/>
    <n v="0"/>
    <n v="3"/>
    <n v="9"/>
    <n v="0"/>
    <n v="0"/>
    <n v="0"/>
    <n v="0"/>
    <n v="0"/>
    <n v="0"/>
    <n v="0"/>
    <s v="Spain"/>
  </r>
  <r>
    <n v="10475"/>
    <x v="0"/>
    <x v="3"/>
    <x v="3"/>
    <x v="120"/>
    <n v="0"/>
    <n v="1"/>
    <d v="2013-04-01T00:00:00"/>
    <n v="39"/>
    <n v="187"/>
    <n v="5"/>
    <n v="65"/>
    <n v="26"/>
    <n v="20"/>
    <n v="14"/>
    <n v="2"/>
    <n v="4"/>
    <n v="2"/>
    <n v="6"/>
    <n v="5"/>
    <n v="0"/>
    <n v="0"/>
    <n v="0"/>
    <n v="0"/>
    <n v="0"/>
    <n v="0"/>
    <n v="0"/>
    <s v="USA"/>
  </r>
  <r>
    <n v="4201"/>
    <x v="31"/>
    <x v="0"/>
    <x v="1"/>
    <x v="803"/>
    <n v="0"/>
    <n v="1"/>
    <d v="2013-03-03T00:00:00"/>
    <n v="39"/>
    <n v="229"/>
    <n v="7"/>
    <n v="137"/>
    <n v="4"/>
    <n v="0"/>
    <n v="91"/>
    <n v="5"/>
    <n v="4"/>
    <n v="2"/>
    <n v="8"/>
    <n v="5"/>
    <n v="0"/>
    <n v="0"/>
    <n v="0"/>
    <n v="0"/>
    <n v="0"/>
    <n v="0"/>
    <n v="0"/>
    <s v="India"/>
  </r>
  <r>
    <n v="5092"/>
    <x v="38"/>
    <x v="1"/>
    <x v="4"/>
    <x v="804"/>
    <n v="0"/>
    <n v="1"/>
    <d v="2013-02-12T00:00:00"/>
    <n v="39"/>
    <n v="380"/>
    <n v="0"/>
    <n v="47"/>
    <n v="6"/>
    <n v="0"/>
    <n v="34"/>
    <n v="4"/>
    <n v="7"/>
    <n v="1"/>
    <n v="7"/>
    <n v="8"/>
    <n v="0"/>
    <n v="0"/>
    <n v="0"/>
    <n v="1"/>
    <n v="0"/>
    <n v="1"/>
    <n v="0"/>
    <s v="Spain"/>
  </r>
  <r>
    <n v="6566"/>
    <x v="5"/>
    <x v="1"/>
    <x v="2"/>
    <x v="805"/>
    <n v="1"/>
    <n v="1"/>
    <d v="2012-11-08T00:00:00"/>
    <n v="39"/>
    <n v="826"/>
    <n v="50"/>
    <n v="317"/>
    <n v="50"/>
    <n v="38"/>
    <n v="38"/>
    <n v="9"/>
    <n v="5"/>
    <n v="2"/>
    <n v="12"/>
    <n v="8"/>
    <n v="0"/>
    <n v="0"/>
    <n v="0"/>
    <n v="0"/>
    <n v="0"/>
    <n v="0"/>
    <n v="0"/>
    <s v="Australia"/>
  </r>
  <r>
    <n v="6613"/>
    <x v="0"/>
    <x v="3"/>
    <x v="2"/>
    <x v="806"/>
    <n v="1"/>
    <n v="0"/>
    <d v="2012-10-12T00:00:00"/>
    <n v="39"/>
    <n v="513"/>
    <n v="7"/>
    <n v="133"/>
    <n v="46"/>
    <n v="14"/>
    <n v="14"/>
    <n v="6"/>
    <n v="8"/>
    <n v="4"/>
    <n v="8"/>
    <n v="8"/>
    <n v="0"/>
    <n v="0"/>
    <n v="0"/>
    <n v="0"/>
    <n v="0"/>
    <n v="0"/>
    <n v="0"/>
    <s v="Australia"/>
  </r>
  <r>
    <n v="9094"/>
    <x v="26"/>
    <x v="2"/>
    <x v="2"/>
    <x v="807"/>
    <n v="0"/>
    <n v="1"/>
    <d v="2012-08-03T00:00:00"/>
    <n v="39"/>
    <n v="313"/>
    <n v="15"/>
    <n v="47"/>
    <n v="20"/>
    <n v="0"/>
    <n v="192"/>
    <n v="2"/>
    <n v="7"/>
    <n v="4"/>
    <n v="3"/>
    <n v="6"/>
    <n v="0"/>
    <n v="0"/>
    <n v="0"/>
    <n v="0"/>
    <n v="0"/>
    <n v="1"/>
    <n v="0"/>
    <s v="Spain"/>
  </r>
  <r>
    <n v="9847"/>
    <x v="26"/>
    <x v="2"/>
    <x v="2"/>
    <x v="807"/>
    <n v="0"/>
    <n v="1"/>
    <d v="2012-08-03T00:00:00"/>
    <n v="39"/>
    <n v="313"/>
    <n v="15"/>
    <n v="47"/>
    <n v="20"/>
    <n v="0"/>
    <n v="192"/>
    <n v="2"/>
    <n v="7"/>
    <n v="4"/>
    <n v="3"/>
    <n v="6"/>
    <n v="0"/>
    <n v="0"/>
    <n v="0"/>
    <n v="0"/>
    <n v="0"/>
    <n v="0"/>
    <n v="0"/>
    <s v="Spain"/>
  </r>
  <r>
    <n v="10767"/>
    <x v="4"/>
    <x v="1"/>
    <x v="3"/>
    <x v="808"/>
    <n v="0"/>
    <n v="0"/>
    <d v="2014-05-16T00:00:00"/>
    <n v="40"/>
    <n v="760"/>
    <n v="40"/>
    <n v="480"/>
    <n v="0"/>
    <n v="40"/>
    <n v="26"/>
    <n v="1"/>
    <n v="3"/>
    <n v="5"/>
    <n v="12"/>
    <n v="1"/>
    <n v="1"/>
    <n v="0"/>
    <n v="0"/>
    <n v="0"/>
    <n v="1"/>
    <n v="0"/>
    <n v="0"/>
    <s v="USA"/>
  </r>
  <r>
    <n v="7943"/>
    <x v="17"/>
    <x v="1"/>
    <x v="2"/>
    <x v="809"/>
    <n v="1"/>
    <n v="0"/>
    <d v="2014-04-25T00:00:00"/>
    <n v="40"/>
    <n v="18"/>
    <n v="0"/>
    <n v="6"/>
    <n v="3"/>
    <n v="3"/>
    <n v="5"/>
    <n v="1"/>
    <n v="1"/>
    <n v="1"/>
    <n v="3"/>
    <n v="2"/>
    <n v="0"/>
    <n v="0"/>
    <n v="0"/>
    <n v="0"/>
    <n v="0"/>
    <n v="0"/>
    <n v="0"/>
    <s v="Saudi Arabia"/>
  </r>
  <r>
    <n v="1055"/>
    <x v="14"/>
    <x v="3"/>
    <x v="2"/>
    <x v="810"/>
    <n v="1"/>
    <n v="1"/>
    <d v="2014-03-20T00:00:00"/>
    <n v="40"/>
    <n v="29"/>
    <n v="0"/>
    <n v="8"/>
    <n v="2"/>
    <n v="0"/>
    <n v="6"/>
    <n v="1"/>
    <n v="1"/>
    <n v="0"/>
    <n v="3"/>
    <n v="4"/>
    <n v="0"/>
    <n v="0"/>
    <n v="0"/>
    <n v="0"/>
    <n v="0"/>
    <n v="0"/>
    <n v="0"/>
    <s v="Germany"/>
  </r>
  <r>
    <n v="1458"/>
    <x v="33"/>
    <x v="3"/>
    <x v="2"/>
    <x v="811"/>
    <n v="1"/>
    <n v="0"/>
    <d v="2014-01-07T00:00:00"/>
    <n v="40"/>
    <n v="8"/>
    <n v="3"/>
    <n v="19"/>
    <n v="3"/>
    <n v="3"/>
    <n v="8"/>
    <n v="3"/>
    <n v="3"/>
    <n v="0"/>
    <n v="3"/>
    <n v="6"/>
    <n v="0"/>
    <n v="0"/>
    <n v="0"/>
    <n v="0"/>
    <n v="0"/>
    <n v="0"/>
    <n v="0"/>
    <s v="Spain"/>
  </r>
  <r>
    <n v="8402"/>
    <x v="40"/>
    <x v="3"/>
    <x v="2"/>
    <x v="812"/>
    <n v="0"/>
    <n v="1"/>
    <d v="2013-12-17T00:00:00"/>
    <n v="40"/>
    <n v="329"/>
    <n v="35"/>
    <n v="222"/>
    <n v="130"/>
    <n v="35"/>
    <n v="43"/>
    <n v="2"/>
    <n v="7"/>
    <n v="5"/>
    <n v="8"/>
    <n v="4"/>
    <n v="0"/>
    <n v="0"/>
    <n v="0"/>
    <n v="0"/>
    <n v="0"/>
    <n v="0"/>
    <n v="0"/>
    <s v="Australia"/>
  </r>
  <r>
    <n v="6246"/>
    <x v="40"/>
    <x v="0"/>
    <x v="1"/>
    <x v="813"/>
    <n v="0"/>
    <n v="0"/>
    <d v="2013-11-13T00:00:00"/>
    <n v="40"/>
    <n v="703"/>
    <n v="102"/>
    <n v="601"/>
    <n v="0"/>
    <n v="58"/>
    <n v="43"/>
    <n v="1"/>
    <n v="3"/>
    <n v="11"/>
    <n v="8"/>
    <n v="1"/>
    <n v="0"/>
    <n v="0"/>
    <n v="0"/>
    <n v="0"/>
    <n v="0"/>
    <n v="1"/>
    <n v="0"/>
    <s v="Canada"/>
  </r>
  <r>
    <n v="4654"/>
    <x v="43"/>
    <x v="0"/>
    <x v="3"/>
    <x v="814"/>
    <n v="0"/>
    <n v="0"/>
    <d v="2013-11-07T00:00:00"/>
    <n v="40"/>
    <n v="571"/>
    <n v="12"/>
    <n v="523"/>
    <n v="63"/>
    <n v="60"/>
    <n v="24"/>
    <n v="1"/>
    <n v="3"/>
    <n v="10"/>
    <n v="5"/>
    <n v="2"/>
    <n v="0"/>
    <n v="0"/>
    <n v="0"/>
    <n v="0"/>
    <n v="0"/>
    <n v="0"/>
    <n v="0"/>
    <s v="Saudi Arabia"/>
  </r>
  <r>
    <n v="6103"/>
    <x v="39"/>
    <x v="0"/>
    <x v="2"/>
    <x v="815"/>
    <n v="0"/>
    <n v="0"/>
    <d v="2013-09-06T00:00:00"/>
    <n v="40"/>
    <n v="40"/>
    <n v="15"/>
    <n v="15"/>
    <n v="17"/>
    <n v="6"/>
    <n v="7"/>
    <n v="1"/>
    <n v="2"/>
    <n v="1"/>
    <n v="3"/>
    <n v="4"/>
    <n v="0"/>
    <n v="0"/>
    <n v="0"/>
    <n v="0"/>
    <n v="0"/>
    <n v="0"/>
    <n v="0"/>
    <s v="Australia"/>
  </r>
  <r>
    <n v="8147"/>
    <x v="12"/>
    <x v="0"/>
    <x v="2"/>
    <x v="816"/>
    <n v="1"/>
    <n v="1"/>
    <d v="2013-07-06T00:00:00"/>
    <n v="40"/>
    <n v="28"/>
    <n v="0"/>
    <n v="11"/>
    <n v="0"/>
    <n v="0"/>
    <n v="9"/>
    <n v="3"/>
    <n v="2"/>
    <n v="0"/>
    <n v="3"/>
    <n v="8"/>
    <n v="0"/>
    <n v="0"/>
    <n v="0"/>
    <n v="0"/>
    <n v="0"/>
    <n v="0"/>
    <n v="0"/>
    <s v="Spain"/>
  </r>
  <r>
    <n v="10207"/>
    <x v="29"/>
    <x v="0"/>
    <x v="3"/>
    <x v="817"/>
    <n v="1"/>
    <n v="0"/>
    <d v="2013-06-19T00:00:00"/>
    <n v="40"/>
    <n v="5"/>
    <n v="1"/>
    <n v="8"/>
    <n v="0"/>
    <n v="0"/>
    <n v="1"/>
    <n v="1"/>
    <n v="1"/>
    <n v="0"/>
    <n v="2"/>
    <n v="8"/>
    <n v="0"/>
    <n v="0"/>
    <n v="0"/>
    <n v="0"/>
    <n v="0"/>
    <n v="0"/>
    <n v="0"/>
    <s v="Saudi Arabia"/>
  </r>
  <r>
    <n v="4838"/>
    <x v="29"/>
    <x v="0"/>
    <x v="3"/>
    <x v="817"/>
    <n v="1"/>
    <n v="0"/>
    <d v="2013-06-19T00:00:00"/>
    <n v="40"/>
    <n v="5"/>
    <n v="1"/>
    <n v="8"/>
    <n v="0"/>
    <n v="0"/>
    <n v="1"/>
    <n v="1"/>
    <n v="1"/>
    <n v="0"/>
    <n v="2"/>
    <n v="8"/>
    <n v="0"/>
    <n v="0"/>
    <n v="0"/>
    <n v="0"/>
    <n v="0"/>
    <n v="0"/>
    <n v="0"/>
    <s v="India"/>
  </r>
  <r>
    <n v="10219"/>
    <x v="20"/>
    <x v="0"/>
    <x v="3"/>
    <x v="818"/>
    <n v="1"/>
    <n v="0"/>
    <d v="2013-06-18T00:00:00"/>
    <n v="40"/>
    <n v="6"/>
    <n v="2"/>
    <n v="15"/>
    <n v="6"/>
    <n v="6"/>
    <n v="3"/>
    <n v="1"/>
    <n v="1"/>
    <n v="0"/>
    <n v="3"/>
    <n v="8"/>
    <n v="0"/>
    <n v="0"/>
    <n v="0"/>
    <n v="0"/>
    <n v="0"/>
    <n v="0"/>
    <n v="0"/>
    <s v="Canada"/>
  </r>
  <r>
    <n v="2176"/>
    <x v="20"/>
    <x v="0"/>
    <x v="2"/>
    <x v="231"/>
    <n v="1"/>
    <n v="0"/>
    <d v="2013-05-20T00:00:00"/>
    <n v="40"/>
    <n v="1218"/>
    <n v="16"/>
    <n v="272"/>
    <n v="104"/>
    <n v="0"/>
    <n v="80"/>
    <n v="2"/>
    <n v="5"/>
    <n v="3"/>
    <n v="6"/>
    <n v="6"/>
    <n v="1"/>
    <n v="0"/>
    <n v="0"/>
    <n v="1"/>
    <n v="1"/>
    <n v="1"/>
    <n v="0"/>
    <s v="Saudi Arabia"/>
  </r>
  <r>
    <n v="9121"/>
    <x v="20"/>
    <x v="0"/>
    <x v="2"/>
    <x v="231"/>
    <n v="1"/>
    <n v="0"/>
    <d v="2013-05-20T00:00:00"/>
    <n v="40"/>
    <n v="1218"/>
    <n v="16"/>
    <n v="272"/>
    <n v="104"/>
    <n v="0"/>
    <n v="80"/>
    <n v="2"/>
    <n v="5"/>
    <n v="3"/>
    <n v="6"/>
    <n v="6"/>
    <n v="1"/>
    <n v="0"/>
    <n v="0"/>
    <n v="1"/>
    <n v="1"/>
    <n v="1"/>
    <n v="0"/>
    <s v="Australia"/>
  </r>
  <r>
    <n v="5802"/>
    <x v="20"/>
    <x v="4"/>
    <x v="2"/>
    <x v="819"/>
    <n v="0"/>
    <n v="0"/>
    <d v="2013-02-28T00:00:00"/>
    <n v="40"/>
    <n v="2"/>
    <n v="7"/>
    <n v="11"/>
    <n v="16"/>
    <n v="12"/>
    <n v="27"/>
    <n v="1"/>
    <n v="2"/>
    <n v="0"/>
    <n v="4"/>
    <n v="6"/>
    <n v="0"/>
    <n v="0"/>
    <n v="0"/>
    <n v="0"/>
    <n v="0"/>
    <n v="0"/>
    <n v="0"/>
    <s v="Germany"/>
  </r>
  <r>
    <n v="10790"/>
    <x v="42"/>
    <x v="1"/>
    <x v="2"/>
    <x v="820"/>
    <n v="1"/>
    <n v="0"/>
    <d v="2013-02-19T00:00:00"/>
    <n v="40"/>
    <n v="9"/>
    <n v="0"/>
    <n v="5"/>
    <n v="0"/>
    <n v="0"/>
    <n v="7"/>
    <n v="1"/>
    <n v="1"/>
    <n v="0"/>
    <n v="2"/>
    <n v="8"/>
    <n v="0"/>
    <n v="0"/>
    <n v="0"/>
    <n v="0"/>
    <n v="0"/>
    <n v="0"/>
    <n v="0"/>
    <s v="Spain"/>
  </r>
  <r>
    <n v="178"/>
    <x v="16"/>
    <x v="0"/>
    <x v="2"/>
    <x v="821"/>
    <n v="0"/>
    <n v="1"/>
    <d v="2013-02-18T00:00:00"/>
    <n v="40"/>
    <n v="478"/>
    <n v="0"/>
    <n v="193"/>
    <n v="110"/>
    <n v="75"/>
    <n v="117"/>
    <n v="4"/>
    <n v="8"/>
    <n v="3"/>
    <n v="11"/>
    <n v="5"/>
    <n v="0"/>
    <n v="0"/>
    <n v="0"/>
    <n v="0"/>
    <n v="0"/>
    <n v="0"/>
    <n v="0"/>
    <s v="Spain"/>
  </r>
  <r>
    <n v="2308"/>
    <x v="5"/>
    <x v="0"/>
    <x v="2"/>
    <x v="822"/>
    <n v="0"/>
    <n v="1"/>
    <d v="2012-11-18T00:00:00"/>
    <n v="40"/>
    <n v="110"/>
    <n v="5"/>
    <n v="137"/>
    <n v="26"/>
    <n v="23"/>
    <n v="29"/>
    <n v="2"/>
    <n v="6"/>
    <n v="1"/>
    <n v="5"/>
    <n v="7"/>
    <n v="0"/>
    <n v="0"/>
    <n v="0"/>
    <n v="0"/>
    <n v="0"/>
    <n v="0"/>
    <n v="0"/>
    <s v="Spain"/>
  </r>
  <r>
    <n v="7431"/>
    <x v="50"/>
    <x v="1"/>
    <x v="1"/>
    <x v="823"/>
    <n v="0"/>
    <n v="0"/>
    <d v="2012-11-10T00:00:00"/>
    <n v="40"/>
    <n v="1332"/>
    <n v="17"/>
    <n v="311"/>
    <n v="23"/>
    <n v="51"/>
    <n v="86"/>
    <n v="1"/>
    <n v="7"/>
    <n v="4"/>
    <n v="5"/>
    <n v="9"/>
    <n v="0"/>
    <n v="0"/>
    <n v="0"/>
    <n v="1"/>
    <n v="0"/>
    <n v="1"/>
    <n v="0"/>
    <s v="Canada"/>
  </r>
  <r>
    <n v="9405"/>
    <x v="5"/>
    <x v="1"/>
    <x v="2"/>
    <x v="824"/>
    <n v="1"/>
    <n v="1"/>
    <d v="2012-10-15T00:00:00"/>
    <n v="40"/>
    <n v="84"/>
    <n v="3"/>
    <n v="61"/>
    <n v="2"/>
    <n v="1"/>
    <n v="21"/>
    <n v="3"/>
    <n v="3"/>
    <n v="1"/>
    <n v="4"/>
    <n v="7"/>
    <n v="0"/>
    <n v="0"/>
    <n v="0"/>
    <n v="0"/>
    <n v="0"/>
    <n v="1"/>
    <n v="0"/>
    <s v="Saudi Arabia"/>
  </r>
  <r>
    <n v="10525"/>
    <x v="19"/>
    <x v="0"/>
    <x v="1"/>
    <x v="825"/>
    <n v="1"/>
    <n v="0"/>
    <d v="2012-10-13T00:00:00"/>
    <n v="40"/>
    <n v="10"/>
    <n v="0"/>
    <n v="8"/>
    <n v="0"/>
    <n v="0"/>
    <n v="9"/>
    <n v="1"/>
    <n v="1"/>
    <n v="0"/>
    <n v="2"/>
    <n v="9"/>
    <n v="0"/>
    <n v="0"/>
    <n v="1"/>
    <n v="0"/>
    <n v="0"/>
    <n v="1"/>
    <n v="0"/>
    <s v="Spain"/>
  </r>
  <r>
    <n v="7503"/>
    <x v="14"/>
    <x v="0"/>
    <x v="1"/>
    <x v="826"/>
    <n v="0"/>
    <n v="0"/>
    <d v="2012-10-12T00:00:00"/>
    <n v="40"/>
    <n v="1032"/>
    <n v="105"/>
    <n v="779"/>
    <n v="137"/>
    <n v="105"/>
    <n v="51"/>
    <n v="0"/>
    <n v="5"/>
    <n v="8"/>
    <n v="9"/>
    <n v="4"/>
    <n v="0"/>
    <n v="0"/>
    <n v="1"/>
    <n v="0"/>
    <n v="0"/>
    <n v="1"/>
    <n v="0"/>
    <s v="Germany"/>
  </r>
  <r>
    <n v="8783"/>
    <x v="47"/>
    <x v="0"/>
    <x v="2"/>
    <x v="827"/>
    <n v="0"/>
    <n v="1"/>
    <d v="2012-09-08T00:00:00"/>
    <n v="40"/>
    <n v="296"/>
    <n v="13"/>
    <n v="104"/>
    <n v="11"/>
    <n v="13"/>
    <n v="17"/>
    <n v="3"/>
    <n v="4"/>
    <n v="2"/>
    <n v="9"/>
    <n v="3"/>
    <n v="0"/>
    <n v="0"/>
    <n v="0"/>
    <n v="0"/>
    <n v="0"/>
    <n v="0"/>
    <n v="0"/>
    <s v="Australia"/>
  </r>
  <r>
    <n v="1403"/>
    <x v="17"/>
    <x v="2"/>
    <x v="3"/>
    <x v="828"/>
    <n v="1"/>
    <n v="1"/>
    <d v="2012-09-06T00:00:00"/>
    <n v="40"/>
    <n v="8"/>
    <n v="4"/>
    <n v="15"/>
    <n v="3"/>
    <n v="5"/>
    <n v="3"/>
    <n v="2"/>
    <n v="1"/>
    <n v="0"/>
    <n v="3"/>
    <n v="7"/>
    <n v="0"/>
    <n v="0"/>
    <n v="0"/>
    <n v="0"/>
    <n v="0"/>
    <n v="0"/>
    <n v="0"/>
    <s v="Spain"/>
  </r>
  <r>
    <n v="4643"/>
    <x v="28"/>
    <x v="0"/>
    <x v="2"/>
    <x v="829"/>
    <n v="1"/>
    <n v="0"/>
    <d v="2012-08-26T00:00:00"/>
    <n v="40"/>
    <n v="8"/>
    <n v="26"/>
    <n v="46"/>
    <n v="38"/>
    <n v="9"/>
    <n v="49"/>
    <n v="2"/>
    <n v="3"/>
    <n v="0"/>
    <n v="4"/>
    <n v="8"/>
    <n v="0"/>
    <n v="0"/>
    <n v="0"/>
    <n v="0"/>
    <n v="0"/>
    <n v="0"/>
    <n v="0"/>
    <s v="Australia"/>
  </r>
  <r>
    <n v="3463"/>
    <x v="17"/>
    <x v="1"/>
    <x v="2"/>
    <x v="830"/>
    <n v="0"/>
    <n v="1"/>
    <d v="2014-06-14T00:00:00"/>
    <n v="41"/>
    <n v="674"/>
    <n v="62"/>
    <n v="134"/>
    <n v="0"/>
    <n v="26"/>
    <n v="8"/>
    <n v="4"/>
    <n v="7"/>
    <n v="3"/>
    <n v="13"/>
    <n v="5"/>
    <n v="0"/>
    <n v="0"/>
    <n v="0"/>
    <n v="0"/>
    <n v="0"/>
    <n v="0"/>
    <n v="0"/>
    <s v="India"/>
  </r>
  <r>
    <n v="4055"/>
    <x v="43"/>
    <x v="4"/>
    <x v="1"/>
    <x v="831"/>
    <n v="1"/>
    <n v="0"/>
    <d v="2014-05-29T00:00:00"/>
    <n v="41"/>
    <n v="2"/>
    <n v="10"/>
    <n v="11"/>
    <n v="12"/>
    <n v="9"/>
    <n v="20"/>
    <n v="2"/>
    <n v="3"/>
    <n v="0"/>
    <n v="3"/>
    <n v="6"/>
    <n v="0"/>
    <n v="0"/>
    <n v="0"/>
    <n v="0"/>
    <n v="0"/>
    <n v="0"/>
    <n v="0"/>
    <s v="Spain"/>
  </r>
  <r>
    <n v="7010"/>
    <x v="15"/>
    <x v="2"/>
    <x v="2"/>
    <x v="832"/>
    <n v="0"/>
    <n v="0"/>
    <d v="2014-04-07T00:00:00"/>
    <n v="41"/>
    <n v="635"/>
    <n v="114"/>
    <n v="254"/>
    <n v="132"/>
    <n v="152"/>
    <n v="76"/>
    <n v="1"/>
    <n v="6"/>
    <n v="6"/>
    <n v="7"/>
    <n v="3"/>
    <n v="0"/>
    <n v="0"/>
    <n v="0"/>
    <n v="0"/>
    <n v="1"/>
    <n v="0"/>
    <n v="0"/>
    <s v="Spain"/>
  </r>
  <r>
    <n v="4767"/>
    <x v="15"/>
    <x v="2"/>
    <x v="2"/>
    <x v="832"/>
    <n v="0"/>
    <n v="0"/>
    <d v="2014-04-07T00:00:00"/>
    <n v="41"/>
    <n v="635"/>
    <n v="114"/>
    <n v="254"/>
    <n v="132"/>
    <n v="152"/>
    <n v="76"/>
    <n v="1"/>
    <n v="6"/>
    <n v="6"/>
    <n v="7"/>
    <n v="3"/>
    <n v="0"/>
    <n v="0"/>
    <n v="0"/>
    <n v="0"/>
    <n v="1"/>
    <n v="0"/>
    <n v="0"/>
    <s v="Spain"/>
  </r>
  <r>
    <n v="1927"/>
    <x v="28"/>
    <x v="2"/>
    <x v="3"/>
    <x v="833"/>
    <n v="0"/>
    <n v="1"/>
    <d v="2014-03-23T00:00:00"/>
    <n v="41"/>
    <n v="399"/>
    <n v="27"/>
    <n v="159"/>
    <n v="58"/>
    <n v="8"/>
    <n v="39"/>
    <n v="4"/>
    <n v="4"/>
    <n v="4"/>
    <n v="5"/>
    <n v="2"/>
    <n v="0"/>
    <n v="0"/>
    <n v="0"/>
    <n v="0"/>
    <n v="0"/>
    <n v="0"/>
    <n v="0"/>
    <s v="Germany"/>
  </r>
  <r>
    <n v="437"/>
    <x v="14"/>
    <x v="3"/>
    <x v="0"/>
    <x v="834"/>
    <n v="0"/>
    <n v="0"/>
    <d v="2014-01-25T00:00:00"/>
    <n v="41"/>
    <n v="294"/>
    <n v="142"/>
    <n v="218"/>
    <n v="164"/>
    <n v="58"/>
    <n v="151"/>
    <n v="1"/>
    <n v="3"/>
    <n v="8"/>
    <n v="11"/>
    <n v="1"/>
    <n v="0"/>
    <n v="0"/>
    <n v="0"/>
    <n v="0"/>
    <n v="0"/>
    <n v="0"/>
    <n v="0"/>
    <s v="Australia"/>
  </r>
  <r>
    <n v="4331"/>
    <x v="29"/>
    <x v="3"/>
    <x v="3"/>
    <x v="835"/>
    <n v="0"/>
    <n v="0"/>
    <d v="2014-01-23T00:00:00"/>
    <n v="41"/>
    <n v="913"/>
    <n v="26"/>
    <n v="376"/>
    <n v="17"/>
    <n v="26"/>
    <n v="13"/>
    <n v="1"/>
    <n v="3"/>
    <n v="6"/>
    <n v="11"/>
    <n v="1"/>
    <n v="0"/>
    <n v="0"/>
    <n v="0"/>
    <n v="1"/>
    <n v="1"/>
    <n v="0"/>
    <n v="0"/>
    <s v="Spain"/>
  </r>
  <r>
    <n v="4084"/>
    <x v="17"/>
    <x v="0"/>
    <x v="3"/>
    <x v="836"/>
    <n v="0"/>
    <n v="1"/>
    <d v="2014-01-17T00:00:00"/>
    <n v="41"/>
    <n v="224"/>
    <n v="155"/>
    <n v="155"/>
    <n v="192"/>
    <n v="93"/>
    <n v="54"/>
    <n v="2"/>
    <n v="6"/>
    <n v="4"/>
    <n v="11"/>
    <n v="4"/>
    <n v="0"/>
    <n v="0"/>
    <n v="0"/>
    <n v="0"/>
    <n v="0"/>
    <n v="0"/>
    <n v="0"/>
    <s v="Canada"/>
  </r>
  <r>
    <n v="8135"/>
    <x v="19"/>
    <x v="3"/>
    <x v="2"/>
    <x v="837"/>
    <n v="1"/>
    <n v="0"/>
    <d v="2013-10-28T00:00:00"/>
    <n v="41"/>
    <n v="7"/>
    <n v="4"/>
    <n v="23"/>
    <n v="7"/>
    <n v="0"/>
    <n v="11"/>
    <n v="1"/>
    <n v="1"/>
    <n v="0"/>
    <n v="3"/>
    <n v="7"/>
    <n v="0"/>
    <n v="0"/>
    <n v="0"/>
    <n v="0"/>
    <n v="0"/>
    <n v="0"/>
    <n v="0"/>
    <s v="Saudi Arabia"/>
  </r>
  <r>
    <n v="9750"/>
    <x v="1"/>
    <x v="1"/>
    <x v="0"/>
    <x v="838"/>
    <n v="0"/>
    <n v="1"/>
    <d v="2013-02-07T00:00:00"/>
    <n v="41"/>
    <n v="731"/>
    <n v="60"/>
    <n v="353"/>
    <n v="78"/>
    <n v="12"/>
    <n v="73"/>
    <n v="5"/>
    <n v="10"/>
    <n v="3"/>
    <n v="5"/>
    <n v="7"/>
    <n v="0"/>
    <n v="0"/>
    <n v="0"/>
    <n v="0"/>
    <n v="0"/>
    <n v="0"/>
    <n v="0"/>
    <s v="Spain"/>
  </r>
  <r>
    <n v="6682"/>
    <x v="28"/>
    <x v="4"/>
    <x v="2"/>
    <x v="839"/>
    <n v="1"/>
    <n v="0"/>
    <d v="2012-12-11T00:00:00"/>
    <n v="41"/>
    <n v="2"/>
    <n v="8"/>
    <n v="1"/>
    <n v="4"/>
    <n v="7"/>
    <n v="15"/>
    <n v="1"/>
    <n v="1"/>
    <n v="0"/>
    <n v="3"/>
    <n v="8"/>
    <n v="0"/>
    <n v="0"/>
    <n v="0"/>
    <n v="0"/>
    <n v="0"/>
    <n v="0"/>
    <n v="0"/>
    <s v="Spain"/>
  </r>
  <r>
    <n v="10581"/>
    <x v="11"/>
    <x v="0"/>
    <x v="2"/>
    <x v="840"/>
    <n v="1"/>
    <n v="0"/>
    <d v="2012-10-31T00:00:00"/>
    <n v="41"/>
    <n v="281"/>
    <n v="7"/>
    <n v="84"/>
    <n v="15"/>
    <n v="0"/>
    <n v="119"/>
    <n v="7"/>
    <n v="7"/>
    <n v="3"/>
    <n v="4"/>
    <n v="8"/>
    <n v="0"/>
    <n v="0"/>
    <n v="0"/>
    <n v="0"/>
    <n v="0"/>
    <n v="0"/>
    <n v="0"/>
    <s v="Spain"/>
  </r>
  <r>
    <n v="3710"/>
    <x v="24"/>
    <x v="1"/>
    <x v="1"/>
    <x v="841"/>
    <n v="1"/>
    <n v="0"/>
    <d v="2012-10-12T00:00:00"/>
    <n v="41"/>
    <n v="19"/>
    <n v="0"/>
    <n v="35"/>
    <n v="6"/>
    <n v="4"/>
    <n v="17"/>
    <n v="2"/>
    <n v="2"/>
    <n v="1"/>
    <n v="2"/>
    <n v="7"/>
    <n v="0"/>
    <n v="0"/>
    <n v="0"/>
    <n v="0"/>
    <n v="0"/>
    <n v="1"/>
    <n v="1"/>
    <s v="Spain"/>
  </r>
  <r>
    <n v="5207"/>
    <x v="34"/>
    <x v="1"/>
    <x v="2"/>
    <x v="842"/>
    <n v="1"/>
    <n v="1"/>
    <d v="2012-09-24T00:00:00"/>
    <n v="41"/>
    <n v="489"/>
    <n v="6"/>
    <n v="152"/>
    <n v="8"/>
    <n v="6"/>
    <n v="132"/>
    <n v="10"/>
    <n v="9"/>
    <n v="4"/>
    <n v="6"/>
    <n v="8"/>
    <n v="0"/>
    <n v="0"/>
    <n v="0"/>
    <n v="0"/>
    <n v="0"/>
    <n v="1"/>
    <n v="0"/>
    <s v="Spain"/>
  </r>
  <r>
    <n v="9360"/>
    <x v="33"/>
    <x v="0"/>
    <x v="2"/>
    <x v="843"/>
    <n v="0"/>
    <n v="0"/>
    <d v="2012-08-08T00:00:00"/>
    <n v="41"/>
    <n v="86"/>
    <n v="2"/>
    <n v="73"/>
    <n v="69"/>
    <n v="38"/>
    <n v="48"/>
    <n v="1"/>
    <n v="4"/>
    <n v="2"/>
    <n v="5"/>
    <n v="8"/>
    <n v="0"/>
    <n v="0"/>
    <n v="0"/>
    <n v="0"/>
    <n v="0"/>
    <n v="0"/>
    <n v="0"/>
    <s v="USA"/>
  </r>
  <r>
    <n v="4679"/>
    <x v="11"/>
    <x v="3"/>
    <x v="2"/>
    <x v="844"/>
    <n v="0"/>
    <n v="1"/>
    <d v="2014-05-23T00:00:00"/>
    <n v="42"/>
    <n v="721"/>
    <n v="0"/>
    <n v="152"/>
    <n v="119"/>
    <n v="50"/>
    <n v="50"/>
    <n v="3"/>
    <n v="7"/>
    <n v="6"/>
    <n v="12"/>
    <n v="4"/>
    <n v="0"/>
    <n v="0"/>
    <n v="0"/>
    <n v="0"/>
    <n v="0"/>
    <n v="0"/>
    <n v="0"/>
    <s v="Spain"/>
  </r>
  <r>
    <n v="1340"/>
    <x v="19"/>
    <x v="0"/>
    <x v="2"/>
    <x v="845"/>
    <n v="0"/>
    <n v="0"/>
    <d v="2014-04-24T00:00:00"/>
    <n v="42"/>
    <n v="551"/>
    <n v="137"/>
    <n v="792"/>
    <n v="179"/>
    <n v="103"/>
    <n v="33"/>
    <n v="1"/>
    <n v="6"/>
    <n v="7"/>
    <n v="13"/>
    <n v="1"/>
    <n v="1"/>
    <n v="0"/>
    <n v="0"/>
    <n v="1"/>
    <n v="1"/>
    <n v="0"/>
    <n v="0"/>
    <s v="Spain"/>
  </r>
  <r>
    <n v="10839"/>
    <x v="14"/>
    <x v="0"/>
    <x v="3"/>
    <x v="846"/>
    <n v="1"/>
    <n v="1"/>
    <d v="2014-04-14T00:00:00"/>
    <n v="42"/>
    <n v="6"/>
    <n v="5"/>
    <n v="5"/>
    <n v="8"/>
    <n v="0"/>
    <n v="5"/>
    <n v="2"/>
    <n v="1"/>
    <n v="0"/>
    <n v="3"/>
    <n v="4"/>
    <n v="0"/>
    <n v="0"/>
    <n v="0"/>
    <n v="0"/>
    <n v="0"/>
    <n v="0"/>
    <n v="0"/>
    <s v="Canada"/>
  </r>
  <r>
    <n v="5303"/>
    <x v="21"/>
    <x v="1"/>
    <x v="3"/>
    <x v="847"/>
    <n v="0"/>
    <n v="0"/>
    <d v="2014-04-08T00:00:00"/>
    <n v="42"/>
    <n v="471"/>
    <n v="0"/>
    <n v="510"/>
    <n v="99"/>
    <n v="21"/>
    <n v="12"/>
    <n v="1"/>
    <n v="6"/>
    <n v="4"/>
    <n v="9"/>
    <n v="2"/>
    <n v="0"/>
    <n v="0"/>
    <n v="0"/>
    <n v="0"/>
    <n v="0"/>
    <n v="0"/>
    <n v="0"/>
    <s v="Saudi Arabia"/>
  </r>
  <r>
    <n v="9829"/>
    <x v="29"/>
    <x v="0"/>
    <x v="3"/>
    <x v="848"/>
    <n v="1"/>
    <n v="0"/>
    <d v="2014-02-12T00:00:00"/>
    <n v="42"/>
    <n v="22"/>
    <n v="4"/>
    <n v="17"/>
    <n v="12"/>
    <n v="10"/>
    <n v="13"/>
    <n v="3"/>
    <n v="2"/>
    <n v="0"/>
    <n v="4"/>
    <n v="6"/>
    <n v="0"/>
    <n v="0"/>
    <n v="0"/>
    <n v="0"/>
    <n v="0"/>
    <n v="0"/>
    <n v="0"/>
    <s v="Spain"/>
  </r>
  <r>
    <n v="10469"/>
    <x v="9"/>
    <x v="0"/>
    <x v="3"/>
    <x v="849"/>
    <n v="0"/>
    <n v="0"/>
    <d v="2014-02-05T00:00:00"/>
    <n v="42"/>
    <n v="519"/>
    <n v="71"/>
    <n v="860"/>
    <n v="93"/>
    <n v="27"/>
    <n v="53"/>
    <n v="1"/>
    <n v="6"/>
    <n v="2"/>
    <n v="9"/>
    <n v="2"/>
    <n v="0"/>
    <n v="0"/>
    <n v="0"/>
    <n v="0"/>
    <n v="0"/>
    <n v="0"/>
    <n v="0"/>
    <s v="India"/>
  </r>
  <r>
    <n v="3602"/>
    <x v="2"/>
    <x v="3"/>
    <x v="2"/>
    <x v="850"/>
    <n v="0"/>
    <n v="1"/>
    <d v="2013-12-31T00:00:00"/>
    <n v="42"/>
    <n v="140"/>
    <n v="3"/>
    <n v="29"/>
    <n v="4"/>
    <n v="5"/>
    <n v="14"/>
    <n v="2"/>
    <n v="3"/>
    <n v="2"/>
    <n v="4"/>
    <n v="4"/>
    <n v="0"/>
    <n v="0"/>
    <n v="0"/>
    <n v="0"/>
    <n v="0"/>
    <n v="0"/>
    <n v="0"/>
    <s v="Spain"/>
  </r>
  <r>
    <n v="4756"/>
    <x v="30"/>
    <x v="2"/>
    <x v="0"/>
    <x v="851"/>
    <n v="0"/>
    <n v="0"/>
    <d v="2013-12-20T00:00:00"/>
    <n v="42"/>
    <n v="176"/>
    <n v="29"/>
    <n v="818"/>
    <n v="0"/>
    <n v="33"/>
    <n v="112"/>
    <n v="1"/>
    <n v="7"/>
    <n v="6"/>
    <n v="11"/>
    <n v="4"/>
    <n v="0"/>
    <n v="0"/>
    <n v="0"/>
    <n v="0"/>
    <n v="0"/>
    <n v="1"/>
    <n v="0"/>
    <s v="Spain"/>
  </r>
  <r>
    <n v="8181"/>
    <x v="29"/>
    <x v="2"/>
    <x v="1"/>
    <x v="852"/>
    <n v="1"/>
    <n v="0"/>
    <d v="2013-09-13T00:00:00"/>
    <n v="42"/>
    <n v="51"/>
    <n v="12"/>
    <n v="49"/>
    <n v="17"/>
    <n v="24"/>
    <n v="24"/>
    <n v="3"/>
    <n v="4"/>
    <n v="1"/>
    <n v="3"/>
    <n v="8"/>
    <n v="0"/>
    <n v="0"/>
    <n v="0"/>
    <n v="0"/>
    <n v="0"/>
    <n v="0"/>
    <n v="0"/>
    <s v="Spain"/>
  </r>
  <r>
    <n v="6958"/>
    <x v="11"/>
    <x v="3"/>
    <x v="2"/>
    <x v="853"/>
    <n v="1"/>
    <n v="0"/>
    <d v="2013-07-05T00:00:00"/>
    <n v="42"/>
    <n v="14"/>
    <n v="0"/>
    <n v="4"/>
    <n v="0"/>
    <n v="0"/>
    <n v="8"/>
    <n v="1"/>
    <n v="1"/>
    <n v="1"/>
    <n v="2"/>
    <n v="6"/>
    <n v="0"/>
    <n v="0"/>
    <n v="0"/>
    <n v="0"/>
    <n v="0"/>
    <n v="0"/>
    <n v="0"/>
    <s v="Australia"/>
  </r>
  <r>
    <n v="10856"/>
    <x v="36"/>
    <x v="2"/>
    <x v="1"/>
    <x v="854"/>
    <n v="0"/>
    <n v="1"/>
    <d v="2013-07-02T00:00:00"/>
    <n v="42"/>
    <n v="31"/>
    <n v="0"/>
    <n v="6"/>
    <n v="0"/>
    <n v="1"/>
    <n v="8"/>
    <n v="1"/>
    <n v="1"/>
    <n v="0"/>
    <n v="3"/>
    <n v="6"/>
    <n v="0"/>
    <n v="0"/>
    <n v="0"/>
    <n v="0"/>
    <n v="0"/>
    <n v="0"/>
    <n v="0"/>
    <s v="Canada"/>
  </r>
  <r>
    <n v="3321"/>
    <x v="3"/>
    <x v="1"/>
    <x v="3"/>
    <x v="855"/>
    <n v="0"/>
    <n v="2"/>
    <d v="2013-05-05T00:00:00"/>
    <n v="42"/>
    <n v="421"/>
    <n v="5"/>
    <n v="90"/>
    <n v="0"/>
    <n v="16"/>
    <n v="10"/>
    <n v="3"/>
    <n v="7"/>
    <n v="3"/>
    <n v="7"/>
    <n v="5"/>
    <n v="0"/>
    <n v="0"/>
    <n v="0"/>
    <n v="0"/>
    <n v="0"/>
    <n v="0"/>
    <n v="0"/>
    <s v="Canada"/>
  </r>
  <r>
    <n v="5394"/>
    <x v="7"/>
    <x v="4"/>
    <x v="1"/>
    <x v="856"/>
    <n v="1"/>
    <n v="1"/>
    <d v="2013-03-17T00:00:00"/>
    <n v="42"/>
    <n v="3"/>
    <n v="9"/>
    <n v="4"/>
    <n v="7"/>
    <n v="8"/>
    <n v="7"/>
    <n v="4"/>
    <n v="1"/>
    <n v="1"/>
    <n v="4"/>
    <n v="3"/>
    <n v="0"/>
    <n v="0"/>
    <n v="0"/>
    <n v="0"/>
    <n v="0"/>
    <n v="0"/>
    <n v="0"/>
    <s v="Spain"/>
  </r>
  <r>
    <n v="433"/>
    <x v="2"/>
    <x v="3"/>
    <x v="6"/>
    <x v="857"/>
    <n v="1"/>
    <n v="1"/>
    <d v="2013-03-10T00:00:00"/>
    <n v="42"/>
    <n v="534"/>
    <n v="5"/>
    <n v="47"/>
    <n v="0"/>
    <n v="5"/>
    <n v="41"/>
    <n v="5"/>
    <n v="11"/>
    <n v="1"/>
    <n v="6"/>
    <n v="8"/>
    <n v="0"/>
    <n v="0"/>
    <n v="0"/>
    <n v="0"/>
    <n v="0"/>
    <n v="0"/>
    <n v="0"/>
    <s v="Canada"/>
  </r>
  <r>
    <n v="6320"/>
    <x v="14"/>
    <x v="3"/>
    <x v="1"/>
    <x v="858"/>
    <n v="0"/>
    <n v="0"/>
    <d v="2013-02-06T00:00:00"/>
    <n v="42"/>
    <n v="768"/>
    <n v="44"/>
    <n v="561"/>
    <n v="77"/>
    <n v="44"/>
    <n v="14"/>
    <n v="1"/>
    <n v="6"/>
    <n v="6"/>
    <n v="10"/>
    <n v="3"/>
    <n v="0"/>
    <n v="0"/>
    <n v="0"/>
    <n v="0"/>
    <n v="0"/>
    <n v="0"/>
    <n v="0"/>
    <s v="Spain"/>
  </r>
  <r>
    <n v="5376"/>
    <x v="7"/>
    <x v="0"/>
    <x v="2"/>
    <x v="859"/>
    <n v="1"/>
    <n v="0"/>
    <d v="2013-01-06T00:00:00"/>
    <n v="42"/>
    <n v="1"/>
    <n v="1"/>
    <n v="1725"/>
    <n v="1"/>
    <n v="1"/>
    <n v="1"/>
    <n v="15"/>
    <n v="0"/>
    <n v="28"/>
    <n v="0"/>
    <n v="1"/>
    <n v="0"/>
    <n v="0"/>
    <n v="0"/>
    <n v="0"/>
    <n v="0"/>
    <n v="0"/>
    <n v="0"/>
    <s v="USA"/>
  </r>
  <r>
    <n v="1867"/>
    <x v="35"/>
    <x v="0"/>
    <x v="1"/>
    <x v="860"/>
    <n v="0"/>
    <n v="0"/>
    <d v="2012-11-13T00:00:00"/>
    <n v="42"/>
    <n v="652"/>
    <n v="48"/>
    <n v="350"/>
    <n v="94"/>
    <n v="84"/>
    <n v="108"/>
    <n v="1"/>
    <n v="9"/>
    <n v="3"/>
    <n v="6"/>
    <n v="5"/>
    <n v="0"/>
    <n v="0"/>
    <n v="0"/>
    <n v="0"/>
    <n v="0"/>
    <n v="1"/>
    <n v="0"/>
    <s v="Spain"/>
  </r>
  <r>
    <n v="4324"/>
    <x v="4"/>
    <x v="0"/>
    <x v="2"/>
    <x v="861"/>
    <n v="1"/>
    <n v="0"/>
    <d v="2012-10-29T00:00:00"/>
    <n v="42"/>
    <n v="235"/>
    <n v="0"/>
    <n v="235"/>
    <n v="19"/>
    <n v="4"/>
    <n v="191"/>
    <n v="5"/>
    <n v="8"/>
    <n v="1"/>
    <n v="7"/>
    <n v="8"/>
    <n v="0"/>
    <n v="0"/>
    <n v="0"/>
    <n v="0"/>
    <n v="0"/>
    <n v="0"/>
    <n v="0"/>
    <s v="Spain"/>
  </r>
  <r>
    <n v="3661"/>
    <x v="53"/>
    <x v="2"/>
    <x v="1"/>
    <x v="862"/>
    <n v="0"/>
    <n v="0"/>
    <d v="2012-10-12T00:00:00"/>
    <n v="42"/>
    <n v="594"/>
    <n v="51"/>
    <n v="631"/>
    <n v="72"/>
    <n v="55"/>
    <n v="32"/>
    <n v="1"/>
    <n v="4"/>
    <n v="6"/>
    <n v="8"/>
    <n v="2"/>
    <n v="0"/>
    <n v="0"/>
    <n v="0"/>
    <n v="0"/>
    <n v="0"/>
    <n v="0"/>
    <n v="0"/>
    <s v="India"/>
  </r>
  <r>
    <n v="521"/>
    <x v="42"/>
    <x v="0"/>
    <x v="3"/>
    <x v="863"/>
    <n v="1"/>
    <n v="0"/>
    <d v="2012-09-18T00:00:00"/>
    <n v="42"/>
    <n v="174"/>
    <n v="77"/>
    <n v="203"/>
    <n v="6"/>
    <n v="24"/>
    <n v="97"/>
    <n v="2"/>
    <n v="8"/>
    <n v="1"/>
    <n v="7"/>
    <n v="7"/>
    <n v="0"/>
    <n v="0"/>
    <n v="0"/>
    <n v="0"/>
    <n v="0"/>
    <n v="0"/>
    <n v="0"/>
    <s v="Spain"/>
  </r>
  <r>
    <n v="10403"/>
    <x v="29"/>
    <x v="0"/>
    <x v="3"/>
    <x v="864"/>
    <n v="1"/>
    <n v="0"/>
    <d v="2014-06-18T00:00:00"/>
    <n v="43"/>
    <n v="2"/>
    <n v="13"/>
    <n v="6"/>
    <n v="7"/>
    <n v="5"/>
    <n v="11"/>
    <n v="3"/>
    <n v="3"/>
    <n v="0"/>
    <n v="3"/>
    <n v="7"/>
    <n v="0"/>
    <n v="0"/>
    <n v="0"/>
    <n v="0"/>
    <n v="0"/>
    <n v="0"/>
    <n v="0"/>
    <s v="Canada"/>
  </r>
  <r>
    <n v="7186"/>
    <x v="13"/>
    <x v="1"/>
    <x v="3"/>
    <x v="865"/>
    <n v="1"/>
    <n v="1"/>
    <d v="2014-05-26T00:00:00"/>
    <n v="43"/>
    <n v="24"/>
    <n v="0"/>
    <n v="2"/>
    <n v="0"/>
    <n v="0"/>
    <n v="9"/>
    <n v="2"/>
    <n v="1"/>
    <n v="1"/>
    <n v="2"/>
    <n v="5"/>
    <n v="0"/>
    <n v="0"/>
    <n v="1"/>
    <n v="0"/>
    <n v="0"/>
    <n v="0"/>
    <n v="0"/>
    <s v="India"/>
  </r>
  <r>
    <n v="4329"/>
    <x v="24"/>
    <x v="1"/>
    <x v="2"/>
    <x v="866"/>
    <n v="1"/>
    <n v="0"/>
    <d v="2014-05-23T00:00:00"/>
    <n v="43"/>
    <n v="6"/>
    <n v="0"/>
    <n v="6"/>
    <n v="2"/>
    <n v="1"/>
    <n v="1"/>
    <n v="2"/>
    <n v="1"/>
    <n v="0"/>
    <n v="3"/>
    <n v="7"/>
    <n v="0"/>
    <n v="0"/>
    <n v="0"/>
    <n v="0"/>
    <n v="0"/>
    <n v="0"/>
    <n v="0"/>
    <s v="Australia"/>
  </r>
  <r>
    <n v="4394"/>
    <x v="15"/>
    <x v="1"/>
    <x v="2"/>
    <x v="867"/>
    <n v="0"/>
    <n v="0"/>
    <d v="2014-05-23T00:00:00"/>
    <n v="43"/>
    <n v="1142"/>
    <n v="29"/>
    <n v="249"/>
    <n v="38"/>
    <n v="29"/>
    <n v="14"/>
    <n v="1"/>
    <n v="5"/>
    <n v="5"/>
    <n v="12"/>
    <n v="2"/>
    <n v="0"/>
    <n v="0"/>
    <n v="0"/>
    <n v="1"/>
    <n v="1"/>
    <n v="0"/>
    <n v="0"/>
    <s v="Spain"/>
  </r>
  <r>
    <n v="1717"/>
    <x v="46"/>
    <x v="0"/>
    <x v="1"/>
    <x v="868"/>
    <n v="1"/>
    <n v="0"/>
    <d v="2014-04-13T00:00:00"/>
    <n v="43"/>
    <n v="80"/>
    <n v="15"/>
    <n v="93"/>
    <n v="20"/>
    <n v="13"/>
    <n v="52"/>
    <n v="3"/>
    <n v="5"/>
    <n v="1"/>
    <n v="4"/>
    <n v="8"/>
    <n v="0"/>
    <n v="0"/>
    <n v="0"/>
    <n v="0"/>
    <n v="0"/>
    <n v="0"/>
    <n v="0"/>
    <s v="Saudi Arabia"/>
  </r>
  <r>
    <n v="1016"/>
    <x v="8"/>
    <x v="1"/>
    <x v="1"/>
    <x v="869"/>
    <n v="0"/>
    <n v="1"/>
    <d v="2014-03-30T00:00:00"/>
    <n v="43"/>
    <n v="41"/>
    <n v="1"/>
    <n v="6"/>
    <n v="2"/>
    <n v="0"/>
    <n v="5"/>
    <n v="2"/>
    <n v="2"/>
    <n v="0"/>
    <n v="3"/>
    <n v="6"/>
    <n v="0"/>
    <n v="0"/>
    <n v="0"/>
    <n v="0"/>
    <n v="0"/>
    <n v="0"/>
    <n v="0"/>
    <s v="Canada"/>
  </r>
  <r>
    <n v="3783"/>
    <x v="8"/>
    <x v="1"/>
    <x v="2"/>
    <x v="870"/>
    <n v="1"/>
    <n v="1"/>
    <d v="2014-03-24T00:00:00"/>
    <n v="43"/>
    <n v="105"/>
    <n v="0"/>
    <n v="10"/>
    <n v="0"/>
    <n v="1"/>
    <n v="0"/>
    <n v="2"/>
    <n v="2"/>
    <n v="1"/>
    <n v="4"/>
    <n v="5"/>
    <n v="0"/>
    <n v="0"/>
    <n v="0"/>
    <n v="0"/>
    <n v="0"/>
    <n v="0"/>
    <n v="0"/>
    <s v="Saudi Arabia"/>
  </r>
  <r>
    <n v="5848"/>
    <x v="0"/>
    <x v="0"/>
    <x v="3"/>
    <x v="871"/>
    <n v="0"/>
    <n v="0"/>
    <d v="2014-01-13T00:00:00"/>
    <n v="43"/>
    <n v="724"/>
    <n v="74"/>
    <n v="929"/>
    <n v="97"/>
    <n v="55"/>
    <n v="130"/>
    <n v="1"/>
    <n v="5"/>
    <n v="6"/>
    <n v="7"/>
    <n v="2"/>
    <n v="0"/>
    <n v="1"/>
    <n v="1"/>
    <n v="0"/>
    <n v="1"/>
    <n v="1"/>
    <n v="0"/>
    <s v="India"/>
  </r>
  <r>
    <n v="10727"/>
    <x v="0"/>
    <x v="1"/>
    <x v="2"/>
    <x v="872"/>
    <n v="1"/>
    <n v="0"/>
    <d v="2013-11-19T00:00:00"/>
    <n v="43"/>
    <n v="1181"/>
    <n v="107"/>
    <n v="199"/>
    <n v="39"/>
    <n v="30"/>
    <n v="30"/>
    <n v="2"/>
    <n v="7"/>
    <n v="3"/>
    <n v="13"/>
    <n v="8"/>
    <n v="0"/>
    <n v="0"/>
    <n v="0"/>
    <n v="0"/>
    <n v="0"/>
    <n v="0"/>
    <n v="0"/>
    <s v="Spain"/>
  </r>
  <r>
    <n v="5299"/>
    <x v="0"/>
    <x v="1"/>
    <x v="2"/>
    <x v="872"/>
    <n v="1"/>
    <n v="0"/>
    <d v="2013-11-19T00:00:00"/>
    <n v="43"/>
    <n v="1181"/>
    <n v="107"/>
    <n v="199"/>
    <n v="39"/>
    <n v="30"/>
    <n v="30"/>
    <n v="2"/>
    <n v="7"/>
    <n v="3"/>
    <n v="13"/>
    <n v="8"/>
    <n v="0"/>
    <n v="0"/>
    <n v="0"/>
    <n v="0"/>
    <n v="0"/>
    <n v="0"/>
    <n v="0"/>
    <s v="Spain"/>
  </r>
  <r>
    <n v="6872"/>
    <x v="21"/>
    <x v="1"/>
    <x v="2"/>
    <x v="873"/>
    <n v="0"/>
    <n v="1"/>
    <d v="2013-08-21T00:00:00"/>
    <n v="43"/>
    <n v="284"/>
    <n v="3"/>
    <n v="84"/>
    <n v="4"/>
    <n v="7"/>
    <n v="23"/>
    <n v="2"/>
    <n v="4"/>
    <n v="2"/>
    <n v="8"/>
    <n v="4"/>
    <n v="0"/>
    <n v="0"/>
    <n v="0"/>
    <n v="0"/>
    <n v="0"/>
    <n v="0"/>
    <n v="0"/>
    <s v="Saudi Arabia"/>
  </r>
  <r>
    <n v="1143"/>
    <x v="20"/>
    <x v="0"/>
    <x v="2"/>
    <x v="874"/>
    <n v="1"/>
    <n v="0"/>
    <d v="2013-08-08T00:00:00"/>
    <n v="43"/>
    <n v="7"/>
    <n v="10"/>
    <n v="13"/>
    <n v="3"/>
    <n v="11"/>
    <n v="11"/>
    <n v="2"/>
    <n v="2"/>
    <n v="0"/>
    <n v="3"/>
    <n v="7"/>
    <n v="0"/>
    <n v="0"/>
    <n v="0"/>
    <n v="0"/>
    <n v="0"/>
    <n v="0"/>
    <n v="0"/>
    <s v="Canada"/>
  </r>
  <r>
    <n v="10381"/>
    <x v="7"/>
    <x v="0"/>
    <x v="1"/>
    <x v="875"/>
    <n v="0"/>
    <n v="1"/>
    <d v="2013-07-05T00:00:00"/>
    <n v="43"/>
    <n v="14"/>
    <n v="0"/>
    <n v="3"/>
    <n v="0"/>
    <n v="0"/>
    <n v="4"/>
    <n v="1"/>
    <n v="1"/>
    <n v="0"/>
    <n v="2"/>
    <n v="6"/>
    <n v="0"/>
    <n v="0"/>
    <n v="0"/>
    <n v="0"/>
    <n v="0"/>
    <n v="0"/>
    <n v="0"/>
    <s v="Spain"/>
  </r>
  <r>
    <n v="11007"/>
    <x v="25"/>
    <x v="1"/>
    <x v="2"/>
    <x v="876"/>
    <n v="1"/>
    <n v="0"/>
    <d v="2013-05-09T00:00:00"/>
    <n v="43"/>
    <n v="26"/>
    <n v="0"/>
    <n v="6"/>
    <n v="0"/>
    <n v="0"/>
    <n v="2"/>
    <n v="1"/>
    <n v="1"/>
    <n v="0"/>
    <n v="3"/>
    <n v="8"/>
    <n v="0"/>
    <n v="0"/>
    <n v="0"/>
    <n v="0"/>
    <n v="0"/>
    <n v="0"/>
    <n v="0"/>
    <s v="Spain"/>
  </r>
  <r>
    <n v="9145"/>
    <x v="20"/>
    <x v="0"/>
    <x v="1"/>
    <x v="877"/>
    <n v="0"/>
    <n v="1"/>
    <d v="2013-04-06T00:00:00"/>
    <n v="43"/>
    <n v="604"/>
    <n v="26"/>
    <n v="470"/>
    <n v="123"/>
    <n v="161"/>
    <n v="94"/>
    <n v="2"/>
    <n v="5"/>
    <n v="9"/>
    <n v="6"/>
    <n v="2"/>
    <n v="0"/>
    <n v="0"/>
    <n v="0"/>
    <n v="0"/>
    <n v="0"/>
    <n v="0"/>
    <n v="0"/>
    <s v="Canada"/>
  </r>
  <r>
    <n v="5267"/>
    <x v="0"/>
    <x v="0"/>
    <x v="0"/>
    <x v="878"/>
    <n v="1"/>
    <n v="0"/>
    <d v="2013-03-14T00:00:00"/>
    <n v="43"/>
    <n v="16"/>
    <n v="2"/>
    <n v="18"/>
    <n v="2"/>
    <n v="1"/>
    <n v="5"/>
    <n v="1"/>
    <n v="1"/>
    <n v="0"/>
    <n v="3"/>
    <n v="7"/>
    <n v="0"/>
    <n v="0"/>
    <n v="0"/>
    <n v="0"/>
    <n v="0"/>
    <n v="0"/>
    <n v="0"/>
    <s v="Spain"/>
  </r>
  <r>
    <n v="9738"/>
    <x v="19"/>
    <x v="3"/>
    <x v="3"/>
    <x v="879"/>
    <n v="1"/>
    <n v="0"/>
    <d v="2013-01-13T00:00:00"/>
    <n v="43"/>
    <n v="65"/>
    <n v="4"/>
    <n v="16"/>
    <n v="0"/>
    <n v="4"/>
    <n v="11"/>
    <n v="1"/>
    <n v="3"/>
    <n v="0"/>
    <n v="3"/>
    <n v="8"/>
    <n v="0"/>
    <n v="0"/>
    <n v="0"/>
    <n v="0"/>
    <n v="0"/>
    <n v="0"/>
    <n v="0"/>
    <s v="Saudi Arabia"/>
  </r>
  <r>
    <n v="10212"/>
    <x v="19"/>
    <x v="3"/>
    <x v="3"/>
    <x v="879"/>
    <n v="1"/>
    <n v="0"/>
    <d v="2013-01-13T00:00:00"/>
    <n v="43"/>
    <n v="65"/>
    <n v="4"/>
    <n v="16"/>
    <n v="0"/>
    <n v="4"/>
    <n v="11"/>
    <n v="1"/>
    <n v="3"/>
    <n v="0"/>
    <n v="3"/>
    <n v="8"/>
    <n v="0"/>
    <n v="0"/>
    <n v="0"/>
    <n v="0"/>
    <n v="0"/>
    <n v="0"/>
    <n v="0"/>
    <s v="India"/>
  </r>
  <r>
    <n v="10010"/>
    <x v="40"/>
    <x v="1"/>
    <x v="0"/>
    <x v="880"/>
    <n v="1"/>
    <n v="1"/>
    <d v="2012-09-06T00:00:00"/>
    <n v="43"/>
    <n v="100"/>
    <n v="2"/>
    <n v="16"/>
    <n v="2"/>
    <n v="1"/>
    <n v="31"/>
    <n v="4"/>
    <n v="3"/>
    <n v="2"/>
    <n v="2"/>
    <n v="9"/>
    <n v="0"/>
    <n v="0"/>
    <n v="0"/>
    <n v="0"/>
    <n v="0"/>
    <n v="1"/>
    <n v="0"/>
    <s v="Australia"/>
  </r>
  <r>
    <n v="10069"/>
    <x v="46"/>
    <x v="4"/>
    <x v="3"/>
    <x v="881"/>
    <n v="1"/>
    <n v="0"/>
    <d v="2012-08-31T00:00:00"/>
    <n v="43"/>
    <n v="2"/>
    <n v="7"/>
    <n v="5"/>
    <n v="2"/>
    <n v="15"/>
    <n v="27"/>
    <n v="1"/>
    <n v="2"/>
    <n v="0"/>
    <n v="2"/>
    <n v="9"/>
    <n v="0"/>
    <n v="0"/>
    <n v="1"/>
    <n v="0"/>
    <n v="0"/>
    <n v="0"/>
    <n v="0"/>
    <s v="Saudi Arabia"/>
  </r>
  <r>
    <n v="2694"/>
    <x v="3"/>
    <x v="0"/>
    <x v="2"/>
    <x v="882"/>
    <n v="0"/>
    <n v="1"/>
    <d v="2014-03-18T00:00:00"/>
    <n v="44"/>
    <n v="21"/>
    <n v="0"/>
    <n v="3"/>
    <n v="0"/>
    <n v="0"/>
    <n v="0"/>
    <n v="1"/>
    <n v="1"/>
    <n v="0"/>
    <n v="3"/>
    <n v="6"/>
    <n v="0"/>
    <n v="0"/>
    <n v="0"/>
    <n v="0"/>
    <n v="0"/>
    <n v="0"/>
    <n v="0"/>
    <s v="Spain"/>
  </r>
  <r>
    <n v="10613"/>
    <x v="2"/>
    <x v="1"/>
    <x v="3"/>
    <x v="883"/>
    <n v="1"/>
    <n v="1"/>
    <d v="2014-02-26T00:00:00"/>
    <n v="44"/>
    <n v="26"/>
    <n v="1"/>
    <n v="16"/>
    <n v="2"/>
    <n v="2"/>
    <n v="15"/>
    <n v="4"/>
    <n v="3"/>
    <n v="0"/>
    <n v="4"/>
    <n v="4"/>
    <n v="0"/>
    <n v="0"/>
    <n v="0"/>
    <n v="0"/>
    <n v="0"/>
    <n v="0"/>
    <n v="0"/>
    <s v="Spain"/>
  </r>
  <r>
    <n v="4646"/>
    <x v="45"/>
    <x v="2"/>
    <x v="2"/>
    <x v="884"/>
    <n v="0"/>
    <n v="0"/>
    <d v="2013-12-01T00:00:00"/>
    <n v="44"/>
    <n v="207"/>
    <n v="26"/>
    <n v="447"/>
    <n v="75"/>
    <n v="0"/>
    <n v="223"/>
    <n v="1"/>
    <n v="5"/>
    <n v="7"/>
    <n v="12"/>
    <n v="2"/>
    <n v="1"/>
    <n v="0"/>
    <n v="0"/>
    <n v="0"/>
    <n v="0"/>
    <n v="0"/>
    <n v="0"/>
    <s v="Canada"/>
  </r>
  <r>
    <n v="6935"/>
    <x v="45"/>
    <x v="2"/>
    <x v="2"/>
    <x v="884"/>
    <n v="0"/>
    <n v="0"/>
    <d v="2013-12-01T00:00:00"/>
    <n v="44"/>
    <n v="207"/>
    <n v="26"/>
    <n v="447"/>
    <n v="75"/>
    <n v="0"/>
    <n v="223"/>
    <n v="1"/>
    <n v="5"/>
    <n v="7"/>
    <n v="12"/>
    <n v="2"/>
    <n v="1"/>
    <n v="0"/>
    <n v="0"/>
    <n v="0"/>
    <n v="0"/>
    <n v="0"/>
    <n v="0"/>
    <s v="India"/>
  </r>
  <r>
    <n v="5596"/>
    <x v="16"/>
    <x v="2"/>
    <x v="3"/>
    <x v="885"/>
    <n v="0"/>
    <n v="1"/>
    <d v="2013-10-12T00:00:00"/>
    <n v="44"/>
    <n v="513"/>
    <n v="14"/>
    <n v="154"/>
    <n v="19"/>
    <n v="0"/>
    <n v="28"/>
    <n v="1"/>
    <n v="9"/>
    <n v="2"/>
    <n v="9"/>
    <n v="6"/>
    <n v="0"/>
    <n v="0"/>
    <n v="0"/>
    <n v="0"/>
    <n v="0"/>
    <n v="0"/>
    <n v="0"/>
    <s v="Saudi Arabia"/>
  </r>
  <r>
    <n v="1044"/>
    <x v="40"/>
    <x v="0"/>
    <x v="3"/>
    <x v="886"/>
    <n v="0"/>
    <n v="0"/>
    <d v="2013-05-14T00:00:00"/>
    <n v="44"/>
    <n v="299"/>
    <n v="5"/>
    <n v="201"/>
    <n v="21"/>
    <n v="21"/>
    <n v="49"/>
    <n v="3"/>
    <n v="5"/>
    <n v="4"/>
    <n v="8"/>
    <n v="4"/>
    <n v="0"/>
    <n v="0"/>
    <n v="0"/>
    <n v="0"/>
    <n v="0"/>
    <n v="0"/>
    <n v="0"/>
    <s v="Australia"/>
  </r>
  <r>
    <n v="9274"/>
    <x v="1"/>
    <x v="3"/>
    <x v="2"/>
    <x v="887"/>
    <n v="0"/>
    <n v="0"/>
    <d v="2013-03-28T00:00:00"/>
    <n v="44"/>
    <n v="525"/>
    <n v="147"/>
    <n v="112"/>
    <n v="219"/>
    <n v="147"/>
    <n v="63"/>
    <n v="1"/>
    <n v="6"/>
    <n v="7"/>
    <n v="9"/>
    <n v="2"/>
    <n v="1"/>
    <n v="0"/>
    <n v="0"/>
    <n v="0"/>
    <n v="0"/>
    <n v="0"/>
    <n v="0"/>
    <s v="Saudi Arabia"/>
  </r>
  <r>
    <n v="9076"/>
    <x v="36"/>
    <x v="1"/>
    <x v="2"/>
    <x v="888"/>
    <n v="1"/>
    <n v="0"/>
    <d v="2013-01-05T00:00:00"/>
    <n v="44"/>
    <n v="155"/>
    <n v="1"/>
    <n v="25"/>
    <n v="0"/>
    <n v="1"/>
    <n v="3"/>
    <n v="4"/>
    <n v="4"/>
    <n v="1"/>
    <n v="4"/>
    <n v="8"/>
    <n v="0"/>
    <n v="0"/>
    <n v="0"/>
    <n v="0"/>
    <n v="0"/>
    <n v="0"/>
    <n v="0"/>
    <s v="Saudi Arabia"/>
  </r>
  <r>
    <n v="4947"/>
    <x v="13"/>
    <x v="2"/>
    <x v="1"/>
    <x v="889"/>
    <n v="0"/>
    <n v="0"/>
    <d v="2012-09-15T00:00:00"/>
    <n v="44"/>
    <n v="606"/>
    <n v="24"/>
    <n v="974"/>
    <n v="197"/>
    <n v="194"/>
    <n v="64"/>
    <n v="1"/>
    <n v="7"/>
    <n v="7"/>
    <n v="9"/>
    <n v="4"/>
    <n v="1"/>
    <n v="0"/>
    <n v="0"/>
    <n v="1"/>
    <n v="0"/>
    <n v="1"/>
    <n v="0"/>
    <s v="Spain"/>
  </r>
  <r>
    <n v="10176"/>
    <x v="25"/>
    <x v="0"/>
    <x v="1"/>
    <x v="890"/>
    <n v="0"/>
    <n v="1"/>
    <d v="2012-08-24T00:00:00"/>
    <n v="44"/>
    <n v="159"/>
    <n v="0"/>
    <n v="120"/>
    <n v="0"/>
    <n v="0"/>
    <n v="137"/>
    <n v="7"/>
    <n v="4"/>
    <n v="4"/>
    <n v="8"/>
    <n v="8"/>
    <n v="0"/>
    <n v="1"/>
    <n v="0"/>
    <n v="1"/>
    <n v="0"/>
    <n v="1"/>
    <n v="0"/>
    <s v="Spain"/>
  </r>
  <r>
    <n v="3507"/>
    <x v="0"/>
    <x v="0"/>
    <x v="1"/>
    <x v="891"/>
    <n v="1"/>
    <n v="0"/>
    <d v="2012-08-17T00:00:00"/>
    <n v="44"/>
    <n v="676"/>
    <n v="161"/>
    <n v="426"/>
    <n v="210"/>
    <n v="44"/>
    <n v="58"/>
    <n v="2"/>
    <n v="2"/>
    <n v="5"/>
    <n v="5"/>
    <n v="6"/>
    <n v="0"/>
    <n v="0"/>
    <n v="0"/>
    <n v="0"/>
    <n v="0"/>
    <n v="1"/>
    <n v="0"/>
    <s v="USA"/>
  </r>
  <r>
    <n v="9235"/>
    <x v="35"/>
    <x v="0"/>
    <x v="1"/>
    <x v="120"/>
    <n v="1"/>
    <n v="1"/>
    <d v="2014-05-27T00:00:00"/>
    <n v="45"/>
    <n v="7"/>
    <n v="0"/>
    <n v="8"/>
    <n v="2"/>
    <n v="0"/>
    <n v="1"/>
    <n v="1"/>
    <n v="1"/>
    <n v="0"/>
    <n v="2"/>
    <n v="7"/>
    <n v="0"/>
    <n v="0"/>
    <n v="0"/>
    <n v="0"/>
    <n v="0"/>
    <n v="0"/>
    <n v="0"/>
    <s v="Germany"/>
  </r>
  <r>
    <n v="10341"/>
    <x v="39"/>
    <x v="0"/>
    <x v="3"/>
    <x v="892"/>
    <n v="0"/>
    <n v="0"/>
    <d v="2014-02-23T00:00:00"/>
    <n v="45"/>
    <n v="68"/>
    <n v="28"/>
    <n v="39"/>
    <n v="16"/>
    <n v="30"/>
    <n v="41"/>
    <n v="1"/>
    <n v="2"/>
    <n v="2"/>
    <n v="5"/>
    <n v="2"/>
    <n v="0"/>
    <n v="0"/>
    <n v="0"/>
    <n v="0"/>
    <n v="0"/>
    <n v="0"/>
    <n v="0"/>
    <s v="Australia"/>
  </r>
  <r>
    <n v="2639"/>
    <x v="13"/>
    <x v="0"/>
    <x v="1"/>
    <x v="893"/>
    <n v="1"/>
    <n v="1"/>
    <d v="2014-01-10T00:00:00"/>
    <n v="45"/>
    <n v="19"/>
    <n v="5"/>
    <n v="12"/>
    <n v="10"/>
    <n v="3"/>
    <n v="19"/>
    <n v="3"/>
    <n v="3"/>
    <n v="1"/>
    <n v="2"/>
    <n v="6"/>
    <n v="0"/>
    <n v="0"/>
    <n v="0"/>
    <n v="0"/>
    <n v="0"/>
    <n v="0"/>
    <n v="0"/>
    <s v="Saudi Arabia"/>
  </r>
  <r>
    <n v="6201"/>
    <x v="29"/>
    <x v="0"/>
    <x v="1"/>
    <x v="894"/>
    <n v="1"/>
    <n v="1"/>
    <d v="2013-11-29T00:00:00"/>
    <n v="45"/>
    <n v="22"/>
    <n v="2"/>
    <n v="14"/>
    <n v="0"/>
    <n v="1"/>
    <n v="10"/>
    <n v="2"/>
    <n v="2"/>
    <n v="0"/>
    <n v="3"/>
    <n v="7"/>
    <n v="0"/>
    <n v="0"/>
    <n v="0"/>
    <n v="0"/>
    <n v="0"/>
    <n v="0"/>
    <n v="1"/>
    <s v="Spain"/>
  </r>
  <r>
    <n v="7397"/>
    <x v="45"/>
    <x v="0"/>
    <x v="1"/>
    <x v="895"/>
    <n v="0"/>
    <n v="1"/>
    <d v="2013-07-19T00:00:00"/>
    <n v="45"/>
    <n v="494"/>
    <n v="5"/>
    <n v="82"/>
    <n v="7"/>
    <n v="0"/>
    <n v="100"/>
    <n v="3"/>
    <n v="7"/>
    <n v="2"/>
    <n v="9"/>
    <n v="7"/>
    <n v="0"/>
    <n v="0"/>
    <n v="0"/>
    <n v="0"/>
    <n v="0"/>
    <n v="0"/>
    <n v="0"/>
    <s v="Spain"/>
  </r>
  <r>
    <n v="2181"/>
    <x v="0"/>
    <x v="0"/>
    <x v="2"/>
    <x v="896"/>
    <n v="0"/>
    <n v="0"/>
    <d v="2013-06-23T00:00:00"/>
    <n v="45"/>
    <n v="353"/>
    <n v="61"/>
    <n v="753"/>
    <n v="40"/>
    <n v="46"/>
    <n v="27"/>
    <n v="1"/>
    <n v="3"/>
    <n v="3"/>
    <n v="7"/>
    <n v="2"/>
    <n v="0"/>
    <n v="0"/>
    <n v="0"/>
    <n v="0"/>
    <n v="0"/>
    <n v="0"/>
    <n v="0"/>
    <s v="Spain"/>
  </r>
  <r>
    <n v="1204"/>
    <x v="0"/>
    <x v="1"/>
    <x v="2"/>
    <x v="897"/>
    <n v="0"/>
    <n v="1"/>
    <d v="2013-05-22T00:00:00"/>
    <n v="45"/>
    <n v="1253"/>
    <n v="0"/>
    <n v="447"/>
    <n v="23"/>
    <n v="71"/>
    <n v="35"/>
    <n v="3"/>
    <n v="11"/>
    <n v="5"/>
    <n v="11"/>
    <n v="8"/>
    <n v="1"/>
    <n v="0"/>
    <n v="0"/>
    <n v="0"/>
    <n v="0"/>
    <n v="0"/>
    <n v="0"/>
    <s v="Saudi Arabia"/>
  </r>
  <r>
    <n v="1170"/>
    <x v="17"/>
    <x v="0"/>
    <x v="2"/>
    <x v="898"/>
    <n v="1"/>
    <n v="0"/>
    <d v="2013-03-25T00:00:00"/>
    <n v="45"/>
    <n v="50"/>
    <n v="15"/>
    <n v="110"/>
    <n v="39"/>
    <n v="15"/>
    <n v="15"/>
    <n v="4"/>
    <n v="5"/>
    <n v="1"/>
    <n v="4"/>
    <n v="8"/>
    <n v="0"/>
    <n v="0"/>
    <n v="0"/>
    <n v="0"/>
    <n v="0"/>
    <n v="0"/>
    <n v="0"/>
    <s v="Spain"/>
  </r>
  <r>
    <n v="8812"/>
    <x v="7"/>
    <x v="2"/>
    <x v="0"/>
    <x v="899"/>
    <n v="1"/>
    <n v="0"/>
    <d v="2013-03-10T00:00:00"/>
    <n v="45"/>
    <n v="12"/>
    <n v="3"/>
    <n v="8"/>
    <n v="8"/>
    <n v="0"/>
    <n v="17"/>
    <n v="2"/>
    <n v="2"/>
    <n v="0"/>
    <n v="3"/>
    <n v="7"/>
    <n v="0"/>
    <n v="0"/>
    <n v="0"/>
    <n v="0"/>
    <n v="0"/>
    <n v="0"/>
    <n v="0"/>
    <s v="Spain"/>
  </r>
  <r>
    <n v="4690"/>
    <x v="40"/>
    <x v="0"/>
    <x v="2"/>
    <x v="900"/>
    <n v="0"/>
    <n v="1"/>
    <d v="2013-02-13T00:00:00"/>
    <n v="45"/>
    <n v="443"/>
    <n v="10"/>
    <n v="75"/>
    <n v="0"/>
    <n v="10"/>
    <n v="48"/>
    <n v="4"/>
    <n v="8"/>
    <n v="1"/>
    <n v="8"/>
    <n v="8"/>
    <n v="0"/>
    <n v="0"/>
    <n v="0"/>
    <n v="0"/>
    <n v="0"/>
    <n v="0"/>
    <n v="0"/>
    <s v="Canada"/>
  </r>
  <r>
    <n v="1715"/>
    <x v="29"/>
    <x v="0"/>
    <x v="3"/>
    <x v="901"/>
    <n v="1"/>
    <n v="0"/>
    <d v="2013-02-11T00:00:00"/>
    <n v="45"/>
    <n v="9"/>
    <n v="4"/>
    <n v="18"/>
    <n v="7"/>
    <n v="5"/>
    <n v="5"/>
    <n v="2"/>
    <n v="2"/>
    <n v="0"/>
    <n v="3"/>
    <n v="7"/>
    <n v="0"/>
    <n v="0"/>
    <n v="0"/>
    <n v="0"/>
    <n v="0"/>
    <n v="0"/>
    <n v="0"/>
    <s v="Australia"/>
  </r>
  <r>
    <n v="10821"/>
    <x v="29"/>
    <x v="0"/>
    <x v="2"/>
    <x v="902"/>
    <n v="1"/>
    <n v="1"/>
    <d v="2013-02-06T00:00:00"/>
    <n v="45"/>
    <n v="182"/>
    <n v="4"/>
    <n v="33"/>
    <n v="0"/>
    <n v="2"/>
    <n v="42"/>
    <n v="6"/>
    <n v="4"/>
    <n v="1"/>
    <n v="5"/>
    <n v="7"/>
    <n v="0"/>
    <n v="0"/>
    <n v="0"/>
    <n v="0"/>
    <n v="0"/>
    <n v="0"/>
    <n v="0"/>
    <s v="Spain"/>
  </r>
  <r>
    <n v="6543"/>
    <x v="37"/>
    <x v="3"/>
    <x v="3"/>
    <x v="903"/>
    <n v="0"/>
    <n v="0"/>
    <d v="2013-01-15T00:00:00"/>
    <n v="45"/>
    <n v="521"/>
    <n v="168"/>
    <n v="706"/>
    <n v="80"/>
    <n v="76"/>
    <n v="61"/>
    <n v="1"/>
    <n v="3"/>
    <n v="6"/>
    <n v="4"/>
    <n v="2"/>
    <n v="0"/>
    <n v="0"/>
    <n v="0"/>
    <n v="0"/>
    <n v="0"/>
    <n v="0"/>
    <n v="0"/>
    <s v="Canada"/>
  </r>
  <r>
    <n v="7119"/>
    <x v="33"/>
    <x v="0"/>
    <x v="1"/>
    <x v="904"/>
    <n v="0"/>
    <n v="0"/>
    <d v="2013-01-12T00:00:00"/>
    <n v="45"/>
    <n v="395"/>
    <n v="15"/>
    <n v="263"/>
    <n v="60"/>
    <n v="54"/>
    <n v="38"/>
    <n v="1"/>
    <n v="2"/>
    <n v="3"/>
    <n v="6"/>
    <n v="1"/>
    <n v="0"/>
    <n v="0"/>
    <n v="0"/>
    <n v="0"/>
    <n v="0"/>
    <n v="0"/>
    <n v="0"/>
    <s v="Saudi Arabia"/>
  </r>
  <r>
    <n v="3518"/>
    <x v="27"/>
    <x v="0"/>
    <x v="2"/>
    <x v="905"/>
    <n v="1"/>
    <n v="0"/>
    <d v="2012-12-05T00:00:00"/>
    <n v="45"/>
    <n v="10"/>
    <n v="1"/>
    <n v="18"/>
    <n v="10"/>
    <n v="4"/>
    <n v="7"/>
    <n v="1"/>
    <n v="1"/>
    <n v="1"/>
    <n v="2"/>
    <n v="9"/>
    <n v="0"/>
    <n v="0"/>
    <n v="0"/>
    <n v="0"/>
    <n v="0"/>
    <n v="0"/>
    <n v="0"/>
    <s v="India"/>
  </r>
  <r>
    <n v="1245"/>
    <x v="13"/>
    <x v="0"/>
    <x v="1"/>
    <x v="906"/>
    <n v="0"/>
    <n v="1"/>
    <d v="2012-11-11T00:00:00"/>
    <n v="45"/>
    <n v="977"/>
    <n v="12"/>
    <n v="253"/>
    <n v="16"/>
    <n v="12"/>
    <n v="101"/>
    <n v="4"/>
    <n v="4"/>
    <n v="3"/>
    <n v="12"/>
    <n v="8"/>
    <n v="0"/>
    <n v="0"/>
    <n v="0"/>
    <n v="1"/>
    <n v="0"/>
    <n v="0"/>
    <n v="0"/>
    <s v="Spain"/>
  </r>
  <r>
    <n v="2561"/>
    <x v="13"/>
    <x v="0"/>
    <x v="1"/>
    <x v="906"/>
    <n v="0"/>
    <n v="1"/>
    <d v="2012-11-11T00:00:00"/>
    <n v="45"/>
    <n v="977"/>
    <n v="12"/>
    <n v="253"/>
    <n v="16"/>
    <n v="12"/>
    <n v="101"/>
    <n v="4"/>
    <n v="4"/>
    <n v="3"/>
    <n v="12"/>
    <n v="8"/>
    <n v="0"/>
    <n v="0"/>
    <n v="0"/>
    <n v="1"/>
    <n v="0"/>
    <n v="0"/>
    <n v="0"/>
    <s v="Germany"/>
  </r>
  <r>
    <n v="9624"/>
    <x v="2"/>
    <x v="1"/>
    <x v="3"/>
    <x v="907"/>
    <n v="0"/>
    <n v="0"/>
    <d v="2014-06-13T00:00:00"/>
    <n v="46"/>
    <n v="603"/>
    <n v="45"/>
    <n v="207"/>
    <n v="36"/>
    <n v="18"/>
    <n v="54"/>
    <n v="1"/>
    <n v="3"/>
    <n v="4"/>
    <n v="6"/>
    <n v="1"/>
    <n v="0"/>
    <n v="0"/>
    <n v="0"/>
    <n v="0"/>
    <n v="0"/>
    <n v="0"/>
    <n v="0"/>
    <s v="Spain"/>
  </r>
  <r>
    <n v="10509"/>
    <x v="26"/>
    <x v="3"/>
    <x v="1"/>
    <x v="908"/>
    <n v="1"/>
    <n v="1"/>
    <d v="2014-06-02T00:00:00"/>
    <n v="46"/>
    <n v="51"/>
    <n v="0"/>
    <n v="16"/>
    <n v="0"/>
    <n v="0"/>
    <n v="4"/>
    <n v="2"/>
    <n v="3"/>
    <n v="0"/>
    <n v="3"/>
    <n v="8"/>
    <n v="0"/>
    <n v="0"/>
    <n v="0"/>
    <n v="0"/>
    <n v="0"/>
    <n v="0"/>
    <n v="0"/>
    <s v="USA"/>
  </r>
  <r>
    <n v="7629"/>
    <x v="11"/>
    <x v="0"/>
    <x v="2"/>
    <x v="909"/>
    <n v="1"/>
    <n v="1"/>
    <d v="2014-05-08T00:00:00"/>
    <n v="46"/>
    <n v="5"/>
    <n v="3"/>
    <n v="9"/>
    <n v="6"/>
    <n v="2"/>
    <n v="6"/>
    <n v="2"/>
    <n v="2"/>
    <n v="0"/>
    <n v="3"/>
    <n v="7"/>
    <n v="0"/>
    <n v="0"/>
    <n v="0"/>
    <n v="0"/>
    <n v="0"/>
    <n v="0"/>
    <n v="0"/>
    <s v="Spain"/>
  </r>
  <r>
    <n v="7875"/>
    <x v="38"/>
    <x v="0"/>
    <x v="2"/>
    <x v="563"/>
    <n v="0"/>
    <n v="0"/>
    <d v="2014-04-29T00:00:00"/>
    <n v="46"/>
    <n v="967"/>
    <n v="0"/>
    <n v="617"/>
    <n v="43"/>
    <n v="50"/>
    <n v="0"/>
    <n v="1"/>
    <n v="4"/>
    <n v="8"/>
    <n v="13"/>
    <n v="2"/>
    <n v="1"/>
    <n v="0"/>
    <n v="0"/>
    <n v="1"/>
    <n v="1"/>
    <n v="1"/>
    <n v="0"/>
    <s v="Australia"/>
  </r>
  <r>
    <n v="2815"/>
    <x v="17"/>
    <x v="0"/>
    <x v="2"/>
    <x v="910"/>
    <n v="1"/>
    <n v="0"/>
    <d v="2014-02-24T00:00:00"/>
    <n v="46"/>
    <n v="7"/>
    <n v="5"/>
    <n v="39"/>
    <n v="17"/>
    <n v="15"/>
    <n v="37"/>
    <n v="2"/>
    <n v="4"/>
    <n v="0"/>
    <n v="3"/>
    <n v="7"/>
    <n v="0"/>
    <n v="0"/>
    <n v="0"/>
    <n v="0"/>
    <n v="0"/>
    <n v="0"/>
    <n v="0"/>
    <s v="Spain"/>
  </r>
  <r>
    <n v="2936"/>
    <x v="33"/>
    <x v="3"/>
    <x v="3"/>
    <x v="911"/>
    <n v="1"/>
    <n v="0"/>
    <d v="2013-12-04T00:00:00"/>
    <n v="46"/>
    <n v="18"/>
    <n v="0"/>
    <n v="4"/>
    <n v="0"/>
    <n v="0"/>
    <n v="1"/>
    <n v="1"/>
    <n v="1"/>
    <n v="0"/>
    <n v="3"/>
    <n v="7"/>
    <n v="0"/>
    <n v="0"/>
    <n v="0"/>
    <n v="0"/>
    <n v="0"/>
    <n v="0"/>
    <n v="0"/>
    <s v="Saudi Arabia"/>
  </r>
  <r>
    <n v="3665"/>
    <x v="11"/>
    <x v="2"/>
    <x v="3"/>
    <x v="912"/>
    <n v="1"/>
    <n v="0"/>
    <d v="2013-11-07T00:00:00"/>
    <n v="46"/>
    <n v="1"/>
    <n v="9"/>
    <n v="8"/>
    <n v="11"/>
    <n v="3"/>
    <n v="22"/>
    <n v="3"/>
    <n v="3"/>
    <n v="0"/>
    <n v="3"/>
    <n v="8"/>
    <n v="0"/>
    <n v="0"/>
    <n v="0"/>
    <n v="0"/>
    <n v="0"/>
    <n v="0"/>
    <n v="0"/>
    <s v="Spain"/>
  </r>
  <r>
    <n v="10888"/>
    <x v="1"/>
    <x v="0"/>
    <x v="1"/>
    <x v="913"/>
    <n v="0"/>
    <n v="0"/>
    <d v="2013-11-03T00:00:00"/>
    <n v="46"/>
    <n v="273"/>
    <n v="11"/>
    <n v="178"/>
    <n v="62"/>
    <n v="83"/>
    <n v="29"/>
    <n v="2"/>
    <n v="8"/>
    <n v="4"/>
    <n v="6"/>
    <n v="6"/>
    <n v="0"/>
    <n v="0"/>
    <n v="0"/>
    <n v="0"/>
    <n v="0"/>
    <n v="0"/>
    <n v="0"/>
    <s v="USA"/>
  </r>
  <r>
    <n v="6637"/>
    <x v="46"/>
    <x v="0"/>
    <x v="1"/>
    <x v="914"/>
    <n v="0"/>
    <n v="0"/>
    <d v="2013-11-02T00:00:00"/>
    <n v="46"/>
    <n v="277"/>
    <n v="162"/>
    <n v="305"/>
    <n v="173"/>
    <n v="76"/>
    <n v="124"/>
    <n v="1"/>
    <n v="3"/>
    <n v="4"/>
    <n v="7"/>
    <n v="1"/>
    <n v="0"/>
    <n v="0"/>
    <n v="0"/>
    <n v="0"/>
    <n v="0"/>
    <n v="0"/>
    <n v="0"/>
    <s v="India"/>
  </r>
  <r>
    <n v="5077"/>
    <x v="7"/>
    <x v="0"/>
    <x v="3"/>
    <x v="915"/>
    <n v="0"/>
    <n v="1"/>
    <d v="2013-11-02T00:00:00"/>
    <n v="46"/>
    <n v="425"/>
    <n v="115"/>
    <n v="292"/>
    <n v="23"/>
    <n v="35"/>
    <n v="79"/>
    <n v="1"/>
    <n v="6"/>
    <n v="6"/>
    <n v="11"/>
    <n v="3"/>
    <n v="0"/>
    <n v="0"/>
    <n v="0"/>
    <n v="0"/>
    <n v="0"/>
    <n v="0"/>
    <n v="0"/>
    <s v="Canada"/>
  </r>
  <r>
    <n v="6173"/>
    <x v="7"/>
    <x v="0"/>
    <x v="3"/>
    <x v="915"/>
    <n v="0"/>
    <n v="1"/>
    <d v="2013-11-02T00:00:00"/>
    <n v="46"/>
    <n v="425"/>
    <n v="115"/>
    <n v="292"/>
    <n v="23"/>
    <n v="35"/>
    <n v="79"/>
    <n v="1"/>
    <n v="6"/>
    <n v="6"/>
    <n v="11"/>
    <n v="3"/>
    <n v="0"/>
    <n v="0"/>
    <n v="0"/>
    <n v="0"/>
    <n v="0"/>
    <n v="0"/>
    <n v="0"/>
    <s v="Spain"/>
  </r>
  <r>
    <n v="3969"/>
    <x v="21"/>
    <x v="3"/>
    <x v="3"/>
    <x v="916"/>
    <n v="0"/>
    <n v="1"/>
    <d v="2013-11-01T00:00:00"/>
    <n v="46"/>
    <n v="35"/>
    <n v="4"/>
    <n v="17"/>
    <n v="7"/>
    <n v="6"/>
    <n v="64"/>
    <n v="1"/>
    <n v="2"/>
    <n v="2"/>
    <n v="2"/>
    <n v="5"/>
    <n v="0"/>
    <n v="0"/>
    <n v="0"/>
    <n v="0"/>
    <n v="0"/>
    <n v="0"/>
    <n v="0"/>
    <s v="Germany"/>
  </r>
  <r>
    <n v="4580"/>
    <x v="10"/>
    <x v="0"/>
    <x v="2"/>
    <x v="917"/>
    <n v="0"/>
    <n v="0"/>
    <d v="2013-10-25T00:00:00"/>
    <n v="46"/>
    <n v="1394"/>
    <n v="22"/>
    <n v="708"/>
    <n v="89"/>
    <n v="91"/>
    <n v="182"/>
    <n v="1"/>
    <n v="9"/>
    <n v="7"/>
    <n v="9"/>
    <n v="5"/>
    <n v="1"/>
    <n v="0"/>
    <n v="1"/>
    <n v="0"/>
    <n v="1"/>
    <n v="1"/>
    <n v="0"/>
    <s v="Saudi Arabia"/>
  </r>
  <r>
    <n v="663"/>
    <x v="4"/>
    <x v="1"/>
    <x v="1"/>
    <x v="918"/>
    <n v="0"/>
    <n v="0"/>
    <d v="2013-09-11T00:00:00"/>
    <n v="46"/>
    <n v="40"/>
    <n v="2"/>
    <n v="15"/>
    <n v="8"/>
    <n v="0"/>
    <n v="6"/>
    <n v="1"/>
    <n v="1"/>
    <n v="1"/>
    <n v="3"/>
    <n v="4"/>
    <n v="0"/>
    <n v="0"/>
    <n v="0"/>
    <n v="0"/>
    <n v="0"/>
    <n v="0"/>
    <n v="0"/>
    <s v="Spain"/>
  </r>
  <r>
    <n v="8299"/>
    <x v="4"/>
    <x v="1"/>
    <x v="1"/>
    <x v="918"/>
    <n v="0"/>
    <n v="0"/>
    <d v="2013-09-11T00:00:00"/>
    <n v="46"/>
    <n v="40"/>
    <n v="2"/>
    <n v="15"/>
    <n v="8"/>
    <n v="0"/>
    <n v="6"/>
    <n v="1"/>
    <n v="1"/>
    <n v="1"/>
    <n v="3"/>
    <n v="4"/>
    <n v="0"/>
    <n v="0"/>
    <n v="0"/>
    <n v="0"/>
    <n v="0"/>
    <n v="0"/>
    <n v="0"/>
    <s v="Saudi Arabia"/>
  </r>
  <r>
    <n v="8945"/>
    <x v="0"/>
    <x v="0"/>
    <x v="0"/>
    <x v="919"/>
    <n v="0"/>
    <n v="1"/>
    <d v="2013-08-16T00:00:00"/>
    <n v="46"/>
    <n v="171"/>
    <n v="0"/>
    <n v="11"/>
    <n v="0"/>
    <n v="1"/>
    <n v="20"/>
    <n v="2"/>
    <n v="4"/>
    <n v="1"/>
    <n v="4"/>
    <n v="6"/>
    <n v="0"/>
    <n v="0"/>
    <n v="0"/>
    <n v="0"/>
    <n v="0"/>
    <n v="0"/>
    <n v="0"/>
    <s v="Saudi Arabia"/>
  </r>
  <r>
    <n v="10870"/>
    <x v="3"/>
    <x v="0"/>
    <x v="2"/>
    <x v="920"/>
    <n v="0"/>
    <n v="1"/>
    <d v="2013-06-13T00:00:00"/>
    <n v="46"/>
    <n v="709"/>
    <n v="43"/>
    <n v="182"/>
    <n v="42"/>
    <n v="118"/>
    <n v="247"/>
    <n v="2"/>
    <n v="9"/>
    <n v="3"/>
    <n v="4"/>
    <n v="5"/>
    <n v="0"/>
    <n v="0"/>
    <n v="0"/>
    <n v="0"/>
    <n v="0"/>
    <n v="0"/>
    <n v="0"/>
    <s v="Saudi Arabia"/>
  </r>
  <r>
    <n v="1184"/>
    <x v="25"/>
    <x v="1"/>
    <x v="0"/>
    <x v="921"/>
    <n v="0"/>
    <n v="2"/>
    <d v="2013-05-22T00:00:00"/>
    <n v="46"/>
    <n v="554"/>
    <n v="41"/>
    <n v="215"/>
    <n v="11"/>
    <n v="0"/>
    <n v="24"/>
    <n v="3"/>
    <n v="10"/>
    <n v="2"/>
    <n v="10"/>
    <n v="5"/>
    <n v="0"/>
    <n v="0"/>
    <n v="0"/>
    <n v="0"/>
    <n v="0"/>
    <n v="0"/>
    <n v="0"/>
    <s v="Saudi Arabia"/>
  </r>
  <r>
    <n v="6141"/>
    <x v="20"/>
    <x v="3"/>
    <x v="1"/>
    <x v="922"/>
    <n v="1"/>
    <n v="0"/>
    <d v="2013-04-25T00:00:00"/>
    <n v="46"/>
    <n v="191"/>
    <n v="9"/>
    <n v="97"/>
    <n v="0"/>
    <n v="6"/>
    <n v="82"/>
    <n v="2"/>
    <n v="6"/>
    <n v="1"/>
    <n v="5"/>
    <n v="7"/>
    <n v="0"/>
    <n v="0"/>
    <n v="0"/>
    <n v="0"/>
    <n v="0"/>
    <n v="0"/>
    <n v="0"/>
    <s v="Canada"/>
  </r>
  <r>
    <n v="8825"/>
    <x v="31"/>
    <x v="0"/>
    <x v="3"/>
    <x v="923"/>
    <n v="1"/>
    <n v="1"/>
    <d v="2013-04-01T00:00:00"/>
    <n v="46"/>
    <n v="230"/>
    <n v="14"/>
    <n v="156"/>
    <n v="82"/>
    <n v="24"/>
    <n v="58"/>
    <n v="8"/>
    <n v="9"/>
    <n v="2"/>
    <n v="5"/>
    <n v="8"/>
    <n v="0"/>
    <n v="0"/>
    <n v="0"/>
    <n v="0"/>
    <n v="0"/>
    <n v="0"/>
    <n v="0"/>
    <s v="Saudi Arabia"/>
  </r>
  <r>
    <n v="2217"/>
    <x v="17"/>
    <x v="2"/>
    <x v="2"/>
    <x v="924"/>
    <n v="1"/>
    <n v="1"/>
    <d v="2013-03-29T00:00:00"/>
    <n v="46"/>
    <n v="11"/>
    <n v="1"/>
    <n v="2"/>
    <n v="2"/>
    <n v="1"/>
    <n v="6"/>
    <n v="1"/>
    <n v="0"/>
    <n v="0"/>
    <n v="3"/>
    <n v="6"/>
    <n v="0"/>
    <n v="0"/>
    <n v="0"/>
    <n v="0"/>
    <n v="0"/>
    <n v="0"/>
    <n v="0"/>
    <s v="India"/>
  </r>
  <r>
    <n v="4102"/>
    <x v="17"/>
    <x v="2"/>
    <x v="2"/>
    <x v="924"/>
    <n v="1"/>
    <n v="1"/>
    <d v="2013-03-29T00:00:00"/>
    <n v="46"/>
    <n v="11"/>
    <n v="1"/>
    <n v="2"/>
    <n v="2"/>
    <n v="1"/>
    <n v="6"/>
    <n v="1"/>
    <n v="0"/>
    <n v="0"/>
    <n v="3"/>
    <n v="6"/>
    <n v="0"/>
    <n v="0"/>
    <n v="0"/>
    <n v="0"/>
    <n v="0"/>
    <n v="0"/>
    <n v="0"/>
    <s v="Spain"/>
  </r>
  <r>
    <n v="4653"/>
    <x v="29"/>
    <x v="0"/>
    <x v="3"/>
    <x v="925"/>
    <n v="1"/>
    <n v="0"/>
    <d v="2013-03-26T00:00:00"/>
    <n v="46"/>
    <n v="131"/>
    <n v="0"/>
    <n v="16"/>
    <n v="2"/>
    <n v="1"/>
    <n v="39"/>
    <n v="4"/>
    <n v="3"/>
    <n v="1"/>
    <n v="4"/>
    <n v="8"/>
    <n v="0"/>
    <n v="0"/>
    <n v="0"/>
    <n v="0"/>
    <n v="0"/>
    <n v="0"/>
    <n v="0"/>
    <s v="Saudi Arabia"/>
  </r>
  <r>
    <n v="10092"/>
    <x v="5"/>
    <x v="0"/>
    <x v="0"/>
    <x v="926"/>
    <n v="0"/>
    <n v="1"/>
    <d v="2013-02-18T00:00:00"/>
    <n v="46"/>
    <n v="1073"/>
    <n v="0"/>
    <n v="250"/>
    <n v="153"/>
    <n v="14"/>
    <n v="14"/>
    <n v="4"/>
    <n v="7"/>
    <n v="10"/>
    <n v="5"/>
    <n v="5"/>
    <n v="0"/>
    <n v="0"/>
    <n v="0"/>
    <n v="0"/>
    <n v="0"/>
    <n v="0"/>
    <n v="0"/>
    <s v="Spain"/>
  </r>
  <r>
    <n v="5788"/>
    <x v="20"/>
    <x v="0"/>
    <x v="3"/>
    <x v="927"/>
    <n v="1"/>
    <n v="0"/>
    <d v="2013-02-17T00:00:00"/>
    <n v="46"/>
    <n v="56"/>
    <n v="10"/>
    <n v="92"/>
    <n v="19"/>
    <n v="7"/>
    <n v="25"/>
    <n v="3"/>
    <n v="3"/>
    <n v="2"/>
    <n v="4"/>
    <n v="5"/>
    <n v="0"/>
    <n v="0"/>
    <n v="0"/>
    <n v="0"/>
    <n v="0"/>
    <n v="0"/>
    <n v="0"/>
    <s v="Germany"/>
  </r>
  <r>
    <n v="4669"/>
    <x v="9"/>
    <x v="4"/>
    <x v="2"/>
    <x v="928"/>
    <n v="1"/>
    <n v="0"/>
    <d v="2013-02-11T00:00:00"/>
    <n v="46"/>
    <n v="4"/>
    <n v="19"/>
    <n v="9"/>
    <n v="28"/>
    <n v="25"/>
    <n v="17"/>
    <n v="3"/>
    <n v="3"/>
    <n v="0"/>
    <n v="4"/>
    <n v="7"/>
    <n v="0"/>
    <n v="0"/>
    <n v="0"/>
    <n v="0"/>
    <n v="0"/>
    <n v="0"/>
    <n v="0"/>
    <s v="Saudi Arabia"/>
  </r>
  <r>
    <n v="6295"/>
    <x v="11"/>
    <x v="0"/>
    <x v="2"/>
    <x v="929"/>
    <n v="0"/>
    <n v="1"/>
    <d v="2013-02-04T00:00:00"/>
    <n v="46"/>
    <n v="652"/>
    <n v="8"/>
    <n v="158"/>
    <n v="21"/>
    <n v="0"/>
    <n v="142"/>
    <n v="4"/>
    <n v="11"/>
    <n v="6"/>
    <n v="5"/>
    <n v="8"/>
    <n v="0"/>
    <n v="0"/>
    <n v="0"/>
    <n v="0"/>
    <n v="0"/>
    <n v="0"/>
    <n v="0"/>
    <s v="Spain"/>
  </r>
  <r>
    <n v="7453"/>
    <x v="5"/>
    <x v="0"/>
    <x v="1"/>
    <x v="930"/>
    <n v="0"/>
    <n v="1"/>
    <d v="2013-02-02T00:00:00"/>
    <n v="46"/>
    <n v="157"/>
    <n v="43"/>
    <n v="127"/>
    <n v="68"/>
    <n v="56"/>
    <n v="37"/>
    <n v="6"/>
    <n v="3"/>
    <n v="8"/>
    <n v="4"/>
    <n v="4"/>
    <n v="0"/>
    <n v="0"/>
    <n v="1"/>
    <n v="0"/>
    <n v="0"/>
    <n v="1"/>
    <n v="0"/>
    <s v="Spain"/>
  </r>
  <r>
    <n v="10841"/>
    <x v="17"/>
    <x v="1"/>
    <x v="3"/>
    <x v="931"/>
    <n v="0"/>
    <n v="1"/>
    <d v="2012-12-25T00:00:00"/>
    <n v="46"/>
    <n v="226"/>
    <n v="22"/>
    <n v="133"/>
    <n v="41"/>
    <n v="31"/>
    <n v="31"/>
    <n v="3"/>
    <n v="4"/>
    <n v="3"/>
    <n v="8"/>
    <n v="4"/>
    <n v="0"/>
    <n v="0"/>
    <n v="0"/>
    <n v="0"/>
    <n v="0"/>
    <n v="0"/>
    <n v="0"/>
    <s v="Spain"/>
  </r>
  <r>
    <n v="821"/>
    <x v="43"/>
    <x v="3"/>
    <x v="1"/>
    <x v="932"/>
    <n v="0"/>
    <n v="0"/>
    <d v="2012-10-19T00:00:00"/>
    <n v="46"/>
    <n v="962"/>
    <n v="61"/>
    <n v="921"/>
    <n v="52"/>
    <n v="61"/>
    <n v="20"/>
    <n v="1"/>
    <n v="5"/>
    <n v="4"/>
    <n v="12"/>
    <n v="2"/>
    <n v="0"/>
    <n v="0"/>
    <n v="0"/>
    <n v="0"/>
    <n v="0"/>
    <n v="0"/>
    <n v="0"/>
    <s v="Canada"/>
  </r>
  <r>
    <n v="3933"/>
    <x v="36"/>
    <x v="0"/>
    <x v="3"/>
    <x v="933"/>
    <n v="1"/>
    <n v="0"/>
    <d v="2012-10-13T00:00:00"/>
    <n v="46"/>
    <n v="186"/>
    <n v="36"/>
    <n v="234"/>
    <n v="86"/>
    <n v="72"/>
    <n v="48"/>
    <n v="6"/>
    <n v="10"/>
    <n v="2"/>
    <n v="6"/>
    <n v="9"/>
    <n v="0"/>
    <n v="0"/>
    <n v="0"/>
    <n v="0"/>
    <n v="0"/>
    <n v="0"/>
    <n v="0"/>
    <s v="Saudi Arabia"/>
  </r>
  <r>
    <n v="1225"/>
    <x v="34"/>
    <x v="0"/>
    <x v="2"/>
    <x v="934"/>
    <n v="0"/>
    <n v="0"/>
    <d v="2014-06-26T00:00:00"/>
    <n v="47"/>
    <n v="483"/>
    <n v="84"/>
    <n v="398"/>
    <n v="205"/>
    <n v="84"/>
    <n v="241"/>
    <n v="1"/>
    <n v="3"/>
    <n v="7"/>
    <n v="8"/>
    <n v="1"/>
    <n v="0"/>
    <n v="0"/>
    <n v="1"/>
    <n v="0"/>
    <n v="0"/>
    <n v="0"/>
    <n v="0"/>
    <s v="Saudi Arabia"/>
  </r>
  <r>
    <n v="7059"/>
    <x v="34"/>
    <x v="0"/>
    <x v="2"/>
    <x v="934"/>
    <n v="0"/>
    <n v="0"/>
    <d v="2014-06-26T00:00:00"/>
    <n v="47"/>
    <n v="483"/>
    <n v="84"/>
    <n v="398"/>
    <n v="205"/>
    <n v="84"/>
    <n v="241"/>
    <n v="1"/>
    <n v="3"/>
    <n v="7"/>
    <n v="8"/>
    <n v="1"/>
    <n v="0"/>
    <n v="0"/>
    <n v="1"/>
    <n v="0"/>
    <n v="0"/>
    <n v="0"/>
    <n v="0"/>
    <s v="Spain"/>
  </r>
  <r>
    <n v="5633"/>
    <x v="36"/>
    <x v="0"/>
    <x v="2"/>
    <x v="935"/>
    <n v="1"/>
    <n v="1"/>
    <d v="2014-06-25T00:00:00"/>
    <n v="47"/>
    <n v="97"/>
    <n v="12"/>
    <n v="84"/>
    <n v="13"/>
    <n v="10"/>
    <n v="15"/>
    <n v="7"/>
    <n v="3"/>
    <n v="1"/>
    <n v="6"/>
    <n v="5"/>
    <n v="0"/>
    <n v="0"/>
    <n v="0"/>
    <n v="0"/>
    <n v="0"/>
    <n v="0"/>
    <n v="0"/>
    <s v="Saudi Arabia"/>
  </r>
  <r>
    <n v="843"/>
    <x v="18"/>
    <x v="0"/>
    <x v="2"/>
    <x v="936"/>
    <n v="1"/>
    <n v="0"/>
    <d v="2014-05-26T00:00:00"/>
    <n v="47"/>
    <n v="303"/>
    <n v="0"/>
    <n v="280"/>
    <n v="60"/>
    <n v="147"/>
    <n v="15"/>
    <n v="4"/>
    <n v="8"/>
    <n v="2"/>
    <n v="11"/>
    <n v="6"/>
    <n v="0"/>
    <n v="0"/>
    <n v="0"/>
    <n v="0"/>
    <n v="0"/>
    <n v="0"/>
    <n v="0"/>
    <s v="Spain"/>
  </r>
  <r>
    <n v="6211"/>
    <x v="14"/>
    <x v="1"/>
    <x v="3"/>
    <x v="937"/>
    <n v="1"/>
    <n v="0"/>
    <d v="2014-05-02T00:00:00"/>
    <n v="47"/>
    <n v="18"/>
    <n v="0"/>
    <n v="9"/>
    <n v="0"/>
    <n v="1"/>
    <n v="11"/>
    <n v="1"/>
    <n v="1"/>
    <n v="0"/>
    <n v="3"/>
    <n v="6"/>
    <n v="0"/>
    <n v="0"/>
    <n v="0"/>
    <n v="0"/>
    <n v="0"/>
    <n v="0"/>
    <n v="0"/>
    <s v="Spain"/>
  </r>
  <r>
    <n v="7007"/>
    <x v="25"/>
    <x v="3"/>
    <x v="2"/>
    <x v="938"/>
    <n v="2"/>
    <n v="0"/>
    <d v="2014-04-01T00:00:00"/>
    <n v="47"/>
    <n v="17"/>
    <n v="3"/>
    <n v="18"/>
    <n v="3"/>
    <n v="4"/>
    <n v="18"/>
    <n v="2"/>
    <n v="3"/>
    <n v="1"/>
    <n v="2"/>
    <n v="7"/>
    <n v="0"/>
    <n v="0"/>
    <n v="0"/>
    <n v="0"/>
    <n v="0"/>
    <n v="0"/>
    <n v="0"/>
    <s v="Spain"/>
  </r>
  <r>
    <n v="9671"/>
    <x v="25"/>
    <x v="0"/>
    <x v="2"/>
    <x v="939"/>
    <n v="1"/>
    <n v="1"/>
    <d v="2014-01-26T00:00:00"/>
    <n v="47"/>
    <n v="14"/>
    <n v="3"/>
    <n v="21"/>
    <n v="2"/>
    <n v="1"/>
    <n v="28"/>
    <n v="4"/>
    <n v="3"/>
    <n v="1"/>
    <n v="2"/>
    <n v="8"/>
    <n v="0"/>
    <n v="0"/>
    <n v="1"/>
    <n v="0"/>
    <n v="0"/>
    <n v="1"/>
    <n v="0"/>
    <s v="Spain"/>
  </r>
  <r>
    <n v="8975"/>
    <x v="25"/>
    <x v="0"/>
    <x v="2"/>
    <x v="939"/>
    <n v="1"/>
    <n v="1"/>
    <d v="2014-01-26T00:00:00"/>
    <n v="47"/>
    <n v="14"/>
    <n v="3"/>
    <n v="21"/>
    <n v="2"/>
    <n v="1"/>
    <n v="28"/>
    <n v="4"/>
    <n v="3"/>
    <n v="1"/>
    <n v="2"/>
    <n v="8"/>
    <n v="0"/>
    <n v="0"/>
    <n v="1"/>
    <n v="0"/>
    <n v="0"/>
    <n v="0"/>
    <n v="0"/>
    <s v="Spain"/>
  </r>
  <r>
    <n v="6616"/>
    <x v="17"/>
    <x v="0"/>
    <x v="3"/>
    <x v="940"/>
    <n v="0"/>
    <n v="1"/>
    <d v="2013-10-23T00:00:00"/>
    <n v="47"/>
    <n v="178"/>
    <n v="3"/>
    <n v="85"/>
    <n v="71"/>
    <n v="66"/>
    <n v="58"/>
    <n v="2"/>
    <n v="3"/>
    <n v="3"/>
    <n v="8"/>
    <n v="2"/>
    <n v="0"/>
    <n v="0"/>
    <n v="0"/>
    <n v="0"/>
    <n v="0"/>
    <n v="0"/>
    <n v="0"/>
    <s v="Spain"/>
  </r>
  <r>
    <n v="6248"/>
    <x v="6"/>
    <x v="3"/>
    <x v="1"/>
    <x v="941"/>
    <n v="0"/>
    <n v="0"/>
    <d v="2013-10-17T00:00:00"/>
    <n v="47"/>
    <n v="1276"/>
    <n v="24"/>
    <n v="746"/>
    <n v="94"/>
    <n v="29"/>
    <n v="48"/>
    <n v="0"/>
    <n v="9"/>
    <n v="7"/>
    <n v="11"/>
    <n v="3"/>
    <n v="0"/>
    <n v="0"/>
    <n v="0"/>
    <n v="0"/>
    <n v="1"/>
    <n v="1"/>
    <n v="0"/>
    <s v="Spain"/>
  </r>
  <r>
    <n v="7428"/>
    <x v="17"/>
    <x v="0"/>
    <x v="3"/>
    <x v="942"/>
    <n v="0"/>
    <n v="0"/>
    <d v="2013-09-30T00:00:00"/>
    <n v="47"/>
    <n v="240"/>
    <n v="132"/>
    <n v="445"/>
    <n v="250"/>
    <n v="192"/>
    <n v="108"/>
    <n v="1"/>
    <n v="3"/>
    <n v="7"/>
    <n v="8"/>
    <n v="1"/>
    <n v="0"/>
    <n v="0"/>
    <n v="0"/>
    <n v="0"/>
    <n v="0"/>
    <n v="0"/>
    <n v="0"/>
    <s v="Australia"/>
  </r>
  <r>
    <n v="3075"/>
    <x v="20"/>
    <x v="1"/>
    <x v="2"/>
    <x v="943"/>
    <n v="0"/>
    <n v="0"/>
    <d v="2013-09-11T00:00:00"/>
    <n v="47"/>
    <n v="130"/>
    <n v="30"/>
    <n v="168"/>
    <n v="20"/>
    <n v="34"/>
    <n v="0"/>
    <n v="1"/>
    <n v="3"/>
    <n v="4"/>
    <n v="7"/>
    <n v="1"/>
    <n v="0"/>
    <n v="0"/>
    <n v="0"/>
    <n v="0"/>
    <n v="0"/>
    <n v="0"/>
    <n v="0"/>
    <s v="Spain"/>
  </r>
  <r>
    <n v="2937"/>
    <x v="21"/>
    <x v="1"/>
    <x v="1"/>
    <x v="944"/>
    <n v="0"/>
    <n v="1"/>
    <d v="2013-08-28T00:00:00"/>
    <n v="47"/>
    <n v="614"/>
    <n v="16"/>
    <n v="132"/>
    <n v="43"/>
    <n v="33"/>
    <n v="33"/>
    <n v="3"/>
    <n v="8"/>
    <n v="5"/>
    <n v="9"/>
    <n v="6"/>
    <n v="0"/>
    <n v="0"/>
    <n v="0"/>
    <n v="0"/>
    <n v="0"/>
    <n v="0"/>
    <n v="0"/>
    <s v="Canada"/>
  </r>
  <r>
    <n v="203"/>
    <x v="17"/>
    <x v="3"/>
    <x v="1"/>
    <x v="945"/>
    <n v="0"/>
    <n v="0"/>
    <d v="2013-04-14T00:00:00"/>
    <n v="47"/>
    <n v="1288"/>
    <n v="20"/>
    <n v="613"/>
    <n v="80"/>
    <n v="61"/>
    <n v="27"/>
    <n v="1"/>
    <n v="5"/>
    <n v="7"/>
    <n v="9"/>
    <n v="2"/>
    <n v="0"/>
    <n v="0"/>
    <n v="0"/>
    <n v="0"/>
    <n v="0"/>
    <n v="0"/>
    <n v="0"/>
    <s v="Spain"/>
  </r>
  <r>
    <n v="2021"/>
    <x v="17"/>
    <x v="0"/>
    <x v="2"/>
    <x v="946"/>
    <n v="0"/>
    <n v="1"/>
    <d v="2013-03-27T00:00:00"/>
    <n v="47"/>
    <n v="563"/>
    <n v="76"/>
    <n v="384"/>
    <n v="84"/>
    <n v="192"/>
    <n v="89"/>
    <n v="4"/>
    <n v="6"/>
    <n v="10"/>
    <n v="13"/>
    <n v="4"/>
    <n v="0"/>
    <n v="0"/>
    <n v="0"/>
    <n v="0"/>
    <n v="0"/>
    <n v="0"/>
    <n v="0"/>
    <s v="Spain"/>
  </r>
  <r>
    <n v="880"/>
    <x v="13"/>
    <x v="4"/>
    <x v="3"/>
    <x v="947"/>
    <n v="0"/>
    <n v="0"/>
    <d v="2013-01-16T00:00:00"/>
    <n v="47"/>
    <n v="2"/>
    <n v="23"/>
    <n v="11"/>
    <n v="8"/>
    <n v="6"/>
    <n v="46"/>
    <n v="1"/>
    <n v="2"/>
    <n v="1"/>
    <n v="2"/>
    <n v="8"/>
    <n v="0"/>
    <n v="0"/>
    <n v="0"/>
    <n v="0"/>
    <n v="0"/>
    <n v="0"/>
    <n v="0"/>
    <s v="Spain"/>
  </r>
  <r>
    <n v="524"/>
    <x v="13"/>
    <x v="4"/>
    <x v="3"/>
    <x v="947"/>
    <n v="0"/>
    <n v="0"/>
    <d v="2013-01-16T00:00:00"/>
    <n v="47"/>
    <n v="2"/>
    <n v="23"/>
    <n v="11"/>
    <n v="8"/>
    <n v="6"/>
    <n v="46"/>
    <n v="1"/>
    <n v="2"/>
    <n v="1"/>
    <n v="2"/>
    <n v="8"/>
    <n v="0"/>
    <n v="0"/>
    <n v="0"/>
    <n v="0"/>
    <n v="0"/>
    <n v="0"/>
    <n v="0"/>
    <s v="Australia"/>
  </r>
  <r>
    <n v="10837"/>
    <x v="17"/>
    <x v="0"/>
    <x v="2"/>
    <x v="948"/>
    <n v="1"/>
    <n v="0"/>
    <d v="2012-10-28T00:00:00"/>
    <n v="47"/>
    <n v="2"/>
    <n v="1"/>
    <n v="18"/>
    <n v="20"/>
    <n v="11"/>
    <n v="16"/>
    <n v="1"/>
    <n v="2"/>
    <n v="0"/>
    <n v="3"/>
    <n v="6"/>
    <n v="0"/>
    <n v="0"/>
    <n v="0"/>
    <n v="0"/>
    <n v="0"/>
    <n v="1"/>
    <n v="0"/>
    <s v="Canada"/>
  </r>
  <r>
    <n v="7011"/>
    <x v="28"/>
    <x v="0"/>
    <x v="2"/>
    <x v="949"/>
    <n v="1"/>
    <n v="0"/>
    <d v="2012-10-12T00:00:00"/>
    <n v="47"/>
    <n v="43"/>
    <n v="2"/>
    <n v="27"/>
    <n v="0"/>
    <n v="9"/>
    <n v="12"/>
    <n v="3"/>
    <n v="3"/>
    <n v="0"/>
    <n v="4"/>
    <n v="7"/>
    <n v="0"/>
    <n v="0"/>
    <n v="0"/>
    <n v="0"/>
    <n v="0"/>
    <n v="0"/>
    <n v="0"/>
    <s v="Saudi Arabia"/>
  </r>
  <r>
    <n v="4184"/>
    <x v="47"/>
    <x v="1"/>
    <x v="3"/>
    <x v="950"/>
    <n v="0"/>
    <n v="1"/>
    <d v="2014-06-07T00:00:00"/>
    <n v="48"/>
    <n v="189"/>
    <n v="2"/>
    <n v="29"/>
    <n v="3"/>
    <n v="2"/>
    <n v="40"/>
    <n v="2"/>
    <n v="3"/>
    <n v="2"/>
    <n v="5"/>
    <n v="4"/>
    <n v="0"/>
    <n v="0"/>
    <n v="0"/>
    <n v="0"/>
    <n v="0"/>
    <n v="0"/>
    <n v="0"/>
    <s v="Spain"/>
  </r>
  <r>
    <n v="7679"/>
    <x v="42"/>
    <x v="1"/>
    <x v="1"/>
    <x v="951"/>
    <n v="0"/>
    <n v="0"/>
    <d v="2014-05-19T00:00:00"/>
    <n v="48"/>
    <n v="6"/>
    <n v="3"/>
    <n v="12"/>
    <n v="6"/>
    <n v="1"/>
    <n v="0"/>
    <n v="1"/>
    <n v="1"/>
    <n v="1"/>
    <n v="3"/>
    <n v="3"/>
    <n v="0"/>
    <n v="0"/>
    <n v="0"/>
    <n v="0"/>
    <n v="0"/>
    <n v="0"/>
    <n v="0"/>
    <s v="Spain"/>
  </r>
  <r>
    <n v="7485"/>
    <x v="47"/>
    <x v="1"/>
    <x v="4"/>
    <x v="952"/>
    <n v="1"/>
    <n v="1"/>
    <d v="2014-05-07T00:00:00"/>
    <n v="48"/>
    <n v="67"/>
    <n v="4"/>
    <n v="32"/>
    <n v="17"/>
    <n v="2"/>
    <n v="16"/>
    <n v="3"/>
    <n v="2"/>
    <n v="1"/>
    <n v="4"/>
    <n v="4"/>
    <n v="0"/>
    <n v="0"/>
    <n v="0"/>
    <n v="0"/>
    <n v="0"/>
    <n v="0"/>
    <n v="0"/>
    <s v="Saudi Arabia"/>
  </r>
  <r>
    <n v="7530"/>
    <x v="47"/>
    <x v="1"/>
    <x v="4"/>
    <x v="952"/>
    <n v="1"/>
    <n v="1"/>
    <d v="2014-05-07T00:00:00"/>
    <n v="48"/>
    <n v="67"/>
    <n v="4"/>
    <n v="32"/>
    <n v="17"/>
    <n v="2"/>
    <n v="16"/>
    <n v="3"/>
    <n v="2"/>
    <n v="1"/>
    <n v="4"/>
    <n v="4"/>
    <n v="0"/>
    <n v="0"/>
    <n v="0"/>
    <n v="0"/>
    <n v="0"/>
    <n v="0"/>
    <n v="0"/>
    <s v="Spain"/>
  </r>
  <r>
    <n v="4369"/>
    <x v="35"/>
    <x v="3"/>
    <x v="7"/>
    <x v="953"/>
    <n v="0"/>
    <n v="0"/>
    <d v="2014-01-10T00:00:00"/>
    <n v="48"/>
    <n v="240"/>
    <n v="67"/>
    <n v="500"/>
    <n v="199"/>
    <n v="0"/>
    <n v="163"/>
    <n v="3"/>
    <n v="3"/>
    <n v="5"/>
    <n v="6"/>
    <n v="2"/>
    <n v="0"/>
    <n v="0"/>
    <n v="0"/>
    <n v="0"/>
    <n v="0"/>
    <n v="0"/>
    <n v="0"/>
    <s v="Canada"/>
  </r>
  <r>
    <n v="10652"/>
    <x v="35"/>
    <x v="3"/>
    <x v="3"/>
    <x v="953"/>
    <n v="0"/>
    <n v="0"/>
    <d v="2014-01-10T00:00:00"/>
    <n v="48"/>
    <n v="240"/>
    <n v="67"/>
    <n v="500"/>
    <n v="199"/>
    <n v="0"/>
    <n v="163"/>
    <n v="3"/>
    <n v="3"/>
    <n v="5"/>
    <n v="6"/>
    <n v="2"/>
    <n v="0"/>
    <n v="0"/>
    <n v="0"/>
    <n v="0"/>
    <n v="0"/>
    <n v="0"/>
    <n v="0"/>
    <s v="Canada"/>
  </r>
  <r>
    <n v="286"/>
    <x v="30"/>
    <x v="0"/>
    <x v="1"/>
    <x v="954"/>
    <n v="1"/>
    <n v="1"/>
    <d v="2013-11-29T00:00:00"/>
    <n v="48"/>
    <n v="95"/>
    <n v="11"/>
    <n v="35"/>
    <n v="0"/>
    <n v="4"/>
    <n v="7"/>
    <n v="4"/>
    <n v="2"/>
    <n v="1"/>
    <n v="5"/>
    <n v="6"/>
    <n v="0"/>
    <n v="0"/>
    <n v="0"/>
    <n v="0"/>
    <n v="0"/>
    <n v="0"/>
    <n v="0"/>
    <s v="Spain"/>
  </r>
  <r>
    <n v="5922"/>
    <x v="21"/>
    <x v="1"/>
    <x v="2"/>
    <x v="955"/>
    <n v="0"/>
    <n v="1"/>
    <d v="2013-10-13T00:00:00"/>
    <n v="48"/>
    <n v="210"/>
    <n v="0"/>
    <n v="6"/>
    <n v="0"/>
    <n v="0"/>
    <n v="2"/>
    <n v="2"/>
    <n v="4"/>
    <n v="1"/>
    <n v="5"/>
    <n v="7"/>
    <n v="0"/>
    <n v="0"/>
    <n v="0"/>
    <n v="0"/>
    <n v="0"/>
    <n v="0"/>
    <n v="0"/>
    <s v="Spain"/>
  </r>
  <r>
    <n v="7250"/>
    <x v="29"/>
    <x v="0"/>
    <x v="3"/>
    <x v="956"/>
    <n v="1"/>
    <n v="0"/>
    <d v="2013-10-01T00:00:00"/>
    <n v="48"/>
    <n v="344"/>
    <n v="35"/>
    <n v="178"/>
    <n v="15"/>
    <n v="23"/>
    <n v="17"/>
    <n v="7"/>
    <n v="7"/>
    <n v="2"/>
    <n v="9"/>
    <n v="6"/>
    <n v="0"/>
    <n v="0"/>
    <n v="0"/>
    <n v="0"/>
    <n v="0"/>
    <n v="0"/>
    <n v="0"/>
    <s v="Canada"/>
  </r>
  <r>
    <n v="2478"/>
    <x v="28"/>
    <x v="0"/>
    <x v="2"/>
    <x v="957"/>
    <n v="1"/>
    <n v="0"/>
    <d v="2013-08-31T00:00:00"/>
    <n v="48"/>
    <n v="2"/>
    <n v="2"/>
    <n v="4"/>
    <n v="13"/>
    <n v="13"/>
    <n v="4"/>
    <n v="1"/>
    <n v="1"/>
    <n v="0"/>
    <n v="4"/>
    <n v="4"/>
    <n v="0"/>
    <n v="0"/>
    <n v="0"/>
    <n v="0"/>
    <n v="0"/>
    <n v="0"/>
    <n v="0"/>
    <s v="Spain"/>
  </r>
  <r>
    <n v="1160"/>
    <x v="0"/>
    <x v="0"/>
    <x v="2"/>
    <x v="958"/>
    <n v="1"/>
    <n v="1"/>
    <d v="2013-08-23T00:00:00"/>
    <n v="48"/>
    <n v="9"/>
    <n v="4"/>
    <n v="17"/>
    <n v="10"/>
    <n v="2"/>
    <n v="7"/>
    <n v="4"/>
    <n v="3"/>
    <n v="0"/>
    <n v="3"/>
    <n v="8"/>
    <n v="0"/>
    <n v="0"/>
    <n v="0"/>
    <n v="0"/>
    <n v="0"/>
    <n v="0"/>
    <n v="0"/>
    <s v="Spain"/>
  </r>
  <r>
    <n v="9214"/>
    <x v="50"/>
    <x v="0"/>
    <x v="2"/>
    <x v="959"/>
    <n v="0"/>
    <n v="0"/>
    <d v="2013-08-16T00:00:00"/>
    <n v="48"/>
    <n v="179"/>
    <n v="2"/>
    <n v="64"/>
    <n v="38"/>
    <n v="17"/>
    <n v="58"/>
    <n v="1"/>
    <n v="5"/>
    <n v="1"/>
    <n v="6"/>
    <n v="5"/>
    <n v="0"/>
    <n v="0"/>
    <n v="0"/>
    <n v="0"/>
    <n v="0"/>
    <n v="0"/>
    <n v="0"/>
    <s v="Spain"/>
  </r>
  <r>
    <n v="273"/>
    <x v="0"/>
    <x v="3"/>
    <x v="2"/>
    <x v="960"/>
    <n v="1"/>
    <n v="1"/>
    <d v="2013-07-16T00:00:00"/>
    <n v="48"/>
    <n v="130"/>
    <n v="0"/>
    <n v="16"/>
    <n v="0"/>
    <n v="0"/>
    <n v="5"/>
    <n v="5"/>
    <n v="3"/>
    <n v="1"/>
    <n v="4"/>
    <n v="7"/>
    <n v="0"/>
    <n v="0"/>
    <n v="0"/>
    <n v="1"/>
    <n v="0"/>
    <n v="0"/>
    <n v="0"/>
    <s v="Germany"/>
  </r>
  <r>
    <n v="851"/>
    <x v="20"/>
    <x v="3"/>
    <x v="2"/>
    <x v="380"/>
    <n v="1"/>
    <n v="1"/>
    <d v="2013-07-09T00:00:00"/>
    <n v="48"/>
    <n v="306"/>
    <n v="5"/>
    <n v="109"/>
    <n v="21"/>
    <n v="109"/>
    <n v="92"/>
    <n v="9"/>
    <n v="5"/>
    <n v="2"/>
    <n v="10"/>
    <n v="6"/>
    <n v="0"/>
    <n v="0"/>
    <n v="0"/>
    <n v="0"/>
    <n v="0"/>
    <n v="0"/>
    <n v="0"/>
    <s v="Canada"/>
  </r>
  <r>
    <n v="9729"/>
    <x v="26"/>
    <x v="0"/>
    <x v="4"/>
    <x v="961"/>
    <n v="1"/>
    <n v="1"/>
    <d v="2013-06-02T00:00:00"/>
    <n v="48"/>
    <n v="189"/>
    <n v="10"/>
    <n v="253"/>
    <n v="56"/>
    <n v="43"/>
    <n v="64"/>
    <n v="6"/>
    <n v="8"/>
    <n v="2"/>
    <n v="7"/>
    <n v="7"/>
    <n v="0"/>
    <n v="0"/>
    <n v="0"/>
    <n v="0"/>
    <n v="0"/>
    <n v="0"/>
    <n v="0"/>
    <s v="Germany"/>
  </r>
  <r>
    <n v="9665"/>
    <x v="35"/>
    <x v="1"/>
    <x v="0"/>
    <x v="962"/>
    <n v="0"/>
    <n v="1"/>
    <d v="2013-04-27T00:00:00"/>
    <n v="48"/>
    <n v="267"/>
    <n v="3"/>
    <n v="30"/>
    <n v="4"/>
    <n v="0"/>
    <n v="57"/>
    <n v="4"/>
    <n v="5"/>
    <n v="2"/>
    <n v="5"/>
    <n v="6"/>
    <n v="0"/>
    <n v="0"/>
    <n v="0"/>
    <n v="0"/>
    <n v="0"/>
    <n v="0"/>
    <n v="0"/>
    <s v="Saudi Arabia"/>
  </r>
  <r>
    <n v="2620"/>
    <x v="21"/>
    <x v="1"/>
    <x v="2"/>
    <x v="963"/>
    <n v="1"/>
    <n v="0"/>
    <d v="2013-04-13T00:00:00"/>
    <n v="48"/>
    <n v="14"/>
    <n v="0"/>
    <n v="2"/>
    <n v="0"/>
    <n v="0"/>
    <n v="7"/>
    <n v="1"/>
    <n v="1"/>
    <n v="0"/>
    <n v="2"/>
    <n v="8"/>
    <n v="0"/>
    <n v="0"/>
    <n v="0"/>
    <n v="0"/>
    <n v="0"/>
    <n v="1"/>
    <n v="0"/>
    <s v="Saudi Arabia"/>
  </r>
  <r>
    <n v="8254"/>
    <x v="21"/>
    <x v="1"/>
    <x v="2"/>
    <x v="963"/>
    <n v="1"/>
    <n v="0"/>
    <d v="2013-04-13T00:00:00"/>
    <n v="48"/>
    <n v="14"/>
    <n v="0"/>
    <n v="2"/>
    <n v="0"/>
    <n v="0"/>
    <n v="7"/>
    <n v="1"/>
    <n v="1"/>
    <n v="0"/>
    <n v="2"/>
    <n v="8"/>
    <n v="0"/>
    <n v="0"/>
    <n v="0"/>
    <n v="0"/>
    <n v="0"/>
    <n v="0"/>
    <n v="0"/>
    <s v="Germany"/>
  </r>
  <r>
    <n v="3852"/>
    <x v="1"/>
    <x v="3"/>
    <x v="3"/>
    <x v="964"/>
    <n v="1"/>
    <n v="1"/>
    <d v="2013-03-08T00:00:00"/>
    <n v="48"/>
    <n v="505"/>
    <n v="72"/>
    <n v="270"/>
    <n v="36"/>
    <n v="27"/>
    <n v="54"/>
    <n v="4"/>
    <n v="9"/>
    <n v="2"/>
    <n v="12"/>
    <n v="5"/>
    <n v="0"/>
    <n v="0"/>
    <n v="0"/>
    <n v="0"/>
    <n v="0"/>
    <n v="0"/>
    <n v="0"/>
    <s v="India"/>
  </r>
  <r>
    <n v="1000"/>
    <x v="1"/>
    <x v="3"/>
    <x v="3"/>
    <x v="964"/>
    <n v="1"/>
    <n v="1"/>
    <d v="2013-03-08T00:00:00"/>
    <n v="48"/>
    <n v="505"/>
    <n v="72"/>
    <n v="270"/>
    <n v="36"/>
    <n v="27"/>
    <n v="54"/>
    <n v="4"/>
    <n v="9"/>
    <n v="2"/>
    <n v="12"/>
    <n v="5"/>
    <n v="0"/>
    <n v="0"/>
    <n v="0"/>
    <n v="0"/>
    <n v="0"/>
    <n v="0"/>
    <n v="0"/>
    <s v="Spain"/>
  </r>
  <r>
    <n v="3099"/>
    <x v="0"/>
    <x v="0"/>
    <x v="0"/>
    <x v="965"/>
    <n v="1"/>
    <n v="1"/>
    <d v="2013-02-25T00:00:00"/>
    <n v="48"/>
    <n v="183"/>
    <n v="5"/>
    <n v="65"/>
    <n v="3"/>
    <n v="5"/>
    <n v="49"/>
    <n v="5"/>
    <n v="5"/>
    <n v="2"/>
    <n v="4"/>
    <n v="9"/>
    <n v="0"/>
    <n v="0"/>
    <n v="0"/>
    <n v="0"/>
    <n v="0"/>
    <n v="0"/>
    <n v="0"/>
    <s v="Spain"/>
  </r>
  <r>
    <n v="6318"/>
    <x v="46"/>
    <x v="0"/>
    <x v="2"/>
    <x v="966"/>
    <n v="0"/>
    <n v="0"/>
    <d v="2013-01-13T00:00:00"/>
    <n v="48"/>
    <n v="758"/>
    <n v="12"/>
    <n v="385"/>
    <n v="33"/>
    <n v="89"/>
    <n v="89"/>
    <n v="1"/>
    <n v="9"/>
    <n v="7"/>
    <n v="13"/>
    <n v="4"/>
    <n v="0"/>
    <n v="0"/>
    <n v="0"/>
    <n v="0"/>
    <n v="0"/>
    <n v="0"/>
    <n v="0"/>
    <s v="Canada"/>
  </r>
  <r>
    <n v="5396"/>
    <x v="46"/>
    <x v="0"/>
    <x v="2"/>
    <x v="966"/>
    <n v="0"/>
    <n v="0"/>
    <d v="2013-01-13T00:00:00"/>
    <n v="48"/>
    <n v="758"/>
    <n v="12"/>
    <n v="385"/>
    <n v="33"/>
    <n v="89"/>
    <n v="89"/>
    <n v="1"/>
    <n v="9"/>
    <n v="7"/>
    <n v="13"/>
    <n v="4"/>
    <n v="0"/>
    <n v="0"/>
    <n v="0"/>
    <n v="0"/>
    <n v="0"/>
    <n v="0"/>
    <n v="0"/>
    <s v="Australia"/>
  </r>
  <r>
    <n v="7966"/>
    <x v="8"/>
    <x v="0"/>
    <x v="1"/>
    <x v="967"/>
    <n v="1"/>
    <n v="1"/>
    <d v="2013-01-08T00:00:00"/>
    <n v="48"/>
    <n v="505"/>
    <n v="137"/>
    <n v="401"/>
    <n v="104"/>
    <n v="22"/>
    <n v="22"/>
    <n v="3"/>
    <n v="11"/>
    <n v="5"/>
    <n v="11"/>
    <n v="5"/>
    <n v="0"/>
    <n v="0"/>
    <n v="0"/>
    <n v="0"/>
    <n v="0"/>
    <n v="0"/>
    <n v="1"/>
    <s v="Spain"/>
  </r>
  <r>
    <n v="454"/>
    <x v="36"/>
    <x v="0"/>
    <x v="3"/>
    <x v="968"/>
    <n v="1"/>
    <n v="0"/>
    <d v="2012-11-14T00:00:00"/>
    <n v="48"/>
    <n v="824"/>
    <n v="32"/>
    <n v="162"/>
    <n v="42"/>
    <n v="32"/>
    <n v="43"/>
    <n v="2"/>
    <n v="11"/>
    <n v="4"/>
    <n v="11"/>
    <n v="6"/>
    <n v="0"/>
    <n v="0"/>
    <n v="0"/>
    <n v="0"/>
    <n v="0"/>
    <n v="0"/>
    <n v="0"/>
    <s v="Saudi Arabia"/>
  </r>
  <r>
    <n v="309"/>
    <x v="1"/>
    <x v="1"/>
    <x v="3"/>
    <x v="969"/>
    <n v="0"/>
    <n v="1"/>
    <d v="2012-10-16T00:00:00"/>
    <n v="48"/>
    <n v="918"/>
    <n v="21"/>
    <n v="118"/>
    <n v="13"/>
    <n v="10"/>
    <n v="21"/>
    <n v="3"/>
    <n v="8"/>
    <n v="3"/>
    <n v="5"/>
    <n v="6"/>
    <n v="0"/>
    <n v="0"/>
    <n v="0"/>
    <n v="1"/>
    <n v="0"/>
    <n v="0"/>
    <n v="0"/>
    <s v="Saudi Arabia"/>
  </r>
  <r>
    <n v="3571"/>
    <x v="1"/>
    <x v="1"/>
    <x v="3"/>
    <x v="969"/>
    <n v="0"/>
    <n v="1"/>
    <d v="2012-10-16T00:00:00"/>
    <n v="48"/>
    <n v="918"/>
    <n v="21"/>
    <n v="118"/>
    <n v="13"/>
    <n v="10"/>
    <n v="21"/>
    <n v="3"/>
    <n v="8"/>
    <n v="3"/>
    <n v="5"/>
    <n v="6"/>
    <n v="0"/>
    <n v="0"/>
    <n v="0"/>
    <n v="1"/>
    <n v="0"/>
    <n v="1"/>
    <n v="0"/>
    <s v="Spain"/>
  </r>
  <r>
    <n v="8395"/>
    <x v="1"/>
    <x v="0"/>
    <x v="1"/>
    <x v="970"/>
    <n v="0"/>
    <n v="0"/>
    <d v="2012-08-20T00:00:00"/>
    <n v="48"/>
    <n v="980"/>
    <n v="37"/>
    <n v="265"/>
    <n v="35"/>
    <n v="163"/>
    <n v="31"/>
    <n v="1"/>
    <n v="3"/>
    <n v="6"/>
    <n v="12"/>
    <n v="6"/>
    <n v="0"/>
    <n v="0"/>
    <n v="0"/>
    <n v="0"/>
    <n v="0"/>
    <n v="1"/>
    <n v="0"/>
    <s v="Saudi Arabia"/>
  </r>
  <r>
    <n v="2591"/>
    <x v="8"/>
    <x v="0"/>
    <x v="4"/>
    <x v="971"/>
    <n v="0"/>
    <n v="1"/>
    <d v="2014-06-22T00:00:00"/>
    <n v="49"/>
    <n v="526"/>
    <n v="35"/>
    <n v="214"/>
    <n v="69"/>
    <n v="53"/>
    <n v="35"/>
    <n v="2"/>
    <n v="6"/>
    <n v="3"/>
    <n v="4"/>
    <n v="2"/>
    <n v="0"/>
    <n v="0"/>
    <n v="0"/>
    <n v="0"/>
    <n v="0"/>
    <n v="0"/>
    <n v="0"/>
    <s v="USA"/>
  </r>
  <r>
    <n v="1640"/>
    <x v="5"/>
    <x v="0"/>
    <x v="0"/>
    <x v="972"/>
    <n v="1"/>
    <n v="1"/>
    <d v="2014-06-22T00:00:00"/>
    <n v="49"/>
    <n v="66"/>
    <n v="0"/>
    <n v="16"/>
    <n v="0"/>
    <n v="6"/>
    <n v="20"/>
    <n v="2"/>
    <n v="1"/>
    <n v="1"/>
    <n v="4"/>
    <n v="3"/>
    <n v="0"/>
    <n v="0"/>
    <n v="0"/>
    <n v="0"/>
    <n v="0"/>
    <n v="0"/>
    <n v="0"/>
    <s v="Spain"/>
  </r>
  <r>
    <n v="810"/>
    <x v="17"/>
    <x v="0"/>
    <x v="2"/>
    <x v="973"/>
    <n v="0"/>
    <n v="1"/>
    <d v="2014-05-12T00:00:00"/>
    <n v="49"/>
    <n v="151"/>
    <n v="81"/>
    <n v="86"/>
    <n v="168"/>
    <n v="91"/>
    <n v="64"/>
    <n v="2"/>
    <n v="4"/>
    <n v="2"/>
    <n v="11"/>
    <n v="2"/>
    <n v="0"/>
    <n v="0"/>
    <n v="0"/>
    <n v="0"/>
    <n v="0"/>
    <n v="0"/>
    <n v="0"/>
    <s v="Spain"/>
  </r>
  <r>
    <n v="9423"/>
    <x v="7"/>
    <x v="3"/>
    <x v="2"/>
    <x v="974"/>
    <n v="1"/>
    <n v="0"/>
    <d v="2014-02-23T00:00:00"/>
    <n v="49"/>
    <n v="13"/>
    <n v="3"/>
    <n v="17"/>
    <n v="7"/>
    <n v="3"/>
    <n v="3"/>
    <n v="2"/>
    <n v="2"/>
    <n v="0"/>
    <n v="4"/>
    <n v="5"/>
    <n v="0"/>
    <n v="0"/>
    <n v="0"/>
    <n v="0"/>
    <n v="0"/>
    <n v="0"/>
    <n v="0"/>
    <s v="Spain"/>
  </r>
  <r>
    <n v="4345"/>
    <x v="32"/>
    <x v="2"/>
    <x v="1"/>
    <x v="120"/>
    <n v="1"/>
    <n v="1"/>
    <d v="2014-01-12T00:00:00"/>
    <n v="49"/>
    <n v="5"/>
    <n v="1"/>
    <n v="9"/>
    <n v="2"/>
    <n v="0"/>
    <n v="4"/>
    <n v="1"/>
    <n v="1"/>
    <n v="0"/>
    <n v="2"/>
    <n v="7"/>
    <n v="0"/>
    <n v="0"/>
    <n v="0"/>
    <n v="0"/>
    <n v="0"/>
    <n v="0"/>
    <n v="0"/>
    <s v="Australia"/>
  </r>
  <r>
    <n v="89"/>
    <x v="17"/>
    <x v="2"/>
    <x v="2"/>
    <x v="975"/>
    <n v="1"/>
    <n v="0"/>
    <d v="2013-12-09T00:00:00"/>
    <n v="49"/>
    <n v="5"/>
    <n v="9"/>
    <n v="20"/>
    <n v="6"/>
    <n v="8"/>
    <n v="21"/>
    <n v="2"/>
    <n v="2"/>
    <n v="0"/>
    <n v="4"/>
    <n v="6"/>
    <n v="0"/>
    <n v="0"/>
    <n v="0"/>
    <n v="0"/>
    <n v="0"/>
    <n v="0"/>
    <n v="0"/>
    <s v="Saudi Arabia"/>
  </r>
  <r>
    <n v="5294"/>
    <x v="4"/>
    <x v="0"/>
    <x v="1"/>
    <x v="976"/>
    <n v="1"/>
    <n v="0"/>
    <d v="2013-11-20T00:00:00"/>
    <n v="49"/>
    <n v="6"/>
    <n v="8"/>
    <n v="19"/>
    <n v="16"/>
    <n v="4"/>
    <n v="4"/>
    <n v="3"/>
    <n v="3"/>
    <n v="0"/>
    <n v="4"/>
    <n v="7"/>
    <n v="0"/>
    <n v="0"/>
    <n v="0"/>
    <n v="0"/>
    <n v="0"/>
    <n v="0"/>
    <n v="0"/>
    <s v="Spain"/>
  </r>
  <r>
    <n v="1321"/>
    <x v="21"/>
    <x v="0"/>
    <x v="2"/>
    <x v="977"/>
    <n v="1"/>
    <n v="0"/>
    <d v="2013-11-04T00:00:00"/>
    <n v="49"/>
    <n v="22"/>
    <n v="2"/>
    <n v="18"/>
    <n v="0"/>
    <n v="2"/>
    <n v="12"/>
    <n v="3"/>
    <n v="3"/>
    <n v="0"/>
    <n v="3"/>
    <n v="8"/>
    <n v="0"/>
    <n v="0"/>
    <n v="0"/>
    <n v="0"/>
    <n v="0"/>
    <n v="0"/>
    <n v="0"/>
    <s v="Canada"/>
  </r>
  <r>
    <n v="2686"/>
    <x v="10"/>
    <x v="4"/>
    <x v="3"/>
    <x v="978"/>
    <n v="0"/>
    <n v="0"/>
    <d v="2013-10-21T00:00:00"/>
    <n v="49"/>
    <n v="0"/>
    <n v="1"/>
    <n v="4"/>
    <n v="15"/>
    <n v="1"/>
    <n v="5"/>
    <n v="1"/>
    <n v="1"/>
    <n v="0"/>
    <n v="2"/>
    <n v="7"/>
    <n v="0"/>
    <n v="0"/>
    <n v="0"/>
    <n v="0"/>
    <n v="0"/>
    <n v="0"/>
    <n v="0"/>
    <s v="Australia"/>
  </r>
  <r>
    <n v="1215"/>
    <x v="29"/>
    <x v="0"/>
    <x v="3"/>
    <x v="979"/>
    <n v="0"/>
    <n v="0"/>
    <d v="2013-10-08T00:00:00"/>
    <n v="49"/>
    <n v="690"/>
    <n v="117"/>
    <n v="499"/>
    <n v="76"/>
    <n v="102"/>
    <n v="88"/>
    <n v="1"/>
    <n v="5"/>
    <n v="10"/>
    <n v="7"/>
    <n v="3"/>
    <n v="1"/>
    <n v="0"/>
    <n v="0"/>
    <n v="0"/>
    <n v="0"/>
    <n v="0"/>
    <n v="0"/>
    <s v="Spain"/>
  </r>
  <r>
    <n v="9283"/>
    <x v="29"/>
    <x v="0"/>
    <x v="1"/>
    <x v="980"/>
    <n v="1"/>
    <n v="2"/>
    <d v="2013-09-12T00:00:00"/>
    <n v="49"/>
    <n v="8"/>
    <n v="1"/>
    <n v="7"/>
    <n v="2"/>
    <n v="0"/>
    <n v="0"/>
    <n v="1"/>
    <n v="0"/>
    <n v="0"/>
    <n v="3"/>
    <n v="4"/>
    <n v="0"/>
    <n v="0"/>
    <n v="0"/>
    <n v="0"/>
    <n v="0"/>
    <n v="0"/>
    <n v="0"/>
    <s v="Canada"/>
  </r>
  <r>
    <n v="3120"/>
    <x v="9"/>
    <x v="0"/>
    <x v="3"/>
    <x v="981"/>
    <n v="1"/>
    <n v="0"/>
    <d v="2013-08-28T00:00:00"/>
    <n v="49"/>
    <n v="6"/>
    <n v="1"/>
    <n v="10"/>
    <n v="0"/>
    <n v="1"/>
    <n v="4"/>
    <n v="1"/>
    <n v="1"/>
    <n v="0"/>
    <n v="2"/>
    <n v="8"/>
    <n v="0"/>
    <n v="0"/>
    <n v="0"/>
    <n v="0"/>
    <n v="0"/>
    <n v="0"/>
    <n v="1"/>
    <s v="Canada"/>
  </r>
  <r>
    <n v="5868"/>
    <x v="36"/>
    <x v="0"/>
    <x v="2"/>
    <x v="982"/>
    <n v="1"/>
    <n v="0"/>
    <d v="2013-08-22T00:00:00"/>
    <n v="49"/>
    <n v="2"/>
    <n v="4"/>
    <n v="9"/>
    <n v="10"/>
    <n v="5"/>
    <n v="16"/>
    <n v="2"/>
    <n v="1"/>
    <n v="0"/>
    <n v="3"/>
    <n v="7"/>
    <n v="0"/>
    <n v="0"/>
    <n v="0"/>
    <n v="0"/>
    <n v="0"/>
    <n v="0"/>
    <n v="0"/>
    <s v="Canada"/>
  </r>
  <r>
    <n v="8143"/>
    <x v="42"/>
    <x v="1"/>
    <x v="1"/>
    <x v="983"/>
    <n v="0"/>
    <n v="0"/>
    <d v="2013-07-30T00:00:00"/>
    <n v="49"/>
    <n v="202"/>
    <n v="2"/>
    <n v="46"/>
    <n v="3"/>
    <n v="2"/>
    <n v="10"/>
    <n v="2"/>
    <n v="4"/>
    <n v="2"/>
    <n v="5"/>
    <n v="7"/>
    <n v="1"/>
    <n v="0"/>
    <n v="0"/>
    <n v="1"/>
    <n v="0"/>
    <n v="1"/>
    <n v="0"/>
    <s v="Spain"/>
  </r>
  <r>
    <n v="3479"/>
    <x v="47"/>
    <x v="0"/>
    <x v="1"/>
    <x v="984"/>
    <n v="0"/>
    <n v="0"/>
    <d v="2013-07-19T00:00:00"/>
    <n v="49"/>
    <n v="4"/>
    <n v="8"/>
    <n v="11"/>
    <n v="12"/>
    <n v="2"/>
    <n v="13"/>
    <n v="1"/>
    <n v="2"/>
    <n v="0"/>
    <n v="3"/>
    <n v="7"/>
    <n v="0"/>
    <n v="0"/>
    <n v="1"/>
    <n v="0"/>
    <n v="0"/>
    <n v="0"/>
    <n v="0"/>
    <s v="Canada"/>
  </r>
  <r>
    <n v="7214"/>
    <x v="35"/>
    <x v="0"/>
    <x v="2"/>
    <x v="770"/>
    <n v="0"/>
    <n v="0"/>
    <d v="2013-07-05T00:00:00"/>
    <n v="49"/>
    <n v="792"/>
    <n v="0"/>
    <n v="275"/>
    <n v="45"/>
    <n v="45"/>
    <n v="126"/>
    <n v="1"/>
    <n v="4"/>
    <n v="8"/>
    <n v="5"/>
    <n v="3"/>
    <n v="0"/>
    <n v="0"/>
    <n v="0"/>
    <n v="0"/>
    <n v="0"/>
    <n v="0"/>
    <n v="0"/>
    <s v="Spain"/>
  </r>
  <r>
    <n v="5543"/>
    <x v="13"/>
    <x v="0"/>
    <x v="3"/>
    <x v="985"/>
    <n v="0"/>
    <n v="1"/>
    <d v="2013-06-24T00:00:00"/>
    <n v="49"/>
    <n v="545"/>
    <n v="7"/>
    <n v="114"/>
    <n v="37"/>
    <n v="21"/>
    <n v="78"/>
    <n v="5"/>
    <n v="7"/>
    <n v="2"/>
    <n v="11"/>
    <n v="5"/>
    <n v="0"/>
    <n v="0"/>
    <n v="0"/>
    <n v="1"/>
    <n v="0"/>
    <n v="0"/>
    <n v="0"/>
    <s v="Spain"/>
  </r>
  <r>
    <n v="9347"/>
    <x v="16"/>
    <x v="3"/>
    <x v="3"/>
    <x v="986"/>
    <n v="0"/>
    <n v="1"/>
    <d v="2013-06-21T00:00:00"/>
    <n v="49"/>
    <n v="31"/>
    <n v="0"/>
    <n v="7"/>
    <n v="2"/>
    <n v="0"/>
    <n v="6"/>
    <n v="1"/>
    <n v="1"/>
    <n v="0"/>
    <n v="3"/>
    <n v="5"/>
    <n v="0"/>
    <n v="0"/>
    <n v="0"/>
    <n v="0"/>
    <n v="0"/>
    <n v="0"/>
    <n v="0"/>
    <s v="Spain"/>
  </r>
  <r>
    <n v="10160"/>
    <x v="16"/>
    <x v="3"/>
    <x v="3"/>
    <x v="986"/>
    <n v="0"/>
    <n v="1"/>
    <d v="2013-06-21T00:00:00"/>
    <n v="49"/>
    <n v="31"/>
    <n v="0"/>
    <n v="7"/>
    <n v="2"/>
    <n v="0"/>
    <n v="6"/>
    <n v="1"/>
    <n v="1"/>
    <n v="0"/>
    <n v="3"/>
    <n v="5"/>
    <n v="0"/>
    <n v="0"/>
    <n v="0"/>
    <n v="0"/>
    <n v="0"/>
    <n v="0"/>
    <n v="0"/>
    <s v="Spain"/>
  </r>
  <r>
    <n v="1406"/>
    <x v="17"/>
    <x v="0"/>
    <x v="1"/>
    <x v="987"/>
    <n v="1"/>
    <n v="1"/>
    <d v="2013-02-12T00:00:00"/>
    <n v="49"/>
    <n v="280"/>
    <n v="7"/>
    <n v="81"/>
    <n v="20"/>
    <n v="0"/>
    <n v="27"/>
    <n v="8"/>
    <n v="6"/>
    <n v="3"/>
    <n v="5"/>
    <n v="7"/>
    <n v="0"/>
    <n v="0"/>
    <n v="0"/>
    <n v="0"/>
    <n v="0"/>
    <n v="0"/>
    <n v="0"/>
    <s v="Spain"/>
  </r>
  <r>
    <n v="7019"/>
    <x v="34"/>
    <x v="0"/>
    <x v="3"/>
    <x v="988"/>
    <n v="1"/>
    <n v="1"/>
    <d v="2013-01-23T00:00:00"/>
    <n v="49"/>
    <n v="109"/>
    <n v="18"/>
    <n v="16"/>
    <n v="24"/>
    <n v="26"/>
    <n v="18"/>
    <n v="4"/>
    <n v="3"/>
    <n v="1"/>
    <n v="5"/>
    <n v="4"/>
    <n v="0"/>
    <n v="0"/>
    <n v="0"/>
    <n v="0"/>
    <n v="0"/>
    <n v="0"/>
    <n v="0"/>
    <s v="Saudi Arabia"/>
  </r>
  <r>
    <n v="2157"/>
    <x v="20"/>
    <x v="0"/>
    <x v="3"/>
    <x v="989"/>
    <n v="1"/>
    <n v="1"/>
    <d v="2013-01-12T00:00:00"/>
    <n v="49"/>
    <n v="15"/>
    <n v="8"/>
    <n v="16"/>
    <n v="11"/>
    <n v="5"/>
    <n v="22"/>
    <n v="4"/>
    <n v="2"/>
    <n v="0"/>
    <n v="4"/>
    <n v="6"/>
    <n v="0"/>
    <n v="0"/>
    <n v="0"/>
    <n v="0"/>
    <n v="0"/>
    <n v="0"/>
    <n v="0"/>
    <s v="Canada"/>
  </r>
  <r>
    <n v="8939"/>
    <x v="8"/>
    <x v="0"/>
    <x v="0"/>
    <x v="990"/>
    <n v="0"/>
    <n v="1"/>
    <d v="2012-12-16T00:00:00"/>
    <n v="49"/>
    <n v="382"/>
    <n v="138"/>
    <n v="65"/>
    <n v="60"/>
    <n v="26"/>
    <n v="59"/>
    <n v="6"/>
    <n v="5"/>
    <n v="2"/>
    <n v="12"/>
    <n v="5"/>
    <n v="0"/>
    <n v="0"/>
    <n v="0"/>
    <n v="0"/>
    <n v="0"/>
    <n v="0"/>
    <n v="0"/>
    <s v="Spain"/>
  </r>
  <r>
    <n v="10250"/>
    <x v="6"/>
    <x v="4"/>
    <x v="3"/>
    <x v="991"/>
    <n v="0"/>
    <n v="0"/>
    <d v="2012-11-20T00:00:00"/>
    <n v="49"/>
    <n v="1"/>
    <n v="5"/>
    <n v="3"/>
    <n v="7"/>
    <n v="4"/>
    <n v="8"/>
    <n v="1"/>
    <n v="1"/>
    <n v="0"/>
    <n v="2"/>
    <n v="7"/>
    <n v="0"/>
    <n v="0"/>
    <n v="0"/>
    <n v="0"/>
    <n v="0"/>
    <n v="0"/>
    <n v="0"/>
    <s v="Spain"/>
  </r>
  <r>
    <n v="1272"/>
    <x v="15"/>
    <x v="3"/>
    <x v="1"/>
    <x v="992"/>
    <n v="0"/>
    <n v="1"/>
    <d v="2012-10-21T00:00:00"/>
    <n v="49"/>
    <n v="664"/>
    <n v="58"/>
    <n v="83"/>
    <n v="32"/>
    <n v="0"/>
    <n v="66"/>
    <n v="4"/>
    <n v="7"/>
    <n v="5"/>
    <n v="10"/>
    <n v="5"/>
    <n v="0"/>
    <n v="0"/>
    <n v="0"/>
    <n v="0"/>
    <n v="0"/>
    <n v="0"/>
    <n v="0"/>
    <s v="Australia"/>
  </r>
  <r>
    <n v="3007"/>
    <x v="13"/>
    <x v="0"/>
    <x v="3"/>
    <x v="993"/>
    <n v="1"/>
    <n v="1"/>
    <d v="2012-10-04T00:00:00"/>
    <n v="49"/>
    <n v="27"/>
    <n v="2"/>
    <n v="10"/>
    <n v="0"/>
    <n v="0"/>
    <n v="1"/>
    <n v="2"/>
    <n v="1"/>
    <n v="0"/>
    <n v="3"/>
    <n v="8"/>
    <n v="0"/>
    <n v="0"/>
    <n v="0"/>
    <n v="0"/>
    <n v="0"/>
    <n v="0"/>
    <n v="0"/>
    <s v="India"/>
  </r>
  <r>
    <n v="5513"/>
    <x v="13"/>
    <x v="0"/>
    <x v="3"/>
    <x v="993"/>
    <n v="1"/>
    <n v="1"/>
    <d v="2012-10-04T00:00:00"/>
    <n v="49"/>
    <n v="27"/>
    <n v="2"/>
    <n v="10"/>
    <n v="0"/>
    <n v="0"/>
    <n v="1"/>
    <n v="2"/>
    <n v="1"/>
    <n v="0"/>
    <n v="3"/>
    <n v="8"/>
    <n v="0"/>
    <n v="0"/>
    <n v="0"/>
    <n v="0"/>
    <n v="0"/>
    <n v="0"/>
    <n v="0"/>
    <s v="Spain"/>
  </r>
  <r>
    <n v="679"/>
    <x v="35"/>
    <x v="1"/>
    <x v="2"/>
    <x v="994"/>
    <n v="1"/>
    <n v="1"/>
    <d v="2012-09-20T00:00:00"/>
    <n v="49"/>
    <n v="13"/>
    <n v="4"/>
    <n v="20"/>
    <n v="0"/>
    <n v="0"/>
    <n v="1"/>
    <n v="2"/>
    <n v="1"/>
    <n v="0"/>
    <n v="3"/>
    <n v="9"/>
    <n v="0"/>
    <n v="0"/>
    <n v="0"/>
    <n v="0"/>
    <n v="0"/>
    <n v="0"/>
    <n v="0"/>
    <s v="Spain"/>
  </r>
  <r>
    <n v="8876"/>
    <x v="34"/>
    <x v="1"/>
    <x v="3"/>
    <x v="995"/>
    <n v="1"/>
    <n v="1"/>
    <d v="2012-08-08T00:00:00"/>
    <n v="49"/>
    <n v="132"/>
    <n v="0"/>
    <n v="16"/>
    <n v="0"/>
    <n v="0"/>
    <n v="4"/>
    <n v="5"/>
    <n v="3"/>
    <n v="1"/>
    <n v="4"/>
    <n v="9"/>
    <n v="0"/>
    <n v="0"/>
    <n v="0"/>
    <n v="0"/>
    <n v="0"/>
    <n v="0"/>
    <n v="0"/>
    <s v="Spain"/>
  </r>
  <r>
    <n v="10827"/>
    <x v="3"/>
    <x v="1"/>
    <x v="2"/>
    <x v="996"/>
    <n v="1"/>
    <n v="1"/>
    <d v="2012-08-07T00:00:00"/>
    <n v="49"/>
    <n v="88"/>
    <n v="3"/>
    <n v="21"/>
    <n v="4"/>
    <n v="1"/>
    <n v="29"/>
    <n v="4"/>
    <n v="3"/>
    <n v="0"/>
    <n v="4"/>
    <n v="9"/>
    <n v="0"/>
    <n v="0"/>
    <n v="0"/>
    <n v="0"/>
    <n v="0"/>
    <n v="0"/>
    <n v="0"/>
    <s v="Australia"/>
  </r>
  <r>
    <n v="7300"/>
    <x v="30"/>
    <x v="0"/>
    <x v="0"/>
    <x v="997"/>
    <n v="0"/>
    <n v="1"/>
    <d v="2014-06-29T00:00:00"/>
    <n v="50"/>
    <n v="448"/>
    <n v="4"/>
    <n v="34"/>
    <n v="6"/>
    <n v="4"/>
    <n v="39"/>
    <n v="3"/>
    <n v="8"/>
    <n v="1"/>
    <n v="7"/>
    <n v="5"/>
    <n v="0"/>
    <n v="0"/>
    <n v="0"/>
    <n v="1"/>
    <n v="0"/>
    <n v="0"/>
    <n v="0"/>
    <s v="India"/>
  </r>
  <r>
    <n v="4268"/>
    <x v="8"/>
    <x v="0"/>
    <x v="2"/>
    <x v="998"/>
    <n v="0"/>
    <n v="1"/>
    <d v="2014-06-09T00:00:00"/>
    <n v="50"/>
    <n v="129"/>
    <n v="0"/>
    <n v="21"/>
    <n v="0"/>
    <n v="1"/>
    <n v="7"/>
    <n v="1"/>
    <n v="3"/>
    <n v="1"/>
    <n v="4"/>
    <n v="4"/>
    <n v="0"/>
    <n v="0"/>
    <n v="0"/>
    <n v="0"/>
    <n v="0"/>
    <n v="0"/>
    <n v="0"/>
    <s v="USA"/>
  </r>
  <r>
    <n v="4603"/>
    <x v="12"/>
    <x v="1"/>
    <x v="2"/>
    <x v="999"/>
    <n v="0"/>
    <n v="1"/>
    <d v="2014-01-31T00:00:00"/>
    <n v="50"/>
    <n v="371"/>
    <n v="32"/>
    <n v="189"/>
    <n v="0"/>
    <n v="58"/>
    <n v="6"/>
    <n v="2"/>
    <n v="5"/>
    <n v="4"/>
    <n v="10"/>
    <n v="4"/>
    <n v="0"/>
    <n v="0"/>
    <n v="0"/>
    <n v="0"/>
    <n v="0"/>
    <n v="0"/>
    <n v="0"/>
    <s v="Spain"/>
  </r>
  <r>
    <n v="8659"/>
    <x v="30"/>
    <x v="1"/>
    <x v="3"/>
    <x v="1000"/>
    <n v="0"/>
    <n v="1"/>
    <d v="2014-01-21T00:00:00"/>
    <n v="50"/>
    <n v="750"/>
    <n v="71"/>
    <n v="174"/>
    <n v="13"/>
    <n v="10"/>
    <n v="20"/>
    <n v="2"/>
    <n v="6"/>
    <n v="8"/>
    <n v="11"/>
    <n v="2"/>
    <n v="0"/>
    <n v="0"/>
    <n v="0"/>
    <n v="0"/>
    <n v="0"/>
    <n v="0"/>
    <n v="0"/>
    <s v="Germany"/>
  </r>
  <r>
    <n v="10708"/>
    <x v="29"/>
    <x v="2"/>
    <x v="1"/>
    <x v="1001"/>
    <n v="1"/>
    <n v="0"/>
    <d v="2013-12-28T00:00:00"/>
    <n v="50"/>
    <n v="10"/>
    <n v="6"/>
    <n v="11"/>
    <n v="0"/>
    <n v="4"/>
    <n v="2"/>
    <n v="1"/>
    <n v="1"/>
    <n v="0"/>
    <n v="3"/>
    <n v="7"/>
    <n v="0"/>
    <n v="0"/>
    <n v="0"/>
    <n v="0"/>
    <n v="0"/>
    <n v="0"/>
    <n v="0"/>
    <s v="Spain"/>
  </r>
  <r>
    <n v="1176"/>
    <x v="28"/>
    <x v="0"/>
    <x v="2"/>
    <x v="1002"/>
    <n v="1"/>
    <n v="0"/>
    <d v="2013-09-22T00:00:00"/>
    <n v="50"/>
    <n v="2"/>
    <n v="6"/>
    <n v="4"/>
    <n v="3"/>
    <n v="1"/>
    <n v="9"/>
    <n v="1"/>
    <n v="1"/>
    <n v="0"/>
    <n v="2"/>
    <n v="8"/>
    <n v="0"/>
    <n v="0"/>
    <n v="0"/>
    <n v="0"/>
    <n v="0"/>
    <n v="0"/>
    <n v="0"/>
    <s v="Spain"/>
  </r>
  <r>
    <n v="10380"/>
    <x v="20"/>
    <x v="3"/>
    <x v="2"/>
    <x v="1003"/>
    <n v="1"/>
    <n v="0"/>
    <d v="2013-09-20T00:00:00"/>
    <n v="50"/>
    <n v="40"/>
    <n v="1"/>
    <n v="40"/>
    <n v="4"/>
    <n v="3"/>
    <n v="18"/>
    <n v="1"/>
    <n v="3"/>
    <n v="0"/>
    <n v="3"/>
    <n v="8"/>
    <n v="0"/>
    <n v="0"/>
    <n v="0"/>
    <n v="0"/>
    <n v="0"/>
    <n v="0"/>
    <n v="0"/>
    <s v="India"/>
  </r>
  <r>
    <n v="7037"/>
    <x v="21"/>
    <x v="1"/>
    <x v="2"/>
    <x v="1004"/>
    <n v="1"/>
    <n v="0"/>
    <d v="2013-08-11T00:00:00"/>
    <n v="50"/>
    <n v="194"/>
    <n v="55"/>
    <n v="134"/>
    <n v="15"/>
    <n v="0"/>
    <n v="3"/>
    <n v="3"/>
    <n v="4"/>
    <n v="2"/>
    <n v="8"/>
    <n v="6"/>
    <n v="0"/>
    <n v="0"/>
    <n v="0"/>
    <n v="0"/>
    <n v="0"/>
    <n v="0"/>
    <n v="0"/>
    <s v="Saudi Arabia"/>
  </r>
  <r>
    <n v="11096"/>
    <x v="30"/>
    <x v="2"/>
    <x v="3"/>
    <x v="1005"/>
    <n v="0"/>
    <n v="1"/>
    <d v="2013-08-08T00:00:00"/>
    <n v="50"/>
    <n v="99"/>
    <n v="4"/>
    <n v="32"/>
    <n v="37"/>
    <n v="54"/>
    <n v="6"/>
    <n v="2"/>
    <n v="2"/>
    <n v="1"/>
    <n v="7"/>
    <n v="2"/>
    <n v="0"/>
    <n v="0"/>
    <n v="0"/>
    <n v="0"/>
    <n v="0"/>
    <n v="0"/>
    <n v="0"/>
    <s v="Spain"/>
  </r>
  <r>
    <n v="6374"/>
    <x v="5"/>
    <x v="1"/>
    <x v="2"/>
    <x v="1006"/>
    <n v="0"/>
    <n v="1"/>
    <d v="2013-05-17T00:00:00"/>
    <n v="50"/>
    <n v="223"/>
    <n v="2"/>
    <n v="31"/>
    <n v="0"/>
    <n v="2"/>
    <n v="39"/>
    <n v="5"/>
    <n v="5"/>
    <n v="2"/>
    <n v="4"/>
    <n v="8"/>
    <n v="0"/>
    <n v="0"/>
    <n v="0"/>
    <n v="0"/>
    <n v="0"/>
    <n v="0"/>
    <n v="0"/>
    <s v="Spain"/>
  </r>
  <r>
    <n v="5552"/>
    <x v="34"/>
    <x v="3"/>
    <x v="0"/>
    <x v="1007"/>
    <n v="1"/>
    <n v="1"/>
    <d v="2013-05-13T00:00:00"/>
    <n v="50"/>
    <n v="81"/>
    <n v="18"/>
    <n v="113"/>
    <n v="47"/>
    <n v="13"/>
    <n v="21"/>
    <n v="6"/>
    <n v="4"/>
    <n v="2"/>
    <n v="5"/>
    <n v="6"/>
    <n v="0"/>
    <n v="0"/>
    <n v="0"/>
    <n v="0"/>
    <n v="0"/>
    <n v="0"/>
    <n v="0"/>
    <s v="Saudi Arabia"/>
  </r>
  <r>
    <n v="2245"/>
    <x v="10"/>
    <x v="3"/>
    <x v="2"/>
    <x v="1008"/>
    <n v="1"/>
    <n v="1"/>
    <d v="2013-04-22T00:00:00"/>
    <n v="50"/>
    <n v="57"/>
    <n v="2"/>
    <n v="51"/>
    <n v="4"/>
    <n v="2"/>
    <n v="23"/>
    <n v="3"/>
    <n v="2"/>
    <n v="1"/>
    <n v="4"/>
    <n v="6"/>
    <n v="0"/>
    <n v="0"/>
    <n v="0"/>
    <n v="0"/>
    <n v="0"/>
    <n v="0"/>
    <n v="0"/>
    <s v="Spain"/>
  </r>
  <r>
    <n v="6200"/>
    <x v="45"/>
    <x v="0"/>
    <x v="2"/>
    <x v="1009"/>
    <n v="0"/>
    <n v="1"/>
    <d v="2013-04-08T00:00:00"/>
    <n v="50"/>
    <n v="340"/>
    <n v="108"/>
    <n v="185"/>
    <n v="130"/>
    <n v="38"/>
    <n v="100"/>
    <n v="2"/>
    <n v="6"/>
    <n v="6"/>
    <n v="9"/>
    <n v="3"/>
    <n v="0"/>
    <n v="0"/>
    <n v="0"/>
    <n v="0"/>
    <n v="0"/>
    <n v="0"/>
    <n v="0"/>
    <s v="Spain"/>
  </r>
  <r>
    <n v="9904"/>
    <x v="16"/>
    <x v="0"/>
    <x v="2"/>
    <x v="1010"/>
    <n v="0"/>
    <n v="1"/>
    <d v="2013-03-29T00:00:00"/>
    <n v="50"/>
    <n v="336"/>
    <n v="123"/>
    <n v="274"/>
    <n v="46"/>
    <n v="123"/>
    <n v="141"/>
    <n v="5"/>
    <n v="6"/>
    <n v="5"/>
    <n v="12"/>
    <n v="3"/>
    <n v="0"/>
    <n v="0"/>
    <n v="0"/>
    <n v="0"/>
    <n v="0"/>
    <n v="0"/>
    <n v="0"/>
    <s v="Canada"/>
  </r>
  <r>
    <n v="10031"/>
    <x v="14"/>
    <x v="1"/>
    <x v="2"/>
    <x v="1011"/>
    <n v="1"/>
    <n v="1"/>
    <d v="2013-02-10T00:00:00"/>
    <n v="50"/>
    <n v="20"/>
    <n v="2"/>
    <n v="23"/>
    <n v="3"/>
    <n v="1"/>
    <n v="4"/>
    <n v="5"/>
    <n v="3"/>
    <n v="0"/>
    <n v="4"/>
    <n v="8"/>
    <n v="0"/>
    <n v="0"/>
    <n v="0"/>
    <n v="0"/>
    <n v="0"/>
    <n v="0"/>
    <n v="0"/>
    <s v="Saudi Arabia"/>
  </r>
  <r>
    <n v="6642"/>
    <x v="1"/>
    <x v="0"/>
    <x v="0"/>
    <x v="1012"/>
    <n v="2"/>
    <n v="1"/>
    <d v="2013-01-23T00:00:00"/>
    <n v="50"/>
    <n v="30"/>
    <n v="5"/>
    <n v="22"/>
    <n v="8"/>
    <n v="9"/>
    <n v="28"/>
    <n v="4"/>
    <n v="2"/>
    <n v="1"/>
    <n v="4"/>
    <n v="6"/>
    <n v="0"/>
    <n v="0"/>
    <n v="0"/>
    <n v="0"/>
    <n v="0"/>
    <n v="0"/>
    <n v="0"/>
    <s v="Saudi Arabia"/>
  </r>
  <r>
    <n v="10882"/>
    <x v="14"/>
    <x v="0"/>
    <x v="2"/>
    <x v="1013"/>
    <n v="0"/>
    <n v="1"/>
    <d v="2012-11-09T00:00:00"/>
    <n v="50"/>
    <n v="407"/>
    <n v="53"/>
    <n v="221"/>
    <n v="58"/>
    <n v="150"/>
    <n v="26"/>
    <n v="4"/>
    <n v="4"/>
    <n v="3"/>
    <n v="6"/>
    <n v="4"/>
    <n v="0"/>
    <n v="0"/>
    <n v="0"/>
    <n v="0"/>
    <n v="0"/>
    <n v="0"/>
    <n v="0"/>
    <s v="Spain"/>
  </r>
  <r>
    <n v="5636"/>
    <x v="34"/>
    <x v="0"/>
    <x v="1"/>
    <x v="1014"/>
    <n v="0"/>
    <n v="0"/>
    <d v="2012-11-09T00:00:00"/>
    <n v="50"/>
    <n v="51"/>
    <n v="4"/>
    <n v="50"/>
    <n v="12"/>
    <n v="1"/>
    <n v="49"/>
    <n v="1"/>
    <n v="4"/>
    <n v="0"/>
    <n v="3"/>
    <n v="8"/>
    <n v="0"/>
    <n v="0"/>
    <n v="0"/>
    <n v="0"/>
    <n v="0"/>
    <n v="1"/>
    <n v="0"/>
    <s v="India"/>
  </r>
  <r>
    <n v="8692"/>
    <x v="30"/>
    <x v="0"/>
    <x v="3"/>
    <x v="1015"/>
    <n v="1"/>
    <n v="1"/>
    <d v="2012-09-12T00:00:00"/>
    <n v="50"/>
    <n v="90"/>
    <n v="17"/>
    <n v="97"/>
    <n v="15"/>
    <n v="6"/>
    <n v="15"/>
    <n v="6"/>
    <n v="4"/>
    <n v="1"/>
    <n v="5"/>
    <n v="8"/>
    <n v="0"/>
    <n v="0"/>
    <n v="0"/>
    <n v="0"/>
    <n v="0"/>
    <n v="0"/>
    <n v="0"/>
    <s v="Spain"/>
  </r>
  <r>
    <n v="8091"/>
    <x v="16"/>
    <x v="0"/>
    <x v="2"/>
    <x v="1016"/>
    <n v="0"/>
    <n v="1"/>
    <d v="2012-09-02T00:00:00"/>
    <n v="50"/>
    <n v="423"/>
    <n v="184"/>
    <n v="368"/>
    <n v="13"/>
    <n v="97"/>
    <n v="21"/>
    <n v="1"/>
    <n v="6"/>
    <n v="4"/>
    <n v="6"/>
    <n v="5"/>
    <n v="0"/>
    <n v="0"/>
    <n v="0"/>
    <n v="0"/>
    <n v="0"/>
    <n v="0"/>
    <n v="0"/>
    <s v="India"/>
  </r>
  <r>
    <n v="8080"/>
    <x v="19"/>
    <x v="0"/>
    <x v="1"/>
    <x v="1017"/>
    <n v="0"/>
    <n v="0"/>
    <d v="2012-08-17T00:00:00"/>
    <n v="50"/>
    <n v="5"/>
    <n v="1"/>
    <n v="6"/>
    <n v="3"/>
    <n v="4"/>
    <n v="3"/>
    <n v="1"/>
    <n v="0"/>
    <n v="0"/>
    <n v="3"/>
    <n v="4"/>
    <n v="0"/>
    <n v="0"/>
    <n v="0"/>
    <n v="0"/>
    <n v="0"/>
    <n v="0"/>
    <n v="0"/>
    <s v="India"/>
  </r>
  <r>
    <n v="8370"/>
    <x v="14"/>
    <x v="2"/>
    <x v="3"/>
    <x v="1018"/>
    <n v="0"/>
    <n v="1"/>
    <d v="2012-08-02T00:00:00"/>
    <n v="50"/>
    <n v="378"/>
    <n v="97"/>
    <n v="259"/>
    <n v="197"/>
    <n v="194"/>
    <n v="34"/>
    <n v="2"/>
    <n v="7"/>
    <n v="3"/>
    <n v="6"/>
    <n v="4"/>
    <n v="0"/>
    <n v="0"/>
    <n v="0"/>
    <n v="0"/>
    <n v="0"/>
    <n v="0"/>
    <n v="0"/>
    <s v="Canada"/>
  </r>
  <r>
    <n v="4550"/>
    <x v="13"/>
    <x v="3"/>
    <x v="3"/>
    <x v="1019"/>
    <n v="0"/>
    <n v="1"/>
    <d v="2014-06-24T00:00:00"/>
    <n v="51"/>
    <n v="61"/>
    <n v="0"/>
    <n v="3"/>
    <n v="0"/>
    <n v="0"/>
    <n v="7"/>
    <n v="1"/>
    <n v="1"/>
    <n v="1"/>
    <n v="3"/>
    <n v="5"/>
    <n v="0"/>
    <n v="0"/>
    <n v="0"/>
    <n v="0"/>
    <n v="0"/>
    <n v="0"/>
    <n v="0"/>
    <s v="Spain"/>
  </r>
  <r>
    <n v="3381"/>
    <x v="40"/>
    <x v="3"/>
    <x v="2"/>
    <x v="1020"/>
    <n v="1"/>
    <n v="1"/>
    <d v="2014-06-08T00:00:00"/>
    <n v="51"/>
    <n v="70"/>
    <n v="0"/>
    <n v="16"/>
    <n v="0"/>
    <n v="0"/>
    <n v="4"/>
    <n v="2"/>
    <n v="2"/>
    <n v="0"/>
    <n v="4"/>
    <n v="6"/>
    <n v="0"/>
    <n v="0"/>
    <n v="0"/>
    <n v="0"/>
    <n v="0"/>
    <n v="0"/>
    <n v="0"/>
    <s v="Canada"/>
  </r>
  <r>
    <n v="10556"/>
    <x v="8"/>
    <x v="0"/>
    <x v="2"/>
    <x v="1021"/>
    <n v="0"/>
    <n v="1"/>
    <d v="2014-05-24T00:00:00"/>
    <n v="51"/>
    <n v="173"/>
    <n v="13"/>
    <n v="131"/>
    <n v="32"/>
    <n v="3"/>
    <n v="6"/>
    <n v="4"/>
    <n v="6"/>
    <n v="1"/>
    <n v="6"/>
    <n v="7"/>
    <n v="1"/>
    <n v="0"/>
    <n v="0"/>
    <n v="0"/>
    <n v="0"/>
    <n v="0"/>
    <n v="0"/>
    <s v="Spain"/>
  </r>
  <r>
    <n v="9467"/>
    <x v="24"/>
    <x v="0"/>
    <x v="1"/>
    <x v="1022"/>
    <n v="1"/>
    <n v="0"/>
    <d v="2014-05-11T00:00:00"/>
    <n v="51"/>
    <n v="3"/>
    <n v="2"/>
    <n v="10"/>
    <n v="3"/>
    <n v="0"/>
    <n v="2"/>
    <n v="1"/>
    <n v="1"/>
    <n v="0"/>
    <n v="3"/>
    <n v="6"/>
    <n v="0"/>
    <n v="0"/>
    <n v="0"/>
    <n v="0"/>
    <n v="0"/>
    <n v="0"/>
    <n v="0"/>
    <s v="Spain"/>
  </r>
  <r>
    <n v="2891"/>
    <x v="34"/>
    <x v="0"/>
    <x v="0"/>
    <x v="1023"/>
    <n v="0"/>
    <n v="1"/>
    <d v="2013-10-18T00:00:00"/>
    <n v="51"/>
    <n v="595"/>
    <n v="23"/>
    <n v="123"/>
    <n v="10"/>
    <n v="23"/>
    <n v="154"/>
    <n v="2"/>
    <n v="8"/>
    <n v="9"/>
    <n v="4"/>
    <n v="6"/>
    <n v="0"/>
    <n v="0"/>
    <n v="0"/>
    <n v="0"/>
    <n v="0"/>
    <n v="0"/>
    <n v="0"/>
    <s v="USA"/>
  </r>
  <r>
    <n v="5011"/>
    <x v="34"/>
    <x v="0"/>
    <x v="0"/>
    <x v="1023"/>
    <n v="0"/>
    <n v="1"/>
    <d v="2013-10-18T00:00:00"/>
    <n v="51"/>
    <n v="595"/>
    <n v="23"/>
    <n v="123"/>
    <n v="10"/>
    <n v="23"/>
    <n v="154"/>
    <n v="2"/>
    <n v="8"/>
    <n v="9"/>
    <n v="4"/>
    <n v="6"/>
    <n v="0"/>
    <n v="0"/>
    <n v="0"/>
    <n v="0"/>
    <n v="0"/>
    <n v="0"/>
    <n v="0"/>
    <s v="Spain"/>
  </r>
  <r>
    <n v="8140"/>
    <x v="28"/>
    <x v="0"/>
    <x v="3"/>
    <x v="1024"/>
    <n v="1"/>
    <n v="0"/>
    <d v="2013-10-03T00:00:00"/>
    <n v="51"/>
    <n v="10"/>
    <n v="14"/>
    <n v="29"/>
    <n v="4"/>
    <n v="2"/>
    <n v="36"/>
    <n v="3"/>
    <n v="2"/>
    <n v="1"/>
    <n v="4"/>
    <n v="4"/>
    <n v="0"/>
    <n v="0"/>
    <n v="0"/>
    <n v="0"/>
    <n v="0"/>
    <n v="0"/>
    <n v="0"/>
    <s v="Australia"/>
  </r>
  <r>
    <n v="11039"/>
    <x v="17"/>
    <x v="0"/>
    <x v="2"/>
    <x v="1025"/>
    <n v="0"/>
    <n v="1"/>
    <d v="2013-09-17T00:00:00"/>
    <n v="51"/>
    <n v="82"/>
    <n v="33"/>
    <n v="54"/>
    <n v="71"/>
    <n v="30"/>
    <n v="41"/>
    <n v="2"/>
    <n v="5"/>
    <n v="2"/>
    <n v="4"/>
    <n v="5"/>
    <n v="0"/>
    <n v="0"/>
    <n v="0"/>
    <n v="0"/>
    <n v="0"/>
    <n v="0"/>
    <n v="0"/>
    <s v="Spain"/>
  </r>
  <r>
    <n v="78"/>
    <x v="10"/>
    <x v="0"/>
    <x v="2"/>
    <x v="1026"/>
    <n v="1"/>
    <n v="0"/>
    <d v="2013-09-15T00:00:00"/>
    <n v="51"/>
    <n v="15"/>
    <n v="0"/>
    <n v="11"/>
    <n v="0"/>
    <n v="2"/>
    <n v="9"/>
    <n v="1"/>
    <n v="1"/>
    <n v="1"/>
    <n v="2"/>
    <n v="8"/>
    <n v="0"/>
    <n v="0"/>
    <n v="0"/>
    <n v="0"/>
    <n v="0"/>
    <n v="0"/>
    <n v="0"/>
    <s v="Spain"/>
  </r>
  <r>
    <n v="5517"/>
    <x v="10"/>
    <x v="0"/>
    <x v="2"/>
    <x v="1026"/>
    <n v="1"/>
    <n v="0"/>
    <d v="2013-09-15T00:00:00"/>
    <n v="51"/>
    <n v="15"/>
    <n v="0"/>
    <n v="11"/>
    <n v="0"/>
    <n v="2"/>
    <n v="9"/>
    <n v="1"/>
    <n v="1"/>
    <n v="1"/>
    <n v="2"/>
    <n v="8"/>
    <n v="0"/>
    <n v="0"/>
    <n v="0"/>
    <n v="0"/>
    <n v="0"/>
    <n v="0"/>
    <n v="0"/>
    <s v="Australia"/>
  </r>
  <r>
    <n v="5290"/>
    <x v="32"/>
    <x v="1"/>
    <x v="2"/>
    <x v="1027"/>
    <n v="1"/>
    <n v="1"/>
    <d v="2013-08-14T00:00:00"/>
    <n v="51"/>
    <n v="220"/>
    <n v="0"/>
    <n v="33"/>
    <n v="3"/>
    <n v="0"/>
    <n v="23"/>
    <n v="5"/>
    <n v="5"/>
    <n v="1"/>
    <n v="5"/>
    <n v="8"/>
    <n v="0"/>
    <n v="0"/>
    <n v="0"/>
    <n v="0"/>
    <n v="0"/>
    <n v="0"/>
    <n v="0"/>
    <s v="Canada"/>
  </r>
  <r>
    <n v="4128"/>
    <x v="31"/>
    <x v="1"/>
    <x v="3"/>
    <x v="1028"/>
    <n v="0"/>
    <n v="1"/>
    <d v="2013-07-20T00:00:00"/>
    <n v="51"/>
    <n v="517"/>
    <n v="12"/>
    <n v="54"/>
    <n v="16"/>
    <n v="6"/>
    <n v="120"/>
    <n v="2"/>
    <n v="7"/>
    <n v="4"/>
    <n v="7"/>
    <n v="5"/>
    <n v="0"/>
    <n v="0"/>
    <n v="0"/>
    <n v="0"/>
    <n v="0"/>
    <n v="0"/>
    <n v="0"/>
    <s v="Saudi Arabia"/>
  </r>
  <r>
    <n v="8534"/>
    <x v="30"/>
    <x v="0"/>
    <x v="2"/>
    <x v="1029"/>
    <n v="0"/>
    <n v="2"/>
    <d v="2013-07-16T00:00:00"/>
    <n v="51"/>
    <n v="615"/>
    <n v="28"/>
    <n v="259"/>
    <n v="12"/>
    <n v="48"/>
    <n v="30"/>
    <n v="4"/>
    <n v="6"/>
    <n v="5"/>
    <n v="13"/>
    <n v="4"/>
    <n v="0"/>
    <n v="0"/>
    <n v="0"/>
    <n v="1"/>
    <n v="0"/>
    <n v="0"/>
    <n v="0"/>
    <s v="Spain"/>
  </r>
  <r>
    <n v="9592"/>
    <x v="27"/>
    <x v="0"/>
    <x v="3"/>
    <x v="1030"/>
    <n v="1"/>
    <n v="0"/>
    <d v="2013-06-30T00:00:00"/>
    <n v="51"/>
    <n v="11"/>
    <n v="2"/>
    <n v="9"/>
    <n v="3"/>
    <n v="0"/>
    <n v="8"/>
    <n v="2"/>
    <n v="2"/>
    <n v="0"/>
    <n v="3"/>
    <n v="8"/>
    <n v="0"/>
    <n v="0"/>
    <n v="0"/>
    <n v="0"/>
    <n v="0"/>
    <n v="0"/>
    <n v="0"/>
    <s v="Spain"/>
  </r>
  <r>
    <n v="8957"/>
    <x v="30"/>
    <x v="2"/>
    <x v="1"/>
    <x v="1031"/>
    <n v="1"/>
    <n v="1"/>
    <d v="2013-06-10T00:00:00"/>
    <n v="51"/>
    <n v="480"/>
    <n v="86"/>
    <n v="249"/>
    <n v="75"/>
    <n v="86"/>
    <n v="144"/>
    <n v="8"/>
    <n v="6"/>
    <n v="3"/>
    <n v="5"/>
    <n v="6"/>
    <n v="0"/>
    <n v="0"/>
    <n v="0"/>
    <n v="0"/>
    <n v="0"/>
    <n v="0"/>
    <n v="0"/>
    <s v="Saudi Arabia"/>
  </r>
  <r>
    <n v="9308"/>
    <x v="5"/>
    <x v="0"/>
    <x v="2"/>
    <x v="1032"/>
    <n v="0"/>
    <n v="0"/>
    <d v="2013-05-11T00:00:00"/>
    <n v="51"/>
    <n v="398"/>
    <n v="61"/>
    <n v="265"/>
    <n v="138"/>
    <n v="61"/>
    <n v="53"/>
    <n v="1"/>
    <n v="3"/>
    <n v="4"/>
    <n v="6"/>
    <n v="1"/>
    <n v="0"/>
    <n v="0"/>
    <n v="0"/>
    <n v="0"/>
    <n v="0"/>
    <n v="0"/>
    <n v="0"/>
    <s v="Saudi Arabia"/>
  </r>
  <r>
    <n v="544"/>
    <x v="5"/>
    <x v="0"/>
    <x v="2"/>
    <x v="1032"/>
    <n v="0"/>
    <n v="0"/>
    <d v="2013-05-11T00:00:00"/>
    <n v="51"/>
    <n v="398"/>
    <n v="61"/>
    <n v="265"/>
    <n v="138"/>
    <n v="61"/>
    <n v="53"/>
    <n v="1"/>
    <n v="3"/>
    <n v="4"/>
    <n v="6"/>
    <n v="1"/>
    <n v="0"/>
    <n v="0"/>
    <n v="0"/>
    <n v="0"/>
    <n v="0"/>
    <n v="0"/>
    <n v="0"/>
    <s v="Spain"/>
  </r>
  <r>
    <n v="5989"/>
    <x v="8"/>
    <x v="2"/>
    <x v="0"/>
    <x v="1033"/>
    <n v="0"/>
    <n v="1"/>
    <d v="2013-04-16T00:00:00"/>
    <n v="51"/>
    <n v="752"/>
    <n v="122"/>
    <n v="476"/>
    <n v="39"/>
    <n v="153"/>
    <n v="34"/>
    <n v="1"/>
    <n v="10"/>
    <n v="2"/>
    <n v="11"/>
    <n v="8"/>
    <n v="0"/>
    <n v="0"/>
    <n v="0"/>
    <n v="0"/>
    <n v="0"/>
    <n v="0"/>
    <n v="0"/>
    <s v="Canada"/>
  </r>
  <r>
    <n v="635"/>
    <x v="13"/>
    <x v="3"/>
    <x v="2"/>
    <x v="1034"/>
    <n v="1"/>
    <n v="1"/>
    <d v="2013-03-19T00:00:00"/>
    <n v="51"/>
    <n v="464"/>
    <n v="5"/>
    <n v="64"/>
    <n v="7"/>
    <n v="0"/>
    <n v="70"/>
    <n v="8"/>
    <n v="9"/>
    <n v="1"/>
    <n v="7"/>
    <n v="8"/>
    <n v="0"/>
    <n v="0"/>
    <n v="0"/>
    <n v="0"/>
    <n v="0"/>
    <n v="0"/>
    <n v="0"/>
    <s v="Spain"/>
  </r>
  <r>
    <n v="6673"/>
    <x v="15"/>
    <x v="0"/>
    <x v="1"/>
    <x v="1035"/>
    <n v="0"/>
    <n v="0"/>
    <d v="2013-03-19T00:00:00"/>
    <n v="51"/>
    <n v="28"/>
    <n v="6"/>
    <n v="27"/>
    <n v="12"/>
    <n v="17"/>
    <n v="39"/>
    <n v="1"/>
    <n v="3"/>
    <n v="0"/>
    <n v="3"/>
    <n v="8"/>
    <n v="0"/>
    <n v="0"/>
    <n v="0"/>
    <n v="0"/>
    <n v="0"/>
    <n v="0"/>
    <n v="0"/>
    <s v="USA"/>
  </r>
  <r>
    <n v="1710"/>
    <x v="29"/>
    <x v="0"/>
    <x v="1"/>
    <x v="1036"/>
    <n v="1"/>
    <n v="0"/>
    <d v="2013-03-07T00:00:00"/>
    <n v="51"/>
    <n v="154"/>
    <n v="20"/>
    <n v="66"/>
    <n v="0"/>
    <n v="12"/>
    <n v="27"/>
    <n v="7"/>
    <n v="6"/>
    <n v="1"/>
    <n v="4"/>
    <n v="9"/>
    <n v="0"/>
    <n v="0"/>
    <n v="0"/>
    <n v="0"/>
    <n v="0"/>
    <n v="0"/>
    <n v="0"/>
    <s v="Spain"/>
  </r>
  <r>
    <n v="523"/>
    <x v="4"/>
    <x v="0"/>
    <x v="2"/>
    <x v="1037"/>
    <n v="1"/>
    <n v="0"/>
    <d v="2013-01-31T00:00:00"/>
    <n v="51"/>
    <n v="23"/>
    <n v="0"/>
    <n v="26"/>
    <n v="7"/>
    <n v="15"/>
    <n v="3"/>
    <n v="1"/>
    <n v="2"/>
    <n v="0"/>
    <n v="4"/>
    <n v="5"/>
    <n v="0"/>
    <n v="0"/>
    <n v="0"/>
    <n v="0"/>
    <n v="0"/>
    <n v="0"/>
    <n v="0"/>
    <s v="Spain"/>
  </r>
  <r>
    <n v="8977"/>
    <x v="42"/>
    <x v="4"/>
    <x v="1"/>
    <x v="1038"/>
    <n v="0"/>
    <n v="0"/>
    <d v="2013-01-12T00:00:00"/>
    <n v="51"/>
    <n v="1"/>
    <n v="3"/>
    <n v="4"/>
    <n v="2"/>
    <n v="3"/>
    <n v="11"/>
    <n v="1"/>
    <n v="0"/>
    <n v="0"/>
    <n v="3"/>
    <n v="4"/>
    <n v="0"/>
    <n v="0"/>
    <n v="0"/>
    <n v="0"/>
    <n v="0"/>
    <n v="0"/>
    <n v="0"/>
    <s v="Spain"/>
  </r>
  <r>
    <n v="9736"/>
    <x v="36"/>
    <x v="0"/>
    <x v="2"/>
    <x v="1039"/>
    <n v="1"/>
    <n v="1"/>
    <d v="2012-12-24T00:00:00"/>
    <n v="51"/>
    <n v="53"/>
    <n v="5"/>
    <n v="19"/>
    <n v="2"/>
    <n v="13"/>
    <n v="4"/>
    <n v="3"/>
    <n v="3"/>
    <n v="0"/>
    <n v="3"/>
    <n v="8"/>
    <n v="0"/>
    <n v="0"/>
    <n v="0"/>
    <n v="0"/>
    <n v="0"/>
    <n v="0"/>
    <n v="0"/>
    <s v="USA"/>
  </r>
  <r>
    <n v="1544"/>
    <x v="3"/>
    <x v="3"/>
    <x v="0"/>
    <x v="1040"/>
    <n v="0"/>
    <n v="0"/>
    <d v="2012-12-22T00:00:00"/>
    <n v="51"/>
    <n v="741"/>
    <n v="68"/>
    <n v="689"/>
    <n v="224"/>
    <n v="68"/>
    <n v="103"/>
    <n v="1"/>
    <n v="4"/>
    <n v="2"/>
    <n v="10"/>
    <n v="2"/>
    <n v="0"/>
    <n v="0"/>
    <n v="0"/>
    <n v="0"/>
    <n v="0"/>
    <n v="0"/>
    <n v="0"/>
    <s v="Canada"/>
  </r>
  <r>
    <n v="6575"/>
    <x v="9"/>
    <x v="0"/>
    <x v="3"/>
    <x v="1041"/>
    <n v="1"/>
    <n v="1"/>
    <d v="2012-10-27T00:00:00"/>
    <n v="51"/>
    <n v="230"/>
    <n v="48"/>
    <n v="214"/>
    <n v="13"/>
    <n v="32"/>
    <n v="75"/>
    <n v="8"/>
    <n v="9"/>
    <n v="1"/>
    <n v="7"/>
    <n v="9"/>
    <n v="0"/>
    <n v="0"/>
    <n v="0"/>
    <n v="0"/>
    <n v="0"/>
    <n v="0"/>
    <n v="0"/>
    <s v="Saudi Arabia"/>
  </r>
  <r>
    <n v="6147"/>
    <x v="18"/>
    <x v="0"/>
    <x v="0"/>
    <x v="1042"/>
    <n v="1"/>
    <n v="0"/>
    <d v="2012-10-18T00:00:00"/>
    <n v="51"/>
    <n v="5"/>
    <n v="2"/>
    <n v="8"/>
    <n v="2"/>
    <n v="2"/>
    <n v="9"/>
    <n v="1"/>
    <n v="0"/>
    <n v="1"/>
    <n v="2"/>
    <n v="7"/>
    <n v="0"/>
    <n v="0"/>
    <n v="0"/>
    <n v="0"/>
    <n v="0"/>
    <n v="0"/>
    <n v="0"/>
    <s v="Germany"/>
  </r>
  <r>
    <n v="6354"/>
    <x v="24"/>
    <x v="0"/>
    <x v="3"/>
    <x v="1043"/>
    <n v="1"/>
    <n v="0"/>
    <d v="2012-08-31T00:00:00"/>
    <n v="51"/>
    <n v="5"/>
    <n v="2"/>
    <n v="16"/>
    <n v="3"/>
    <n v="2"/>
    <n v="19"/>
    <n v="2"/>
    <n v="1"/>
    <n v="1"/>
    <n v="2"/>
    <n v="8"/>
    <n v="0"/>
    <n v="0"/>
    <n v="0"/>
    <n v="0"/>
    <n v="0"/>
    <n v="1"/>
    <n v="0"/>
    <s v="Spain"/>
  </r>
  <r>
    <n v="4769"/>
    <x v="11"/>
    <x v="3"/>
    <x v="3"/>
    <x v="1044"/>
    <n v="1"/>
    <n v="1"/>
    <d v="2014-06-18T00:00:00"/>
    <n v="52"/>
    <n v="456"/>
    <n v="4"/>
    <n v="24"/>
    <n v="0"/>
    <n v="0"/>
    <n v="9"/>
    <n v="7"/>
    <n v="8"/>
    <n v="2"/>
    <n v="6"/>
    <n v="7"/>
    <n v="0"/>
    <n v="0"/>
    <n v="0"/>
    <n v="1"/>
    <n v="0"/>
    <n v="0"/>
    <n v="0"/>
    <s v="Spain"/>
  </r>
  <r>
    <n v="7540"/>
    <x v="30"/>
    <x v="0"/>
    <x v="2"/>
    <x v="1045"/>
    <n v="0"/>
    <n v="1"/>
    <d v="2014-05-25T00:00:00"/>
    <n v="52"/>
    <n v="143"/>
    <n v="15"/>
    <n v="60"/>
    <n v="24"/>
    <n v="23"/>
    <n v="5"/>
    <n v="2"/>
    <n v="2"/>
    <n v="1"/>
    <n v="8"/>
    <n v="2"/>
    <n v="0"/>
    <n v="0"/>
    <n v="0"/>
    <n v="0"/>
    <n v="0"/>
    <n v="0"/>
    <n v="0"/>
    <s v="Spain"/>
  </r>
  <r>
    <n v="5247"/>
    <x v="26"/>
    <x v="1"/>
    <x v="2"/>
    <x v="1046"/>
    <n v="1"/>
    <n v="1"/>
    <d v="2014-05-10T00:00:00"/>
    <n v="52"/>
    <n v="31"/>
    <n v="0"/>
    <n v="6"/>
    <n v="2"/>
    <n v="1"/>
    <n v="5"/>
    <n v="2"/>
    <n v="1"/>
    <n v="0"/>
    <n v="4"/>
    <n v="4"/>
    <n v="0"/>
    <n v="0"/>
    <n v="0"/>
    <n v="0"/>
    <n v="0"/>
    <n v="0"/>
    <n v="0"/>
    <s v="Spain"/>
  </r>
  <r>
    <n v="5987"/>
    <x v="4"/>
    <x v="2"/>
    <x v="3"/>
    <x v="1047"/>
    <n v="1"/>
    <n v="0"/>
    <d v="2014-05-04T00:00:00"/>
    <n v="52"/>
    <n v="2"/>
    <n v="2"/>
    <n v="11"/>
    <n v="10"/>
    <n v="6"/>
    <n v="12"/>
    <n v="2"/>
    <n v="1"/>
    <n v="0"/>
    <n v="4"/>
    <n v="5"/>
    <n v="0"/>
    <n v="0"/>
    <n v="0"/>
    <n v="0"/>
    <n v="0"/>
    <n v="0"/>
    <n v="0"/>
    <s v="Spain"/>
  </r>
  <r>
    <n v="9960"/>
    <x v="50"/>
    <x v="4"/>
    <x v="1"/>
    <x v="1048"/>
    <n v="1"/>
    <n v="0"/>
    <d v="2014-04-30T00:00:00"/>
    <n v="52"/>
    <n v="0"/>
    <n v="0"/>
    <n v="1"/>
    <n v="8"/>
    <n v="3"/>
    <n v="2"/>
    <n v="1"/>
    <n v="1"/>
    <n v="0"/>
    <n v="2"/>
    <n v="7"/>
    <n v="0"/>
    <n v="0"/>
    <n v="0"/>
    <n v="0"/>
    <n v="0"/>
    <n v="0"/>
    <n v="0"/>
    <s v="Saudi Arabia"/>
  </r>
  <r>
    <n v="10972"/>
    <x v="38"/>
    <x v="0"/>
    <x v="4"/>
    <x v="1049"/>
    <n v="0"/>
    <n v="0"/>
    <d v="2014-03-10T00:00:00"/>
    <n v="52"/>
    <n v="625"/>
    <n v="35"/>
    <n v="169"/>
    <n v="58"/>
    <n v="17"/>
    <n v="35"/>
    <n v="1"/>
    <n v="4"/>
    <n v="3"/>
    <n v="6"/>
    <n v="1"/>
    <n v="0"/>
    <n v="0"/>
    <n v="0"/>
    <n v="1"/>
    <n v="1"/>
    <n v="0"/>
    <n v="0"/>
    <s v="Spain"/>
  </r>
  <r>
    <n v="1399"/>
    <x v="2"/>
    <x v="0"/>
    <x v="2"/>
    <x v="1050"/>
    <n v="0"/>
    <n v="0"/>
    <d v="2014-01-21T00:00:00"/>
    <n v="52"/>
    <n v="407"/>
    <n v="114"/>
    <n v="445"/>
    <n v="181"/>
    <n v="165"/>
    <n v="203"/>
    <n v="1"/>
    <n v="3"/>
    <n v="7"/>
    <n v="9"/>
    <n v="1"/>
    <n v="1"/>
    <n v="0"/>
    <n v="0"/>
    <n v="0"/>
    <n v="0"/>
    <n v="0"/>
    <n v="0"/>
    <s v="Spain"/>
  </r>
  <r>
    <n v="2698"/>
    <x v="14"/>
    <x v="0"/>
    <x v="1"/>
    <x v="137"/>
    <n v="0"/>
    <n v="1"/>
    <d v="2013-11-07T00:00:00"/>
    <n v="52"/>
    <n v="254"/>
    <n v="7"/>
    <n v="108"/>
    <n v="20"/>
    <n v="0"/>
    <n v="26"/>
    <n v="3"/>
    <n v="6"/>
    <n v="3"/>
    <n v="5"/>
    <n v="6"/>
    <n v="0"/>
    <n v="0"/>
    <n v="0"/>
    <n v="0"/>
    <n v="0"/>
    <n v="0"/>
    <n v="0"/>
    <s v="USA"/>
  </r>
  <r>
    <n v="6340"/>
    <x v="42"/>
    <x v="0"/>
    <x v="1"/>
    <x v="1051"/>
    <n v="1"/>
    <n v="0"/>
    <d v="2013-10-27T00:00:00"/>
    <n v="52"/>
    <n v="3"/>
    <n v="3"/>
    <n v="7"/>
    <n v="0"/>
    <n v="2"/>
    <n v="11"/>
    <n v="2"/>
    <n v="1"/>
    <n v="0"/>
    <n v="3"/>
    <n v="6"/>
    <n v="0"/>
    <n v="0"/>
    <n v="0"/>
    <n v="0"/>
    <n v="0"/>
    <n v="0"/>
    <n v="0"/>
    <s v="Saudi Arabia"/>
  </r>
  <r>
    <n v="4107"/>
    <x v="39"/>
    <x v="1"/>
    <x v="3"/>
    <x v="1052"/>
    <n v="0"/>
    <n v="2"/>
    <d v="2013-10-08T00:00:00"/>
    <n v="52"/>
    <n v="269"/>
    <n v="15"/>
    <n v="69"/>
    <n v="15"/>
    <n v="19"/>
    <n v="38"/>
    <n v="2"/>
    <n v="4"/>
    <n v="6"/>
    <n v="4"/>
    <n v="5"/>
    <n v="0"/>
    <n v="0"/>
    <n v="0"/>
    <n v="0"/>
    <n v="0"/>
    <n v="0"/>
    <n v="0"/>
    <s v="Spain"/>
  </r>
  <r>
    <n v="10906"/>
    <x v="39"/>
    <x v="1"/>
    <x v="3"/>
    <x v="1052"/>
    <n v="0"/>
    <n v="2"/>
    <d v="2013-10-08T00:00:00"/>
    <n v="52"/>
    <n v="269"/>
    <n v="15"/>
    <n v="69"/>
    <n v="15"/>
    <n v="19"/>
    <n v="38"/>
    <n v="2"/>
    <n v="4"/>
    <n v="6"/>
    <n v="4"/>
    <n v="5"/>
    <n v="0"/>
    <n v="0"/>
    <n v="0"/>
    <n v="0"/>
    <n v="0"/>
    <n v="0"/>
    <n v="0"/>
    <s v="Saudi Arabia"/>
  </r>
  <r>
    <n v="2557"/>
    <x v="0"/>
    <x v="3"/>
    <x v="1"/>
    <x v="1053"/>
    <n v="1"/>
    <n v="0"/>
    <d v="2013-08-29T00:00:00"/>
    <n v="52"/>
    <n v="7"/>
    <n v="1"/>
    <n v="6"/>
    <n v="3"/>
    <n v="1"/>
    <n v="11"/>
    <n v="1"/>
    <n v="1"/>
    <n v="1"/>
    <n v="2"/>
    <n v="4"/>
    <n v="0"/>
    <n v="0"/>
    <n v="1"/>
    <n v="0"/>
    <n v="0"/>
    <n v="0"/>
    <n v="0"/>
    <s v="Spain"/>
  </r>
  <r>
    <n v="8786"/>
    <x v="16"/>
    <x v="3"/>
    <x v="2"/>
    <x v="1054"/>
    <n v="0"/>
    <n v="1"/>
    <d v="2013-05-26T00:00:00"/>
    <n v="52"/>
    <n v="301"/>
    <n v="7"/>
    <n v="74"/>
    <n v="10"/>
    <n v="0"/>
    <n v="58"/>
    <n v="4"/>
    <n v="6"/>
    <n v="1"/>
    <n v="7"/>
    <n v="6"/>
    <n v="0"/>
    <n v="0"/>
    <n v="0"/>
    <n v="0"/>
    <n v="0"/>
    <n v="0"/>
    <n v="0"/>
    <s v="Germany"/>
  </r>
  <r>
    <n v="7187"/>
    <x v="10"/>
    <x v="3"/>
    <x v="3"/>
    <x v="120"/>
    <n v="1"/>
    <n v="1"/>
    <d v="2013-05-18T00:00:00"/>
    <n v="52"/>
    <n v="375"/>
    <n v="42"/>
    <n v="48"/>
    <n v="94"/>
    <n v="66"/>
    <n v="96"/>
    <n v="7"/>
    <n v="4"/>
    <n v="10"/>
    <n v="4"/>
    <n v="3"/>
    <n v="0"/>
    <n v="0"/>
    <n v="0"/>
    <n v="0"/>
    <n v="0"/>
    <n v="0"/>
    <n v="0"/>
    <s v="Australia"/>
  </r>
  <r>
    <n v="6119"/>
    <x v="34"/>
    <x v="1"/>
    <x v="1"/>
    <x v="1055"/>
    <n v="1"/>
    <n v="1"/>
    <d v="2013-05-10T00:00:00"/>
    <n v="52"/>
    <n v="10"/>
    <n v="0"/>
    <n v="3"/>
    <n v="0"/>
    <n v="0"/>
    <n v="4"/>
    <n v="1"/>
    <n v="1"/>
    <n v="0"/>
    <n v="2"/>
    <n v="6"/>
    <n v="0"/>
    <n v="0"/>
    <n v="0"/>
    <n v="0"/>
    <n v="0"/>
    <n v="0"/>
    <n v="0"/>
    <s v="Spain"/>
  </r>
  <r>
    <n v="2980"/>
    <x v="30"/>
    <x v="3"/>
    <x v="1"/>
    <x v="1056"/>
    <n v="1"/>
    <n v="1"/>
    <d v="2013-03-22T00:00:00"/>
    <n v="52"/>
    <n v="12"/>
    <n v="0"/>
    <n v="13"/>
    <n v="4"/>
    <n v="2"/>
    <n v="4"/>
    <n v="4"/>
    <n v="3"/>
    <n v="0"/>
    <n v="3"/>
    <n v="8"/>
    <n v="0"/>
    <n v="0"/>
    <n v="0"/>
    <n v="0"/>
    <n v="0"/>
    <n v="0"/>
    <n v="0"/>
    <s v="Canada"/>
  </r>
  <r>
    <n v="3850"/>
    <x v="34"/>
    <x v="4"/>
    <x v="3"/>
    <x v="1057"/>
    <n v="0"/>
    <n v="1"/>
    <d v="2012-12-07T00:00:00"/>
    <n v="52"/>
    <n v="3"/>
    <n v="3"/>
    <n v="3"/>
    <n v="15"/>
    <n v="4"/>
    <n v="15"/>
    <n v="1"/>
    <n v="1"/>
    <n v="0"/>
    <n v="3"/>
    <n v="6"/>
    <n v="0"/>
    <n v="0"/>
    <n v="0"/>
    <n v="0"/>
    <n v="0"/>
    <n v="0"/>
    <n v="0"/>
    <s v="India"/>
  </r>
  <r>
    <n v="1077"/>
    <x v="21"/>
    <x v="0"/>
    <x v="3"/>
    <x v="1058"/>
    <n v="0"/>
    <n v="0"/>
    <d v="2012-12-05T00:00:00"/>
    <n v="52"/>
    <n v="258"/>
    <n v="105"/>
    <n v="239"/>
    <n v="237"/>
    <n v="172"/>
    <n v="9"/>
    <n v="1"/>
    <n v="7"/>
    <n v="3"/>
    <n v="4"/>
    <n v="4"/>
    <n v="0"/>
    <n v="0"/>
    <n v="0"/>
    <n v="0"/>
    <n v="0"/>
    <n v="0"/>
    <n v="0"/>
    <s v="Spain"/>
  </r>
  <r>
    <n v="9733"/>
    <x v="29"/>
    <x v="4"/>
    <x v="3"/>
    <x v="1059"/>
    <n v="1"/>
    <n v="0"/>
    <d v="2012-09-09T00:00:00"/>
    <n v="52"/>
    <n v="1"/>
    <n v="4"/>
    <n v="10"/>
    <n v="29"/>
    <n v="0"/>
    <n v="36"/>
    <n v="1"/>
    <n v="1"/>
    <n v="1"/>
    <n v="2"/>
    <n v="6"/>
    <n v="0"/>
    <n v="0"/>
    <n v="1"/>
    <n v="0"/>
    <n v="0"/>
    <n v="0"/>
    <n v="0"/>
    <s v="India"/>
  </r>
  <r>
    <n v="8462"/>
    <x v="29"/>
    <x v="4"/>
    <x v="3"/>
    <x v="1059"/>
    <n v="1"/>
    <n v="0"/>
    <d v="2012-09-09T00:00:00"/>
    <n v="52"/>
    <n v="1"/>
    <n v="4"/>
    <n v="10"/>
    <n v="29"/>
    <n v="0"/>
    <n v="36"/>
    <n v="1"/>
    <n v="1"/>
    <n v="1"/>
    <n v="2"/>
    <n v="6"/>
    <n v="0"/>
    <n v="0"/>
    <n v="1"/>
    <n v="0"/>
    <n v="0"/>
    <n v="0"/>
    <n v="0"/>
    <s v="Spain"/>
  </r>
  <r>
    <n v="4764"/>
    <x v="30"/>
    <x v="3"/>
    <x v="3"/>
    <x v="1060"/>
    <n v="1"/>
    <n v="1"/>
    <d v="2012-08-19T00:00:00"/>
    <n v="52"/>
    <n v="45"/>
    <n v="12"/>
    <n v="52"/>
    <n v="25"/>
    <n v="22"/>
    <n v="13"/>
    <n v="4"/>
    <n v="3"/>
    <n v="1"/>
    <n v="4"/>
    <n v="7"/>
    <n v="0"/>
    <n v="0"/>
    <n v="0"/>
    <n v="0"/>
    <n v="0"/>
    <n v="1"/>
    <n v="0"/>
    <s v="Saudi Arabia"/>
  </r>
  <r>
    <n v="2223"/>
    <x v="15"/>
    <x v="2"/>
    <x v="0"/>
    <x v="1061"/>
    <n v="0"/>
    <n v="1"/>
    <d v="2012-08-03T00:00:00"/>
    <n v="52"/>
    <n v="1215"/>
    <n v="33"/>
    <n v="249"/>
    <n v="64"/>
    <n v="116"/>
    <n v="149"/>
    <n v="8"/>
    <n v="8"/>
    <n v="9"/>
    <n v="8"/>
    <n v="6"/>
    <n v="0"/>
    <n v="0"/>
    <n v="0"/>
    <n v="0"/>
    <n v="0"/>
    <n v="0"/>
    <n v="0"/>
    <s v="Spain"/>
  </r>
  <r>
    <n v="7788"/>
    <x v="27"/>
    <x v="1"/>
    <x v="2"/>
    <x v="1062"/>
    <n v="1"/>
    <n v="0"/>
    <d v="2014-06-04T00:00:00"/>
    <n v="53"/>
    <n v="6"/>
    <n v="0"/>
    <n v="3"/>
    <n v="0"/>
    <n v="0"/>
    <n v="1"/>
    <n v="1"/>
    <n v="0"/>
    <n v="0"/>
    <n v="3"/>
    <n v="3"/>
    <n v="0"/>
    <n v="0"/>
    <n v="0"/>
    <n v="0"/>
    <n v="0"/>
    <n v="0"/>
    <n v="0"/>
    <s v="Spain"/>
  </r>
  <r>
    <n v="5827"/>
    <x v="2"/>
    <x v="0"/>
    <x v="0"/>
    <x v="1063"/>
    <n v="1"/>
    <n v="1"/>
    <d v="2014-04-16T00:00:00"/>
    <n v="53"/>
    <n v="36"/>
    <n v="0"/>
    <n v="12"/>
    <n v="2"/>
    <n v="2"/>
    <n v="10"/>
    <n v="4"/>
    <n v="3"/>
    <n v="1"/>
    <n v="3"/>
    <n v="5"/>
    <n v="0"/>
    <n v="0"/>
    <n v="0"/>
    <n v="0"/>
    <n v="0"/>
    <n v="0"/>
    <n v="0"/>
    <s v="Saudi Arabia"/>
  </r>
  <r>
    <n v="2958"/>
    <x v="29"/>
    <x v="0"/>
    <x v="2"/>
    <x v="1064"/>
    <n v="2"/>
    <n v="0"/>
    <d v="2014-02-24T00:00:00"/>
    <n v="53"/>
    <n v="19"/>
    <n v="3"/>
    <n v="10"/>
    <n v="11"/>
    <n v="8"/>
    <n v="6"/>
    <n v="3"/>
    <n v="2"/>
    <n v="1"/>
    <n v="4"/>
    <n v="4"/>
    <n v="0"/>
    <n v="0"/>
    <n v="0"/>
    <n v="0"/>
    <n v="0"/>
    <n v="0"/>
    <n v="0"/>
    <s v="Spain"/>
  </r>
  <r>
    <n v="4954"/>
    <x v="16"/>
    <x v="0"/>
    <x v="2"/>
    <x v="1065"/>
    <n v="1"/>
    <n v="1"/>
    <d v="2014-01-21T00:00:00"/>
    <n v="53"/>
    <n v="106"/>
    <n v="27"/>
    <n v="68"/>
    <n v="52"/>
    <n v="7"/>
    <n v="5"/>
    <n v="6"/>
    <n v="4"/>
    <n v="2"/>
    <n v="5"/>
    <n v="6"/>
    <n v="0"/>
    <n v="0"/>
    <n v="0"/>
    <n v="0"/>
    <n v="0"/>
    <n v="0"/>
    <n v="0"/>
    <s v="Spain"/>
  </r>
  <r>
    <n v="3139"/>
    <x v="33"/>
    <x v="2"/>
    <x v="1"/>
    <x v="1066"/>
    <n v="0"/>
    <n v="0"/>
    <d v="2013-12-30T00:00:00"/>
    <n v="53"/>
    <n v="871"/>
    <n v="111"/>
    <n v="704"/>
    <n v="145"/>
    <n v="55"/>
    <n v="166"/>
    <n v="1"/>
    <n v="4"/>
    <n v="4"/>
    <n v="10"/>
    <n v="2"/>
    <n v="0"/>
    <n v="0"/>
    <n v="0"/>
    <n v="1"/>
    <n v="0"/>
    <n v="0"/>
    <n v="0"/>
    <s v="Saudi Arabia"/>
  </r>
  <r>
    <n v="9952"/>
    <x v="6"/>
    <x v="3"/>
    <x v="3"/>
    <x v="1067"/>
    <n v="0"/>
    <n v="0"/>
    <d v="2013-12-11T00:00:00"/>
    <n v="53"/>
    <n v="368"/>
    <n v="32"/>
    <n v="639"/>
    <n v="13"/>
    <n v="43"/>
    <n v="10"/>
    <n v="1"/>
    <n v="4"/>
    <n v="7"/>
    <n v="5"/>
    <n v="1"/>
    <n v="0"/>
    <n v="0"/>
    <n v="0"/>
    <n v="0"/>
    <n v="0"/>
    <n v="0"/>
    <n v="0"/>
    <s v="Saudi Arabia"/>
  </r>
  <r>
    <n v="8180"/>
    <x v="30"/>
    <x v="3"/>
    <x v="0"/>
    <x v="1068"/>
    <n v="1"/>
    <n v="1"/>
    <d v="2013-11-15T00:00:00"/>
    <n v="53"/>
    <n v="233"/>
    <n v="2"/>
    <n v="53"/>
    <n v="3"/>
    <n v="5"/>
    <n v="14"/>
    <n v="3"/>
    <n v="6"/>
    <n v="1"/>
    <n v="5"/>
    <n v="6"/>
    <n v="0"/>
    <n v="0"/>
    <n v="0"/>
    <n v="0"/>
    <n v="0"/>
    <n v="0"/>
    <n v="0"/>
    <s v="USA"/>
  </r>
  <r>
    <n v="3276"/>
    <x v="14"/>
    <x v="2"/>
    <x v="3"/>
    <x v="1069"/>
    <n v="1"/>
    <n v="0"/>
    <d v="2013-10-25T00:00:00"/>
    <n v="53"/>
    <n v="11"/>
    <n v="12"/>
    <n v="35"/>
    <n v="3"/>
    <n v="5"/>
    <n v="12"/>
    <n v="1"/>
    <n v="3"/>
    <n v="0"/>
    <n v="3"/>
    <n v="7"/>
    <n v="0"/>
    <n v="0"/>
    <n v="0"/>
    <n v="0"/>
    <n v="0"/>
    <n v="0"/>
    <n v="0"/>
    <s v="Saudi Arabia"/>
  </r>
  <r>
    <n v="4994"/>
    <x v="55"/>
    <x v="3"/>
    <x v="1"/>
    <x v="1070"/>
    <n v="0"/>
    <n v="0"/>
    <d v="2013-10-01T00:00:00"/>
    <n v="53"/>
    <n v="1193"/>
    <n v="33"/>
    <n v="281"/>
    <n v="129"/>
    <n v="66"/>
    <n v="33"/>
    <n v="1"/>
    <n v="7"/>
    <n v="5"/>
    <n v="13"/>
    <n v="3"/>
    <n v="0"/>
    <n v="0"/>
    <n v="0"/>
    <n v="0"/>
    <n v="1"/>
    <n v="0"/>
    <n v="0"/>
    <s v="Spain"/>
  </r>
  <r>
    <n v="3598"/>
    <x v="20"/>
    <x v="0"/>
    <x v="2"/>
    <x v="1071"/>
    <n v="0"/>
    <n v="1"/>
    <d v="2013-05-23T00:00:00"/>
    <n v="53"/>
    <n v="441"/>
    <n v="35"/>
    <n v="83"/>
    <n v="7"/>
    <n v="29"/>
    <n v="11"/>
    <n v="4"/>
    <n v="4"/>
    <n v="2"/>
    <n v="12"/>
    <n v="4"/>
    <n v="0"/>
    <n v="0"/>
    <n v="0"/>
    <n v="0"/>
    <n v="0"/>
    <n v="0"/>
    <n v="0"/>
    <s v="Spain"/>
  </r>
  <r>
    <n v="945"/>
    <x v="15"/>
    <x v="0"/>
    <x v="3"/>
    <x v="1072"/>
    <n v="0"/>
    <n v="1"/>
    <d v="2013-05-22T00:00:00"/>
    <n v="53"/>
    <n v="87"/>
    <n v="3"/>
    <n v="25"/>
    <n v="3"/>
    <n v="2"/>
    <n v="13"/>
    <n v="2"/>
    <n v="3"/>
    <n v="0"/>
    <n v="4"/>
    <n v="7"/>
    <n v="0"/>
    <n v="0"/>
    <n v="0"/>
    <n v="0"/>
    <n v="0"/>
    <n v="0"/>
    <n v="0"/>
    <s v="Spain"/>
  </r>
  <r>
    <n v="5048"/>
    <x v="18"/>
    <x v="1"/>
    <x v="1"/>
    <x v="1073"/>
    <n v="2"/>
    <n v="0"/>
    <d v="2013-05-11T00:00:00"/>
    <n v="53"/>
    <n v="20"/>
    <n v="6"/>
    <n v="43"/>
    <n v="19"/>
    <n v="5"/>
    <n v="38"/>
    <n v="1"/>
    <n v="3"/>
    <n v="1"/>
    <n v="2"/>
    <n v="8"/>
    <n v="0"/>
    <n v="0"/>
    <n v="0"/>
    <n v="0"/>
    <n v="0"/>
    <n v="0"/>
    <n v="0"/>
    <s v="Saudi Arabia"/>
  </r>
  <r>
    <n v="6214"/>
    <x v="33"/>
    <x v="3"/>
    <x v="2"/>
    <x v="1074"/>
    <n v="1"/>
    <n v="0"/>
    <d v="2013-04-05T00:00:00"/>
    <n v="53"/>
    <n v="14"/>
    <n v="10"/>
    <n v="29"/>
    <n v="4"/>
    <n v="7"/>
    <n v="15"/>
    <n v="1"/>
    <n v="2"/>
    <n v="0"/>
    <n v="3"/>
    <n v="6"/>
    <n v="0"/>
    <n v="0"/>
    <n v="0"/>
    <n v="0"/>
    <n v="0"/>
    <n v="0"/>
    <n v="0"/>
    <s v="Spain"/>
  </r>
  <r>
    <n v="6230"/>
    <x v="18"/>
    <x v="0"/>
    <x v="0"/>
    <x v="1075"/>
    <n v="1"/>
    <n v="1"/>
    <d v="2013-02-15T00:00:00"/>
    <n v="53"/>
    <n v="110"/>
    <n v="5"/>
    <n v="59"/>
    <n v="7"/>
    <n v="1"/>
    <n v="7"/>
    <n v="5"/>
    <n v="5"/>
    <n v="0"/>
    <n v="4"/>
    <n v="8"/>
    <n v="0"/>
    <n v="0"/>
    <n v="0"/>
    <n v="0"/>
    <n v="0"/>
    <n v="0"/>
    <n v="0"/>
    <s v="Spain"/>
  </r>
  <r>
    <n v="2968"/>
    <x v="55"/>
    <x v="1"/>
    <x v="0"/>
    <x v="1076"/>
    <n v="0"/>
    <n v="0"/>
    <d v="2013-02-01T00:00:00"/>
    <n v="53"/>
    <n v="437"/>
    <n v="8"/>
    <n v="206"/>
    <n v="160"/>
    <n v="49"/>
    <n v="42"/>
    <n v="2"/>
    <n v="7"/>
    <n v="10"/>
    <n v="5"/>
    <n v="6"/>
    <n v="0"/>
    <n v="0"/>
    <n v="1"/>
    <n v="0"/>
    <n v="0"/>
    <n v="1"/>
    <n v="0"/>
    <s v="Australia"/>
  </r>
  <r>
    <n v="8800"/>
    <x v="55"/>
    <x v="1"/>
    <x v="0"/>
    <x v="1076"/>
    <n v="0"/>
    <n v="0"/>
    <d v="2013-02-01T00:00:00"/>
    <n v="53"/>
    <n v="437"/>
    <n v="8"/>
    <n v="206"/>
    <n v="160"/>
    <n v="49"/>
    <n v="42"/>
    <n v="2"/>
    <n v="7"/>
    <n v="10"/>
    <n v="5"/>
    <n v="6"/>
    <n v="0"/>
    <n v="0"/>
    <n v="1"/>
    <n v="0"/>
    <n v="0"/>
    <n v="1"/>
    <n v="0"/>
    <s v="Saudi Arabia"/>
  </r>
  <r>
    <n v="1907"/>
    <x v="47"/>
    <x v="3"/>
    <x v="0"/>
    <x v="1077"/>
    <n v="0"/>
    <n v="1"/>
    <d v="2012-09-28T00:00:00"/>
    <n v="53"/>
    <n v="965"/>
    <n v="69"/>
    <n v="279"/>
    <n v="54"/>
    <n v="41"/>
    <n v="69"/>
    <n v="5"/>
    <n v="8"/>
    <n v="4"/>
    <n v="9"/>
    <n v="7"/>
    <n v="0"/>
    <n v="0"/>
    <n v="0"/>
    <n v="0"/>
    <n v="0"/>
    <n v="1"/>
    <n v="0"/>
    <s v="Spain"/>
  </r>
  <r>
    <n v="10478"/>
    <x v="47"/>
    <x v="1"/>
    <x v="2"/>
    <x v="1078"/>
    <n v="1"/>
    <n v="1"/>
    <d v="2012-09-27T00:00:00"/>
    <n v="53"/>
    <n v="483"/>
    <n v="0"/>
    <n v="108"/>
    <n v="0"/>
    <n v="6"/>
    <n v="36"/>
    <n v="5"/>
    <n v="11"/>
    <n v="1"/>
    <n v="6"/>
    <n v="9"/>
    <n v="0"/>
    <n v="0"/>
    <n v="0"/>
    <n v="0"/>
    <n v="0"/>
    <n v="1"/>
    <n v="0"/>
    <s v="Saudi Arabia"/>
  </r>
  <r>
    <n v="4188"/>
    <x v="35"/>
    <x v="0"/>
    <x v="1"/>
    <x v="1079"/>
    <n v="0"/>
    <n v="1"/>
    <d v="2012-08-13T00:00:00"/>
    <n v="53"/>
    <n v="204"/>
    <n v="5"/>
    <n v="39"/>
    <n v="17"/>
    <n v="0"/>
    <n v="89"/>
    <n v="3"/>
    <n v="5"/>
    <n v="2"/>
    <n v="4"/>
    <n v="8"/>
    <n v="0"/>
    <n v="0"/>
    <n v="0"/>
    <n v="0"/>
    <n v="0"/>
    <n v="1"/>
    <n v="0"/>
    <s v="Australia"/>
  </r>
  <r>
    <n v="8720"/>
    <x v="29"/>
    <x v="2"/>
    <x v="3"/>
    <x v="120"/>
    <n v="0"/>
    <n v="0"/>
    <d v="2012-08-12T00:00:00"/>
    <n v="53"/>
    <n v="32"/>
    <n v="2"/>
    <n v="1607"/>
    <n v="12"/>
    <n v="4"/>
    <n v="22"/>
    <n v="0"/>
    <n v="0"/>
    <n v="0"/>
    <n v="1"/>
    <n v="0"/>
    <n v="0"/>
    <n v="0"/>
    <n v="0"/>
    <n v="1"/>
    <n v="0"/>
    <n v="0"/>
    <n v="0"/>
    <s v="India"/>
  </r>
  <r>
    <n v="2225"/>
    <x v="11"/>
    <x v="0"/>
    <x v="0"/>
    <x v="1080"/>
    <n v="0"/>
    <n v="0"/>
    <d v="2014-06-07T00:00:00"/>
    <n v="54"/>
    <n v="510"/>
    <n v="120"/>
    <n v="550"/>
    <n v="156"/>
    <n v="40"/>
    <n v="241"/>
    <n v="1"/>
    <n v="4"/>
    <n v="9"/>
    <n v="7"/>
    <n v="1"/>
    <n v="1"/>
    <n v="0"/>
    <n v="1"/>
    <n v="0"/>
    <n v="0"/>
    <n v="1"/>
    <n v="0"/>
    <s v="Australia"/>
  </r>
  <r>
    <n v="4790"/>
    <x v="2"/>
    <x v="0"/>
    <x v="0"/>
    <x v="1081"/>
    <n v="0"/>
    <n v="1"/>
    <d v="2014-06-02T00:00:00"/>
    <n v="54"/>
    <n v="574"/>
    <n v="8"/>
    <n v="216"/>
    <n v="21"/>
    <n v="16"/>
    <n v="33"/>
    <n v="1"/>
    <n v="4"/>
    <n v="3"/>
    <n v="5"/>
    <n v="1"/>
    <n v="0"/>
    <n v="0"/>
    <n v="0"/>
    <n v="0"/>
    <n v="0"/>
    <n v="0"/>
    <n v="0"/>
    <s v="Spain"/>
  </r>
  <r>
    <n v="1131"/>
    <x v="3"/>
    <x v="1"/>
    <x v="1"/>
    <x v="1082"/>
    <n v="0"/>
    <n v="1"/>
    <d v="2014-04-05T00:00:00"/>
    <n v="54"/>
    <n v="85"/>
    <n v="0"/>
    <n v="3"/>
    <n v="0"/>
    <n v="0"/>
    <n v="7"/>
    <n v="1"/>
    <n v="2"/>
    <n v="0"/>
    <n v="4"/>
    <n v="3"/>
    <n v="0"/>
    <n v="0"/>
    <n v="0"/>
    <n v="0"/>
    <n v="0"/>
    <n v="0"/>
    <n v="0"/>
    <s v="Saudi Arabia"/>
  </r>
  <r>
    <n v="202"/>
    <x v="39"/>
    <x v="1"/>
    <x v="4"/>
    <x v="1083"/>
    <n v="0"/>
    <n v="0"/>
    <d v="2014-04-05T00:00:00"/>
    <n v="54"/>
    <n v="332"/>
    <n v="194"/>
    <n v="377"/>
    <n v="149"/>
    <n v="125"/>
    <n v="57"/>
    <n v="0"/>
    <n v="4"/>
    <n v="6"/>
    <n v="7"/>
    <n v="1"/>
    <n v="0"/>
    <n v="0"/>
    <n v="0"/>
    <n v="0"/>
    <n v="0"/>
    <n v="0"/>
    <n v="0"/>
    <s v="India"/>
  </r>
  <r>
    <n v="9589"/>
    <x v="39"/>
    <x v="1"/>
    <x v="4"/>
    <x v="1083"/>
    <n v="0"/>
    <n v="0"/>
    <d v="2014-04-05T00:00:00"/>
    <n v="54"/>
    <n v="332"/>
    <n v="194"/>
    <n v="377"/>
    <n v="149"/>
    <n v="125"/>
    <n v="57"/>
    <n v="0"/>
    <n v="4"/>
    <n v="6"/>
    <n v="7"/>
    <n v="1"/>
    <n v="0"/>
    <n v="0"/>
    <n v="0"/>
    <n v="0"/>
    <n v="0"/>
    <n v="0"/>
    <n v="0"/>
    <s v="India"/>
  </r>
  <r>
    <n v="3900"/>
    <x v="20"/>
    <x v="0"/>
    <x v="2"/>
    <x v="1084"/>
    <n v="0"/>
    <n v="1"/>
    <d v="2014-03-29T00:00:00"/>
    <n v="54"/>
    <n v="642"/>
    <n v="14"/>
    <n v="49"/>
    <n v="0"/>
    <n v="7"/>
    <n v="57"/>
    <n v="1"/>
    <n v="9"/>
    <n v="2"/>
    <n v="9"/>
    <n v="5"/>
    <n v="0"/>
    <n v="0"/>
    <n v="0"/>
    <n v="0"/>
    <n v="0"/>
    <n v="0"/>
    <n v="0"/>
    <s v="Canada"/>
  </r>
  <r>
    <n v="9958"/>
    <x v="20"/>
    <x v="0"/>
    <x v="2"/>
    <x v="1084"/>
    <n v="0"/>
    <n v="1"/>
    <d v="2014-03-29T00:00:00"/>
    <n v="54"/>
    <n v="642"/>
    <n v="14"/>
    <n v="49"/>
    <n v="0"/>
    <n v="7"/>
    <n v="57"/>
    <n v="1"/>
    <n v="9"/>
    <n v="2"/>
    <n v="9"/>
    <n v="5"/>
    <n v="0"/>
    <n v="0"/>
    <n v="0"/>
    <n v="0"/>
    <n v="0"/>
    <n v="0"/>
    <n v="0"/>
    <s v="Australia"/>
  </r>
  <r>
    <n v="8955"/>
    <x v="35"/>
    <x v="1"/>
    <x v="3"/>
    <x v="1085"/>
    <n v="0"/>
    <n v="2"/>
    <d v="2014-02-16T00:00:00"/>
    <n v="54"/>
    <n v="35"/>
    <n v="0"/>
    <n v="4"/>
    <n v="0"/>
    <n v="0"/>
    <n v="10"/>
    <n v="1"/>
    <n v="1"/>
    <n v="1"/>
    <n v="2"/>
    <n v="5"/>
    <n v="0"/>
    <n v="0"/>
    <n v="1"/>
    <n v="0"/>
    <n v="0"/>
    <n v="0"/>
    <n v="0"/>
    <s v="Spain"/>
  </r>
  <r>
    <n v="10033"/>
    <x v="28"/>
    <x v="2"/>
    <x v="0"/>
    <x v="1086"/>
    <n v="1"/>
    <n v="0"/>
    <d v="2014-02-13T00:00:00"/>
    <n v="54"/>
    <n v="2"/>
    <n v="3"/>
    <n v="10"/>
    <n v="11"/>
    <n v="2"/>
    <n v="10"/>
    <n v="1"/>
    <n v="1"/>
    <n v="0"/>
    <n v="3"/>
    <n v="6"/>
    <n v="0"/>
    <n v="0"/>
    <n v="0"/>
    <n v="0"/>
    <n v="0"/>
    <n v="0"/>
    <n v="0"/>
    <s v="Germany"/>
  </r>
  <r>
    <n v="5751"/>
    <x v="28"/>
    <x v="2"/>
    <x v="0"/>
    <x v="1086"/>
    <n v="1"/>
    <n v="0"/>
    <d v="2014-02-13T00:00:00"/>
    <n v="54"/>
    <n v="2"/>
    <n v="3"/>
    <n v="10"/>
    <n v="11"/>
    <n v="2"/>
    <n v="10"/>
    <n v="1"/>
    <n v="1"/>
    <n v="0"/>
    <n v="3"/>
    <n v="6"/>
    <n v="0"/>
    <n v="0"/>
    <n v="0"/>
    <n v="0"/>
    <n v="0"/>
    <n v="0"/>
    <n v="0"/>
    <s v="Canada"/>
  </r>
  <r>
    <n v="3308"/>
    <x v="30"/>
    <x v="0"/>
    <x v="2"/>
    <x v="1087"/>
    <n v="1"/>
    <n v="1"/>
    <d v="2014-01-03T00:00:00"/>
    <n v="54"/>
    <n v="30"/>
    <n v="9"/>
    <n v="12"/>
    <n v="2"/>
    <n v="11"/>
    <n v="30"/>
    <n v="3"/>
    <n v="2"/>
    <n v="0"/>
    <n v="4"/>
    <n v="4"/>
    <n v="0"/>
    <n v="0"/>
    <n v="0"/>
    <n v="0"/>
    <n v="0"/>
    <n v="0"/>
    <n v="0"/>
    <s v="Saudi Arabia"/>
  </r>
  <r>
    <n v="7297"/>
    <x v="28"/>
    <x v="0"/>
    <x v="1"/>
    <x v="130"/>
    <n v="1"/>
    <n v="0"/>
    <d v="2013-12-26T00:00:00"/>
    <n v="54"/>
    <n v="5"/>
    <n v="3"/>
    <n v="10"/>
    <n v="12"/>
    <n v="7"/>
    <n v="20"/>
    <n v="4"/>
    <n v="3"/>
    <n v="1"/>
    <n v="3"/>
    <n v="7"/>
    <n v="0"/>
    <n v="0"/>
    <n v="0"/>
    <n v="0"/>
    <n v="0"/>
    <n v="0"/>
    <n v="0"/>
    <s v="Saudi Arabia"/>
  </r>
  <r>
    <n v="8008"/>
    <x v="27"/>
    <x v="0"/>
    <x v="3"/>
    <x v="1088"/>
    <n v="1"/>
    <n v="0"/>
    <d v="2013-12-09T00:00:00"/>
    <n v="54"/>
    <n v="46"/>
    <n v="0"/>
    <n v="30"/>
    <n v="12"/>
    <n v="1"/>
    <n v="30"/>
    <n v="1"/>
    <n v="2"/>
    <n v="0"/>
    <n v="4"/>
    <n v="6"/>
    <n v="0"/>
    <n v="0"/>
    <n v="0"/>
    <n v="0"/>
    <n v="0"/>
    <n v="0"/>
    <n v="0"/>
    <s v="Spain"/>
  </r>
  <r>
    <n v="1232"/>
    <x v="33"/>
    <x v="1"/>
    <x v="3"/>
    <x v="1089"/>
    <n v="0"/>
    <n v="0"/>
    <d v="2013-10-25T00:00:00"/>
    <n v="54"/>
    <n v="587"/>
    <n v="54"/>
    <n v="348"/>
    <n v="71"/>
    <n v="54"/>
    <n v="130"/>
    <n v="1"/>
    <n v="4"/>
    <n v="4"/>
    <n v="8"/>
    <n v="2"/>
    <n v="0"/>
    <n v="0"/>
    <n v="0"/>
    <n v="0"/>
    <n v="0"/>
    <n v="0"/>
    <n v="0"/>
    <s v="Germany"/>
  </r>
  <r>
    <n v="2345"/>
    <x v="33"/>
    <x v="1"/>
    <x v="3"/>
    <x v="1089"/>
    <n v="0"/>
    <n v="0"/>
    <d v="2013-10-25T00:00:00"/>
    <n v="54"/>
    <n v="587"/>
    <n v="54"/>
    <n v="348"/>
    <n v="71"/>
    <n v="54"/>
    <n v="130"/>
    <n v="1"/>
    <n v="4"/>
    <n v="4"/>
    <n v="8"/>
    <n v="2"/>
    <n v="0"/>
    <n v="0"/>
    <n v="0"/>
    <n v="0"/>
    <n v="0"/>
    <n v="0"/>
    <n v="0"/>
    <s v="Australia"/>
  </r>
  <r>
    <n v="1628"/>
    <x v="18"/>
    <x v="0"/>
    <x v="3"/>
    <x v="1090"/>
    <n v="0"/>
    <n v="0"/>
    <d v="2013-10-24T00:00:00"/>
    <n v="54"/>
    <n v="354"/>
    <n v="21"/>
    <n v="311"/>
    <n v="167"/>
    <n v="75"/>
    <n v="32"/>
    <n v="1"/>
    <n v="9"/>
    <n v="3"/>
    <n v="4"/>
    <n v="4"/>
    <n v="0"/>
    <n v="0"/>
    <n v="0"/>
    <n v="0"/>
    <n v="0"/>
    <n v="0"/>
    <n v="0"/>
    <s v="Saudi Arabia"/>
  </r>
  <r>
    <n v="5081"/>
    <x v="3"/>
    <x v="2"/>
    <x v="3"/>
    <x v="1091"/>
    <n v="1"/>
    <n v="1"/>
    <d v="2013-10-20T00:00:00"/>
    <n v="54"/>
    <n v="9"/>
    <n v="0"/>
    <n v="16"/>
    <n v="6"/>
    <n v="6"/>
    <n v="10"/>
    <n v="1"/>
    <n v="1"/>
    <n v="0"/>
    <n v="3"/>
    <n v="8"/>
    <n v="0"/>
    <n v="0"/>
    <n v="0"/>
    <n v="0"/>
    <n v="0"/>
    <n v="0"/>
    <n v="0"/>
    <s v="Spain"/>
  </r>
  <r>
    <n v="839"/>
    <x v="17"/>
    <x v="1"/>
    <x v="2"/>
    <x v="1092"/>
    <n v="1"/>
    <n v="0"/>
    <d v="2013-09-25T00:00:00"/>
    <n v="54"/>
    <n v="97"/>
    <n v="4"/>
    <n v="44"/>
    <n v="6"/>
    <n v="1"/>
    <n v="18"/>
    <n v="1"/>
    <n v="3"/>
    <n v="1"/>
    <n v="4"/>
    <n v="5"/>
    <n v="0"/>
    <n v="0"/>
    <n v="0"/>
    <n v="0"/>
    <n v="0"/>
    <n v="0"/>
    <n v="0"/>
    <s v="Spain"/>
  </r>
  <r>
    <n v="3706"/>
    <x v="29"/>
    <x v="0"/>
    <x v="1"/>
    <x v="1093"/>
    <n v="1"/>
    <n v="0"/>
    <d v="2013-08-21T00:00:00"/>
    <n v="54"/>
    <n v="19"/>
    <n v="8"/>
    <n v="29"/>
    <n v="0"/>
    <n v="12"/>
    <n v="26"/>
    <n v="1"/>
    <n v="2"/>
    <n v="2"/>
    <n v="2"/>
    <n v="7"/>
    <n v="0"/>
    <n v="0"/>
    <n v="1"/>
    <n v="0"/>
    <n v="0"/>
    <n v="1"/>
    <n v="0"/>
    <s v="Spain"/>
  </r>
  <r>
    <n v="5154"/>
    <x v="20"/>
    <x v="3"/>
    <x v="0"/>
    <x v="425"/>
    <n v="1"/>
    <n v="0"/>
    <d v="2013-08-11T00:00:00"/>
    <n v="54"/>
    <n v="26"/>
    <n v="3"/>
    <n v="13"/>
    <n v="2"/>
    <n v="10"/>
    <n v="0"/>
    <n v="1"/>
    <n v="2"/>
    <n v="0"/>
    <n v="3"/>
    <n v="6"/>
    <n v="0"/>
    <n v="0"/>
    <n v="0"/>
    <n v="0"/>
    <n v="0"/>
    <n v="0"/>
    <n v="0"/>
    <s v="Spain"/>
  </r>
  <r>
    <n v="8584"/>
    <x v="30"/>
    <x v="1"/>
    <x v="3"/>
    <x v="1094"/>
    <n v="0"/>
    <n v="0"/>
    <d v="2013-06-08T00:00:00"/>
    <n v="54"/>
    <n v="376"/>
    <n v="53"/>
    <n v="462"/>
    <n v="168"/>
    <n v="53"/>
    <n v="53"/>
    <n v="1"/>
    <n v="2"/>
    <n v="7"/>
    <n v="7"/>
    <n v="0"/>
    <n v="0"/>
    <n v="0"/>
    <n v="0"/>
    <n v="0"/>
    <n v="0"/>
    <n v="0"/>
    <n v="0"/>
    <s v="Spain"/>
  </r>
  <r>
    <n v="6583"/>
    <x v="26"/>
    <x v="2"/>
    <x v="2"/>
    <x v="1095"/>
    <n v="0"/>
    <n v="0"/>
    <d v="2013-06-03T00:00:00"/>
    <n v="54"/>
    <n v="390"/>
    <n v="22"/>
    <n v="323"/>
    <n v="104"/>
    <n v="35"/>
    <n v="107"/>
    <n v="1"/>
    <n v="6"/>
    <n v="8"/>
    <n v="6"/>
    <n v="3"/>
    <n v="1"/>
    <n v="0"/>
    <n v="0"/>
    <n v="0"/>
    <n v="0"/>
    <n v="0"/>
    <n v="0"/>
    <s v="Spain"/>
  </r>
  <r>
    <n v="3433"/>
    <x v="26"/>
    <x v="2"/>
    <x v="2"/>
    <x v="1095"/>
    <n v="0"/>
    <n v="0"/>
    <d v="2013-06-03T00:00:00"/>
    <n v="54"/>
    <n v="390"/>
    <n v="22"/>
    <n v="323"/>
    <n v="104"/>
    <n v="35"/>
    <n v="107"/>
    <n v="1"/>
    <n v="6"/>
    <n v="8"/>
    <n v="6"/>
    <n v="3"/>
    <n v="1"/>
    <n v="0"/>
    <n v="0"/>
    <n v="0"/>
    <n v="0"/>
    <n v="0"/>
    <n v="0"/>
    <s v="Spain"/>
  </r>
  <r>
    <n v="10486"/>
    <x v="39"/>
    <x v="0"/>
    <x v="2"/>
    <x v="1096"/>
    <n v="0"/>
    <n v="0"/>
    <d v="2013-05-29T00:00:00"/>
    <n v="54"/>
    <n v="476"/>
    <n v="75"/>
    <n v="162"/>
    <n v="29"/>
    <n v="151"/>
    <n v="97"/>
    <n v="1"/>
    <n v="4"/>
    <n v="4"/>
    <n v="8"/>
    <n v="2"/>
    <n v="0"/>
    <n v="0"/>
    <n v="0"/>
    <n v="0"/>
    <n v="0"/>
    <n v="0"/>
    <n v="0"/>
    <s v="Spain"/>
  </r>
  <r>
    <n v="8687"/>
    <x v="29"/>
    <x v="0"/>
    <x v="3"/>
    <x v="1097"/>
    <n v="0"/>
    <n v="1"/>
    <d v="2013-05-06T00:00:00"/>
    <n v="54"/>
    <n v="121"/>
    <n v="62"/>
    <n v="90"/>
    <n v="68"/>
    <n v="20"/>
    <n v="125"/>
    <n v="3"/>
    <n v="2"/>
    <n v="3"/>
    <n v="8"/>
    <n v="3"/>
    <n v="0"/>
    <n v="0"/>
    <n v="0"/>
    <n v="0"/>
    <n v="0"/>
    <n v="0"/>
    <n v="0"/>
    <s v="India"/>
  </r>
  <r>
    <n v="7842"/>
    <x v="25"/>
    <x v="0"/>
    <x v="1"/>
    <x v="1098"/>
    <n v="1"/>
    <n v="1"/>
    <d v="2013-03-31T00:00:00"/>
    <n v="54"/>
    <n v="18"/>
    <n v="7"/>
    <n v="34"/>
    <n v="10"/>
    <n v="2"/>
    <n v="3"/>
    <n v="3"/>
    <n v="3"/>
    <n v="0"/>
    <n v="3"/>
    <n v="8"/>
    <n v="0"/>
    <n v="0"/>
    <n v="0"/>
    <n v="0"/>
    <n v="0"/>
    <n v="0"/>
    <n v="0"/>
    <s v="Spain"/>
  </r>
  <r>
    <n v="3749"/>
    <x v="28"/>
    <x v="0"/>
    <x v="3"/>
    <x v="1099"/>
    <n v="0"/>
    <n v="0"/>
    <d v="2013-03-02T00:00:00"/>
    <n v="54"/>
    <n v="627"/>
    <n v="91"/>
    <n v="597"/>
    <n v="159"/>
    <n v="91"/>
    <n v="15"/>
    <n v="1"/>
    <n v="6"/>
    <n v="5"/>
    <n v="12"/>
    <n v="3"/>
    <n v="0"/>
    <n v="0"/>
    <n v="0"/>
    <n v="0"/>
    <n v="0"/>
    <n v="0"/>
    <n v="0"/>
    <s v="Canada"/>
  </r>
  <r>
    <n v="1331"/>
    <x v="11"/>
    <x v="0"/>
    <x v="1"/>
    <x v="1100"/>
    <n v="1"/>
    <n v="0"/>
    <d v="2013-01-02T00:00:00"/>
    <n v="54"/>
    <n v="12"/>
    <n v="6"/>
    <n v="20"/>
    <n v="30"/>
    <n v="1"/>
    <n v="3"/>
    <n v="2"/>
    <n v="2"/>
    <n v="0"/>
    <n v="3"/>
    <n v="7"/>
    <n v="0"/>
    <n v="0"/>
    <n v="0"/>
    <n v="0"/>
    <n v="0"/>
    <n v="0"/>
    <n v="0"/>
    <s v="Australia"/>
  </r>
  <r>
    <n v="5995"/>
    <x v="31"/>
    <x v="0"/>
    <x v="0"/>
    <x v="1101"/>
    <n v="1"/>
    <n v="1"/>
    <d v="2012-12-18T00:00:00"/>
    <n v="54"/>
    <n v="165"/>
    <n v="3"/>
    <n v="147"/>
    <n v="4"/>
    <n v="24"/>
    <n v="41"/>
    <n v="7"/>
    <n v="6"/>
    <n v="2"/>
    <n v="5"/>
    <n v="8"/>
    <n v="0"/>
    <n v="0"/>
    <n v="0"/>
    <n v="0"/>
    <n v="0"/>
    <n v="1"/>
    <n v="0"/>
    <s v="Spain"/>
  </r>
  <r>
    <n v="8985"/>
    <x v="32"/>
    <x v="2"/>
    <x v="3"/>
    <x v="1102"/>
    <n v="0"/>
    <n v="1"/>
    <d v="2012-11-04T00:00:00"/>
    <n v="54"/>
    <n v="806"/>
    <n v="80"/>
    <n v="161"/>
    <n v="120"/>
    <n v="11"/>
    <n v="33"/>
    <n v="5"/>
    <n v="10"/>
    <n v="7"/>
    <n v="10"/>
    <n v="6"/>
    <n v="0"/>
    <n v="0"/>
    <n v="0"/>
    <n v="0"/>
    <n v="0"/>
    <n v="0"/>
    <n v="0"/>
    <s v="Spain"/>
  </r>
  <r>
    <n v="2798"/>
    <x v="11"/>
    <x v="1"/>
    <x v="3"/>
    <x v="1103"/>
    <n v="0"/>
    <n v="0"/>
    <d v="2012-11-02T00:00:00"/>
    <n v="54"/>
    <n v="763"/>
    <n v="29"/>
    <n v="138"/>
    <n v="76"/>
    <n v="176"/>
    <n v="58"/>
    <n v="0"/>
    <n v="7"/>
    <n v="9"/>
    <n v="10"/>
    <n v="4"/>
    <n v="1"/>
    <n v="0"/>
    <n v="0"/>
    <n v="1"/>
    <n v="1"/>
    <n v="1"/>
    <n v="0"/>
    <s v="Saudi Arabia"/>
  </r>
  <r>
    <n v="7108"/>
    <x v="15"/>
    <x v="3"/>
    <x v="4"/>
    <x v="1104"/>
    <n v="1"/>
    <n v="1"/>
    <d v="2012-09-08T00:00:00"/>
    <n v="54"/>
    <n v="205"/>
    <n v="20"/>
    <n v="47"/>
    <n v="23"/>
    <n v="2"/>
    <n v="56"/>
    <n v="6"/>
    <n v="5"/>
    <n v="2"/>
    <n v="5"/>
    <n v="5"/>
    <n v="0"/>
    <n v="0"/>
    <n v="0"/>
    <n v="0"/>
    <n v="0"/>
    <n v="0"/>
    <n v="0"/>
    <s v="Saudi Arabia"/>
  </r>
  <r>
    <n v="2781"/>
    <x v="9"/>
    <x v="0"/>
    <x v="1"/>
    <x v="1105"/>
    <n v="0"/>
    <n v="0"/>
    <d v="2014-06-23T00:00:00"/>
    <n v="55"/>
    <n v="1003"/>
    <n v="34"/>
    <n v="536"/>
    <n v="134"/>
    <n v="51"/>
    <n v="34"/>
    <n v="1"/>
    <n v="4"/>
    <n v="6"/>
    <n v="6"/>
    <n v="2"/>
    <n v="1"/>
    <n v="0"/>
    <n v="0"/>
    <n v="0"/>
    <n v="1"/>
    <n v="1"/>
    <n v="0"/>
    <s v="Saudi Arabia"/>
  </r>
  <r>
    <n v="3623"/>
    <x v="14"/>
    <x v="0"/>
    <x v="3"/>
    <x v="1106"/>
    <n v="1"/>
    <n v="0"/>
    <d v="2014-06-11T00:00:00"/>
    <n v="55"/>
    <n v="4"/>
    <n v="0"/>
    <n v="16"/>
    <n v="17"/>
    <n v="4"/>
    <n v="4"/>
    <n v="3"/>
    <n v="4"/>
    <n v="0"/>
    <n v="3"/>
    <n v="7"/>
    <n v="0"/>
    <n v="0"/>
    <n v="0"/>
    <n v="0"/>
    <n v="0"/>
    <n v="0"/>
    <n v="0"/>
    <s v="India"/>
  </r>
  <r>
    <n v="194"/>
    <x v="15"/>
    <x v="0"/>
    <x v="2"/>
    <x v="1107"/>
    <n v="1"/>
    <n v="1"/>
    <d v="2014-06-09T00:00:00"/>
    <n v="55"/>
    <n v="23"/>
    <n v="0"/>
    <n v="11"/>
    <n v="3"/>
    <n v="2"/>
    <n v="2"/>
    <n v="1"/>
    <n v="1"/>
    <n v="0"/>
    <n v="3"/>
    <n v="6"/>
    <n v="0"/>
    <n v="0"/>
    <n v="0"/>
    <n v="0"/>
    <n v="0"/>
    <n v="0"/>
    <n v="0"/>
    <s v="Spain"/>
  </r>
  <r>
    <n v="10833"/>
    <x v="17"/>
    <x v="0"/>
    <x v="2"/>
    <x v="1108"/>
    <n v="0"/>
    <n v="1"/>
    <d v="2014-05-24T00:00:00"/>
    <n v="55"/>
    <n v="790"/>
    <n v="19"/>
    <n v="133"/>
    <n v="12"/>
    <n v="0"/>
    <n v="19"/>
    <n v="3"/>
    <n v="8"/>
    <n v="3"/>
    <n v="13"/>
    <n v="6"/>
    <n v="0"/>
    <n v="0"/>
    <n v="0"/>
    <n v="1"/>
    <n v="0"/>
    <n v="0"/>
    <n v="0"/>
    <s v="Spain"/>
  </r>
  <r>
    <n v="2315"/>
    <x v="12"/>
    <x v="0"/>
    <x v="0"/>
    <x v="1109"/>
    <n v="0"/>
    <n v="1"/>
    <d v="2014-04-20T00:00:00"/>
    <n v="55"/>
    <n v="10"/>
    <n v="0"/>
    <n v="11"/>
    <n v="17"/>
    <n v="29"/>
    <n v="29"/>
    <n v="1"/>
    <n v="1"/>
    <n v="2"/>
    <n v="2"/>
    <n v="4"/>
    <n v="0"/>
    <n v="0"/>
    <n v="0"/>
    <n v="0"/>
    <n v="0"/>
    <n v="0"/>
    <n v="0"/>
    <s v="Spain"/>
  </r>
  <r>
    <n v="6336"/>
    <x v="12"/>
    <x v="0"/>
    <x v="2"/>
    <x v="1110"/>
    <n v="1"/>
    <n v="1"/>
    <d v="2014-04-06T00:00:00"/>
    <n v="55"/>
    <n v="13"/>
    <n v="2"/>
    <n v="14"/>
    <n v="8"/>
    <n v="7"/>
    <n v="4"/>
    <n v="4"/>
    <n v="2"/>
    <n v="0"/>
    <n v="4"/>
    <n v="6"/>
    <n v="0"/>
    <n v="0"/>
    <n v="0"/>
    <n v="0"/>
    <n v="0"/>
    <n v="0"/>
    <n v="0"/>
    <s v="Saudi Arabia"/>
  </r>
  <r>
    <n v="10738"/>
    <x v="45"/>
    <x v="3"/>
    <x v="1"/>
    <x v="1111"/>
    <n v="1"/>
    <n v="1"/>
    <d v="2013-08-29T00:00:00"/>
    <n v="55"/>
    <n v="40"/>
    <n v="0"/>
    <n v="19"/>
    <n v="2"/>
    <n v="1"/>
    <n v="3"/>
    <n v="1"/>
    <n v="2"/>
    <n v="0"/>
    <n v="3"/>
    <n v="7"/>
    <n v="0"/>
    <n v="0"/>
    <n v="0"/>
    <n v="0"/>
    <n v="0"/>
    <n v="0"/>
    <n v="0"/>
    <s v="Australia"/>
  </r>
  <r>
    <n v="8286"/>
    <x v="15"/>
    <x v="1"/>
    <x v="3"/>
    <x v="1112"/>
    <n v="0"/>
    <n v="1"/>
    <d v="2013-08-20T00:00:00"/>
    <n v="55"/>
    <n v="98"/>
    <n v="1"/>
    <n v="17"/>
    <n v="0"/>
    <n v="1"/>
    <n v="5"/>
    <n v="1"/>
    <n v="3"/>
    <n v="0"/>
    <n v="4"/>
    <n v="7"/>
    <n v="0"/>
    <n v="0"/>
    <n v="0"/>
    <n v="1"/>
    <n v="0"/>
    <n v="0"/>
    <n v="0"/>
    <s v="Saudi Arabia"/>
  </r>
  <r>
    <n v="2166"/>
    <x v="12"/>
    <x v="2"/>
    <x v="4"/>
    <x v="1113"/>
    <n v="1"/>
    <n v="1"/>
    <d v="2013-07-12T00:00:00"/>
    <n v="55"/>
    <n v="12"/>
    <n v="1"/>
    <n v="3"/>
    <n v="0"/>
    <n v="0"/>
    <n v="7"/>
    <n v="1"/>
    <n v="0"/>
    <n v="1"/>
    <n v="2"/>
    <n v="4"/>
    <n v="0"/>
    <n v="0"/>
    <n v="0"/>
    <n v="0"/>
    <n v="0"/>
    <n v="0"/>
    <n v="0"/>
    <s v="Saudi Arabia"/>
  </r>
  <r>
    <n v="10691"/>
    <x v="12"/>
    <x v="3"/>
    <x v="2"/>
    <x v="1114"/>
    <n v="1"/>
    <n v="1"/>
    <d v="2013-06-14T00:00:00"/>
    <n v="55"/>
    <n v="11"/>
    <n v="0"/>
    <n v="10"/>
    <n v="0"/>
    <n v="2"/>
    <n v="20"/>
    <n v="1"/>
    <n v="1"/>
    <n v="1"/>
    <n v="2"/>
    <n v="6"/>
    <n v="0"/>
    <n v="0"/>
    <n v="0"/>
    <n v="0"/>
    <n v="0"/>
    <n v="0"/>
    <n v="0"/>
    <s v="Spain"/>
  </r>
  <r>
    <n v="9739"/>
    <x v="34"/>
    <x v="0"/>
    <x v="1"/>
    <x v="1115"/>
    <n v="0"/>
    <n v="1"/>
    <d v="2013-01-19T00:00:00"/>
    <n v="55"/>
    <n v="62"/>
    <n v="0"/>
    <n v="22"/>
    <n v="3"/>
    <n v="1"/>
    <n v="26"/>
    <n v="2"/>
    <n v="2"/>
    <n v="2"/>
    <n v="2"/>
    <n v="7"/>
    <n v="0"/>
    <n v="0"/>
    <n v="0"/>
    <n v="0"/>
    <n v="0"/>
    <n v="0"/>
    <n v="0"/>
    <s v="Spain"/>
  </r>
  <r>
    <n v="1829"/>
    <x v="1"/>
    <x v="1"/>
    <x v="0"/>
    <x v="1116"/>
    <n v="0"/>
    <n v="1"/>
    <d v="2013-01-19T00:00:00"/>
    <n v="55"/>
    <n v="1148"/>
    <n v="0"/>
    <n v="60"/>
    <n v="0"/>
    <n v="0"/>
    <n v="24"/>
    <n v="3"/>
    <n v="9"/>
    <n v="5"/>
    <n v="4"/>
    <n v="7"/>
    <n v="0"/>
    <n v="0"/>
    <n v="0"/>
    <n v="1"/>
    <n v="0"/>
    <n v="1"/>
    <n v="0"/>
    <s v="Spain"/>
  </r>
  <r>
    <n v="6260"/>
    <x v="26"/>
    <x v="3"/>
    <x v="3"/>
    <x v="1117"/>
    <n v="0"/>
    <n v="0"/>
    <d v="2012-11-19T00:00:00"/>
    <n v="55"/>
    <n v="984"/>
    <n v="51"/>
    <n v="432"/>
    <n v="180"/>
    <n v="120"/>
    <n v="190"/>
    <n v="1"/>
    <n v="3"/>
    <n v="10"/>
    <n v="13"/>
    <n v="1"/>
    <n v="0"/>
    <n v="0"/>
    <n v="0"/>
    <n v="0"/>
    <n v="1"/>
    <n v="1"/>
    <n v="0"/>
    <s v="Australia"/>
  </r>
  <r>
    <n v="10448"/>
    <x v="16"/>
    <x v="0"/>
    <x v="1"/>
    <x v="1118"/>
    <n v="0"/>
    <n v="1"/>
    <d v="2012-10-22T00:00:00"/>
    <n v="55"/>
    <n v="172"/>
    <n v="41"/>
    <n v="86"/>
    <n v="45"/>
    <n v="6"/>
    <n v="27"/>
    <n v="5"/>
    <n v="5"/>
    <n v="3"/>
    <n v="5"/>
    <n v="7"/>
    <n v="0"/>
    <n v="0"/>
    <n v="1"/>
    <n v="0"/>
    <n v="0"/>
    <n v="0"/>
    <n v="0"/>
    <s v="Spain"/>
  </r>
  <r>
    <n v="1343"/>
    <x v="25"/>
    <x v="0"/>
    <x v="3"/>
    <x v="1119"/>
    <n v="1"/>
    <n v="1"/>
    <d v="2012-09-26T00:00:00"/>
    <n v="55"/>
    <n v="368"/>
    <n v="24"/>
    <n v="68"/>
    <n v="38"/>
    <n v="0"/>
    <n v="88"/>
    <n v="6"/>
    <n v="8"/>
    <n v="2"/>
    <n v="6"/>
    <n v="7"/>
    <n v="0"/>
    <n v="0"/>
    <n v="0"/>
    <n v="0"/>
    <n v="0"/>
    <n v="0"/>
    <n v="0"/>
    <s v="USA"/>
  </r>
  <r>
    <n v="4749"/>
    <x v="25"/>
    <x v="0"/>
    <x v="3"/>
    <x v="1119"/>
    <n v="1"/>
    <n v="1"/>
    <d v="2012-09-26T00:00:00"/>
    <n v="55"/>
    <n v="368"/>
    <n v="24"/>
    <n v="68"/>
    <n v="38"/>
    <n v="0"/>
    <n v="88"/>
    <n v="6"/>
    <n v="8"/>
    <n v="2"/>
    <n v="6"/>
    <n v="7"/>
    <n v="0"/>
    <n v="0"/>
    <n v="0"/>
    <n v="0"/>
    <n v="0"/>
    <n v="0"/>
    <n v="0"/>
    <s v="India"/>
  </r>
  <r>
    <n v="531"/>
    <x v="5"/>
    <x v="1"/>
    <x v="0"/>
    <x v="1120"/>
    <n v="0"/>
    <n v="1"/>
    <d v="2012-09-22T00:00:00"/>
    <n v="55"/>
    <n v="941"/>
    <n v="14"/>
    <n v="397"/>
    <n v="76"/>
    <n v="58"/>
    <n v="176"/>
    <n v="11"/>
    <n v="8"/>
    <n v="5"/>
    <n v="9"/>
    <n v="6"/>
    <n v="0"/>
    <n v="0"/>
    <n v="0"/>
    <n v="0"/>
    <n v="0"/>
    <n v="1"/>
    <n v="0"/>
    <s v="Spain"/>
  </r>
  <r>
    <n v="6905"/>
    <x v="48"/>
    <x v="0"/>
    <x v="3"/>
    <x v="1121"/>
    <n v="0"/>
    <n v="0"/>
    <d v="2012-08-22T00:00:00"/>
    <n v="55"/>
    <n v="241"/>
    <n v="45"/>
    <n v="604"/>
    <n v="34"/>
    <n v="26"/>
    <n v="54"/>
    <n v="1"/>
    <n v="6"/>
    <n v="4"/>
    <n v="10"/>
    <n v="2"/>
    <n v="0"/>
    <n v="0"/>
    <n v="0"/>
    <n v="0"/>
    <n v="0"/>
    <n v="0"/>
    <n v="0"/>
    <s v="Spain"/>
  </r>
  <r>
    <n v="1045"/>
    <x v="15"/>
    <x v="0"/>
    <x v="3"/>
    <x v="1122"/>
    <n v="0"/>
    <n v="1"/>
    <d v="2012-08-16T00:00:00"/>
    <n v="55"/>
    <n v="112"/>
    <n v="10"/>
    <n v="107"/>
    <n v="30"/>
    <n v="0"/>
    <n v="20"/>
    <n v="2"/>
    <n v="5"/>
    <n v="2"/>
    <n v="4"/>
    <n v="7"/>
    <n v="0"/>
    <n v="0"/>
    <n v="0"/>
    <n v="0"/>
    <n v="0"/>
    <n v="0"/>
    <n v="0"/>
    <s v="Spain"/>
  </r>
  <r>
    <n v="4012"/>
    <x v="20"/>
    <x v="1"/>
    <x v="3"/>
    <x v="1123"/>
    <n v="0"/>
    <n v="1"/>
    <d v="2012-08-11T00:00:00"/>
    <n v="55"/>
    <n v="799"/>
    <n v="12"/>
    <n v="375"/>
    <n v="16"/>
    <n v="12"/>
    <n v="12"/>
    <n v="5"/>
    <n v="7"/>
    <n v="6"/>
    <n v="5"/>
    <n v="6"/>
    <n v="0"/>
    <n v="0"/>
    <n v="0"/>
    <n v="0"/>
    <n v="0"/>
    <n v="1"/>
    <n v="0"/>
    <s v="Germany"/>
  </r>
  <r>
    <n v="5529"/>
    <x v="41"/>
    <x v="1"/>
    <x v="3"/>
    <x v="1124"/>
    <n v="2"/>
    <n v="1"/>
    <d v="2014-06-10T00:00:00"/>
    <n v="56"/>
    <n v="406"/>
    <n v="0"/>
    <n v="30"/>
    <n v="0"/>
    <n v="0"/>
    <n v="8"/>
    <n v="7"/>
    <n v="8"/>
    <n v="2"/>
    <n v="5"/>
    <n v="7"/>
    <n v="1"/>
    <n v="0"/>
    <n v="0"/>
    <n v="0"/>
    <n v="0"/>
    <n v="0"/>
    <n v="0"/>
    <s v="Canada"/>
  </r>
  <r>
    <n v="4001"/>
    <x v="41"/>
    <x v="1"/>
    <x v="3"/>
    <x v="1124"/>
    <n v="2"/>
    <n v="1"/>
    <d v="2014-06-10T00:00:00"/>
    <n v="56"/>
    <n v="406"/>
    <n v="0"/>
    <n v="30"/>
    <n v="0"/>
    <n v="0"/>
    <n v="8"/>
    <n v="7"/>
    <n v="8"/>
    <n v="2"/>
    <n v="5"/>
    <n v="7"/>
    <n v="1"/>
    <n v="0"/>
    <n v="0"/>
    <n v="0"/>
    <n v="0"/>
    <n v="0"/>
    <n v="0"/>
    <s v="Saudi Arabia"/>
  </r>
  <r>
    <n v="10420"/>
    <x v="26"/>
    <x v="3"/>
    <x v="0"/>
    <x v="1125"/>
    <n v="0"/>
    <n v="1"/>
    <d v="2014-05-05T00:00:00"/>
    <n v="56"/>
    <n v="95"/>
    <n v="14"/>
    <n v="64"/>
    <n v="2"/>
    <n v="9"/>
    <n v="38"/>
    <n v="1"/>
    <n v="4"/>
    <n v="2"/>
    <n v="3"/>
    <n v="7"/>
    <n v="0"/>
    <n v="0"/>
    <n v="0"/>
    <n v="0"/>
    <n v="0"/>
    <n v="0"/>
    <n v="0"/>
    <s v="USA"/>
  </r>
  <r>
    <n v="7723"/>
    <x v="7"/>
    <x v="0"/>
    <x v="3"/>
    <x v="1126"/>
    <n v="0"/>
    <n v="0"/>
    <d v="2014-05-02T00:00:00"/>
    <n v="56"/>
    <n v="709"/>
    <n v="93"/>
    <n v="374"/>
    <n v="104"/>
    <n v="80"/>
    <n v="80"/>
    <n v="1"/>
    <n v="8"/>
    <n v="6"/>
    <n v="6"/>
    <n v="3"/>
    <n v="0"/>
    <n v="0"/>
    <n v="0"/>
    <n v="0"/>
    <n v="0"/>
    <n v="0"/>
    <n v="0"/>
    <s v="Germany"/>
  </r>
  <r>
    <n v="2963"/>
    <x v="7"/>
    <x v="0"/>
    <x v="3"/>
    <x v="1126"/>
    <n v="0"/>
    <n v="0"/>
    <d v="2014-05-02T00:00:00"/>
    <n v="56"/>
    <n v="709"/>
    <n v="93"/>
    <n v="374"/>
    <n v="104"/>
    <n v="80"/>
    <n v="80"/>
    <n v="1"/>
    <n v="8"/>
    <n v="6"/>
    <n v="6"/>
    <n v="3"/>
    <n v="0"/>
    <n v="0"/>
    <n v="0"/>
    <n v="0"/>
    <n v="0"/>
    <n v="0"/>
    <n v="0"/>
    <s v="Australia"/>
  </r>
  <r>
    <n v="10634"/>
    <x v="45"/>
    <x v="3"/>
    <x v="2"/>
    <x v="1127"/>
    <n v="0"/>
    <n v="0"/>
    <d v="2014-04-19T00:00:00"/>
    <n v="56"/>
    <n v="90"/>
    <n v="67"/>
    <n v="165"/>
    <n v="30"/>
    <n v="43"/>
    <n v="11"/>
    <n v="1"/>
    <n v="4"/>
    <n v="2"/>
    <n v="8"/>
    <n v="3"/>
    <n v="0"/>
    <n v="0"/>
    <n v="0"/>
    <n v="0"/>
    <n v="0"/>
    <n v="0"/>
    <n v="0"/>
    <s v="Spain"/>
  </r>
  <r>
    <n v="5180"/>
    <x v="25"/>
    <x v="1"/>
    <x v="0"/>
    <x v="1128"/>
    <n v="0"/>
    <n v="1"/>
    <d v="2014-04-18T00:00:00"/>
    <n v="56"/>
    <n v="128"/>
    <n v="0"/>
    <n v="16"/>
    <n v="0"/>
    <n v="1"/>
    <n v="4"/>
    <n v="2"/>
    <n v="4"/>
    <n v="0"/>
    <n v="4"/>
    <n v="7"/>
    <n v="0"/>
    <n v="0"/>
    <n v="0"/>
    <n v="0"/>
    <n v="0"/>
    <n v="0"/>
    <n v="0"/>
    <s v="Spain"/>
  </r>
  <r>
    <n v="6866"/>
    <x v="10"/>
    <x v="3"/>
    <x v="3"/>
    <x v="1129"/>
    <n v="1"/>
    <n v="1"/>
    <d v="2014-03-23T00:00:00"/>
    <n v="56"/>
    <n v="8"/>
    <n v="0"/>
    <n v="14"/>
    <n v="2"/>
    <n v="3"/>
    <n v="7"/>
    <n v="1"/>
    <n v="1"/>
    <n v="0"/>
    <n v="3"/>
    <n v="5"/>
    <n v="0"/>
    <n v="0"/>
    <n v="0"/>
    <n v="0"/>
    <n v="0"/>
    <n v="0"/>
    <n v="0"/>
    <s v="Saudi Arabia"/>
  </r>
  <r>
    <n v="1328"/>
    <x v="33"/>
    <x v="2"/>
    <x v="2"/>
    <x v="1130"/>
    <n v="0"/>
    <n v="1"/>
    <d v="2014-02-16T00:00:00"/>
    <n v="56"/>
    <n v="261"/>
    <n v="42"/>
    <n v="144"/>
    <n v="55"/>
    <n v="48"/>
    <n v="133"/>
    <n v="3"/>
    <n v="4"/>
    <n v="4"/>
    <n v="9"/>
    <n v="3"/>
    <n v="0"/>
    <n v="0"/>
    <n v="0"/>
    <n v="0"/>
    <n v="0"/>
    <n v="0"/>
    <n v="0"/>
    <s v="Saudi Arabia"/>
  </r>
  <r>
    <n v="1139"/>
    <x v="24"/>
    <x v="1"/>
    <x v="2"/>
    <x v="1131"/>
    <n v="0"/>
    <n v="0"/>
    <d v="2014-02-06T00:00:00"/>
    <n v="56"/>
    <n v="1050"/>
    <n v="14"/>
    <n v="322"/>
    <n v="0"/>
    <n v="14"/>
    <n v="112"/>
    <n v="1"/>
    <n v="5"/>
    <n v="11"/>
    <n v="5"/>
    <n v="2"/>
    <n v="1"/>
    <n v="0"/>
    <n v="1"/>
    <n v="0"/>
    <n v="1"/>
    <n v="1"/>
    <n v="0"/>
    <s v="Spain"/>
  </r>
  <r>
    <n v="4961"/>
    <x v="21"/>
    <x v="3"/>
    <x v="3"/>
    <x v="1132"/>
    <n v="1"/>
    <n v="0"/>
    <d v="2014-01-21T00:00:00"/>
    <n v="56"/>
    <n v="29"/>
    <n v="0"/>
    <n v="25"/>
    <n v="2"/>
    <n v="2"/>
    <n v="3"/>
    <n v="4"/>
    <n v="2"/>
    <n v="1"/>
    <n v="4"/>
    <n v="4"/>
    <n v="0"/>
    <n v="0"/>
    <n v="0"/>
    <n v="0"/>
    <n v="0"/>
    <n v="0"/>
    <n v="0"/>
    <s v="Spain"/>
  </r>
  <r>
    <n v="5177"/>
    <x v="21"/>
    <x v="3"/>
    <x v="2"/>
    <x v="1133"/>
    <n v="0"/>
    <n v="1"/>
    <d v="2013-12-12T00:00:00"/>
    <n v="56"/>
    <n v="298"/>
    <n v="7"/>
    <n v="68"/>
    <n v="4"/>
    <n v="0"/>
    <n v="19"/>
    <n v="2"/>
    <n v="6"/>
    <n v="2"/>
    <n v="6"/>
    <n v="6"/>
    <n v="0"/>
    <n v="0"/>
    <n v="0"/>
    <n v="0"/>
    <n v="0"/>
    <n v="0"/>
    <n v="0"/>
    <s v="Saudi Arabia"/>
  </r>
  <r>
    <n v="2075"/>
    <x v="10"/>
    <x v="0"/>
    <x v="2"/>
    <x v="1134"/>
    <n v="0"/>
    <n v="0"/>
    <d v="2013-11-14T00:00:00"/>
    <n v="56"/>
    <n v="377"/>
    <n v="10"/>
    <n v="540"/>
    <n v="80"/>
    <n v="30"/>
    <n v="10"/>
    <n v="1"/>
    <n v="3"/>
    <n v="5"/>
    <n v="7"/>
    <n v="1"/>
    <n v="0"/>
    <n v="0"/>
    <n v="0"/>
    <n v="0"/>
    <n v="0"/>
    <n v="0"/>
    <n v="0"/>
    <s v="Saudi Arabia"/>
  </r>
  <r>
    <n v="3428"/>
    <x v="50"/>
    <x v="1"/>
    <x v="3"/>
    <x v="1135"/>
    <n v="0"/>
    <n v="0"/>
    <d v="2013-10-06T00:00:00"/>
    <n v="56"/>
    <n v="919"/>
    <n v="0"/>
    <n v="505"/>
    <n v="99"/>
    <n v="30"/>
    <n v="45"/>
    <n v="1"/>
    <n v="4"/>
    <n v="9"/>
    <n v="10"/>
    <n v="2"/>
    <n v="0"/>
    <n v="0"/>
    <n v="0"/>
    <n v="0"/>
    <n v="0"/>
    <n v="0"/>
    <n v="0"/>
    <s v="Spain"/>
  </r>
  <r>
    <n v="4500"/>
    <x v="50"/>
    <x v="1"/>
    <x v="3"/>
    <x v="1135"/>
    <n v="0"/>
    <n v="0"/>
    <d v="2013-10-06T00:00:00"/>
    <n v="56"/>
    <n v="919"/>
    <n v="0"/>
    <n v="505"/>
    <n v="99"/>
    <n v="30"/>
    <n v="45"/>
    <n v="1"/>
    <n v="4"/>
    <n v="9"/>
    <n v="10"/>
    <n v="2"/>
    <n v="0"/>
    <n v="0"/>
    <n v="0"/>
    <n v="0"/>
    <n v="0"/>
    <n v="0"/>
    <n v="0"/>
    <s v="Spain"/>
  </r>
  <r>
    <n v="7369"/>
    <x v="9"/>
    <x v="3"/>
    <x v="2"/>
    <x v="1136"/>
    <n v="1"/>
    <n v="0"/>
    <d v="2013-10-02T00:00:00"/>
    <n v="56"/>
    <n v="25"/>
    <n v="6"/>
    <n v="25"/>
    <n v="6"/>
    <n v="0"/>
    <n v="0"/>
    <n v="2"/>
    <n v="2"/>
    <n v="0"/>
    <n v="3"/>
    <n v="8"/>
    <n v="0"/>
    <n v="0"/>
    <n v="0"/>
    <n v="0"/>
    <n v="0"/>
    <n v="0"/>
    <n v="0"/>
    <s v="Spain"/>
  </r>
  <r>
    <n v="4381"/>
    <x v="18"/>
    <x v="1"/>
    <x v="2"/>
    <x v="1137"/>
    <n v="1"/>
    <n v="1"/>
    <d v="2013-08-18T00:00:00"/>
    <n v="56"/>
    <n v="163"/>
    <n v="2"/>
    <n v="40"/>
    <n v="8"/>
    <n v="11"/>
    <n v="11"/>
    <n v="7"/>
    <n v="3"/>
    <n v="1"/>
    <n v="6"/>
    <n v="6"/>
    <n v="0"/>
    <n v="0"/>
    <n v="0"/>
    <n v="0"/>
    <n v="0"/>
    <n v="0"/>
    <n v="0"/>
    <s v="Spain"/>
  </r>
  <r>
    <n v="9964"/>
    <x v="7"/>
    <x v="0"/>
    <x v="1"/>
    <x v="1138"/>
    <n v="0"/>
    <n v="1"/>
    <d v="2013-08-07T00:00:00"/>
    <n v="56"/>
    <n v="162"/>
    <n v="50"/>
    <n v="100"/>
    <n v="55"/>
    <n v="30"/>
    <n v="27"/>
    <n v="1"/>
    <n v="4"/>
    <n v="2"/>
    <n v="8"/>
    <n v="4"/>
    <n v="0"/>
    <n v="0"/>
    <n v="0"/>
    <n v="0"/>
    <n v="0"/>
    <n v="0"/>
    <n v="0"/>
    <s v="Spain"/>
  </r>
  <r>
    <n v="1630"/>
    <x v="7"/>
    <x v="0"/>
    <x v="1"/>
    <x v="1138"/>
    <n v="0"/>
    <n v="1"/>
    <d v="2013-08-07T00:00:00"/>
    <n v="56"/>
    <n v="162"/>
    <n v="50"/>
    <n v="100"/>
    <n v="55"/>
    <n v="30"/>
    <n v="27"/>
    <n v="1"/>
    <n v="4"/>
    <n v="2"/>
    <n v="8"/>
    <n v="4"/>
    <n v="0"/>
    <n v="0"/>
    <n v="0"/>
    <n v="0"/>
    <n v="0"/>
    <n v="0"/>
    <n v="0"/>
    <s v="Spain"/>
  </r>
  <r>
    <n v="5012"/>
    <x v="4"/>
    <x v="0"/>
    <x v="2"/>
    <x v="1139"/>
    <n v="1"/>
    <n v="0"/>
    <d v="2013-07-04T00:00:00"/>
    <n v="56"/>
    <n v="5"/>
    <n v="4"/>
    <n v="13"/>
    <n v="8"/>
    <n v="0"/>
    <n v="4"/>
    <n v="1"/>
    <n v="1"/>
    <n v="0"/>
    <n v="3"/>
    <n v="8"/>
    <n v="0"/>
    <n v="0"/>
    <n v="0"/>
    <n v="0"/>
    <n v="0"/>
    <n v="0"/>
    <n v="0"/>
    <s v="Spain"/>
  </r>
  <r>
    <n v="6918"/>
    <x v="4"/>
    <x v="0"/>
    <x v="2"/>
    <x v="1139"/>
    <n v="1"/>
    <n v="0"/>
    <d v="2013-07-04T00:00:00"/>
    <n v="56"/>
    <n v="5"/>
    <n v="4"/>
    <n v="13"/>
    <n v="8"/>
    <n v="0"/>
    <n v="4"/>
    <n v="1"/>
    <n v="1"/>
    <n v="0"/>
    <n v="3"/>
    <n v="8"/>
    <n v="0"/>
    <n v="0"/>
    <n v="0"/>
    <n v="0"/>
    <n v="0"/>
    <n v="0"/>
    <n v="0"/>
    <s v="Spain"/>
  </r>
  <r>
    <n v="7822"/>
    <x v="14"/>
    <x v="0"/>
    <x v="3"/>
    <x v="1140"/>
    <n v="0"/>
    <n v="1"/>
    <d v="2013-06-04T00:00:00"/>
    <n v="56"/>
    <n v="198"/>
    <n v="18"/>
    <n v="252"/>
    <n v="32"/>
    <n v="108"/>
    <n v="54"/>
    <n v="2"/>
    <n v="4"/>
    <n v="6"/>
    <n v="8"/>
    <n v="3"/>
    <n v="0"/>
    <n v="0"/>
    <n v="0"/>
    <n v="0"/>
    <n v="0"/>
    <n v="0"/>
    <n v="0"/>
    <s v="Spain"/>
  </r>
  <r>
    <n v="10156"/>
    <x v="17"/>
    <x v="0"/>
    <x v="1"/>
    <x v="1141"/>
    <n v="0"/>
    <n v="1"/>
    <d v="2013-06-03T00:00:00"/>
    <n v="56"/>
    <n v="215"/>
    <n v="63"/>
    <n v="507"/>
    <n v="231"/>
    <n v="31"/>
    <n v="190"/>
    <n v="1"/>
    <n v="8"/>
    <n v="4"/>
    <n v="7"/>
    <n v="3"/>
    <n v="0"/>
    <n v="0"/>
    <n v="0"/>
    <n v="0"/>
    <n v="0"/>
    <n v="0"/>
    <n v="0"/>
    <s v="Spain"/>
  </r>
  <r>
    <n v="3033"/>
    <x v="34"/>
    <x v="3"/>
    <x v="3"/>
    <x v="1142"/>
    <n v="0"/>
    <n v="0"/>
    <d v="2013-05-11T00:00:00"/>
    <n v="56"/>
    <n v="112"/>
    <n v="17"/>
    <n v="44"/>
    <n v="34"/>
    <n v="22"/>
    <n v="89"/>
    <n v="1"/>
    <n v="2"/>
    <n v="5"/>
    <n v="3"/>
    <n v="3"/>
    <n v="0"/>
    <n v="0"/>
    <n v="0"/>
    <n v="0"/>
    <n v="0"/>
    <n v="0"/>
    <n v="0"/>
    <s v="Australia"/>
  </r>
  <r>
    <n v="4119"/>
    <x v="34"/>
    <x v="3"/>
    <x v="3"/>
    <x v="1142"/>
    <n v="0"/>
    <n v="0"/>
    <d v="2013-05-11T00:00:00"/>
    <n v="56"/>
    <n v="112"/>
    <n v="17"/>
    <n v="44"/>
    <n v="34"/>
    <n v="22"/>
    <n v="89"/>
    <n v="1"/>
    <n v="2"/>
    <n v="5"/>
    <n v="3"/>
    <n v="3"/>
    <n v="0"/>
    <n v="0"/>
    <n v="0"/>
    <n v="0"/>
    <n v="0"/>
    <n v="0"/>
    <n v="0"/>
    <s v="Germany"/>
  </r>
  <r>
    <n v="11110"/>
    <x v="28"/>
    <x v="0"/>
    <x v="1"/>
    <x v="1143"/>
    <n v="1"/>
    <n v="0"/>
    <d v="2013-04-13T00:00:00"/>
    <n v="56"/>
    <n v="2"/>
    <n v="1"/>
    <n v="1"/>
    <n v="0"/>
    <n v="0"/>
    <n v="1"/>
    <n v="0"/>
    <n v="0"/>
    <n v="0"/>
    <n v="0"/>
    <n v="14"/>
    <n v="0"/>
    <n v="0"/>
    <n v="0"/>
    <n v="0"/>
    <n v="0"/>
    <n v="0"/>
    <n v="0"/>
    <s v="India"/>
  </r>
  <r>
    <n v="332"/>
    <x v="35"/>
    <x v="0"/>
    <x v="2"/>
    <x v="1144"/>
    <n v="0"/>
    <n v="1"/>
    <d v="2013-03-22T00:00:00"/>
    <n v="56"/>
    <n v="198"/>
    <n v="2"/>
    <n v="43"/>
    <n v="0"/>
    <n v="12"/>
    <n v="20"/>
    <n v="3"/>
    <n v="4"/>
    <n v="1"/>
    <n v="6"/>
    <n v="6"/>
    <n v="0"/>
    <n v="0"/>
    <n v="0"/>
    <n v="1"/>
    <n v="0"/>
    <n v="0"/>
    <n v="0"/>
    <s v="Spain"/>
  </r>
  <r>
    <n v="737"/>
    <x v="38"/>
    <x v="1"/>
    <x v="2"/>
    <x v="1145"/>
    <n v="0"/>
    <n v="0"/>
    <d v="2013-03-03T00:00:00"/>
    <n v="56"/>
    <n v="1493"/>
    <n v="86"/>
    <n v="454"/>
    <n v="112"/>
    <n v="43"/>
    <n v="43"/>
    <n v="2"/>
    <n v="4"/>
    <n v="4"/>
    <n v="5"/>
    <n v="2"/>
    <n v="1"/>
    <n v="0"/>
    <n v="0"/>
    <n v="1"/>
    <n v="1"/>
    <n v="0"/>
    <n v="0"/>
    <s v="Spain"/>
  </r>
  <r>
    <n v="10319"/>
    <x v="18"/>
    <x v="0"/>
    <x v="2"/>
    <x v="1146"/>
    <n v="0"/>
    <n v="1"/>
    <d v="2013-02-26T00:00:00"/>
    <n v="56"/>
    <n v="1090"/>
    <n v="12"/>
    <n v="96"/>
    <n v="16"/>
    <n v="12"/>
    <n v="60"/>
    <n v="4"/>
    <n v="3"/>
    <n v="4"/>
    <n v="11"/>
    <n v="8"/>
    <n v="0"/>
    <n v="0"/>
    <n v="0"/>
    <n v="1"/>
    <n v="0"/>
    <n v="0"/>
    <n v="0"/>
    <s v="Spain"/>
  </r>
  <r>
    <n v="2683"/>
    <x v="10"/>
    <x v="0"/>
    <x v="2"/>
    <x v="1147"/>
    <n v="0"/>
    <n v="2"/>
    <d v="2013-02-02T00:00:00"/>
    <n v="56"/>
    <n v="295"/>
    <n v="106"/>
    <n v="271"/>
    <n v="75"/>
    <n v="98"/>
    <n v="65"/>
    <n v="4"/>
    <n v="6"/>
    <n v="4"/>
    <n v="12"/>
    <n v="6"/>
    <n v="0"/>
    <n v="0"/>
    <n v="0"/>
    <n v="0"/>
    <n v="0"/>
    <n v="0"/>
    <n v="0"/>
    <s v="Canada"/>
  </r>
  <r>
    <n v="3445"/>
    <x v="16"/>
    <x v="0"/>
    <x v="1"/>
    <x v="1148"/>
    <n v="0"/>
    <n v="0"/>
    <d v="2013-01-17T00:00:00"/>
    <n v="56"/>
    <n v="216"/>
    <n v="162"/>
    <n v="224"/>
    <n v="101"/>
    <n v="92"/>
    <n v="162"/>
    <n v="2"/>
    <n v="7"/>
    <n v="4"/>
    <n v="10"/>
    <n v="5"/>
    <n v="0"/>
    <n v="0"/>
    <n v="0"/>
    <n v="0"/>
    <n v="0"/>
    <n v="1"/>
    <n v="0"/>
    <s v="Saudi Arabia"/>
  </r>
  <r>
    <n v="10913"/>
    <x v="24"/>
    <x v="3"/>
    <x v="1"/>
    <x v="1149"/>
    <n v="1"/>
    <n v="0"/>
    <d v="2012-12-05T00:00:00"/>
    <n v="56"/>
    <n v="3"/>
    <n v="2"/>
    <n v="12"/>
    <n v="0"/>
    <n v="1"/>
    <n v="9"/>
    <n v="1"/>
    <n v="1"/>
    <n v="0"/>
    <n v="2"/>
    <n v="8"/>
    <n v="0"/>
    <n v="0"/>
    <n v="1"/>
    <n v="0"/>
    <n v="0"/>
    <n v="1"/>
    <n v="0"/>
    <s v="Spain"/>
  </r>
  <r>
    <n v="4427"/>
    <x v="53"/>
    <x v="2"/>
    <x v="1"/>
    <x v="1150"/>
    <n v="0"/>
    <n v="0"/>
    <d v="2012-09-18T00:00:00"/>
    <n v="56"/>
    <n v="536"/>
    <n v="27"/>
    <n v="590"/>
    <n v="38"/>
    <n v="107"/>
    <n v="67"/>
    <n v="1"/>
    <n v="5"/>
    <n v="10"/>
    <n v="12"/>
    <n v="6"/>
    <n v="0"/>
    <n v="0"/>
    <n v="1"/>
    <n v="0"/>
    <n v="1"/>
    <n v="1"/>
    <n v="1"/>
    <s v="Spain"/>
  </r>
  <r>
    <n v="8717"/>
    <x v="17"/>
    <x v="1"/>
    <x v="2"/>
    <x v="1151"/>
    <n v="0"/>
    <n v="1"/>
    <d v="2012-09-12T00:00:00"/>
    <n v="56"/>
    <n v="1149"/>
    <n v="71"/>
    <n v="449"/>
    <n v="69"/>
    <n v="71"/>
    <n v="26"/>
    <n v="1"/>
    <n v="11"/>
    <n v="8"/>
    <n v="8"/>
    <n v="5"/>
    <n v="0"/>
    <n v="0"/>
    <n v="0"/>
    <n v="0"/>
    <n v="0"/>
    <n v="0"/>
    <n v="0"/>
    <s v="India"/>
  </r>
  <r>
    <n v="2066"/>
    <x v="38"/>
    <x v="0"/>
    <x v="3"/>
    <x v="1152"/>
    <n v="0"/>
    <n v="1"/>
    <d v="2012-08-30T00:00:00"/>
    <n v="56"/>
    <n v="70"/>
    <n v="0"/>
    <n v="11"/>
    <n v="2"/>
    <n v="8"/>
    <n v="23"/>
    <n v="1"/>
    <n v="2"/>
    <n v="1"/>
    <n v="3"/>
    <n v="6"/>
    <n v="0"/>
    <n v="0"/>
    <n v="0"/>
    <n v="0"/>
    <n v="0"/>
    <n v="0"/>
    <n v="0"/>
    <s v="Spain"/>
  </r>
  <r>
    <n v="3340"/>
    <x v="11"/>
    <x v="0"/>
    <x v="2"/>
    <x v="1153"/>
    <n v="1"/>
    <n v="0"/>
    <d v="2012-08-17T00:00:00"/>
    <n v="56"/>
    <n v="244"/>
    <n v="15"/>
    <n v="108"/>
    <n v="4"/>
    <n v="15"/>
    <n v="50"/>
    <n v="6"/>
    <n v="7"/>
    <n v="1"/>
    <n v="6"/>
    <n v="8"/>
    <n v="0"/>
    <n v="0"/>
    <n v="0"/>
    <n v="0"/>
    <n v="0"/>
    <n v="1"/>
    <n v="0"/>
    <s v="Canada"/>
  </r>
  <r>
    <n v="8685"/>
    <x v="11"/>
    <x v="0"/>
    <x v="2"/>
    <x v="1153"/>
    <n v="1"/>
    <n v="0"/>
    <d v="2012-08-17T00:00:00"/>
    <n v="56"/>
    <n v="244"/>
    <n v="15"/>
    <n v="108"/>
    <n v="4"/>
    <n v="15"/>
    <n v="50"/>
    <n v="6"/>
    <n v="7"/>
    <n v="1"/>
    <n v="6"/>
    <n v="8"/>
    <n v="0"/>
    <n v="0"/>
    <n v="0"/>
    <n v="0"/>
    <n v="0"/>
    <n v="1"/>
    <n v="0"/>
    <s v="Saudi Arabia"/>
  </r>
  <r>
    <n v="4149"/>
    <x v="39"/>
    <x v="1"/>
    <x v="3"/>
    <x v="1154"/>
    <n v="0"/>
    <n v="0"/>
    <d v="2014-05-13T00:00:00"/>
    <n v="57"/>
    <n v="586"/>
    <n v="66"/>
    <n v="653"/>
    <n v="17"/>
    <n v="0"/>
    <n v="26"/>
    <n v="1"/>
    <n v="5"/>
    <n v="9"/>
    <n v="6"/>
    <n v="2"/>
    <n v="0"/>
    <n v="0"/>
    <n v="0"/>
    <n v="0"/>
    <n v="0"/>
    <n v="0"/>
    <n v="0"/>
    <s v="Spain"/>
  </r>
  <r>
    <n v="8726"/>
    <x v="32"/>
    <x v="2"/>
    <x v="0"/>
    <x v="1155"/>
    <n v="1"/>
    <n v="1"/>
    <d v="2014-04-29T00:00:00"/>
    <n v="57"/>
    <n v="77"/>
    <n v="8"/>
    <n v="44"/>
    <n v="10"/>
    <n v="10"/>
    <n v="25"/>
    <n v="5"/>
    <n v="3"/>
    <n v="1"/>
    <n v="4"/>
    <n v="6"/>
    <n v="0"/>
    <n v="0"/>
    <n v="0"/>
    <n v="0"/>
    <n v="0"/>
    <n v="0"/>
    <n v="0"/>
    <s v="Canada"/>
  </r>
  <r>
    <n v="2295"/>
    <x v="5"/>
    <x v="1"/>
    <x v="2"/>
    <x v="1156"/>
    <n v="0"/>
    <n v="1"/>
    <d v="2014-02-02T00:00:00"/>
    <n v="57"/>
    <n v="539"/>
    <n v="30"/>
    <n v="92"/>
    <n v="80"/>
    <n v="46"/>
    <n v="38"/>
    <n v="1"/>
    <n v="5"/>
    <n v="3"/>
    <n v="13"/>
    <n v="3"/>
    <n v="0"/>
    <n v="0"/>
    <n v="0"/>
    <n v="0"/>
    <n v="0"/>
    <n v="0"/>
    <n v="0"/>
    <s v="Saudi Arabia"/>
  </r>
  <r>
    <n v="3283"/>
    <x v="20"/>
    <x v="2"/>
    <x v="2"/>
    <x v="1157"/>
    <n v="0"/>
    <n v="1"/>
    <d v="2014-01-19T00:00:00"/>
    <n v="57"/>
    <n v="200"/>
    <n v="193"/>
    <n v="100"/>
    <n v="46"/>
    <n v="185"/>
    <n v="185"/>
    <n v="2"/>
    <n v="6"/>
    <n v="2"/>
    <n v="12"/>
    <n v="3"/>
    <n v="0"/>
    <n v="0"/>
    <n v="0"/>
    <n v="0"/>
    <n v="0"/>
    <n v="0"/>
    <n v="0"/>
    <s v="Spain"/>
  </r>
  <r>
    <n v="1915"/>
    <x v="45"/>
    <x v="1"/>
    <x v="2"/>
    <x v="1158"/>
    <n v="0"/>
    <n v="0"/>
    <d v="2013-12-12T00:00:00"/>
    <n v="57"/>
    <n v="794"/>
    <n v="115"/>
    <n v="243"/>
    <n v="150"/>
    <n v="0"/>
    <n v="205"/>
    <n v="1"/>
    <n v="8"/>
    <n v="5"/>
    <n v="6"/>
    <n v="3"/>
    <n v="0"/>
    <n v="0"/>
    <n v="0"/>
    <n v="0"/>
    <n v="0"/>
    <n v="0"/>
    <n v="0"/>
    <s v="Germany"/>
  </r>
  <r>
    <n v="800"/>
    <x v="12"/>
    <x v="0"/>
    <x v="3"/>
    <x v="1159"/>
    <n v="1"/>
    <n v="1"/>
    <d v="2013-08-30T00:00:00"/>
    <n v="57"/>
    <n v="23"/>
    <n v="1"/>
    <n v="6"/>
    <n v="0"/>
    <n v="0"/>
    <n v="2"/>
    <n v="2"/>
    <n v="1"/>
    <n v="0"/>
    <n v="3"/>
    <n v="4"/>
    <n v="0"/>
    <n v="0"/>
    <n v="0"/>
    <n v="0"/>
    <n v="0"/>
    <n v="0"/>
    <n v="0"/>
    <s v="Saudi Arabia"/>
  </r>
  <r>
    <n v="9166"/>
    <x v="25"/>
    <x v="0"/>
    <x v="2"/>
    <x v="1160"/>
    <n v="0"/>
    <n v="1"/>
    <d v="2013-08-09T00:00:00"/>
    <n v="57"/>
    <n v="387"/>
    <n v="84"/>
    <n v="141"/>
    <n v="73"/>
    <n v="35"/>
    <n v="162"/>
    <n v="3"/>
    <n v="4"/>
    <n v="4"/>
    <n v="12"/>
    <n v="2"/>
    <n v="0"/>
    <n v="0"/>
    <n v="0"/>
    <n v="0"/>
    <n v="0"/>
    <n v="0"/>
    <n v="0"/>
    <s v="Spain"/>
  </r>
  <r>
    <n v="5147"/>
    <x v="39"/>
    <x v="0"/>
    <x v="1"/>
    <x v="1161"/>
    <n v="0"/>
    <n v="0"/>
    <d v="2013-07-29T00:00:00"/>
    <n v="57"/>
    <n v="774"/>
    <n v="70"/>
    <n v="118"/>
    <n v="182"/>
    <n v="187"/>
    <n v="93"/>
    <n v="1"/>
    <n v="4"/>
    <n v="9"/>
    <n v="13"/>
    <n v="1"/>
    <n v="0"/>
    <n v="0"/>
    <n v="0"/>
    <n v="0"/>
    <n v="0"/>
    <n v="0"/>
    <n v="0"/>
    <s v="Spain"/>
  </r>
  <r>
    <n v="13"/>
    <x v="6"/>
    <x v="1"/>
    <x v="4"/>
    <x v="1162"/>
    <n v="0"/>
    <n v="1"/>
    <d v="2013-07-22T00:00:00"/>
    <n v="57"/>
    <n v="19"/>
    <n v="0"/>
    <n v="5"/>
    <n v="0"/>
    <n v="0"/>
    <n v="8"/>
    <n v="2"/>
    <n v="1"/>
    <n v="0"/>
    <n v="3"/>
    <n v="6"/>
    <n v="0"/>
    <n v="0"/>
    <n v="0"/>
    <n v="0"/>
    <n v="0"/>
    <n v="0"/>
    <n v="0"/>
    <s v="Saudi Arabia"/>
  </r>
  <r>
    <n v="8557"/>
    <x v="33"/>
    <x v="0"/>
    <x v="1"/>
    <x v="120"/>
    <n v="1"/>
    <n v="0"/>
    <d v="2013-06-17T00:00:00"/>
    <n v="57"/>
    <n v="11"/>
    <n v="3"/>
    <n v="22"/>
    <n v="2"/>
    <n v="2"/>
    <n v="6"/>
    <n v="2"/>
    <n v="2"/>
    <n v="0"/>
    <n v="3"/>
    <n v="6"/>
    <n v="0"/>
    <n v="0"/>
    <n v="0"/>
    <n v="0"/>
    <n v="0"/>
    <n v="0"/>
    <n v="0"/>
    <s v="Australia"/>
  </r>
  <r>
    <n v="8724"/>
    <x v="33"/>
    <x v="0"/>
    <x v="1"/>
    <x v="1163"/>
    <n v="1"/>
    <n v="0"/>
    <d v="2013-06-17T00:00:00"/>
    <n v="57"/>
    <n v="11"/>
    <n v="3"/>
    <n v="22"/>
    <n v="2"/>
    <n v="2"/>
    <n v="6"/>
    <n v="2"/>
    <n v="2"/>
    <n v="0"/>
    <n v="3"/>
    <n v="6"/>
    <n v="0"/>
    <n v="0"/>
    <n v="0"/>
    <n v="0"/>
    <n v="0"/>
    <n v="0"/>
    <n v="0"/>
    <s v="Spain"/>
  </r>
  <r>
    <n v="9381"/>
    <x v="29"/>
    <x v="0"/>
    <x v="2"/>
    <x v="1164"/>
    <n v="1"/>
    <n v="1"/>
    <d v="2013-06-12T00:00:00"/>
    <n v="57"/>
    <n v="328"/>
    <n v="9"/>
    <n v="124"/>
    <n v="12"/>
    <n v="24"/>
    <n v="109"/>
    <n v="7"/>
    <n v="4"/>
    <n v="2"/>
    <n v="10"/>
    <n v="3"/>
    <n v="0"/>
    <n v="0"/>
    <n v="0"/>
    <n v="0"/>
    <n v="0"/>
    <n v="0"/>
    <n v="0"/>
    <s v="Australia"/>
  </r>
  <r>
    <n v="9384"/>
    <x v="29"/>
    <x v="0"/>
    <x v="2"/>
    <x v="1164"/>
    <n v="1"/>
    <n v="1"/>
    <d v="2013-06-12T00:00:00"/>
    <n v="57"/>
    <n v="328"/>
    <n v="9"/>
    <n v="124"/>
    <n v="12"/>
    <n v="24"/>
    <n v="109"/>
    <n v="7"/>
    <n v="4"/>
    <n v="2"/>
    <n v="10"/>
    <n v="3"/>
    <n v="0"/>
    <n v="0"/>
    <n v="0"/>
    <n v="0"/>
    <n v="0"/>
    <n v="0"/>
    <n v="0"/>
    <s v="Australia"/>
  </r>
  <r>
    <n v="3560"/>
    <x v="30"/>
    <x v="0"/>
    <x v="3"/>
    <x v="1165"/>
    <n v="0"/>
    <n v="0"/>
    <d v="2013-05-12T00:00:00"/>
    <n v="57"/>
    <n v="901"/>
    <n v="31"/>
    <n v="345"/>
    <n v="75"/>
    <n v="31"/>
    <n v="191"/>
    <n v="1"/>
    <n v="4"/>
    <n v="4"/>
    <n v="11"/>
    <n v="1"/>
    <n v="0"/>
    <n v="0"/>
    <n v="0"/>
    <n v="0"/>
    <n v="1"/>
    <n v="0"/>
    <n v="0"/>
    <s v="Germany"/>
  </r>
  <r>
    <n v="241"/>
    <x v="30"/>
    <x v="0"/>
    <x v="3"/>
    <x v="1165"/>
    <n v="0"/>
    <n v="0"/>
    <d v="2013-05-12T00:00:00"/>
    <n v="57"/>
    <n v="901"/>
    <n v="31"/>
    <n v="345"/>
    <n v="75"/>
    <n v="31"/>
    <n v="191"/>
    <n v="1"/>
    <n v="4"/>
    <n v="4"/>
    <n v="11"/>
    <n v="1"/>
    <n v="0"/>
    <n v="0"/>
    <n v="0"/>
    <n v="0"/>
    <n v="1"/>
    <n v="0"/>
    <n v="0"/>
    <s v="Spain"/>
  </r>
  <r>
    <n v="7521"/>
    <x v="30"/>
    <x v="0"/>
    <x v="3"/>
    <x v="1165"/>
    <n v="0"/>
    <n v="0"/>
    <d v="2013-05-12T00:00:00"/>
    <n v="57"/>
    <n v="901"/>
    <n v="31"/>
    <n v="345"/>
    <n v="75"/>
    <n v="31"/>
    <n v="191"/>
    <n v="1"/>
    <n v="4"/>
    <n v="4"/>
    <n v="11"/>
    <n v="1"/>
    <n v="0"/>
    <n v="0"/>
    <n v="0"/>
    <n v="0"/>
    <n v="1"/>
    <n v="0"/>
    <n v="0"/>
    <s v="Canada"/>
  </r>
  <r>
    <n v="9799"/>
    <x v="25"/>
    <x v="1"/>
    <x v="0"/>
    <x v="1166"/>
    <n v="1"/>
    <n v="1"/>
    <d v="2013-05-08T00:00:00"/>
    <n v="57"/>
    <n v="866"/>
    <n v="21"/>
    <n v="151"/>
    <n v="28"/>
    <n v="21"/>
    <n v="86"/>
    <n v="3"/>
    <n v="2"/>
    <n v="2"/>
    <n v="12"/>
    <n v="5"/>
    <n v="0"/>
    <n v="0"/>
    <n v="0"/>
    <n v="0"/>
    <n v="0"/>
    <n v="0"/>
    <n v="0"/>
    <s v="Spain"/>
  </r>
  <r>
    <n v="5123"/>
    <x v="45"/>
    <x v="3"/>
    <x v="2"/>
    <x v="1167"/>
    <n v="0"/>
    <n v="0"/>
    <d v="2013-04-15T00:00:00"/>
    <n v="57"/>
    <n v="37"/>
    <n v="12"/>
    <n v="23"/>
    <n v="8"/>
    <n v="11"/>
    <n v="52"/>
    <n v="1"/>
    <n v="2"/>
    <n v="1"/>
    <n v="3"/>
    <n v="7"/>
    <n v="0"/>
    <n v="0"/>
    <n v="0"/>
    <n v="0"/>
    <n v="0"/>
    <n v="0"/>
    <n v="0"/>
    <s v="Spain"/>
  </r>
  <r>
    <n v="448"/>
    <x v="29"/>
    <x v="1"/>
    <x v="1"/>
    <x v="1168"/>
    <n v="1"/>
    <n v="0"/>
    <d v="2013-03-01T00:00:00"/>
    <n v="57"/>
    <n v="308"/>
    <n v="85"/>
    <n v="137"/>
    <n v="102"/>
    <n v="45"/>
    <n v="118"/>
    <n v="2"/>
    <n v="6"/>
    <n v="2"/>
    <n v="11"/>
    <n v="5"/>
    <n v="0"/>
    <n v="0"/>
    <n v="0"/>
    <n v="0"/>
    <n v="0"/>
    <n v="0"/>
    <n v="0"/>
    <s v="Spain"/>
  </r>
  <r>
    <n v="4837"/>
    <x v="15"/>
    <x v="1"/>
    <x v="2"/>
    <x v="644"/>
    <n v="0"/>
    <n v="1"/>
    <d v="2013-02-16T00:00:00"/>
    <n v="57"/>
    <n v="753"/>
    <n v="43"/>
    <n v="226"/>
    <n v="69"/>
    <n v="10"/>
    <n v="204"/>
    <n v="2"/>
    <n v="8"/>
    <n v="5"/>
    <n v="13"/>
    <n v="4"/>
    <n v="0"/>
    <n v="0"/>
    <n v="0"/>
    <n v="0"/>
    <n v="0"/>
    <n v="0"/>
    <n v="0"/>
    <s v="Spain"/>
  </r>
  <r>
    <n v="9365"/>
    <x v="14"/>
    <x v="1"/>
    <x v="1"/>
    <x v="1169"/>
    <n v="0"/>
    <n v="1"/>
    <d v="2012-12-22T00:00:00"/>
    <n v="57"/>
    <n v="1048"/>
    <n v="0"/>
    <n v="217"/>
    <n v="0"/>
    <n v="0"/>
    <n v="12"/>
    <n v="5"/>
    <n v="11"/>
    <n v="3"/>
    <n v="5"/>
    <n v="6"/>
    <n v="0"/>
    <n v="0"/>
    <n v="0"/>
    <n v="0"/>
    <n v="0"/>
    <n v="0"/>
    <n v="0"/>
    <s v="Spain"/>
  </r>
  <r>
    <n v="8932"/>
    <x v="10"/>
    <x v="3"/>
    <x v="3"/>
    <x v="1170"/>
    <n v="0"/>
    <n v="1"/>
    <d v="2012-10-29T00:00:00"/>
    <n v="57"/>
    <n v="960"/>
    <n v="28"/>
    <n v="183"/>
    <n v="220"/>
    <n v="70"/>
    <n v="70"/>
    <n v="4"/>
    <n v="9"/>
    <n v="6"/>
    <n v="6"/>
    <n v="6"/>
    <n v="0"/>
    <n v="0"/>
    <n v="0"/>
    <n v="0"/>
    <n v="0"/>
    <n v="0"/>
    <n v="0"/>
    <s v="Saudi Arabia"/>
  </r>
  <r>
    <n v="7055"/>
    <x v="30"/>
    <x v="1"/>
    <x v="3"/>
    <x v="1171"/>
    <n v="0"/>
    <n v="1"/>
    <d v="2012-10-09T00:00:00"/>
    <n v="57"/>
    <n v="888"/>
    <n v="0"/>
    <n v="57"/>
    <n v="0"/>
    <n v="0"/>
    <n v="76"/>
    <n v="2"/>
    <n v="8"/>
    <n v="5"/>
    <n v="11"/>
    <n v="5"/>
    <n v="0"/>
    <n v="0"/>
    <n v="0"/>
    <n v="0"/>
    <n v="0"/>
    <n v="0"/>
    <n v="0"/>
    <s v="Canada"/>
  </r>
  <r>
    <n v="3537"/>
    <x v="9"/>
    <x v="0"/>
    <x v="3"/>
    <x v="1172"/>
    <n v="1"/>
    <n v="0"/>
    <d v="2012-08-17T00:00:00"/>
    <n v="57"/>
    <n v="31"/>
    <n v="3"/>
    <n v="31"/>
    <n v="2"/>
    <n v="8"/>
    <n v="4"/>
    <n v="3"/>
    <n v="3"/>
    <n v="0"/>
    <n v="4"/>
    <n v="8"/>
    <n v="0"/>
    <n v="0"/>
    <n v="0"/>
    <n v="0"/>
    <n v="0"/>
    <n v="0"/>
    <n v="0"/>
    <s v="Spain"/>
  </r>
  <r>
    <n v="9081"/>
    <x v="46"/>
    <x v="0"/>
    <x v="1"/>
    <x v="1173"/>
    <n v="1"/>
    <n v="0"/>
    <d v="2014-05-18T00:00:00"/>
    <n v="58"/>
    <n v="4"/>
    <n v="1"/>
    <n v="6"/>
    <n v="4"/>
    <n v="1"/>
    <n v="9"/>
    <n v="1"/>
    <n v="1"/>
    <n v="1"/>
    <n v="2"/>
    <n v="5"/>
    <n v="0"/>
    <n v="0"/>
    <n v="0"/>
    <n v="0"/>
    <n v="0"/>
    <n v="0"/>
    <n v="0"/>
    <s v="Spain"/>
  </r>
  <r>
    <n v="4988"/>
    <x v="39"/>
    <x v="1"/>
    <x v="2"/>
    <x v="1174"/>
    <n v="1"/>
    <n v="1"/>
    <d v="2014-05-04T00:00:00"/>
    <n v="58"/>
    <n v="19"/>
    <n v="6"/>
    <n v="20"/>
    <n v="0"/>
    <n v="5"/>
    <n v="12"/>
    <n v="3"/>
    <n v="1"/>
    <n v="1"/>
    <n v="4"/>
    <n v="4"/>
    <n v="0"/>
    <n v="0"/>
    <n v="0"/>
    <n v="0"/>
    <n v="0"/>
    <n v="0"/>
    <n v="0"/>
    <s v="Saudi Arabia"/>
  </r>
  <r>
    <n v="1050"/>
    <x v="30"/>
    <x v="0"/>
    <x v="2"/>
    <x v="1175"/>
    <n v="0"/>
    <n v="0"/>
    <d v="2014-04-30T00:00:00"/>
    <n v="58"/>
    <n v="14"/>
    <n v="10"/>
    <n v="13"/>
    <n v="4"/>
    <n v="15"/>
    <n v="9"/>
    <n v="1"/>
    <n v="2"/>
    <n v="1"/>
    <n v="4"/>
    <n v="2"/>
    <n v="0"/>
    <n v="0"/>
    <n v="0"/>
    <n v="0"/>
    <n v="0"/>
    <n v="0"/>
    <n v="0"/>
    <s v="Germany"/>
  </r>
  <r>
    <n v="5610"/>
    <x v="15"/>
    <x v="0"/>
    <x v="3"/>
    <x v="1176"/>
    <n v="1"/>
    <n v="1"/>
    <d v="2014-04-21T00:00:00"/>
    <n v="58"/>
    <n v="7"/>
    <n v="3"/>
    <n v="10"/>
    <n v="8"/>
    <n v="1"/>
    <n v="7"/>
    <n v="2"/>
    <n v="1"/>
    <n v="0"/>
    <n v="3"/>
    <n v="7"/>
    <n v="0"/>
    <n v="0"/>
    <n v="0"/>
    <n v="0"/>
    <n v="0"/>
    <n v="0"/>
    <n v="0"/>
    <s v="India"/>
  </r>
  <r>
    <n v="3526"/>
    <x v="25"/>
    <x v="1"/>
    <x v="2"/>
    <x v="1177"/>
    <n v="1"/>
    <n v="1"/>
    <d v="2014-01-27T00:00:00"/>
    <n v="58"/>
    <n v="32"/>
    <n v="0"/>
    <n v="5"/>
    <n v="0"/>
    <n v="0"/>
    <n v="1"/>
    <n v="2"/>
    <n v="1"/>
    <n v="0"/>
    <n v="3"/>
    <n v="7"/>
    <n v="0"/>
    <n v="0"/>
    <n v="0"/>
    <n v="0"/>
    <n v="0"/>
    <n v="0"/>
    <n v="0"/>
    <s v="Spain"/>
  </r>
  <r>
    <n v="5136"/>
    <x v="28"/>
    <x v="0"/>
    <x v="1"/>
    <x v="1178"/>
    <n v="0"/>
    <n v="1"/>
    <d v="2014-01-17T00:00:00"/>
    <n v="58"/>
    <n v="654"/>
    <n v="7"/>
    <n v="92"/>
    <n v="0"/>
    <n v="15"/>
    <n v="30"/>
    <n v="7"/>
    <n v="9"/>
    <n v="4"/>
    <n v="8"/>
    <n v="6"/>
    <n v="0"/>
    <n v="0"/>
    <n v="0"/>
    <n v="1"/>
    <n v="1"/>
    <n v="0"/>
    <n v="0"/>
    <s v="Canada"/>
  </r>
  <r>
    <n v="1411"/>
    <x v="30"/>
    <x v="0"/>
    <x v="0"/>
    <x v="1179"/>
    <n v="0"/>
    <n v="0"/>
    <d v="2013-11-10T00:00:00"/>
    <n v="58"/>
    <n v="204"/>
    <n v="34"/>
    <n v="204"/>
    <n v="172"/>
    <n v="153"/>
    <n v="173"/>
    <n v="1"/>
    <n v="2"/>
    <n v="9"/>
    <n v="4"/>
    <n v="1"/>
    <n v="0"/>
    <n v="0"/>
    <n v="0"/>
    <n v="0"/>
    <n v="0"/>
    <n v="0"/>
    <n v="0"/>
    <s v="Spain"/>
  </r>
  <r>
    <n v="701"/>
    <x v="18"/>
    <x v="0"/>
    <x v="2"/>
    <x v="1180"/>
    <n v="0"/>
    <n v="1"/>
    <d v="2013-11-06T00:00:00"/>
    <n v="58"/>
    <n v="707"/>
    <n v="21"/>
    <n v="250"/>
    <n v="85"/>
    <n v="43"/>
    <n v="73"/>
    <n v="2"/>
    <n v="6"/>
    <n v="2"/>
    <n v="8"/>
    <n v="2"/>
    <n v="0"/>
    <n v="0"/>
    <n v="1"/>
    <n v="0"/>
    <n v="0"/>
    <n v="0"/>
    <n v="0"/>
    <s v="Spain"/>
  </r>
  <r>
    <n v="6203"/>
    <x v="6"/>
    <x v="0"/>
    <x v="3"/>
    <x v="1181"/>
    <n v="0"/>
    <n v="0"/>
    <d v="2013-08-24T00:00:00"/>
    <n v="58"/>
    <n v="499"/>
    <n v="149"/>
    <n v="815"/>
    <n v="173"/>
    <n v="49"/>
    <n v="49"/>
    <n v="1"/>
    <n v="6"/>
    <n v="7"/>
    <n v="12"/>
    <n v="3"/>
    <n v="0"/>
    <n v="0"/>
    <n v="0"/>
    <n v="0"/>
    <n v="0"/>
    <n v="0"/>
    <n v="0"/>
    <s v="Spain"/>
  </r>
  <r>
    <n v="7192"/>
    <x v="26"/>
    <x v="0"/>
    <x v="3"/>
    <x v="1182"/>
    <n v="0"/>
    <n v="1"/>
    <d v="2013-04-15T00:00:00"/>
    <n v="58"/>
    <n v="172"/>
    <n v="73"/>
    <n v="93"/>
    <n v="95"/>
    <n v="78"/>
    <n v="34"/>
    <n v="2"/>
    <n v="2"/>
    <n v="4"/>
    <n v="10"/>
    <n v="1"/>
    <n v="0"/>
    <n v="0"/>
    <n v="0"/>
    <n v="0"/>
    <n v="0"/>
    <n v="0"/>
    <n v="1"/>
    <s v="Spain"/>
  </r>
  <r>
    <n v="5181"/>
    <x v="33"/>
    <x v="4"/>
    <x v="1"/>
    <x v="1183"/>
    <n v="1"/>
    <n v="0"/>
    <d v="2013-03-20T00:00:00"/>
    <n v="58"/>
    <n v="2"/>
    <n v="4"/>
    <n v="2"/>
    <n v="0"/>
    <n v="11"/>
    <n v="5"/>
    <n v="1"/>
    <n v="1"/>
    <n v="0"/>
    <n v="2"/>
    <n v="9"/>
    <n v="0"/>
    <n v="0"/>
    <n v="0"/>
    <n v="0"/>
    <n v="0"/>
    <n v="0"/>
    <n v="0"/>
    <s v="Spain"/>
  </r>
  <r>
    <n v="9220"/>
    <x v="18"/>
    <x v="0"/>
    <x v="1"/>
    <x v="1184"/>
    <n v="0"/>
    <n v="0"/>
    <d v="2013-01-17T00:00:00"/>
    <n v="58"/>
    <n v="576"/>
    <n v="172"/>
    <n v="961"/>
    <n v="125"/>
    <n v="115"/>
    <n v="19"/>
    <n v="1"/>
    <n v="8"/>
    <n v="6"/>
    <n v="5"/>
    <n v="3"/>
    <n v="0"/>
    <n v="0"/>
    <n v="0"/>
    <n v="0"/>
    <n v="0"/>
    <n v="1"/>
    <n v="0"/>
    <s v="Spain"/>
  </r>
  <r>
    <n v="7734"/>
    <x v="49"/>
    <x v="0"/>
    <x v="7"/>
    <x v="1185"/>
    <n v="0"/>
    <n v="0"/>
    <d v="2012-12-19T00:00:00"/>
    <n v="58"/>
    <n v="471"/>
    <n v="102"/>
    <n v="125"/>
    <n v="212"/>
    <n v="61"/>
    <n v="245"/>
    <n v="1"/>
    <n v="4"/>
    <n v="10"/>
    <n v="7"/>
    <n v="1"/>
    <n v="1"/>
    <n v="0"/>
    <n v="0"/>
    <n v="0"/>
    <n v="1"/>
    <n v="1"/>
    <n v="0"/>
    <s v="Australia"/>
  </r>
  <r>
    <n v="10446"/>
    <x v="35"/>
    <x v="1"/>
    <x v="2"/>
    <x v="1186"/>
    <n v="0"/>
    <n v="0"/>
    <d v="2012-11-07T00:00:00"/>
    <n v="58"/>
    <n v="184"/>
    <n v="23"/>
    <n v="446"/>
    <n v="30"/>
    <n v="23"/>
    <n v="23"/>
    <n v="1"/>
    <n v="5"/>
    <n v="4"/>
    <n v="7"/>
    <n v="2"/>
    <n v="1"/>
    <n v="0"/>
    <n v="0"/>
    <n v="1"/>
    <n v="1"/>
    <n v="1"/>
    <n v="0"/>
    <s v="Canada"/>
  </r>
  <r>
    <n v="5524"/>
    <x v="35"/>
    <x v="0"/>
    <x v="1"/>
    <x v="1187"/>
    <n v="0"/>
    <n v="0"/>
    <d v="2012-09-04T00:00:00"/>
    <n v="58"/>
    <n v="635"/>
    <n v="88"/>
    <n v="546"/>
    <n v="172"/>
    <n v="88"/>
    <n v="88"/>
    <n v="3"/>
    <n v="8"/>
    <n v="10"/>
    <n v="4"/>
    <n v="7"/>
    <n v="0"/>
    <n v="0"/>
    <n v="0"/>
    <n v="0"/>
    <n v="0"/>
    <n v="1"/>
    <n v="0"/>
    <s v="USA"/>
  </r>
  <r>
    <n v="3830"/>
    <x v="40"/>
    <x v="3"/>
    <x v="2"/>
    <x v="1068"/>
    <n v="0"/>
    <n v="2"/>
    <d v="2014-04-24T00:00:00"/>
    <n v="59"/>
    <n v="295"/>
    <n v="21"/>
    <n v="78"/>
    <n v="39"/>
    <n v="13"/>
    <n v="13"/>
    <n v="1"/>
    <n v="4"/>
    <n v="4"/>
    <n v="7"/>
    <n v="3"/>
    <n v="0"/>
    <n v="0"/>
    <n v="0"/>
    <n v="0"/>
    <n v="0"/>
    <n v="0"/>
    <n v="0"/>
    <s v="Canada"/>
  </r>
  <r>
    <n v="5186"/>
    <x v="26"/>
    <x v="1"/>
    <x v="2"/>
    <x v="1188"/>
    <n v="0"/>
    <n v="1"/>
    <d v="2014-03-12T00:00:00"/>
    <n v="59"/>
    <n v="576"/>
    <n v="7"/>
    <n v="115"/>
    <n v="19"/>
    <n v="7"/>
    <n v="7"/>
    <n v="2"/>
    <n v="7"/>
    <n v="4"/>
    <n v="9"/>
    <n v="6"/>
    <n v="0"/>
    <n v="0"/>
    <n v="0"/>
    <n v="1"/>
    <n v="0"/>
    <n v="0"/>
    <n v="0"/>
    <s v="Canada"/>
  </r>
  <r>
    <n v="8514"/>
    <x v="14"/>
    <x v="0"/>
    <x v="3"/>
    <x v="1189"/>
    <n v="1"/>
    <n v="0"/>
    <d v="2014-01-17T00:00:00"/>
    <n v="59"/>
    <n v="8"/>
    <n v="0"/>
    <n v="7"/>
    <n v="3"/>
    <n v="1"/>
    <n v="1"/>
    <n v="1"/>
    <n v="1"/>
    <n v="0"/>
    <n v="3"/>
    <n v="6"/>
    <n v="0"/>
    <n v="0"/>
    <n v="0"/>
    <n v="0"/>
    <n v="0"/>
    <n v="0"/>
    <n v="0"/>
    <s v="Spain"/>
  </r>
  <r>
    <n v="7165"/>
    <x v="20"/>
    <x v="0"/>
    <x v="3"/>
    <x v="1190"/>
    <n v="0"/>
    <n v="1"/>
    <d v="2013-10-22T00:00:00"/>
    <n v="59"/>
    <n v="381"/>
    <n v="35"/>
    <n v="172"/>
    <n v="56"/>
    <n v="86"/>
    <n v="93"/>
    <n v="2"/>
    <n v="8"/>
    <n v="2"/>
    <n v="10"/>
    <n v="5"/>
    <n v="0"/>
    <n v="0"/>
    <n v="0"/>
    <n v="0"/>
    <n v="0"/>
    <n v="0"/>
    <n v="0"/>
    <s v="Spain"/>
  </r>
  <r>
    <n v="10236"/>
    <x v="17"/>
    <x v="3"/>
    <x v="1"/>
    <x v="1191"/>
    <n v="1"/>
    <n v="0"/>
    <d v="2013-09-16T00:00:00"/>
    <n v="59"/>
    <n v="16"/>
    <n v="3"/>
    <n v="25"/>
    <n v="6"/>
    <n v="1"/>
    <n v="13"/>
    <n v="2"/>
    <n v="2"/>
    <n v="0"/>
    <n v="3"/>
    <n v="8"/>
    <n v="0"/>
    <n v="0"/>
    <n v="0"/>
    <n v="0"/>
    <n v="0"/>
    <n v="0"/>
    <n v="0"/>
    <s v="Saudi Arabia"/>
  </r>
  <r>
    <n v="2392"/>
    <x v="20"/>
    <x v="0"/>
    <x v="2"/>
    <x v="1192"/>
    <n v="1"/>
    <n v="1"/>
    <d v="2013-07-29T00:00:00"/>
    <n v="59"/>
    <n v="44"/>
    <n v="4"/>
    <n v="21"/>
    <n v="6"/>
    <n v="0"/>
    <n v="27"/>
    <n v="2"/>
    <n v="3"/>
    <n v="0"/>
    <n v="3"/>
    <n v="7"/>
    <n v="0"/>
    <n v="0"/>
    <n v="0"/>
    <n v="0"/>
    <n v="0"/>
    <n v="0"/>
    <n v="0"/>
    <s v="Spain"/>
  </r>
  <r>
    <n v="1920"/>
    <x v="20"/>
    <x v="0"/>
    <x v="2"/>
    <x v="1192"/>
    <n v="1"/>
    <n v="1"/>
    <d v="2013-07-29T00:00:00"/>
    <n v="59"/>
    <n v="44"/>
    <n v="4"/>
    <n v="21"/>
    <n v="6"/>
    <n v="0"/>
    <n v="27"/>
    <n v="2"/>
    <n v="3"/>
    <n v="0"/>
    <n v="3"/>
    <n v="7"/>
    <n v="0"/>
    <n v="0"/>
    <n v="0"/>
    <n v="0"/>
    <n v="0"/>
    <n v="0"/>
    <n v="0"/>
    <s v="Spain"/>
  </r>
  <r>
    <n v="3673"/>
    <x v="18"/>
    <x v="0"/>
    <x v="1"/>
    <x v="1193"/>
    <n v="0"/>
    <n v="1"/>
    <d v="2013-07-14T00:00:00"/>
    <n v="59"/>
    <n v="371"/>
    <n v="17"/>
    <n v="238"/>
    <n v="23"/>
    <n v="24"/>
    <n v="106"/>
    <n v="3"/>
    <n v="7"/>
    <n v="5"/>
    <n v="11"/>
    <n v="5"/>
    <n v="0"/>
    <n v="0"/>
    <n v="0"/>
    <n v="0"/>
    <n v="0"/>
    <n v="0"/>
    <n v="0"/>
    <s v="Saudi Arabia"/>
  </r>
  <r>
    <n v="1453"/>
    <x v="55"/>
    <x v="1"/>
    <x v="4"/>
    <x v="1194"/>
    <n v="0"/>
    <n v="0"/>
    <d v="2013-07-06T00:00:00"/>
    <n v="59"/>
    <n v="735"/>
    <n v="40"/>
    <n v="183"/>
    <n v="52"/>
    <n v="20"/>
    <n v="30"/>
    <n v="2"/>
    <n v="9"/>
    <n v="3"/>
    <n v="13"/>
    <n v="6"/>
    <n v="0"/>
    <n v="0"/>
    <n v="0"/>
    <n v="0"/>
    <n v="0"/>
    <n v="0"/>
    <n v="0"/>
    <s v="Spain"/>
  </r>
  <r>
    <n v="4518"/>
    <x v="7"/>
    <x v="0"/>
    <x v="3"/>
    <x v="1195"/>
    <n v="0"/>
    <n v="1"/>
    <d v="2013-04-20T00:00:00"/>
    <n v="59"/>
    <n v="386"/>
    <n v="172"/>
    <n v="183"/>
    <n v="185"/>
    <n v="132"/>
    <n v="111"/>
    <n v="2"/>
    <n v="9"/>
    <n v="5"/>
    <n v="11"/>
    <n v="5"/>
    <n v="0"/>
    <n v="0"/>
    <n v="0"/>
    <n v="0"/>
    <n v="0"/>
    <n v="0"/>
    <n v="0"/>
    <s v="Canada"/>
  </r>
  <r>
    <n v="8969"/>
    <x v="11"/>
    <x v="0"/>
    <x v="2"/>
    <x v="1196"/>
    <n v="0"/>
    <n v="1"/>
    <d v="2013-01-16T00:00:00"/>
    <n v="59"/>
    <n v="548"/>
    <n v="31"/>
    <n v="422"/>
    <n v="0"/>
    <n v="112"/>
    <n v="28"/>
    <n v="4"/>
    <n v="5"/>
    <n v="5"/>
    <n v="11"/>
    <n v="3"/>
    <n v="0"/>
    <n v="0"/>
    <n v="0"/>
    <n v="0"/>
    <n v="0"/>
    <n v="0"/>
    <n v="0"/>
    <s v="Saudi Arabia"/>
  </r>
  <r>
    <n v="387"/>
    <x v="14"/>
    <x v="4"/>
    <x v="2"/>
    <x v="130"/>
    <n v="0"/>
    <n v="0"/>
    <d v="2012-11-13T00:00:00"/>
    <n v="59"/>
    <n v="6"/>
    <n v="16"/>
    <n v="11"/>
    <n v="11"/>
    <n v="1"/>
    <n v="16"/>
    <n v="1"/>
    <n v="2"/>
    <n v="0"/>
    <n v="3"/>
    <n v="8"/>
    <n v="0"/>
    <n v="0"/>
    <n v="0"/>
    <n v="0"/>
    <n v="0"/>
    <n v="0"/>
    <n v="0"/>
    <s v="USA"/>
  </r>
  <r>
    <n v="1079"/>
    <x v="18"/>
    <x v="1"/>
    <x v="2"/>
    <x v="1197"/>
    <n v="0"/>
    <n v="1"/>
    <d v="2012-10-16T00:00:00"/>
    <n v="59"/>
    <n v="1000"/>
    <n v="0"/>
    <n v="76"/>
    <n v="0"/>
    <n v="0"/>
    <n v="10"/>
    <n v="3"/>
    <n v="3"/>
    <n v="4"/>
    <n v="9"/>
    <n v="8"/>
    <n v="0"/>
    <n v="0"/>
    <n v="0"/>
    <n v="1"/>
    <n v="0"/>
    <n v="0"/>
    <n v="0"/>
    <s v="India"/>
  </r>
  <r>
    <n v="164"/>
    <x v="11"/>
    <x v="1"/>
    <x v="2"/>
    <x v="1198"/>
    <n v="0"/>
    <n v="0"/>
    <d v="2012-10-13T00:00:00"/>
    <n v="59"/>
    <n v="206"/>
    <n v="0"/>
    <n v="46"/>
    <n v="3"/>
    <n v="2"/>
    <n v="12"/>
    <n v="2"/>
    <n v="5"/>
    <n v="1"/>
    <n v="5"/>
    <n v="8"/>
    <n v="0"/>
    <n v="0"/>
    <n v="0"/>
    <n v="0"/>
    <n v="0"/>
    <n v="0"/>
    <n v="0"/>
    <s v="Spain"/>
  </r>
  <r>
    <n v="3434"/>
    <x v="45"/>
    <x v="0"/>
    <x v="1"/>
    <x v="1199"/>
    <n v="0"/>
    <n v="0"/>
    <d v="2014-05-12T00:00:00"/>
    <n v="60"/>
    <n v="483"/>
    <n v="72"/>
    <n v="567"/>
    <n v="94"/>
    <n v="12"/>
    <n v="108"/>
    <n v="1"/>
    <n v="4"/>
    <n v="4"/>
    <n v="10"/>
    <n v="1"/>
    <n v="0"/>
    <n v="0"/>
    <n v="0"/>
    <n v="0"/>
    <n v="0"/>
    <n v="0"/>
    <n v="0"/>
    <s v="Spain"/>
  </r>
  <r>
    <n v="5721"/>
    <x v="16"/>
    <x v="1"/>
    <x v="2"/>
    <x v="1200"/>
    <n v="0"/>
    <n v="0"/>
    <d v="2014-05-11T00:00:00"/>
    <n v="60"/>
    <n v="611"/>
    <n v="76"/>
    <n v="749"/>
    <n v="59"/>
    <n v="45"/>
    <n v="26"/>
    <n v="1"/>
    <n v="7"/>
    <n v="10"/>
    <n v="6"/>
    <n v="2"/>
    <n v="0"/>
    <n v="0"/>
    <n v="0"/>
    <n v="0"/>
    <n v="1"/>
    <n v="0"/>
    <n v="0"/>
    <s v="Canada"/>
  </r>
  <r>
    <n v="8418"/>
    <x v="2"/>
    <x v="2"/>
    <x v="1"/>
    <x v="1201"/>
    <n v="1"/>
    <n v="1"/>
    <d v="2014-03-30T00:00:00"/>
    <n v="60"/>
    <n v="7"/>
    <n v="10"/>
    <n v="17"/>
    <n v="8"/>
    <n v="6"/>
    <n v="13"/>
    <n v="2"/>
    <n v="2"/>
    <n v="0"/>
    <n v="3"/>
    <n v="7"/>
    <n v="0"/>
    <n v="0"/>
    <n v="0"/>
    <n v="0"/>
    <n v="0"/>
    <n v="0"/>
    <n v="0"/>
    <s v="Germany"/>
  </r>
  <r>
    <n v="5300"/>
    <x v="28"/>
    <x v="3"/>
    <x v="2"/>
    <x v="1202"/>
    <n v="1"/>
    <n v="0"/>
    <d v="2013-12-30T00:00:00"/>
    <n v="60"/>
    <n v="19"/>
    <n v="7"/>
    <n v="19"/>
    <n v="0"/>
    <n v="1"/>
    <n v="24"/>
    <n v="1"/>
    <n v="2"/>
    <n v="1"/>
    <n v="2"/>
    <n v="7"/>
    <n v="0"/>
    <n v="0"/>
    <n v="0"/>
    <n v="0"/>
    <n v="0"/>
    <n v="0"/>
    <n v="0"/>
    <s v="Spain"/>
  </r>
  <r>
    <n v="10424"/>
    <x v="25"/>
    <x v="0"/>
    <x v="1"/>
    <x v="1203"/>
    <n v="0"/>
    <n v="0"/>
    <d v="2013-12-09T00:00:00"/>
    <n v="60"/>
    <n v="265"/>
    <n v="138"/>
    <n v="553"/>
    <n v="224"/>
    <n v="23"/>
    <n v="92"/>
    <n v="1"/>
    <n v="4"/>
    <n v="4"/>
    <n v="9"/>
    <n v="1"/>
    <n v="0"/>
    <n v="0"/>
    <n v="0"/>
    <n v="0"/>
    <n v="0"/>
    <n v="0"/>
    <n v="0"/>
    <s v="Saudi Arabia"/>
  </r>
  <r>
    <n v="11171"/>
    <x v="15"/>
    <x v="3"/>
    <x v="2"/>
    <x v="1204"/>
    <n v="2"/>
    <n v="1"/>
    <d v="2013-10-11T00:00:00"/>
    <n v="60"/>
    <n v="292"/>
    <n v="3"/>
    <n v="77"/>
    <n v="10"/>
    <n v="3"/>
    <n v="26"/>
    <n v="7"/>
    <n v="6"/>
    <n v="3"/>
    <n v="5"/>
    <n v="7"/>
    <n v="0"/>
    <n v="0"/>
    <n v="0"/>
    <n v="0"/>
    <n v="0"/>
    <n v="0"/>
    <n v="0"/>
    <s v="Australia"/>
  </r>
  <r>
    <n v="1600"/>
    <x v="15"/>
    <x v="3"/>
    <x v="2"/>
    <x v="1204"/>
    <n v="2"/>
    <n v="1"/>
    <d v="2013-10-11T00:00:00"/>
    <n v="60"/>
    <n v="292"/>
    <n v="3"/>
    <n v="77"/>
    <n v="10"/>
    <n v="3"/>
    <n v="26"/>
    <n v="7"/>
    <n v="6"/>
    <n v="3"/>
    <n v="5"/>
    <n v="7"/>
    <n v="0"/>
    <n v="0"/>
    <n v="0"/>
    <n v="0"/>
    <n v="0"/>
    <n v="0"/>
    <n v="0"/>
    <s v="Saudi Arabia"/>
  </r>
  <r>
    <n v="7851"/>
    <x v="38"/>
    <x v="0"/>
    <x v="4"/>
    <x v="1205"/>
    <n v="0"/>
    <n v="0"/>
    <d v="2013-09-22T00:00:00"/>
    <n v="60"/>
    <n v="161"/>
    <n v="0"/>
    <n v="253"/>
    <n v="199"/>
    <n v="191"/>
    <n v="122"/>
    <n v="1"/>
    <n v="3"/>
    <n v="7"/>
    <n v="11"/>
    <n v="1"/>
    <n v="0"/>
    <n v="0"/>
    <n v="0"/>
    <n v="0"/>
    <n v="0"/>
    <n v="0"/>
    <n v="0"/>
    <s v="Spain"/>
  </r>
  <r>
    <n v="10701"/>
    <x v="28"/>
    <x v="0"/>
    <x v="2"/>
    <x v="1206"/>
    <n v="0"/>
    <n v="0"/>
    <d v="2013-09-11T00:00:00"/>
    <n v="60"/>
    <n v="713"/>
    <n v="0"/>
    <n v="264"/>
    <n v="120"/>
    <n v="80"/>
    <n v="34"/>
    <n v="1"/>
    <n v="7"/>
    <n v="8"/>
    <n v="12"/>
    <n v="4"/>
    <n v="1"/>
    <n v="0"/>
    <n v="0"/>
    <n v="0"/>
    <n v="1"/>
    <n v="0"/>
    <n v="0"/>
    <s v="USA"/>
  </r>
  <r>
    <n v="891"/>
    <x v="45"/>
    <x v="3"/>
    <x v="3"/>
    <x v="1207"/>
    <n v="1"/>
    <n v="1"/>
    <d v="2013-09-07T00:00:00"/>
    <n v="60"/>
    <n v="6"/>
    <n v="0"/>
    <n v="2"/>
    <n v="2"/>
    <n v="0"/>
    <n v="1"/>
    <n v="1"/>
    <n v="1"/>
    <n v="0"/>
    <n v="2"/>
    <n v="5"/>
    <n v="0"/>
    <n v="0"/>
    <n v="0"/>
    <n v="0"/>
    <n v="0"/>
    <n v="0"/>
    <n v="0"/>
    <s v="Spain"/>
  </r>
  <r>
    <n v="6912"/>
    <x v="3"/>
    <x v="1"/>
    <x v="2"/>
    <x v="1208"/>
    <n v="0"/>
    <n v="2"/>
    <d v="2013-08-20T00:00:00"/>
    <n v="60"/>
    <n v="593"/>
    <n v="30"/>
    <n v="91"/>
    <n v="29"/>
    <n v="22"/>
    <n v="7"/>
    <n v="1"/>
    <n v="6"/>
    <n v="3"/>
    <n v="12"/>
    <n v="4"/>
    <n v="0"/>
    <n v="0"/>
    <n v="0"/>
    <n v="0"/>
    <n v="0"/>
    <n v="0"/>
    <n v="0"/>
    <s v="Spain"/>
  </r>
  <r>
    <n v="5967"/>
    <x v="30"/>
    <x v="0"/>
    <x v="3"/>
    <x v="1209"/>
    <n v="1"/>
    <n v="1"/>
    <d v="2013-07-18T00:00:00"/>
    <n v="60"/>
    <n v="26"/>
    <n v="2"/>
    <n v="19"/>
    <n v="10"/>
    <n v="5"/>
    <n v="8"/>
    <n v="3"/>
    <n v="2"/>
    <n v="1"/>
    <n v="3"/>
    <n v="8"/>
    <n v="0"/>
    <n v="0"/>
    <n v="0"/>
    <n v="0"/>
    <n v="0"/>
    <n v="0"/>
    <n v="0"/>
    <s v="Germany"/>
  </r>
  <r>
    <n v="2109"/>
    <x v="22"/>
    <x v="0"/>
    <x v="1"/>
    <x v="1210"/>
    <n v="0"/>
    <n v="0"/>
    <d v="2013-04-23T00:00:00"/>
    <n v="60"/>
    <n v="448"/>
    <n v="71"/>
    <n v="951"/>
    <n v="40"/>
    <n v="17"/>
    <n v="17"/>
    <n v="1"/>
    <n v="6"/>
    <n v="11"/>
    <n v="10"/>
    <n v="2"/>
    <n v="0"/>
    <n v="0"/>
    <n v="0"/>
    <n v="0"/>
    <n v="1"/>
    <n v="1"/>
    <n v="0"/>
    <s v="Spain"/>
  </r>
  <r>
    <n v="6292"/>
    <x v="19"/>
    <x v="1"/>
    <x v="2"/>
    <x v="1211"/>
    <n v="0"/>
    <n v="0"/>
    <d v="2013-03-30T00:00:00"/>
    <n v="60"/>
    <n v="1311"/>
    <n v="0"/>
    <n v="359"/>
    <n v="46"/>
    <n v="89"/>
    <n v="17"/>
    <n v="1"/>
    <n v="4"/>
    <n v="3"/>
    <n v="10"/>
    <n v="2"/>
    <n v="0"/>
    <n v="0"/>
    <n v="0"/>
    <n v="0"/>
    <n v="1"/>
    <n v="1"/>
    <n v="0"/>
    <s v="Germany"/>
  </r>
  <r>
    <n v="8537"/>
    <x v="38"/>
    <x v="0"/>
    <x v="4"/>
    <x v="1212"/>
    <n v="0"/>
    <n v="0"/>
    <d v="2013-02-27T00:00:00"/>
    <n v="60"/>
    <n v="526"/>
    <n v="80"/>
    <n v="553"/>
    <n v="123"/>
    <n v="94"/>
    <n v="53"/>
    <n v="1"/>
    <n v="3"/>
    <n v="10"/>
    <n v="7"/>
    <n v="2"/>
    <n v="1"/>
    <n v="0"/>
    <n v="0"/>
    <n v="0"/>
    <n v="0"/>
    <n v="1"/>
    <n v="0"/>
    <s v="Spain"/>
  </r>
  <r>
    <n v="9576"/>
    <x v="33"/>
    <x v="1"/>
    <x v="3"/>
    <x v="1213"/>
    <n v="1"/>
    <n v="0"/>
    <d v="2013-02-11T00:00:00"/>
    <n v="60"/>
    <n v="86"/>
    <n v="4"/>
    <n v="56"/>
    <n v="2"/>
    <n v="4"/>
    <n v="7"/>
    <n v="3"/>
    <n v="4"/>
    <n v="0"/>
    <n v="4"/>
    <n v="9"/>
    <n v="0"/>
    <n v="0"/>
    <n v="0"/>
    <n v="0"/>
    <n v="0"/>
    <n v="0"/>
    <n v="0"/>
    <s v="Spain"/>
  </r>
  <r>
    <n v="5935"/>
    <x v="16"/>
    <x v="3"/>
    <x v="1"/>
    <x v="1214"/>
    <n v="0"/>
    <n v="1"/>
    <d v="2012-12-24T00:00:00"/>
    <n v="60"/>
    <n v="547"/>
    <n v="7"/>
    <n v="140"/>
    <n v="0"/>
    <n v="7"/>
    <n v="63"/>
    <n v="3"/>
    <n v="7"/>
    <n v="5"/>
    <n v="8"/>
    <n v="5"/>
    <n v="0"/>
    <n v="0"/>
    <n v="0"/>
    <n v="0"/>
    <n v="0"/>
    <n v="0"/>
    <n v="0"/>
    <s v="India"/>
  </r>
  <r>
    <n v="10264"/>
    <x v="7"/>
    <x v="0"/>
    <x v="0"/>
    <x v="1215"/>
    <n v="1"/>
    <n v="0"/>
    <d v="2012-10-10T00:00:00"/>
    <n v="60"/>
    <n v="1"/>
    <n v="2"/>
    <n v="8"/>
    <n v="4"/>
    <n v="3"/>
    <n v="13"/>
    <n v="2"/>
    <n v="1"/>
    <n v="1"/>
    <n v="2"/>
    <n v="7"/>
    <n v="0"/>
    <n v="0"/>
    <n v="1"/>
    <n v="0"/>
    <n v="0"/>
    <n v="1"/>
    <n v="0"/>
    <s v="Saudi Arabia"/>
  </r>
  <r>
    <n v="234"/>
    <x v="7"/>
    <x v="0"/>
    <x v="0"/>
    <x v="1215"/>
    <n v="1"/>
    <n v="0"/>
    <d v="2012-10-10T00:00:00"/>
    <n v="60"/>
    <n v="1"/>
    <n v="2"/>
    <n v="8"/>
    <n v="4"/>
    <n v="3"/>
    <n v="13"/>
    <n v="2"/>
    <n v="1"/>
    <n v="1"/>
    <n v="2"/>
    <n v="7"/>
    <n v="0"/>
    <n v="0"/>
    <n v="1"/>
    <n v="0"/>
    <n v="0"/>
    <n v="1"/>
    <n v="0"/>
    <s v="Spain"/>
  </r>
  <r>
    <n v="3202"/>
    <x v="23"/>
    <x v="1"/>
    <x v="2"/>
    <x v="1216"/>
    <n v="0"/>
    <n v="0"/>
    <d v="2012-10-01T00:00:00"/>
    <n v="60"/>
    <n v="1166"/>
    <n v="0"/>
    <n v="48"/>
    <n v="0"/>
    <n v="0"/>
    <n v="36"/>
    <n v="1"/>
    <n v="4"/>
    <n v="4"/>
    <n v="10"/>
    <n v="8"/>
    <n v="0"/>
    <n v="0"/>
    <n v="0"/>
    <n v="1"/>
    <n v="1"/>
    <n v="0"/>
    <n v="0"/>
    <s v="Saudi Arabia"/>
  </r>
  <r>
    <n v="1103"/>
    <x v="14"/>
    <x v="3"/>
    <x v="2"/>
    <x v="1217"/>
    <n v="1"/>
    <n v="0"/>
    <d v="2012-09-29T00:00:00"/>
    <n v="60"/>
    <n v="1486"/>
    <n v="55"/>
    <n v="278"/>
    <n v="49"/>
    <n v="0"/>
    <n v="185"/>
    <n v="2"/>
    <n v="4"/>
    <n v="4"/>
    <n v="10"/>
    <n v="6"/>
    <n v="0"/>
    <n v="0"/>
    <n v="1"/>
    <n v="0"/>
    <n v="1"/>
    <n v="1"/>
    <n v="0"/>
    <s v="Australia"/>
  </r>
  <r>
    <n v="610"/>
    <x v="40"/>
    <x v="1"/>
    <x v="3"/>
    <x v="1218"/>
    <n v="1"/>
    <n v="1"/>
    <d v="2012-08-07T00:00:00"/>
    <n v="60"/>
    <n v="349"/>
    <n v="4"/>
    <n v="78"/>
    <n v="6"/>
    <n v="0"/>
    <n v="43"/>
    <n v="8"/>
    <n v="7"/>
    <n v="2"/>
    <n v="6"/>
    <n v="8"/>
    <n v="0"/>
    <n v="0"/>
    <n v="0"/>
    <n v="0"/>
    <n v="0"/>
    <n v="0"/>
    <n v="0"/>
    <s v="Australia"/>
  </r>
  <r>
    <n v="4480"/>
    <x v="28"/>
    <x v="3"/>
    <x v="2"/>
    <x v="1219"/>
    <n v="0"/>
    <n v="1"/>
    <d v="2014-03-09T00:00:00"/>
    <n v="61"/>
    <n v="365"/>
    <n v="3"/>
    <n v="15"/>
    <n v="4"/>
    <n v="3"/>
    <n v="11"/>
    <n v="5"/>
    <n v="7"/>
    <n v="2"/>
    <n v="5"/>
    <n v="6"/>
    <n v="0"/>
    <n v="0"/>
    <n v="0"/>
    <n v="0"/>
    <n v="0"/>
    <n v="0"/>
    <n v="0"/>
    <s v="Saudi Arabia"/>
  </r>
  <r>
    <n v="10660"/>
    <x v="35"/>
    <x v="3"/>
    <x v="2"/>
    <x v="1220"/>
    <n v="1"/>
    <n v="1"/>
    <d v="2014-01-12T00:00:00"/>
    <n v="61"/>
    <n v="349"/>
    <n v="7"/>
    <n v="35"/>
    <n v="0"/>
    <n v="0"/>
    <n v="47"/>
    <n v="3"/>
    <n v="8"/>
    <n v="2"/>
    <n v="4"/>
    <n v="7"/>
    <n v="0"/>
    <n v="0"/>
    <n v="0"/>
    <n v="1"/>
    <n v="0"/>
    <n v="0"/>
    <n v="0"/>
    <s v="Spain"/>
  </r>
  <r>
    <n v="9353"/>
    <x v="8"/>
    <x v="0"/>
    <x v="1"/>
    <x v="1221"/>
    <n v="0"/>
    <n v="1"/>
    <d v="2014-01-06T00:00:00"/>
    <n v="61"/>
    <n v="515"/>
    <n v="47"/>
    <n v="267"/>
    <n v="62"/>
    <n v="66"/>
    <n v="38"/>
    <n v="2"/>
    <n v="5"/>
    <n v="5"/>
    <n v="4"/>
    <n v="3"/>
    <n v="0"/>
    <n v="0"/>
    <n v="0"/>
    <n v="1"/>
    <n v="0"/>
    <n v="0"/>
    <n v="0"/>
    <s v="India"/>
  </r>
  <r>
    <n v="4120"/>
    <x v="17"/>
    <x v="2"/>
    <x v="1"/>
    <x v="1222"/>
    <n v="1"/>
    <n v="0"/>
    <d v="2013-12-17T00:00:00"/>
    <n v="61"/>
    <n v="88"/>
    <n v="39"/>
    <n v="78"/>
    <n v="58"/>
    <n v="13"/>
    <n v="93"/>
    <n v="2"/>
    <n v="6"/>
    <n v="1"/>
    <n v="4"/>
    <n v="7"/>
    <n v="0"/>
    <n v="0"/>
    <n v="0"/>
    <n v="0"/>
    <n v="0"/>
    <n v="0"/>
    <n v="0"/>
    <s v="India"/>
  </r>
  <r>
    <n v="2836"/>
    <x v="20"/>
    <x v="1"/>
    <x v="2"/>
    <x v="1223"/>
    <n v="1"/>
    <n v="0"/>
    <d v="2013-09-16T00:00:00"/>
    <n v="61"/>
    <n v="10"/>
    <n v="1"/>
    <n v="7"/>
    <n v="0"/>
    <n v="0"/>
    <n v="1"/>
    <n v="1"/>
    <n v="1"/>
    <n v="0"/>
    <n v="2"/>
    <n v="8"/>
    <n v="0"/>
    <n v="0"/>
    <n v="0"/>
    <n v="0"/>
    <n v="0"/>
    <n v="0"/>
    <n v="0"/>
    <s v="Germany"/>
  </r>
  <r>
    <n v="9579"/>
    <x v="8"/>
    <x v="1"/>
    <x v="2"/>
    <x v="1224"/>
    <n v="2"/>
    <n v="1"/>
    <d v="2013-07-07T00:00:00"/>
    <n v="61"/>
    <n v="53"/>
    <n v="1"/>
    <n v="34"/>
    <n v="2"/>
    <n v="0"/>
    <n v="16"/>
    <n v="3"/>
    <n v="2"/>
    <n v="2"/>
    <n v="2"/>
    <n v="8"/>
    <n v="0"/>
    <n v="0"/>
    <n v="0"/>
    <n v="0"/>
    <n v="0"/>
    <n v="0"/>
    <n v="0"/>
    <s v="Canada"/>
  </r>
  <r>
    <n v="5841"/>
    <x v="13"/>
    <x v="0"/>
    <x v="3"/>
    <x v="1225"/>
    <n v="0"/>
    <n v="1"/>
    <d v="2013-06-28T00:00:00"/>
    <n v="61"/>
    <n v="606"/>
    <n v="7"/>
    <n v="155"/>
    <n v="10"/>
    <n v="0"/>
    <n v="54"/>
    <n v="5"/>
    <n v="10"/>
    <n v="3"/>
    <n v="8"/>
    <n v="7"/>
    <n v="0"/>
    <n v="0"/>
    <n v="0"/>
    <n v="0"/>
    <n v="0"/>
    <n v="0"/>
    <n v="0"/>
    <s v="Spain"/>
  </r>
  <r>
    <n v="3174"/>
    <x v="8"/>
    <x v="0"/>
    <x v="3"/>
    <x v="1226"/>
    <n v="0"/>
    <n v="1"/>
    <d v="2013-05-22T00:00:00"/>
    <n v="61"/>
    <n v="1492"/>
    <n v="38"/>
    <n v="287"/>
    <n v="50"/>
    <n v="57"/>
    <n v="33"/>
    <n v="1"/>
    <n v="5"/>
    <n v="10"/>
    <n v="4"/>
    <n v="6"/>
    <n v="1"/>
    <n v="1"/>
    <n v="0"/>
    <n v="1"/>
    <n v="1"/>
    <n v="1"/>
    <n v="0"/>
    <s v="Spain"/>
  </r>
  <r>
    <n v="5536"/>
    <x v="8"/>
    <x v="0"/>
    <x v="3"/>
    <x v="1226"/>
    <n v="0"/>
    <n v="1"/>
    <d v="2013-05-22T00:00:00"/>
    <n v="61"/>
    <n v="1492"/>
    <n v="38"/>
    <n v="287"/>
    <n v="50"/>
    <n v="57"/>
    <n v="33"/>
    <n v="1"/>
    <n v="5"/>
    <n v="10"/>
    <n v="4"/>
    <n v="6"/>
    <n v="1"/>
    <n v="1"/>
    <n v="0"/>
    <n v="1"/>
    <n v="1"/>
    <n v="1"/>
    <n v="0"/>
    <s v="Canada"/>
  </r>
  <r>
    <n v="2061"/>
    <x v="26"/>
    <x v="0"/>
    <x v="2"/>
    <x v="1227"/>
    <n v="0"/>
    <n v="1"/>
    <d v="2013-05-11T00:00:00"/>
    <n v="61"/>
    <n v="78"/>
    <n v="0"/>
    <n v="11"/>
    <n v="0"/>
    <n v="0"/>
    <n v="10"/>
    <n v="1"/>
    <n v="2"/>
    <n v="0"/>
    <n v="4"/>
    <n v="6"/>
    <n v="0"/>
    <n v="0"/>
    <n v="0"/>
    <n v="1"/>
    <n v="0"/>
    <n v="0"/>
    <n v="0"/>
    <s v="Spain"/>
  </r>
  <r>
    <n v="8477"/>
    <x v="16"/>
    <x v="0"/>
    <x v="0"/>
    <x v="1228"/>
    <n v="2"/>
    <n v="1"/>
    <d v="2013-03-11T00:00:00"/>
    <n v="61"/>
    <n v="5"/>
    <n v="1"/>
    <n v="13"/>
    <n v="3"/>
    <n v="5"/>
    <n v="1"/>
    <n v="1"/>
    <n v="1"/>
    <n v="0"/>
    <n v="3"/>
    <n v="7"/>
    <n v="0"/>
    <n v="0"/>
    <n v="0"/>
    <n v="0"/>
    <n v="0"/>
    <n v="0"/>
    <n v="0"/>
    <s v="Spain"/>
  </r>
  <r>
    <n v="640"/>
    <x v="45"/>
    <x v="0"/>
    <x v="2"/>
    <x v="1229"/>
    <n v="0"/>
    <n v="1"/>
    <d v="2013-03-11T00:00:00"/>
    <n v="61"/>
    <n v="356"/>
    <n v="80"/>
    <n v="329"/>
    <n v="138"/>
    <n v="17"/>
    <n v="106"/>
    <n v="2"/>
    <n v="7"/>
    <n v="6"/>
    <n v="10"/>
    <n v="5"/>
    <n v="0"/>
    <n v="0"/>
    <n v="0"/>
    <n v="0"/>
    <n v="0"/>
    <n v="0"/>
    <n v="0"/>
    <s v="Spain"/>
  </r>
  <r>
    <n v="3828"/>
    <x v="45"/>
    <x v="0"/>
    <x v="2"/>
    <x v="1230"/>
    <n v="0"/>
    <n v="1"/>
    <d v="2013-02-17T00:00:00"/>
    <n v="61"/>
    <n v="533"/>
    <n v="10"/>
    <n v="217"/>
    <n v="198"/>
    <n v="174"/>
    <n v="195"/>
    <n v="2"/>
    <n v="7"/>
    <n v="6"/>
    <n v="13"/>
    <n v="4"/>
    <n v="0"/>
    <n v="0"/>
    <n v="0"/>
    <n v="0"/>
    <n v="0"/>
    <n v="0"/>
    <n v="0"/>
    <s v="Spain"/>
  </r>
  <r>
    <n v="4093"/>
    <x v="17"/>
    <x v="3"/>
    <x v="3"/>
    <x v="1231"/>
    <n v="1"/>
    <n v="1"/>
    <d v="2013-02-11T00:00:00"/>
    <n v="61"/>
    <n v="216"/>
    <n v="9"/>
    <n v="57"/>
    <n v="20"/>
    <n v="9"/>
    <n v="125"/>
    <n v="7"/>
    <n v="4"/>
    <n v="3"/>
    <n v="5"/>
    <n v="5"/>
    <n v="0"/>
    <n v="0"/>
    <n v="0"/>
    <n v="0"/>
    <n v="0"/>
    <n v="0"/>
    <n v="0"/>
    <s v="Canada"/>
  </r>
  <r>
    <n v="8624"/>
    <x v="2"/>
    <x v="0"/>
    <x v="2"/>
    <x v="1232"/>
    <n v="0"/>
    <n v="0"/>
    <d v="2013-02-06T00:00:00"/>
    <n v="61"/>
    <n v="183"/>
    <n v="33"/>
    <n v="493"/>
    <n v="59"/>
    <n v="103"/>
    <n v="57"/>
    <n v="1"/>
    <n v="4"/>
    <n v="3"/>
    <n v="10"/>
    <n v="2"/>
    <n v="0"/>
    <n v="0"/>
    <n v="0"/>
    <n v="0"/>
    <n v="0"/>
    <n v="0"/>
    <n v="0"/>
    <s v="Saudi Arabia"/>
  </r>
  <r>
    <n v="2802"/>
    <x v="43"/>
    <x v="2"/>
    <x v="2"/>
    <x v="1233"/>
    <n v="0"/>
    <n v="0"/>
    <d v="2012-12-15T00:00:00"/>
    <n v="61"/>
    <n v="196"/>
    <n v="25"/>
    <n v="607"/>
    <n v="67"/>
    <n v="17"/>
    <n v="49"/>
    <n v="1"/>
    <n v="4"/>
    <n v="6"/>
    <n v="7"/>
    <n v="2"/>
    <n v="0"/>
    <n v="0"/>
    <n v="0"/>
    <n v="0"/>
    <n v="0"/>
    <n v="0"/>
    <n v="0"/>
    <s v="Australia"/>
  </r>
  <r>
    <n v="368"/>
    <x v="21"/>
    <x v="0"/>
    <x v="2"/>
    <x v="466"/>
    <n v="0"/>
    <n v="1"/>
    <d v="2012-11-29T00:00:00"/>
    <n v="61"/>
    <n v="91"/>
    <n v="65"/>
    <n v="52"/>
    <n v="10"/>
    <n v="44"/>
    <n v="28"/>
    <n v="3"/>
    <n v="3"/>
    <n v="2"/>
    <n v="6"/>
    <n v="5"/>
    <n v="0"/>
    <n v="0"/>
    <n v="0"/>
    <n v="0"/>
    <n v="0"/>
    <n v="0"/>
    <n v="0"/>
    <s v="India"/>
  </r>
  <r>
    <n v="3599"/>
    <x v="0"/>
    <x v="0"/>
    <x v="2"/>
    <x v="1234"/>
    <n v="0"/>
    <n v="1"/>
    <d v="2012-11-26T00:00:00"/>
    <n v="61"/>
    <n v="575"/>
    <n v="80"/>
    <n v="428"/>
    <n v="208"/>
    <n v="93"/>
    <n v="80"/>
    <n v="3"/>
    <n v="8"/>
    <n v="4"/>
    <n v="8"/>
    <n v="5"/>
    <n v="0"/>
    <n v="0"/>
    <n v="0"/>
    <n v="0"/>
    <n v="0"/>
    <n v="0"/>
    <n v="0"/>
    <s v="Spain"/>
  </r>
  <r>
    <n v="3389"/>
    <x v="0"/>
    <x v="0"/>
    <x v="2"/>
    <x v="1235"/>
    <n v="0"/>
    <n v="1"/>
    <d v="2012-11-22T00:00:00"/>
    <n v="61"/>
    <n v="726"/>
    <n v="53"/>
    <n v="363"/>
    <n v="123"/>
    <n v="107"/>
    <n v="161"/>
    <n v="4"/>
    <n v="8"/>
    <n v="9"/>
    <n v="13"/>
    <n v="5"/>
    <n v="0"/>
    <n v="0"/>
    <n v="0"/>
    <n v="0"/>
    <n v="0"/>
    <n v="0"/>
    <n v="0"/>
    <s v="Spain"/>
  </r>
  <r>
    <n v="10710"/>
    <x v="7"/>
    <x v="0"/>
    <x v="2"/>
    <x v="130"/>
    <n v="0"/>
    <n v="1"/>
    <d v="2012-08-29T00:00:00"/>
    <n v="61"/>
    <n v="5"/>
    <n v="2"/>
    <n v="3"/>
    <n v="3"/>
    <n v="0"/>
    <n v="5"/>
    <n v="1"/>
    <n v="1"/>
    <n v="0"/>
    <n v="2"/>
    <n v="8"/>
    <n v="0"/>
    <n v="0"/>
    <n v="0"/>
    <n v="0"/>
    <n v="0"/>
    <n v="0"/>
    <n v="0"/>
    <s v="Spain"/>
  </r>
  <r>
    <n v="7118"/>
    <x v="35"/>
    <x v="0"/>
    <x v="2"/>
    <x v="1236"/>
    <n v="0"/>
    <n v="1"/>
    <d v="2012-08-01T00:00:00"/>
    <n v="61"/>
    <n v="833"/>
    <n v="80"/>
    <n v="363"/>
    <n v="52"/>
    <n v="26"/>
    <n v="174"/>
    <n v="2"/>
    <n v="9"/>
    <n v="5"/>
    <n v="6"/>
    <n v="6"/>
    <n v="0"/>
    <n v="0"/>
    <n v="1"/>
    <n v="0"/>
    <n v="0"/>
    <n v="1"/>
    <n v="0"/>
    <s v="Canada"/>
  </r>
  <r>
    <n v="4937"/>
    <x v="28"/>
    <x v="2"/>
    <x v="2"/>
    <x v="1237"/>
    <n v="1"/>
    <n v="1"/>
    <d v="2014-06-10T00:00:00"/>
    <n v="62"/>
    <n v="12"/>
    <n v="2"/>
    <n v="20"/>
    <n v="3"/>
    <n v="2"/>
    <n v="5"/>
    <n v="1"/>
    <n v="1"/>
    <n v="0"/>
    <n v="3"/>
    <n v="7"/>
    <n v="0"/>
    <n v="0"/>
    <n v="0"/>
    <n v="0"/>
    <n v="0"/>
    <n v="0"/>
    <n v="0"/>
    <s v="Spain"/>
  </r>
  <r>
    <n v="1127"/>
    <x v="28"/>
    <x v="1"/>
    <x v="2"/>
    <x v="1238"/>
    <n v="0"/>
    <n v="0"/>
    <d v="2014-05-29T00:00:00"/>
    <n v="62"/>
    <n v="938"/>
    <n v="19"/>
    <n v="843"/>
    <n v="25"/>
    <n v="95"/>
    <n v="38"/>
    <n v="1"/>
    <n v="6"/>
    <n v="6"/>
    <n v="7"/>
    <n v="2"/>
    <n v="0"/>
    <n v="0"/>
    <n v="0"/>
    <n v="0"/>
    <n v="1"/>
    <n v="0"/>
    <n v="0"/>
    <s v="Spain"/>
  </r>
  <r>
    <n v="833"/>
    <x v="26"/>
    <x v="3"/>
    <x v="2"/>
    <x v="1239"/>
    <n v="1"/>
    <n v="1"/>
    <d v="2014-03-30T00:00:00"/>
    <n v="62"/>
    <n v="56"/>
    <n v="0"/>
    <n v="14"/>
    <n v="0"/>
    <n v="0"/>
    <n v="2"/>
    <n v="3"/>
    <n v="3"/>
    <n v="0"/>
    <n v="3"/>
    <n v="7"/>
    <n v="0"/>
    <n v="0"/>
    <n v="0"/>
    <n v="0"/>
    <n v="0"/>
    <n v="0"/>
    <n v="0"/>
    <s v="Spain"/>
  </r>
  <r>
    <n v="3565"/>
    <x v="26"/>
    <x v="3"/>
    <x v="2"/>
    <x v="1239"/>
    <n v="1"/>
    <n v="1"/>
    <d v="2014-03-30T00:00:00"/>
    <n v="62"/>
    <n v="56"/>
    <n v="0"/>
    <n v="14"/>
    <n v="0"/>
    <n v="0"/>
    <n v="2"/>
    <n v="3"/>
    <n v="3"/>
    <n v="0"/>
    <n v="3"/>
    <n v="7"/>
    <n v="0"/>
    <n v="0"/>
    <n v="0"/>
    <n v="0"/>
    <n v="0"/>
    <n v="0"/>
    <n v="0"/>
    <s v="Spain"/>
  </r>
  <r>
    <n v="6086"/>
    <x v="26"/>
    <x v="0"/>
    <x v="2"/>
    <x v="1240"/>
    <n v="0"/>
    <n v="0"/>
    <d v="2013-11-23T00:00:00"/>
    <n v="62"/>
    <n v="445"/>
    <n v="25"/>
    <n v="706"/>
    <n v="80"/>
    <n v="76"/>
    <n v="48"/>
    <n v="1"/>
    <n v="6"/>
    <n v="5"/>
    <n v="12"/>
    <n v="2"/>
    <n v="1"/>
    <n v="0"/>
    <n v="0"/>
    <n v="0"/>
    <n v="0"/>
    <n v="0"/>
    <n v="0"/>
    <s v="Australia"/>
  </r>
  <r>
    <n v="1763"/>
    <x v="46"/>
    <x v="0"/>
    <x v="3"/>
    <x v="1241"/>
    <n v="0"/>
    <n v="0"/>
    <d v="2013-07-27T00:00:00"/>
    <n v="62"/>
    <n v="1259"/>
    <n v="172"/>
    <n v="815"/>
    <n v="97"/>
    <n v="148"/>
    <n v="33"/>
    <n v="1"/>
    <n v="7"/>
    <n v="11"/>
    <n v="10"/>
    <n v="4"/>
    <n v="1"/>
    <n v="0"/>
    <n v="1"/>
    <n v="0"/>
    <n v="1"/>
    <n v="1"/>
    <n v="0"/>
    <s v="Canada"/>
  </r>
  <r>
    <n v="4697"/>
    <x v="38"/>
    <x v="3"/>
    <x v="0"/>
    <x v="1242"/>
    <n v="0"/>
    <n v="0"/>
    <d v="2013-06-13T00:00:00"/>
    <n v="62"/>
    <n v="248"/>
    <n v="3"/>
    <n v="81"/>
    <n v="4"/>
    <n v="3"/>
    <n v="51"/>
    <n v="3"/>
    <n v="7"/>
    <n v="1"/>
    <n v="5"/>
    <n v="8"/>
    <n v="0"/>
    <n v="0"/>
    <n v="0"/>
    <n v="0"/>
    <n v="0"/>
    <n v="0"/>
    <n v="0"/>
    <s v="Saudi Arabia"/>
  </r>
  <r>
    <n v="182"/>
    <x v="41"/>
    <x v="1"/>
    <x v="3"/>
    <x v="1243"/>
    <n v="0"/>
    <n v="1"/>
    <d v="2013-05-11T00:00:00"/>
    <n v="62"/>
    <n v="284"/>
    <n v="0"/>
    <n v="55"/>
    <n v="0"/>
    <n v="6"/>
    <n v="52"/>
    <n v="4"/>
    <n v="6"/>
    <n v="2"/>
    <n v="5"/>
    <n v="8"/>
    <n v="0"/>
    <n v="0"/>
    <n v="0"/>
    <n v="0"/>
    <n v="0"/>
    <n v="0"/>
    <n v="0"/>
    <s v="Spain"/>
  </r>
  <r>
    <n v="1165"/>
    <x v="2"/>
    <x v="1"/>
    <x v="1"/>
    <x v="1244"/>
    <n v="1"/>
    <n v="1"/>
    <d v="2013-05-02T00:00:00"/>
    <n v="62"/>
    <n v="239"/>
    <n v="13"/>
    <n v="143"/>
    <n v="45"/>
    <n v="4"/>
    <n v="52"/>
    <n v="9"/>
    <n v="6"/>
    <n v="2"/>
    <n v="7"/>
    <n v="6"/>
    <n v="0"/>
    <n v="0"/>
    <n v="0"/>
    <n v="0"/>
    <n v="0"/>
    <n v="0"/>
    <n v="0"/>
    <s v="Saudi Arabia"/>
  </r>
  <r>
    <n v="5386"/>
    <x v="40"/>
    <x v="0"/>
    <x v="3"/>
    <x v="1245"/>
    <n v="0"/>
    <n v="0"/>
    <d v="2013-03-04T00:00:00"/>
    <n v="62"/>
    <n v="1111"/>
    <n v="24"/>
    <n v="790"/>
    <n v="160"/>
    <n v="45"/>
    <n v="172"/>
    <n v="0"/>
    <n v="5"/>
    <n v="8"/>
    <n v="5"/>
    <n v="2"/>
    <n v="1"/>
    <n v="0"/>
    <n v="0"/>
    <n v="1"/>
    <n v="1"/>
    <n v="1"/>
    <n v="0"/>
    <s v="Saudi Arabia"/>
  </r>
  <r>
    <n v="6024"/>
    <x v="40"/>
    <x v="0"/>
    <x v="3"/>
    <x v="1245"/>
    <n v="0"/>
    <n v="0"/>
    <d v="2013-03-04T00:00:00"/>
    <n v="62"/>
    <n v="1111"/>
    <n v="24"/>
    <n v="790"/>
    <n v="160"/>
    <n v="45"/>
    <n v="172"/>
    <n v="0"/>
    <n v="5"/>
    <n v="8"/>
    <n v="5"/>
    <n v="2"/>
    <n v="1"/>
    <n v="0"/>
    <n v="0"/>
    <n v="1"/>
    <n v="1"/>
    <n v="1"/>
    <n v="0"/>
    <s v="Spain"/>
  </r>
  <r>
    <n v="2678"/>
    <x v="22"/>
    <x v="0"/>
    <x v="1"/>
    <x v="1246"/>
    <n v="1"/>
    <n v="0"/>
    <d v="2013-02-13T00:00:00"/>
    <n v="62"/>
    <n v="52"/>
    <n v="12"/>
    <n v="50"/>
    <n v="4"/>
    <n v="36"/>
    <n v="55"/>
    <n v="3"/>
    <n v="5"/>
    <n v="0"/>
    <n v="3"/>
    <n v="9"/>
    <n v="0"/>
    <n v="0"/>
    <n v="0"/>
    <n v="0"/>
    <n v="0"/>
    <n v="0"/>
    <n v="0"/>
    <s v="Australia"/>
  </r>
  <r>
    <n v="5790"/>
    <x v="42"/>
    <x v="0"/>
    <x v="2"/>
    <x v="1247"/>
    <n v="1"/>
    <n v="0"/>
    <d v="2013-01-27T00:00:00"/>
    <n v="62"/>
    <n v="25"/>
    <n v="6"/>
    <n v="16"/>
    <n v="20"/>
    <n v="0"/>
    <n v="5"/>
    <n v="2"/>
    <n v="2"/>
    <n v="0"/>
    <n v="3"/>
    <n v="8"/>
    <n v="0"/>
    <n v="0"/>
    <n v="0"/>
    <n v="0"/>
    <n v="0"/>
    <n v="0"/>
    <n v="0"/>
    <s v="Spain"/>
  </r>
  <r>
    <n v="236"/>
    <x v="45"/>
    <x v="0"/>
    <x v="2"/>
    <x v="1248"/>
    <n v="1"/>
    <n v="1"/>
    <d v="2013-01-19T00:00:00"/>
    <n v="62"/>
    <n v="28"/>
    <n v="23"/>
    <n v="29"/>
    <n v="29"/>
    <n v="14"/>
    <n v="47"/>
    <n v="3"/>
    <n v="2"/>
    <n v="1"/>
    <n v="4"/>
    <n v="6"/>
    <n v="0"/>
    <n v="0"/>
    <n v="0"/>
    <n v="0"/>
    <n v="0"/>
    <n v="0"/>
    <n v="0"/>
    <s v="Canada"/>
  </r>
  <r>
    <n v="6001"/>
    <x v="7"/>
    <x v="0"/>
    <x v="2"/>
    <x v="1249"/>
    <n v="0"/>
    <n v="1"/>
    <d v="2013-01-02T00:00:00"/>
    <n v="62"/>
    <n v="614"/>
    <n v="35"/>
    <n v="160"/>
    <n v="58"/>
    <n v="35"/>
    <n v="35"/>
    <n v="2"/>
    <n v="5"/>
    <n v="8"/>
    <n v="10"/>
    <n v="5"/>
    <n v="0"/>
    <n v="0"/>
    <n v="0"/>
    <n v="0"/>
    <n v="0"/>
    <n v="0"/>
    <n v="0"/>
    <s v="Spain"/>
  </r>
  <r>
    <n v="6250"/>
    <x v="38"/>
    <x v="1"/>
    <x v="4"/>
    <x v="1250"/>
    <n v="0"/>
    <n v="1"/>
    <d v="2012-11-19T00:00:00"/>
    <n v="62"/>
    <n v="710"/>
    <n v="15"/>
    <n v="30"/>
    <n v="20"/>
    <n v="0"/>
    <n v="0"/>
    <n v="3"/>
    <n v="11"/>
    <n v="2"/>
    <n v="8"/>
    <n v="8"/>
    <n v="0"/>
    <n v="0"/>
    <n v="0"/>
    <n v="0"/>
    <n v="0"/>
    <n v="1"/>
    <n v="0"/>
    <s v="Spain"/>
  </r>
  <r>
    <n v="1168"/>
    <x v="29"/>
    <x v="1"/>
    <x v="2"/>
    <x v="1251"/>
    <n v="0"/>
    <n v="0"/>
    <d v="2012-10-29T00:00:00"/>
    <n v="62"/>
    <n v="322"/>
    <n v="53"/>
    <n v="899"/>
    <n v="34"/>
    <n v="40"/>
    <n v="53"/>
    <n v="1"/>
    <n v="4"/>
    <n v="6"/>
    <n v="10"/>
    <n v="2"/>
    <n v="0"/>
    <n v="0"/>
    <n v="0"/>
    <n v="0"/>
    <n v="0"/>
    <n v="0"/>
    <n v="0"/>
    <s v="Spain"/>
  </r>
  <r>
    <n v="10749"/>
    <x v="50"/>
    <x v="0"/>
    <x v="1"/>
    <x v="1252"/>
    <n v="0"/>
    <n v="0"/>
    <d v="2012-09-18T00:00:00"/>
    <n v="62"/>
    <n v="73"/>
    <n v="18"/>
    <n v="66"/>
    <n v="7"/>
    <n v="12"/>
    <n v="2"/>
    <n v="15"/>
    <n v="0"/>
    <n v="1"/>
    <n v="0"/>
    <n v="19"/>
    <n v="0"/>
    <n v="0"/>
    <n v="0"/>
    <n v="0"/>
    <n v="0"/>
    <n v="0"/>
    <n v="0"/>
    <s v="Spain"/>
  </r>
  <r>
    <n v="2926"/>
    <x v="30"/>
    <x v="3"/>
    <x v="3"/>
    <x v="1253"/>
    <n v="0"/>
    <n v="1"/>
    <d v="2012-08-23T00:00:00"/>
    <n v="62"/>
    <n v="1241"/>
    <n v="0"/>
    <n v="80"/>
    <n v="0"/>
    <n v="13"/>
    <n v="40"/>
    <n v="3"/>
    <n v="3"/>
    <n v="6"/>
    <n v="11"/>
    <n v="8"/>
    <n v="0"/>
    <n v="1"/>
    <n v="0"/>
    <n v="1"/>
    <n v="0"/>
    <n v="0"/>
    <n v="0"/>
    <s v="Saudi Arabia"/>
  </r>
  <r>
    <n v="716"/>
    <x v="38"/>
    <x v="1"/>
    <x v="3"/>
    <x v="1254"/>
    <n v="0"/>
    <n v="1"/>
    <d v="2014-05-22T00:00:00"/>
    <n v="63"/>
    <n v="529"/>
    <n v="0"/>
    <n v="356"/>
    <n v="63"/>
    <n v="28"/>
    <n v="0"/>
    <n v="3"/>
    <n v="6"/>
    <n v="7"/>
    <n v="11"/>
    <n v="3"/>
    <n v="0"/>
    <n v="0"/>
    <n v="0"/>
    <n v="0"/>
    <n v="0"/>
    <n v="0"/>
    <n v="0"/>
    <s v="Spain"/>
  </r>
  <r>
    <n v="6544"/>
    <x v="38"/>
    <x v="1"/>
    <x v="3"/>
    <x v="1254"/>
    <n v="0"/>
    <n v="1"/>
    <d v="2014-05-22T00:00:00"/>
    <n v="63"/>
    <n v="529"/>
    <n v="0"/>
    <n v="356"/>
    <n v="63"/>
    <n v="28"/>
    <n v="0"/>
    <n v="3"/>
    <n v="6"/>
    <n v="7"/>
    <n v="11"/>
    <n v="3"/>
    <n v="0"/>
    <n v="0"/>
    <n v="0"/>
    <n v="0"/>
    <n v="0"/>
    <n v="0"/>
    <n v="0"/>
    <s v="Germany"/>
  </r>
  <r>
    <n v="4298"/>
    <x v="28"/>
    <x v="1"/>
    <x v="3"/>
    <x v="1255"/>
    <n v="1"/>
    <n v="0"/>
    <d v="2014-03-24T00:00:00"/>
    <n v="63"/>
    <n v="5"/>
    <n v="0"/>
    <n v="4"/>
    <n v="0"/>
    <n v="0"/>
    <n v="1"/>
    <n v="1"/>
    <n v="1"/>
    <n v="0"/>
    <n v="2"/>
    <n v="8"/>
    <n v="0"/>
    <n v="0"/>
    <n v="0"/>
    <n v="0"/>
    <n v="0"/>
    <n v="0"/>
    <n v="0"/>
    <s v="Spain"/>
  </r>
  <r>
    <n v="5823"/>
    <x v="0"/>
    <x v="1"/>
    <x v="1"/>
    <x v="1256"/>
    <n v="0"/>
    <n v="1"/>
    <d v="2014-03-08T00:00:00"/>
    <n v="63"/>
    <n v="35"/>
    <n v="0"/>
    <n v="2"/>
    <n v="0"/>
    <n v="0"/>
    <n v="2"/>
    <n v="2"/>
    <n v="1"/>
    <n v="0"/>
    <n v="4"/>
    <n v="5"/>
    <n v="0"/>
    <n v="0"/>
    <n v="0"/>
    <n v="0"/>
    <n v="0"/>
    <n v="0"/>
    <n v="0"/>
    <s v="India"/>
  </r>
  <r>
    <n v="8375"/>
    <x v="25"/>
    <x v="1"/>
    <x v="2"/>
    <x v="1257"/>
    <n v="0"/>
    <n v="1"/>
    <d v="2014-03-03T00:00:00"/>
    <n v="63"/>
    <n v="447"/>
    <n v="0"/>
    <n v="28"/>
    <n v="0"/>
    <n v="0"/>
    <n v="43"/>
    <n v="3"/>
    <n v="8"/>
    <n v="2"/>
    <n v="6"/>
    <n v="7"/>
    <n v="0"/>
    <n v="0"/>
    <n v="0"/>
    <n v="0"/>
    <n v="0"/>
    <n v="0"/>
    <n v="0"/>
    <s v="Australia"/>
  </r>
  <r>
    <n v="5723"/>
    <x v="14"/>
    <x v="1"/>
    <x v="3"/>
    <x v="1258"/>
    <n v="0"/>
    <n v="1"/>
    <d v="2014-01-11T00:00:00"/>
    <n v="63"/>
    <n v="81"/>
    <n v="1"/>
    <n v="31"/>
    <n v="2"/>
    <n v="1"/>
    <n v="0"/>
    <n v="1"/>
    <n v="1"/>
    <n v="1"/>
    <n v="5"/>
    <n v="2"/>
    <n v="0"/>
    <n v="0"/>
    <n v="0"/>
    <n v="0"/>
    <n v="0"/>
    <n v="0"/>
    <n v="0"/>
    <s v="Spain"/>
  </r>
  <r>
    <n v="5763"/>
    <x v="20"/>
    <x v="3"/>
    <x v="3"/>
    <x v="1259"/>
    <n v="1"/>
    <n v="0"/>
    <d v="2013-11-10T00:00:00"/>
    <n v="63"/>
    <n v="123"/>
    <n v="17"/>
    <n v="171"/>
    <n v="39"/>
    <n v="0"/>
    <n v="30"/>
    <n v="5"/>
    <n v="6"/>
    <n v="2"/>
    <n v="5"/>
    <n v="6"/>
    <n v="0"/>
    <n v="0"/>
    <n v="0"/>
    <n v="0"/>
    <n v="0"/>
    <n v="0"/>
    <n v="0"/>
    <s v="Canada"/>
  </r>
  <r>
    <n v="8727"/>
    <x v="29"/>
    <x v="0"/>
    <x v="0"/>
    <x v="1260"/>
    <n v="0"/>
    <n v="1"/>
    <d v="2013-10-14T00:00:00"/>
    <n v="63"/>
    <n v="587"/>
    <n v="43"/>
    <n v="337"/>
    <n v="42"/>
    <n v="87"/>
    <n v="54"/>
    <n v="3"/>
    <n v="11"/>
    <n v="6"/>
    <n v="9"/>
    <n v="6"/>
    <n v="0"/>
    <n v="0"/>
    <n v="0"/>
    <n v="0"/>
    <n v="0"/>
    <n v="0"/>
    <n v="0"/>
    <s v="Saudi Arabia"/>
  </r>
  <r>
    <n v="3056"/>
    <x v="29"/>
    <x v="0"/>
    <x v="0"/>
    <x v="1260"/>
    <n v="0"/>
    <n v="1"/>
    <d v="2013-10-14T00:00:00"/>
    <n v="63"/>
    <n v="587"/>
    <n v="43"/>
    <n v="337"/>
    <n v="42"/>
    <n v="87"/>
    <n v="54"/>
    <n v="3"/>
    <n v="11"/>
    <n v="6"/>
    <n v="9"/>
    <n v="6"/>
    <n v="0"/>
    <n v="0"/>
    <n v="0"/>
    <n v="0"/>
    <n v="0"/>
    <n v="0"/>
    <n v="0"/>
    <s v="Saudi Arabia"/>
  </r>
  <r>
    <n v="8442"/>
    <x v="42"/>
    <x v="3"/>
    <x v="2"/>
    <x v="1261"/>
    <n v="2"/>
    <n v="0"/>
    <d v="2013-09-04T00:00:00"/>
    <n v="63"/>
    <n v="9"/>
    <n v="0"/>
    <n v="7"/>
    <n v="3"/>
    <n v="4"/>
    <n v="7"/>
    <n v="2"/>
    <n v="1"/>
    <n v="0"/>
    <n v="3"/>
    <n v="7"/>
    <n v="0"/>
    <n v="0"/>
    <n v="0"/>
    <n v="0"/>
    <n v="0"/>
    <n v="0"/>
    <n v="0"/>
    <s v="Canada"/>
  </r>
  <r>
    <n v="3712"/>
    <x v="8"/>
    <x v="0"/>
    <x v="0"/>
    <x v="1262"/>
    <n v="0"/>
    <n v="0"/>
    <d v="2013-08-28T00:00:00"/>
    <n v="63"/>
    <n v="212"/>
    <n v="5"/>
    <n v="33"/>
    <n v="7"/>
    <n v="0"/>
    <n v="2"/>
    <n v="1"/>
    <n v="3"/>
    <n v="2"/>
    <n v="6"/>
    <n v="4"/>
    <n v="0"/>
    <n v="0"/>
    <n v="0"/>
    <n v="1"/>
    <n v="0"/>
    <n v="0"/>
    <n v="0"/>
    <s v="India"/>
  </r>
  <r>
    <n v="10722"/>
    <x v="28"/>
    <x v="0"/>
    <x v="3"/>
    <x v="1263"/>
    <n v="0"/>
    <n v="1"/>
    <d v="2013-08-21T00:00:00"/>
    <n v="63"/>
    <n v="293"/>
    <n v="8"/>
    <n v="124"/>
    <n v="11"/>
    <n v="4"/>
    <n v="106"/>
    <n v="2"/>
    <n v="6"/>
    <n v="6"/>
    <n v="3"/>
    <n v="6"/>
    <n v="0"/>
    <n v="0"/>
    <n v="1"/>
    <n v="0"/>
    <n v="0"/>
    <n v="0"/>
    <n v="0"/>
    <s v="India"/>
  </r>
  <r>
    <n v="2406"/>
    <x v="38"/>
    <x v="0"/>
    <x v="3"/>
    <x v="1264"/>
    <n v="0"/>
    <n v="1"/>
    <d v="2013-08-05T00:00:00"/>
    <n v="63"/>
    <n v="376"/>
    <n v="4"/>
    <n v="94"/>
    <n v="12"/>
    <n v="9"/>
    <n v="24"/>
    <n v="3"/>
    <n v="6"/>
    <n v="2"/>
    <n v="8"/>
    <n v="5"/>
    <n v="0"/>
    <n v="0"/>
    <n v="0"/>
    <n v="0"/>
    <n v="0"/>
    <n v="0"/>
    <n v="0"/>
    <s v="Australia"/>
  </r>
  <r>
    <n v="7313"/>
    <x v="38"/>
    <x v="2"/>
    <x v="4"/>
    <x v="1265"/>
    <n v="0"/>
    <n v="0"/>
    <d v="2013-06-03T00:00:00"/>
    <n v="63"/>
    <n v="570"/>
    <n v="73"/>
    <n v="614"/>
    <n v="133"/>
    <n v="102"/>
    <n v="73"/>
    <n v="1"/>
    <n v="6"/>
    <n v="5"/>
    <n v="11"/>
    <n v="3"/>
    <n v="1"/>
    <n v="0"/>
    <n v="0"/>
    <n v="0"/>
    <n v="0"/>
    <n v="0"/>
    <n v="0"/>
    <s v="Canada"/>
  </r>
  <r>
    <n v="2656"/>
    <x v="18"/>
    <x v="0"/>
    <x v="0"/>
    <x v="1266"/>
    <n v="1"/>
    <n v="1"/>
    <d v="2013-02-21T00:00:00"/>
    <n v="63"/>
    <n v="23"/>
    <n v="1"/>
    <n v="7"/>
    <n v="0"/>
    <n v="4"/>
    <n v="24"/>
    <n v="1"/>
    <n v="1"/>
    <n v="1"/>
    <n v="2"/>
    <n v="7"/>
    <n v="0"/>
    <n v="0"/>
    <n v="0"/>
    <n v="0"/>
    <n v="0"/>
    <n v="0"/>
    <n v="0"/>
    <s v="Canada"/>
  </r>
  <r>
    <n v="1993"/>
    <x v="38"/>
    <x v="1"/>
    <x v="2"/>
    <x v="1267"/>
    <n v="0"/>
    <n v="1"/>
    <d v="2012-12-23T00:00:00"/>
    <n v="63"/>
    <n v="867"/>
    <n v="0"/>
    <n v="86"/>
    <n v="0"/>
    <n v="0"/>
    <n v="19"/>
    <n v="3"/>
    <n v="2"/>
    <n v="3"/>
    <n v="9"/>
    <n v="8"/>
    <n v="0"/>
    <n v="0"/>
    <n v="0"/>
    <n v="1"/>
    <n v="0"/>
    <n v="0"/>
    <n v="0"/>
    <s v="USA"/>
  </r>
  <r>
    <n v="4136"/>
    <x v="43"/>
    <x v="4"/>
    <x v="1"/>
    <x v="130"/>
    <n v="1"/>
    <n v="0"/>
    <d v="2012-12-03T00:00:00"/>
    <n v="63"/>
    <n v="10"/>
    <n v="17"/>
    <n v="18"/>
    <n v="8"/>
    <n v="26"/>
    <n v="40"/>
    <n v="4"/>
    <n v="3"/>
    <n v="2"/>
    <n v="2"/>
    <n v="9"/>
    <n v="0"/>
    <n v="0"/>
    <n v="0"/>
    <n v="0"/>
    <n v="0"/>
    <n v="0"/>
    <n v="0"/>
    <s v="Spain"/>
  </r>
  <r>
    <n v="2928"/>
    <x v="17"/>
    <x v="1"/>
    <x v="1"/>
    <x v="1268"/>
    <n v="0"/>
    <n v="1"/>
    <d v="2012-12-01T00:00:00"/>
    <n v="63"/>
    <n v="789"/>
    <n v="0"/>
    <n v="142"/>
    <n v="12"/>
    <n v="9"/>
    <n v="38"/>
    <n v="2"/>
    <n v="2"/>
    <n v="4"/>
    <n v="8"/>
    <n v="8"/>
    <n v="0"/>
    <n v="0"/>
    <n v="0"/>
    <n v="0"/>
    <n v="0"/>
    <n v="0"/>
    <n v="0"/>
    <s v="Spain"/>
  </r>
  <r>
    <n v="2920"/>
    <x v="17"/>
    <x v="1"/>
    <x v="1"/>
    <x v="1268"/>
    <n v="0"/>
    <n v="1"/>
    <d v="2012-12-01T00:00:00"/>
    <n v="63"/>
    <n v="789"/>
    <n v="0"/>
    <n v="142"/>
    <n v="12"/>
    <n v="9"/>
    <n v="38"/>
    <n v="2"/>
    <n v="2"/>
    <n v="4"/>
    <n v="8"/>
    <n v="8"/>
    <n v="0"/>
    <n v="0"/>
    <n v="0"/>
    <n v="0"/>
    <n v="0"/>
    <n v="0"/>
    <n v="0"/>
    <s v="Mexico"/>
  </r>
  <r>
    <n v="6661"/>
    <x v="21"/>
    <x v="0"/>
    <x v="2"/>
    <x v="1269"/>
    <n v="0"/>
    <n v="1"/>
    <d v="2012-08-12T00:00:00"/>
    <n v="63"/>
    <n v="757"/>
    <n v="80"/>
    <n v="217"/>
    <n v="29"/>
    <n v="80"/>
    <n v="11"/>
    <n v="5"/>
    <n v="9"/>
    <n v="6"/>
    <n v="12"/>
    <n v="6"/>
    <n v="0"/>
    <n v="0"/>
    <n v="0"/>
    <n v="0"/>
    <n v="0"/>
    <n v="0"/>
    <n v="0"/>
    <s v="Spain"/>
  </r>
  <r>
    <n v="5462"/>
    <x v="21"/>
    <x v="0"/>
    <x v="2"/>
    <x v="1269"/>
    <n v="0"/>
    <n v="1"/>
    <d v="2012-08-12T00:00:00"/>
    <n v="63"/>
    <n v="757"/>
    <n v="80"/>
    <n v="217"/>
    <n v="29"/>
    <n v="80"/>
    <n v="11"/>
    <n v="5"/>
    <n v="9"/>
    <n v="6"/>
    <n v="12"/>
    <n v="6"/>
    <n v="0"/>
    <n v="0"/>
    <n v="0"/>
    <n v="0"/>
    <n v="0"/>
    <n v="0"/>
    <n v="0"/>
    <s v="India"/>
  </r>
  <r>
    <n v="10897"/>
    <x v="21"/>
    <x v="0"/>
    <x v="2"/>
    <x v="1269"/>
    <n v="0"/>
    <n v="1"/>
    <d v="2012-08-12T00:00:00"/>
    <n v="63"/>
    <n v="757"/>
    <n v="80"/>
    <n v="217"/>
    <n v="29"/>
    <n v="80"/>
    <n v="11"/>
    <n v="5"/>
    <n v="9"/>
    <n v="6"/>
    <n v="12"/>
    <n v="6"/>
    <n v="0"/>
    <n v="0"/>
    <n v="0"/>
    <n v="0"/>
    <n v="0"/>
    <n v="0"/>
    <n v="0"/>
    <s v="Australia"/>
  </r>
  <r>
    <n v="10542"/>
    <x v="25"/>
    <x v="1"/>
    <x v="2"/>
    <x v="1270"/>
    <n v="1"/>
    <n v="1"/>
    <d v="2012-08-05T00:00:00"/>
    <n v="63"/>
    <n v="29"/>
    <n v="4"/>
    <n v="34"/>
    <n v="2"/>
    <n v="4"/>
    <n v="4"/>
    <n v="3"/>
    <n v="3"/>
    <n v="0"/>
    <n v="3"/>
    <n v="9"/>
    <n v="0"/>
    <n v="0"/>
    <n v="0"/>
    <n v="0"/>
    <n v="0"/>
    <n v="0"/>
    <n v="0"/>
    <s v="Spain"/>
  </r>
  <r>
    <n v="5756"/>
    <x v="27"/>
    <x v="0"/>
    <x v="3"/>
    <x v="1271"/>
    <n v="1"/>
    <n v="0"/>
    <d v="2014-04-03T00:00:00"/>
    <n v="64"/>
    <n v="46"/>
    <n v="0"/>
    <n v="7"/>
    <n v="0"/>
    <n v="0"/>
    <n v="2"/>
    <n v="2"/>
    <n v="2"/>
    <n v="0"/>
    <n v="3"/>
    <n v="6"/>
    <n v="0"/>
    <n v="0"/>
    <n v="0"/>
    <n v="0"/>
    <n v="0"/>
    <n v="0"/>
    <n v="0"/>
    <s v="Spain"/>
  </r>
  <r>
    <n v="3570"/>
    <x v="10"/>
    <x v="1"/>
    <x v="3"/>
    <x v="1272"/>
    <n v="1"/>
    <n v="0"/>
    <d v="2013-10-21T00:00:00"/>
    <n v="64"/>
    <n v="159"/>
    <n v="2"/>
    <n v="51"/>
    <n v="6"/>
    <n v="2"/>
    <n v="24"/>
    <n v="3"/>
    <n v="4"/>
    <n v="1"/>
    <n v="5"/>
    <n v="5"/>
    <n v="0"/>
    <n v="0"/>
    <n v="0"/>
    <n v="0"/>
    <n v="0"/>
    <n v="0"/>
    <n v="0"/>
    <s v="Saudi Arabia"/>
  </r>
  <r>
    <n v="1072"/>
    <x v="15"/>
    <x v="1"/>
    <x v="1"/>
    <x v="1273"/>
    <n v="0"/>
    <n v="1"/>
    <d v="2013-08-30T00:00:00"/>
    <n v="64"/>
    <n v="70"/>
    <n v="0"/>
    <n v="17"/>
    <n v="0"/>
    <n v="0"/>
    <n v="6"/>
    <n v="2"/>
    <n v="2"/>
    <n v="1"/>
    <n v="3"/>
    <n v="6"/>
    <n v="0"/>
    <n v="0"/>
    <n v="0"/>
    <n v="0"/>
    <n v="0"/>
    <n v="0"/>
    <n v="0"/>
    <s v="Canada"/>
  </r>
  <r>
    <n v="9606"/>
    <x v="15"/>
    <x v="1"/>
    <x v="2"/>
    <x v="1274"/>
    <n v="0"/>
    <n v="0"/>
    <d v="2013-08-27T00:00:00"/>
    <n v="64"/>
    <n v="882"/>
    <n v="29"/>
    <n v="514"/>
    <n v="38"/>
    <n v="29"/>
    <n v="44"/>
    <n v="1"/>
    <n v="4"/>
    <n v="2"/>
    <n v="6"/>
    <n v="3"/>
    <n v="1"/>
    <n v="0"/>
    <n v="0"/>
    <n v="0"/>
    <n v="1"/>
    <n v="1"/>
    <n v="0"/>
    <s v="Spain"/>
  </r>
  <r>
    <n v="2730"/>
    <x v="26"/>
    <x v="0"/>
    <x v="1"/>
    <x v="1275"/>
    <n v="0"/>
    <n v="0"/>
    <d v="2013-08-20T00:00:00"/>
    <n v="64"/>
    <n v="536"/>
    <n v="11"/>
    <n v="387"/>
    <n v="149"/>
    <n v="91"/>
    <n v="57"/>
    <n v="1"/>
    <n v="3"/>
    <n v="4"/>
    <n v="10"/>
    <n v="1"/>
    <n v="0"/>
    <n v="0"/>
    <n v="0"/>
    <n v="0"/>
    <n v="0"/>
    <n v="0"/>
    <n v="0"/>
    <s v="Canada"/>
  </r>
  <r>
    <n v="2995"/>
    <x v="35"/>
    <x v="3"/>
    <x v="3"/>
    <x v="1276"/>
    <n v="0"/>
    <n v="0"/>
    <d v="2013-08-17T00:00:00"/>
    <n v="64"/>
    <n v="291"/>
    <n v="10"/>
    <n v="689"/>
    <n v="84"/>
    <n v="10"/>
    <n v="0"/>
    <n v="1"/>
    <n v="3"/>
    <n v="4"/>
    <n v="9"/>
    <n v="1"/>
    <n v="0"/>
    <n v="0"/>
    <n v="0"/>
    <n v="0"/>
    <n v="0"/>
    <n v="0"/>
    <n v="0"/>
    <s v="Spain"/>
  </r>
  <r>
    <n v="8210"/>
    <x v="17"/>
    <x v="3"/>
    <x v="2"/>
    <x v="1277"/>
    <n v="0"/>
    <n v="1"/>
    <d v="2013-08-15T00:00:00"/>
    <n v="64"/>
    <n v="318"/>
    <n v="3"/>
    <n v="17"/>
    <n v="4"/>
    <n v="7"/>
    <n v="56"/>
    <n v="5"/>
    <n v="4"/>
    <n v="1"/>
    <n v="8"/>
    <n v="4"/>
    <n v="0"/>
    <n v="0"/>
    <n v="0"/>
    <n v="0"/>
    <n v="0"/>
    <n v="0"/>
    <n v="0"/>
    <s v="Spain"/>
  </r>
  <r>
    <n v="773"/>
    <x v="18"/>
    <x v="3"/>
    <x v="0"/>
    <x v="1278"/>
    <n v="1"/>
    <n v="1"/>
    <d v="2013-06-30T00:00:00"/>
    <n v="64"/>
    <n v="379"/>
    <n v="4"/>
    <n v="93"/>
    <n v="12"/>
    <n v="9"/>
    <n v="98"/>
    <n v="7"/>
    <n v="6"/>
    <n v="6"/>
    <n v="4"/>
    <n v="6"/>
    <n v="0"/>
    <n v="0"/>
    <n v="0"/>
    <n v="0"/>
    <n v="0"/>
    <n v="0"/>
    <n v="0"/>
    <s v="India"/>
  </r>
  <r>
    <n v="5272"/>
    <x v="15"/>
    <x v="3"/>
    <x v="2"/>
    <x v="1279"/>
    <n v="0"/>
    <n v="1"/>
    <d v="2013-06-27T00:00:00"/>
    <n v="64"/>
    <n v="378"/>
    <n v="0"/>
    <n v="88"/>
    <n v="19"/>
    <n v="4"/>
    <n v="73"/>
    <n v="4"/>
    <n v="8"/>
    <n v="5"/>
    <n v="3"/>
    <n v="7"/>
    <n v="0"/>
    <n v="0"/>
    <n v="0"/>
    <n v="0"/>
    <n v="0"/>
    <n v="0"/>
    <n v="0"/>
    <s v="Saudi Arabia"/>
  </r>
  <r>
    <n v="5125"/>
    <x v="12"/>
    <x v="0"/>
    <x v="2"/>
    <x v="1280"/>
    <n v="0"/>
    <n v="0"/>
    <d v="2013-05-17T00:00:00"/>
    <n v="64"/>
    <n v="333"/>
    <n v="0"/>
    <n v="815"/>
    <n v="129"/>
    <n v="42"/>
    <n v="29"/>
    <n v="1"/>
    <n v="4"/>
    <n v="10"/>
    <n v="11"/>
    <n v="2"/>
    <n v="0"/>
    <n v="0"/>
    <n v="0"/>
    <n v="0"/>
    <n v="0"/>
    <n v="0"/>
    <n v="0"/>
    <s v="Spain"/>
  </r>
  <r>
    <n v="4391"/>
    <x v="25"/>
    <x v="3"/>
    <x v="0"/>
    <x v="1281"/>
    <n v="0"/>
    <n v="1"/>
    <d v="2013-04-21T00:00:00"/>
    <n v="64"/>
    <n v="635"/>
    <n v="15"/>
    <n v="100"/>
    <n v="20"/>
    <n v="7"/>
    <n v="131"/>
    <n v="1"/>
    <n v="9"/>
    <n v="3"/>
    <n v="9"/>
    <n v="6"/>
    <n v="0"/>
    <n v="0"/>
    <n v="0"/>
    <n v="0"/>
    <n v="0"/>
    <n v="0"/>
    <n v="0"/>
    <s v="Saudi Arabia"/>
  </r>
  <r>
    <n v="6283"/>
    <x v="25"/>
    <x v="3"/>
    <x v="0"/>
    <x v="1281"/>
    <n v="0"/>
    <n v="1"/>
    <d v="2013-04-21T00:00:00"/>
    <n v="64"/>
    <n v="635"/>
    <n v="15"/>
    <n v="100"/>
    <n v="20"/>
    <n v="7"/>
    <n v="131"/>
    <n v="1"/>
    <n v="9"/>
    <n v="3"/>
    <n v="9"/>
    <n v="6"/>
    <n v="0"/>
    <n v="0"/>
    <n v="0"/>
    <n v="0"/>
    <n v="0"/>
    <n v="0"/>
    <n v="0"/>
    <s v="Spain"/>
  </r>
  <r>
    <n v="3421"/>
    <x v="25"/>
    <x v="3"/>
    <x v="0"/>
    <x v="1281"/>
    <n v="0"/>
    <n v="1"/>
    <d v="2013-04-21T00:00:00"/>
    <n v="64"/>
    <n v="635"/>
    <n v="15"/>
    <n v="100"/>
    <n v="20"/>
    <n v="7"/>
    <n v="131"/>
    <n v="1"/>
    <n v="9"/>
    <n v="3"/>
    <n v="9"/>
    <n v="6"/>
    <n v="0"/>
    <n v="0"/>
    <n v="0"/>
    <n v="0"/>
    <n v="0"/>
    <n v="0"/>
    <n v="0"/>
    <s v="Australia"/>
  </r>
  <r>
    <n v="5731"/>
    <x v="27"/>
    <x v="3"/>
    <x v="2"/>
    <x v="1282"/>
    <n v="1"/>
    <n v="0"/>
    <d v="2013-04-05T00:00:00"/>
    <n v="64"/>
    <n v="12"/>
    <n v="0"/>
    <n v="13"/>
    <n v="2"/>
    <n v="0"/>
    <n v="10"/>
    <n v="1"/>
    <n v="1"/>
    <n v="0"/>
    <n v="3"/>
    <n v="7"/>
    <n v="0"/>
    <n v="0"/>
    <n v="0"/>
    <n v="0"/>
    <n v="0"/>
    <n v="0"/>
    <n v="0"/>
    <s v="Spain"/>
  </r>
  <r>
    <n v="7152"/>
    <x v="27"/>
    <x v="3"/>
    <x v="2"/>
    <x v="1282"/>
    <n v="1"/>
    <n v="0"/>
    <d v="2013-04-05T00:00:00"/>
    <n v="64"/>
    <n v="12"/>
    <n v="0"/>
    <n v="13"/>
    <n v="2"/>
    <n v="0"/>
    <n v="10"/>
    <n v="1"/>
    <n v="1"/>
    <n v="0"/>
    <n v="3"/>
    <n v="7"/>
    <n v="0"/>
    <n v="0"/>
    <n v="0"/>
    <n v="0"/>
    <n v="0"/>
    <n v="0"/>
    <n v="0"/>
    <s v="Germany"/>
  </r>
  <r>
    <n v="3919"/>
    <x v="14"/>
    <x v="3"/>
    <x v="1"/>
    <x v="1283"/>
    <n v="0"/>
    <n v="0"/>
    <d v="2013-03-11T00:00:00"/>
    <n v="64"/>
    <n v="960"/>
    <n v="0"/>
    <n v="883"/>
    <n v="50"/>
    <n v="38"/>
    <n v="0"/>
    <n v="1"/>
    <n v="5"/>
    <n v="6"/>
    <n v="8"/>
    <n v="3"/>
    <n v="1"/>
    <n v="0"/>
    <n v="0"/>
    <n v="0"/>
    <n v="0"/>
    <n v="1"/>
    <n v="0"/>
    <s v="Canada"/>
  </r>
  <r>
    <n v="6097"/>
    <x v="8"/>
    <x v="0"/>
    <x v="1"/>
    <x v="1284"/>
    <n v="1"/>
    <n v="1"/>
    <d v="2013-01-16T00:00:00"/>
    <n v="64"/>
    <n v="313"/>
    <n v="8"/>
    <n v="104"/>
    <n v="6"/>
    <n v="4"/>
    <n v="126"/>
    <n v="9"/>
    <n v="8"/>
    <n v="1"/>
    <n v="6"/>
    <n v="9"/>
    <n v="0"/>
    <n v="0"/>
    <n v="0"/>
    <n v="0"/>
    <n v="0"/>
    <n v="0"/>
    <n v="0"/>
    <s v="Saudi Arabia"/>
  </r>
  <r>
    <n v="5150"/>
    <x v="7"/>
    <x v="4"/>
    <x v="1"/>
    <x v="1285"/>
    <n v="1"/>
    <n v="0"/>
    <d v="2012-12-17T00:00:00"/>
    <n v="64"/>
    <n v="0"/>
    <n v="4"/>
    <n v="7"/>
    <n v="11"/>
    <n v="10"/>
    <n v="15"/>
    <n v="2"/>
    <n v="2"/>
    <n v="0"/>
    <n v="3"/>
    <n v="6"/>
    <n v="0"/>
    <n v="0"/>
    <n v="0"/>
    <n v="0"/>
    <n v="0"/>
    <n v="0"/>
    <n v="0"/>
    <s v="Spain"/>
  </r>
  <r>
    <n v="10479"/>
    <x v="17"/>
    <x v="1"/>
    <x v="2"/>
    <x v="1286"/>
    <n v="0"/>
    <n v="0"/>
    <d v="2012-12-07T00:00:00"/>
    <n v="64"/>
    <n v="749"/>
    <n v="40"/>
    <n v="294"/>
    <n v="121"/>
    <n v="160"/>
    <n v="147"/>
    <n v="1"/>
    <n v="3"/>
    <n v="2"/>
    <n v="5"/>
    <n v="1"/>
    <n v="0"/>
    <n v="0"/>
    <n v="0"/>
    <n v="0"/>
    <n v="0"/>
    <n v="0"/>
    <n v="0"/>
    <s v="Australia"/>
  </r>
  <r>
    <n v="5966"/>
    <x v="21"/>
    <x v="1"/>
    <x v="2"/>
    <x v="1287"/>
    <n v="1"/>
    <n v="1"/>
    <d v="2012-11-10T00:00:00"/>
    <n v="64"/>
    <n v="203"/>
    <n v="0"/>
    <n v="10"/>
    <n v="0"/>
    <n v="0"/>
    <n v="2"/>
    <n v="5"/>
    <n v="3"/>
    <n v="1"/>
    <n v="6"/>
    <n v="6"/>
    <n v="0"/>
    <n v="0"/>
    <n v="0"/>
    <n v="1"/>
    <n v="0"/>
    <n v="0"/>
    <n v="0"/>
    <s v="Spain"/>
  </r>
  <r>
    <n v="3439"/>
    <x v="20"/>
    <x v="0"/>
    <x v="2"/>
    <x v="1288"/>
    <n v="1"/>
    <n v="1"/>
    <d v="2012-10-31T00:00:00"/>
    <n v="64"/>
    <n v="157"/>
    <n v="6"/>
    <n v="39"/>
    <n v="6"/>
    <n v="13"/>
    <n v="75"/>
    <n v="5"/>
    <n v="4"/>
    <n v="1"/>
    <n v="5"/>
    <n v="6"/>
    <n v="0"/>
    <n v="0"/>
    <n v="0"/>
    <n v="0"/>
    <n v="0"/>
    <n v="0"/>
    <n v="0"/>
    <s v="Spain"/>
  </r>
  <r>
    <n v="6609"/>
    <x v="13"/>
    <x v="0"/>
    <x v="4"/>
    <x v="1289"/>
    <n v="0"/>
    <n v="0"/>
    <d v="2012-09-18T00:00:00"/>
    <n v="64"/>
    <n v="1"/>
    <n v="26"/>
    <n v="25"/>
    <n v="17"/>
    <n v="23"/>
    <n v="15"/>
    <n v="1"/>
    <n v="3"/>
    <n v="0"/>
    <n v="3"/>
    <n v="9"/>
    <n v="0"/>
    <n v="0"/>
    <n v="0"/>
    <n v="0"/>
    <n v="0"/>
    <n v="1"/>
    <n v="0"/>
    <s v="Saudi Arabia"/>
  </r>
  <r>
    <n v="5393"/>
    <x v="11"/>
    <x v="0"/>
    <x v="1"/>
    <x v="1290"/>
    <n v="1"/>
    <n v="0"/>
    <d v="2012-08-07T00:00:00"/>
    <n v="64"/>
    <n v="22"/>
    <n v="0"/>
    <n v="6"/>
    <n v="6"/>
    <n v="2"/>
    <n v="6"/>
    <n v="1"/>
    <n v="1"/>
    <n v="0"/>
    <n v="3"/>
    <n v="7"/>
    <n v="0"/>
    <n v="0"/>
    <n v="0"/>
    <n v="0"/>
    <n v="0"/>
    <n v="0"/>
    <n v="0"/>
    <s v="Spain"/>
  </r>
  <r>
    <n v="9014"/>
    <x v="17"/>
    <x v="0"/>
    <x v="2"/>
    <x v="1291"/>
    <n v="1"/>
    <n v="1"/>
    <d v="2014-06-26T00:00:00"/>
    <n v="65"/>
    <n v="39"/>
    <n v="1"/>
    <n v="16"/>
    <n v="2"/>
    <n v="0"/>
    <n v="3"/>
    <n v="4"/>
    <n v="3"/>
    <n v="0"/>
    <n v="3"/>
    <n v="8"/>
    <n v="0"/>
    <n v="0"/>
    <n v="0"/>
    <n v="0"/>
    <n v="0"/>
    <n v="0"/>
    <n v="0"/>
    <s v="India"/>
  </r>
  <r>
    <n v="4050"/>
    <x v="13"/>
    <x v="3"/>
    <x v="2"/>
    <x v="1292"/>
    <n v="0"/>
    <n v="0"/>
    <d v="2014-06-21T00:00:00"/>
    <n v="65"/>
    <n v="42"/>
    <n v="16"/>
    <n v="29"/>
    <n v="12"/>
    <n v="20"/>
    <n v="8"/>
    <n v="1"/>
    <n v="2"/>
    <n v="1"/>
    <n v="4"/>
    <n v="3"/>
    <n v="0"/>
    <n v="0"/>
    <n v="0"/>
    <n v="0"/>
    <n v="0"/>
    <n v="0"/>
    <n v="0"/>
    <s v="Canada"/>
  </r>
  <r>
    <n v="6862"/>
    <x v="18"/>
    <x v="0"/>
    <x v="0"/>
    <x v="1293"/>
    <n v="0"/>
    <n v="0"/>
    <d v="2014-05-18T00:00:00"/>
    <n v="65"/>
    <n v="1"/>
    <n v="1"/>
    <n v="3"/>
    <n v="1"/>
    <n v="1"/>
    <n v="1"/>
    <n v="15"/>
    <n v="0"/>
    <n v="0"/>
    <n v="0"/>
    <n v="20"/>
    <n v="0"/>
    <n v="0"/>
    <n v="0"/>
    <n v="0"/>
    <n v="0"/>
    <n v="0"/>
    <n v="0"/>
    <s v="Spain"/>
  </r>
  <r>
    <n v="8315"/>
    <x v="53"/>
    <x v="0"/>
    <x v="1"/>
    <x v="1294"/>
    <n v="0"/>
    <n v="0"/>
    <d v="2014-03-26T00:00:00"/>
    <n v="65"/>
    <n v="4"/>
    <n v="2"/>
    <n v="11"/>
    <n v="2"/>
    <n v="0"/>
    <n v="4"/>
    <n v="1"/>
    <n v="1"/>
    <n v="0"/>
    <n v="2"/>
    <n v="6"/>
    <n v="0"/>
    <n v="0"/>
    <n v="0"/>
    <n v="0"/>
    <n v="0"/>
    <n v="0"/>
    <n v="0"/>
    <s v="USA"/>
  </r>
  <r>
    <n v="5184"/>
    <x v="53"/>
    <x v="0"/>
    <x v="1"/>
    <x v="1294"/>
    <n v="0"/>
    <n v="0"/>
    <d v="2014-03-26T00:00:00"/>
    <n v="65"/>
    <n v="4"/>
    <n v="2"/>
    <n v="11"/>
    <n v="2"/>
    <n v="0"/>
    <n v="4"/>
    <n v="1"/>
    <n v="1"/>
    <n v="0"/>
    <n v="2"/>
    <n v="6"/>
    <n v="0"/>
    <n v="0"/>
    <n v="0"/>
    <n v="0"/>
    <n v="0"/>
    <n v="0"/>
    <n v="0"/>
    <s v="Spain"/>
  </r>
  <r>
    <n v="3643"/>
    <x v="21"/>
    <x v="3"/>
    <x v="2"/>
    <x v="1295"/>
    <n v="0"/>
    <n v="0"/>
    <d v="2014-03-20T00:00:00"/>
    <n v="65"/>
    <n v="750"/>
    <n v="8"/>
    <n v="125"/>
    <n v="11"/>
    <n v="8"/>
    <n v="26"/>
    <n v="1"/>
    <n v="4"/>
    <n v="3"/>
    <n v="6"/>
    <n v="2"/>
    <n v="0"/>
    <n v="0"/>
    <n v="0"/>
    <n v="0"/>
    <n v="1"/>
    <n v="0"/>
    <n v="0"/>
    <s v="Canada"/>
  </r>
  <r>
    <n v="2589"/>
    <x v="20"/>
    <x v="0"/>
    <x v="0"/>
    <x v="1296"/>
    <n v="1"/>
    <n v="0"/>
    <d v="2014-02-07T00:00:00"/>
    <n v="65"/>
    <n v="25"/>
    <n v="3"/>
    <n v="16"/>
    <n v="8"/>
    <n v="5"/>
    <n v="2"/>
    <n v="2"/>
    <n v="2"/>
    <n v="1"/>
    <n v="3"/>
    <n v="6"/>
    <n v="0"/>
    <n v="0"/>
    <n v="0"/>
    <n v="0"/>
    <n v="0"/>
    <n v="0"/>
    <n v="0"/>
    <s v="Australia"/>
  </r>
  <r>
    <n v="4887"/>
    <x v="14"/>
    <x v="1"/>
    <x v="0"/>
    <x v="1297"/>
    <n v="1"/>
    <n v="1"/>
    <d v="2013-11-22T00:00:00"/>
    <n v="65"/>
    <n v="10"/>
    <n v="5"/>
    <n v="28"/>
    <n v="11"/>
    <n v="1"/>
    <n v="8"/>
    <n v="1"/>
    <n v="2"/>
    <n v="0"/>
    <n v="3"/>
    <n v="5"/>
    <n v="0"/>
    <n v="0"/>
    <n v="0"/>
    <n v="0"/>
    <n v="0"/>
    <n v="0"/>
    <n v="0"/>
    <s v="Canada"/>
  </r>
  <r>
    <n v="10104"/>
    <x v="21"/>
    <x v="0"/>
    <x v="3"/>
    <x v="1298"/>
    <n v="2"/>
    <n v="1"/>
    <d v="2013-11-03T00:00:00"/>
    <n v="65"/>
    <n v="4"/>
    <n v="0"/>
    <n v="2"/>
    <n v="0"/>
    <n v="0"/>
    <n v="2"/>
    <n v="1"/>
    <n v="1"/>
    <n v="0"/>
    <n v="2"/>
    <n v="7"/>
    <n v="0"/>
    <n v="0"/>
    <n v="0"/>
    <n v="0"/>
    <n v="0"/>
    <n v="0"/>
    <n v="0"/>
    <s v="Canada"/>
  </r>
  <r>
    <n v="3254"/>
    <x v="18"/>
    <x v="0"/>
    <x v="2"/>
    <x v="1299"/>
    <n v="1"/>
    <n v="0"/>
    <d v="2013-10-14T00:00:00"/>
    <n v="65"/>
    <n v="407"/>
    <n v="70"/>
    <n v="239"/>
    <n v="103"/>
    <n v="88"/>
    <n v="53"/>
    <n v="1"/>
    <n v="5"/>
    <n v="4"/>
    <n v="4"/>
    <n v="2"/>
    <n v="0"/>
    <n v="0"/>
    <n v="0"/>
    <n v="0"/>
    <n v="0"/>
    <n v="0"/>
    <n v="0"/>
    <s v="Spain"/>
  </r>
  <r>
    <n v="2004"/>
    <x v="10"/>
    <x v="0"/>
    <x v="1"/>
    <x v="1300"/>
    <n v="0"/>
    <n v="1"/>
    <d v="2013-09-18T00:00:00"/>
    <n v="65"/>
    <n v="619"/>
    <n v="54"/>
    <n v="260"/>
    <n v="127"/>
    <n v="54"/>
    <n v="54"/>
    <n v="1"/>
    <n v="4"/>
    <n v="7"/>
    <n v="5"/>
    <n v="1"/>
    <n v="0"/>
    <n v="0"/>
    <n v="0"/>
    <n v="0"/>
    <n v="0"/>
    <n v="0"/>
    <n v="0"/>
    <s v="Spain"/>
  </r>
  <r>
    <n v="6142"/>
    <x v="55"/>
    <x v="3"/>
    <x v="2"/>
    <x v="1301"/>
    <n v="0"/>
    <n v="0"/>
    <d v="2013-08-20T00:00:00"/>
    <n v="65"/>
    <n v="629"/>
    <n v="17"/>
    <n v="177"/>
    <n v="69"/>
    <n v="0"/>
    <n v="8"/>
    <n v="1"/>
    <n v="5"/>
    <n v="3"/>
    <n v="5"/>
    <n v="2"/>
    <n v="0"/>
    <n v="0"/>
    <n v="0"/>
    <n v="0"/>
    <n v="0"/>
    <n v="0"/>
    <n v="1"/>
    <s v="Spain"/>
  </r>
  <r>
    <n v="8553"/>
    <x v="15"/>
    <x v="0"/>
    <x v="2"/>
    <x v="1302"/>
    <n v="1"/>
    <n v="1"/>
    <d v="2013-06-23T00:00:00"/>
    <n v="65"/>
    <n v="30"/>
    <n v="0"/>
    <n v="9"/>
    <n v="0"/>
    <n v="0"/>
    <n v="3"/>
    <n v="2"/>
    <n v="1"/>
    <n v="0"/>
    <n v="3"/>
    <n v="6"/>
    <n v="0"/>
    <n v="0"/>
    <n v="0"/>
    <n v="0"/>
    <n v="0"/>
    <n v="0"/>
    <n v="0"/>
    <s v="Spain"/>
  </r>
  <r>
    <n v="9805"/>
    <x v="40"/>
    <x v="3"/>
    <x v="3"/>
    <x v="1303"/>
    <n v="0"/>
    <n v="1"/>
    <d v="2013-06-20T00:00:00"/>
    <n v="65"/>
    <n v="320"/>
    <n v="48"/>
    <n v="133"/>
    <n v="39"/>
    <n v="72"/>
    <n v="48"/>
    <n v="4"/>
    <n v="6"/>
    <n v="2"/>
    <n v="10"/>
    <n v="4"/>
    <n v="0"/>
    <n v="0"/>
    <n v="0"/>
    <n v="0"/>
    <n v="0"/>
    <n v="0"/>
    <n v="0"/>
    <s v="Canada"/>
  </r>
  <r>
    <n v="849"/>
    <x v="40"/>
    <x v="3"/>
    <x v="3"/>
    <x v="1303"/>
    <n v="0"/>
    <n v="1"/>
    <d v="2013-06-20T00:00:00"/>
    <n v="65"/>
    <n v="320"/>
    <n v="48"/>
    <n v="133"/>
    <n v="39"/>
    <n v="72"/>
    <n v="48"/>
    <n v="4"/>
    <n v="6"/>
    <n v="2"/>
    <n v="10"/>
    <n v="4"/>
    <n v="0"/>
    <n v="0"/>
    <n v="0"/>
    <n v="0"/>
    <n v="0"/>
    <n v="0"/>
    <n v="0"/>
    <s v="Spain"/>
  </r>
  <r>
    <n v="1606"/>
    <x v="18"/>
    <x v="0"/>
    <x v="3"/>
    <x v="1304"/>
    <n v="1"/>
    <n v="0"/>
    <d v="2013-05-15T00:00:00"/>
    <n v="65"/>
    <n v="3"/>
    <n v="1"/>
    <n v="8"/>
    <n v="4"/>
    <n v="3"/>
    <n v="3"/>
    <n v="1"/>
    <n v="1"/>
    <n v="0"/>
    <n v="2"/>
    <n v="8"/>
    <n v="0"/>
    <n v="0"/>
    <n v="0"/>
    <n v="0"/>
    <n v="0"/>
    <n v="0"/>
    <n v="0"/>
    <s v="Saudi Arabia"/>
  </r>
  <r>
    <n v="125"/>
    <x v="2"/>
    <x v="2"/>
    <x v="3"/>
    <x v="1305"/>
    <n v="1"/>
    <n v="1"/>
    <d v="2013-05-15T00:00:00"/>
    <n v="65"/>
    <n v="215"/>
    <n v="7"/>
    <n v="33"/>
    <n v="3"/>
    <n v="0"/>
    <n v="13"/>
    <n v="6"/>
    <n v="5"/>
    <n v="1"/>
    <n v="5"/>
    <n v="7"/>
    <n v="0"/>
    <n v="0"/>
    <n v="0"/>
    <n v="1"/>
    <n v="0"/>
    <n v="0"/>
    <n v="0"/>
    <s v="India"/>
  </r>
  <r>
    <n v="9305"/>
    <x v="14"/>
    <x v="2"/>
    <x v="1"/>
    <x v="1306"/>
    <n v="0"/>
    <n v="0"/>
    <d v="2013-05-12T00:00:00"/>
    <n v="65"/>
    <n v="311"/>
    <n v="26"/>
    <n v="640"/>
    <n v="180"/>
    <n v="37"/>
    <n v="121"/>
    <n v="1"/>
    <n v="4"/>
    <n v="9"/>
    <n v="13"/>
    <n v="2"/>
    <n v="0"/>
    <n v="0"/>
    <n v="0"/>
    <n v="0"/>
    <n v="0"/>
    <n v="0"/>
    <n v="0"/>
    <s v="Spain"/>
  </r>
  <r>
    <n v="4706"/>
    <x v="13"/>
    <x v="0"/>
    <x v="1"/>
    <x v="1307"/>
    <n v="0"/>
    <n v="1"/>
    <d v="2013-04-27T00:00:00"/>
    <n v="65"/>
    <n v="29"/>
    <n v="0"/>
    <n v="5"/>
    <n v="0"/>
    <n v="1"/>
    <n v="5"/>
    <n v="1"/>
    <n v="1"/>
    <n v="0"/>
    <n v="3"/>
    <n v="5"/>
    <n v="0"/>
    <n v="0"/>
    <n v="0"/>
    <n v="0"/>
    <n v="0"/>
    <n v="0"/>
    <n v="0"/>
    <s v="Canada"/>
  </r>
  <r>
    <n v="4437"/>
    <x v="31"/>
    <x v="0"/>
    <x v="2"/>
    <x v="1308"/>
    <n v="1"/>
    <n v="1"/>
    <d v="2013-04-24T00:00:00"/>
    <n v="65"/>
    <n v="112"/>
    <n v="6"/>
    <n v="92"/>
    <n v="3"/>
    <n v="9"/>
    <n v="38"/>
    <n v="2"/>
    <n v="3"/>
    <n v="2"/>
    <n v="5"/>
    <n v="4"/>
    <n v="0"/>
    <n v="0"/>
    <n v="0"/>
    <n v="0"/>
    <n v="0"/>
    <n v="0"/>
    <n v="0"/>
    <s v="Spain"/>
  </r>
  <r>
    <n v="3081"/>
    <x v="29"/>
    <x v="1"/>
    <x v="2"/>
    <x v="1309"/>
    <n v="1"/>
    <n v="0"/>
    <d v="2013-04-22T00:00:00"/>
    <n v="65"/>
    <n v="7"/>
    <n v="2"/>
    <n v="6"/>
    <n v="2"/>
    <n v="0"/>
    <n v="3"/>
    <n v="1"/>
    <n v="1"/>
    <n v="0"/>
    <n v="2"/>
    <n v="7"/>
    <n v="0"/>
    <n v="0"/>
    <n v="0"/>
    <n v="0"/>
    <n v="0"/>
    <n v="0"/>
    <n v="0"/>
    <s v="Spain"/>
  </r>
  <r>
    <n v="3536"/>
    <x v="12"/>
    <x v="0"/>
    <x v="3"/>
    <x v="1310"/>
    <n v="0"/>
    <n v="1"/>
    <d v="2013-03-24T00:00:00"/>
    <n v="65"/>
    <n v="7"/>
    <n v="11"/>
    <n v="3"/>
    <n v="10"/>
    <n v="4"/>
    <n v="20"/>
    <n v="2"/>
    <n v="1"/>
    <n v="1"/>
    <n v="3"/>
    <n v="5"/>
    <n v="0"/>
    <n v="0"/>
    <n v="0"/>
    <n v="0"/>
    <n v="0"/>
    <n v="0"/>
    <n v="0"/>
    <s v="India"/>
  </r>
  <r>
    <n v="8686"/>
    <x v="7"/>
    <x v="4"/>
    <x v="3"/>
    <x v="1311"/>
    <n v="1"/>
    <n v="0"/>
    <d v="2013-01-08T00:00:00"/>
    <n v="65"/>
    <n v="5"/>
    <n v="23"/>
    <n v="15"/>
    <n v="0"/>
    <n v="18"/>
    <n v="14"/>
    <n v="2"/>
    <n v="2"/>
    <n v="0"/>
    <n v="3"/>
    <n v="8"/>
    <n v="0"/>
    <n v="0"/>
    <n v="0"/>
    <n v="0"/>
    <n v="0"/>
    <n v="0"/>
    <n v="0"/>
    <s v="Spain"/>
  </r>
  <r>
    <n v="9707"/>
    <x v="10"/>
    <x v="1"/>
    <x v="2"/>
    <x v="1312"/>
    <n v="0"/>
    <n v="1"/>
    <d v="2012-11-23T00:00:00"/>
    <n v="65"/>
    <n v="1103"/>
    <n v="0"/>
    <n v="45"/>
    <n v="0"/>
    <n v="0"/>
    <n v="34"/>
    <n v="3"/>
    <n v="4"/>
    <n v="2"/>
    <n v="11"/>
    <n v="8"/>
    <n v="0"/>
    <n v="1"/>
    <n v="0"/>
    <n v="1"/>
    <n v="0"/>
    <n v="0"/>
    <n v="0"/>
    <s v="Spain"/>
  </r>
  <r>
    <n v="10872"/>
    <x v="10"/>
    <x v="1"/>
    <x v="2"/>
    <x v="1312"/>
    <n v="0"/>
    <n v="1"/>
    <d v="2012-11-23T00:00:00"/>
    <n v="65"/>
    <n v="1103"/>
    <n v="0"/>
    <n v="45"/>
    <n v="0"/>
    <n v="0"/>
    <n v="34"/>
    <n v="3"/>
    <n v="4"/>
    <n v="2"/>
    <n v="11"/>
    <n v="8"/>
    <n v="0"/>
    <n v="1"/>
    <n v="0"/>
    <n v="1"/>
    <n v="0"/>
    <n v="0"/>
    <n v="0"/>
    <s v="Spain"/>
  </r>
  <r>
    <n v="9058"/>
    <x v="26"/>
    <x v="0"/>
    <x v="4"/>
    <x v="1313"/>
    <n v="0"/>
    <n v="0"/>
    <d v="2012-09-23T00:00:00"/>
    <n v="65"/>
    <n v="1060"/>
    <n v="21"/>
    <n v="530"/>
    <n v="32"/>
    <n v="0"/>
    <n v="224"/>
    <n v="1"/>
    <n v="5"/>
    <n v="11"/>
    <n v="5"/>
    <n v="3"/>
    <n v="1"/>
    <n v="0"/>
    <n v="1"/>
    <n v="0"/>
    <n v="1"/>
    <n v="1"/>
    <n v="0"/>
    <s v="Spain"/>
  </r>
  <r>
    <n v="4640"/>
    <x v="3"/>
    <x v="0"/>
    <x v="0"/>
    <x v="1314"/>
    <n v="0"/>
    <n v="1"/>
    <d v="2012-09-21T00:00:00"/>
    <n v="65"/>
    <n v="561"/>
    <n v="85"/>
    <n v="171"/>
    <n v="25"/>
    <n v="123"/>
    <n v="114"/>
    <n v="2"/>
    <n v="4"/>
    <n v="7"/>
    <n v="13"/>
    <n v="2"/>
    <n v="0"/>
    <n v="0"/>
    <n v="0"/>
    <n v="0"/>
    <n v="0"/>
    <n v="0"/>
    <n v="0"/>
    <s v="Saudi Arabia"/>
  </r>
  <r>
    <n v="2525"/>
    <x v="21"/>
    <x v="1"/>
    <x v="2"/>
    <x v="1315"/>
    <n v="0"/>
    <n v="0"/>
    <d v="2012-09-14T00:00:00"/>
    <n v="65"/>
    <n v="153"/>
    <n v="64"/>
    <n v="123"/>
    <n v="116"/>
    <n v="64"/>
    <n v="14"/>
    <n v="2"/>
    <n v="5"/>
    <n v="2"/>
    <n v="9"/>
    <n v="6"/>
    <n v="0"/>
    <n v="0"/>
    <n v="0"/>
    <n v="0"/>
    <n v="0"/>
    <n v="1"/>
    <n v="0"/>
    <s v="Canada"/>
  </r>
  <r>
    <n v="9503"/>
    <x v="36"/>
    <x v="0"/>
    <x v="1"/>
    <x v="1316"/>
    <n v="0"/>
    <n v="0"/>
    <d v="2012-08-29T00:00:00"/>
    <n v="65"/>
    <n v="39"/>
    <n v="33"/>
    <n v="130"/>
    <n v="41"/>
    <n v="26"/>
    <n v="44"/>
    <n v="2"/>
    <n v="5"/>
    <n v="1"/>
    <n v="5"/>
    <n v="8"/>
    <n v="0"/>
    <n v="0"/>
    <n v="0"/>
    <n v="0"/>
    <n v="0"/>
    <n v="0"/>
    <n v="0"/>
    <s v="Spain"/>
  </r>
  <r>
    <n v="10704"/>
    <x v="10"/>
    <x v="0"/>
    <x v="1"/>
    <x v="1317"/>
    <n v="0"/>
    <n v="1"/>
    <d v="2012-08-21T00:00:00"/>
    <n v="65"/>
    <n v="404"/>
    <n v="0"/>
    <n v="92"/>
    <n v="28"/>
    <n v="27"/>
    <n v="142"/>
    <n v="2"/>
    <n v="6"/>
    <n v="2"/>
    <n v="9"/>
    <n v="4"/>
    <n v="0"/>
    <n v="0"/>
    <n v="0"/>
    <n v="0"/>
    <n v="0"/>
    <n v="0"/>
    <n v="0"/>
    <s v="Spain"/>
  </r>
  <r>
    <n v="2669"/>
    <x v="49"/>
    <x v="0"/>
    <x v="1"/>
    <x v="1318"/>
    <n v="0"/>
    <n v="0"/>
    <d v="2014-05-04T00:00:00"/>
    <n v="66"/>
    <n v="375"/>
    <n v="152"/>
    <n v="335"/>
    <n v="93"/>
    <n v="91"/>
    <n v="81"/>
    <n v="1"/>
    <n v="5"/>
    <n v="4"/>
    <n v="6"/>
    <n v="2"/>
    <n v="0"/>
    <n v="0"/>
    <n v="0"/>
    <n v="0"/>
    <n v="0"/>
    <n v="0"/>
    <n v="0"/>
    <s v="Spain"/>
  </r>
  <r>
    <n v="10037"/>
    <x v="49"/>
    <x v="0"/>
    <x v="1"/>
    <x v="1318"/>
    <n v="0"/>
    <n v="0"/>
    <d v="2014-05-04T00:00:00"/>
    <n v="66"/>
    <n v="375"/>
    <n v="152"/>
    <n v="335"/>
    <n v="93"/>
    <n v="91"/>
    <n v="81"/>
    <n v="1"/>
    <n v="5"/>
    <n v="4"/>
    <n v="6"/>
    <n v="2"/>
    <n v="0"/>
    <n v="0"/>
    <n v="0"/>
    <n v="0"/>
    <n v="0"/>
    <n v="0"/>
    <n v="0"/>
    <s v="Saudi Arabia"/>
  </r>
  <r>
    <n v="5680"/>
    <x v="24"/>
    <x v="2"/>
    <x v="2"/>
    <x v="1319"/>
    <n v="1"/>
    <n v="0"/>
    <d v="2014-04-22T00:00:00"/>
    <n v="66"/>
    <n v="10"/>
    <n v="4"/>
    <n v="7"/>
    <n v="0"/>
    <n v="6"/>
    <n v="3"/>
    <n v="1"/>
    <n v="1"/>
    <n v="0"/>
    <n v="3"/>
    <n v="6"/>
    <n v="0"/>
    <n v="0"/>
    <n v="0"/>
    <n v="0"/>
    <n v="0"/>
    <n v="0"/>
    <n v="0"/>
    <s v="Spain"/>
  </r>
  <r>
    <n v="3726"/>
    <x v="19"/>
    <x v="1"/>
    <x v="3"/>
    <x v="1320"/>
    <n v="1"/>
    <n v="0"/>
    <d v="2014-02-16T00:00:00"/>
    <n v="66"/>
    <n v="4"/>
    <n v="1"/>
    <n v="9"/>
    <n v="3"/>
    <n v="0"/>
    <n v="0"/>
    <n v="1"/>
    <n v="1"/>
    <n v="0"/>
    <n v="2"/>
    <n v="8"/>
    <n v="0"/>
    <n v="0"/>
    <n v="0"/>
    <n v="0"/>
    <n v="0"/>
    <n v="0"/>
    <n v="0"/>
    <s v="Saudi Arabia"/>
  </r>
  <r>
    <n v="4548"/>
    <x v="9"/>
    <x v="0"/>
    <x v="1"/>
    <x v="1321"/>
    <n v="1"/>
    <n v="1"/>
    <d v="2013-11-23T00:00:00"/>
    <n v="66"/>
    <n v="23"/>
    <n v="4"/>
    <n v="10"/>
    <n v="0"/>
    <n v="2"/>
    <n v="15"/>
    <n v="1"/>
    <n v="1"/>
    <n v="0"/>
    <n v="3"/>
    <n v="4"/>
    <n v="0"/>
    <n v="0"/>
    <n v="0"/>
    <n v="0"/>
    <n v="0"/>
    <n v="0"/>
    <n v="0"/>
    <s v="Canada"/>
  </r>
  <r>
    <n v="4599"/>
    <x v="14"/>
    <x v="3"/>
    <x v="2"/>
    <x v="1322"/>
    <n v="0"/>
    <n v="2"/>
    <d v="2013-11-04T00:00:00"/>
    <n v="66"/>
    <n v="411"/>
    <n v="0"/>
    <n v="26"/>
    <n v="0"/>
    <n v="0"/>
    <n v="21"/>
    <n v="6"/>
    <n v="7"/>
    <n v="1"/>
    <n v="7"/>
    <n v="7"/>
    <n v="0"/>
    <n v="0"/>
    <n v="0"/>
    <n v="0"/>
    <n v="0"/>
    <n v="0"/>
    <n v="0"/>
    <s v="Canada"/>
  </r>
  <r>
    <n v="879"/>
    <x v="14"/>
    <x v="3"/>
    <x v="2"/>
    <x v="1322"/>
    <n v="0"/>
    <n v="2"/>
    <d v="2013-11-04T00:00:00"/>
    <n v="66"/>
    <n v="411"/>
    <n v="0"/>
    <n v="26"/>
    <n v="0"/>
    <n v="0"/>
    <n v="21"/>
    <n v="6"/>
    <n v="7"/>
    <n v="1"/>
    <n v="7"/>
    <n v="7"/>
    <n v="0"/>
    <n v="0"/>
    <n v="0"/>
    <n v="0"/>
    <n v="0"/>
    <n v="0"/>
    <n v="0"/>
    <s v="Saudi Arabia"/>
  </r>
  <r>
    <n v="7409"/>
    <x v="0"/>
    <x v="0"/>
    <x v="3"/>
    <x v="1323"/>
    <n v="1"/>
    <n v="0"/>
    <d v="2013-10-26T00:00:00"/>
    <n v="66"/>
    <n v="211"/>
    <n v="2"/>
    <n v="30"/>
    <n v="7"/>
    <n v="7"/>
    <n v="10"/>
    <n v="2"/>
    <n v="4"/>
    <n v="1"/>
    <n v="6"/>
    <n v="5"/>
    <n v="0"/>
    <n v="0"/>
    <n v="0"/>
    <n v="0"/>
    <n v="0"/>
    <n v="0"/>
    <n v="0"/>
    <s v="Spain"/>
  </r>
  <r>
    <n v="1964"/>
    <x v="45"/>
    <x v="0"/>
    <x v="3"/>
    <x v="1324"/>
    <n v="0"/>
    <n v="0"/>
    <d v="2013-09-05T00:00:00"/>
    <n v="66"/>
    <n v="446"/>
    <n v="107"/>
    <n v="768"/>
    <n v="33"/>
    <n v="196"/>
    <n v="53"/>
    <n v="1"/>
    <n v="5"/>
    <n v="6"/>
    <n v="6"/>
    <n v="2"/>
    <n v="0"/>
    <n v="0"/>
    <n v="0"/>
    <n v="0"/>
    <n v="0"/>
    <n v="0"/>
    <n v="0"/>
    <s v="Spain"/>
  </r>
  <r>
    <n v="0"/>
    <x v="42"/>
    <x v="0"/>
    <x v="2"/>
    <x v="1325"/>
    <n v="0"/>
    <n v="0"/>
    <d v="2013-05-04T00:00:00"/>
    <n v="66"/>
    <n v="239"/>
    <n v="10"/>
    <n v="554"/>
    <n v="254"/>
    <n v="87"/>
    <n v="54"/>
    <n v="1"/>
    <n v="3"/>
    <n v="4"/>
    <n v="9"/>
    <n v="1"/>
    <n v="0"/>
    <n v="0"/>
    <n v="0"/>
    <n v="0"/>
    <n v="0"/>
    <n v="0"/>
    <n v="0"/>
    <s v="Saudi Arabia"/>
  </r>
  <r>
    <n v="4860"/>
    <x v="0"/>
    <x v="0"/>
    <x v="1"/>
    <x v="1326"/>
    <n v="1"/>
    <n v="0"/>
    <d v="2013-03-08T00:00:00"/>
    <n v="66"/>
    <n v="7"/>
    <n v="2"/>
    <n v="8"/>
    <n v="3"/>
    <n v="2"/>
    <n v="3"/>
    <n v="1"/>
    <n v="1"/>
    <n v="0"/>
    <n v="3"/>
    <n v="6"/>
    <n v="0"/>
    <n v="0"/>
    <n v="0"/>
    <n v="0"/>
    <n v="0"/>
    <n v="0"/>
    <n v="0"/>
    <s v="Spain"/>
  </r>
  <r>
    <n v="425"/>
    <x v="42"/>
    <x v="0"/>
    <x v="2"/>
    <x v="1327"/>
    <n v="2"/>
    <n v="0"/>
    <d v="2013-02-19T00:00:00"/>
    <n v="66"/>
    <n v="374"/>
    <n v="64"/>
    <n v="116"/>
    <n v="84"/>
    <n v="25"/>
    <n v="64"/>
    <n v="3"/>
    <n v="6"/>
    <n v="2"/>
    <n v="11"/>
    <n v="5"/>
    <n v="0"/>
    <n v="0"/>
    <n v="0"/>
    <n v="0"/>
    <n v="0"/>
    <n v="0"/>
    <n v="0"/>
    <s v="India"/>
  </r>
  <r>
    <n v="9500"/>
    <x v="8"/>
    <x v="0"/>
    <x v="2"/>
    <x v="1328"/>
    <n v="0"/>
    <n v="1"/>
    <d v="2013-01-25T00:00:00"/>
    <n v="66"/>
    <n v="221"/>
    <n v="104"/>
    <n v="169"/>
    <n v="102"/>
    <n v="78"/>
    <n v="84"/>
    <n v="3"/>
    <n v="9"/>
    <n v="2"/>
    <n v="8"/>
    <n v="7"/>
    <n v="0"/>
    <n v="0"/>
    <n v="0"/>
    <n v="0"/>
    <n v="0"/>
    <n v="0"/>
    <n v="1"/>
    <s v="Spain"/>
  </r>
  <r>
    <n v="3074"/>
    <x v="24"/>
    <x v="1"/>
    <x v="2"/>
    <x v="1329"/>
    <n v="0"/>
    <n v="0"/>
    <d v="2012-10-15T00:00:00"/>
    <n v="66"/>
    <n v="1218"/>
    <n v="107"/>
    <n v="304"/>
    <n v="23"/>
    <n v="143"/>
    <n v="33"/>
    <n v="1"/>
    <n v="5"/>
    <n v="8"/>
    <n v="4"/>
    <n v="6"/>
    <n v="0"/>
    <n v="0"/>
    <n v="0"/>
    <n v="0"/>
    <n v="0"/>
    <n v="1"/>
    <n v="0"/>
    <s v="Spain"/>
  </r>
  <r>
    <n v="5140"/>
    <x v="42"/>
    <x v="1"/>
    <x v="2"/>
    <x v="1330"/>
    <n v="1"/>
    <n v="0"/>
    <d v="2012-08-24T00:00:00"/>
    <n v="66"/>
    <n v="1047"/>
    <n v="0"/>
    <n v="140"/>
    <n v="67"/>
    <n v="38"/>
    <n v="153"/>
    <n v="2"/>
    <n v="4"/>
    <n v="3"/>
    <n v="12"/>
    <n v="8"/>
    <n v="0"/>
    <n v="0"/>
    <n v="0"/>
    <n v="0"/>
    <n v="0"/>
    <n v="0"/>
    <n v="0"/>
    <s v="Spain"/>
  </r>
  <r>
    <n v="2611"/>
    <x v="8"/>
    <x v="3"/>
    <x v="3"/>
    <x v="1331"/>
    <n v="0"/>
    <n v="0"/>
    <d v="2012-08-01T00:00:00"/>
    <n v="66"/>
    <n v="1206"/>
    <n v="55"/>
    <n v="445"/>
    <n v="168"/>
    <n v="18"/>
    <n v="18"/>
    <n v="1"/>
    <n v="2"/>
    <n v="4"/>
    <n v="12"/>
    <n v="1"/>
    <n v="0"/>
    <n v="0"/>
    <n v="0"/>
    <n v="0"/>
    <n v="1"/>
    <n v="0"/>
    <n v="0"/>
    <s v="Saudi Arabia"/>
  </r>
  <r>
    <n v="916"/>
    <x v="20"/>
    <x v="1"/>
    <x v="1"/>
    <x v="1332"/>
    <n v="1"/>
    <n v="1"/>
    <d v="2014-05-09T00:00:00"/>
    <n v="67"/>
    <n v="20"/>
    <n v="3"/>
    <n v="4"/>
    <n v="2"/>
    <n v="0"/>
    <n v="2"/>
    <n v="2"/>
    <n v="1"/>
    <n v="0"/>
    <n v="3"/>
    <n v="3"/>
    <n v="0"/>
    <n v="0"/>
    <n v="0"/>
    <n v="0"/>
    <n v="0"/>
    <n v="0"/>
    <n v="0"/>
    <s v="Spain"/>
  </r>
  <r>
    <n v="10413"/>
    <x v="24"/>
    <x v="0"/>
    <x v="2"/>
    <x v="1333"/>
    <n v="0"/>
    <n v="0"/>
    <d v="2014-04-25T00:00:00"/>
    <n v="67"/>
    <n v="274"/>
    <n v="83"/>
    <n v="216"/>
    <n v="151"/>
    <n v="141"/>
    <n v="224"/>
    <n v="1"/>
    <n v="4"/>
    <n v="6"/>
    <n v="12"/>
    <n v="1"/>
    <n v="0"/>
    <n v="0"/>
    <n v="0"/>
    <n v="0"/>
    <n v="0"/>
    <n v="0"/>
    <n v="0"/>
    <s v="Spain"/>
  </r>
  <r>
    <n v="3696"/>
    <x v="15"/>
    <x v="0"/>
    <x v="0"/>
    <x v="1334"/>
    <n v="1"/>
    <n v="1"/>
    <d v="2014-01-27T00:00:00"/>
    <n v="67"/>
    <n v="27"/>
    <n v="1"/>
    <n v="12"/>
    <n v="2"/>
    <n v="0"/>
    <n v="10"/>
    <n v="2"/>
    <n v="2"/>
    <n v="0"/>
    <n v="3"/>
    <n v="7"/>
    <n v="0"/>
    <n v="0"/>
    <n v="0"/>
    <n v="0"/>
    <n v="0"/>
    <n v="0"/>
    <n v="0"/>
    <s v="Spain"/>
  </r>
  <r>
    <n v="304"/>
    <x v="9"/>
    <x v="3"/>
    <x v="1"/>
    <x v="1335"/>
    <n v="1"/>
    <n v="0"/>
    <d v="2013-12-23T00:00:00"/>
    <n v="67"/>
    <n v="19"/>
    <n v="3"/>
    <n v="19"/>
    <n v="4"/>
    <n v="5"/>
    <n v="26"/>
    <n v="3"/>
    <n v="3"/>
    <n v="0"/>
    <n v="3"/>
    <n v="7"/>
    <n v="0"/>
    <n v="0"/>
    <n v="0"/>
    <n v="0"/>
    <n v="0"/>
    <n v="0"/>
    <n v="0"/>
    <s v="Spain"/>
  </r>
  <r>
    <n v="5113"/>
    <x v="18"/>
    <x v="1"/>
    <x v="0"/>
    <x v="1336"/>
    <n v="0"/>
    <n v="0"/>
    <d v="2013-11-07T00:00:00"/>
    <n v="67"/>
    <n v="584"/>
    <n v="100"/>
    <n v="835"/>
    <n v="65"/>
    <n v="83"/>
    <n v="35"/>
    <n v="1"/>
    <n v="5"/>
    <n v="5"/>
    <n v="5"/>
    <n v="2"/>
    <n v="0"/>
    <n v="0"/>
    <n v="1"/>
    <n v="0"/>
    <n v="0"/>
    <n v="1"/>
    <n v="0"/>
    <s v="Spain"/>
  </r>
  <r>
    <n v="2863"/>
    <x v="0"/>
    <x v="0"/>
    <x v="1"/>
    <x v="120"/>
    <n v="1"/>
    <n v="2"/>
    <d v="2013-08-23T00:00:00"/>
    <n v="67"/>
    <n v="738"/>
    <n v="20"/>
    <n v="172"/>
    <n v="52"/>
    <n v="50"/>
    <n v="20"/>
    <n v="6"/>
    <n v="2"/>
    <n v="3"/>
    <n v="10"/>
    <n v="7"/>
    <n v="1"/>
    <n v="0"/>
    <n v="0"/>
    <n v="1"/>
    <n v="0"/>
    <n v="0"/>
    <n v="0"/>
    <s v="Spain"/>
  </r>
  <r>
    <n v="4597"/>
    <x v="0"/>
    <x v="1"/>
    <x v="3"/>
    <x v="1337"/>
    <n v="0"/>
    <n v="0"/>
    <d v="2013-07-02T00:00:00"/>
    <n v="67"/>
    <n v="889"/>
    <n v="55"/>
    <n v="685"/>
    <n v="168"/>
    <n v="92"/>
    <n v="129"/>
    <n v="1"/>
    <n v="3"/>
    <n v="2"/>
    <n v="13"/>
    <n v="1"/>
    <n v="0"/>
    <n v="0"/>
    <n v="0"/>
    <n v="0"/>
    <n v="0"/>
    <n v="0"/>
    <n v="0"/>
    <s v="Saudi Arabia"/>
  </r>
  <r>
    <n v="675"/>
    <x v="28"/>
    <x v="3"/>
    <x v="0"/>
    <x v="1338"/>
    <n v="1"/>
    <n v="1"/>
    <d v="2013-05-17T00:00:00"/>
    <n v="67"/>
    <n v="146"/>
    <n v="0"/>
    <n v="93"/>
    <n v="7"/>
    <n v="13"/>
    <n v="73"/>
    <n v="5"/>
    <n v="4"/>
    <n v="2"/>
    <n v="5"/>
    <n v="7"/>
    <n v="0"/>
    <n v="0"/>
    <n v="0"/>
    <n v="0"/>
    <n v="0"/>
    <n v="0"/>
    <n v="0"/>
    <s v="Spain"/>
  </r>
  <r>
    <n v="4483"/>
    <x v="49"/>
    <x v="0"/>
    <x v="1"/>
    <x v="1339"/>
    <n v="0"/>
    <n v="0"/>
    <d v="2013-04-17T00:00:00"/>
    <n v="67"/>
    <n v="315"/>
    <n v="26"/>
    <n v="473"/>
    <n v="220"/>
    <n v="12"/>
    <n v="182"/>
    <n v="1"/>
    <n v="2"/>
    <n v="10"/>
    <n v="6"/>
    <n v="1"/>
    <n v="0"/>
    <n v="0"/>
    <n v="0"/>
    <n v="0"/>
    <n v="0"/>
    <n v="0"/>
    <n v="0"/>
    <s v="Saudi Arabia"/>
  </r>
  <r>
    <n v="1502"/>
    <x v="27"/>
    <x v="0"/>
    <x v="3"/>
    <x v="1340"/>
    <n v="1"/>
    <n v="0"/>
    <d v="2013-03-21T00:00:00"/>
    <n v="67"/>
    <n v="18"/>
    <n v="3"/>
    <n v="19"/>
    <n v="3"/>
    <n v="3"/>
    <n v="6"/>
    <n v="2"/>
    <n v="2"/>
    <n v="0"/>
    <n v="3"/>
    <n v="8"/>
    <n v="0"/>
    <n v="0"/>
    <n v="0"/>
    <n v="0"/>
    <n v="0"/>
    <n v="0"/>
    <n v="0"/>
    <s v="Spain"/>
  </r>
  <r>
    <n v="736"/>
    <x v="27"/>
    <x v="0"/>
    <x v="3"/>
    <x v="1340"/>
    <n v="1"/>
    <n v="0"/>
    <d v="2013-03-21T00:00:00"/>
    <n v="67"/>
    <n v="18"/>
    <n v="3"/>
    <n v="19"/>
    <n v="3"/>
    <n v="3"/>
    <n v="6"/>
    <n v="2"/>
    <n v="2"/>
    <n v="0"/>
    <n v="3"/>
    <n v="8"/>
    <n v="0"/>
    <n v="0"/>
    <n v="0"/>
    <n v="0"/>
    <n v="0"/>
    <n v="0"/>
    <n v="0"/>
    <s v="India"/>
  </r>
  <r>
    <n v="4487"/>
    <x v="10"/>
    <x v="3"/>
    <x v="1"/>
    <x v="1341"/>
    <n v="1"/>
    <n v="0"/>
    <d v="2013-01-24T00:00:00"/>
    <n v="67"/>
    <n v="15"/>
    <n v="20"/>
    <n v="25"/>
    <n v="2"/>
    <n v="7"/>
    <n v="26"/>
    <n v="1"/>
    <n v="2"/>
    <n v="0"/>
    <n v="4"/>
    <n v="6"/>
    <n v="0"/>
    <n v="0"/>
    <n v="0"/>
    <n v="0"/>
    <n v="0"/>
    <n v="1"/>
    <n v="0"/>
    <s v="Saudi Arabia"/>
  </r>
  <r>
    <n v="3412"/>
    <x v="45"/>
    <x v="3"/>
    <x v="2"/>
    <x v="1342"/>
    <n v="0"/>
    <n v="1"/>
    <d v="2013-01-15T00:00:00"/>
    <n v="67"/>
    <n v="815"/>
    <n v="8"/>
    <n v="53"/>
    <n v="11"/>
    <n v="0"/>
    <n v="70"/>
    <n v="4"/>
    <n v="2"/>
    <n v="2"/>
    <n v="9"/>
    <n v="7"/>
    <n v="0"/>
    <n v="0"/>
    <n v="0"/>
    <n v="1"/>
    <n v="0"/>
    <n v="0"/>
    <n v="0"/>
    <s v="Spain"/>
  </r>
  <r>
    <n v="1744"/>
    <x v="15"/>
    <x v="4"/>
    <x v="1"/>
    <x v="1343"/>
    <n v="0"/>
    <n v="1"/>
    <d v="2013-01-07T00:00:00"/>
    <n v="67"/>
    <n v="9"/>
    <n v="7"/>
    <n v="13"/>
    <n v="3"/>
    <n v="2"/>
    <n v="20"/>
    <n v="1"/>
    <n v="1"/>
    <n v="1"/>
    <n v="2"/>
    <n v="6"/>
    <n v="0"/>
    <n v="0"/>
    <n v="0"/>
    <n v="0"/>
    <n v="0"/>
    <n v="0"/>
    <n v="0"/>
    <s v="Spain"/>
  </r>
  <r>
    <n v="5837"/>
    <x v="3"/>
    <x v="0"/>
    <x v="2"/>
    <x v="1344"/>
    <n v="1"/>
    <n v="1"/>
    <d v="2012-12-28T00:00:00"/>
    <n v="67"/>
    <n v="247"/>
    <n v="8"/>
    <n v="160"/>
    <n v="6"/>
    <n v="8"/>
    <n v="65"/>
    <n v="7"/>
    <n v="6"/>
    <n v="3"/>
    <n v="6"/>
    <n v="7"/>
    <n v="0"/>
    <n v="0"/>
    <n v="0"/>
    <n v="0"/>
    <n v="0"/>
    <n v="0"/>
    <n v="0"/>
    <s v="Spain"/>
  </r>
  <r>
    <n v="3422"/>
    <x v="17"/>
    <x v="0"/>
    <x v="2"/>
    <x v="1345"/>
    <n v="0"/>
    <n v="1"/>
    <d v="2012-11-29T00:00:00"/>
    <n v="67"/>
    <n v="1115"/>
    <n v="12"/>
    <n v="128"/>
    <n v="33"/>
    <n v="12"/>
    <n v="76"/>
    <n v="1"/>
    <n v="2"/>
    <n v="3"/>
    <n v="4"/>
    <n v="6"/>
    <n v="0"/>
    <n v="1"/>
    <n v="0"/>
    <n v="1"/>
    <n v="0"/>
    <n v="0"/>
    <n v="0"/>
    <s v="Germany"/>
  </r>
  <r>
    <n v="7462"/>
    <x v="5"/>
    <x v="0"/>
    <x v="1"/>
    <x v="1346"/>
    <n v="0"/>
    <n v="0"/>
    <d v="2012-11-24T00:00:00"/>
    <n v="67"/>
    <n v="68"/>
    <n v="0"/>
    <n v="226"/>
    <n v="51"/>
    <n v="157"/>
    <n v="68"/>
    <n v="3"/>
    <n v="10"/>
    <n v="2"/>
    <n v="4"/>
    <n v="9"/>
    <n v="0"/>
    <n v="0"/>
    <n v="0"/>
    <n v="0"/>
    <n v="0"/>
    <n v="0"/>
    <n v="0"/>
    <s v="Canada"/>
  </r>
  <r>
    <n v="10702"/>
    <x v="24"/>
    <x v="0"/>
    <x v="1"/>
    <x v="1147"/>
    <n v="1"/>
    <n v="0"/>
    <d v="2012-11-03T00:00:00"/>
    <n v="67"/>
    <n v="185"/>
    <n v="8"/>
    <n v="133"/>
    <n v="56"/>
    <n v="56"/>
    <n v="12"/>
    <n v="2"/>
    <n v="7"/>
    <n v="1"/>
    <n v="7"/>
    <n v="7"/>
    <n v="0"/>
    <n v="0"/>
    <n v="0"/>
    <n v="0"/>
    <n v="0"/>
    <n v="0"/>
    <n v="0"/>
    <s v="Spain"/>
  </r>
  <r>
    <n v="2115"/>
    <x v="35"/>
    <x v="0"/>
    <x v="3"/>
    <x v="1347"/>
    <n v="1"/>
    <n v="1"/>
    <d v="2014-06-20T00:00:00"/>
    <n v="68"/>
    <n v="54"/>
    <n v="0"/>
    <n v="10"/>
    <n v="0"/>
    <n v="0"/>
    <n v="2"/>
    <n v="2"/>
    <n v="1"/>
    <n v="0"/>
    <n v="4"/>
    <n v="5"/>
    <n v="0"/>
    <n v="0"/>
    <n v="0"/>
    <n v="1"/>
    <n v="0"/>
    <n v="0"/>
    <n v="0"/>
    <s v="Germany"/>
  </r>
  <r>
    <n v="4138"/>
    <x v="31"/>
    <x v="0"/>
    <x v="1"/>
    <x v="1348"/>
    <n v="0"/>
    <n v="1"/>
    <d v="2014-05-24T00:00:00"/>
    <n v="68"/>
    <n v="411"/>
    <n v="106"/>
    <n v="147"/>
    <n v="54"/>
    <n v="115"/>
    <n v="66"/>
    <n v="1"/>
    <n v="5"/>
    <n v="10"/>
    <n v="7"/>
    <n v="1"/>
    <n v="0"/>
    <n v="0"/>
    <n v="1"/>
    <n v="0"/>
    <n v="0"/>
    <n v="0"/>
    <n v="0"/>
    <s v="Spain"/>
  </r>
  <r>
    <n v="11091"/>
    <x v="40"/>
    <x v="0"/>
    <x v="3"/>
    <x v="1349"/>
    <n v="1"/>
    <n v="1"/>
    <d v="2014-05-16T00:00:00"/>
    <n v="68"/>
    <n v="7"/>
    <n v="2"/>
    <n v="9"/>
    <n v="2"/>
    <n v="0"/>
    <n v="2"/>
    <n v="2"/>
    <n v="1"/>
    <n v="0"/>
    <n v="3"/>
    <n v="4"/>
    <n v="0"/>
    <n v="0"/>
    <n v="0"/>
    <n v="0"/>
    <n v="0"/>
    <n v="0"/>
    <n v="0"/>
    <s v="Germany"/>
  </r>
  <r>
    <n v="7712"/>
    <x v="41"/>
    <x v="1"/>
    <x v="1"/>
    <x v="1350"/>
    <n v="0"/>
    <n v="0"/>
    <d v="2014-04-28T00:00:00"/>
    <n v="68"/>
    <n v="182"/>
    <n v="17"/>
    <n v="259"/>
    <n v="77"/>
    <n v="70"/>
    <n v="29"/>
    <n v="1"/>
    <n v="6"/>
    <n v="2"/>
    <n v="10"/>
    <n v="4"/>
    <n v="0"/>
    <n v="0"/>
    <n v="0"/>
    <n v="0"/>
    <n v="0"/>
    <n v="0"/>
    <n v="0"/>
    <s v="USA"/>
  </r>
  <r>
    <n v="3535"/>
    <x v="15"/>
    <x v="0"/>
    <x v="1"/>
    <x v="1351"/>
    <n v="0"/>
    <n v="0"/>
    <d v="2014-03-17T00:00:00"/>
    <n v="68"/>
    <n v="251"/>
    <n v="108"/>
    <n v="334"/>
    <n v="65"/>
    <n v="92"/>
    <n v="117"/>
    <n v="1"/>
    <n v="4"/>
    <n v="3"/>
    <n v="5"/>
    <n v="2"/>
    <n v="0"/>
    <n v="0"/>
    <n v="0"/>
    <n v="0"/>
    <n v="0"/>
    <n v="0"/>
    <n v="0"/>
    <s v="Spain"/>
  </r>
  <r>
    <n v="5899"/>
    <x v="47"/>
    <x v="1"/>
    <x v="3"/>
    <x v="1352"/>
    <n v="1"/>
    <n v="1"/>
    <d v="2014-03-13T00:00:00"/>
    <n v="68"/>
    <n v="28"/>
    <n v="0"/>
    <n v="6"/>
    <n v="1"/>
    <n v="1"/>
    <n v="13"/>
    <n v="1"/>
    <n v="1"/>
    <n v="0"/>
    <n v="0"/>
    <n v="20"/>
    <n v="0"/>
    <n v="0"/>
    <n v="1"/>
    <n v="0"/>
    <n v="0"/>
    <n v="0"/>
    <n v="0"/>
    <s v="USA"/>
  </r>
  <r>
    <n v="8749"/>
    <x v="24"/>
    <x v="0"/>
    <x v="3"/>
    <x v="1353"/>
    <n v="1"/>
    <n v="0"/>
    <d v="2014-02-01T00:00:00"/>
    <n v="68"/>
    <n v="20"/>
    <n v="2"/>
    <n v="9"/>
    <n v="4"/>
    <n v="6"/>
    <n v="20"/>
    <n v="1"/>
    <n v="1"/>
    <n v="1"/>
    <n v="2"/>
    <n v="4"/>
    <n v="0"/>
    <n v="0"/>
    <n v="0"/>
    <n v="0"/>
    <n v="0"/>
    <n v="0"/>
    <n v="0"/>
    <s v="Spain"/>
  </r>
  <r>
    <n v="10955"/>
    <x v="32"/>
    <x v="0"/>
    <x v="4"/>
    <x v="1354"/>
    <n v="0"/>
    <n v="0"/>
    <d v="2014-01-07T00:00:00"/>
    <n v="68"/>
    <n v="416"/>
    <n v="46"/>
    <n v="925"/>
    <n v="60"/>
    <n v="107"/>
    <n v="46"/>
    <n v="1"/>
    <n v="3"/>
    <n v="6"/>
    <n v="4"/>
    <n v="1"/>
    <n v="0"/>
    <n v="0"/>
    <n v="0"/>
    <n v="0"/>
    <n v="0"/>
    <n v="1"/>
    <n v="0"/>
    <s v="Spain"/>
  </r>
  <r>
    <n v="9491"/>
    <x v="24"/>
    <x v="0"/>
    <x v="3"/>
    <x v="1355"/>
    <n v="1"/>
    <n v="0"/>
    <d v="2013-12-27T00:00:00"/>
    <n v="68"/>
    <n v="14"/>
    <n v="1"/>
    <n v="21"/>
    <n v="2"/>
    <n v="3"/>
    <n v="25"/>
    <n v="3"/>
    <n v="3"/>
    <n v="1"/>
    <n v="3"/>
    <n v="7"/>
    <n v="0"/>
    <n v="0"/>
    <n v="0"/>
    <n v="0"/>
    <n v="0"/>
    <n v="0"/>
    <n v="0"/>
    <s v="Saudi Arabia"/>
  </r>
  <r>
    <n v="5286"/>
    <x v="23"/>
    <x v="3"/>
    <x v="1"/>
    <x v="1356"/>
    <n v="0"/>
    <n v="0"/>
    <d v="2013-10-28T00:00:00"/>
    <n v="68"/>
    <n v="112"/>
    <n v="1"/>
    <n v="54"/>
    <n v="7"/>
    <n v="7"/>
    <n v="36"/>
    <n v="1"/>
    <n v="3"/>
    <n v="2"/>
    <n v="4"/>
    <n v="3"/>
    <n v="0"/>
    <n v="0"/>
    <n v="0"/>
    <n v="0"/>
    <n v="0"/>
    <n v="0"/>
    <n v="0"/>
    <s v="Canada"/>
  </r>
  <r>
    <n v="3409"/>
    <x v="24"/>
    <x v="0"/>
    <x v="1"/>
    <x v="1357"/>
    <n v="1"/>
    <n v="0"/>
    <d v="2013-10-15T00:00:00"/>
    <n v="68"/>
    <n v="141"/>
    <n v="8"/>
    <n v="129"/>
    <n v="3"/>
    <n v="11"/>
    <n v="47"/>
    <n v="3"/>
    <n v="7"/>
    <n v="1"/>
    <n v="4"/>
    <n v="9"/>
    <n v="0"/>
    <n v="0"/>
    <n v="1"/>
    <n v="0"/>
    <n v="0"/>
    <n v="0"/>
    <n v="0"/>
    <s v="Saudi Arabia"/>
  </r>
  <r>
    <n v="2544"/>
    <x v="45"/>
    <x v="3"/>
    <x v="0"/>
    <x v="1358"/>
    <n v="0"/>
    <n v="1"/>
    <d v="2013-10-12T00:00:00"/>
    <n v="68"/>
    <n v="50"/>
    <n v="1"/>
    <n v="27"/>
    <n v="6"/>
    <n v="7"/>
    <n v="1"/>
    <n v="1"/>
    <n v="1"/>
    <n v="1"/>
    <n v="4"/>
    <n v="1"/>
    <n v="0"/>
    <n v="0"/>
    <n v="0"/>
    <n v="0"/>
    <n v="0"/>
    <n v="0"/>
    <n v="0"/>
    <s v="India"/>
  </r>
  <r>
    <n v="2118"/>
    <x v="32"/>
    <x v="2"/>
    <x v="2"/>
    <x v="1359"/>
    <n v="0"/>
    <n v="1"/>
    <d v="2013-09-10T00:00:00"/>
    <n v="68"/>
    <n v="166"/>
    <n v="75"/>
    <n v="96"/>
    <n v="119"/>
    <n v="107"/>
    <n v="59"/>
    <n v="3"/>
    <n v="7"/>
    <n v="2"/>
    <n v="8"/>
    <n v="4"/>
    <n v="0"/>
    <n v="0"/>
    <n v="0"/>
    <n v="0"/>
    <n v="0"/>
    <n v="0"/>
    <n v="0"/>
    <s v="Spain"/>
  </r>
  <r>
    <n v="9370"/>
    <x v="37"/>
    <x v="1"/>
    <x v="2"/>
    <x v="1360"/>
    <n v="0"/>
    <n v="0"/>
    <d v="2013-05-17T00:00:00"/>
    <n v="68"/>
    <n v="562"/>
    <n v="81"/>
    <n v="276"/>
    <n v="80"/>
    <n v="40"/>
    <n v="81"/>
    <n v="1"/>
    <n v="6"/>
    <n v="3"/>
    <n v="6"/>
    <n v="4"/>
    <n v="0"/>
    <n v="0"/>
    <n v="0"/>
    <n v="0"/>
    <n v="0"/>
    <n v="0"/>
    <n v="0"/>
    <s v="Canada"/>
  </r>
  <r>
    <n v="4864"/>
    <x v="11"/>
    <x v="0"/>
    <x v="2"/>
    <x v="1361"/>
    <n v="1"/>
    <n v="0"/>
    <d v="2013-05-02T00:00:00"/>
    <n v="68"/>
    <n v="72"/>
    <n v="7"/>
    <n v="58"/>
    <n v="13"/>
    <n v="1"/>
    <n v="24"/>
    <n v="4"/>
    <n v="4"/>
    <n v="1"/>
    <n v="3"/>
    <n v="8"/>
    <n v="0"/>
    <n v="0"/>
    <n v="0"/>
    <n v="0"/>
    <n v="0"/>
    <n v="0"/>
    <n v="0"/>
    <s v="Canada"/>
  </r>
  <r>
    <n v="405"/>
    <x v="32"/>
    <x v="0"/>
    <x v="0"/>
    <x v="1362"/>
    <n v="0"/>
    <n v="1"/>
    <d v="2013-02-13T00:00:00"/>
    <n v="68"/>
    <n v="315"/>
    <n v="0"/>
    <n v="31"/>
    <n v="4"/>
    <n v="0"/>
    <n v="91"/>
    <n v="4"/>
    <n v="5"/>
    <n v="5"/>
    <n v="3"/>
    <n v="8"/>
    <n v="0"/>
    <n v="0"/>
    <n v="1"/>
    <n v="0"/>
    <n v="0"/>
    <n v="0"/>
    <n v="0"/>
    <s v="Spain"/>
  </r>
  <r>
    <n v="10513"/>
    <x v="43"/>
    <x v="0"/>
    <x v="3"/>
    <x v="1363"/>
    <n v="0"/>
    <n v="0"/>
    <d v="2013-01-20T00:00:00"/>
    <n v="68"/>
    <n v="438"/>
    <n v="169"/>
    <n v="565"/>
    <n v="91"/>
    <n v="169"/>
    <n v="70"/>
    <n v="1"/>
    <n v="2"/>
    <n v="3"/>
    <n v="6"/>
    <n v="7"/>
    <n v="1"/>
    <n v="0"/>
    <n v="0"/>
    <n v="0"/>
    <n v="0"/>
    <n v="0"/>
    <n v="0"/>
    <s v="Spain"/>
  </r>
  <r>
    <n v="5138"/>
    <x v="47"/>
    <x v="0"/>
    <x v="3"/>
    <x v="1364"/>
    <n v="0"/>
    <n v="1"/>
    <d v="2013-01-14T00:00:00"/>
    <n v="68"/>
    <n v="19"/>
    <n v="1"/>
    <n v="14"/>
    <n v="3"/>
    <n v="2"/>
    <n v="4"/>
    <n v="1"/>
    <n v="1"/>
    <n v="0"/>
    <n v="3"/>
    <n v="8"/>
    <n v="0"/>
    <n v="0"/>
    <n v="0"/>
    <n v="0"/>
    <n v="0"/>
    <n v="0"/>
    <n v="0"/>
    <s v="Spain"/>
  </r>
  <r>
    <n v="8387"/>
    <x v="35"/>
    <x v="0"/>
    <x v="2"/>
    <x v="1365"/>
    <n v="0"/>
    <n v="1"/>
    <d v="2013-01-05T00:00:00"/>
    <n v="68"/>
    <n v="134"/>
    <n v="8"/>
    <n v="76"/>
    <n v="6"/>
    <n v="0"/>
    <n v="11"/>
    <n v="1"/>
    <n v="4"/>
    <n v="1"/>
    <n v="5"/>
    <n v="6"/>
    <n v="0"/>
    <n v="0"/>
    <n v="0"/>
    <n v="0"/>
    <n v="0"/>
    <n v="0"/>
    <n v="0"/>
    <s v="Spain"/>
  </r>
  <r>
    <n v="378"/>
    <x v="18"/>
    <x v="0"/>
    <x v="2"/>
    <x v="1366"/>
    <n v="0"/>
    <n v="0"/>
    <d v="2012-12-30T00:00:00"/>
    <n v="68"/>
    <n v="283"/>
    <n v="112"/>
    <n v="151"/>
    <n v="51"/>
    <n v="72"/>
    <n v="125"/>
    <n v="2"/>
    <n v="7"/>
    <n v="2"/>
    <n v="10"/>
    <n v="6"/>
    <n v="0"/>
    <n v="0"/>
    <n v="0"/>
    <n v="0"/>
    <n v="0"/>
    <n v="0"/>
    <n v="0"/>
    <s v="Spain"/>
  </r>
  <r>
    <n v="5846"/>
    <x v="11"/>
    <x v="0"/>
    <x v="0"/>
    <x v="1367"/>
    <n v="1"/>
    <n v="0"/>
    <d v="2012-12-19T00:00:00"/>
    <n v="68"/>
    <n v="2"/>
    <n v="1"/>
    <n v="6"/>
    <n v="2"/>
    <n v="1"/>
    <n v="1"/>
    <n v="1"/>
    <n v="1"/>
    <n v="0"/>
    <n v="2"/>
    <n v="6"/>
    <n v="0"/>
    <n v="0"/>
    <n v="0"/>
    <n v="0"/>
    <n v="0"/>
    <n v="0"/>
    <n v="0"/>
    <s v="Germany"/>
  </r>
  <r>
    <n v="8870"/>
    <x v="24"/>
    <x v="0"/>
    <x v="3"/>
    <x v="1368"/>
    <n v="1"/>
    <n v="0"/>
    <d v="2012-11-13T00:00:00"/>
    <n v="68"/>
    <n v="75"/>
    <n v="12"/>
    <n v="141"/>
    <n v="43"/>
    <n v="39"/>
    <n v="187"/>
    <n v="6"/>
    <n v="6"/>
    <n v="1"/>
    <n v="5"/>
    <n v="8"/>
    <n v="0"/>
    <n v="0"/>
    <n v="0"/>
    <n v="0"/>
    <n v="0"/>
    <n v="1"/>
    <n v="0"/>
    <s v="Spain"/>
  </r>
  <r>
    <n v="10340"/>
    <x v="24"/>
    <x v="0"/>
    <x v="3"/>
    <x v="1368"/>
    <n v="1"/>
    <n v="0"/>
    <d v="2012-11-13T00:00:00"/>
    <n v="68"/>
    <n v="75"/>
    <n v="12"/>
    <n v="141"/>
    <n v="43"/>
    <n v="39"/>
    <n v="187"/>
    <n v="6"/>
    <n v="6"/>
    <n v="1"/>
    <n v="5"/>
    <n v="8"/>
    <n v="0"/>
    <n v="0"/>
    <n v="0"/>
    <n v="0"/>
    <n v="0"/>
    <n v="0"/>
    <n v="0"/>
    <s v="Spain"/>
  </r>
  <r>
    <n v="7290"/>
    <x v="42"/>
    <x v="0"/>
    <x v="1"/>
    <x v="1369"/>
    <n v="0"/>
    <n v="0"/>
    <d v="2012-10-05T00:00:00"/>
    <n v="68"/>
    <n v="347"/>
    <n v="44"/>
    <n v="534"/>
    <n v="17"/>
    <n v="0"/>
    <n v="26"/>
    <n v="1"/>
    <n v="3"/>
    <n v="5"/>
    <n v="12"/>
    <n v="2"/>
    <n v="0"/>
    <n v="0"/>
    <n v="0"/>
    <n v="0"/>
    <n v="0"/>
    <n v="0"/>
    <n v="0"/>
    <s v="Spain"/>
  </r>
  <r>
    <n v="8895"/>
    <x v="42"/>
    <x v="0"/>
    <x v="1"/>
    <x v="1369"/>
    <n v="0"/>
    <n v="0"/>
    <d v="2012-10-05T00:00:00"/>
    <n v="68"/>
    <n v="347"/>
    <n v="44"/>
    <n v="534"/>
    <n v="17"/>
    <n v="0"/>
    <n v="26"/>
    <n v="1"/>
    <n v="3"/>
    <n v="5"/>
    <n v="12"/>
    <n v="2"/>
    <n v="0"/>
    <n v="0"/>
    <n v="0"/>
    <n v="0"/>
    <n v="0"/>
    <n v="0"/>
    <n v="0"/>
    <s v="Spain"/>
  </r>
  <r>
    <n v="3635"/>
    <x v="31"/>
    <x v="1"/>
    <x v="1"/>
    <x v="1370"/>
    <n v="0"/>
    <n v="1"/>
    <d v="2014-05-07T00:00:00"/>
    <n v="69"/>
    <n v="492"/>
    <n v="0"/>
    <n v="37"/>
    <n v="7"/>
    <n v="0"/>
    <n v="42"/>
    <n v="3"/>
    <n v="6"/>
    <n v="3"/>
    <n v="8"/>
    <n v="5"/>
    <n v="0"/>
    <n v="0"/>
    <n v="0"/>
    <n v="0"/>
    <n v="0"/>
    <n v="0"/>
    <n v="0"/>
    <s v="Saudi Arabia"/>
  </r>
  <r>
    <n v="11178"/>
    <x v="20"/>
    <x v="3"/>
    <x v="1"/>
    <x v="1371"/>
    <n v="1"/>
    <n v="0"/>
    <d v="2014-03-23T00:00:00"/>
    <n v="69"/>
    <n v="15"/>
    <n v="2"/>
    <n v="10"/>
    <n v="0"/>
    <n v="1"/>
    <n v="4"/>
    <n v="1"/>
    <n v="1"/>
    <n v="0"/>
    <n v="3"/>
    <n v="7"/>
    <n v="0"/>
    <n v="0"/>
    <n v="0"/>
    <n v="0"/>
    <n v="0"/>
    <n v="0"/>
    <n v="0"/>
    <s v="Germany"/>
  </r>
  <r>
    <n v="2410"/>
    <x v="10"/>
    <x v="0"/>
    <x v="1"/>
    <x v="1372"/>
    <n v="0"/>
    <n v="0"/>
    <d v="2014-01-22T00:00:00"/>
    <n v="69"/>
    <n v="364"/>
    <n v="40"/>
    <n v="425"/>
    <n v="158"/>
    <n v="60"/>
    <n v="50"/>
    <n v="1"/>
    <n v="3"/>
    <n v="4"/>
    <n v="8"/>
    <n v="1"/>
    <n v="0"/>
    <n v="0"/>
    <n v="0"/>
    <n v="0"/>
    <n v="0"/>
    <n v="0"/>
    <n v="0"/>
    <s v="Spain"/>
  </r>
  <r>
    <n v="3281"/>
    <x v="12"/>
    <x v="1"/>
    <x v="2"/>
    <x v="1373"/>
    <n v="1"/>
    <n v="1"/>
    <d v="2013-11-03T00:00:00"/>
    <n v="69"/>
    <n v="206"/>
    <n v="10"/>
    <n v="67"/>
    <n v="30"/>
    <n v="27"/>
    <n v="71"/>
    <n v="6"/>
    <n v="4"/>
    <n v="1"/>
    <n v="8"/>
    <n v="6"/>
    <n v="0"/>
    <n v="0"/>
    <n v="0"/>
    <n v="0"/>
    <n v="0"/>
    <n v="0"/>
    <n v="0"/>
    <s v="Spain"/>
  </r>
  <r>
    <n v="9905"/>
    <x v="30"/>
    <x v="0"/>
    <x v="3"/>
    <x v="1374"/>
    <n v="1"/>
    <n v="1"/>
    <d v="2013-07-13T00:00:00"/>
    <n v="69"/>
    <n v="135"/>
    <n v="1"/>
    <n v="41"/>
    <n v="10"/>
    <n v="1"/>
    <n v="67"/>
    <n v="5"/>
    <n v="3"/>
    <n v="3"/>
    <n v="3"/>
    <n v="6"/>
    <n v="0"/>
    <n v="0"/>
    <n v="1"/>
    <n v="0"/>
    <n v="0"/>
    <n v="0"/>
    <n v="0"/>
    <s v="Spain"/>
  </r>
  <r>
    <n v="2437"/>
    <x v="4"/>
    <x v="0"/>
    <x v="2"/>
    <x v="120"/>
    <n v="0"/>
    <n v="0"/>
    <d v="2013-06-03T00:00:00"/>
    <n v="69"/>
    <n v="861"/>
    <n v="138"/>
    <n v="461"/>
    <n v="60"/>
    <n v="30"/>
    <n v="61"/>
    <n v="1"/>
    <n v="6"/>
    <n v="5"/>
    <n v="12"/>
    <n v="3"/>
    <n v="1"/>
    <n v="0"/>
    <n v="0"/>
    <n v="1"/>
    <n v="0"/>
    <n v="0"/>
    <n v="0"/>
    <s v="Spain"/>
  </r>
  <r>
    <n v="2565"/>
    <x v="26"/>
    <x v="3"/>
    <x v="0"/>
    <x v="1375"/>
    <n v="0"/>
    <n v="0"/>
    <d v="2013-06-01T00:00:00"/>
    <n v="69"/>
    <n v="1016"/>
    <n v="12"/>
    <n v="215"/>
    <n v="16"/>
    <n v="12"/>
    <n v="63"/>
    <n v="1"/>
    <n v="4"/>
    <n v="5"/>
    <n v="10"/>
    <n v="3"/>
    <n v="0"/>
    <n v="0"/>
    <n v="0"/>
    <n v="1"/>
    <n v="0"/>
    <n v="0"/>
    <n v="0"/>
    <s v="Saudi Arabia"/>
  </r>
  <r>
    <n v="7912"/>
    <x v="29"/>
    <x v="0"/>
    <x v="2"/>
    <x v="1376"/>
    <n v="1"/>
    <n v="0"/>
    <d v="2013-04-22T00:00:00"/>
    <n v="69"/>
    <n v="8"/>
    <n v="15"/>
    <n v="27"/>
    <n v="0"/>
    <n v="20"/>
    <n v="33"/>
    <n v="2"/>
    <n v="3"/>
    <n v="1"/>
    <n v="2"/>
    <n v="8"/>
    <n v="0"/>
    <n v="0"/>
    <n v="1"/>
    <n v="0"/>
    <n v="0"/>
    <n v="0"/>
    <n v="0"/>
    <s v="USA"/>
  </r>
  <r>
    <n v="7072"/>
    <x v="28"/>
    <x v="0"/>
    <x v="2"/>
    <x v="1377"/>
    <n v="0"/>
    <n v="1"/>
    <d v="2013-03-29T00:00:00"/>
    <n v="69"/>
    <n v="432"/>
    <n v="79"/>
    <n v="341"/>
    <n v="177"/>
    <n v="136"/>
    <n v="170"/>
    <n v="2"/>
    <n v="8"/>
    <n v="5"/>
    <n v="4"/>
    <n v="4"/>
    <n v="0"/>
    <n v="0"/>
    <n v="0"/>
    <n v="0"/>
    <n v="0"/>
    <n v="0"/>
    <n v="0"/>
    <s v="Australia"/>
  </r>
  <r>
    <n v="1409"/>
    <x v="45"/>
    <x v="0"/>
    <x v="3"/>
    <x v="1378"/>
    <n v="0"/>
    <n v="1"/>
    <d v="2013-03-18T00:00:00"/>
    <n v="69"/>
    <n v="270"/>
    <n v="3"/>
    <n v="27"/>
    <n v="39"/>
    <n v="6"/>
    <n v="99"/>
    <n v="7"/>
    <n v="7"/>
    <n v="1"/>
    <n v="5"/>
    <n v="8"/>
    <n v="0"/>
    <n v="0"/>
    <n v="0"/>
    <n v="0"/>
    <n v="0"/>
    <n v="0"/>
    <n v="0"/>
    <s v="USA"/>
  </r>
  <r>
    <n v="5314"/>
    <x v="45"/>
    <x v="0"/>
    <x v="3"/>
    <x v="1378"/>
    <n v="0"/>
    <n v="1"/>
    <d v="2013-03-18T00:00:00"/>
    <n v="69"/>
    <n v="270"/>
    <n v="3"/>
    <n v="27"/>
    <n v="39"/>
    <n v="6"/>
    <n v="99"/>
    <n v="7"/>
    <n v="7"/>
    <n v="1"/>
    <n v="5"/>
    <n v="8"/>
    <n v="0"/>
    <n v="0"/>
    <n v="0"/>
    <n v="0"/>
    <n v="0"/>
    <n v="0"/>
    <n v="0"/>
    <s v="Spain"/>
  </r>
  <r>
    <n v="7215"/>
    <x v="27"/>
    <x v="0"/>
    <x v="1"/>
    <x v="1379"/>
    <n v="0"/>
    <n v="0"/>
    <d v="2013-03-12T00:00:00"/>
    <n v="69"/>
    <n v="722"/>
    <n v="27"/>
    <n v="102"/>
    <n v="44"/>
    <n v="72"/>
    <n v="168"/>
    <n v="0"/>
    <n v="6"/>
    <n v="8"/>
    <n v="13"/>
    <n v="2"/>
    <n v="1"/>
    <n v="0"/>
    <n v="0"/>
    <n v="1"/>
    <n v="1"/>
    <n v="1"/>
    <n v="0"/>
    <s v="Canada"/>
  </r>
  <r>
    <n v="8858"/>
    <x v="20"/>
    <x v="1"/>
    <x v="2"/>
    <x v="1380"/>
    <n v="0"/>
    <n v="1"/>
    <d v="2013-03-07T00:00:00"/>
    <n v="69"/>
    <n v="516"/>
    <n v="0"/>
    <n v="21"/>
    <n v="0"/>
    <n v="0"/>
    <n v="5"/>
    <n v="4"/>
    <n v="8"/>
    <n v="2"/>
    <n v="7"/>
    <n v="8"/>
    <n v="0"/>
    <n v="0"/>
    <n v="0"/>
    <n v="1"/>
    <n v="0"/>
    <n v="0"/>
    <n v="0"/>
    <s v="Canada"/>
  </r>
  <r>
    <n v="895"/>
    <x v="39"/>
    <x v="1"/>
    <x v="2"/>
    <x v="1381"/>
    <n v="0"/>
    <n v="2"/>
    <d v="2012-12-09T00:00:00"/>
    <n v="69"/>
    <n v="410"/>
    <n v="16"/>
    <n v="114"/>
    <n v="0"/>
    <n v="5"/>
    <n v="49"/>
    <n v="3"/>
    <n v="5"/>
    <n v="2"/>
    <n v="10"/>
    <n v="5"/>
    <n v="0"/>
    <n v="0"/>
    <n v="0"/>
    <n v="0"/>
    <n v="0"/>
    <n v="0"/>
    <n v="0"/>
    <s v="Spain"/>
  </r>
  <r>
    <n v="10313"/>
    <x v="17"/>
    <x v="0"/>
    <x v="2"/>
    <x v="1382"/>
    <n v="1"/>
    <n v="1"/>
    <d v="2012-10-28T00:00:00"/>
    <n v="69"/>
    <n v="159"/>
    <n v="4"/>
    <n v="45"/>
    <n v="6"/>
    <n v="2"/>
    <n v="38"/>
    <n v="6"/>
    <n v="5"/>
    <n v="1"/>
    <n v="4"/>
    <n v="8"/>
    <n v="0"/>
    <n v="0"/>
    <n v="0"/>
    <n v="0"/>
    <n v="0"/>
    <n v="0"/>
    <n v="0"/>
    <s v="Spain"/>
  </r>
  <r>
    <n v="642"/>
    <x v="36"/>
    <x v="4"/>
    <x v="2"/>
    <x v="1383"/>
    <n v="1"/>
    <n v="0"/>
    <d v="2012-08-14T00:00:00"/>
    <n v="69"/>
    <n v="1"/>
    <n v="3"/>
    <n v="2"/>
    <n v="20"/>
    <n v="30"/>
    <n v="47"/>
    <n v="3"/>
    <n v="2"/>
    <n v="1"/>
    <n v="2"/>
    <n v="8"/>
    <n v="0"/>
    <n v="0"/>
    <n v="0"/>
    <n v="0"/>
    <n v="0"/>
    <n v="0"/>
    <n v="0"/>
    <s v="Canada"/>
  </r>
  <r>
    <n v="8504"/>
    <x v="28"/>
    <x v="0"/>
    <x v="2"/>
    <x v="1384"/>
    <n v="0"/>
    <n v="0"/>
    <d v="2014-05-12T00:00:00"/>
    <n v="70"/>
    <n v="350"/>
    <n v="60"/>
    <n v="568"/>
    <n v="110"/>
    <n v="133"/>
    <n v="145"/>
    <n v="1"/>
    <n v="5"/>
    <n v="6"/>
    <n v="7"/>
    <n v="2"/>
    <n v="0"/>
    <n v="0"/>
    <n v="0"/>
    <n v="0"/>
    <n v="1"/>
    <n v="0"/>
    <n v="0"/>
    <s v="Germany"/>
  </r>
  <r>
    <n v="1020"/>
    <x v="28"/>
    <x v="0"/>
    <x v="2"/>
    <x v="1384"/>
    <n v="0"/>
    <n v="0"/>
    <d v="2014-05-12T00:00:00"/>
    <n v="70"/>
    <n v="350"/>
    <n v="60"/>
    <n v="568"/>
    <n v="110"/>
    <n v="133"/>
    <n v="145"/>
    <n v="1"/>
    <n v="5"/>
    <n v="6"/>
    <n v="7"/>
    <n v="2"/>
    <n v="0"/>
    <n v="0"/>
    <n v="0"/>
    <n v="0"/>
    <n v="1"/>
    <n v="0"/>
    <n v="0"/>
    <s v="Spain"/>
  </r>
  <r>
    <n v="3717"/>
    <x v="8"/>
    <x v="0"/>
    <x v="2"/>
    <x v="1385"/>
    <n v="0"/>
    <n v="1"/>
    <d v="2014-04-23T00:00:00"/>
    <n v="70"/>
    <n v="403"/>
    <n v="24"/>
    <n v="29"/>
    <n v="6"/>
    <n v="24"/>
    <n v="218"/>
    <n v="2"/>
    <n v="5"/>
    <n v="5"/>
    <n v="6"/>
    <n v="3"/>
    <n v="0"/>
    <n v="0"/>
    <n v="1"/>
    <n v="0"/>
    <n v="0"/>
    <n v="0"/>
    <n v="0"/>
    <s v="Spain"/>
  </r>
  <r>
    <n v="7646"/>
    <x v="4"/>
    <x v="0"/>
    <x v="1"/>
    <x v="1386"/>
    <n v="1"/>
    <n v="0"/>
    <d v="2014-02-18T00:00:00"/>
    <n v="70"/>
    <n v="218"/>
    <n v="63"/>
    <n v="282"/>
    <n v="137"/>
    <n v="35"/>
    <n v="70"/>
    <n v="4"/>
    <n v="5"/>
    <n v="3"/>
    <n v="12"/>
    <n v="4"/>
    <n v="0"/>
    <n v="0"/>
    <n v="0"/>
    <n v="0"/>
    <n v="0"/>
    <n v="0"/>
    <n v="0"/>
    <s v="Spain"/>
  </r>
  <r>
    <n v="5796"/>
    <x v="34"/>
    <x v="0"/>
    <x v="2"/>
    <x v="1387"/>
    <n v="0"/>
    <n v="0"/>
    <d v="2013-11-26T00:00:00"/>
    <n v="70"/>
    <n v="560"/>
    <n v="21"/>
    <n v="442"/>
    <n v="29"/>
    <n v="44"/>
    <n v="29"/>
    <n v="1"/>
    <n v="4"/>
    <n v="5"/>
    <n v="13"/>
    <n v="1"/>
    <n v="0"/>
    <n v="0"/>
    <n v="0"/>
    <n v="0"/>
    <n v="1"/>
    <n v="0"/>
    <n v="0"/>
    <s v="Spain"/>
  </r>
  <r>
    <n v="8625"/>
    <x v="14"/>
    <x v="0"/>
    <x v="2"/>
    <x v="1388"/>
    <n v="1"/>
    <n v="0"/>
    <d v="2013-11-12T00:00:00"/>
    <n v="70"/>
    <n v="15"/>
    <n v="1"/>
    <n v="23"/>
    <n v="0"/>
    <n v="5"/>
    <n v="1"/>
    <n v="3"/>
    <n v="3"/>
    <n v="0"/>
    <n v="3"/>
    <n v="8"/>
    <n v="0"/>
    <n v="0"/>
    <n v="0"/>
    <n v="0"/>
    <n v="0"/>
    <n v="0"/>
    <n v="0"/>
    <s v="USA"/>
  </r>
  <r>
    <n v="5407"/>
    <x v="5"/>
    <x v="0"/>
    <x v="3"/>
    <x v="1389"/>
    <n v="0"/>
    <n v="1"/>
    <d v="2013-09-12T00:00:00"/>
    <n v="70"/>
    <n v="729"/>
    <n v="17"/>
    <n v="133"/>
    <n v="11"/>
    <n v="0"/>
    <n v="195"/>
    <n v="5"/>
    <n v="10"/>
    <n v="6"/>
    <n v="7"/>
    <n v="7"/>
    <n v="0"/>
    <n v="0"/>
    <n v="1"/>
    <n v="0"/>
    <n v="0"/>
    <n v="0"/>
    <n v="0"/>
    <s v="Saudi Arabia"/>
  </r>
  <r>
    <n v="4356"/>
    <x v="18"/>
    <x v="0"/>
    <x v="3"/>
    <x v="1390"/>
    <n v="0"/>
    <n v="1"/>
    <d v="2013-08-28T00:00:00"/>
    <n v="70"/>
    <n v="1224"/>
    <n v="28"/>
    <n v="140"/>
    <n v="0"/>
    <n v="14"/>
    <n v="168"/>
    <n v="3"/>
    <n v="3"/>
    <n v="3"/>
    <n v="5"/>
    <n v="6"/>
    <n v="0"/>
    <n v="0"/>
    <n v="0"/>
    <n v="1"/>
    <n v="1"/>
    <n v="0"/>
    <n v="0"/>
    <s v="Spain"/>
  </r>
  <r>
    <n v="2886"/>
    <x v="18"/>
    <x v="3"/>
    <x v="0"/>
    <x v="1391"/>
    <n v="0"/>
    <n v="1"/>
    <d v="2013-08-12T00:00:00"/>
    <n v="70"/>
    <n v="1121"/>
    <n v="0"/>
    <n v="72"/>
    <n v="0"/>
    <n v="12"/>
    <n v="12"/>
    <n v="4"/>
    <n v="10"/>
    <n v="8"/>
    <n v="10"/>
    <n v="6"/>
    <n v="1"/>
    <n v="0"/>
    <n v="0"/>
    <n v="1"/>
    <n v="0"/>
    <n v="0"/>
    <n v="0"/>
    <s v="Spain"/>
  </r>
  <r>
    <n v="10057"/>
    <x v="45"/>
    <x v="0"/>
    <x v="1"/>
    <x v="1392"/>
    <n v="0"/>
    <n v="0"/>
    <d v="2013-07-19T00:00:00"/>
    <n v="70"/>
    <n v="503"/>
    <n v="27"/>
    <n v="419"/>
    <n v="90"/>
    <n v="139"/>
    <n v="153"/>
    <n v="1"/>
    <n v="5"/>
    <n v="7"/>
    <n v="9"/>
    <n v="7"/>
    <n v="0"/>
    <n v="0"/>
    <n v="0"/>
    <n v="0"/>
    <n v="0"/>
    <n v="1"/>
    <n v="0"/>
    <s v="Spain"/>
  </r>
  <r>
    <n v="10741"/>
    <x v="45"/>
    <x v="3"/>
    <x v="3"/>
    <x v="1393"/>
    <n v="0"/>
    <n v="1"/>
    <d v="2013-04-11T00:00:00"/>
    <n v="70"/>
    <n v="172"/>
    <n v="12"/>
    <n v="112"/>
    <n v="8"/>
    <n v="0"/>
    <n v="15"/>
    <n v="4"/>
    <n v="6"/>
    <n v="1"/>
    <n v="5"/>
    <n v="7"/>
    <n v="0"/>
    <n v="0"/>
    <n v="0"/>
    <n v="0"/>
    <n v="0"/>
    <n v="0"/>
    <n v="0"/>
    <s v="Spain"/>
  </r>
  <r>
    <n v="5491"/>
    <x v="45"/>
    <x v="3"/>
    <x v="3"/>
    <x v="1393"/>
    <n v="0"/>
    <n v="1"/>
    <d v="2013-04-11T00:00:00"/>
    <n v="70"/>
    <n v="172"/>
    <n v="12"/>
    <n v="112"/>
    <n v="8"/>
    <n v="0"/>
    <n v="15"/>
    <n v="4"/>
    <n v="6"/>
    <n v="1"/>
    <n v="5"/>
    <n v="7"/>
    <n v="0"/>
    <n v="0"/>
    <n v="0"/>
    <n v="0"/>
    <n v="0"/>
    <n v="0"/>
    <n v="0"/>
    <s v="Australia"/>
  </r>
  <r>
    <n v="4442"/>
    <x v="1"/>
    <x v="0"/>
    <x v="1"/>
    <x v="1394"/>
    <n v="0"/>
    <n v="1"/>
    <d v="2013-04-05T00:00:00"/>
    <n v="70"/>
    <n v="31"/>
    <n v="19"/>
    <n v="35"/>
    <n v="26"/>
    <n v="14"/>
    <n v="52"/>
    <n v="2"/>
    <n v="1"/>
    <n v="1"/>
    <n v="5"/>
    <n v="3"/>
    <n v="0"/>
    <n v="0"/>
    <n v="0"/>
    <n v="0"/>
    <n v="0"/>
    <n v="0"/>
    <n v="0"/>
    <s v="Canada"/>
  </r>
  <r>
    <n v="3972"/>
    <x v="14"/>
    <x v="0"/>
    <x v="3"/>
    <x v="1395"/>
    <n v="1"/>
    <n v="1"/>
    <d v="2013-04-03T00:00:00"/>
    <n v="70"/>
    <n v="266"/>
    <n v="6"/>
    <n v="51"/>
    <n v="8"/>
    <n v="6"/>
    <n v="64"/>
    <n v="6"/>
    <n v="7"/>
    <n v="1"/>
    <n v="5"/>
    <n v="8"/>
    <n v="0"/>
    <n v="0"/>
    <n v="0"/>
    <n v="0"/>
    <n v="0"/>
    <n v="0"/>
    <n v="0"/>
    <s v="Spain"/>
  </r>
  <r>
    <n v="2431"/>
    <x v="22"/>
    <x v="0"/>
    <x v="2"/>
    <x v="1396"/>
    <n v="0"/>
    <n v="0"/>
    <d v="2012-12-31T00:00:00"/>
    <n v="70"/>
    <n v="12"/>
    <n v="4"/>
    <n v="19"/>
    <n v="12"/>
    <n v="6"/>
    <n v="14"/>
    <n v="1"/>
    <n v="2"/>
    <n v="0"/>
    <n v="3"/>
    <n v="8"/>
    <n v="0"/>
    <n v="0"/>
    <n v="0"/>
    <n v="0"/>
    <n v="0"/>
    <n v="0"/>
    <n v="0"/>
    <s v="Spain"/>
  </r>
  <r>
    <n v="7899"/>
    <x v="30"/>
    <x v="1"/>
    <x v="2"/>
    <x v="1397"/>
    <n v="0"/>
    <n v="1"/>
    <d v="2012-10-29T00:00:00"/>
    <n v="70"/>
    <n v="1245"/>
    <n v="33"/>
    <n v="332"/>
    <n v="21"/>
    <n v="33"/>
    <n v="16"/>
    <n v="2"/>
    <n v="4"/>
    <n v="7"/>
    <n v="4"/>
    <n v="7"/>
    <n v="0"/>
    <n v="0"/>
    <n v="0"/>
    <n v="0"/>
    <n v="0"/>
    <n v="0"/>
    <n v="0"/>
    <s v="Australia"/>
  </r>
  <r>
    <n v="9703"/>
    <x v="0"/>
    <x v="1"/>
    <x v="2"/>
    <x v="1398"/>
    <n v="1"/>
    <n v="1"/>
    <d v="2012-10-15T00:00:00"/>
    <n v="70"/>
    <n v="77"/>
    <n v="2"/>
    <n v="35"/>
    <n v="0"/>
    <n v="1"/>
    <n v="69"/>
    <n v="4"/>
    <n v="3"/>
    <n v="2"/>
    <n v="2"/>
    <n v="7"/>
    <n v="0"/>
    <n v="0"/>
    <n v="1"/>
    <n v="0"/>
    <n v="0"/>
    <n v="1"/>
    <n v="0"/>
    <s v="Saudi Arabia"/>
  </r>
  <r>
    <n v="6927"/>
    <x v="25"/>
    <x v="1"/>
    <x v="2"/>
    <x v="1399"/>
    <n v="1"/>
    <n v="1"/>
    <d v="2012-10-05T00:00:00"/>
    <n v="70"/>
    <n v="224"/>
    <n v="0"/>
    <n v="30"/>
    <n v="0"/>
    <n v="0"/>
    <n v="10"/>
    <n v="8"/>
    <n v="5"/>
    <n v="1"/>
    <n v="5"/>
    <n v="8"/>
    <n v="0"/>
    <n v="0"/>
    <n v="0"/>
    <n v="0"/>
    <n v="0"/>
    <n v="0"/>
    <n v="0"/>
    <s v="Saudi Arabia"/>
  </r>
  <r>
    <n v="7005"/>
    <x v="9"/>
    <x v="0"/>
    <x v="1"/>
    <x v="1400"/>
    <n v="0"/>
    <n v="0"/>
    <d v="2014-06-16T00:00:00"/>
    <n v="71"/>
    <n v="479"/>
    <n v="35"/>
    <n v="179"/>
    <n v="28"/>
    <n v="7"/>
    <n v="85"/>
    <n v="1"/>
    <n v="5"/>
    <n v="3"/>
    <n v="12"/>
    <n v="2"/>
    <n v="0"/>
    <n v="0"/>
    <n v="0"/>
    <n v="1"/>
    <n v="0"/>
    <n v="0"/>
    <n v="0"/>
    <s v="Saudi Arabia"/>
  </r>
  <r>
    <n v="246"/>
    <x v="15"/>
    <x v="0"/>
    <x v="2"/>
    <x v="1401"/>
    <n v="1"/>
    <n v="1"/>
    <d v="2014-05-31T00:00:00"/>
    <n v="71"/>
    <n v="199"/>
    <n v="9"/>
    <n v="57"/>
    <n v="20"/>
    <n v="21"/>
    <n v="6"/>
    <n v="7"/>
    <n v="4"/>
    <n v="1"/>
    <n v="7"/>
    <n v="4"/>
    <n v="0"/>
    <n v="0"/>
    <n v="0"/>
    <n v="0"/>
    <n v="0"/>
    <n v="0"/>
    <n v="0"/>
    <s v="Spain"/>
  </r>
  <r>
    <n v="4796"/>
    <x v="30"/>
    <x v="0"/>
    <x v="0"/>
    <x v="1402"/>
    <n v="0"/>
    <n v="1"/>
    <d v="2014-04-19T00:00:00"/>
    <n v="71"/>
    <n v="18"/>
    <n v="10"/>
    <n v="3"/>
    <n v="3"/>
    <n v="5"/>
    <n v="0"/>
    <n v="1"/>
    <n v="1"/>
    <n v="0"/>
    <n v="3"/>
    <n v="2"/>
    <n v="0"/>
    <n v="0"/>
    <n v="0"/>
    <n v="0"/>
    <n v="0"/>
    <n v="0"/>
    <n v="0"/>
    <s v="Spain"/>
  </r>
  <r>
    <n v="4725"/>
    <x v="47"/>
    <x v="1"/>
    <x v="3"/>
    <x v="1128"/>
    <n v="0"/>
    <n v="1"/>
    <d v="2014-04-13T00:00:00"/>
    <n v="71"/>
    <n v="30"/>
    <n v="2"/>
    <n v="25"/>
    <n v="0"/>
    <n v="1"/>
    <n v="9"/>
    <n v="1"/>
    <n v="1"/>
    <n v="1"/>
    <n v="4"/>
    <n v="2"/>
    <n v="0"/>
    <n v="0"/>
    <n v="0"/>
    <n v="0"/>
    <n v="0"/>
    <n v="0"/>
    <n v="0"/>
    <s v="Spain"/>
  </r>
  <r>
    <n v="3286"/>
    <x v="3"/>
    <x v="1"/>
    <x v="0"/>
    <x v="1403"/>
    <n v="1"/>
    <n v="0"/>
    <d v="2014-03-01T00:00:00"/>
    <n v="71"/>
    <n v="13"/>
    <n v="2"/>
    <n v="15"/>
    <n v="2"/>
    <n v="2"/>
    <n v="8"/>
    <n v="2"/>
    <n v="2"/>
    <n v="0"/>
    <n v="3"/>
    <n v="6"/>
    <n v="0"/>
    <n v="0"/>
    <n v="0"/>
    <n v="0"/>
    <n v="0"/>
    <n v="0"/>
    <n v="0"/>
    <s v="Spain"/>
  </r>
  <r>
    <n v="10680"/>
    <x v="19"/>
    <x v="0"/>
    <x v="3"/>
    <x v="1404"/>
    <n v="1"/>
    <n v="0"/>
    <d v="2014-02-05T00:00:00"/>
    <n v="71"/>
    <n v="45"/>
    <n v="0"/>
    <n v="16"/>
    <n v="2"/>
    <n v="1"/>
    <n v="6"/>
    <n v="1"/>
    <n v="3"/>
    <n v="0"/>
    <n v="3"/>
    <n v="7"/>
    <n v="0"/>
    <n v="0"/>
    <n v="0"/>
    <n v="0"/>
    <n v="0"/>
    <n v="0"/>
    <n v="0"/>
    <s v="Spain"/>
  </r>
  <r>
    <n v="4297"/>
    <x v="10"/>
    <x v="0"/>
    <x v="3"/>
    <x v="1405"/>
    <n v="1"/>
    <n v="0"/>
    <d v="2014-01-26T00:00:00"/>
    <n v="71"/>
    <n v="13"/>
    <n v="2"/>
    <n v="18"/>
    <n v="6"/>
    <n v="1"/>
    <n v="0"/>
    <n v="2"/>
    <n v="2"/>
    <n v="0"/>
    <n v="3"/>
    <n v="8"/>
    <n v="0"/>
    <n v="0"/>
    <n v="0"/>
    <n v="0"/>
    <n v="0"/>
    <n v="0"/>
    <n v="0"/>
    <s v="India"/>
  </r>
  <r>
    <n v="7327"/>
    <x v="8"/>
    <x v="1"/>
    <x v="2"/>
    <x v="1406"/>
    <n v="1"/>
    <n v="1"/>
    <d v="2013-12-29T00:00:00"/>
    <n v="71"/>
    <n v="21"/>
    <n v="5"/>
    <n v="3"/>
    <n v="10"/>
    <n v="1"/>
    <n v="7"/>
    <n v="3"/>
    <n v="1"/>
    <n v="1"/>
    <n v="4"/>
    <n v="2"/>
    <n v="0"/>
    <n v="0"/>
    <n v="0"/>
    <n v="0"/>
    <n v="0"/>
    <n v="0"/>
    <n v="0"/>
    <s v="Spain"/>
  </r>
  <r>
    <n v="1553"/>
    <x v="41"/>
    <x v="0"/>
    <x v="3"/>
    <x v="1407"/>
    <n v="0"/>
    <n v="0"/>
    <d v="2013-09-27T00:00:00"/>
    <n v="71"/>
    <n v="966"/>
    <n v="168"/>
    <n v="672"/>
    <n v="246"/>
    <n v="105"/>
    <n v="126"/>
    <n v="1"/>
    <n v="7"/>
    <n v="5"/>
    <n v="10"/>
    <n v="4"/>
    <n v="1"/>
    <n v="0"/>
    <n v="0"/>
    <n v="1"/>
    <n v="0"/>
    <n v="0"/>
    <n v="0"/>
    <s v="Germany"/>
  </r>
  <r>
    <n v="1665"/>
    <x v="32"/>
    <x v="1"/>
    <x v="0"/>
    <x v="1408"/>
    <n v="0"/>
    <n v="2"/>
    <d v="2013-09-23T00:00:00"/>
    <n v="71"/>
    <n v="1459"/>
    <n v="0"/>
    <n v="61"/>
    <n v="0"/>
    <n v="15"/>
    <n v="215"/>
    <n v="5"/>
    <n v="2"/>
    <n v="5"/>
    <n v="6"/>
    <n v="5"/>
    <n v="0"/>
    <n v="1"/>
    <n v="1"/>
    <n v="0"/>
    <n v="1"/>
    <n v="1"/>
    <n v="0"/>
    <s v="Saudi Arabia"/>
  </r>
  <r>
    <n v="10640"/>
    <x v="21"/>
    <x v="0"/>
    <x v="3"/>
    <x v="1409"/>
    <n v="1"/>
    <n v="1"/>
    <d v="2013-09-05T00:00:00"/>
    <n v="71"/>
    <n v="87"/>
    <n v="5"/>
    <n v="71"/>
    <n v="7"/>
    <n v="12"/>
    <n v="29"/>
    <n v="5"/>
    <n v="4"/>
    <n v="1"/>
    <n v="4"/>
    <n v="7"/>
    <n v="0"/>
    <n v="0"/>
    <n v="0"/>
    <n v="0"/>
    <n v="0"/>
    <n v="0"/>
    <n v="0"/>
    <s v="Spain"/>
  </r>
  <r>
    <n v="7620"/>
    <x v="22"/>
    <x v="4"/>
    <x v="1"/>
    <x v="1410"/>
    <n v="1"/>
    <n v="0"/>
    <d v="2013-08-05T00:00:00"/>
    <n v="71"/>
    <n v="5"/>
    <n v="11"/>
    <n v="16"/>
    <n v="21"/>
    <n v="8"/>
    <n v="45"/>
    <n v="2"/>
    <n v="2"/>
    <n v="2"/>
    <n v="2"/>
    <n v="8"/>
    <n v="0"/>
    <n v="0"/>
    <n v="0"/>
    <n v="0"/>
    <n v="0"/>
    <n v="0"/>
    <n v="0"/>
    <s v="India"/>
  </r>
  <r>
    <n v="7761"/>
    <x v="29"/>
    <x v="2"/>
    <x v="3"/>
    <x v="1411"/>
    <n v="1"/>
    <n v="0"/>
    <d v="2013-08-01T00:00:00"/>
    <n v="71"/>
    <n v="13"/>
    <n v="11"/>
    <n v="24"/>
    <n v="13"/>
    <n v="8"/>
    <n v="40"/>
    <n v="2"/>
    <n v="3"/>
    <n v="0"/>
    <n v="4"/>
    <n v="6"/>
    <n v="0"/>
    <n v="0"/>
    <n v="0"/>
    <n v="0"/>
    <n v="0"/>
    <n v="0"/>
    <n v="0"/>
    <s v="Australia"/>
  </r>
  <r>
    <n v="5062"/>
    <x v="34"/>
    <x v="1"/>
    <x v="2"/>
    <x v="1412"/>
    <n v="1"/>
    <n v="1"/>
    <d v="2013-07-27T00:00:00"/>
    <n v="71"/>
    <n v="35"/>
    <n v="0"/>
    <n v="4"/>
    <n v="0"/>
    <n v="0"/>
    <n v="0"/>
    <n v="1"/>
    <n v="2"/>
    <n v="0"/>
    <n v="2"/>
    <n v="8"/>
    <n v="0"/>
    <n v="0"/>
    <n v="0"/>
    <n v="0"/>
    <n v="0"/>
    <n v="0"/>
    <n v="0"/>
    <s v="Saudi Arabia"/>
  </r>
  <r>
    <n v="6349"/>
    <x v="23"/>
    <x v="3"/>
    <x v="0"/>
    <x v="1413"/>
    <n v="0"/>
    <n v="0"/>
    <d v="2013-07-06T00:00:00"/>
    <n v="71"/>
    <n v="621"/>
    <n v="73"/>
    <n v="414"/>
    <n v="78"/>
    <n v="48"/>
    <n v="85"/>
    <n v="1"/>
    <n v="8"/>
    <n v="4"/>
    <n v="6"/>
    <n v="5"/>
    <n v="0"/>
    <n v="0"/>
    <n v="0"/>
    <n v="0"/>
    <n v="0"/>
    <n v="0"/>
    <n v="0"/>
    <s v="Spain"/>
  </r>
  <r>
    <n v="3386"/>
    <x v="43"/>
    <x v="0"/>
    <x v="2"/>
    <x v="1414"/>
    <n v="0"/>
    <n v="0"/>
    <d v="2013-06-21T00:00:00"/>
    <n v="71"/>
    <n v="34"/>
    <n v="4"/>
    <n v="66"/>
    <n v="3"/>
    <n v="10"/>
    <n v="20"/>
    <n v="1"/>
    <n v="2"/>
    <n v="1"/>
    <n v="4"/>
    <n v="7"/>
    <n v="0"/>
    <n v="0"/>
    <n v="0"/>
    <n v="0"/>
    <n v="0"/>
    <n v="0"/>
    <n v="0"/>
    <s v="Spain"/>
  </r>
  <r>
    <n v="8175"/>
    <x v="43"/>
    <x v="0"/>
    <x v="2"/>
    <x v="1414"/>
    <n v="0"/>
    <n v="0"/>
    <d v="2013-06-21T00:00:00"/>
    <n v="71"/>
    <n v="34"/>
    <n v="4"/>
    <n v="66"/>
    <n v="3"/>
    <n v="10"/>
    <n v="20"/>
    <n v="1"/>
    <n v="2"/>
    <n v="1"/>
    <n v="4"/>
    <n v="7"/>
    <n v="0"/>
    <n v="0"/>
    <n v="0"/>
    <n v="0"/>
    <n v="0"/>
    <n v="0"/>
    <n v="0"/>
    <s v="Saudi Arabia"/>
  </r>
  <r>
    <n v="6245"/>
    <x v="47"/>
    <x v="1"/>
    <x v="3"/>
    <x v="1415"/>
    <n v="0"/>
    <n v="1"/>
    <d v="2013-06-13T00:00:00"/>
    <n v="71"/>
    <n v="378"/>
    <n v="14"/>
    <n v="68"/>
    <n v="19"/>
    <n v="14"/>
    <n v="14"/>
    <n v="2"/>
    <n v="3"/>
    <n v="5"/>
    <n v="8"/>
    <n v="3"/>
    <n v="0"/>
    <n v="0"/>
    <n v="0"/>
    <n v="0"/>
    <n v="0"/>
    <n v="0"/>
    <n v="0"/>
    <s v="Spain"/>
  </r>
  <r>
    <n v="8780"/>
    <x v="47"/>
    <x v="1"/>
    <x v="3"/>
    <x v="1415"/>
    <n v="0"/>
    <n v="1"/>
    <d v="2013-06-13T00:00:00"/>
    <n v="71"/>
    <n v="378"/>
    <n v="14"/>
    <n v="68"/>
    <n v="19"/>
    <n v="14"/>
    <n v="14"/>
    <n v="2"/>
    <n v="3"/>
    <n v="5"/>
    <n v="8"/>
    <n v="3"/>
    <n v="0"/>
    <n v="0"/>
    <n v="0"/>
    <n v="0"/>
    <n v="0"/>
    <n v="0"/>
    <n v="0"/>
    <s v="Spain"/>
  </r>
  <r>
    <n v="2276"/>
    <x v="26"/>
    <x v="0"/>
    <x v="1"/>
    <x v="1416"/>
    <n v="0"/>
    <n v="1"/>
    <d v="2013-05-02T00:00:00"/>
    <n v="71"/>
    <n v="430"/>
    <n v="16"/>
    <n v="322"/>
    <n v="43"/>
    <n v="24"/>
    <n v="33"/>
    <n v="5"/>
    <n v="4"/>
    <n v="7"/>
    <n v="11"/>
    <n v="3"/>
    <n v="0"/>
    <n v="0"/>
    <n v="0"/>
    <n v="0"/>
    <n v="0"/>
    <n v="0"/>
    <n v="0"/>
    <s v="Spain"/>
  </r>
  <r>
    <n v="1172"/>
    <x v="27"/>
    <x v="1"/>
    <x v="2"/>
    <x v="1417"/>
    <n v="0"/>
    <n v="0"/>
    <d v="2013-05-01T00:00:00"/>
    <n v="71"/>
    <n v="979"/>
    <n v="44"/>
    <n v="935"/>
    <n v="29"/>
    <n v="25"/>
    <n v="22"/>
    <n v="1"/>
    <n v="7"/>
    <n v="5"/>
    <n v="12"/>
    <n v="3"/>
    <n v="1"/>
    <n v="0"/>
    <n v="0"/>
    <n v="1"/>
    <n v="1"/>
    <n v="1"/>
    <n v="0"/>
    <s v="Spain"/>
  </r>
  <r>
    <n v="3225"/>
    <x v="24"/>
    <x v="3"/>
    <x v="2"/>
    <x v="1418"/>
    <n v="1"/>
    <n v="0"/>
    <d v="2013-04-01T00:00:00"/>
    <n v="71"/>
    <n v="116"/>
    <n v="11"/>
    <n v="72"/>
    <n v="3"/>
    <n v="17"/>
    <n v="46"/>
    <n v="4"/>
    <n v="4"/>
    <n v="1"/>
    <n v="5"/>
    <n v="6"/>
    <n v="0"/>
    <n v="0"/>
    <n v="1"/>
    <n v="0"/>
    <n v="0"/>
    <n v="1"/>
    <n v="0"/>
    <s v="Spain"/>
  </r>
  <r>
    <n v="8629"/>
    <x v="16"/>
    <x v="0"/>
    <x v="4"/>
    <x v="1419"/>
    <n v="1"/>
    <n v="1"/>
    <d v="2013-03-26T00:00:00"/>
    <n v="71"/>
    <n v="19"/>
    <n v="1"/>
    <n v="10"/>
    <n v="2"/>
    <n v="1"/>
    <n v="8"/>
    <n v="1"/>
    <n v="1"/>
    <n v="0"/>
    <n v="3"/>
    <n v="5"/>
    <n v="0"/>
    <n v="0"/>
    <n v="0"/>
    <n v="0"/>
    <n v="0"/>
    <n v="0"/>
    <n v="0"/>
    <s v="Canada"/>
  </r>
  <r>
    <n v="798"/>
    <x v="23"/>
    <x v="0"/>
    <x v="1"/>
    <x v="1420"/>
    <n v="1"/>
    <n v="0"/>
    <d v="2012-12-24T00:00:00"/>
    <n v="71"/>
    <n v="2"/>
    <n v="0"/>
    <n v="6"/>
    <n v="8"/>
    <n v="6"/>
    <n v="5"/>
    <n v="1"/>
    <n v="1"/>
    <n v="0"/>
    <n v="3"/>
    <n v="7"/>
    <n v="0"/>
    <n v="0"/>
    <n v="0"/>
    <n v="0"/>
    <n v="0"/>
    <n v="0"/>
    <n v="0"/>
    <s v="Spain"/>
  </r>
  <r>
    <n v="269"/>
    <x v="34"/>
    <x v="1"/>
    <x v="1"/>
    <x v="1421"/>
    <n v="0"/>
    <n v="1"/>
    <d v="2012-11-16T00:00:00"/>
    <n v="71"/>
    <n v="777"/>
    <n v="30"/>
    <n v="163"/>
    <n v="0"/>
    <n v="51"/>
    <n v="122"/>
    <n v="6"/>
    <n v="4"/>
    <n v="4"/>
    <n v="7"/>
    <n v="9"/>
    <n v="0"/>
    <n v="0"/>
    <n v="0"/>
    <n v="0"/>
    <n v="0"/>
    <n v="0"/>
    <n v="0"/>
    <s v="Spain"/>
  </r>
  <r>
    <n v="8213"/>
    <x v="36"/>
    <x v="2"/>
    <x v="3"/>
    <x v="1422"/>
    <n v="1"/>
    <n v="0"/>
    <d v="2012-11-09T00:00:00"/>
    <n v="71"/>
    <n v="6"/>
    <n v="4"/>
    <n v="9"/>
    <n v="6"/>
    <n v="36"/>
    <n v="35"/>
    <n v="4"/>
    <n v="2"/>
    <n v="2"/>
    <n v="3"/>
    <n v="7"/>
    <n v="0"/>
    <n v="0"/>
    <n v="0"/>
    <n v="0"/>
    <n v="0"/>
    <n v="1"/>
    <n v="0"/>
    <s v="Spain"/>
  </r>
  <r>
    <n v="10245"/>
    <x v="19"/>
    <x v="2"/>
    <x v="1"/>
    <x v="1423"/>
    <n v="0"/>
    <n v="0"/>
    <d v="2012-10-31T00:00:00"/>
    <n v="71"/>
    <n v="160"/>
    <n v="80"/>
    <n v="369"/>
    <n v="67"/>
    <n v="39"/>
    <n v="41"/>
    <n v="1"/>
    <n v="3"/>
    <n v="3"/>
    <n v="8"/>
    <n v="1"/>
    <n v="0"/>
    <n v="0"/>
    <n v="0"/>
    <n v="0"/>
    <n v="0"/>
    <n v="0"/>
    <n v="0"/>
    <s v="Spain"/>
  </r>
  <r>
    <n v="2447"/>
    <x v="7"/>
    <x v="0"/>
    <x v="3"/>
    <x v="1424"/>
    <n v="1"/>
    <n v="0"/>
    <d v="2012-10-17T00:00:00"/>
    <n v="71"/>
    <n v="4"/>
    <n v="12"/>
    <n v="15"/>
    <n v="19"/>
    <n v="7"/>
    <n v="12"/>
    <n v="2"/>
    <n v="2"/>
    <n v="0"/>
    <n v="3"/>
    <n v="7"/>
    <n v="0"/>
    <n v="0"/>
    <n v="0"/>
    <n v="0"/>
    <n v="0"/>
    <n v="0"/>
    <n v="0"/>
    <s v="India"/>
  </r>
  <r>
    <n v="9817"/>
    <x v="0"/>
    <x v="3"/>
    <x v="1"/>
    <x v="1425"/>
    <n v="0"/>
    <n v="0"/>
    <d v="2012-08-21T00:00:00"/>
    <n v="71"/>
    <n v="853"/>
    <n v="10"/>
    <n v="143"/>
    <n v="13"/>
    <n v="10"/>
    <n v="20"/>
    <n v="2"/>
    <n v="9"/>
    <n v="4"/>
    <n v="12"/>
    <n v="8"/>
    <n v="0"/>
    <n v="0"/>
    <n v="0"/>
    <n v="0"/>
    <n v="0"/>
    <n v="0"/>
    <n v="0"/>
    <s v="India"/>
  </r>
  <r>
    <n v="1371"/>
    <x v="14"/>
    <x v="0"/>
    <x v="1"/>
    <x v="1426"/>
    <n v="0"/>
    <n v="0"/>
    <d v="2014-06-28T00:00:00"/>
    <n v="72"/>
    <n v="123"/>
    <n v="164"/>
    <n v="266"/>
    <n v="227"/>
    <n v="30"/>
    <n v="174"/>
    <n v="1"/>
    <n v="2"/>
    <n v="4"/>
    <n v="9"/>
    <n v="1"/>
    <n v="0"/>
    <n v="0"/>
    <n v="0"/>
    <n v="0"/>
    <n v="0"/>
    <n v="0"/>
    <n v="0"/>
    <s v="Australia"/>
  </r>
  <r>
    <n v="8093"/>
    <x v="10"/>
    <x v="3"/>
    <x v="2"/>
    <x v="1427"/>
    <n v="0"/>
    <n v="0"/>
    <d v="2014-06-28T00:00:00"/>
    <n v="72"/>
    <n v="572"/>
    <n v="8"/>
    <n v="232"/>
    <n v="23"/>
    <n v="62"/>
    <n v="17"/>
    <n v="1"/>
    <n v="4"/>
    <n v="3"/>
    <n v="6"/>
    <n v="1"/>
    <n v="1"/>
    <n v="0"/>
    <n v="0"/>
    <n v="0"/>
    <n v="0"/>
    <n v="0"/>
    <n v="0"/>
    <s v="Spain"/>
  </r>
  <r>
    <n v="713"/>
    <x v="11"/>
    <x v="3"/>
    <x v="2"/>
    <x v="1428"/>
    <n v="0"/>
    <n v="0"/>
    <d v="2014-06-08T00:00:00"/>
    <n v="72"/>
    <n v="141"/>
    <n v="15"/>
    <n v="153"/>
    <n v="67"/>
    <n v="31"/>
    <n v="35"/>
    <n v="1"/>
    <n v="4"/>
    <n v="4"/>
    <n v="6"/>
    <n v="3"/>
    <n v="0"/>
    <n v="0"/>
    <n v="0"/>
    <n v="0"/>
    <n v="0"/>
    <n v="0"/>
    <n v="0"/>
    <s v="Spain"/>
  </r>
  <r>
    <n v="11051"/>
    <x v="16"/>
    <x v="1"/>
    <x v="3"/>
    <x v="1429"/>
    <n v="1"/>
    <n v="1"/>
    <d v="2014-05-10T00:00:00"/>
    <n v="72"/>
    <n v="492"/>
    <n v="19"/>
    <n v="110"/>
    <n v="16"/>
    <n v="12"/>
    <n v="12"/>
    <n v="4"/>
    <n v="6"/>
    <n v="3"/>
    <n v="10"/>
    <n v="4"/>
    <n v="0"/>
    <n v="0"/>
    <n v="0"/>
    <n v="0"/>
    <n v="0"/>
    <n v="0"/>
    <n v="0"/>
    <s v="Canada"/>
  </r>
  <r>
    <n v="5545"/>
    <x v="20"/>
    <x v="1"/>
    <x v="2"/>
    <x v="1430"/>
    <n v="0"/>
    <n v="0"/>
    <d v="2014-04-05T00:00:00"/>
    <n v="72"/>
    <n v="572"/>
    <n v="8"/>
    <n v="259"/>
    <n v="34"/>
    <n v="35"/>
    <n v="80"/>
    <n v="1"/>
    <n v="3"/>
    <n v="5"/>
    <n v="5"/>
    <n v="1"/>
    <n v="0"/>
    <n v="0"/>
    <n v="0"/>
    <n v="0"/>
    <n v="0"/>
    <n v="0"/>
    <n v="0"/>
    <s v="Spain"/>
  </r>
  <r>
    <n v="5283"/>
    <x v="14"/>
    <x v="1"/>
    <x v="1"/>
    <x v="1431"/>
    <n v="1"/>
    <n v="1"/>
    <d v="2014-02-17T00:00:00"/>
    <n v="72"/>
    <n v="93"/>
    <n v="1"/>
    <n v="21"/>
    <n v="0"/>
    <n v="4"/>
    <n v="25"/>
    <n v="3"/>
    <n v="2"/>
    <n v="1"/>
    <n v="4"/>
    <n v="5"/>
    <n v="0"/>
    <n v="0"/>
    <n v="0"/>
    <n v="0"/>
    <n v="0"/>
    <n v="0"/>
    <n v="0"/>
    <s v="Spain"/>
  </r>
  <r>
    <n v="5010"/>
    <x v="46"/>
    <x v="0"/>
    <x v="1"/>
    <x v="1432"/>
    <n v="1"/>
    <n v="0"/>
    <d v="2014-02-02T00:00:00"/>
    <n v="72"/>
    <n v="2"/>
    <n v="8"/>
    <n v="8"/>
    <n v="6"/>
    <n v="1"/>
    <n v="9"/>
    <n v="2"/>
    <n v="1"/>
    <n v="0"/>
    <n v="3"/>
    <n v="8"/>
    <n v="0"/>
    <n v="0"/>
    <n v="0"/>
    <n v="0"/>
    <n v="0"/>
    <n v="0"/>
    <n v="0"/>
    <s v="Spain"/>
  </r>
  <r>
    <n v="7495"/>
    <x v="39"/>
    <x v="1"/>
    <x v="2"/>
    <x v="1433"/>
    <n v="0"/>
    <n v="1"/>
    <d v="2013-12-20T00:00:00"/>
    <n v="72"/>
    <n v="77"/>
    <n v="28"/>
    <n v="31"/>
    <n v="16"/>
    <n v="0"/>
    <n v="4"/>
    <n v="2"/>
    <n v="2"/>
    <n v="1"/>
    <n v="5"/>
    <n v="4"/>
    <n v="0"/>
    <n v="0"/>
    <n v="0"/>
    <n v="0"/>
    <n v="0"/>
    <n v="0"/>
    <n v="0"/>
    <s v="Spain"/>
  </r>
  <r>
    <n v="4368"/>
    <x v="36"/>
    <x v="0"/>
    <x v="2"/>
    <x v="1434"/>
    <n v="1"/>
    <n v="0"/>
    <d v="2013-12-03T00:00:00"/>
    <n v="72"/>
    <n v="42"/>
    <n v="7"/>
    <n v="43"/>
    <n v="20"/>
    <n v="12"/>
    <n v="10"/>
    <n v="1"/>
    <n v="3"/>
    <n v="0"/>
    <n v="4"/>
    <n v="6"/>
    <n v="0"/>
    <n v="0"/>
    <n v="0"/>
    <n v="0"/>
    <n v="0"/>
    <n v="0"/>
    <n v="0"/>
    <s v="Spain"/>
  </r>
  <r>
    <n v="6303"/>
    <x v="19"/>
    <x v="1"/>
    <x v="3"/>
    <x v="1435"/>
    <n v="0"/>
    <n v="0"/>
    <d v="2013-11-23T00:00:00"/>
    <n v="72"/>
    <n v="410"/>
    <n v="73"/>
    <n v="747"/>
    <n v="76"/>
    <n v="161"/>
    <n v="30"/>
    <n v="0"/>
    <n v="5"/>
    <n v="5"/>
    <n v="12"/>
    <n v="1"/>
    <n v="0"/>
    <n v="0"/>
    <n v="0"/>
    <n v="0"/>
    <n v="0"/>
    <n v="0"/>
    <n v="0"/>
    <s v="Canada"/>
  </r>
  <r>
    <n v="1030"/>
    <x v="15"/>
    <x v="1"/>
    <x v="1"/>
    <x v="1436"/>
    <n v="1"/>
    <n v="1"/>
    <d v="2013-07-17T00:00:00"/>
    <n v="72"/>
    <n v="22"/>
    <n v="0"/>
    <n v="13"/>
    <n v="0"/>
    <n v="0"/>
    <n v="3"/>
    <n v="2"/>
    <n v="1"/>
    <n v="0"/>
    <n v="3"/>
    <n v="7"/>
    <n v="0"/>
    <n v="0"/>
    <n v="0"/>
    <n v="0"/>
    <n v="0"/>
    <n v="0"/>
    <n v="0"/>
    <s v="Saudi Arabia"/>
  </r>
  <r>
    <n v="10364"/>
    <x v="8"/>
    <x v="0"/>
    <x v="0"/>
    <x v="1437"/>
    <n v="0"/>
    <n v="0"/>
    <d v="2013-07-13T00:00:00"/>
    <n v="72"/>
    <n v="0"/>
    <n v="0"/>
    <n v="1"/>
    <n v="2"/>
    <n v="12"/>
    <n v="5"/>
    <n v="1"/>
    <n v="1"/>
    <n v="0"/>
    <n v="2"/>
    <n v="8"/>
    <n v="0"/>
    <n v="0"/>
    <n v="0"/>
    <n v="0"/>
    <n v="0"/>
    <n v="0"/>
    <n v="0"/>
    <s v="Spain"/>
  </r>
  <r>
    <n v="6945"/>
    <x v="30"/>
    <x v="0"/>
    <x v="1"/>
    <x v="1438"/>
    <n v="0"/>
    <n v="0"/>
    <d v="2013-06-04T00:00:00"/>
    <n v="72"/>
    <n v="387"/>
    <n v="20"/>
    <n v="713"/>
    <n v="38"/>
    <n v="54"/>
    <n v="163"/>
    <n v="1"/>
    <n v="9"/>
    <n v="11"/>
    <n v="11"/>
    <n v="5"/>
    <n v="0"/>
    <n v="0"/>
    <n v="0"/>
    <n v="0"/>
    <n v="0"/>
    <n v="0"/>
    <n v="0"/>
    <s v="Spain"/>
  </r>
  <r>
    <n v="8562"/>
    <x v="10"/>
    <x v="0"/>
    <x v="3"/>
    <x v="1439"/>
    <n v="0"/>
    <n v="0"/>
    <d v="2013-05-28T00:00:00"/>
    <n v="72"/>
    <n v="127"/>
    <n v="4"/>
    <n v="73"/>
    <n v="15"/>
    <n v="6"/>
    <n v="11"/>
    <n v="1"/>
    <n v="2"/>
    <n v="1"/>
    <n v="7"/>
    <n v="2"/>
    <n v="0"/>
    <n v="0"/>
    <n v="0"/>
    <n v="0"/>
    <n v="0"/>
    <n v="0"/>
    <n v="0"/>
    <s v="Spain"/>
  </r>
  <r>
    <n v="2918"/>
    <x v="9"/>
    <x v="0"/>
    <x v="0"/>
    <x v="1440"/>
    <n v="1"/>
    <n v="1"/>
    <d v="2013-04-13T00:00:00"/>
    <n v="72"/>
    <n v="44"/>
    <n v="5"/>
    <n v="19"/>
    <n v="0"/>
    <n v="4"/>
    <n v="19"/>
    <n v="3"/>
    <n v="2"/>
    <n v="0"/>
    <n v="4"/>
    <n v="5"/>
    <n v="0"/>
    <n v="0"/>
    <n v="0"/>
    <n v="0"/>
    <n v="0"/>
    <n v="0"/>
    <n v="0"/>
    <s v="Spain"/>
  </r>
  <r>
    <n v="9167"/>
    <x v="16"/>
    <x v="0"/>
    <x v="2"/>
    <x v="1441"/>
    <n v="0"/>
    <n v="1"/>
    <d v="2013-03-26T00:00:00"/>
    <n v="72"/>
    <n v="465"/>
    <n v="71"/>
    <n v="250"/>
    <n v="93"/>
    <n v="35"/>
    <n v="62"/>
    <n v="3"/>
    <n v="9"/>
    <n v="2"/>
    <n v="12"/>
    <n v="6"/>
    <n v="0"/>
    <n v="0"/>
    <n v="0"/>
    <n v="0"/>
    <n v="0"/>
    <n v="0"/>
    <n v="0"/>
    <s v="Spain"/>
  </r>
  <r>
    <n v="4743"/>
    <x v="10"/>
    <x v="1"/>
    <x v="2"/>
    <x v="1442"/>
    <n v="0"/>
    <n v="1"/>
    <d v="2013-03-03T00:00:00"/>
    <n v="72"/>
    <n v="689"/>
    <n v="8"/>
    <n v="167"/>
    <n v="11"/>
    <n v="8"/>
    <n v="88"/>
    <n v="5"/>
    <n v="8"/>
    <n v="4"/>
    <n v="11"/>
    <n v="6"/>
    <n v="0"/>
    <n v="0"/>
    <n v="0"/>
    <n v="0"/>
    <n v="0"/>
    <n v="0"/>
    <n v="0"/>
    <s v="USA"/>
  </r>
  <r>
    <n v="10742"/>
    <x v="27"/>
    <x v="1"/>
    <x v="2"/>
    <x v="1443"/>
    <n v="0"/>
    <n v="0"/>
    <d v="2013-02-27T00:00:00"/>
    <n v="72"/>
    <n v="532"/>
    <n v="21"/>
    <n v="127"/>
    <n v="26"/>
    <n v="20"/>
    <n v="20"/>
    <n v="0"/>
    <n v="4"/>
    <n v="2"/>
    <n v="5"/>
    <n v="1"/>
    <n v="0"/>
    <n v="0"/>
    <n v="0"/>
    <n v="0"/>
    <n v="1"/>
    <n v="0"/>
    <n v="0"/>
    <s v="Spain"/>
  </r>
  <r>
    <n v="10965"/>
    <x v="26"/>
    <x v="0"/>
    <x v="3"/>
    <x v="1444"/>
    <n v="0"/>
    <n v="0"/>
    <d v="2013-02-22T00:00:00"/>
    <n v="72"/>
    <n v="983"/>
    <n v="20"/>
    <n v="389"/>
    <n v="240"/>
    <n v="50"/>
    <n v="40"/>
    <n v="1"/>
    <n v="3"/>
    <n v="5"/>
    <n v="13"/>
    <n v="6"/>
    <n v="1"/>
    <n v="0"/>
    <n v="0"/>
    <n v="0"/>
    <n v="0"/>
    <n v="0"/>
    <n v="0"/>
    <s v="Spain"/>
  </r>
  <r>
    <n v="7129"/>
    <x v="31"/>
    <x v="1"/>
    <x v="2"/>
    <x v="1445"/>
    <n v="0"/>
    <n v="1"/>
    <d v="2013-02-17T00:00:00"/>
    <n v="72"/>
    <n v="686"/>
    <n v="17"/>
    <n v="142"/>
    <n v="23"/>
    <n v="26"/>
    <n v="35"/>
    <n v="8"/>
    <n v="6"/>
    <n v="4"/>
    <n v="13"/>
    <n v="6"/>
    <n v="0"/>
    <n v="0"/>
    <n v="0"/>
    <n v="0"/>
    <n v="0"/>
    <n v="0"/>
    <n v="0"/>
    <s v="Spain"/>
  </r>
  <r>
    <n v="3732"/>
    <x v="26"/>
    <x v="3"/>
    <x v="2"/>
    <x v="1446"/>
    <n v="0"/>
    <n v="1"/>
    <d v="2013-02-04T00:00:00"/>
    <n v="72"/>
    <n v="393"/>
    <n v="0"/>
    <n v="239"/>
    <n v="90"/>
    <n v="69"/>
    <n v="69"/>
    <n v="6"/>
    <n v="5"/>
    <n v="7"/>
    <n v="9"/>
    <n v="4"/>
    <n v="0"/>
    <n v="0"/>
    <n v="0"/>
    <n v="0"/>
    <n v="0"/>
    <n v="0"/>
    <n v="0"/>
    <s v="Canada"/>
  </r>
  <r>
    <n v="7124"/>
    <x v="25"/>
    <x v="0"/>
    <x v="0"/>
    <x v="1447"/>
    <n v="1"/>
    <n v="1"/>
    <d v="2013-02-01T00:00:00"/>
    <n v="72"/>
    <n v="43"/>
    <n v="4"/>
    <n v="12"/>
    <n v="8"/>
    <n v="0"/>
    <n v="27"/>
    <n v="5"/>
    <n v="2"/>
    <n v="1"/>
    <n v="4"/>
    <n v="5"/>
    <n v="0"/>
    <n v="0"/>
    <n v="0"/>
    <n v="0"/>
    <n v="0"/>
    <n v="0"/>
    <n v="0"/>
    <s v="Canada"/>
  </r>
  <r>
    <n v="10686"/>
    <x v="15"/>
    <x v="1"/>
    <x v="3"/>
    <x v="1448"/>
    <n v="1"/>
    <n v="1"/>
    <d v="2012-12-26T00:00:00"/>
    <n v="72"/>
    <n v="15"/>
    <n v="0"/>
    <n v="4"/>
    <n v="0"/>
    <n v="0"/>
    <n v="2"/>
    <n v="1"/>
    <n v="1"/>
    <n v="0"/>
    <n v="2"/>
    <n v="7"/>
    <n v="0"/>
    <n v="0"/>
    <n v="0"/>
    <n v="0"/>
    <n v="0"/>
    <n v="0"/>
    <n v="0"/>
    <s v="Spain"/>
  </r>
  <r>
    <n v="7247"/>
    <x v="12"/>
    <x v="0"/>
    <x v="4"/>
    <x v="1449"/>
    <n v="0"/>
    <n v="1"/>
    <d v="2012-11-22T00:00:00"/>
    <n v="72"/>
    <n v="505"/>
    <n v="0"/>
    <n v="26"/>
    <n v="0"/>
    <n v="0"/>
    <n v="75"/>
    <n v="5"/>
    <n v="7"/>
    <n v="4"/>
    <n v="6"/>
    <n v="6"/>
    <n v="0"/>
    <n v="0"/>
    <n v="0"/>
    <n v="1"/>
    <n v="0"/>
    <n v="0"/>
    <n v="0"/>
    <s v="Germany"/>
  </r>
  <r>
    <n v="1513"/>
    <x v="7"/>
    <x v="2"/>
    <x v="3"/>
    <x v="1450"/>
    <n v="1"/>
    <n v="1"/>
    <d v="2012-08-28T00:00:00"/>
    <n v="72"/>
    <n v="600"/>
    <n v="21"/>
    <n v="128"/>
    <n v="223"/>
    <n v="150"/>
    <n v="128"/>
    <n v="13"/>
    <n v="2"/>
    <n v="2"/>
    <n v="12"/>
    <n v="8"/>
    <n v="0"/>
    <n v="0"/>
    <n v="0"/>
    <n v="0"/>
    <n v="0"/>
    <n v="0"/>
    <n v="0"/>
    <s v="Spain"/>
  </r>
  <r>
    <n v="460"/>
    <x v="20"/>
    <x v="1"/>
    <x v="2"/>
    <x v="1451"/>
    <n v="0"/>
    <n v="0"/>
    <d v="2012-08-08T00:00:00"/>
    <n v="72"/>
    <n v="792"/>
    <n v="86"/>
    <n v="740"/>
    <n v="67"/>
    <n v="51"/>
    <n v="17"/>
    <n v="1"/>
    <n v="3"/>
    <n v="5"/>
    <n v="8"/>
    <n v="2"/>
    <n v="0"/>
    <n v="0"/>
    <n v="0"/>
    <n v="0"/>
    <n v="0"/>
    <n v="0"/>
    <n v="0"/>
    <s v="Saudi Arabia"/>
  </r>
  <r>
    <n v="6653"/>
    <x v="0"/>
    <x v="1"/>
    <x v="2"/>
    <x v="1452"/>
    <n v="1"/>
    <n v="1"/>
    <d v="2012-07-30T00:00:00"/>
    <n v="72"/>
    <n v="293"/>
    <n v="0"/>
    <n v="87"/>
    <n v="4"/>
    <n v="11"/>
    <n v="23"/>
    <n v="4"/>
    <n v="7"/>
    <n v="2"/>
    <n v="5"/>
    <n v="7"/>
    <n v="0"/>
    <n v="0"/>
    <n v="0"/>
    <n v="0"/>
    <n v="0"/>
    <n v="1"/>
    <n v="0"/>
    <s v="Spain"/>
  </r>
  <r>
    <n v="9400"/>
    <x v="2"/>
    <x v="2"/>
    <x v="1"/>
    <x v="1453"/>
    <n v="0"/>
    <n v="0"/>
    <d v="2014-06-21T00:00:00"/>
    <n v="73"/>
    <n v="630"/>
    <n v="26"/>
    <n v="611"/>
    <n v="44"/>
    <n v="18"/>
    <n v="54"/>
    <n v="1"/>
    <n v="6"/>
    <n v="6"/>
    <n v="6"/>
    <n v="2"/>
    <n v="0"/>
    <n v="0"/>
    <n v="0"/>
    <n v="0"/>
    <n v="0"/>
    <n v="0"/>
    <n v="0"/>
    <s v="Spain"/>
  </r>
  <r>
    <n v="7106"/>
    <x v="55"/>
    <x v="1"/>
    <x v="2"/>
    <x v="1454"/>
    <n v="0"/>
    <n v="0"/>
    <d v="2014-03-31T00:00:00"/>
    <n v="73"/>
    <n v="483"/>
    <n v="0"/>
    <n v="591"/>
    <n v="156"/>
    <n v="0"/>
    <n v="12"/>
    <n v="1"/>
    <n v="3"/>
    <n v="5"/>
    <n v="10"/>
    <n v="1"/>
    <n v="0"/>
    <n v="0"/>
    <n v="0"/>
    <n v="0"/>
    <n v="0"/>
    <n v="0"/>
    <n v="0"/>
    <s v="Spain"/>
  </r>
  <r>
    <n v="4252"/>
    <x v="15"/>
    <x v="0"/>
    <x v="2"/>
    <x v="1455"/>
    <n v="0"/>
    <n v="1"/>
    <d v="2014-03-23T00:00:00"/>
    <n v="73"/>
    <n v="213"/>
    <n v="5"/>
    <n v="28"/>
    <n v="7"/>
    <n v="7"/>
    <n v="41"/>
    <n v="1"/>
    <n v="4"/>
    <n v="1"/>
    <n v="6"/>
    <n v="5"/>
    <n v="0"/>
    <n v="0"/>
    <n v="0"/>
    <n v="0"/>
    <n v="0"/>
    <n v="0"/>
    <n v="0"/>
    <s v="Spain"/>
  </r>
  <r>
    <n v="9240"/>
    <x v="18"/>
    <x v="1"/>
    <x v="1"/>
    <x v="1456"/>
    <n v="0"/>
    <n v="1"/>
    <d v="2014-02-07T00:00:00"/>
    <n v="73"/>
    <n v="458"/>
    <n v="0"/>
    <n v="24"/>
    <n v="6"/>
    <n v="4"/>
    <n v="34"/>
    <n v="2"/>
    <n v="6"/>
    <n v="2"/>
    <n v="8"/>
    <n v="6"/>
    <n v="0"/>
    <n v="0"/>
    <n v="0"/>
    <n v="0"/>
    <n v="0"/>
    <n v="0"/>
    <n v="0"/>
    <s v="Spain"/>
  </r>
  <r>
    <n v="10770"/>
    <x v="8"/>
    <x v="0"/>
    <x v="2"/>
    <x v="1457"/>
    <n v="0"/>
    <n v="0"/>
    <d v="2014-01-26T00:00:00"/>
    <n v="73"/>
    <n v="247"/>
    <n v="161"/>
    <n v="295"/>
    <n v="210"/>
    <n v="85"/>
    <n v="47"/>
    <n v="2"/>
    <n v="4"/>
    <n v="7"/>
    <n v="13"/>
    <n v="2"/>
    <n v="0"/>
    <n v="0"/>
    <n v="0"/>
    <n v="0"/>
    <n v="0"/>
    <n v="0"/>
    <n v="0"/>
    <s v="Canada"/>
  </r>
  <r>
    <n v="176"/>
    <x v="36"/>
    <x v="2"/>
    <x v="1"/>
    <x v="1458"/>
    <n v="0"/>
    <n v="1"/>
    <d v="2014-01-02T00:00:00"/>
    <n v="73"/>
    <n v="90"/>
    <n v="38"/>
    <n v="67"/>
    <n v="33"/>
    <n v="36"/>
    <n v="67"/>
    <n v="1"/>
    <n v="4"/>
    <n v="1"/>
    <n v="6"/>
    <n v="3"/>
    <n v="0"/>
    <n v="0"/>
    <n v="0"/>
    <n v="0"/>
    <n v="0"/>
    <n v="0"/>
    <n v="0"/>
    <s v="Spain"/>
  </r>
  <r>
    <n v="6870"/>
    <x v="8"/>
    <x v="1"/>
    <x v="0"/>
    <x v="1459"/>
    <n v="0"/>
    <n v="1"/>
    <d v="2013-09-17T00:00:00"/>
    <n v="73"/>
    <n v="182"/>
    <n v="2"/>
    <n v="49"/>
    <n v="17"/>
    <n v="13"/>
    <n v="20"/>
    <n v="1"/>
    <n v="3"/>
    <n v="1"/>
    <n v="7"/>
    <n v="2"/>
    <n v="0"/>
    <n v="0"/>
    <n v="0"/>
    <n v="0"/>
    <n v="0"/>
    <n v="0"/>
    <n v="0"/>
    <s v="Spain"/>
  </r>
  <r>
    <n v="143"/>
    <x v="0"/>
    <x v="0"/>
    <x v="1"/>
    <x v="1460"/>
    <n v="0"/>
    <n v="0"/>
    <d v="2013-08-25T00:00:00"/>
    <n v="73"/>
    <n v="466"/>
    <n v="0"/>
    <n v="224"/>
    <n v="119"/>
    <n v="49"/>
    <n v="99"/>
    <n v="1"/>
    <n v="5"/>
    <n v="3"/>
    <n v="4"/>
    <n v="2"/>
    <n v="0"/>
    <n v="0"/>
    <n v="0"/>
    <n v="0"/>
    <n v="0"/>
    <n v="0"/>
    <n v="0"/>
    <s v="USA"/>
  </r>
  <r>
    <n v="6445"/>
    <x v="3"/>
    <x v="0"/>
    <x v="3"/>
    <x v="1461"/>
    <n v="0"/>
    <n v="0"/>
    <d v="2013-07-14T00:00:00"/>
    <n v="73"/>
    <n v="243"/>
    <n v="101"/>
    <n v="405"/>
    <n v="29"/>
    <n v="40"/>
    <n v="40"/>
    <n v="1"/>
    <n v="4"/>
    <n v="5"/>
    <n v="6"/>
    <n v="2"/>
    <n v="0"/>
    <n v="0"/>
    <n v="0"/>
    <n v="0"/>
    <n v="0"/>
    <n v="0"/>
    <n v="0"/>
    <s v="Saudi Arabia"/>
  </r>
  <r>
    <n v="4278"/>
    <x v="27"/>
    <x v="1"/>
    <x v="1"/>
    <x v="1462"/>
    <n v="0"/>
    <n v="0"/>
    <d v="2013-06-03T00:00:00"/>
    <n v="73"/>
    <n v="910"/>
    <n v="111"/>
    <n v="724"/>
    <n v="49"/>
    <n v="74"/>
    <n v="55"/>
    <n v="1"/>
    <n v="10"/>
    <n v="2"/>
    <n v="6"/>
    <n v="3"/>
    <n v="0"/>
    <n v="0"/>
    <n v="0"/>
    <n v="0"/>
    <n v="0"/>
    <n v="1"/>
    <n v="0"/>
    <s v="India"/>
  </r>
  <r>
    <n v="6906"/>
    <x v="40"/>
    <x v="3"/>
    <x v="4"/>
    <x v="1463"/>
    <n v="0"/>
    <n v="0"/>
    <d v="2013-06-03T00:00:00"/>
    <n v="73"/>
    <n v="167"/>
    <n v="48"/>
    <n v="602"/>
    <n v="63"/>
    <n v="72"/>
    <n v="72"/>
    <n v="1"/>
    <n v="3"/>
    <n v="10"/>
    <n v="4"/>
    <n v="2"/>
    <n v="1"/>
    <n v="0"/>
    <n v="0"/>
    <n v="1"/>
    <n v="1"/>
    <n v="1"/>
    <n v="0"/>
    <s v="Spain"/>
  </r>
  <r>
    <n v="4637"/>
    <x v="5"/>
    <x v="1"/>
    <x v="1"/>
    <x v="1464"/>
    <n v="0"/>
    <n v="0"/>
    <d v="2013-05-18T00:00:00"/>
    <n v="73"/>
    <n v="960"/>
    <n v="64"/>
    <n v="464"/>
    <n v="146"/>
    <n v="0"/>
    <n v="16"/>
    <n v="1"/>
    <n v="6"/>
    <n v="9"/>
    <n v="9"/>
    <n v="3"/>
    <n v="1"/>
    <n v="0"/>
    <n v="0"/>
    <n v="0"/>
    <n v="0"/>
    <n v="0"/>
    <n v="0"/>
    <s v="Saudi Arabia"/>
  </r>
  <r>
    <n v="8690"/>
    <x v="31"/>
    <x v="0"/>
    <x v="2"/>
    <x v="1465"/>
    <n v="0"/>
    <n v="0"/>
    <d v="2013-04-19T00:00:00"/>
    <n v="73"/>
    <n v="399"/>
    <n v="28"/>
    <n v="756"/>
    <n v="36"/>
    <n v="40"/>
    <n v="126"/>
    <n v="1"/>
    <n v="5"/>
    <n v="7"/>
    <n v="10"/>
    <n v="2"/>
    <n v="0"/>
    <n v="0"/>
    <n v="0"/>
    <n v="0"/>
    <n v="0"/>
    <n v="0"/>
    <n v="0"/>
    <s v="Canada"/>
  </r>
  <r>
    <n v="1173"/>
    <x v="6"/>
    <x v="3"/>
    <x v="3"/>
    <x v="1466"/>
    <n v="0"/>
    <n v="0"/>
    <d v="2013-03-10T00:00:00"/>
    <n v="73"/>
    <n v="1200"/>
    <n v="105"/>
    <n v="758"/>
    <n v="0"/>
    <n v="42"/>
    <n v="147"/>
    <n v="1"/>
    <n v="4"/>
    <n v="2"/>
    <n v="6"/>
    <n v="2"/>
    <n v="0"/>
    <n v="0"/>
    <n v="0"/>
    <n v="1"/>
    <n v="1"/>
    <n v="1"/>
    <n v="0"/>
    <s v="Spain"/>
  </r>
  <r>
    <n v="1928"/>
    <x v="28"/>
    <x v="0"/>
    <x v="2"/>
    <x v="1467"/>
    <n v="1"/>
    <n v="0"/>
    <d v="2013-02-09T00:00:00"/>
    <n v="73"/>
    <n v="35"/>
    <n v="3"/>
    <n v="20"/>
    <n v="4"/>
    <n v="1"/>
    <n v="20"/>
    <n v="2"/>
    <n v="2"/>
    <n v="0"/>
    <n v="3"/>
    <n v="9"/>
    <n v="0"/>
    <n v="0"/>
    <n v="1"/>
    <n v="0"/>
    <n v="0"/>
    <n v="0"/>
    <n v="0"/>
    <s v="Saudi Arabia"/>
  </r>
  <r>
    <n v="9029"/>
    <x v="20"/>
    <x v="1"/>
    <x v="2"/>
    <x v="1468"/>
    <n v="0"/>
    <n v="0"/>
    <d v="2013-01-26T00:00:00"/>
    <n v="73"/>
    <n v="707"/>
    <n v="44"/>
    <n v="603"/>
    <n v="95"/>
    <n v="58"/>
    <n v="29"/>
    <n v="1"/>
    <n v="2"/>
    <n v="8"/>
    <n v="12"/>
    <n v="1"/>
    <n v="0"/>
    <n v="0"/>
    <n v="0"/>
    <n v="0"/>
    <n v="0"/>
    <n v="0"/>
    <n v="0"/>
    <s v="Spain"/>
  </r>
  <r>
    <n v="10299"/>
    <x v="10"/>
    <x v="1"/>
    <x v="1"/>
    <x v="1469"/>
    <n v="0"/>
    <n v="0"/>
    <d v="2012-11-09T00:00:00"/>
    <n v="73"/>
    <n v="389"/>
    <n v="91"/>
    <n v="248"/>
    <n v="64"/>
    <n v="49"/>
    <n v="41"/>
    <n v="3"/>
    <n v="6"/>
    <n v="3"/>
    <n v="13"/>
    <n v="5"/>
    <n v="0"/>
    <n v="0"/>
    <n v="0"/>
    <n v="0"/>
    <n v="0"/>
    <n v="1"/>
    <n v="0"/>
    <s v="Spain"/>
  </r>
  <r>
    <n v="9246"/>
    <x v="42"/>
    <x v="3"/>
    <x v="3"/>
    <x v="1470"/>
    <n v="1"/>
    <n v="0"/>
    <d v="2012-10-14T00:00:00"/>
    <n v="73"/>
    <n v="171"/>
    <n v="3"/>
    <n v="129"/>
    <n v="26"/>
    <n v="24"/>
    <n v="62"/>
    <n v="4"/>
    <n v="6"/>
    <n v="1"/>
    <n v="6"/>
    <n v="7"/>
    <n v="0"/>
    <n v="0"/>
    <n v="0"/>
    <n v="0"/>
    <n v="0"/>
    <n v="0"/>
    <n v="0"/>
    <s v="India"/>
  </r>
  <r>
    <n v="4943"/>
    <x v="40"/>
    <x v="0"/>
    <x v="2"/>
    <x v="1471"/>
    <n v="0"/>
    <n v="0"/>
    <d v="2012-09-30T00:00:00"/>
    <n v="73"/>
    <n v="1379"/>
    <n v="33"/>
    <n v="216"/>
    <n v="0"/>
    <n v="33"/>
    <n v="66"/>
    <n v="1"/>
    <n v="2"/>
    <n v="4"/>
    <n v="9"/>
    <n v="6"/>
    <n v="0"/>
    <n v="0"/>
    <n v="0"/>
    <n v="1"/>
    <n v="1"/>
    <n v="0"/>
    <n v="0"/>
    <s v="Spain"/>
  </r>
  <r>
    <n v="4122"/>
    <x v="17"/>
    <x v="0"/>
    <x v="2"/>
    <x v="1472"/>
    <n v="0"/>
    <n v="0"/>
    <d v="2012-08-29T00:00:00"/>
    <n v="73"/>
    <n v="504"/>
    <n v="23"/>
    <n v="117"/>
    <n v="179"/>
    <n v="28"/>
    <n v="44"/>
    <n v="1"/>
    <n v="6"/>
    <n v="5"/>
    <n v="4"/>
    <n v="4"/>
    <n v="1"/>
    <n v="0"/>
    <n v="0"/>
    <n v="0"/>
    <n v="0"/>
    <n v="1"/>
    <n v="0"/>
    <s v="Spain"/>
  </r>
  <r>
    <n v="2853"/>
    <x v="36"/>
    <x v="0"/>
    <x v="1"/>
    <x v="1473"/>
    <n v="1"/>
    <n v="0"/>
    <d v="2014-03-11T00:00:00"/>
    <n v="74"/>
    <n v="60"/>
    <n v="51"/>
    <n v="87"/>
    <n v="6"/>
    <n v="20"/>
    <n v="51"/>
    <n v="2"/>
    <n v="4"/>
    <n v="2"/>
    <n v="4"/>
    <n v="5"/>
    <n v="0"/>
    <n v="0"/>
    <n v="0"/>
    <n v="0"/>
    <n v="0"/>
    <n v="0"/>
    <n v="0"/>
    <s v="Canada"/>
  </r>
  <r>
    <n v="902"/>
    <x v="36"/>
    <x v="0"/>
    <x v="3"/>
    <x v="1474"/>
    <n v="1"/>
    <n v="0"/>
    <d v="2014-03-04T00:00:00"/>
    <n v="74"/>
    <n v="224"/>
    <n v="12"/>
    <n v="48"/>
    <n v="4"/>
    <n v="12"/>
    <n v="12"/>
    <n v="1"/>
    <n v="6"/>
    <n v="2"/>
    <n v="4"/>
    <n v="6"/>
    <n v="0"/>
    <n v="0"/>
    <n v="0"/>
    <n v="0"/>
    <n v="0"/>
    <n v="0"/>
    <n v="0"/>
    <s v="Canada"/>
  </r>
  <r>
    <n v="1672"/>
    <x v="21"/>
    <x v="1"/>
    <x v="3"/>
    <x v="1475"/>
    <n v="0"/>
    <n v="1"/>
    <d v="2014-03-01T00:00:00"/>
    <n v="74"/>
    <n v="204"/>
    <n v="7"/>
    <n v="149"/>
    <n v="20"/>
    <n v="15"/>
    <n v="66"/>
    <n v="1"/>
    <n v="5"/>
    <n v="1"/>
    <n v="8"/>
    <n v="2"/>
    <n v="0"/>
    <n v="0"/>
    <n v="0"/>
    <n v="0"/>
    <n v="0"/>
    <n v="0"/>
    <n v="0"/>
    <s v="Saudi Arabia"/>
  </r>
  <r>
    <n v="7254"/>
    <x v="10"/>
    <x v="0"/>
    <x v="3"/>
    <x v="1476"/>
    <n v="1"/>
    <n v="0"/>
    <d v="2013-12-27T00:00:00"/>
    <n v="74"/>
    <n v="39"/>
    <n v="0"/>
    <n v="56"/>
    <n v="20"/>
    <n v="8"/>
    <n v="14"/>
    <n v="3"/>
    <n v="3"/>
    <n v="1"/>
    <n v="3"/>
    <n v="7"/>
    <n v="0"/>
    <n v="0"/>
    <n v="0"/>
    <n v="0"/>
    <n v="0"/>
    <n v="0"/>
    <n v="0"/>
    <s v="Saudi Arabia"/>
  </r>
  <r>
    <n v="8775"/>
    <x v="10"/>
    <x v="0"/>
    <x v="3"/>
    <x v="1476"/>
    <n v="1"/>
    <n v="0"/>
    <d v="2013-12-27T00:00:00"/>
    <n v="74"/>
    <n v="39"/>
    <n v="0"/>
    <n v="56"/>
    <n v="20"/>
    <n v="8"/>
    <n v="14"/>
    <n v="3"/>
    <n v="3"/>
    <n v="1"/>
    <n v="3"/>
    <n v="7"/>
    <n v="0"/>
    <n v="0"/>
    <n v="0"/>
    <n v="0"/>
    <n v="0"/>
    <n v="0"/>
    <n v="0"/>
    <s v="Australia"/>
  </r>
  <r>
    <n v="9543"/>
    <x v="42"/>
    <x v="0"/>
    <x v="2"/>
    <x v="1477"/>
    <n v="1"/>
    <n v="0"/>
    <d v="2013-11-14T00:00:00"/>
    <n v="74"/>
    <n v="3"/>
    <n v="6"/>
    <n v="5"/>
    <n v="0"/>
    <n v="2"/>
    <n v="6"/>
    <n v="1"/>
    <n v="0"/>
    <n v="0"/>
    <n v="3"/>
    <n v="7"/>
    <n v="0"/>
    <n v="0"/>
    <n v="0"/>
    <n v="0"/>
    <n v="0"/>
    <n v="0"/>
    <n v="0"/>
    <s v="Spain"/>
  </r>
  <r>
    <n v="7093"/>
    <x v="42"/>
    <x v="0"/>
    <x v="2"/>
    <x v="1477"/>
    <n v="1"/>
    <n v="0"/>
    <d v="2013-11-14T00:00:00"/>
    <n v="74"/>
    <n v="3"/>
    <n v="6"/>
    <n v="5"/>
    <n v="0"/>
    <n v="2"/>
    <n v="6"/>
    <n v="1"/>
    <n v="0"/>
    <n v="0"/>
    <n v="3"/>
    <n v="7"/>
    <n v="0"/>
    <n v="0"/>
    <n v="0"/>
    <n v="0"/>
    <n v="0"/>
    <n v="0"/>
    <n v="0"/>
    <s v="Spain"/>
  </r>
  <r>
    <n v="2894"/>
    <x v="42"/>
    <x v="0"/>
    <x v="1"/>
    <x v="1478"/>
    <n v="0"/>
    <n v="0"/>
    <d v="2013-10-29T00:00:00"/>
    <n v="74"/>
    <n v="1067"/>
    <n v="138"/>
    <n v="750"/>
    <n v="0"/>
    <n v="19"/>
    <n v="39"/>
    <n v="1"/>
    <n v="7"/>
    <n v="5"/>
    <n v="8"/>
    <n v="4"/>
    <n v="1"/>
    <n v="0"/>
    <n v="0"/>
    <n v="1"/>
    <n v="1"/>
    <n v="1"/>
    <n v="0"/>
    <s v="Spain"/>
  </r>
  <r>
    <n v="5956"/>
    <x v="39"/>
    <x v="1"/>
    <x v="0"/>
    <x v="1479"/>
    <n v="1"/>
    <n v="2"/>
    <d v="2013-10-16T00:00:00"/>
    <n v="74"/>
    <n v="144"/>
    <n v="2"/>
    <n v="99"/>
    <n v="7"/>
    <n v="2"/>
    <n v="30"/>
    <n v="5"/>
    <n v="6"/>
    <n v="1"/>
    <n v="4"/>
    <n v="8"/>
    <n v="0"/>
    <n v="0"/>
    <n v="0"/>
    <n v="0"/>
    <n v="0"/>
    <n v="0"/>
    <n v="0"/>
    <s v="Australia"/>
  </r>
  <r>
    <n v="1921"/>
    <x v="3"/>
    <x v="1"/>
    <x v="2"/>
    <x v="1480"/>
    <n v="2"/>
    <n v="1"/>
    <d v="2013-10-03T00:00:00"/>
    <n v="74"/>
    <n v="46"/>
    <n v="1"/>
    <n v="12"/>
    <n v="3"/>
    <n v="0"/>
    <n v="9"/>
    <n v="2"/>
    <n v="2"/>
    <n v="0"/>
    <n v="3"/>
    <n v="4"/>
    <n v="0"/>
    <n v="0"/>
    <n v="0"/>
    <n v="0"/>
    <n v="0"/>
    <n v="0"/>
    <n v="0"/>
    <s v="Spain"/>
  </r>
  <r>
    <n v="5057"/>
    <x v="1"/>
    <x v="3"/>
    <x v="2"/>
    <x v="1481"/>
    <n v="0"/>
    <n v="1"/>
    <d v="2013-09-14T00:00:00"/>
    <n v="74"/>
    <n v="264"/>
    <n v="47"/>
    <n v="188"/>
    <n v="54"/>
    <n v="47"/>
    <n v="11"/>
    <n v="2"/>
    <n v="4"/>
    <n v="4"/>
    <n v="10"/>
    <n v="2"/>
    <n v="0"/>
    <n v="0"/>
    <n v="0"/>
    <n v="0"/>
    <n v="0"/>
    <n v="0"/>
    <n v="0"/>
    <s v="Spain"/>
  </r>
  <r>
    <n v="10260"/>
    <x v="15"/>
    <x v="3"/>
    <x v="3"/>
    <x v="1482"/>
    <n v="0"/>
    <n v="1"/>
    <d v="2013-08-26T00:00:00"/>
    <n v="74"/>
    <n v="202"/>
    <n v="5"/>
    <n v="74"/>
    <n v="11"/>
    <n v="5"/>
    <n v="14"/>
    <n v="3"/>
    <n v="6"/>
    <n v="1"/>
    <n v="5"/>
    <n v="7"/>
    <n v="0"/>
    <n v="0"/>
    <n v="0"/>
    <n v="0"/>
    <n v="0"/>
    <n v="0"/>
    <n v="0"/>
    <s v="Spain"/>
  </r>
  <r>
    <n v="2262"/>
    <x v="15"/>
    <x v="3"/>
    <x v="3"/>
    <x v="1482"/>
    <n v="0"/>
    <n v="1"/>
    <d v="2013-08-26T00:00:00"/>
    <n v="74"/>
    <n v="202"/>
    <n v="5"/>
    <n v="74"/>
    <n v="11"/>
    <n v="5"/>
    <n v="14"/>
    <n v="3"/>
    <n v="6"/>
    <n v="1"/>
    <n v="5"/>
    <n v="7"/>
    <n v="0"/>
    <n v="0"/>
    <n v="0"/>
    <n v="0"/>
    <n v="0"/>
    <n v="0"/>
    <n v="0"/>
    <s v="Saudi Arabia"/>
  </r>
  <r>
    <n v="7930"/>
    <x v="10"/>
    <x v="3"/>
    <x v="1"/>
    <x v="1483"/>
    <n v="0"/>
    <n v="0"/>
    <d v="2013-08-19T00:00:00"/>
    <n v="74"/>
    <n v="101"/>
    <n v="13"/>
    <n v="76"/>
    <n v="20"/>
    <n v="18"/>
    <n v="40"/>
    <n v="2"/>
    <n v="3"/>
    <n v="1"/>
    <n v="6"/>
    <n v="6"/>
    <n v="0"/>
    <n v="0"/>
    <n v="0"/>
    <n v="0"/>
    <n v="0"/>
    <n v="0"/>
    <n v="0"/>
    <s v="Spain"/>
  </r>
  <r>
    <n v="1461"/>
    <x v="15"/>
    <x v="1"/>
    <x v="0"/>
    <x v="1484"/>
    <n v="1"/>
    <n v="1"/>
    <d v="2013-07-28T00:00:00"/>
    <n v="74"/>
    <n v="17"/>
    <n v="1"/>
    <n v="12"/>
    <n v="3"/>
    <n v="1"/>
    <n v="4"/>
    <n v="2"/>
    <n v="2"/>
    <n v="0"/>
    <n v="3"/>
    <n v="7"/>
    <n v="0"/>
    <n v="0"/>
    <n v="0"/>
    <n v="0"/>
    <n v="0"/>
    <n v="0"/>
    <n v="0"/>
    <s v="Canada"/>
  </r>
  <r>
    <n v="7514"/>
    <x v="16"/>
    <x v="2"/>
    <x v="3"/>
    <x v="1485"/>
    <n v="1"/>
    <n v="1"/>
    <d v="2013-07-03T00:00:00"/>
    <n v="74"/>
    <n v="84"/>
    <n v="10"/>
    <n v="34"/>
    <n v="11"/>
    <n v="10"/>
    <n v="28"/>
    <n v="4"/>
    <n v="3"/>
    <n v="1"/>
    <n v="4"/>
    <n v="6"/>
    <n v="0"/>
    <n v="0"/>
    <n v="0"/>
    <n v="0"/>
    <n v="0"/>
    <n v="0"/>
    <n v="0"/>
    <s v="Australia"/>
  </r>
  <r>
    <n v="6461"/>
    <x v="10"/>
    <x v="3"/>
    <x v="1"/>
    <x v="1486"/>
    <n v="0"/>
    <n v="1"/>
    <d v="2013-05-19T00:00:00"/>
    <n v="74"/>
    <n v="581"/>
    <n v="49"/>
    <n v="157"/>
    <n v="43"/>
    <n v="8"/>
    <n v="108"/>
    <n v="1"/>
    <n v="5"/>
    <n v="6"/>
    <n v="11"/>
    <n v="2"/>
    <n v="0"/>
    <n v="0"/>
    <n v="0"/>
    <n v="1"/>
    <n v="0"/>
    <n v="0"/>
    <n v="0"/>
    <s v="Spain"/>
  </r>
  <r>
    <n v="257"/>
    <x v="8"/>
    <x v="1"/>
    <x v="2"/>
    <x v="1487"/>
    <n v="0"/>
    <n v="1"/>
    <d v="2013-04-28T00:00:00"/>
    <n v="74"/>
    <n v="952"/>
    <n v="12"/>
    <n v="180"/>
    <n v="47"/>
    <n v="12"/>
    <n v="12"/>
    <n v="2"/>
    <n v="5"/>
    <n v="4"/>
    <n v="9"/>
    <n v="3"/>
    <n v="0"/>
    <n v="0"/>
    <n v="0"/>
    <n v="0"/>
    <n v="0"/>
    <n v="0"/>
    <n v="0"/>
    <s v="Spain"/>
  </r>
  <r>
    <n v="9460"/>
    <x v="34"/>
    <x v="0"/>
    <x v="2"/>
    <x v="1488"/>
    <n v="0"/>
    <n v="0"/>
    <d v="2013-04-18T00:00:00"/>
    <n v="74"/>
    <n v="30"/>
    <n v="3"/>
    <n v="47"/>
    <n v="19"/>
    <n v="21"/>
    <n v="42"/>
    <n v="1"/>
    <n v="3"/>
    <n v="2"/>
    <n v="2"/>
    <n v="8"/>
    <n v="0"/>
    <n v="0"/>
    <n v="0"/>
    <n v="0"/>
    <n v="0"/>
    <n v="0"/>
    <n v="0"/>
    <s v="Spain"/>
  </r>
  <r>
    <n v="3855"/>
    <x v="34"/>
    <x v="0"/>
    <x v="2"/>
    <x v="1488"/>
    <n v="0"/>
    <n v="0"/>
    <d v="2013-04-18T00:00:00"/>
    <n v="74"/>
    <n v="30"/>
    <n v="3"/>
    <n v="47"/>
    <n v="19"/>
    <n v="21"/>
    <n v="42"/>
    <n v="1"/>
    <n v="3"/>
    <n v="2"/>
    <n v="2"/>
    <n v="8"/>
    <n v="0"/>
    <n v="0"/>
    <n v="0"/>
    <n v="0"/>
    <n v="0"/>
    <n v="0"/>
    <n v="0"/>
    <s v="Canada"/>
  </r>
  <r>
    <n v="367"/>
    <x v="29"/>
    <x v="2"/>
    <x v="2"/>
    <x v="1489"/>
    <n v="1"/>
    <n v="0"/>
    <d v="2013-02-19T00:00:00"/>
    <n v="74"/>
    <n v="47"/>
    <n v="90"/>
    <n v="94"/>
    <n v="123"/>
    <n v="103"/>
    <n v="120"/>
    <n v="5"/>
    <n v="9"/>
    <n v="1"/>
    <n v="5"/>
    <n v="9"/>
    <n v="0"/>
    <n v="0"/>
    <n v="0"/>
    <n v="0"/>
    <n v="0"/>
    <n v="0"/>
    <n v="0"/>
    <s v="Canada"/>
  </r>
  <r>
    <n v="9265"/>
    <x v="40"/>
    <x v="0"/>
    <x v="2"/>
    <x v="1490"/>
    <n v="0"/>
    <n v="1"/>
    <d v="2013-01-09T00:00:00"/>
    <n v="74"/>
    <n v="925"/>
    <n v="64"/>
    <n v="179"/>
    <n v="133"/>
    <n v="12"/>
    <n v="77"/>
    <n v="2"/>
    <n v="9"/>
    <n v="4"/>
    <n v="6"/>
    <n v="5"/>
    <n v="0"/>
    <n v="0"/>
    <n v="0"/>
    <n v="0"/>
    <n v="0"/>
    <n v="0"/>
    <n v="0"/>
    <s v="Saudi Arabia"/>
  </r>
  <r>
    <n v="1990"/>
    <x v="21"/>
    <x v="1"/>
    <x v="1"/>
    <x v="1491"/>
    <n v="0"/>
    <n v="0"/>
    <d v="2012-11-05T00:00:00"/>
    <n v="74"/>
    <n v="965"/>
    <n v="34"/>
    <n v="586"/>
    <n v="89"/>
    <n v="86"/>
    <n v="37"/>
    <n v="1"/>
    <n v="3"/>
    <n v="5"/>
    <n v="8"/>
    <n v="3"/>
    <n v="0"/>
    <n v="0"/>
    <n v="1"/>
    <n v="0"/>
    <n v="0"/>
    <n v="0"/>
    <n v="0"/>
    <s v="Spain"/>
  </r>
  <r>
    <n v="3594"/>
    <x v="28"/>
    <x v="3"/>
    <x v="2"/>
    <x v="1492"/>
    <n v="1"/>
    <n v="1"/>
    <d v="2012-11-05T00:00:00"/>
    <n v="74"/>
    <n v="539"/>
    <n v="6"/>
    <n v="91"/>
    <n v="8"/>
    <n v="6"/>
    <n v="97"/>
    <n v="13"/>
    <n v="8"/>
    <n v="2"/>
    <n v="9"/>
    <n v="8"/>
    <n v="0"/>
    <n v="0"/>
    <n v="0"/>
    <n v="0"/>
    <n v="0"/>
    <n v="0"/>
    <n v="0"/>
    <s v="Canada"/>
  </r>
  <r>
    <n v="9292"/>
    <x v="30"/>
    <x v="0"/>
    <x v="2"/>
    <x v="1493"/>
    <n v="0"/>
    <n v="0"/>
    <d v="2012-10-26T00:00:00"/>
    <n v="74"/>
    <n v="324"/>
    <n v="132"/>
    <n v="693"/>
    <n v="27"/>
    <n v="118"/>
    <n v="88"/>
    <n v="1"/>
    <n v="4"/>
    <n v="11"/>
    <n v="7"/>
    <n v="2"/>
    <n v="0"/>
    <n v="0"/>
    <n v="0"/>
    <n v="0"/>
    <n v="0"/>
    <n v="0"/>
    <n v="0"/>
    <s v="Spain"/>
  </r>
  <r>
    <n v="6218"/>
    <x v="15"/>
    <x v="0"/>
    <x v="2"/>
    <x v="1494"/>
    <n v="0"/>
    <n v="1"/>
    <d v="2012-10-20T00:00:00"/>
    <n v="74"/>
    <n v="457"/>
    <n v="4"/>
    <n v="29"/>
    <n v="0"/>
    <n v="0"/>
    <n v="9"/>
    <n v="1"/>
    <n v="8"/>
    <n v="1"/>
    <n v="7"/>
    <n v="7"/>
    <n v="0"/>
    <n v="0"/>
    <n v="0"/>
    <n v="1"/>
    <n v="0"/>
    <n v="0"/>
    <n v="0"/>
    <s v="Spain"/>
  </r>
  <r>
    <n v="6528"/>
    <x v="33"/>
    <x v="3"/>
    <x v="3"/>
    <x v="1495"/>
    <n v="1"/>
    <n v="0"/>
    <d v="2014-06-05T00:00:00"/>
    <n v="75"/>
    <n v="2"/>
    <n v="2"/>
    <n v="2"/>
    <n v="2"/>
    <n v="1"/>
    <n v="1"/>
    <n v="1"/>
    <n v="1"/>
    <n v="0"/>
    <n v="2"/>
    <n v="8"/>
    <n v="0"/>
    <n v="0"/>
    <n v="0"/>
    <n v="0"/>
    <n v="0"/>
    <n v="0"/>
    <n v="0"/>
    <s v="Spain"/>
  </r>
  <r>
    <n v="10164"/>
    <x v="2"/>
    <x v="0"/>
    <x v="1"/>
    <x v="1496"/>
    <n v="0"/>
    <n v="1"/>
    <d v="2014-04-03T00:00:00"/>
    <n v="75"/>
    <n v="1017"/>
    <n v="33"/>
    <n v="417"/>
    <n v="108"/>
    <n v="100"/>
    <n v="16"/>
    <n v="1"/>
    <n v="5"/>
    <n v="5"/>
    <n v="5"/>
    <n v="5"/>
    <n v="0"/>
    <n v="0"/>
    <n v="0"/>
    <n v="1"/>
    <n v="1"/>
    <n v="0"/>
    <n v="0"/>
    <s v="Spain"/>
  </r>
  <r>
    <n v="9937"/>
    <x v="7"/>
    <x v="0"/>
    <x v="1"/>
    <x v="1497"/>
    <n v="0"/>
    <n v="0"/>
    <d v="2014-01-02T00:00:00"/>
    <n v="75"/>
    <n v="187"/>
    <n v="81"/>
    <n v="149"/>
    <n v="25"/>
    <n v="43"/>
    <n v="91"/>
    <n v="1"/>
    <n v="2"/>
    <n v="2"/>
    <n v="12"/>
    <n v="1"/>
    <n v="0"/>
    <n v="0"/>
    <n v="0"/>
    <n v="0"/>
    <n v="0"/>
    <n v="0"/>
    <n v="0"/>
    <s v="USA"/>
  </r>
  <r>
    <n v="274"/>
    <x v="28"/>
    <x v="0"/>
    <x v="1"/>
    <x v="1498"/>
    <n v="1"/>
    <n v="1"/>
    <d v="2013-12-23T00:00:00"/>
    <n v="75"/>
    <n v="9"/>
    <n v="3"/>
    <n v="15"/>
    <n v="2"/>
    <n v="3"/>
    <n v="2"/>
    <n v="2"/>
    <n v="2"/>
    <n v="0"/>
    <n v="3"/>
    <n v="6"/>
    <n v="0"/>
    <n v="0"/>
    <n v="0"/>
    <n v="0"/>
    <n v="0"/>
    <n v="0"/>
    <n v="0"/>
    <s v="Germany"/>
  </r>
  <r>
    <n v="5250"/>
    <x v="55"/>
    <x v="3"/>
    <x v="4"/>
    <x v="120"/>
    <n v="0"/>
    <n v="0"/>
    <d v="2013-10-30T00:00:00"/>
    <n v="75"/>
    <n v="532"/>
    <n v="126"/>
    <n v="490"/>
    <n v="164"/>
    <n v="126"/>
    <n v="126"/>
    <n v="1"/>
    <n v="5"/>
    <n v="5"/>
    <n v="11"/>
    <n v="1"/>
    <n v="0"/>
    <n v="0"/>
    <n v="0"/>
    <n v="0"/>
    <n v="1"/>
    <n v="1"/>
    <n v="0"/>
    <s v="Australia"/>
  </r>
  <r>
    <n v="11010"/>
    <x v="24"/>
    <x v="1"/>
    <x v="1"/>
    <x v="1499"/>
    <n v="1"/>
    <n v="0"/>
    <d v="2013-08-30T00:00:00"/>
    <n v="75"/>
    <n v="19"/>
    <n v="3"/>
    <n v="18"/>
    <n v="3"/>
    <n v="1"/>
    <n v="0"/>
    <n v="3"/>
    <n v="3"/>
    <n v="0"/>
    <n v="3"/>
    <n v="8"/>
    <n v="0"/>
    <n v="0"/>
    <n v="0"/>
    <n v="0"/>
    <n v="0"/>
    <n v="0"/>
    <n v="0"/>
    <s v="Spain"/>
  </r>
  <r>
    <n v="6969"/>
    <x v="33"/>
    <x v="0"/>
    <x v="3"/>
    <x v="1500"/>
    <n v="1"/>
    <n v="0"/>
    <d v="2013-08-07T00:00:00"/>
    <n v="75"/>
    <n v="99"/>
    <n v="13"/>
    <n v="66"/>
    <n v="43"/>
    <n v="8"/>
    <n v="4"/>
    <n v="3"/>
    <n v="4"/>
    <n v="1"/>
    <n v="5"/>
    <n v="7"/>
    <n v="0"/>
    <n v="0"/>
    <n v="0"/>
    <n v="0"/>
    <n v="0"/>
    <n v="0"/>
    <n v="0"/>
    <s v="Australia"/>
  </r>
  <r>
    <n v="10735"/>
    <x v="18"/>
    <x v="0"/>
    <x v="1"/>
    <x v="1501"/>
    <n v="1"/>
    <n v="0"/>
    <d v="2013-07-31T00:00:00"/>
    <n v="75"/>
    <n v="14"/>
    <n v="1"/>
    <n v="7"/>
    <n v="2"/>
    <n v="1"/>
    <n v="1"/>
    <n v="1"/>
    <n v="2"/>
    <n v="0"/>
    <n v="2"/>
    <n v="9"/>
    <n v="0"/>
    <n v="0"/>
    <n v="0"/>
    <n v="0"/>
    <n v="0"/>
    <n v="0"/>
    <n v="0"/>
    <s v="Saudi Arabia"/>
  </r>
  <r>
    <n v="5068"/>
    <x v="18"/>
    <x v="0"/>
    <x v="1"/>
    <x v="1501"/>
    <n v="1"/>
    <n v="0"/>
    <d v="2013-07-31T00:00:00"/>
    <n v="75"/>
    <n v="14"/>
    <n v="1"/>
    <n v="7"/>
    <n v="2"/>
    <n v="1"/>
    <n v="1"/>
    <n v="1"/>
    <n v="2"/>
    <n v="0"/>
    <n v="2"/>
    <n v="9"/>
    <n v="0"/>
    <n v="0"/>
    <n v="0"/>
    <n v="0"/>
    <n v="0"/>
    <n v="0"/>
    <n v="0"/>
    <s v="Spain"/>
  </r>
  <r>
    <n v="9974"/>
    <x v="21"/>
    <x v="0"/>
    <x v="2"/>
    <x v="1502"/>
    <n v="1"/>
    <n v="0"/>
    <d v="2013-07-12T00:00:00"/>
    <n v="75"/>
    <n v="15"/>
    <n v="6"/>
    <n v="20"/>
    <n v="4"/>
    <n v="5"/>
    <n v="20"/>
    <n v="1"/>
    <n v="3"/>
    <n v="1"/>
    <n v="2"/>
    <n v="7"/>
    <n v="0"/>
    <n v="0"/>
    <n v="0"/>
    <n v="0"/>
    <n v="0"/>
    <n v="0"/>
    <n v="0"/>
    <s v="Saudi Arabia"/>
  </r>
  <r>
    <n v="7053"/>
    <x v="13"/>
    <x v="1"/>
    <x v="1"/>
    <x v="1503"/>
    <n v="0"/>
    <n v="0"/>
    <d v="2013-06-29T00:00:00"/>
    <n v="75"/>
    <n v="604"/>
    <n v="28"/>
    <n v="674"/>
    <n v="91"/>
    <n v="28"/>
    <n v="28"/>
    <n v="1"/>
    <n v="3"/>
    <n v="10"/>
    <n v="8"/>
    <n v="1"/>
    <n v="0"/>
    <n v="0"/>
    <n v="0"/>
    <n v="0"/>
    <n v="0"/>
    <n v="0"/>
    <n v="0"/>
    <s v="Saudi Arabia"/>
  </r>
  <r>
    <n v="3179"/>
    <x v="36"/>
    <x v="0"/>
    <x v="1"/>
    <x v="1504"/>
    <n v="0"/>
    <n v="0"/>
    <d v="2013-06-16T00:00:00"/>
    <n v="75"/>
    <n v="249"/>
    <n v="153"/>
    <n v="940"/>
    <n v="58"/>
    <n v="134"/>
    <n v="38"/>
    <n v="0"/>
    <n v="6"/>
    <n v="6"/>
    <n v="7"/>
    <n v="2"/>
    <n v="0"/>
    <n v="0"/>
    <n v="0"/>
    <n v="0"/>
    <n v="0"/>
    <n v="0"/>
    <n v="0"/>
    <s v="Spain"/>
  </r>
  <r>
    <n v="8082"/>
    <x v="18"/>
    <x v="0"/>
    <x v="2"/>
    <x v="1505"/>
    <n v="1"/>
    <n v="0"/>
    <d v="2013-05-21T00:00:00"/>
    <n v="75"/>
    <n v="1"/>
    <n v="3"/>
    <n v="6"/>
    <n v="3"/>
    <n v="6"/>
    <n v="15"/>
    <n v="1"/>
    <n v="1"/>
    <n v="1"/>
    <n v="2"/>
    <n v="7"/>
    <n v="0"/>
    <n v="0"/>
    <n v="0"/>
    <n v="0"/>
    <n v="0"/>
    <n v="1"/>
    <n v="0"/>
    <s v="Australia"/>
  </r>
  <r>
    <n v="1362"/>
    <x v="20"/>
    <x v="0"/>
    <x v="1"/>
    <x v="1506"/>
    <n v="0"/>
    <n v="0"/>
    <d v="2013-03-04T00:00:00"/>
    <n v="75"/>
    <n v="33"/>
    <n v="87"/>
    <n v="64"/>
    <n v="175"/>
    <n v="16"/>
    <n v="74"/>
    <n v="1"/>
    <n v="6"/>
    <n v="1"/>
    <n v="6"/>
    <n v="7"/>
    <n v="0"/>
    <n v="0"/>
    <n v="0"/>
    <n v="0"/>
    <n v="0"/>
    <n v="0"/>
    <n v="0"/>
    <s v="Germany"/>
  </r>
  <r>
    <n v="6768"/>
    <x v="31"/>
    <x v="0"/>
    <x v="0"/>
    <x v="1507"/>
    <n v="1"/>
    <n v="2"/>
    <d v="2013-01-12T00:00:00"/>
    <n v="75"/>
    <n v="22"/>
    <n v="1"/>
    <n v="8"/>
    <n v="2"/>
    <n v="1"/>
    <n v="2"/>
    <n v="2"/>
    <n v="1"/>
    <n v="0"/>
    <n v="3"/>
    <n v="8"/>
    <n v="0"/>
    <n v="0"/>
    <n v="0"/>
    <n v="0"/>
    <n v="0"/>
    <n v="0"/>
    <n v="0"/>
    <s v="Canada"/>
  </r>
  <r>
    <n v="2375"/>
    <x v="20"/>
    <x v="0"/>
    <x v="3"/>
    <x v="1508"/>
    <n v="1"/>
    <n v="2"/>
    <d v="2012-09-25T00:00:00"/>
    <n v="75"/>
    <n v="8"/>
    <n v="0"/>
    <n v="5"/>
    <n v="0"/>
    <n v="3"/>
    <n v="6"/>
    <n v="1"/>
    <n v="0"/>
    <n v="0"/>
    <n v="3"/>
    <n v="8"/>
    <n v="0"/>
    <n v="0"/>
    <n v="0"/>
    <n v="0"/>
    <n v="0"/>
    <n v="0"/>
    <n v="0"/>
    <s v="Spain"/>
  </r>
  <r>
    <n v="6856"/>
    <x v="7"/>
    <x v="0"/>
    <x v="3"/>
    <x v="1509"/>
    <n v="1"/>
    <n v="0"/>
    <d v="2012-09-03T00:00:00"/>
    <n v="75"/>
    <n v="14"/>
    <n v="0"/>
    <n v="23"/>
    <n v="4"/>
    <n v="5"/>
    <n v="19"/>
    <n v="3"/>
    <n v="3"/>
    <n v="0"/>
    <n v="3"/>
    <n v="9"/>
    <n v="0"/>
    <n v="0"/>
    <n v="0"/>
    <n v="0"/>
    <n v="0"/>
    <n v="1"/>
    <n v="0"/>
    <s v="Germany"/>
  </r>
  <r>
    <n v="4066"/>
    <x v="29"/>
    <x v="2"/>
    <x v="0"/>
    <x v="1510"/>
    <n v="1"/>
    <n v="0"/>
    <d v="2014-05-11T00:00:00"/>
    <n v="76"/>
    <n v="1"/>
    <n v="5"/>
    <n v="8"/>
    <n v="4"/>
    <n v="8"/>
    <n v="20"/>
    <n v="2"/>
    <n v="2"/>
    <n v="1"/>
    <n v="2"/>
    <n v="6"/>
    <n v="0"/>
    <n v="0"/>
    <n v="0"/>
    <n v="0"/>
    <n v="0"/>
    <n v="0"/>
    <n v="0"/>
    <s v="Spain"/>
  </r>
  <r>
    <n v="4333"/>
    <x v="5"/>
    <x v="0"/>
    <x v="3"/>
    <x v="1511"/>
    <n v="1"/>
    <n v="1"/>
    <d v="2014-03-23T00:00:00"/>
    <n v="76"/>
    <n v="41"/>
    <n v="0"/>
    <n v="10"/>
    <n v="0"/>
    <n v="0"/>
    <n v="3"/>
    <n v="4"/>
    <n v="2"/>
    <n v="1"/>
    <n v="3"/>
    <n v="7"/>
    <n v="0"/>
    <n v="0"/>
    <n v="0"/>
    <n v="1"/>
    <n v="0"/>
    <n v="0"/>
    <n v="0"/>
    <s v="India"/>
  </r>
  <r>
    <n v="2948"/>
    <x v="5"/>
    <x v="3"/>
    <x v="0"/>
    <x v="1512"/>
    <n v="0"/>
    <n v="1"/>
    <d v="2014-03-01T00:00:00"/>
    <n v="76"/>
    <n v="104"/>
    <n v="12"/>
    <n v="48"/>
    <n v="4"/>
    <n v="12"/>
    <n v="5"/>
    <n v="1"/>
    <n v="2"/>
    <n v="2"/>
    <n v="5"/>
    <n v="2"/>
    <n v="0"/>
    <n v="0"/>
    <n v="0"/>
    <n v="0"/>
    <n v="0"/>
    <n v="0"/>
    <n v="0"/>
    <s v="Canada"/>
  </r>
  <r>
    <n v="4927"/>
    <x v="18"/>
    <x v="0"/>
    <x v="3"/>
    <x v="1513"/>
    <n v="2"/>
    <n v="0"/>
    <d v="2014-01-15T00:00:00"/>
    <n v="76"/>
    <n v="8"/>
    <n v="3"/>
    <n v="22"/>
    <n v="21"/>
    <n v="1"/>
    <n v="13"/>
    <n v="3"/>
    <n v="3"/>
    <n v="0"/>
    <n v="3"/>
    <n v="9"/>
    <n v="0"/>
    <n v="0"/>
    <n v="0"/>
    <n v="0"/>
    <n v="0"/>
    <n v="0"/>
    <n v="0"/>
    <s v="Saudi Arabia"/>
  </r>
  <r>
    <n v="7426"/>
    <x v="18"/>
    <x v="2"/>
    <x v="2"/>
    <x v="1514"/>
    <n v="1"/>
    <n v="1"/>
    <d v="2013-11-07T00:00:00"/>
    <n v="76"/>
    <n v="111"/>
    <n v="16"/>
    <n v="37"/>
    <n v="7"/>
    <n v="9"/>
    <n v="18"/>
    <n v="3"/>
    <n v="3"/>
    <n v="1"/>
    <n v="5"/>
    <n v="3"/>
    <n v="0"/>
    <n v="0"/>
    <n v="0"/>
    <n v="0"/>
    <n v="0"/>
    <n v="0"/>
    <n v="0"/>
    <s v="Spain"/>
  </r>
  <r>
    <n v="8360"/>
    <x v="18"/>
    <x v="2"/>
    <x v="2"/>
    <x v="1514"/>
    <n v="1"/>
    <n v="1"/>
    <d v="2013-11-07T00:00:00"/>
    <n v="76"/>
    <n v="111"/>
    <n v="16"/>
    <n v="37"/>
    <n v="7"/>
    <n v="9"/>
    <n v="18"/>
    <n v="3"/>
    <n v="3"/>
    <n v="1"/>
    <n v="5"/>
    <n v="3"/>
    <n v="0"/>
    <n v="0"/>
    <n v="0"/>
    <n v="0"/>
    <n v="0"/>
    <n v="0"/>
    <n v="0"/>
    <s v="Spain"/>
  </r>
  <r>
    <n v="4058"/>
    <x v="26"/>
    <x v="1"/>
    <x v="1"/>
    <x v="1515"/>
    <n v="0"/>
    <n v="0"/>
    <d v="2013-10-12T00:00:00"/>
    <n v="76"/>
    <n v="618"/>
    <n v="15"/>
    <n v="106"/>
    <n v="20"/>
    <n v="7"/>
    <n v="45"/>
    <n v="1"/>
    <n v="11"/>
    <n v="2"/>
    <n v="8"/>
    <n v="6"/>
    <n v="0"/>
    <n v="0"/>
    <n v="0"/>
    <n v="1"/>
    <n v="0"/>
    <n v="0"/>
    <n v="0"/>
    <s v="Spain"/>
  </r>
  <r>
    <n v="10755"/>
    <x v="14"/>
    <x v="2"/>
    <x v="2"/>
    <x v="1516"/>
    <n v="1"/>
    <n v="0"/>
    <d v="2013-09-02T00:00:00"/>
    <n v="76"/>
    <n v="6"/>
    <n v="3"/>
    <n v="14"/>
    <n v="15"/>
    <n v="7"/>
    <n v="36"/>
    <n v="3"/>
    <n v="3"/>
    <n v="1"/>
    <n v="2"/>
    <n v="7"/>
    <n v="0"/>
    <n v="0"/>
    <n v="0"/>
    <n v="0"/>
    <n v="0"/>
    <n v="0"/>
    <n v="0"/>
    <s v="Australia"/>
  </r>
  <r>
    <n v="8414"/>
    <x v="31"/>
    <x v="1"/>
    <x v="1"/>
    <x v="1517"/>
    <n v="0"/>
    <n v="1"/>
    <d v="2013-08-17T00:00:00"/>
    <n v="76"/>
    <n v="56"/>
    <n v="0"/>
    <n v="12"/>
    <n v="0"/>
    <n v="0"/>
    <n v="18"/>
    <n v="2"/>
    <n v="2"/>
    <n v="0"/>
    <n v="4"/>
    <n v="7"/>
    <n v="0"/>
    <n v="0"/>
    <n v="0"/>
    <n v="0"/>
    <n v="0"/>
    <n v="0"/>
    <n v="0"/>
    <s v="Spain"/>
  </r>
  <r>
    <n v="6810"/>
    <x v="27"/>
    <x v="0"/>
    <x v="0"/>
    <x v="1518"/>
    <n v="0"/>
    <n v="0"/>
    <d v="2013-05-28T00:00:00"/>
    <n v="76"/>
    <n v="267"/>
    <n v="98"/>
    <n v="606"/>
    <n v="48"/>
    <n v="70"/>
    <n v="98"/>
    <n v="1"/>
    <n v="3"/>
    <n v="2"/>
    <n v="6"/>
    <n v="1"/>
    <n v="0"/>
    <n v="0"/>
    <n v="0"/>
    <n v="0"/>
    <n v="1"/>
    <n v="1"/>
    <n v="0"/>
    <s v="Saudi Arabia"/>
  </r>
  <r>
    <n v="3839"/>
    <x v="2"/>
    <x v="4"/>
    <x v="1"/>
    <x v="1519"/>
    <n v="1"/>
    <n v="1"/>
    <d v="2013-05-03T00:00:00"/>
    <n v="76"/>
    <n v="6"/>
    <n v="12"/>
    <n v="3"/>
    <n v="21"/>
    <n v="6"/>
    <n v="40"/>
    <n v="5"/>
    <n v="2"/>
    <n v="2"/>
    <n v="3"/>
    <n v="5"/>
    <n v="0"/>
    <n v="0"/>
    <n v="0"/>
    <n v="0"/>
    <n v="0"/>
    <n v="0"/>
    <n v="0"/>
    <s v="Spain"/>
  </r>
  <r>
    <n v="3483"/>
    <x v="2"/>
    <x v="0"/>
    <x v="2"/>
    <x v="1520"/>
    <n v="0"/>
    <n v="0"/>
    <d v="2013-04-06T00:00:00"/>
    <n v="76"/>
    <n v="1039"/>
    <n v="43"/>
    <n v="204"/>
    <n v="153"/>
    <n v="58"/>
    <n v="29"/>
    <n v="3"/>
    <n v="2"/>
    <n v="8"/>
    <n v="12"/>
    <n v="8"/>
    <n v="1"/>
    <n v="1"/>
    <n v="0"/>
    <n v="1"/>
    <n v="0"/>
    <n v="1"/>
    <n v="0"/>
    <s v="Canada"/>
  </r>
  <r>
    <n v="238"/>
    <x v="3"/>
    <x v="2"/>
    <x v="3"/>
    <x v="1521"/>
    <n v="1"/>
    <n v="1"/>
    <d v="2013-01-23T00:00:00"/>
    <n v="76"/>
    <n v="515"/>
    <n v="47"/>
    <n v="181"/>
    <n v="149"/>
    <n v="95"/>
    <n v="95"/>
    <n v="15"/>
    <n v="9"/>
    <n v="6"/>
    <n v="9"/>
    <n v="7"/>
    <n v="0"/>
    <n v="0"/>
    <n v="0"/>
    <n v="0"/>
    <n v="0"/>
    <n v="0"/>
    <n v="0"/>
    <s v="Spain"/>
  </r>
  <r>
    <n v="591"/>
    <x v="35"/>
    <x v="0"/>
    <x v="4"/>
    <x v="1522"/>
    <n v="0"/>
    <n v="1"/>
    <d v="2013-01-20T00:00:00"/>
    <n v="76"/>
    <n v="293"/>
    <n v="35"/>
    <n v="179"/>
    <n v="46"/>
    <n v="59"/>
    <n v="65"/>
    <n v="2"/>
    <n v="8"/>
    <n v="3"/>
    <n v="7"/>
    <n v="7"/>
    <n v="0"/>
    <n v="0"/>
    <n v="0"/>
    <n v="0"/>
    <n v="0"/>
    <n v="0"/>
    <n v="0"/>
    <s v="India"/>
  </r>
  <r>
    <n v="5063"/>
    <x v="11"/>
    <x v="0"/>
    <x v="1"/>
    <x v="1523"/>
    <n v="1"/>
    <n v="0"/>
    <d v="2012-12-18T00:00:00"/>
    <n v="76"/>
    <n v="41"/>
    <n v="5"/>
    <n v="129"/>
    <n v="10"/>
    <n v="3"/>
    <n v="3"/>
    <n v="3"/>
    <n v="4"/>
    <n v="1"/>
    <n v="4"/>
    <n v="9"/>
    <n v="0"/>
    <n v="0"/>
    <n v="0"/>
    <n v="0"/>
    <n v="0"/>
    <n v="0"/>
    <n v="0"/>
    <s v="Spain"/>
  </r>
  <r>
    <n v="4303"/>
    <x v="35"/>
    <x v="1"/>
    <x v="3"/>
    <x v="1524"/>
    <n v="0"/>
    <n v="1"/>
    <d v="2012-12-08T00:00:00"/>
    <n v="76"/>
    <n v="107"/>
    <n v="2"/>
    <n v="12"/>
    <n v="2"/>
    <n v="2"/>
    <n v="12"/>
    <n v="0"/>
    <n v="0"/>
    <n v="0"/>
    <n v="1"/>
    <n v="20"/>
    <n v="0"/>
    <n v="0"/>
    <n v="0"/>
    <n v="0"/>
    <n v="0"/>
    <n v="0"/>
    <n v="0"/>
    <s v="Canada"/>
  </r>
  <r>
    <n v="2258"/>
    <x v="19"/>
    <x v="0"/>
    <x v="2"/>
    <x v="1525"/>
    <n v="1"/>
    <n v="0"/>
    <d v="2012-12-04T00:00:00"/>
    <n v="76"/>
    <n v="8"/>
    <n v="4"/>
    <n v="15"/>
    <n v="7"/>
    <n v="6"/>
    <n v="2"/>
    <n v="1"/>
    <n v="1"/>
    <n v="0"/>
    <n v="3"/>
    <n v="8"/>
    <n v="0"/>
    <n v="0"/>
    <n v="0"/>
    <n v="0"/>
    <n v="0"/>
    <n v="0"/>
    <n v="0"/>
    <s v="Spain"/>
  </r>
  <r>
    <n v="7301"/>
    <x v="33"/>
    <x v="2"/>
    <x v="1"/>
    <x v="1526"/>
    <n v="1"/>
    <n v="0"/>
    <d v="2012-11-17T00:00:00"/>
    <n v="76"/>
    <n v="4"/>
    <n v="22"/>
    <n v="11"/>
    <n v="3"/>
    <n v="7"/>
    <n v="32"/>
    <n v="2"/>
    <n v="3"/>
    <n v="0"/>
    <n v="3"/>
    <n v="8"/>
    <n v="0"/>
    <n v="0"/>
    <n v="0"/>
    <n v="0"/>
    <n v="0"/>
    <n v="1"/>
    <n v="0"/>
    <s v="Spain"/>
  </r>
  <r>
    <n v="11121"/>
    <x v="9"/>
    <x v="0"/>
    <x v="2"/>
    <x v="1527"/>
    <n v="1"/>
    <n v="0"/>
    <d v="2012-11-10T00:00:00"/>
    <n v="76"/>
    <n v="2"/>
    <n v="14"/>
    <n v="28"/>
    <n v="16"/>
    <n v="3"/>
    <n v="7"/>
    <n v="4"/>
    <n v="4"/>
    <n v="0"/>
    <n v="3"/>
    <n v="9"/>
    <n v="0"/>
    <n v="0"/>
    <n v="0"/>
    <n v="0"/>
    <n v="0"/>
    <n v="0"/>
    <n v="0"/>
    <s v="India"/>
  </r>
  <r>
    <n v="5287"/>
    <x v="28"/>
    <x v="0"/>
    <x v="2"/>
    <x v="1528"/>
    <n v="1"/>
    <n v="0"/>
    <d v="2014-06-19T00:00:00"/>
    <n v="77"/>
    <n v="45"/>
    <n v="2"/>
    <n v="26"/>
    <n v="4"/>
    <n v="1"/>
    <n v="1"/>
    <n v="3"/>
    <n v="3"/>
    <n v="1"/>
    <n v="3"/>
    <n v="7"/>
    <n v="0"/>
    <n v="0"/>
    <n v="0"/>
    <n v="0"/>
    <n v="0"/>
    <n v="0"/>
    <n v="0"/>
    <s v="Spain"/>
  </r>
  <r>
    <n v="6457"/>
    <x v="14"/>
    <x v="0"/>
    <x v="0"/>
    <x v="1529"/>
    <n v="0"/>
    <n v="1"/>
    <d v="2014-05-29T00:00:00"/>
    <n v="77"/>
    <n v="527"/>
    <n v="24"/>
    <n v="230"/>
    <n v="32"/>
    <n v="24"/>
    <n v="65"/>
    <n v="2"/>
    <n v="6"/>
    <n v="4"/>
    <n v="12"/>
    <n v="4"/>
    <n v="0"/>
    <n v="0"/>
    <n v="0"/>
    <n v="0"/>
    <n v="0"/>
    <n v="0"/>
    <n v="0"/>
    <s v="Saudi Arabia"/>
  </r>
  <r>
    <n v="3559"/>
    <x v="46"/>
    <x v="2"/>
    <x v="2"/>
    <x v="1530"/>
    <n v="1"/>
    <n v="0"/>
    <d v="2014-05-10T00:00:00"/>
    <n v="77"/>
    <n v="12"/>
    <n v="11"/>
    <n v="10"/>
    <n v="3"/>
    <n v="12"/>
    <n v="9"/>
    <n v="3"/>
    <n v="2"/>
    <n v="1"/>
    <n v="3"/>
    <n v="6"/>
    <n v="0"/>
    <n v="0"/>
    <n v="0"/>
    <n v="0"/>
    <n v="0"/>
    <n v="0"/>
    <n v="0"/>
    <s v="India"/>
  </r>
  <r>
    <n v="5577"/>
    <x v="27"/>
    <x v="0"/>
    <x v="3"/>
    <x v="205"/>
    <n v="1"/>
    <n v="0"/>
    <d v="2014-05-03T00:00:00"/>
    <n v="77"/>
    <n v="8"/>
    <n v="0"/>
    <n v="9"/>
    <n v="2"/>
    <n v="1"/>
    <n v="3"/>
    <n v="1"/>
    <n v="1"/>
    <n v="0"/>
    <n v="2"/>
    <n v="6"/>
    <n v="0"/>
    <n v="0"/>
    <n v="0"/>
    <n v="0"/>
    <n v="0"/>
    <n v="0"/>
    <n v="0"/>
    <s v="Spain"/>
  </r>
  <r>
    <n v="641"/>
    <x v="3"/>
    <x v="0"/>
    <x v="1"/>
    <x v="1531"/>
    <n v="0"/>
    <n v="1"/>
    <d v="2014-04-04T00:00:00"/>
    <n v="77"/>
    <n v="59"/>
    <n v="0"/>
    <n v="12"/>
    <n v="0"/>
    <n v="0"/>
    <n v="48"/>
    <n v="1"/>
    <n v="2"/>
    <n v="2"/>
    <n v="2"/>
    <n v="4"/>
    <n v="0"/>
    <n v="0"/>
    <n v="1"/>
    <n v="0"/>
    <n v="0"/>
    <n v="0"/>
    <n v="0"/>
    <s v="India"/>
  </r>
  <r>
    <n v="954"/>
    <x v="12"/>
    <x v="4"/>
    <x v="4"/>
    <x v="1532"/>
    <n v="0"/>
    <n v="0"/>
    <d v="2014-03-27T00:00:00"/>
    <n v="77"/>
    <n v="3"/>
    <n v="3"/>
    <n v="24"/>
    <n v="34"/>
    <n v="7"/>
    <n v="31"/>
    <n v="1"/>
    <n v="2"/>
    <n v="1"/>
    <n v="3"/>
    <n v="5"/>
    <n v="0"/>
    <n v="0"/>
    <n v="0"/>
    <n v="0"/>
    <n v="0"/>
    <n v="0"/>
    <n v="0"/>
    <s v="Australia"/>
  </r>
  <r>
    <n v="1834"/>
    <x v="29"/>
    <x v="3"/>
    <x v="1"/>
    <x v="1533"/>
    <n v="1"/>
    <n v="0"/>
    <d v="2014-03-08T00:00:00"/>
    <n v="77"/>
    <n v="30"/>
    <n v="5"/>
    <n v="23"/>
    <n v="4"/>
    <n v="1"/>
    <n v="4"/>
    <n v="1"/>
    <n v="2"/>
    <n v="0"/>
    <n v="3"/>
    <n v="7"/>
    <n v="0"/>
    <n v="0"/>
    <n v="0"/>
    <n v="0"/>
    <n v="0"/>
    <n v="0"/>
    <n v="0"/>
    <s v="Saudi Arabia"/>
  </r>
  <r>
    <n v="8789"/>
    <x v="4"/>
    <x v="2"/>
    <x v="2"/>
    <x v="1534"/>
    <n v="1"/>
    <n v="0"/>
    <d v="2014-01-11T00:00:00"/>
    <n v="77"/>
    <n v="35"/>
    <n v="40"/>
    <n v="111"/>
    <n v="36"/>
    <n v="40"/>
    <n v="12"/>
    <n v="3"/>
    <n v="3"/>
    <n v="1"/>
    <n v="7"/>
    <n v="4"/>
    <n v="0"/>
    <n v="0"/>
    <n v="0"/>
    <n v="0"/>
    <n v="0"/>
    <n v="0"/>
    <n v="0"/>
    <s v="Spain"/>
  </r>
  <r>
    <n v="10584"/>
    <x v="14"/>
    <x v="0"/>
    <x v="2"/>
    <x v="1535"/>
    <n v="0"/>
    <n v="1"/>
    <d v="2013-12-02T00:00:00"/>
    <n v="77"/>
    <n v="225"/>
    <n v="162"/>
    <n v="387"/>
    <n v="106"/>
    <n v="36"/>
    <n v="29"/>
    <n v="1"/>
    <n v="5"/>
    <n v="10"/>
    <n v="8"/>
    <n v="3"/>
    <n v="0"/>
    <n v="0"/>
    <n v="0"/>
    <n v="0"/>
    <n v="0"/>
    <n v="0"/>
    <n v="0"/>
    <s v="Spain"/>
  </r>
  <r>
    <n v="2337"/>
    <x v="18"/>
    <x v="0"/>
    <x v="0"/>
    <x v="1536"/>
    <n v="1"/>
    <n v="0"/>
    <d v="2013-10-24T00:00:00"/>
    <n v="77"/>
    <n v="9"/>
    <n v="1"/>
    <n v="24"/>
    <n v="2"/>
    <n v="1"/>
    <n v="2"/>
    <n v="3"/>
    <n v="3"/>
    <n v="0"/>
    <n v="3"/>
    <n v="6"/>
    <n v="0"/>
    <n v="0"/>
    <n v="0"/>
    <n v="0"/>
    <n v="0"/>
    <n v="0"/>
    <n v="0"/>
    <s v="Spain"/>
  </r>
  <r>
    <n v="6071"/>
    <x v="4"/>
    <x v="0"/>
    <x v="1"/>
    <x v="1537"/>
    <n v="0"/>
    <n v="0"/>
    <d v="2013-07-19T00:00:00"/>
    <n v="77"/>
    <n v="493"/>
    <n v="70"/>
    <n v="324"/>
    <n v="146"/>
    <n v="40"/>
    <n v="84"/>
    <n v="1"/>
    <n v="3"/>
    <n v="7"/>
    <n v="11"/>
    <n v="1"/>
    <n v="0"/>
    <n v="0"/>
    <n v="0"/>
    <n v="0"/>
    <n v="0"/>
    <n v="0"/>
    <n v="0"/>
    <s v="Spain"/>
  </r>
  <r>
    <n v="295"/>
    <x v="4"/>
    <x v="0"/>
    <x v="1"/>
    <x v="1537"/>
    <n v="0"/>
    <n v="0"/>
    <d v="2013-07-19T00:00:00"/>
    <n v="77"/>
    <n v="493"/>
    <n v="70"/>
    <n v="324"/>
    <n v="146"/>
    <n v="40"/>
    <n v="84"/>
    <n v="1"/>
    <n v="3"/>
    <n v="7"/>
    <n v="11"/>
    <n v="1"/>
    <n v="0"/>
    <n v="0"/>
    <n v="0"/>
    <n v="0"/>
    <n v="0"/>
    <n v="0"/>
    <n v="0"/>
    <s v="Spain"/>
  </r>
  <r>
    <n v="10203"/>
    <x v="22"/>
    <x v="0"/>
    <x v="1"/>
    <x v="1538"/>
    <n v="1"/>
    <n v="0"/>
    <d v="2013-06-30T00:00:00"/>
    <n v="77"/>
    <n v="11"/>
    <n v="7"/>
    <n v="9"/>
    <n v="3"/>
    <n v="1"/>
    <n v="11"/>
    <n v="1"/>
    <n v="1"/>
    <n v="0"/>
    <n v="3"/>
    <n v="7"/>
    <n v="0"/>
    <n v="0"/>
    <n v="0"/>
    <n v="0"/>
    <n v="0"/>
    <n v="0"/>
    <n v="0"/>
    <s v="Spain"/>
  </r>
  <r>
    <n v="3968"/>
    <x v="0"/>
    <x v="2"/>
    <x v="0"/>
    <x v="1539"/>
    <n v="0"/>
    <n v="0"/>
    <d v="2013-06-28T00:00:00"/>
    <n v="77"/>
    <n v="918"/>
    <n v="10"/>
    <n v="129"/>
    <n v="13"/>
    <n v="0"/>
    <n v="129"/>
    <n v="1"/>
    <n v="11"/>
    <n v="3"/>
    <n v="12"/>
    <n v="7"/>
    <n v="0"/>
    <n v="1"/>
    <n v="0"/>
    <n v="1"/>
    <n v="1"/>
    <n v="1"/>
    <n v="0"/>
    <s v="Canada"/>
  </r>
  <r>
    <n v="4037"/>
    <x v="14"/>
    <x v="0"/>
    <x v="0"/>
    <x v="80"/>
    <n v="1"/>
    <n v="0"/>
    <d v="2013-06-14T00:00:00"/>
    <n v="77"/>
    <n v="3"/>
    <n v="1"/>
    <n v="3"/>
    <n v="8"/>
    <n v="0"/>
    <n v="5"/>
    <n v="1"/>
    <n v="1"/>
    <n v="0"/>
    <n v="2"/>
    <n v="7"/>
    <n v="0"/>
    <n v="0"/>
    <n v="0"/>
    <n v="0"/>
    <n v="0"/>
    <n v="0"/>
    <n v="0"/>
    <s v="Saudi Arabia"/>
  </r>
  <r>
    <n v="6932"/>
    <x v="56"/>
    <x v="1"/>
    <x v="2"/>
    <x v="1540"/>
    <n v="0"/>
    <n v="0"/>
    <d v="2013-04-13T00:00:00"/>
    <n v="77"/>
    <n v="1285"/>
    <n v="42"/>
    <n v="716"/>
    <n v="55"/>
    <n v="0"/>
    <n v="21"/>
    <n v="0"/>
    <n v="7"/>
    <n v="10"/>
    <n v="5"/>
    <n v="2"/>
    <n v="0"/>
    <n v="0"/>
    <n v="0"/>
    <n v="0"/>
    <n v="1"/>
    <n v="0"/>
    <n v="0"/>
    <s v="Spain"/>
  </r>
  <r>
    <n v="10159"/>
    <x v="0"/>
    <x v="0"/>
    <x v="0"/>
    <x v="1541"/>
    <n v="0"/>
    <n v="1"/>
    <d v="2013-03-31T00:00:00"/>
    <n v="77"/>
    <n v="440"/>
    <n v="81"/>
    <n v="368"/>
    <n v="0"/>
    <n v="122"/>
    <n v="174"/>
    <n v="6"/>
    <n v="11"/>
    <n v="5"/>
    <n v="9"/>
    <n v="6"/>
    <n v="0"/>
    <n v="0"/>
    <n v="0"/>
    <n v="0"/>
    <n v="0"/>
    <n v="0"/>
    <n v="0"/>
    <s v="Australia"/>
  </r>
  <r>
    <n v="1177"/>
    <x v="13"/>
    <x v="3"/>
    <x v="3"/>
    <x v="1542"/>
    <n v="1"/>
    <n v="1"/>
    <d v="2013-01-26T00:00:00"/>
    <n v="77"/>
    <n v="80"/>
    <n v="3"/>
    <n v="26"/>
    <n v="4"/>
    <n v="2"/>
    <n v="14"/>
    <n v="4"/>
    <n v="3"/>
    <n v="1"/>
    <n v="3"/>
    <n v="7"/>
    <n v="0"/>
    <n v="0"/>
    <n v="0"/>
    <n v="0"/>
    <n v="0"/>
    <n v="0"/>
    <n v="0"/>
    <s v="Spain"/>
  </r>
  <r>
    <n v="9426"/>
    <x v="32"/>
    <x v="3"/>
    <x v="1"/>
    <x v="1543"/>
    <n v="0"/>
    <n v="1"/>
    <d v="2013-01-12T00:00:00"/>
    <n v="77"/>
    <n v="691"/>
    <n v="0"/>
    <n v="69"/>
    <n v="10"/>
    <n v="0"/>
    <n v="130"/>
    <n v="4"/>
    <n v="2"/>
    <n v="6"/>
    <n v="3"/>
    <n v="8"/>
    <n v="0"/>
    <n v="0"/>
    <n v="0"/>
    <n v="0"/>
    <n v="0"/>
    <n v="0"/>
    <n v="0"/>
    <s v="Spain"/>
  </r>
  <r>
    <n v="10637"/>
    <x v="32"/>
    <x v="0"/>
    <x v="2"/>
    <x v="1544"/>
    <n v="1"/>
    <n v="2"/>
    <d v="2013-01-01T00:00:00"/>
    <n v="77"/>
    <n v="24"/>
    <n v="0"/>
    <n v="27"/>
    <n v="8"/>
    <n v="30"/>
    <n v="10"/>
    <n v="2"/>
    <n v="3"/>
    <n v="0"/>
    <n v="3"/>
    <n v="7"/>
    <n v="0"/>
    <n v="0"/>
    <n v="0"/>
    <n v="0"/>
    <n v="0"/>
    <n v="0"/>
    <n v="1"/>
    <s v="Spain"/>
  </r>
  <r>
    <n v="10826"/>
    <x v="8"/>
    <x v="0"/>
    <x v="2"/>
    <x v="1545"/>
    <n v="0"/>
    <n v="0"/>
    <d v="2012-12-28T00:00:00"/>
    <n v="77"/>
    <n v="6"/>
    <n v="1"/>
    <n v="7"/>
    <n v="23"/>
    <n v="4"/>
    <n v="19"/>
    <n v="1"/>
    <n v="1"/>
    <n v="1"/>
    <n v="2"/>
    <n v="8"/>
    <n v="0"/>
    <n v="0"/>
    <n v="0"/>
    <n v="0"/>
    <n v="0"/>
    <n v="0"/>
    <n v="0"/>
    <s v="Spain"/>
  </r>
  <r>
    <n v="4086"/>
    <x v="8"/>
    <x v="0"/>
    <x v="2"/>
    <x v="1545"/>
    <n v="0"/>
    <n v="0"/>
    <d v="2012-12-28T00:00:00"/>
    <n v="77"/>
    <n v="6"/>
    <n v="1"/>
    <n v="7"/>
    <n v="23"/>
    <n v="4"/>
    <n v="19"/>
    <n v="1"/>
    <n v="1"/>
    <n v="1"/>
    <n v="2"/>
    <n v="8"/>
    <n v="0"/>
    <n v="0"/>
    <n v="0"/>
    <n v="0"/>
    <n v="0"/>
    <n v="0"/>
    <n v="0"/>
    <s v="Germany"/>
  </r>
  <r>
    <n v="10304"/>
    <x v="8"/>
    <x v="0"/>
    <x v="2"/>
    <x v="1545"/>
    <n v="0"/>
    <n v="0"/>
    <d v="2012-12-28T00:00:00"/>
    <n v="77"/>
    <n v="6"/>
    <n v="1"/>
    <n v="7"/>
    <n v="23"/>
    <n v="4"/>
    <n v="19"/>
    <n v="1"/>
    <n v="1"/>
    <n v="1"/>
    <n v="2"/>
    <n v="8"/>
    <n v="0"/>
    <n v="0"/>
    <n v="0"/>
    <n v="0"/>
    <n v="0"/>
    <n v="0"/>
    <n v="0"/>
    <s v="Spain"/>
  </r>
  <r>
    <n v="7998"/>
    <x v="2"/>
    <x v="0"/>
    <x v="3"/>
    <x v="1546"/>
    <n v="1"/>
    <n v="1"/>
    <d v="2012-12-11T00:00:00"/>
    <n v="77"/>
    <n v="53"/>
    <n v="8"/>
    <n v="17"/>
    <n v="13"/>
    <n v="0"/>
    <n v="21"/>
    <n v="3"/>
    <n v="2"/>
    <n v="2"/>
    <n v="2"/>
    <n v="7"/>
    <n v="0"/>
    <n v="0"/>
    <n v="0"/>
    <n v="0"/>
    <n v="0"/>
    <n v="0"/>
    <n v="0"/>
    <s v="India"/>
  </r>
  <r>
    <n v="10992"/>
    <x v="3"/>
    <x v="0"/>
    <x v="3"/>
    <x v="1547"/>
    <n v="1"/>
    <n v="1"/>
    <d v="2012-08-29T00:00:00"/>
    <n v="77"/>
    <n v="650"/>
    <n v="28"/>
    <n v="353"/>
    <n v="45"/>
    <n v="42"/>
    <n v="30"/>
    <n v="5"/>
    <n v="4"/>
    <n v="6"/>
    <n v="11"/>
    <n v="8"/>
    <n v="0"/>
    <n v="0"/>
    <n v="0"/>
    <n v="0"/>
    <n v="0"/>
    <n v="0"/>
    <n v="0"/>
    <s v="Saudi Arabia"/>
  </r>
  <r>
    <n v="6383"/>
    <x v="18"/>
    <x v="1"/>
    <x v="3"/>
    <x v="1548"/>
    <n v="1"/>
    <n v="0"/>
    <d v="2014-05-25T00:00:00"/>
    <n v="78"/>
    <n v="26"/>
    <n v="0"/>
    <n v="15"/>
    <n v="2"/>
    <n v="1"/>
    <n v="2"/>
    <n v="2"/>
    <n v="3"/>
    <n v="0"/>
    <n v="3"/>
    <n v="8"/>
    <n v="0"/>
    <n v="0"/>
    <n v="0"/>
    <n v="0"/>
    <n v="0"/>
    <n v="0"/>
    <n v="0"/>
    <s v="Saudi Arabia"/>
  </r>
  <r>
    <n v="10536"/>
    <x v="18"/>
    <x v="1"/>
    <x v="3"/>
    <x v="1548"/>
    <n v="1"/>
    <n v="0"/>
    <d v="2014-05-25T00:00:00"/>
    <n v="78"/>
    <n v="26"/>
    <n v="0"/>
    <n v="15"/>
    <n v="2"/>
    <n v="1"/>
    <n v="2"/>
    <n v="2"/>
    <n v="3"/>
    <n v="0"/>
    <n v="3"/>
    <n v="8"/>
    <n v="0"/>
    <n v="0"/>
    <n v="0"/>
    <n v="0"/>
    <n v="0"/>
    <n v="0"/>
    <n v="0"/>
    <s v="Spain"/>
  </r>
  <r>
    <n v="6036"/>
    <x v="8"/>
    <x v="3"/>
    <x v="3"/>
    <x v="1549"/>
    <n v="0"/>
    <n v="0"/>
    <d v="2014-03-17T00:00:00"/>
    <n v="78"/>
    <n v="1168"/>
    <n v="92"/>
    <n v="408"/>
    <n v="72"/>
    <n v="129"/>
    <n v="55"/>
    <n v="1"/>
    <n v="5"/>
    <n v="6"/>
    <n v="7"/>
    <n v="1"/>
    <n v="0"/>
    <n v="0"/>
    <n v="0"/>
    <n v="0"/>
    <n v="1"/>
    <n v="0"/>
    <n v="0"/>
    <s v="Spain"/>
  </r>
  <r>
    <n v="11092"/>
    <x v="1"/>
    <x v="0"/>
    <x v="2"/>
    <x v="1550"/>
    <n v="1"/>
    <n v="1"/>
    <d v="2014-03-02T00:00:00"/>
    <n v="78"/>
    <n v="12"/>
    <n v="1"/>
    <n v="21"/>
    <n v="2"/>
    <n v="2"/>
    <n v="3"/>
    <n v="2"/>
    <n v="2"/>
    <n v="0"/>
    <n v="3"/>
    <n v="7"/>
    <n v="0"/>
    <n v="0"/>
    <n v="0"/>
    <n v="0"/>
    <n v="0"/>
    <n v="0"/>
    <n v="0"/>
    <s v="Saudi Arabia"/>
  </r>
  <r>
    <n v="538"/>
    <x v="4"/>
    <x v="0"/>
    <x v="1"/>
    <x v="1551"/>
    <n v="1"/>
    <n v="0"/>
    <d v="2014-02-10T00:00:00"/>
    <n v="78"/>
    <n v="31"/>
    <n v="9"/>
    <n v="27"/>
    <n v="16"/>
    <n v="9"/>
    <n v="33"/>
    <n v="1"/>
    <n v="1"/>
    <n v="1"/>
    <n v="4"/>
    <n v="3"/>
    <n v="0"/>
    <n v="0"/>
    <n v="0"/>
    <n v="0"/>
    <n v="0"/>
    <n v="0"/>
    <n v="0"/>
    <s v="Saudi Arabia"/>
  </r>
  <r>
    <n v="10022"/>
    <x v="28"/>
    <x v="1"/>
    <x v="1"/>
    <x v="1552"/>
    <n v="1"/>
    <n v="1"/>
    <d v="2014-02-09T00:00:00"/>
    <n v="78"/>
    <n v="12"/>
    <n v="0"/>
    <n v="4"/>
    <n v="0"/>
    <n v="0"/>
    <n v="0"/>
    <n v="1"/>
    <n v="1"/>
    <n v="0"/>
    <n v="2"/>
    <n v="5"/>
    <n v="0"/>
    <n v="0"/>
    <n v="0"/>
    <n v="0"/>
    <n v="0"/>
    <n v="0"/>
    <n v="0"/>
    <s v="Spain"/>
  </r>
  <r>
    <n v="10157"/>
    <x v="15"/>
    <x v="0"/>
    <x v="1"/>
    <x v="1553"/>
    <n v="0"/>
    <n v="1"/>
    <d v="2014-01-25T00:00:00"/>
    <n v="78"/>
    <n v="89"/>
    <n v="15"/>
    <n v="89"/>
    <n v="34"/>
    <n v="42"/>
    <n v="5"/>
    <n v="1"/>
    <n v="4"/>
    <n v="1"/>
    <n v="6"/>
    <n v="4"/>
    <n v="0"/>
    <n v="0"/>
    <n v="0"/>
    <n v="0"/>
    <n v="0"/>
    <n v="0"/>
    <n v="0"/>
    <s v="Canada"/>
  </r>
  <r>
    <n v="3503"/>
    <x v="47"/>
    <x v="0"/>
    <x v="0"/>
    <x v="1554"/>
    <n v="0"/>
    <n v="0"/>
    <d v="2013-12-02T00:00:00"/>
    <n v="78"/>
    <n v="255"/>
    <n v="47"/>
    <n v="573"/>
    <n v="52"/>
    <n v="32"/>
    <n v="15"/>
    <n v="1"/>
    <n v="5"/>
    <n v="3"/>
    <n v="6"/>
    <n v="1"/>
    <n v="0"/>
    <n v="0"/>
    <n v="0"/>
    <n v="0"/>
    <n v="0"/>
    <n v="0"/>
    <n v="0"/>
    <s v="Saudi Arabia"/>
  </r>
  <r>
    <n v="146"/>
    <x v="12"/>
    <x v="1"/>
    <x v="1"/>
    <x v="1555"/>
    <n v="0"/>
    <n v="0"/>
    <d v="2013-11-15T00:00:00"/>
    <n v="78"/>
    <n v="760"/>
    <n v="53"/>
    <n v="400"/>
    <n v="17"/>
    <n v="93"/>
    <n v="0"/>
    <n v="1"/>
    <n v="4"/>
    <n v="5"/>
    <n v="11"/>
    <n v="2"/>
    <n v="1"/>
    <n v="0"/>
    <n v="0"/>
    <n v="0"/>
    <n v="0"/>
    <n v="0"/>
    <n v="0"/>
    <s v="Spain"/>
  </r>
  <r>
    <n v="5538"/>
    <x v="17"/>
    <x v="0"/>
    <x v="0"/>
    <x v="1556"/>
    <n v="0"/>
    <n v="0"/>
    <d v="2013-10-08T00:00:00"/>
    <n v="78"/>
    <n v="897"/>
    <n v="161"/>
    <n v="430"/>
    <n v="186"/>
    <n v="161"/>
    <n v="27"/>
    <n v="0"/>
    <n v="4"/>
    <n v="7"/>
    <n v="6"/>
    <n v="1"/>
    <n v="1"/>
    <n v="0"/>
    <n v="1"/>
    <n v="0"/>
    <n v="1"/>
    <n v="1"/>
    <n v="0"/>
    <s v="Spain"/>
  </r>
  <r>
    <n v="3910"/>
    <x v="17"/>
    <x v="0"/>
    <x v="0"/>
    <x v="1556"/>
    <n v="0"/>
    <n v="0"/>
    <d v="2013-10-08T00:00:00"/>
    <n v="78"/>
    <n v="897"/>
    <n v="161"/>
    <n v="430"/>
    <n v="186"/>
    <n v="161"/>
    <n v="27"/>
    <n v="0"/>
    <n v="4"/>
    <n v="7"/>
    <n v="6"/>
    <n v="1"/>
    <n v="1"/>
    <n v="0"/>
    <n v="1"/>
    <n v="0"/>
    <n v="1"/>
    <n v="1"/>
    <n v="0"/>
    <s v="Spain"/>
  </r>
  <r>
    <n v="4227"/>
    <x v="25"/>
    <x v="3"/>
    <x v="3"/>
    <x v="1557"/>
    <n v="1"/>
    <n v="1"/>
    <d v="2013-09-06T00:00:00"/>
    <n v="78"/>
    <n v="28"/>
    <n v="0"/>
    <n v="13"/>
    <n v="4"/>
    <n v="2"/>
    <n v="8"/>
    <n v="3"/>
    <n v="2"/>
    <n v="1"/>
    <n v="3"/>
    <n v="5"/>
    <n v="0"/>
    <n v="0"/>
    <n v="0"/>
    <n v="0"/>
    <n v="0"/>
    <n v="0"/>
    <n v="0"/>
    <s v="Spain"/>
  </r>
  <r>
    <n v="6634"/>
    <x v="7"/>
    <x v="3"/>
    <x v="0"/>
    <x v="1558"/>
    <n v="1"/>
    <n v="0"/>
    <d v="2013-08-07T00:00:00"/>
    <n v="78"/>
    <n v="22"/>
    <n v="3"/>
    <n v="18"/>
    <n v="0"/>
    <n v="0"/>
    <n v="11"/>
    <n v="1"/>
    <n v="2"/>
    <n v="0"/>
    <n v="3"/>
    <n v="7"/>
    <n v="0"/>
    <n v="0"/>
    <n v="0"/>
    <n v="0"/>
    <n v="0"/>
    <n v="0"/>
    <n v="0"/>
    <s v="Saudi Arabia"/>
  </r>
  <r>
    <n v="8916"/>
    <x v="17"/>
    <x v="0"/>
    <x v="0"/>
    <x v="1559"/>
    <n v="2"/>
    <n v="0"/>
    <d v="2013-07-23T00:00:00"/>
    <n v="78"/>
    <n v="9"/>
    <n v="1"/>
    <n v="5"/>
    <n v="0"/>
    <n v="0"/>
    <n v="1"/>
    <n v="1"/>
    <n v="0"/>
    <n v="0"/>
    <n v="3"/>
    <n v="5"/>
    <n v="0"/>
    <n v="0"/>
    <n v="0"/>
    <n v="0"/>
    <n v="0"/>
    <n v="0"/>
    <n v="0"/>
    <s v="Saudi Arabia"/>
  </r>
  <r>
    <n v="6460"/>
    <x v="33"/>
    <x v="0"/>
    <x v="2"/>
    <x v="1560"/>
    <n v="1"/>
    <n v="0"/>
    <d v="2013-07-13T00:00:00"/>
    <n v="78"/>
    <n v="12"/>
    <n v="4"/>
    <n v="6"/>
    <n v="11"/>
    <n v="8"/>
    <n v="16"/>
    <n v="2"/>
    <n v="2"/>
    <n v="0"/>
    <n v="3"/>
    <n v="8"/>
    <n v="0"/>
    <n v="0"/>
    <n v="0"/>
    <n v="0"/>
    <n v="0"/>
    <n v="0"/>
    <n v="0"/>
    <s v="India"/>
  </r>
  <r>
    <n v="5883"/>
    <x v="20"/>
    <x v="0"/>
    <x v="2"/>
    <x v="1561"/>
    <n v="1"/>
    <n v="0"/>
    <d v="2013-05-26T00:00:00"/>
    <n v="78"/>
    <n v="138"/>
    <n v="120"/>
    <n v="204"/>
    <n v="16"/>
    <n v="126"/>
    <n v="60"/>
    <n v="3"/>
    <n v="7"/>
    <n v="4"/>
    <n v="7"/>
    <n v="5"/>
    <n v="0"/>
    <n v="0"/>
    <n v="0"/>
    <n v="0"/>
    <n v="0"/>
    <n v="0"/>
    <n v="0"/>
    <s v="Spain"/>
  </r>
  <r>
    <n v="10091"/>
    <x v="16"/>
    <x v="0"/>
    <x v="1"/>
    <x v="1562"/>
    <n v="0"/>
    <n v="1"/>
    <d v="2013-05-20T00:00:00"/>
    <n v="78"/>
    <n v="520"/>
    <n v="20"/>
    <n v="367"/>
    <n v="39"/>
    <n v="81"/>
    <n v="40"/>
    <n v="2"/>
    <n v="6"/>
    <n v="3"/>
    <n v="6"/>
    <n v="5"/>
    <n v="0"/>
    <n v="0"/>
    <n v="0"/>
    <n v="0"/>
    <n v="0"/>
    <n v="0"/>
    <n v="0"/>
    <s v="Spain"/>
  </r>
  <r>
    <n v="697"/>
    <x v="10"/>
    <x v="0"/>
    <x v="3"/>
    <x v="1563"/>
    <n v="0"/>
    <n v="0"/>
    <d v="2013-03-12T00:00:00"/>
    <n v="78"/>
    <n v="972"/>
    <n v="59"/>
    <n v="913"/>
    <n v="25"/>
    <n v="19"/>
    <n v="59"/>
    <n v="1"/>
    <n v="5"/>
    <n v="9"/>
    <n v="6"/>
    <n v="3"/>
    <n v="0"/>
    <n v="0"/>
    <n v="0"/>
    <n v="0"/>
    <n v="1"/>
    <n v="0"/>
    <n v="0"/>
    <s v="Spain"/>
  </r>
  <r>
    <n v="2607"/>
    <x v="40"/>
    <x v="0"/>
    <x v="1"/>
    <x v="1564"/>
    <n v="0"/>
    <n v="1"/>
    <d v="2013-01-11T00:00:00"/>
    <n v="78"/>
    <n v="424"/>
    <n v="17"/>
    <n v="118"/>
    <n v="7"/>
    <n v="23"/>
    <n v="41"/>
    <n v="6"/>
    <n v="8"/>
    <n v="2"/>
    <n v="8"/>
    <n v="8"/>
    <n v="0"/>
    <n v="0"/>
    <n v="0"/>
    <n v="0"/>
    <n v="0"/>
    <n v="0"/>
    <n v="0"/>
    <s v="Spain"/>
  </r>
  <r>
    <n v="8427"/>
    <x v="16"/>
    <x v="3"/>
    <x v="1"/>
    <x v="1565"/>
    <n v="0"/>
    <n v="0"/>
    <d v="2012-11-23T00:00:00"/>
    <n v="78"/>
    <n v="556"/>
    <n v="14"/>
    <n v="717"/>
    <n v="210"/>
    <n v="0"/>
    <n v="43"/>
    <n v="1"/>
    <n v="7"/>
    <n v="5"/>
    <n v="10"/>
    <n v="4"/>
    <n v="0"/>
    <n v="0"/>
    <n v="0"/>
    <n v="0"/>
    <n v="0"/>
    <n v="0"/>
    <n v="0"/>
    <s v="Spain"/>
  </r>
  <r>
    <n v="217"/>
    <x v="16"/>
    <x v="3"/>
    <x v="1"/>
    <x v="1565"/>
    <n v="0"/>
    <n v="0"/>
    <d v="2012-11-23T00:00:00"/>
    <n v="78"/>
    <n v="556"/>
    <n v="14"/>
    <n v="717"/>
    <n v="210"/>
    <n v="0"/>
    <n v="43"/>
    <n v="1"/>
    <n v="7"/>
    <n v="5"/>
    <n v="10"/>
    <n v="4"/>
    <n v="0"/>
    <n v="0"/>
    <n v="0"/>
    <n v="0"/>
    <n v="0"/>
    <n v="0"/>
    <n v="0"/>
    <s v="Canada"/>
  </r>
  <r>
    <n v="6202"/>
    <x v="12"/>
    <x v="0"/>
    <x v="3"/>
    <x v="1566"/>
    <n v="0"/>
    <n v="1"/>
    <d v="2012-10-05T00:00:00"/>
    <n v="78"/>
    <n v="571"/>
    <n v="50"/>
    <n v="142"/>
    <n v="33"/>
    <n v="50"/>
    <n v="159"/>
    <n v="4"/>
    <n v="4"/>
    <n v="5"/>
    <n v="13"/>
    <n v="2"/>
    <n v="0"/>
    <n v="0"/>
    <n v="0"/>
    <n v="0"/>
    <n v="0"/>
    <n v="0"/>
    <n v="0"/>
    <s v="Spain"/>
  </r>
  <r>
    <n v="3856"/>
    <x v="12"/>
    <x v="0"/>
    <x v="3"/>
    <x v="1566"/>
    <n v="0"/>
    <n v="1"/>
    <d v="2012-10-05T00:00:00"/>
    <n v="78"/>
    <n v="571"/>
    <n v="50"/>
    <n v="142"/>
    <n v="33"/>
    <n v="50"/>
    <n v="159"/>
    <n v="4"/>
    <n v="4"/>
    <n v="5"/>
    <n v="13"/>
    <n v="2"/>
    <n v="0"/>
    <n v="0"/>
    <n v="0"/>
    <n v="0"/>
    <n v="0"/>
    <n v="0"/>
    <n v="0"/>
    <s v="Spain"/>
  </r>
  <r>
    <n v="10648"/>
    <x v="33"/>
    <x v="2"/>
    <x v="3"/>
    <x v="1567"/>
    <n v="0"/>
    <n v="0"/>
    <d v="2012-09-25T00:00:00"/>
    <n v="78"/>
    <n v="398"/>
    <n v="96"/>
    <n v="447"/>
    <n v="220"/>
    <n v="96"/>
    <n v="32"/>
    <n v="1"/>
    <n v="5"/>
    <n v="7"/>
    <n v="6"/>
    <n v="3"/>
    <n v="0"/>
    <n v="0"/>
    <n v="0"/>
    <n v="0"/>
    <n v="0"/>
    <n v="0"/>
    <n v="0"/>
    <s v="Spain"/>
  </r>
  <r>
    <n v="5120"/>
    <x v="33"/>
    <x v="2"/>
    <x v="3"/>
    <x v="1567"/>
    <n v="0"/>
    <n v="0"/>
    <d v="2012-09-25T00:00:00"/>
    <n v="78"/>
    <n v="398"/>
    <n v="96"/>
    <n v="447"/>
    <n v="220"/>
    <n v="96"/>
    <n v="32"/>
    <n v="1"/>
    <n v="5"/>
    <n v="7"/>
    <n v="6"/>
    <n v="3"/>
    <n v="0"/>
    <n v="0"/>
    <n v="0"/>
    <n v="0"/>
    <n v="0"/>
    <n v="0"/>
    <n v="0"/>
    <s v="Saudi Arabia"/>
  </r>
  <r>
    <n v="6749"/>
    <x v="13"/>
    <x v="0"/>
    <x v="1"/>
    <x v="1568"/>
    <n v="1"/>
    <n v="1"/>
    <d v="2012-08-08T00:00:00"/>
    <n v="78"/>
    <n v="957"/>
    <n v="47"/>
    <n v="494"/>
    <n v="82"/>
    <n v="47"/>
    <n v="95"/>
    <n v="4"/>
    <n v="5"/>
    <n v="3"/>
    <n v="6"/>
    <n v="8"/>
    <n v="0"/>
    <n v="0"/>
    <n v="0"/>
    <n v="0"/>
    <n v="0"/>
    <n v="0"/>
    <n v="0"/>
    <s v="Spain"/>
  </r>
  <r>
    <n v="1584"/>
    <x v="11"/>
    <x v="0"/>
    <x v="2"/>
    <x v="1569"/>
    <n v="1"/>
    <n v="0"/>
    <d v="2014-04-01T00:00:00"/>
    <n v="79"/>
    <n v="171"/>
    <n v="7"/>
    <n v="171"/>
    <n v="25"/>
    <n v="19"/>
    <n v="89"/>
    <n v="6"/>
    <n v="8"/>
    <n v="1"/>
    <n v="5"/>
    <n v="8"/>
    <n v="0"/>
    <n v="0"/>
    <n v="0"/>
    <n v="0"/>
    <n v="0"/>
    <n v="0"/>
    <n v="0"/>
    <s v="Saudi Arabia"/>
  </r>
  <r>
    <n v="9559"/>
    <x v="1"/>
    <x v="1"/>
    <x v="2"/>
    <x v="1570"/>
    <n v="0"/>
    <n v="1"/>
    <d v="2014-01-24T00:00:00"/>
    <n v="79"/>
    <n v="944"/>
    <n v="0"/>
    <n v="60"/>
    <n v="0"/>
    <n v="0"/>
    <n v="30"/>
    <n v="2"/>
    <n v="7"/>
    <n v="5"/>
    <n v="13"/>
    <n v="5"/>
    <n v="0"/>
    <n v="0"/>
    <n v="1"/>
    <n v="0"/>
    <n v="0"/>
    <n v="0"/>
    <n v="0"/>
    <s v="Canada"/>
  </r>
  <r>
    <n v="771"/>
    <x v="3"/>
    <x v="0"/>
    <x v="3"/>
    <x v="1571"/>
    <n v="0"/>
    <n v="1"/>
    <d v="2014-01-21T00:00:00"/>
    <n v="79"/>
    <n v="135"/>
    <n v="9"/>
    <n v="39"/>
    <n v="4"/>
    <n v="0"/>
    <n v="7"/>
    <n v="1"/>
    <n v="2"/>
    <n v="2"/>
    <n v="5"/>
    <n v="2"/>
    <n v="0"/>
    <n v="0"/>
    <n v="0"/>
    <n v="0"/>
    <n v="0"/>
    <n v="0"/>
    <n v="0"/>
    <s v="Germany"/>
  </r>
  <r>
    <n v="5237"/>
    <x v="47"/>
    <x v="1"/>
    <x v="1"/>
    <x v="1572"/>
    <n v="1"/>
    <n v="2"/>
    <d v="2014-01-01T00:00:00"/>
    <n v="79"/>
    <n v="28"/>
    <n v="1"/>
    <n v="21"/>
    <n v="3"/>
    <n v="0"/>
    <n v="10"/>
    <n v="3"/>
    <n v="2"/>
    <n v="1"/>
    <n v="3"/>
    <n v="5"/>
    <n v="0"/>
    <n v="0"/>
    <n v="0"/>
    <n v="0"/>
    <n v="0"/>
    <n v="0"/>
    <n v="0"/>
    <s v="Australia"/>
  </r>
  <r>
    <n v="2461"/>
    <x v="26"/>
    <x v="3"/>
    <x v="1"/>
    <x v="1573"/>
    <n v="1"/>
    <n v="1"/>
    <d v="2013-12-18T00:00:00"/>
    <n v="79"/>
    <n v="26"/>
    <n v="1"/>
    <n v="11"/>
    <n v="0"/>
    <n v="1"/>
    <n v="4"/>
    <n v="2"/>
    <n v="1"/>
    <n v="0"/>
    <n v="3"/>
    <n v="3"/>
    <n v="0"/>
    <n v="0"/>
    <n v="0"/>
    <n v="0"/>
    <n v="0"/>
    <n v="0"/>
    <n v="0"/>
    <s v="Canada"/>
  </r>
  <r>
    <n v="5474"/>
    <x v="0"/>
    <x v="0"/>
    <x v="1"/>
    <x v="1574"/>
    <n v="1"/>
    <n v="0"/>
    <d v="2013-11-30T00:00:00"/>
    <n v="79"/>
    <n v="45"/>
    <n v="7"/>
    <n v="99"/>
    <n v="4"/>
    <n v="25"/>
    <n v="43"/>
    <n v="3"/>
    <n v="4"/>
    <n v="1"/>
    <n v="4"/>
    <n v="6"/>
    <n v="0"/>
    <n v="0"/>
    <n v="0"/>
    <n v="0"/>
    <n v="0"/>
    <n v="0"/>
    <n v="0"/>
    <s v="USA"/>
  </r>
  <r>
    <n v="2895"/>
    <x v="34"/>
    <x v="0"/>
    <x v="1"/>
    <x v="1575"/>
    <n v="0"/>
    <n v="1"/>
    <d v="2013-10-23T00:00:00"/>
    <n v="79"/>
    <n v="104"/>
    <n v="1"/>
    <n v="54"/>
    <n v="13"/>
    <n v="9"/>
    <n v="14"/>
    <n v="2"/>
    <n v="3"/>
    <n v="1"/>
    <n v="5"/>
    <n v="5"/>
    <n v="0"/>
    <n v="0"/>
    <n v="0"/>
    <n v="0"/>
    <n v="0"/>
    <n v="0"/>
    <n v="0"/>
    <s v="India"/>
  </r>
  <r>
    <n v="7972"/>
    <x v="26"/>
    <x v="0"/>
    <x v="1"/>
    <x v="1576"/>
    <n v="0"/>
    <n v="0"/>
    <d v="2013-09-17T00:00:00"/>
    <n v="79"/>
    <n v="400"/>
    <n v="32"/>
    <n v="519"/>
    <n v="71"/>
    <n v="75"/>
    <n v="54"/>
    <n v="1"/>
    <n v="3"/>
    <n v="4"/>
    <n v="9"/>
    <n v="1"/>
    <n v="0"/>
    <n v="0"/>
    <n v="0"/>
    <n v="0"/>
    <n v="0"/>
    <n v="0"/>
    <n v="0"/>
    <s v="Spain"/>
  </r>
  <r>
    <n v="10067"/>
    <x v="14"/>
    <x v="2"/>
    <x v="3"/>
    <x v="1577"/>
    <n v="1"/>
    <n v="1"/>
    <d v="2013-08-10T00:00:00"/>
    <n v="79"/>
    <n v="4"/>
    <n v="0"/>
    <n v="4"/>
    <n v="0"/>
    <n v="0"/>
    <n v="5"/>
    <n v="1"/>
    <n v="1"/>
    <n v="0"/>
    <n v="2"/>
    <n v="7"/>
    <n v="0"/>
    <n v="0"/>
    <n v="0"/>
    <n v="0"/>
    <n v="0"/>
    <n v="0"/>
    <n v="0"/>
    <s v="Germany"/>
  </r>
  <r>
    <n v="500"/>
    <x v="11"/>
    <x v="0"/>
    <x v="3"/>
    <x v="1578"/>
    <n v="0"/>
    <n v="0"/>
    <d v="2013-08-06T00:00:00"/>
    <n v="79"/>
    <n v="908"/>
    <n v="43"/>
    <n v="735"/>
    <n v="40"/>
    <n v="194"/>
    <n v="21"/>
    <n v="1"/>
    <n v="7"/>
    <n v="7"/>
    <n v="9"/>
    <n v="2"/>
    <n v="1"/>
    <n v="0"/>
    <n v="0"/>
    <n v="1"/>
    <n v="1"/>
    <n v="1"/>
    <n v="0"/>
    <s v="Spain"/>
  </r>
  <r>
    <n v="922"/>
    <x v="7"/>
    <x v="2"/>
    <x v="2"/>
    <x v="1579"/>
    <n v="1"/>
    <n v="1"/>
    <d v="2013-05-04T00:00:00"/>
    <n v="79"/>
    <n v="16"/>
    <n v="2"/>
    <n v="11"/>
    <n v="3"/>
    <n v="0"/>
    <n v="16"/>
    <n v="2"/>
    <n v="1"/>
    <n v="1"/>
    <n v="2"/>
    <n v="8"/>
    <n v="0"/>
    <n v="0"/>
    <n v="1"/>
    <n v="0"/>
    <n v="0"/>
    <n v="0"/>
    <n v="0"/>
    <s v="Germany"/>
  </r>
  <r>
    <n v="2861"/>
    <x v="27"/>
    <x v="0"/>
    <x v="1"/>
    <x v="1580"/>
    <n v="1"/>
    <n v="0"/>
    <d v="2013-04-16T00:00:00"/>
    <n v="79"/>
    <n v="9"/>
    <n v="1"/>
    <n v="6"/>
    <n v="3"/>
    <n v="0"/>
    <n v="4"/>
    <n v="1"/>
    <n v="1"/>
    <n v="0"/>
    <n v="2"/>
    <n v="8"/>
    <n v="0"/>
    <n v="0"/>
    <n v="0"/>
    <n v="0"/>
    <n v="0"/>
    <n v="0"/>
    <n v="0"/>
    <s v="Spain"/>
  </r>
  <r>
    <n v="375"/>
    <x v="5"/>
    <x v="0"/>
    <x v="0"/>
    <x v="1581"/>
    <n v="0"/>
    <n v="0"/>
    <d v="2013-02-25T00:00:00"/>
    <n v="79"/>
    <n v="516"/>
    <n v="56"/>
    <n v="449"/>
    <n v="86"/>
    <n v="33"/>
    <n v="16"/>
    <n v="1"/>
    <n v="2"/>
    <n v="2"/>
    <n v="11"/>
    <n v="1"/>
    <n v="0"/>
    <n v="0"/>
    <n v="0"/>
    <n v="0"/>
    <n v="0"/>
    <n v="0"/>
    <n v="0"/>
    <s v="Spain"/>
  </r>
  <r>
    <n v="10936"/>
    <x v="15"/>
    <x v="0"/>
    <x v="2"/>
    <x v="1582"/>
    <n v="0"/>
    <n v="0"/>
    <d v="2013-02-13T00:00:00"/>
    <n v="79"/>
    <n v="597"/>
    <n v="166"/>
    <n v="597"/>
    <n v="172"/>
    <n v="166"/>
    <n v="249"/>
    <n v="1"/>
    <n v="5"/>
    <n v="6"/>
    <n v="4"/>
    <n v="3"/>
    <n v="0"/>
    <n v="0"/>
    <n v="0"/>
    <n v="0"/>
    <n v="0"/>
    <n v="0"/>
    <n v="0"/>
    <s v="Australia"/>
  </r>
  <r>
    <n v="10314"/>
    <x v="39"/>
    <x v="1"/>
    <x v="2"/>
    <x v="1583"/>
    <n v="0"/>
    <n v="0"/>
    <d v="2012-12-16T00:00:00"/>
    <n v="79"/>
    <n v="847"/>
    <n v="66"/>
    <n v="119"/>
    <n v="86"/>
    <n v="89"/>
    <n v="111"/>
    <n v="1"/>
    <n v="9"/>
    <n v="10"/>
    <n v="5"/>
    <n v="4"/>
    <n v="1"/>
    <n v="0"/>
    <n v="0"/>
    <n v="1"/>
    <n v="0"/>
    <n v="1"/>
    <n v="0"/>
    <s v="India"/>
  </r>
  <r>
    <n v="4240"/>
    <x v="29"/>
    <x v="0"/>
    <x v="2"/>
    <x v="1584"/>
    <n v="1"/>
    <n v="0"/>
    <d v="2012-11-03T00:00:00"/>
    <n v="79"/>
    <n v="4"/>
    <n v="9"/>
    <n v="16"/>
    <n v="17"/>
    <n v="0"/>
    <n v="12"/>
    <n v="2"/>
    <n v="2"/>
    <n v="1"/>
    <n v="2"/>
    <n v="8"/>
    <n v="0"/>
    <n v="0"/>
    <n v="0"/>
    <n v="0"/>
    <n v="0"/>
    <n v="0"/>
    <n v="0"/>
    <s v="Spain"/>
  </r>
  <r>
    <n v="2674"/>
    <x v="2"/>
    <x v="3"/>
    <x v="1"/>
    <x v="1585"/>
    <n v="0"/>
    <n v="1"/>
    <d v="2012-09-04T00:00:00"/>
    <n v="79"/>
    <n v="543"/>
    <n v="10"/>
    <n v="205"/>
    <n v="160"/>
    <n v="143"/>
    <n v="82"/>
    <n v="1"/>
    <n v="6"/>
    <n v="3"/>
    <n v="6"/>
    <n v="3"/>
    <n v="0"/>
    <n v="0"/>
    <n v="0"/>
    <n v="0"/>
    <n v="0"/>
    <n v="1"/>
    <n v="0"/>
    <s v="USA"/>
  </r>
  <r>
    <n v="2563"/>
    <x v="1"/>
    <x v="4"/>
    <x v="2"/>
    <x v="1586"/>
    <n v="0"/>
    <n v="0"/>
    <d v="2014-06-15T00:00:00"/>
    <n v="80"/>
    <n v="1"/>
    <n v="9"/>
    <n v="7"/>
    <n v="2"/>
    <n v="14"/>
    <n v="10"/>
    <n v="1"/>
    <n v="2"/>
    <n v="0"/>
    <n v="3"/>
    <n v="6"/>
    <n v="0"/>
    <n v="0"/>
    <n v="0"/>
    <n v="0"/>
    <n v="0"/>
    <n v="0"/>
    <n v="0"/>
    <s v="India"/>
  </r>
  <r>
    <n v="8312"/>
    <x v="1"/>
    <x v="4"/>
    <x v="2"/>
    <x v="1586"/>
    <n v="0"/>
    <n v="0"/>
    <d v="2014-06-15T00:00:00"/>
    <n v="80"/>
    <n v="1"/>
    <n v="9"/>
    <n v="7"/>
    <n v="2"/>
    <n v="14"/>
    <n v="10"/>
    <n v="1"/>
    <n v="2"/>
    <n v="0"/>
    <n v="3"/>
    <n v="6"/>
    <n v="0"/>
    <n v="0"/>
    <n v="0"/>
    <n v="0"/>
    <n v="0"/>
    <n v="0"/>
    <n v="0"/>
    <s v="Spain"/>
  </r>
  <r>
    <n v="6999"/>
    <x v="36"/>
    <x v="3"/>
    <x v="2"/>
    <x v="1587"/>
    <n v="0"/>
    <n v="0"/>
    <d v="2014-05-13T00:00:00"/>
    <n v="80"/>
    <n v="656"/>
    <n v="16"/>
    <n v="106"/>
    <n v="32"/>
    <n v="16"/>
    <n v="8"/>
    <n v="1"/>
    <n v="7"/>
    <n v="3"/>
    <n v="12"/>
    <n v="3"/>
    <n v="0"/>
    <n v="0"/>
    <n v="0"/>
    <n v="0"/>
    <n v="0"/>
    <n v="0"/>
    <n v="0"/>
    <s v="India"/>
  </r>
  <r>
    <n v="7574"/>
    <x v="7"/>
    <x v="1"/>
    <x v="3"/>
    <x v="1588"/>
    <n v="1"/>
    <n v="0"/>
    <d v="2014-05-10T00:00:00"/>
    <n v="80"/>
    <n v="11"/>
    <n v="0"/>
    <n v="13"/>
    <n v="2"/>
    <n v="4"/>
    <n v="11"/>
    <n v="1"/>
    <n v="2"/>
    <n v="0"/>
    <n v="3"/>
    <n v="4"/>
    <n v="0"/>
    <n v="0"/>
    <n v="0"/>
    <n v="0"/>
    <n v="0"/>
    <n v="0"/>
    <n v="0"/>
    <s v="Saudi Arabia"/>
  </r>
  <r>
    <n v="5223"/>
    <x v="13"/>
    <x v="3"/>
    <x v="3"/>
    <x v="1589"/>
    <n v="0"/>
    <n v="1"/>
    <d v="2014-04-23T00:00:00"/>
    <n v="80"/>
    <n v="33"/>
    <n v="8"/>
    <n v="10"/>
    <n v="2"/>
    <n v="10"/>
    <n v="3"/>
    <n v="2"/>
    <n v="2"/>
    <n v="1"/>
    <n v="3"/>
    <n v="4"/>
    <n v="0"/>
    <n v="0"/>
    <n v="0"/>
    <n v="0"/>
    <n v="0"/>
    <n v="0"/>
    <n v="0"/>
    <s v="Saudi Arabia"/>
  </r>
  <r>
    <n v="2952"/>
    <x v="11"/>
    <x v="3"/>
    <x v="1"/>
    <x v="1590"/>
    <n v="1"/>
    <n v="0"/>
    <d v="2014-04-16T00:00:00"/>
    <n v="80"/>
    <n v="29"/>
    <n v="3"/>
    <n v="30"/>
    <n v="3"/>
    <n v="2"/>
    <n v="9"/>
    <n v="2"/>
    <n v="3"/>
    <n v="0"/>
    <n v="3"/>
    <n v="6"/>
    <n v="0"/>
    <n v="0"/>
    <n v="0"/>
    <n v="0"/>
    <n v="0"/>
    <n v="0"/>
    <n v="0"/>
    <s v="Spain"/>
  </r>
  <r>
    <n v="7683"/>
    <x v="25"/>
    <x v="3"/>
    <x v="2"/>
    <x v="1591"/>
    <n v="0"/>
    <n v="1"/>
    <d v="2014-02-25T00:00:00"/>
    <n v="80"/>
    <n v="554"/>
    <n v="35"/>
    <n v="113"/>
    <n v="0"/>
    <n v="7"/>
    <n v="78"/>
    <n v="3"/>
    <n v="5"/>
    <n v="3"/>
    <n v="12"/>
    <n v="3"/>
    <n v="0"/>
    <n v="0"/>
    <n v="0"/>
    <n v="0"/>
    <n v="0"/>
    <n v="0"/>
    <n v="0"/>
    <s v="Spain"/>
  </r>
  <r>
    <n v="9481"/>
    <x v="14"/>
    <x v="0"/>
    <x v="2"/>
    <x v="1592"/>
    <n v="1"/>
    <n v="0"/>
    <d v="2014-01-28T00:00:00"/>
    <n v="80"/>
    <n v="9"/>
    <n v="9"/>
    <n v="11"/>
    <n v="13"/>
    <n v="10"/>
    <n v="16"/>
    <n v="4"/>
    <n v="3"/>
    <n v="1"/>
    <n v="3"/>
    <n v="8"/>
    <n v="0"/>
    <n v="0"/>
    <n v="0"/>
    <n v="0"/>
    <n v="0"/>
    <n v="0"/>
    <n v="0"/>
    <s v="Canada"/>
  </r>
  <r>
    <n v="9907"/>
    <x v="10"/>
    <x v="3"/>
    <x v="3"/>
    <x v="1593"/>
    <n v="0"/>
    <n v="1"/>
    <d v="2013-12-04T00:00:00"/>
    <n v="80"/>
    <n v="742"/>
    <n v="28"/>
    <n v="152"/>
    <n v="25"/>
    <n v="9"/>
    <n v="57"/>
    <n v="2"/>
    <n v="6"/>
    <n v="8"/>
    <n v="10"/>
    <n v="4"/>
    <n v="0"/>
    <n v="0"/>
    <n v="0"/>
    <n v="0"/>
    <n v="0"/>
    <n v="0"/>
    <n v="0"/>
    <s v="Germany"/>
  </r>
  <r>
    <n v="5454"/>
    <x v="7"/>
    <x v="3"/>
    <x v="2"/>
    <x v="1594"/>
    <n v="1"/>
    <n v="0"/>
    <d v="2013-12-01T00:00:00"/>
    <n v="80"/>
    <n v="37"/>
    <n v="0"/>
    <n v="7"/>
    <n v="3"/>
    <n v="0"/>
    <n v="3"/>
    <n v="1"/>
    <n v="2"/>
    <n v="0"/>
    <n v="3"/>
    <n v="5"/>
    <n v="0"/>
    <n v="0"/>
    <n v="0"/>
    <n v="0"/>
    <n v="0"/>
    <n v="0"/>
    <n v="0"/>
    <s v="USA"/>
  </r>
  <r>
    <n v="3798"/>
    <x v="25"/>
    <x v="0"/>
    <x v="2"/>
    <x v="1595"/>
    <n v="1"/>
    <n v="1"/>
    <d v="2013-11-06T00:00:00"/>
    <n v="80"/>
    <n v="24"/>
    <n v="2"/>
    <n v="23"/>
    <n v="0"/>
    <n v="8"/>
    <n v="24"/>
    <n v="3"/>
    <n v="2"/>
    <n v="1"/>
    <n v="3"/>
    <n v="6"/>
    <n v="0"/>
    <n v="0"/>
    <n v="0"/>
    <n v="0"/>
    <n v="0"/>
    <n v="0"/>
    <n v="0"/>
    <s v="Spain"/>
  </r>
  <r>
    <n v="7281"/>
    <x v="8"/>
    <x v="1"/>
    <x v="1"/>
    <x v="120"/>
    <n v="0"/>
    <n v="0"/>
    <d v="2013-11-05T00:00:00"/>
    <n v="80"/>
    <n v="81"/>
    <n v="11"/>
    <n v="50"/>
    <n v="3"/>
    <n v="2"/>
    <n v="39"/>
    <n v="1"/>
    <n v="1"/>
    <n v="3"/>
    <n v="4"/>
    <n v="2"/>
    <n v="0"/>
    <n v="0"/>
    <n v="0"/>
    <n v="0"/>
    <n v="0"/>
    <n v="0"/>
    <n v="0"/>
    <s v="Australia"/>
  </r>
  <r>
    <n v="4259"/>
    <x v="19"/>
    <x v="3"/>
    <x v="1"/>
    <x v="1596"/>
    <n v="2"/>
    <n v="0"/>
    <d v="2013-09-24T00:00:00"/>
    <n v="80"/>
    <n v="6"/>
    <n v="0"/>
    <n v="4"/>
    <n v="0"/>
    <n v="0"/>
    <n v="0"/>
    <n v="1"/>
    <n v="1"/>
    <n v="0"/>
    <n v="2"/>
    <n v="7"/>
    <n v="0"/>
    <n v="0"/>
    <n v="0"/>
    <n v="0"/>
    <n v="0"/>
    <n v="0"/>
    <n v="0"/>
    <s v="India"/>
  </r>
  <r>
    <n v="2549"/>
    <x v="27"/>
    <x v="1"/>
    <x v="3"/>
    <x v="1597"/>
    <n v="1"/>
    <n v="0"/>
    <d v="2013-07-21T00:00:00"/>
    <n v="80"/>
    <n v="17"/>
    <n v="0"/>
    <n v="9"/>
    <n v="0"/>
    <n v="0"/>
    <n v="1"/>
    <n v="1"/>
    <n v="1"/>
    <n v="0"/>
    <n v="3"/>
    <n v="9"/>
    <n v="0"/>
    <n v="0"/>
    <n v="0"/>
    <n v="0"/>
    <n v="0"/>
    <n v="0"/>
    <n v="0"/>
    <s v="Spain"/>
  </r>
  <r>
    <n v="6437"/>
    <x v="42"/>
    <x v="2"/>
    <x v="1"/>
    <x v="1598"/>
    <n v="1"/>
    <n v="0"/>
    <d v="2013-06-19T00:00:00"/>
    <n v="80"/>
    <n v="21"/>
    <n v="8"/>
    <n v="20"/>
    <n v="15"/>
    <n v="3"/>
    <n v="9"/>
    <n v="1"/>
    <n v="2"/>
    <n v="0"/>
    <n v="3"/>
    <n v="7"/>
    <n v="0"/>
    <n v="0"/>
    <n v="0"/>
    <n v="0"/>
    <n v="0"/>
    <n v="0"/>
    <n v="0"/>
    <s v="Spain"/>
  </r>
  <r>
    <n v="2488"/>
    <x v="16"/>
    <x v="2"/>
    <x v="0"/>
    <x v="1599"/>
    <n v="1"/>
    <n v="1"/>
    <d v="2013-03-23T00:00:00"/>
    <n v="80"/>
    <n v="23"/>
    <n v="1"/>
    <n v="25"/>
    <n v="0"/>
    <n v="8"/>
    <n v="7"/>
    <n v="4"/>
    <n v="2"/>
    <n v="1"/>
    <n v="3"/>
    <n v="6"/>
    <n v="0"/>
    <n v="0"/>
    <n v="0"/>
    <n v="0"/>
    <n v="0"/>
    <n v="0"/>
    <n v="0"/>
    <s v="Spain"/>
  </r>
  <r>
    <n v="3945"/>
    <x v="6"/>
    <x v="1"/>
    <x v="4"/>
    <x v="1600"/>
    <n v="0"/>
    <n v="1"/>
    <d v="2013-03-10T00:00:00"/>
    <n v="80"/>
    <n v="618"/>
    <n v="44"/>
    <n v="215"/>
    <n v="0"/>
    <n v="17"/>
    <n v="36"/>
    <n v="2"/>
    <n v="11"/>
    <n v="8"/>
    <n v="4"/>
    <n v="6"/>
    <n v="0"/>
    <n v="0"/>
    <n v="1"/>
    <n v="0"/>
    <n v="0"/>
    <n v="1"/>
    <n v="0"/>
    <s v="Spain"/>
  </r>
  <r>
    <n v="702"/>
    <x v="17"/>
    <x v="2"/>
    <x v="4"/>
    <x v="1601"/>
    <n v="0"/>
    <n v="1"/>
    <d v="2013-02-15T00:00:00"/>
    <n v="80"/>
    <n v="162"/>
    <n v="61"/>
    <n v="83"/>
    <n v="97"/>
    <n v="57"/>
    <n v="61"/>
    <n v="4"/>
    <n v="4"/>
    <n v="3"/>
    <n v="8"/>
    <n v="5"/>
    <n v="0"/>
    <n v="0"/>
    <n v="0"/>
    <n v="0"/>
    <n v="0"/>
    <n v="0"/>
    <n v="0"/>
    <s v="Spain"/>
  </r>
  <r>
    <n v="9010"/>
    <x v="20"/>
    <x v="3"/>
    <x v="2"/>
    <x v="1602"/>
    <n v="0"/>
    <n v="0"/>
    <d v="2013-02-10T00:00:00"/>
    <n v="80"/>
    <n v="968"/>
    <n v="147"/>
    <n v="842"/>
    <n v="137"/>
    <n v="42"/>
    <n v="210"/>
    <n v="1"/>
    <n v="5"/>
    <n v="7"/>
    <n v="10"/>
    <n v="2"/>
    <n v="1"/>
    <n v="0"/>
    <n v="1"/>
    <n v="0"/>
    <n v="1"/>
    <n v="1"/>
    <n v="0"/>
    <s v="Spain"/>
  </r>
  <r>
    <n v="9710"/>
    <x v="10"/>
    <x v="1"/>
    <x v="0"/>
    <x v="1603"/>
    <n v="0"/>
    <n v="1"/>
    <d v="2013-01-20T00:00:00"/>
    <n v="80"/>
    <n v="708"/>
    <n v="7"/>
    <n v="62"/>
    <n v="0"/>
    <n v="0"/>
    <n v="15"/>
    <n v="2"/>
    <n v="11"/>
    <n v="3"/>
    <n v="7"/>
    <n v="8"/>
    <n v="0"/>
    <n v="0"/>
    <n v="0"/>
    <n v="0"/>
    <n v="0"/>
    <n v="0"/>
    <n v="0"/>
    <s v="Spain"/>
  </r>
  <r>
    <n v="1509"/>
    <x v="2"/>
    <x v="1"/>
    <x v="3"/>
    <x v="1604"/>
    <n v="0"/>
    <n v="0"/>
    <d v="2013-01-04T00:00:00"/>
    <n v="80"/>
    <n v="152"/>
    <n v="27"/>
    <n v="103"/>
    <n v="106"/>
    <n v="54"/>
    <n v="81"/>
    <n v="0"/>
    <n v="9"/>
    <n v="9"/>
    <n v="4"/>
    <n v="5"/>
    <n v="1"/>
    <n v="1"/>
    <n v="0"/>
    <n v="1"/>
    <n v="1"/>
    <n v="1"/>
    <n v="0"/>
    <s v="Spain"/>
  </r>
  <r>
    <n v="9120"/>
    <x v="31"/>
    <x v="0"/>
    <x v="1"/>
    <x v="1605"/>
    <n v="0"/>
    <n v="1"/>
    <d v="2012-12-05T00:00:00"/>
    <n v="80"/>
    <n v="747"/>
    <n v="10"/>
    <n v="161"/>
    <n v="65"/>
    <n v="40"/>
    <n v="42"/>
    <n v="4"/>
    <n v="4"/>
    <n v="2"/>
    <n v="9"/>
    <n v="8"/>
    <n v="0"/>
    <n v="0"/>
    <n v="0"/>
    <n v="0"/>
    <n v="0"/>
    <n v="0"/>
    <n v="0"/>
    <s v="Spain"/>
  </r>
  <r>
    <n v="5252"/>
    <x v="10"/>
    <x v="0"/>
    <x v="0"/>
    <x v="1606"/>
    <n v="1"/>
    <n v="0"/>
    <d v="2012-10-26T00:00:00"/>
    <n v="80"/>
    <n v="16"/>
    <n v="12"/>
    <n v="18"/>
    <n v="7"/>
    <n v="1"/>
    <n v="13"/>
    <n v="1"/>
    <n v="2"/>
    <n v="0"/>
    <n v="3"/>
    <n v="7"/>
    <n v="0"/>
    <n v="0"/>
    <n v="0"/>
    <n v="0"/>
    <n v="0"/>
    <n v="0"/>
    <n v="0"/>
    <s v="Spain"/>
  </r>
  <r>
    <n v="5959"/>
    <x v="25"/>
    <x v="0"/>
    <x v="1"/>
    <x v="1607"/>
    <n v="1"/>
    <n v="1"/>
    <d v="2012-10-15T00:00:00"/>
    <n v="80"/>
    <n v="158"/>
    <n v="0"/>
    <n v="23"/>
    <n v="0"/>
    <n v="0"/>
    <n v="18"/>
    <n v="6"/>
    <n v="3"/>
    <n v="1"/>
    <n v="5"/>
    <n v="8"/>
    <n v="0"/>
    <n v="0"/>
    <n v="0"/>
    <n v="0"/>
    <n v="0"/>
    <n v="0"/>
    <n v="0"/>
    <s v="India"/>
  </r>
  <r>
    <n v="7441"/>
    <x v="28"/>
    <x v="0"/>
    <x v="0"/>
    <x v="1608"/>
    <n v="1"/>
    <n v="0"/>
    <d v="2012-10-06T00:00:00"/>
    <n v="80"/>
    <n v="958"/>
    <n v="159"/>
    <n v="447"/>
    <n v="20"/>
    <n v="0"/>
    <n v="31"/>
    <n v="3"/>
    <n v="2"/>
    <n v="10"/>
    <n v="12"/>
    <n v="7"/>
    <n v="0"/>
    <n v="0"/>
    <n v="0"/>
    <n v="0"/>
    <n v="0"/>
    <n v="0"/>
    <n v="0"/>
    <s v="USA"/>
  </r>
  <r>
    <n v="4271"/>
    <x v="4"/>
    <x v="2"/>
    <x v="3"/>
    <x v="1609"/>
    <n v="1"/>
    <n v="0"/>
    <d v="2012-10-04T00:00:00"/>
    <n v="80"/>
    <n v="46"/>
    <n v="35"/>
    <n v="69"/>
    <n v="84"/>
    <n v="41"/>
    <n v="66"/>
    <n v="6"/>
    <n v="4"/>
    <n v="1"/>
    <n v="6"/>
    <n v="7"/>
    <n v="0"/>
    <n v="0"/>
    <n v="0"/>
    <n v="0"/>
    <n v="0"/>
    <n v="0"/>
    <n v="0"/>
    <s v="India"/>
  </r>
  <r>
    <n v="4095"/>
    <x v="18"/>
    <x v="0"/>
    <x v="2"/>
    <x v="1610"/>
    <n v="1"/>
    <n v="0"/>
    <d v="2012-09-11T00:00:00"/>
    <n v="80"/>
    <n v="167"/>
    <n v="37"/>
    <n v="64"/>
    <n v="49"/>
    <n v="34"/>
    <n v="116"/>
    <n v="8"/>
    <n v="4"/>
    <n v="3"/>
    <n v="6"/>
    <n v="7"/>
    <n v="0"/>
    <n v="0"/>
    <n v="0"/>
    <n v="0"/>
    <n v="0"/>
    <n v="0"/>
    <n v="0"/>
    <s v="USA"/>
  </r>
  <r>
    <n v="8852"/>
    <x v="14"/>
    <x v="0"/>
    <x v="2"/>
    <x v="1611"/>
    <n v="0"/>
    <n v="1"/>
    <d v="2012-08-31T00:00:00"/>
    <n v="80"/>
    <n v="387"/>
    <n v="126"/>
    <n v="342"/>
    <n v="0"/>
    <n v="45"/>
    <n v="180"/>
    <n v="5"/>
    <n v="8"/>
    <n v="4"/>
    <n v="11"/>
    <n v="6"/>
    <n v="0"/>
    <n v="0"/>
    <n v="0"/>
    <n v="0"/>
    <n v="0"/>
    <n v="0"/>
    <n v="0"/>
    <s v="Spain"/>
  </r>
  <r>
    <n v="7698"/>
    <x v="14"/>
    <x v="1"/>
    <x v="2"/>
    <x v="1612"/>
    <n v="0"/>
    <n v="1"/>
    <d v="2014-05-11T00:00:00"/>
    <n v="81"/>
    <n v="152"/>
    <n v="3"/>
    <n v="22"/>
    <n v="2"/>
    <n v="5"/>
    <n v="7"/>
    <n v="1"/>
    <n v="4"/>
    <n v="1"/>
    <n v="4"/>
    <n v="5"/>
    <n v="0"/>
    <n v="0"/>
    <n v="0"/>
    <n v="0"/>
    <n v="0"/>
    <n v="0"/>
    <n v="0"/>
    <s v="India"/>
  </r>
  <r>
    <n v="4174"/>
    <x v="16"/>
    <x v="3"/>
    <x v="3"/>
    <x v="1613"/>
    <n v="0"/>
    <n v="1"/>
    <d v="2014-04-17T00:00:00"/>
    <n v="81"/>
    <n v="97"/>
    <n v="1"/>
    <n v="19"/>
    <n v="2"/>
    <n v="0"/>
    <n v="11"/>
    <n v="1"/>
    <n v="2"/>
    <n v="1"/>
    <n v="4"/>
    <n v="3"/>
    <n v="0"/>
    <n v="0"/>
    <n v="0"/>
    <n v="0"/>
    <n v="0"/>
    <n v="0"/>
    <n v="0"/>
    <s v="Spain"/>
  </r>
  <r>
    <n v="3182"/>
    <x v="28"/>
    <x v="1"/>
    <x v="1"/>
    <x v="1614"/>
    <n v="1"/>
    <n v="1"/>
    <d v="2014-03-31T00:00:00"/>
    <n v="81"/>
    <n v="96"/>
    <n v="1"/>
    <n v="79"/>
    <n v="7"/>
    <n v="1"/>
    <n v="79"/>
    <n v="6"/>
    <n v="5"/>
    <n v="1"/>
    <n v="3"/>
    <n v="8"/>
    <n v="0"/>
    <n v="0"/>
    <n v="1"/>
    <n v="0"/>
    <n v="0"/>
    <n v="1"/>
    <n v="0"/>
    <s v="India"/>
  </r>
  <r>
    <n v="193"/>
    <x v="52"/>
    <x v="4"/>
    <x v="2"/>
    <x v="1615"/>
    <n v="0"/>
    <n v="0"/>
    <d v="2014-02-17T00:00:00"/>
    <n v="81"/>
    <n v="0"/>
    <n v="0"/>
    <n v="2"/>
    <n v="3"/>
    <n v="3"/>
    <n v="8"/>
    <n v="1"/>
    <n v="1"/>
    <n v="0"/>
    <n v="2"/>
    <n v="5"/>
    <n v="0"/>
    <n v="0"/>
    <n v="1"/>
    <n v="0"/>
    <n v="0"/>
    <n v="0"/>
    <n v="0"/>
    <s v="Spain"/>
  </r>
  <r>
    <n v="5229"/>
    <x v="10"/>
    <x v="1"/>
    <x v="3"/>
    <x v="1616"/>
    <n v="0"/>
    <n v="1"/>
    <d v="2014-02-16T00:00:00"/>
    <n v="81"/>
    <n v="30"/>
    <n v="1"/>
    <n v="8"/>
    <n v="0"/>
    <n v="0"/>
    <n v="3"/>
    <n v="1"/>
    <n v="1"/>
    <n v="0"/>
    <n v="3"/>
    <n v="7"/>
    <n v="0"/>
    <n v="0"/>
    <n v="0"/>
    <n v="0"/>
    <n v="0"/>
    <n v="0"/>
    <n v="0"/>
    <s v="Germany"/>
  </r>
  <r>
    <n v="5555"/>
    <x v="17"/>
    <x v="0"/>
    <x v="0"/>
    <x v="1617"/>
    <n v="0"/>
    <n v="0"/>
    <d v="2014-02-07T00:00:00"/>
    <n v="8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s v="Spain"/>
  </r>
  <r>
    <n v="7732"/>
    <x v="29"/>
    <x v="0"/>
    <x v="2"/>
    <x v="1618"/>
    <n v="1"/>
    <n v="0"/>
    <d v="2014-01-02T00:00:00"/>
    <n v="81"/>
    <n v="293"/>
    <n v="0"/>
    <n v="124"/>
    <n v="179"/>
    <n v="97"/>
    <n v="52"/>
    <n v="1"/>
    <n v="7"/>
    <n v="2"/>
    <n v="10"/>
    <n v="5"/>
    <n v="0"/>
    <n v="0"/>
    <n v="0"/>
    <n v="0"/>
    <n v="0"/>
    <n v="0"/>
    <n v="0"/>
    <s v="Spain"/>
  </r>
  <r>
    <n v="310"/>
    <x v="0"/>
    <x v="3"/>
    <x v="2"/>
    <x v="1619"/>
    <n v="0"/>
    <n v="1"/>
    <d v="2013-12-13T00:00:00"/>
    <n v="81"/>
    <n v="330"/>
    <n v="5"/>
    <n v="159"/>
    <n v="36"/>
    <n v="27"/>
    <n v="16"/>
    <n v="4"/>
    <n v="4"/>
    <n v="4"/>
    <n v="9"/>
    <n v="4"/>
    <n v="0"/>
    <n v="0"/>
    <n v="0"/>
    <n v="0"/>
    <n v="0"/>
    <n v="0"/>
    <n v="0"/>
    <s v="Canada"/>
  </r>
  <r>
    <n v="6261"/>
    <x v="7"/>
    <x v="0"/>
    <x v="2"/>
    <x v="1620"/>
    <n v="0"/>
    <n v="1"/>
    <d v="2013-11-26T00:00:00"/>
    <n v="81"/>
    <n v="270"/>
    <n v="31"/>
    <n v="88"/>
    <n v="11"/>
    <n v="48"/>
    <n v="22"/>
    <n v="3"/>
    <n v="3"/>
    <n v="2"/>
    <n v="10"/>
    <n v="4"/>
    <n v="0"/>
    <n v="0"/>
    <n v="0"/>
    <n v="0"/>
    <n v="0"/>
    <n v="0"/>
    <n v="0"/>
    <s v="India"/>
  </r>
  <r>
    <n v="6274"/>
    <x v="39"/>
    <x v="3"/>
    <x v="2"/>
    <x v="1621"/>
    <n v="0"/>
    <n v="0"/>
    <d v="2013-11-15T00:00:00"/>
    <n v="81"/>
    <n v="1076"/>
    <n v="16"/>
    <n v="417"/>
    <n v="42"/>
    <n v="48"/>
    <n v="16"/>
    <n v="1"/>
    <n v="8"/>
    <n v="10"/>
    <n v="6"/>
    <n v="3"/>
    <n v="0"/>
    <n v="0"/>
    <n v="0"/>
    <n v="1"/>
    <n v="1"/>
    <n v="0"/>
    <n v="0"/>
    <s v="Saudi Arabia"/>
  </r>
  <r>
    <n v="1655"/>
    <x v="7"/>
    <x v="0"/>
    <x v="3"/>
    <x v="1622"/>
    <n v="1"/>
    <n v="0"/>
    <d v="2013-10-19T00:00:00"/>
    <n v="81"/>
    <n v="16"/>
    <n v="3"/>
    <n v="15"/>
    <n v="2"/>
    <n v="1"/>
    <n v="11"/>
    <n v="1"/>
    <n v="1"/>
    <n v="0"/>
    <n v="3"/>
    <n v="7"/>
    <n v="0"/>
    <n v="0"/>
    <n v="0"/>
    <n v="0"/>
    <n v="0"/>
    <n v="0"/>
    <n v="0"/>
    <s v="Australia"/>
  </r>
  <r>
    <n v="2740"/>
    <x v="2"/>
    <x v="1"/>
    <x v="4"/>
    <x v="1623"/>
    <n v="1"/>
    <n v="1"/>
    <d v="2013-09-22T00:00:00"/>
    <n v="81"/>
    <n v="62"/>
    <n v="1"/>
    <n v="16"/>
    <n v="3"/>
    <n v="2"/>
    <n v="6"/>
    <n v="4"/>
    <n v="2"/>
    <n v="1"/>
    <n v="4"/>
    <n v="5"/>
    <n v="0"/>
    <n v="0"/>
    <n v="0"/>
    <n v="0"/>
    <n v="0"/>
    <n v="0"/>
    <n v="0"/>
    <s v="Spain"/>
  </r>
  <r>
    <n v="4328"/>
    <x v="19"/>
    <x v="2"/>
    <x v="2"/>
    <x v="1624"/>
    <n v="1"/>
    <n v="0"/>
    <d v="2013-09-07T00:00:00"/>
    <n v="81"/>
    <n v="5"/>
    <n v="1"/>
    <n v="7"/>
    <n v="17"/>
    <n v="14"/>
    <n v="11"/>
    <n v="2"/>
    <n v="2"/>
    <n v="1"/>
    <n v="3"/>
    <n v="6"/>
    <n v="0"/>
    <n v="0"/>
    <n v="0"/>
    <n v="0"/>
    <n v="0"/>
    <n v="0"/>
    <n v="0"/>
    <s v="Spain"/>
  </r>
  <r>
    <n v="17"/>
    <x v="18"/>
    <x v="1"/>
    <x v="2"/>
    <x v="1625"/>
    <n v="0"/>
    <n v="1"/>
    <d v="2013-09-06T00:00:00"/>
    <n v="81"/>
    <n v="637"/>
    <n v="47"/>
    <n v="237"/>
    <n v="12"/>
    <n v="19"/>
    <n v="76"/>
    <n v="4"/>
    <n v="6"/>
    <n v="11"/>
    <n v="7"/>
    <n v="5"/>
    <n v="0"/>
    <n v="0"/>
    <n v="0"/>
    <n v="0"/>
    <n v="0"/>
    <n v="0"/>
    <n v="0"/>
    <s v="Spain"/>
  </r>
  <r>
    <n v="9153"/>
    <x v="32"/>
    <x v="1"/>
    <x v="2"/>
    <x v="1626"/>
    <n v="0"/>
    <n v="1"/>
    <d v="2013-07-29T00:00:00"/>
    <n v="81"/>
    <n v="418"/>
    <n v="61"/>
    <n v="428"/>
    <n v="80"/>
    <n v="51"/>
    <n v="10"/>
    <n v="3"/>
    <n v="7"/>
    <n v="8"/>
    <n v="10"/>
    <n v="5"/>
    <n v="0"/>
    <n v="0"/>
    <n v="0"/>
    <n v="0"/>
    <n v="0"/>
    <n v="0"/>
    <n v="0"/>
    <s v="Spain"/>
  </r>
  <r>
    <n v="520"/>
    <x v="21"/>
    <x v="0"/>
    <x v="2"/>
    <x v="1627"/>
    <n v="1"/>
    <n v="0"/>
    <d v="2013-07-01T00:00:00"/>
    <n v="81"/>
    <n v="3"/>
    <n v="3"/>
    <n v="7"/>
    <n v="6"/>
    <n v="2"/>
    <n v="9"/>
    <n v="1"/>
    <n v="1"/>
    <n v="0"/>
    <n v="2"/>
    <n v="7"/>
    <n v="0"/>
    <n v="0"/>
    <n v="0"/>
    <n v="0"/>
    <n v="0"/>
    <n v="0"/>
    <n v="0"/>
    <s v="Spain"/>
  </r>
  <r>
    <n v="8372"/>
    <x v="21"/>
    <x v="0"/>
    <x v="2"/>
    <x v="1627"/>
    <n v="1"/>
    <n v="0"/>
    <d v="2013-07-01T00:00:00"/>
    <n v="81"/>
    <n v="3"/>
    <n v="3"/>
    <n v="7"/>
    <n v="6"/>
    <n v="2"/>
    <n v="9"/>
    <n v="1"/>
    <n v="1"/>
    <n v="0"/>
    <n v="2"/>
    <n v="7"/>
    <n v="0"/>
    <n v="0"/>
    <n v="0"/>
    <n v="0"/>
    <n v="0"/>
    <n v="0"/>
    <n v="0"/>
    <s v="Saudi Arabia"/>
  </r>
  <r>
    <n v="73"/>
    <x v="40"/>
    <x v="1"/>
    <x v="1"/>
    <x v="1628"/>
    <n v="1"/>
    <n v="2"/>
    <d v="2013-05-26T00:00:00"/>
    <n v="81"/>
    <n v="14"/>
    <n v="0"/>
    <n v="3"/>
    <n v="0"/>
    <n v="0"/>
    <n v="1"/>
    <n v="1"/>
    <n v="0"/>
    <n v="0"/>
    <n v="3"/>
    <n v="5"/>
    <n v="0"/>
    <n v="0"/>
    <n v="0"/>
    <n v="0"/>
    <n v="0"/>
    <n v="0"/>
    <n v="0"/>
    <s v="India"/>
  </r>
  <r>
    <n v="2002"/>
    <x v="2"/>
    <x v="0"/>
    <x v="0"/>
    <x v="1629"/>
    <n v="0"/>
    <n v="0"/>
    <d v="2013-05-20T00:00:00"/>
    <n v="81"/>
    <n v="587"/>
    <n v="51"/>
    <n v="932"/>
    <n v="180"/>
    <n v="34"/>
    <n v="86"/>
    <n v="1"/>
    <n v="5"/>
    <n v="6"/>
    <n v="5"/>
    <n v="3"/>
    <n v="0"/>
    <n v="0"/>
    <n v="0"/>
    <n v="0"/>
    <n v="0"/>
    <n v="0"/>
    <n v="0"/>
    <s v="Spain"/>
  </r>
  <r>
    <n v="6059"/>
    <x v="40"/>
    <x v="1"/>
    <x v="3"/>
    <x v="1630"/>
    <n v="1"/>
    <n v="2"/>
    <d v="2013-03-04T00:00:00"/>
    <n v="81"/>
    <n v="986"/>
    <n v="36"/>
    <n v="168"/>
    <n v="16"/>
    <n v="0"/>
    <n v="108"/>
    <n v="7"/>
    <n v="11"/>
    <n v="3"/>
    <n v="4"/>
    <n v="7"/>
    <n v="0"/>
    <n v="0"/>
    <n v="0"/>
    <n v="0"/>
    <n v="0"/>
    <n v="1"/>
    <n v="0"/>
    <s v="Spain"/>
  </r>
  <r>
    <n v="11166"/>
    <x v="1"/>
    <x v="0"/>
    <x v="2"/>
    <x v="1631"/>
    <n v="0"/>
    <n v="1"/>
    <d v="2013-02-02T00:00:00"/>
    <n v="81"/>
    <n v="229"/>
    <n v="5"/>
    <n v="56"/>
    <n v="3"/>
    <n v="2"/>
    <n v="20"/>
    <n v="2"/>
    <n v="6"/>
    <n v="2"/>
    <n v="4"/>
    <n v="7"/>
    <n v="0"/>
    <n v="0"/>
    <n v="0"/>
    <n v="0"/>
    <n v="0"/>
    <n v="0"/>
    <n v="0"/>
    <s v="Spain"/>
  </r>
  <r>
    <n v="6257"/>
    <x v="14"/>
    <x v="3"/>
    <x v="1"/>
    <x v="1632"/>
    <n v="0"/>
    <n v="1"/>
    <d v="2013-01-23T00:00:00"/>
    <n v="81"/>
    <n v="255"/>
    <n v="43"/>
    <n v="134"/>
    <n v="37"/>
    <n v="14"/>
    <n v="24"/>
    <n v="1"/>
    <n v="7"/>
    <n v="2"/>
    <n v="7"/>
    <n v="7"/>
    <n v="0"/>
    <n v="0"/>
    <n v="0"/>
    <n v="0"/>
    <n v="0"/>
    <n v="0"/>
    <n v="0"/>
    <s v="Saudi Arabia"/>
  </r>
  <r>
    <n v="9224"/>
    <x v="20"/>
    <x v="1"/>
    <x v="1"/>
    <x v="1633"/>
    <n v="0"/>
    <n v="1"/>
    <d v="2012-12-12T00:00:00"/>
    <n v="81"/>
    <n v="825"/>
    <n v="8"/>
    <n v="53"/>
    <n v="11"/>
    <n v="0"/>
    <n v="242"/>
    <n v="2"/>
    <n v="8"/>
    <n v="10"/>
    <n v="5"/>
    <n v="6"/>
    <n v="0"/>
    <n v="0"/>
    <n v="0"/>
    <n v="0"/>
    <n v="0"/>
    <n v="0"/>
    <n v="0"/>
    <s v="Saudi Arabia"/>
  </r>
  <r>
    <n v="8732"/>
    <x v="10"/>
    <x v="3"/>
    <x v="4"/>
    <x v="1634"/>
    <n v="0"/>
    <n v="1"/>
    <d v="2012-11-17T00:00:00"/>
    <n v="81"/>
    <n v="1298"/>
    <n v="0"/>
    <n v="70"/>
    <n v="37"/>
    <n v="14"/>
    <n v="42"/>
    <n v="4"/>
    <n v="7"/>
    <n v="4"/>
    <n v="10"/>
    <n v="4"/>
    <n v="0"/>
    <n v="0"/>
    <n v="0"/>
    <n v="1"/>
    <n v="1"/>
    <n v="1"/>
    <n v="0"/>
    <s v="Spain"/>
  </r>
  <r>
    <n v="955"/>
    <x v="31"/>
    <x v="3"/>
    <x v="3"/>
    <x v="1635"/>
    <n v="1"/>
    <n v="1"/>
    <d v="2012-10-28T00:00:00"/>
    <n v="81"/>
    <n v="167"/>
    <n v="2"/>
    <n v="44"/>
    <n v="6"/>
    <n v="2"/>
    <n v="19"/>
    <n v="7"/>
    <n v="4"/>
    <n v="2"/>
    <n v="4"/>
    <n v="8"/>
    <n v="0"/>
    <n v="0"/>
    <n v="1"/>
    <n v="0"/>
    <n v="0"/>
    <n v="1"/>
    <n v="0"/>
    <s v="Saudi Arabia"/>
  </r>
  <r>
    <n v="4910"/>
    <x v="3"/>
    <x v="0"/>
    <x v="0"/>
    <x v="1636"/>
    <n v="0"/>
    <n v="0"/>
    <d v="2012-08-30T00:00:00"/>
    <n v="81"/>
    <n v="1132"/>
    <n v="134"/>
    <n v="384"/>
    <n v="175"/>
    <n v="134"/>
    <n v="115"/>
    <n v="1"/>
    <n v="11"/>
    <n v="5"/>
    <n v="13"/>
    <n v="7"/>
    <n v="0"/>
    <n v="0"/>
    <n v="0"/>
    <n v="0"/>
    <n v="0"/>
    <n v="0"/>
    <n v="0"/>
    <s v="USA"/>
  </r>
  <r>
    <n v="564"/>
    <x v="9"/>
    <x v="1"/>
    <x v="3"/>
    <x v="1637"/>
    <n v="1"/>
    <n v="0"/>
    <d v="2012-08-04T00:00:00"/>
    <n v="81"/>
    <n v="746"/>
    <n v="8"/>
    <n v="125"/>
    <n v="11"/>
    <n v="8"/>
    <n v="8"/>
    <n v="7"/>
    <n v="8"/>
    <n v="6"/>
    <n v="9"/>
    <n v="6"/>
    <n v="0"/>
    <n v="0"/>
    <n v="0"/>
    <n v="1"/>
    <n v="0"/>
    <n v="1"/>
    <n v="0"/>
    <s v="Spain"/>
  </r>
  <r>
    <n v="8931"/>
    <x v="19"/>
    <x v="0"/>
    <x v="3"/>
    <x v="1638"/>
    <n v="1"/>
    <n v="0"/>
    <d v="2014-05-18T00:00:00"/>
    <n v="82"/>
    <n v="812"/>
    <n v="99"/>
    <n v="431"/>
    <n v="237"/>
    <n v="149"/>
    <n v="33"/>
    <n v="1"/>
    <n v="11"/>
    <n v="4"/>
    <n v="10"/>
    <n v="5"/>
    <n v="1"/>
    <n v="0"/>
    <n v="0"/>
    <n v="0"/>
    <n v="0"/>
    <n v="0"/>
    <n v="0"/>
    <s v="Saudi Arabia"/>
  </r>
  <r>
    <n v="1998"/>
    <x v="14"/>
    <x v="0"/>
    <x v="1"/>
    <x v="1639"/>
    <n v="1"/>
    <n v="0"/>
    <d v="2014-02-07T00:00:00"/>
    <n v="82"/>
    <n v="34"/>
    <n v="6"/>
    <n v="21"/>
    <n v="11"/>
    <n v="4"/>
    <n v="8"/>
    <n v="1"/>
    <n v="2"/>
    <n v="1"/>
    <n v="3"/>
    <n v="6"/>
    <n v="0"/>
    <n v="0"/>
    <n v="0"/>
    <n v="0"/>
    <n v="0"/>
    <n v="0"/>
    <n v="0"/>
    <s v="India"/>
  </r>
  <r>
    <n v="1250"/>
    <x v="14"/>
    <x v="0"/>
    <x v="1"/>
    <x v="1639"/>
    <n v="1"/>
    <n v="0"/>
    <d v="2014-02-07T00:00:00"/>
    <n v="82"/>
    <n v="34"/>
    <n v="6"/>
    <n v="21"/>
    <n v="11"/>
    <n v="4"/>
    <n v="8"/>
    <n v="1"/>
    <n v="2"/>
    <n v="1"/>
    <n v="3"/>
    <n v="6"/>
    <n v="0"/>
    <n v="0"/>
    <n v="0"/>
    <n v="0"/>
    <n v="0"/>
    <n v="0"/>
    <n v="0"/>
    <s v="Spain"/>
  </r>
  <r>
    <n v="8397"/>
    <x v="45"/>
    <x v="0"/>
    <x v="2"/>
    <x v="1640"/>
    <n v="1"/>
    <n v="1"/>
    <d v="2014-01-10T00:00:00"/>
    <n v="82"/>
    <n v="18"/>
    <n v="0"/>
    <n v="5"/>
    <n v="0"/>
    <n v="0"/>
    <n v="11"/>
    <n v="2"/>
    <n v="1"/>
    <n v="1"/>
    <n v="2"/>
    <n v="7"/>
    <n v="0"/>
    <n v="0"/>
    <n v="1"/>
    <n v="0"/>
    <n v="0"/>
    <n v="0"/>
    <n v="0"/>
    <s v="Spain"/>
  </r>
  <r>
    <n v="9672"/>
    <x v="0"/>
    <x v="2"/>
    <x v="2"/>
    <x v="1641"/>
    <n v="1"/>
    <n v="1"/>
    <d v="2013-12-21T00:00:00"/>
    <n v="82"/>
    <n v="8"/>
    <n v="3"/>
    <n v="9"/>
    <n v="19"/>
    <n v="4"/>
    <n v="22"/>
    <n v="3"/>
    <n v="1"/>
    <n v="1"/>
    <n v="3"/>
    <n v="6"/>
    <n v="0"/>
    <n v="0"/>
    <n v="0"/>
    <n v="0"/>
    <n v="0"/>
    <n v="0"/>
    <n v="0"/>
    <s v="Canada"/>
  </r>
  <r>
    <n v="2125"/>
    <x v="8"/>
    <x v="0"/>
    <x v="0"/>
    <x v="1642"/>
    <n v="0"/>
    <n v="0"/>
    <d v="2013-11-15T00:00:00"/>
    <n v="82"/>
    <n v="194"/>
    <n v="61"/>
    <n v="480"/>
    <n v="225"/>
    <n v="112"/>
    <n v="30"/>
    <n v="1"/>
    <n v="3"/>
    <n v="4"/>
    <n v="8"/>
    <n v="2"/>
    <n v="0"/>
    <n v="0"/>
    <n v="0"/>
    <n v="0"/>
    <n v="0"/>
    <n v="0"/>
    <n v="0"/>
    <s v="USA"/>
  </r>
  <r>
    <n v="5975"/>
    <x v="3"/>
    <x v="1"/>
    <x v="1"/>
    <x v="1643"/>
    <n v="1"/>
    <n v="0"/>
    <d v="2013-09-30T00:00:00"/>
    <n v="82"/>
    <n v="37"/>
    <n v="0"/>
    <n v="17"/>
    <n v="0"/>
    <n v="0"/>
    <n v="3"/>
    <n v="1"/>
    <n v="2"/>
    <n v="0"/>
    <n v="3"/>
    <n v="7"/>
    <n v="0"/>
    <n v="0"/>
    <n v="0"/>
    <n v="0"/>
    <n v="0"/>
    <n v="0"/>
    <n v="0"/>
    <s v="Canada"/>
  </r>
  <r>
    <n v="983"/>
    <x v="24"/>
    <x v="0"/>
    <x v="2"/>
    <x v="1644"/>
    <n v="1"/>
    <n v="0"/>
    <d v="2013-09-28T00:00:00"/>
    <n v="82"/>
    <n v="110"/>
    <n v="29"/>
    <n v="92"/>
    <n v="28"/>
    <n v="10"/>
    <n v="145"/>
    <n v="1"/>
    <n v="6"/>
    <n v="2"/>
    <n v="3"/>
    <n v="8"/>
    <n v="0"/>
    <n v="0"/>
    <n v="1"/>
    <n v="0"/>
    <n v="0"/>
    <n v="0"/>
    <n v="0"/>
    <s v="USA"/>
  </r>
  <r>
    <n v="9938"/>
    <x v="5"/>
    <x v="0"/>
    <x v="2"/>
    <x v="1645"/>
    <n v="0"/>
    <n v="0"/>
    <d v="2013-09-19T00:00:00"/>
    <n v="82"/>
    <n v="519"/>
    <n v="17"/>
    <n v="813"/>
    <n v="27"/>
    <n v="173"/>
    <n v="51"/>
    <n v="1"/>
    <n v="4"/>
    <n v="6"/>
    <n v="6"/>
    <n v="2"/>
    <n v="0"/>
    <n v="0"/>
    <n v="0"/>
    <n v="0"/>
    <n v="1"/>
    <n v="0"/>
    <n v="0"/>
    <s v="India"/>
  </r>
  <r>
    <n v="4385"/>
    <x v="9"/>
    <x v="1"/>
    <x v="1"/>
    <x v="1646"/>
    <n v="1"/>
    <n v="0"/>
    <d v="2013-05-31T00:00:00"/>
    <n v="82"/>
    <n v="23"/>
    <n v="0"/>
    <n v="15"/>
    <n v="0"/>
    <n v="2"/>
    <n v="7"/>
    <n v="2"/>
    <n v="3"/>
    <n v="0"/>
    <n v="3"/>
    <n v="6"/>
    <n v="0"/>
    <n v="0"/>
    <n v="0"/>
    <n v="0"/>
    <n v="0"/>
    <n v="0"/>
    <n v="0"/>
    <s v="Spain"/>
  </r>
  <r>
    <n v="1612"/>
    <x v="9"/>
    <x v="1"/>
    <x v="1"/>
    <x v="120"/>
    <n v="1"/>
    <n v="0"/>
    <d v="2013-05-31T00:00:00"/>
    <n v="82"/>
    <n v="23"/>
    <n v="0"/>
    <n v="15"/>
    <n v="0"/>
    <n v="2"/>
    <n v="7"/>
    <n v="2"/>
    <n v="3"/>
    <n v="0"/>
    <n v="3"/>
    <n v="6"/>
    <n v="0"/>
    <n v="0"/>
    <n v="0"/>
    <n v="0"/>
    <n v="0"/>
    <n v="0"/>
    <n v="0"/>
    <s v="Australia"/>
  </r>
  <r>
    <n v="803"/>
    <x v="25"/>
    <x v="0"/>
    <x v="3"/>
    <x v="1647"/>
    <n v="1"/>
    <n v="1"/>
    <d v="2013-04-05T00:00:00"/>
    <n v="82"/>
    <n v="12"/>
    <n v="0"/>
    <n v="5"/>
    <n v="0"/>
    <n v="0"/>
    <n v="4"/>
    <n v="1"/>
    <n v="0"/>
    <n v="1"/>
    <n v="2"/>
    <n v="5"/>
    <n v="0"/>
    <n v="0"/>
    <n v="0"/>
    <n v="0"/>
    <n v="0"/>
    <n v="0"/>
    <n v="0"/>
    <s v="Spain"/>
  </r>
  <r>
    <n v="10675"/>
    <x v="16"/>
    <x v="1"/>
    <x v="2"/>
    <x v="1648"/>
    <n v="0"/>
    <n v="1"/>
    <d v="2013-04-03T00:00:00"/>
    <n v="82"/>
    <n v="909"/>
    <n v="11"/>
    <n v="218"/>
    <n v="0"/>
    <n v="0"/>
    <n v="23"/>
    <n v="2"/>
    <n v="9"/>
    <n v="3"/>
    <n v="5"/>
    <n v="5"/>
    <n v="0"/>
    <n v="0"/>
    <n v="0"/>
    <n v="0"/>
    <n v="0"/>
    <n v="1"/>
    <n v="0"/>
    <s v="Spain"/>
  </r>
  <r>
    <n v="7004"/>
    <x v="24"/>
    <x v="0"/>
    <x v="1"/>
    <x v="1649"/>
    <n v="1"/>
    <n v="0"/>
    <d v="2013-03-16T00:00:00"/>
    <n v="82"/>
    <n v="24"/>
    <n v="3"/>
    <n v="26"/>
    <n v="7"/>
    <n v="1"/>
    <n v="23"/>
    <n v="3"/>
    <n v="3"/>
    <n v="1"/>
    <n v="2"/>
    <n v="9"/>
    <n v="0"/>
    <n v="0"/>
    <n v="1"/>
    <n v="0"/>
    <n v="0"/>
    <n v="0"/>
    <n v="0"/>
    <s v="India"/>
  </r>
  <r>
    <n v="4432"/>
    <x v="14"/>
    <x v="0"/>
    <x v="0"/>
    <x v="1650"/>
    <n v="1"/>
    <n v="0"/>
    <d v="2013-03-16T00:00:00"/>
    <n v="82"/>
    <n v="2"/>
    <n v="3"/>
    <n v="20"/>
    <n v="6"/>
    <n v="11"/>
    <n v="9"/>
    <n v="2"/>
    <n v="2"/>
    <n v="0"/>
    <n v="3"/>
    <n v="7"/>
    <n v="0"/>
    <n v="0"/>
    <n v="0"/>
    <n v="0"/>
    <n v="0"/>
    <n v="0"/>
    <n v="0"/>
    <s v="Spain"/>
  </r>
  <r>
    <n v="5079"/>
    <x v="18"/>
    <x v="0"/>
    <x v="2"/>
    <x v="120"/>
    <n v="1"/>
    <n v="1"/>
    <d v="2013-03-03T00:00:00"/>
    <n v="82"/>
    <n v="71"/>
    <n v="1"/>
    <n v="16"/>
    <n v="0"/>
    <n v="0"/>
    <n v="9"/>
    <n v="4"/>
    <n v="2"/>
    <n v="1"/>
    <n v="3"/>
    <n v="8"/>
    <n v="0"/>
    <n v="0"/>
    <n v="0"/>
    <n v="0"/>
    <n v="0"/>
    <n v="0"/>
    <n v="0"/>
    <s v="Australia"/>
  </r>
  <r>
    <n v="4475"/>
    <x v="38"/>
    <x v="1"/>
    <x v="2"/>
    <x v="1651"/>
    <n v="0"/>
    <n v="0"/>
    <d v="2013-02-16T00:00:00"/>
    <n v="82"/>
    <n v="1315"/>
    <n v="22"/>
    <n v="780"/>
    <n v="145"/>
    <n v="0"/>
    <n v="178"/>
    <n v="1"/>
    <n v="7"/>
    <n v="8"/>
    <n v="9"/>
    <n v="5"/>
    <n v="0"/>
    <n v="0"/>
    <n v="0"/>
    <n v="0"/>
    <n v="0"/>
    <n v="0"/>
    <n v="0"/>
    <s v="Spain"/>
  </r>
  <r>
    <n v="10868"/>
    <x v="45"/>
    <x v="0"/>
    <x v="4"/>
    <x v="1652"/>
    <n v="0"/>
    <n v="0"/>
    <d v="2013-02-06T00:00:00"/>
    <n v="82"/>
    <n v="344"/>
    <n v="45"/>
    <n v="654"/>
    <n v="104"/>
    <n v="11"/>
    <n v="114"/>
    <n v="2"/>
    <n v="3"/>
    <n v="4"/>
    <n v="10"/>
    <n v="3"/>
    <n v="0"/>
    <n v="0"/>
    <n v="0"/>
    <n v="0"/>
    <n v="0"/>
    <n v="0"/>
    <n v="0"/>
    <s v="Spain"/>
  </r>
  <r>
    <n v="6742"/>
    <x v="7"/>
    <x v="0"/>
    <x v="2"/>
    <x v="1653"/>
    <n v="1"/>
    <n v="0"/>
    <d v="2013-01-13T00:00:00"/>
    <n v="82"/>
    <n v="2"/>
    <n v="2"/>
    <n v="1"/>
    <n v="3"/>
    <n v="1"/>
    <n v="2"/>
    <n v="1"/>
    <n v="1"/>
    <n v="0"/>
    <n v="2"/>
    <n v="8"/>
    <n v="0"/>
    <n v="0"/>
    <n v="0"/>
    <n v="0"/>
    <n v="0"/>
    <n v="0"/>
    <n v="1"/>
    <s v="Spain"/>
  </r>
  <r>
    <n v="5692"/>
    <x v="4"/>
    <x v="4"/>
    <x v="2"/>
    <x v="1654"/>
    <n v="1"/>
    <n v="0"/>
    <d v="2012-12-22T00:00:00"/>
    <n v="82"/>
    <n v="1"/>
    <n v="4"/>
    <n v="3"/>
    <n v="8"/>
    <n v="9"/>
    <n v="7"/>
    <n v="1"/>
    <n v="1"/>
    <n v="0"/>
    <n v="3"/>
    <n v="8"/>
    <n v="0"/>
    <n v="0"/>
    <n v="0"/>
    <n v="0"/>
    <n v="0"/>
    <n v="0"/>
    <n v="0"/>
    <s v="Saudi Arabia"/>
  </r>
  <r>
    <n v="339"/>
    <x v="20"/>
    <x v="1"/>
    <x v="2"/>
    <x v="1"/>
    <n v="0"/>
    <n v="1"/>
    <d v="2012-11-23T00:00:00"/>
    <n v="82"/>
    <n v="462"/>
    <n v="0"/>
    <n v="24"/>
    <n v="6"/>
    <n v="0"/>
    <n v="4"/>
    <n v="2"/>
    <n v="9"/>
    <n v="2"/>
    <n v="5"/>
    <n v="7"/>
    <n v="0"/>
    <n v="0"/>
    <n v="0"/>
    <n v="1"/>
    <n v="0"/>
    <n v="1"/>
    <n v="0"/>
    <s v="Spain"/>
  </r>
  <r>
    <n v="10398"/>
    <x v="9"/>
    <x v="2"/>
    <x v="1"/>
    <x v="1655"/>
    <n v="1"/>
    <n v="0"/>
    <d v="2012-08-27T00:00:00"/>
    <n v="82"/>
    <n v="1"/>
    <n v="6"/>
    <n v="2"/>
    <n v="8"/>
    <n v="2"/>
    <n v="12"/>
    <n v="1"/>
    <n v="1"/>
    <n v="0"/>
    <n v="2"/>
    <n v="7"/>
    <n v="0"/>
    <n v="0"/>
    <n v="0"/>
    <n v="0"/>
    <n v="0"/>
    <n v="0"/>
    <n v="0"/>
    <s v="Spain"/>
  </r>
  <r>
    <n v="8017"/>
    <x v="9"/>
    <x v="2"/>
    <x v="2"/>
    <x v="1656"/>
    <n v="1"/>
    <n v="1"/>
    <d v="2014-06-19T00:00:00"/>
    <n v="83"/>
    <n v="22"/>
    <n v="0"/>
    <n v="19"/>
    <n v="6"/>
    <n v="5"/>
    <n v="3"/>
    <n v="2"/>
    <n v="2"/>
    <n v="0"/>
    <n v="3"/>
    <n v="6"/>
    <n v="0"/>
    <n v="0"/>
    <n v="0"/>
    <n v="0"/>
    <n v="0"/>
    <n v="0"/>
    <n v="0"/>
    <s v="Saudi Arabia"/>
  </r>
  <r>
    <n v="3722"/>
    <x v="20"/>
    <x v="0"/>
    <x v="1"/>
    <x v="1657"/>
    <n v="1"/>
    <n v="1"/>
    <d v="2014-04-16T00:00:00"/>
    <n v="83"/>
    <n v="31"/>
    <n v="1"/>
    <n v="8"/>
    <n v="0"/>
    <n v="0"/>
    <n v="8"/>
    <n v="2"/>
    <n v="2"/>
    <n v="0"/>
    <n v="3"/>
    <n v="6"/>
    <n v="0"/>
    <n v="0"/>
    <n v="0"/>
    <n v="0"/>
    <n v="0"/>
    <n v="0"/>
    <n v="0"/>
    <s v="Spain"/>
  </r>
  <r>
    <n v="7326"/>
    <x v="18"/>
    <x v="3"/>
    <x v="2"/>
    <x v="1658"/>
    <n v="0"/>
    <n v="1"/>
    <d v="2014-03-23T00:00:00"/>
    <n v="83"/>
    <n v="34"/>
    <n v="1"/>
    <n v="19"/>
    <n v="2"/>
    <n v="7"/>
    <n v="0"/>
    <n v="1"/>
    <n v="1"/>
    <n v="1"/>
    <n v="3"/>
    <n v="2"/>
    <n v="0"/>
    <n v="0"/>
    <n v="0"/>
    <n v="0"/>
    <n v="0"/>
    <n v="0"/>
    <n v="0"/>
    <s v="Canada"/>
  </r>
  <r>
    <n v="2416"/>
    <x v="10"/>
    <x v="1"/>
    <x v="1"/>
    <x v="1659"/>
    <n v="0"/>
    <n v="0"/>
    <d v="2014-03-03T00:00:00"/>
    <n v="83"/>
    <n v="789"/>
    <n v="25"/>
    <n v="420"/>
    <n v="16"/>
    <n v="38"/>
    <n v="0"/>
    <n v="1"/>
    <n v="2"/>
    <n v="8"/>
    <n v="9"/>
    <n v="1"/>
    <n v="0"/>
    <n v="0"/>
    <n v="0"/>
    <n v="0"/>
    <n v="0"/>
    <n v="0"/>
    <n v="0"/>
    <s v="Spain"/>
  </r>
  <r>
    <n v="1878"/>
    <x v="42"/>
    <x v="2"/>
    <x v="2"/>
    <x v="1660"/>
    <n v="0"/>
    <n v="0"/>
    <d v="2014-02-18T00:00:00"/>
    <n v="83"/>
    <n v="4"/>
    <n v="6"/>
    <n v="8"/>
    <n v="6"/>
    <n v="3"/>
    <n v="10"/>
    <n v="1"/>
    <n v="2"/>
    <n v="0"/>
    <n v="3"/>
    <n v="7"/>
    <n v="0"/>
    <n v="0"/>
    <n v="0"/>
    <n v="0"/>
    <n v="0"/>
    <n v="0"/>
    <n v="0"/>
    <s v="Spain"/>
  </r>
  <r>
    <n v="5278"/>
    <x v="32"/>
    <x v="0"/>
    <x v="2"/>
    <x v="1661"/>
    <n v="0"/>
    <n v="0"/>
    <d v="2014-01-25T00:00:00"/>
    <n v="83"/>
    <n v="307"/>
    <n v="26"/>
    <n v="360"/>
    <n v="138"/>
    <n v="31"/>
    <n v="40"/>
    <n v="1"/>
    <n v="6"/>
    <n v="9"/>
    <n v="5"/>
    <n v="3"/>
    <n v="1"/>
    <n v="0"/>
    <n v="0"/>
    <n v="0"/>
    <n v="0"/>
    <n v="0"/>
    <n v="0"/>
    <s v="Germany"/>
  </r>
  <r>
    <n v="5734"/>
    <x v="21"/>
    <x v="1"/>
    <x v="2"/>
    <x v="1662"/>
    <n v="1"/>
    <n v="1"/>
    <d v="2013-11-20T00:00:00"/>
    <n v="83"/>
    <n v="46"/>
    <n v="4"/>
    <n v="36"/>
    <n v="2"/>
    <n v="2"/>
    <n v="1"/>
    <n v="1"/>
    <n v="2"/>
    <n v="0"/>
    <n v="4"/>
    <n v="5"/>
    <n v="0"/>
    <n v="0"/>
    <n v="0"/>
    <n v="0"/>
    <n v="0"/>
    <n v="0"/>
    <n v="0"/>
    <s v="Spain"/>
  </r>
  <r>
    <n v="4370"/>
    <x v="13"/>
    <x v="0"/>
    <x v="3"/>
    <x v="1663"/>
    <n v="2"/>
    <n v="1"/>
    <d v="2013-11-13T00:00:00"/>
    <n v="83"/>
    <n v="18"/>
    <n v="1"/>
    <n v="32"/>
    <n v="6"/>
    <n v="3"/>
    <n v="28"/>
    <n v="3"/>
    <n v="2"/>
    <n v="0"/>
    <n v="4"/>
    <n v="6"/>
    <n v="0"/>
    <n v="0"/>
    <n v="0"/>
    <n v="0"/>
    <n v="0"/>
    <n v="0"/>
    <n v="0"/>
    <s v="India"/>
  </r>
  <r>
    <n v="8405"/>
    <x v="7"/>
    <x v="0"/>
    <x v="0"/>
    <x v="1664"/>
    <n v="1"/>
    <n v="1"/>
    <d v="2013-09-30T00:00:00"/>
    <n v="83"/>
    <n v="135"/>
    <n v="25"/>
    <n v="51"/>
    <n v="23"/>
    <n v="25"/>
    <n v="46"/>
    <n v="2"/>
    <n v="4"/>
    <n v="2"/>
    <n v="5"/>
    <n v="3"/>
    <n v="0"/>
    <n v="0"/>
    <n v="0"/>
    <n v="0"/>
    <n v="0"/>
    <n v="0"/>
    <n v="0"/>
    <s v="Saudi Arabia"/>
  </r>
  <r>
    <n v="7617"/>
    <x v="21"/>
    <x v="0"/>
    <x v="1"/>
    <x v="1665"/>
    <n v="1"/>
    <n v="1"/>
    <d v="2013-08-15T00:00:00"/>
    <n v="83"/>
    <n v="67"/>
    <n v="5"/>
    <n v="61"/>
    <n v="3"/>
    <n v="8"/>
    <n v="19"/>
    <n v="5"/>
    <n v="2"/>
    <n v="1"/>
    <n v="5"/>
    <n v="5"/>
    <n v="0"/>
    <n v="0"/>
    <n v="0"/>
    <n v="0"/>
    <n v="0"/>
    <n v="0"/>
    <n v="0"/>
    <s v="Spain"/>
  </r>
  <r>
    <n v="10339"/>
    <x v="5"/>
    <x v="3"/>
    <x v="3"/>
    <x v="120"/>
    <n v="0"/>
    <n v="1"/>
    <d v="2013-06-23T00:00:00"/>
    <n v="83"/>
    <n v="161"/>
    <n v="0"/>
    <n v="22"/>
    <n v="0"/>
    <n v="0"/>
    <n v="24"/>
    <n v="2"/>
    <n v="4"/>
    <n v="1"/>
    <n v="4"/>
    <n v="6"/>
    <n v="0"/>
    <n v="0"/>
    <n v="0"/>
    <n v="0"/>
    <n v="0"/>
    <n v="0"/>
    <n v="0"/>
    <s v="Australia"/>
  </r>
  <r>
    <n v="6376"/>
    <x v="7"/>
    <x v="0"/>
    <x v="1"/>
    <x v="1666"/>
    <n v="1"/>
    <n v="0"/>
    <d v="2013-06-10T00:00:00"/>
    <n v="83"/>
    <n v="191"/>
    <n v="56"/>
    <n v="139"/>
    <n v="51"/>
    <n v="8"/>
    <n v="100"/>
    <n v="4"/>
    <n v="4"/>
    <n v="3"/>
    <n v="8"/>
    <n v="4"/>
    <n v="0"/>
    <n v="0"/>
    <n v="0"/>
    <n v="0"/>
    <n v="0"/>
    <n v="0"/>
    <n v="0"/>
    <s v="Australia"/>
  </r>
  <r>
    <n v="2150"/>
    <x v="2"/>
    <x v="1"/>
    <x v="4"/>
    <x v="1667"/>
    <n v="0"/>
    <n v="1"/>
    <d v="2013-05-11T00:00:00"/>
    <n v="83"/>
    <n v="860"/>
    <n v="28"/>
    <n v="409"/>
    <n v="73"/>
    <n v="56"/>
    <n v="56"/>
    <n v="1"/>
    <n v="8"/>
    <n v="9"/>
    <n v="4"/>
    <n v="4"/>
    <n v="0"/>
    <n v="0"/>
    <n v="0"/>
    <n v="0"/>
    <n v="0"/>
    <n v="0"/>
    <n v="0"/>
    <s v="Canada"/>
  </r>
  <r>
    <n v="7386"/>
    <x v="14"/>
    <x v="0"/>
    <x v="0"/>
    <x v="1668"/>
    <n v="1"/>
    <n v="0"/>
    <d v="2013-04-22T00:00:00"/>
    <n v="83"/>
    <n v="17"/>
    <n v="0"/>
    <n v="14"/>
    <n v="7"/>
    <n v="3"/>
    <n v="2"/>
    <n v="1"/>
    <n v="1"/>
    <n v="0"/>
    <n v="3"/>
    <n v="7"/>
    <n v="0"/>
    <n v="0"/>
    <n v="0"/>
    <n v="0"/>
    <n v="0"/>
    <n v="0"/>
    <n v="0"/>
    <s v="Canada"/>
  </r>
  <r>
    <n v="3006"/>
    <x v="14"/>
    <x v="0"/>
    <x v="0"/>
    <x v="1668"/>
    <n v="1"/>
    <n v="0"/>
    <d v="2013-04-22T00:00:00"/>
    <n v="83"/>
    <n v="17"/>
    <n v="0"/>
    <n v="14"/>
    <n v="7"/>
    <n v="3"/>
    <n v="2"/>
    <n v="1"/>
    <n v="1"/>
    <n v="0"/>
    <n v="3"/>
    <n v="7"/>
    <n v="0"/>
    <n v="0"/>
    <n v="0"/>
    <n v="0"/>
    <n v="0"/>
    <n v="0"/>
    <n v="0"/>
    <s v="Canada"/>
  </r>
  <r>
    <n v="11088"/>
    <x v="18"/>
    <x v="1"/>
    <x v="3"/>
    <x v="1669"/>
    <n v="0"/>
    <n v="1"/>
    <d v="2013-04-21T00:00:00"/>
    <n v="83"/>
    <n v="1396"/>
    <n v="0"/>
    <n v="322"/>
    <n v="46"/>
    <n v="35"/>
    <n v="17"/>
    <n v="1"/>
    <n v="4"/>
    <n v="9"/>
    <n v="4"/>
    <n v="6"/>
    <n v="0"/>
    <n v="0"/>
    <n v="0"/>
    <n v="0"/>
    <n v="0"/>
    <n v="0"/>
    <n v="0"/>
    <s v="Spain"/>
  </r>
  <r>
    <n v="5185"/>
    <x v="26"/>
    <x v="0"/>
    <x v="2"/>
    <x v="1670"/>
    <n v="0"/>
    <n v="0"/>
    <d v="2013-02-14T00:00:00"/>
    <n v="83"/>
    <n v="199"/>
    <n v="66"/>
    <n v="315"/>
    <n v="97"/>
    <n v="174"/>
    <n v="41"/>
    <n v="1"/>
    <n v="4"/>
    <n v="3"/>
    <n v="5"/>
    <n v="2"/>
    <n v="0"/>
    <n v="0"/>
    <n v="0"/>
    <n v="0"/>
    <n v="0"/>
    <n v="0"/>
    <n v="0"/>
    <s v="Saudi Arabia"/>
  </r>
  <r>
    <n v="3523"/>
    <x v="31"/>
    <x v="0"/>
    <x v="3"/>
    <x v="1671"/>
    <n v="0"/>
    <n v="1"/>
    <d v="2013-01-23T00:00:00"/>
    <n v="83"/>
    <n v="583"/>
    <n v="34"/>
    <n v="309"/>
    <n v="0"/>
    <n v="22"/>
    <n v="125"/>
    <n v="2"/>
    <n v="5"/>
    <n v="4"/>
    <n v="8"/>
    <n v="3"/>
    <n v="0"/>
    <n v="0"/>
    <n v="0"/>
    <n v="0"/>
    <n v="0"/>
    <n v="0"/>
    <n v="0"/>
    <s v="Spain"/>
  </r>
  <r>
    <n v="55"/>
    <x v="34"/>
    <x v="0"/>
    <x v="3"/>
    <x v="1672"/>
    <n v="0"/>
    <n v="1"/>
    <d v="2012-12-07T00:00:00"/>
    <n v="83"/>
    <n v="509"/>
    <n v="0"/>
    <n v="65"/>
    <n v="7"/>
    <n v="11"/>
    <n v="5"/>
    <n v="4"/>
    <n v="7"/>
    <n v="2"/>
    <n v="9"/>
    <n v="6"/>
    <n v="0"/>
    <n v="0"/>
    <n v="0"/>
    <n v="0"/>
    <n v="0"/>
    <n v="0"/>
    <n v="0"/>
    <s v="Spain"/>
  </r>
  <r>
    <n v="3807"/>
    <x v="26"/>
    <x v="0"/>
    <x v="3"/>
    <x v="1673"/>
    <n v="0"/>
    <n v="1"/>
    <d v="2012-11-30T00:00:00"/>
    <n v="83"/>
    <n v="473"/>
    <n v="21"/>
    <n v="176"/>
    <n v="19"/>
    <n v="21"/>
    <n v="56"/>
    <n v="3"/>
    <n v="9"/>
    <n v="2"/>
    <n v="9"/>
    <n v="6"/>
    <n v="0"/>
    <n v="0"/>
    <n v="0"/>
    <n v="0"/>
    <n v="0"/>
    <n v="0"/>
    <n v="0"/>
    <s v="Spain"/>
  </r>
  <r>
    <n v="2453"/>
    <x v="12"/>
    <x v="0"/>
    <x v="3"/>
    <x v="1674"/>
    <n v="0"/>
    <n v="1"/>
    <d v="2012-08-31T00:00:00"/>
    <n v="83"/>
    <n v="526"/>
    <n v="28"/>
    <n v="135"/>
    <n v="10"/>
    <n v="21"/>
    <n v="99"/>
    <n v="3"/>
    <n v="5"/>
    <n v="3"/>
    <n v="12"/>
    <n v="5"/>
    <n v="0"/>
    <n v="0"/>
    <n v="0"/>
    <n v="0"/>
    <n v="0"/>
    <n v="0"/>
    <n v="0"/>
    <s v="Spain"/>
  </r>
  <r>
    <n v="7787"/>
    <x v="12"/>
    <x v="0"/>
    <x v="3"/>
    <x v="1674"/>
    <n v="0"/>
    <n v="1"/>
    <d v="2012-08-31T00:00:00"/>
    <n v="83"/>
    <n v="526"/>
    <n v="28"/>
    <n v="135"/>
    <n v="10"/>
    <n v="21"/>
    <n v="99"/>
    <n v="3"/>
    <n v="5"/>
    <n v="3"/>
    <n v="12"/>
    <n v="5"/>
    <n v="0"/>
    <n v="0"/>
    <n v="0"/>
    <n v="0"/>
    <n v="0"/>
    <n v="0"/>
    <n v="0"/>
    <s v="Canada"/>
  </r>
  <r>
    <n v="2230"/>
    <x v="0"/>
    <x v="1"/>
    <x v="2"/>
    <x v="1675"/>
    <n v="1"/>
    <n v="0"/>
    <d v="2014-05-24T00:00:00"/>
    <n v="84"/>
    <n v="27"/>
    <n v="2"/>
    <n v="14"/>
    <n v="0"/>
    <n v="0"/>
    <n v="0"/>
    <n v="3"/>
    <n v="3"/>
    <n v="1"/>
    <n v="3"/>
    <n v="5"/>
    <n v="0"/>
    <n v="0"/>
    <n v="0"/>
    <n v="0"/>
    <n v="0"/>
    <n v="0"/>
    <n v="0"/>
    <s v="Germany"/>
  </r>
  <r>
    <n v="8146"/>
    <x v="14"/>
    <x v="3"/>
    <x v="3"/>
    <x v="1676"/>
    <n v="1"/>
    <n v="1"/>
    <d v="2014-05-11T00:00:00"/>
    <n v="84"/>
    <n v="30"/>
    <n v="0"/>
    <n v="8"/>
    <n v="2"/>
    <n v="0"/>
    <n v="14"/>
    <n v="1"/>
    <n v="1"/>
    <n v="1"/>
    <n v="2"/>
    <n v="6"/>
    <n v="0"/>
    <n v="0"/>
    <n v="0"/>
    <n v="0"/>
    <n v="0"/>
    <n v="0"/>
    <n v="0"/>
    <s v="Saudi Arabia"/>
  </r>
  <r>
    <n v="988"/>
    <x v="15"/>
    <x v="0"/>
    <x v="2"/>
    <x v="1677"/>
    <n v="0"/>
    <n v="0"/>
    <d v="2014-05-07T00:00:00"/>
    <n v="84"/>
    <n v="410"/>
    <n v="0"/>
    <n v="592"/>
    <n v="147"/>
    <n v="22"/>
    <n v="22"/>
    <n v="1"/>
    <n v="6"/>
    <n v="4"/>
    <n v="7"/>
    <n v="3"/>
    <n v="1"/>
    <n v="0"/>
    <n v="0"/>
    <n v="0"/>
    <n v="0"/>
    <n v="0"/>
    <n v="0"/>
    <s v="Spain"/>
  </r>
  <r>
    <n v="4832"/>
    <x v="7"/>
    <x v="0"/>
    <x v="2"/>
    <x v="1678"/>
    <n v="1"/>
    <n v="0"/>
    <d v="2014-03-07T00:00:00"/>
    <n v="84"/>
    <n v="6"/>
    <n v="5"/>
    <n v="17"/>
    <n v="3"/>
    <n v="24"/>
    <n v="46"/>
    <n v="2"/>
    <n v="2"/>
    <n v="2"/>
    <n v="2"/>
    <n v="7"/>
    <n v="0"/>
    <n v="0"/>
    <n v="0"/>
    <n v="0"/>
    <n v="0"/>
    <n v="0"/>
    <n v="0"/>
    <s v="Spain"/>
  </r>
  <r>
    <n v="3152"/>
    <x v="35"/>
    <x v="0"/>
    <x v="3"/>
    <x v="1679"/>
    <n v="1"/>
    <n v="1"/>
    <d v="2014-02-25T00:00:00"/>
    <n v="84"/>
    <n v="15"/>
    <n v="10"/>
    <n v="19"/>
    <n v="8"/>
    <n v="17"/>
    <n v="20"/>
    <n v="3"/>
    <n v="2"/>
    <n v="1"/>
    <n v="3"/>
    <n v="5"/>
    <n v="0"/>
    <n v="0"/>
    <n v="0"/>
    <n v="0"/>
    <n v="0"/>
    <n v="0"/>
    <n v="0"/>
    <s v="India"/>
  </r>
  <r>
    <n v="11188"/>
    <x v="35"/>
    <x v="0"/>
    <x v="3"/>
    <x v="1679"/>
    <n v="1"/>
    <n v="1"/>
    <d v="2014-02-25T00:00:00"/>
    <n v="84"/>
    <n v="15"/>
    <n v="10"/>
    <n v="19"/>
    <n v="8"/>
    <n v="17"/>
    <n v="20"/>
    <n v="3"/>
    <n v="2"/>
    <n v="1"/>
    <n v="3"/>
    <n v="5"/>
    <n v="0"/>
    <n v="0"/>
    <n v="0"/>
    <n v="0"/>
    <n v="0"/>
    <n v="0"/>
    <n v="0"/>
    <s v="Spain"/>
  </r>
  <r>
    <n v="361"/>
    <x v="10"/>
    <x v="3"/>
    <x v="2"/>
    <x v="1680"/>
    <n v="1"/>
    <n v="1"/>
    <d v="2014-02-18T00:00:00"/>
    <n v="84"/>
    <n v="5"/>
    <n v="1"/>
    <n v="7"/>
    <n v="2"/>
    <n v="1"/>
    <n v="4"/>
    <n v="1"/>
    <n v="1"/>
    <n v="0"/>
    <n v="2"/>
    <n v="7"/>
    <n v="0"/>
    <n v="0"/>
    <n v="0"/>
    <n v="0"/>
    <n v="0"/>
    <n v="0"/>
    <n v="0"/>
    <s v="Australia"/>
  </r>
  <r>
    <n v="5939"/>
    <x v="18"/>
    <x v="0"/>
    <x v="3"/>
    <x v="1681"/>
    <n v="1"/>
    <n v="1"/>
    <d v="2014-01-17T00:00:00"/>
    <n v="84"/>
    <n v="43"/>
    <n v="5"/>
    <n v="28"/>
    <n v="7"/>
    <n v="6"/>
    <n v="33"/>
    <n v="4"/>
    <n v="3"/>
    <n v="1"/>
    <n v="3"/>
    <n v="5"/>
    <n v="0"/>
    <n v="0"/>
    <n v="0"/>
    <n v="0"/>
    <n v="0"/>
    <n v="0"/>
    <n v="0"/>
    <s v="Spain"/>
  </r>
  <r>
    <n v="9349"/>
    <x v="42"/>
    <x v="0"/>
    <x v="2"/>
    <x v="1682"/>
    <n v="0"/>
    <n v="0"/>
    <d v="2013-12-19T00:00:00"/>
    <n v="84"/>
    <n v="693"/>
    <n v="21"/>
    <n v="118"/>
    <n v="110"/>
    <n v="147"/>
    <n v="42"/>
    <n v="1"/>
    <n v="6"/>
    <n v="5"/>
    <n v="11"/>
    <n v="2"/>
    <n v="1"/>
    <n v="0"/>
    <n v="0"/>
    <n v="0"/>
    <n v="1"/>
    <n v="0"/>
    <n v="0"/>
    <s v="Germany"/>
  </r>
  <r>
    <n v="819"/>
    <x v="37"/>
    <x v="0"/>
    <x v="4"/>
    <x v="1683"/>
    <n v="0"/>
    <n v="0"/>
    <d v="2013-11-05T00:00:00"/>
    <n v="84"/>
    <n v="508"/>
    <n v="124"/>
    <n v="249"/>
    <n v="50"/>
    <n v="38"/>
    <n v="134"/>
    <n v="1"/>
    <n v="6"/>
    <n v="5"/>
    <n v="13"/>
    <n v="3"/>
    <n v="0"/>
    <n v="0"/>
    <n v="0"/>
    <n v="0"/>
    <n v="0"/>
    <n v="0"/>
    <n v="0"/>
    <s v="Spain"/>
  </r>
  <r>
    <n v="10120"/>
    <x v="26"/>
    <x v="0"/>
    <x v="3"/>
    <x v="1684"/>
    <n v="0"/>
    <n v="1"/>
    <d v="2013-10-24T00:00:00"/>
    <n v="84"/>
    <n v="116"/>
    <n v="6"/>
    <n v="82"/>
    <n v="6"/>
    <n v="6"/>
    <n v="41"/>
    <n v="2"/>
    <n v="3"/>
    <n v="1"/>
    <n v="6"/>
    <n v="5"/>
    <n v="0"/>
    <n v="0"/>
    <n v="0"/>
    <n v="0"/>
    <n v="0"/>
    <n v="0"/>
    <n v="0"/>
    <s v="USA"/>
  </r>
  <r>
    <n v="4541"/>
    <x v="26"/>
    <x v="0"/>
    <x v="3"/>
    <x v="1684"/>
    <n v="0"/>
    <n v="1"/>
    <d v="2013-10-24T00:00:00"/>
    <n v="84"/>
    <n v="116"/>
    <n v="6"/>
    <n v="82"/>
    <n v="6"/>
    <n v="6"/>
    <n v="41"/>
    <n v="2"/>
    <n v="3"/>
    <n v="1"/>
    <n v="6"/>
    <n v="5"/>
    <n v="0"/>
    <n v="0"/>
    <n v="0"/>
    <n v="0"/>
    <n v="0"/>
    <n v="0"/>
    <n v="0"/>
    <s v="Canada"/>
  </r>
  <r>
    <n v="2456"/>
    <x v="17"/>
    <x v="1"/>
    <x v="2"/>
    <x v="1685"/>
    <n v="0"/>
    <n v="1"/>
    <d v="2013-10-14T00:00:00"/>
    <n v="84"/>
    <n v="80"/>
    <n v="4"/>
    <n v="46"/>
    <n v="0"/>
    <n v="17"/>
    <n v="2"/>
    <n v="5"/>
    <n v="2"/>
    <n v="1"/>
    <n v="5"/>
    <n v="6"/>
    <n v="0"/>
    <n v="0"/>
    <n v="0"/>
    <n v="0"/>
    <n v="0"/>
    <n v="0"/>
    <n v="0"/>
    <s v="Saudi Arabia"/>
  </r>
  <r>
    <n v="2516"/>
    <x v="10"/>
    <x v="2"/>
    <x v="2"/>
    <x v="1686"/>
    <n v="1"/>
    <n v="1"/>
    <d v="2013-06-08T00:00:00"/>
    <n v="84"/>
    <n v="22"/>
    <n v="2"/>
    <n v="10"/>
    <n v="6"/>
    <n v="4"/>
    <n v="34"/>
    <n v="2"/>
    <n v="1"/>
    <n v="2"/>
    <n v="2"/>
    <n v="4"/>
    <n v="0"/>
    <n v="0"/>
    <n v="0"/>
    <n v="0"/>
    <n v="0"/>
    <n v="0"/>
    <n v="0"/>
    <s v="Spain"/>
  </r>
  <r>
    <n v="11013"/>
    <x v="23"/>
    <x v="0"/>
    <x v="3"/>
    <x v="1687"/>
    <n v="0"/>
    <n v="0"/>
    <d v="2013-03-31T00:00:00"/>
    <n v="84"/>
    <n v="336"/>
    <n v="28"/>
    <n v="282"/>
    <n v="184"/>
    <n v="54"/>
    <n v="54"/>
    <n v="1"/>
    <n v="2"/>
    <n v="8"/>
    <n v="6"/>
    <n v="1"/>
    <n v="0"/>
    <n v="0"/>
    <n v="0"/>
    <n v="0"/>
    <n v="0"/>
    <n v="0"/>
    <n v="0"/>
    <s v="Spain"/>
  </r>
  <r>
    <n v="9988"/>
    <x v="14"/>
    <x v="3"/>
    <x v="1"/>
    <x v="1688"/>
    <n v="0"/>
    <n v="1"/>
    <d v="2013-03-03T00:00:00"/>
    <n v="84"/>
    <n v="553"/>
    <n v="25"/>
    <n v="142"/>
    <n v="65"/>
    <n v="67"/>
    <n v="8"/>
    <n v="3"/>
    <n v="6"/>
    <n v="3"/>
    <n v="13"/>
    <n v="4"/>
    <n v="0"/>
    <n v="0"/>
    <n v="0"/>
    <n v="0"/>
    <n v="0"/>
    <n v="0"/>
    <n v="0"/>
    <s v="Canada"/>
  </r>
  <r>
    <n v="1627"/>
    <x v="35"/>
    <x v="2"/>
    <x v="0"/>
    <x v="1689"/>
    <n v="0"/>
    <n v="0"/>
    <d v="2013-01-26T00:00:00"/>
    <n v="84"/>
    <n v="408"/>
    <n v="61"/>
    <n v="109"/>
    <n v="48"/>
    <n v="122"/>
    <n v="41"/>
    <n v="1"/>
    <n v="5"/>
    <n v="7"/>
    <n v="9"/>
    <n v="4"/>
    <n v="1"/>
    <n v="0"/>
    <n v="0"/>
    <n v="0"/>
    <n v="0"/>
    <n v="0"/>
    <n v="0"/>
    <s v="Spain"/>
  </r>
  <r>
    <n v="1490"/>
    <x v="31"/>
    <x v="0"/>
    <x v="2"/>
    <x v="1690"/>
    <n v="0"/>
    <n v="1"/>
    <d v="2012-11-28T00:00:00"/>
    <n v="84"/>
    <n v="675"/>
    <n v="0"/>
    <n v="85"/>
    <n v="10"/>
    <n v="7"/>
    <n v="77"/>
    <n v="5"/>
    <n v="10"/>
    <n v="3"/>
    <n v="8"/>
    <n v="8"/>
    <n v="0"/>
    <n v="0"/>
    <n v="0"/>
    <n v="0"/>
    <n v="0"/>
    <n v="0"/>
    <n v="0"/>
    <s v="Canada"/>
  </r>
  <r>
    <n v="6710"/>
    <x v="45"/>
    <x v="3"/>
    <x v="1"/>
    <x v="1691"/>
    <n v="2"/>
    <n v="1"/>
    <d v="2012-11-17T00:00:00"/>
    <n v="84"/>
    <n v="68"/>
    <n v="1"/>
    <n v="13"/>
    <n v="3"/>
    <n v="5"/>
    <n v="13"/>
    <n v="1"/>
    <n v="2"/>
    <n v="0"/>
    <n v="4"/>
    <n v="6"/>
    <n v="0"/>
    <n v="0"/>
    <n v="0"/>
    <n v="0"/>
    <n v="0"/>
    <n v="0"/>
    <n v="0"/>
    <s v="Spain"/>
  </r>
  <r>
    <n v="7375"/>
    <x v="14"/>
    <x v="0"/>
    <x v="3"/>
    <x v="1692"/>
    <n v="0"/>
    <n v="1"/>
    <d v="2012-10-25T00:00:00"/>
    <n v="84"/>
    <n v="297"/>
    <n v="7"/>
    <n v="79"/>
    <n v="0"/>
    <n v="11"/>
    <n v="182"/>
    <n v="2"/>
    <n v="8"/>
    <n v="2"/>
    <n v="4"/>
    <n v="8"/>
    <n v="0"/>
    <n v="0"/>
    <n v="0"/>
    <n v="0"/>
    <n v="0"/>
    <n v="0"/>
    <n v="0"/>
    <s v="Saudi Arabia"/>
  </r>
  <r>
    <n v="10144"/>
    <x v="14"/>
    <x v="0"/>
    <x v="3"/>
    <x v="1692"/>
    <n v="0"/>
    <n v="1"/>
    <d v="2012-10-25T00:00:00"/>
    <n v="84"/>
    <n v="297"/>
    <n v="7"/>
    <n v="79"/>
    <n v="0"/>
    <n v="11"/>
    <n v="182"/>
    <n v="2"/>
    <n v="8"/>
    <n v="2"/>
    <n v="4"/>
    <n v="8"/>
    <n v="0"/>
    <n v="0"/>
    <n v="0"/>
    <n v="0"/>
    <n v="0"/>
    <n v="0"/>
    <n v="0"/>
    <s v="Saudi Arabia"/>
  </r>
  <r>
    <n v="3138"/>
    <x v="16"/>
    <x v="0"/>
    <x v="1"/>
    <x v="1693"/>
    <n v="0"/>
    <n v="0"/>
    <d v="2012-10-20T00:00:00"/>
    <n v="84"/>
    <n v="1324"/>
    <n v="27"/>
    <n v="119"/>
    <n v="71"/>
    <n v="108"/>
    <n v="27"/>
    <n v="0"/>
    <n v="7"/>
    <n v="9"/>
    <n v="6"/>
    <n v="4"/>
    <n v="1"/>
    <n v="1"/>
    <n v="0"/>
    <n v="1"/>
    <n v="1"/>
    <n v="1"/>
    <n v="0"/>
    <s v="Spain"/>
  </r>
  <r>
    <n v="1440"/>
    <x v="29"/>
    <x v="2"/>
    <x v="3"/>
    <x v="1694"/>
    <n v="0"/>
    <n v="0"/>
    <d v="2012-09-04T00:00:00"/>
    <n v="84"/>
    <n v="367"/>
    <n v="17"/>
    <n v="241"/>
    <n v="104"/>
    <n v="188"/>
    <n v="232"/>
    <n v="2"/>
    <n v="9"/>
    <n v="5"/>
    <n v="9"/>
    <n v="7"/>
    <n v="0"/>
    <n v="0"/>
    <n v="0"/>
    <n v="0"/>
    <n v="0"/>
    <n v="0"/>
    <n v="0"/>
    <s v="Spain"/>
  </r>
  <r>
    <n v="4200"/>
    <x v="0"/>
    <x v="3"/>
    <x v="2"/>
    <x v="1695"/>
    <n v="1"/>
    <n v="0"/>
    <d v="2014-06-17T00:00:00"/>
    <n v="85"/>
    <n v="167"/>
    <n v="2"/>
    <n v="62"/>
    <n v="24"/>
    <n v="13"/>
    <n v="7"/>
    <n v="4"/>
    <n v="4"/>
    <n v="1"/>
    <n v="6"/>
    <n v="5"/>
    <n v="0"/>
    <n v="0"/>
    <n v="0"/>
    <n v="0"/>
    <n v="0"/>
    <n v="0"/>
    <n v="0"/>
    <s v="Saudi Arabia"/>
  </r>
  <r>
    <n v="4998"/>
    <x v="31"/>
    <x v="0"/>
    <x v="3"/>
    <x v="1696"/>
    <n v="0"/>
    <n v="0"/>
    <d v="2014-05-23T00:00:00"/>
    <n v="85"/>
    <n v="292"/>
    <n v="30"/>
    <n v="415"/>
    <n v="63"/>
    <n v="33"/>
    <n v="200"/>
    <n v="1"/>
    <n v="4"/>
    <n v="5"/>
    <n v="4"/>
    <n v="2"/>
    <n v="1"/>
    <n v="0"/>
    <n v="0"/>
    <n v="0"/>
    <n v="0"/>
    <n v="0"/>
    <n v="0"/>
    <s v="Spain"/>
  </r>
  <r>
    <n v="7321"/>
    <x v="31"/>
    <x v="0"/>
    <x v="3"/>
    <x v="1696"/>
    <n v="0"/>
    <n v="0"/>
    <d v="2014-05-23T00:00:00"/>
    <n v="85"/>
    <n v="292"/>
    <n v="30"/>
    <n v="415"/>
    <n v="63"/>
    <n v="33"/>
    <n v="200"/>
    <n v="1"/>
    <n v="4"/>
    <n v="5"/>
    <n v="4"/>
    <n v="2"/>
    <n v="1"/>
    <n v="0"/>
    <n v="0"/>
    <n v="0"/>
    <n v="0"/>
    <n v="0"/>
    <n v="0"/>
    <s v="India"/>
  </r>
  <r>
    <n v="8663"/>
    <x v="21"/>
    <x v="0"/>
    <x v="0"/>
    <x v="1697"/>
    <n v="1"/>
    <n v="1"/>
    <d v="2014-05-22T00:00:00"/>
    <n v="85"/>
    <n v="11"/>
    <n v="0"/>
    <n v="3"/>
    <n v="0"/>
    <n v="0"/>
    <n v="1"/>
    <n v="1"/>
    <n v="1"/>
    <n v="0"/>
    <n v="2"/>
    <n v="6"/>
    <n v="0"/>
    <n v="0"/>
    <n v="0"/>
    <n v="0"/>
    <n v="0"/>
    <n v="0"/>
    <n v="0"/>
    <s v="Australia"/>
  </r>
  <r>
    <n v="1958"/>
    <x v="28"/>
    <x v="1"/>
    <x v="3"/>
    <x v="1698"/>
    <n v="0"/>
    <n v="1"/>
    <d v="2014-03-21T00:00:00"/>
    <n v="85"/>
    <n v="582"/>
    <n v="0"/>
    <n v="65"/>
    <n v="0"/>
    <n v="0"/>
    <n v="13"/>
    <n v="6"/>
    <n v="8"/>
    <n v="2"/>
    <n v="9"/>
    <n v="5"/>
    <n v="0"/>
    <n v="0"/>
    <n v="0"/>
    <n v="0"/>
    <n v="0"/>
    <n v="0"/>
    <n v="0"/>
    <s v="Spain"/>
  </r>
  <r>
    <n v="6963"/>
    <x v="6"/>
    <x v="0"/>
    <x v="1"/>
    <x v="1699"/>
    <n v="0"/>
    <n v="0"/>
    <d v="2014-03-05T00:00:00"/>
    <n v="85"/>
    <n v="675"/>
    <n v="11"/>
    <n v="400"/>
    <n v="15"/>
    <n v="45"/>
    <n v="11"/>
    <n v="1"/>
    <n v="2"/>
    <n v="5"/>
    <n v="10"/>
    <n v="1"/>
    <n v="0"/>
    <n v="0"/>
    <n v="0"/>
    <n v="0"/>
    <n v="1"/>
    <n v="0"/>
    <n v="0"/>
    <s v="Saudi Arabia"/>
  </r>
  <r>
    <n v="1065"/>
    <x v="34"/>
    <x v="0"/>
    <x v="1"/>
    <x v="1700"/>
    <n v="0"/>
    <n v="0"/>
    <d v="2013-12-29T00:00:00"/>
    <n v="85"/>
    <n v="557"/>
    <n v="129"/>
    <n v="984"/>
    <n v="193"/>
    <n v="37"/>
    <n v="18"/>
    <n v="1"/>
    <n v="5"/>
    <n v="8"/>
    <n v="5"/>
    <n v="2"/>
    <n v="0"/>
    <n v="0"/>
    <n v="0"/>
    <n v="0"/>
    <n v="0"/>
    <n v="0"/>
    <n v="0"/>
    <s v="USA"/>
  </r>
  <r>
    <n v="2712"/>
    <x v="16"/>
    <x v="0"/>
    <x v="2"/>
    <x v="1701"/>
    <n v="0"/>
    <n v="1"/>
    <d v="2013-12-25T00:00:00"/>
    <n v="85"/>
    <n v="184"/>
    <n v="178"/>
    <n v="178"/>
    <n v="103"/>
    <n v="39"/>
    <n v="33"/>
    <n v="1"/>
    <n v="6"/>
    <n v="3"/>
    <n v="10"/>
    <n v="3"/>
    <n v="0"/>
    <n v="0"/>
    <n v="0"/>
    <n v="0"/>
    <n v="0"/>
    <n v="0"/>
    <n v="0"/>
    <s v="Australia"/>
  </r>
  <r>
    <n v="6049"/>
    <x v="33"/>
    <x v="3"/>
    <x v="3"/>
    <x v="1702"/>
    <n v="0"/>
    <n v="0"/>
    <d v="2013-12-05T00:00:00"/>
    <n v="85"/>
    <n v="1142"/>
    <n v="51"/>
    <n v="415"/>
    <n v="90"/>
    <n v="69"/>
    <n v="37"/>
    <n v="1"/>
    <n v="7"/>
    <n v="8"/>
    <n v="11"/>
    <n v="3"/>
    <n v="1"/>
    <n v="0"/>
    <n v="1"/>
    <n v="0"/>
    <n v="0"/>
    <n v="0"/>
    <n v="0"/>
    <s v="Spain"/>
  </r>
  <r>
    <n v="6605"/>
    <x v="44"/>
    <x v="1"/>
    <x v="0"/>
    <x v="1703"/>
    <n v="0"/>
    <n v="0"/>
    <d v="2013-11-27T00:00:00"/>
    <n v="85"/>
    <n v="504"/>
    <n v="13"/>
    <n v="131"/>
    <n v="8"/>
    <n v="0"/>
    <n v="26"/>
    <n v="1"/>
    <n v="9"/>
    <n v="4"/>
    <n v="6"/>
    <n v="7"/>
    <n v="0"/>
    <n v="0"/>
    <n v="0"/>
    <n v="1"/>
    <n v="0"/>
    <n v="0"/>
    <n v="0"/>
    <s v="Spain"/>
  </r>
  <r>
    <n v="11181"/>
    <x v="38"/>
    <x v="1"/>
    <x v="2"/>
    <x v="1704"/>
    <n v="0"/>
    <n v="0"/>
    <d v="2013-08-29T00:00:00"/>
    <n v="85"/>
    <n v="2"/>
    <n v="1"/>
    <n v="2"/>
    <n v="1"/>
    <n v="1"/>
    <n v="1"/>
    <n v="0"/>
    <n v="0"/>
    <n v="0"/>
    <n v="0"/>
    <n v="0"/>
    <n v="0"/>
    <n v="0"/>
    <n v="0"/>
    <n v="0"/>
    <n v="0"/>
    <n v="0"/>
    <n v="0"/>
    <s v="Canada"/>
  </r>
  <r>
    <n v="5234"/>
    <x v="3"/>
    <x v="2"/>
    <x v="3"/>
    <x v="1705"/>
    <n v="1"/>
    <n v="1"/>
    <d v="2013-07-11T00:00:00"/>
    <n v="85"/>
    <n v="12"/>
    <n v="5"/>
    <n v="25"/>
    <n v="0"/>
    <n v="9"/>
    <n v="30"/>
    <n v="2"/>
    <n v="1"/>
    <n v="1"/>
    <n v="3"/>
    <n v="5"/>
    <n v="0"/>
    <n v="0"/>
    <n v="0"/>
    <n v="0"/>
    <n v="0"/>
    <n v="0"/>
    <n v="0"/>
    <s v="Canada"/>
  </r>
  <r>
    <n v="5253"/>
    <x v="16"/>
    <x v="3"/>
    <x v="3"/>
    <x v="1706"/>
    <n v="1"/>
    <n v="1"/>
    <d v="2013-07-09T00:00:00"/>
    <n v="85"/>
    <n v="145"/>
    <n v="13"/>
    <n v="46"/>
    <n v="17"/>
    <n v="2"/>
    <n v="4"/>
    <n v="6"/>
    <n v="4"/>
    <n v="2"/>
    <n v="4"/>
    <n v="7"/>
    <n v="0"/>
    <n v="0"/>
    <n v="0"/>
    <n v="0"/>
    <n v="0"/>
    <n v="0"/>
    <n v="0"/>
    <s v="Spain"/>
  </r>
  <r>
    <n v="11148"/>
    <x v="17"/>
    <x v="0"/>
    <x v="3"/>
    <x v="1707"/>
    <n v="1"/>
    <n v="0"/>
    <d v="2013-05-19T00:00:00"/>
    <n v="85"/>
    <n v="2"/>
    <n v="1"/>
    <n v="4"/>
    <n v="3"/>
    <n v="1"/>
    <n v="2"/>
    <n v="1"/>
    <n v="1"/>
    <n v="0"/>
    <n v="2"/>
    <n v="8"/>
    <n v="0"/>
    <n v="0"/>
    <n v="0"/>
    <n v="0"/>
    <n v="0"/>
    <n v="0"/>
    <n v="0"/>
    <s v="Spain"/>
  </r>
  <r>
    <n v="6289"/>
    <x v="45"/>
    <x v="3"/>
    <x v="3"/>
    <x v="1708"/>
    <n v="1"/>
    <n v="1"/>
    <d v="2013-04-28T00:00:00"/>
    <n v="85"/>
    <n v="135"/>
    <n v="0"/>
    <n v="10"/>
    <n v="0"/>
    <n v="4"/>
    <n v="36"/>
    <n v="2"/>
    <n v="3"/>
    <n v="1"/>
    <n v="4"/>
    <n v="5"/>
    <n v="0"/>
    <n v="0"/>
    <n v="0"/>
    <n v="0"/>
    <n v="0"/>
    <n v="0"/>
    <n v="0"/>
    <s v="Spain"/>
  </r>
  <r>
    <n v="9743"/>
    <x v="26"/>
    <x v="0"/>
    <x v="2"/>
    <x v="1709"/>
    <n v="0"/>
    <n v="1"/>
    <d v="2013-01-11T00:00:00"/>
    <n v="85"/>
    <n v="1449"/>
    <n v="89"/>
    <n v="161"/>
    <n v="69"/>
    <n v="35"/>
    <n v="107"/>
    <n v="2"/>
    <n v="11"/>
    <n v="8"/>
    <n v="8"/>
    <n v="6"/>
    <n v="0"/>
    <n v="0"/>
    <n v="0"/>
    <n v="0"/>
    <n v="1"/>
    <n v="0"/>
    <n v="0"/>
    <s v="Canada"/>
  </r>
  <r>
    <n v="9209"/>
    <x v="18"/>
    <x v="3"/>
    <x v="3"/>
    <x v="1710"/>
    <n v="0"/>
    <n v="0"/>
    <d v="2012-10-14T00:00:00"/>
    <n v="85"/>
    <n v="829"/>
    <n v="138"/>
    <n v="430"/>
    <n v="60"/>
    <n v="92"/>
    <n v="15"/>
    <n v="1"/>
    <n v="4"/>
    <n v="6"/>
    <n v="13"/>
    <n v="2"/>
    <n v="0"/>
    <n v="0"/>
    <n v="0"/>
    <n v="0"/>
    <n v="0"/>
    <n v="0"/>
    <n v="0"/>
    <s v="Saudi Arabia"/>
  </r>
  <r>
    <n v="6417"/>
    <x v="18"/>
    <x v="3"/>
    <x v="3"/>
    <x v="1710"/>
    <n v="0"/>
    <n v="0"/>
    <d v="2012-10-14T00:00:00"/>
    <n v="85"/>
    <n v="829"/>
    <n v="138"/>
    <n v="430"/>
    <n v="60"/>
    <n v="92"/>
    <n v="15"/>
    <n v="1"/>
    <n v="4"/>
    <n v="6"/>
    <n v="13"/>
    <n v="2"/>
    <n v="0"/>
    <n v="0"/>
    <n v="0"/>
    <n v="0"/>
    <n v="0"/>
    <n v="0"/>
    <n v="0"/>
    <s v="Spain"/>
  </r>
  <r>
    <n v="7937"/>
    <x v="33"/>
    <x v="0"/>
    <x v="2"/>
    <x v="1711"/>
    <n v="0"/>
    <n v="0"/>
    <d v="2014-04-18T00:00:00"/>
    <n v="86"/>
    <n v="10"/>
    <n v="7"/>
    <n v="25"/>
    <n v="6"/>
    <n v="3"/>
    <n v="7"/>
    <n v="1"/>
    <n v="3"/>
    <n v="0"/>
    <n v="3"/>
    <n v="7"/>
    <n v="0"/>
    <n v="0"/>
    <n v="0"/>
    <n v="0"/>
    <n v="0"/>
    <n v="0"/>
    <n v="0"/>
    <s v="Spain"/>
  </r>
  <r>
    <n v="6488"/>
    <x v="8"/>
    <x v="1"/>
    <x v="2"/>
    <x v="1712"/>
    <n v="0"/>
    <n v="1"/>
    <d v="2014-04-06T00:00:00"/>
    <n v="86"/>
    <n v="76"/>
    <n v="0"/>
    <n v="7"/>
    <n v="0"/>
    <n v="0"/>
    <n v="16"/>
    <n v="1"/>
    <n v="3"/>
    <n v="2"/>
    <n v="2"/>
    <n v="5"/>
    <n v="0"/>
    <n v="0"/>
    <n v="0"/>
    <n v="0"/>
    <n v="0"/>
    <n v="0"/>
    <n v="0"/>
    <s v="Germany"/>
  </r>
  <r>
    <n v="3194"/>
    <x v="21"/>
    <x v="1"/>
    <x v="1"/>
    <x v="1713"/>
    <n v="0"/>
    <n v="0"/>
    <d v="2014-04-05T00:00:00"/>
    <n v="86"/>
    <n v="412"/>
    <n v="12"/>
    <n v="546"/>
    <n v="78"/>
    <n v="182"/>
    <n v="0"/>
    <n v="1"/>
    <n v="4"/>
    <n v="4"/>
    <n v="10"/>
    <n v="1"/>
    <n v="0"/>
    <n v="0"/>
    <n v="0"/>
    <n v="0"/>
    <n v="0"/>
    <n v="0"/>
    <n v="0"/>
    <s v="Canada"/>
  </r>
  <r>
    <n v="231"/>
    <x v="16"/>
    <x v="3"/>
    <x v="3"/>
    <x v="1714"/>
    <n v="1"/>
    <n v="1"/>
    <d v="2014-03-11T00:00:00"/>
    <n v="86"/>
    <n v="24"/>
    <n v="0"/>
    <n v="7"/>
    <n v="0"/>
    <n v="0"/>
    <n v="1"/>
    <n v="2"/>
    <n v="2"/>
    <n v="0"/>
    <n v="3"/>
    <n v="5"/>
    <n v="0"/>
    <n v="0"/>
    <n v="0"/>
    <n v="0"/>
    <n v="0"/>
    <n v="0"/>
    <n v="0"/>
    <s v="Spain"/>
  </r>
  <r>
    <n v="9697"/>
    <x v="45"/>
    <x v="0"/>
    <x v="2"/>
    <x v="1715"/>
    <n v="0"/>
    <n v="2"/>
    <d v="2014-03-06T00:00:00"/>
    <n v="86"/>
    <n v="335"/>
    <n v="42"/>
    <n v="127"/>
    <n v="28"/>
    <n v="5"/>
    <n v="5"/>
    <n v="3"/>
    <n v="7"/>
    <n v="2"/>
    <n v="8"/>
    <n v="6"/>
    <n v="0"/>
    <n v="0"/>
    <n v="0"/>
    <n v="0"/>
    <n v="0"/>
    <n v="0"/>
    <n v="0"/>
    <s v="Spain"/>
  </r>
  <r>
    <n v="4676"/>
    <x v="45"/>
    <x v="3"/>
    <x v="4"/>
    <x v="1716"/>
    <n v="0"/>
    <n v="2"/>
    <d v="2014-03-05T00:00:00"/>
    <n v="86"/>
    <n v="612"/>
    <n v="91"/>
    <n v="520"/>
    <n v="258"/>
    <n v="107"/>
    <n v="107"/>
    <n v="2"/>
    <n v="9"/>
    <n v="6"/>
    <n v="8"/>
    <n v="5"/>
    <n v="0"/>
    <n v="0"/>
    <n v="0"/>
    <n v="0"/>
    <n v="0"/>
    <n v="0"/>
    <n v="0"/>
    <s v="Spain"/>
  </r>
  <r>
    <n v="8079"/>
    <x v="33"/>
    <x v="0"/>
    <x v="2"/>
    <x v="1717"/>
    <n v="1"/>
    <n v="0"/>
    <d v="2014-02-26T00:00:00"/>
    <n v="86"/>
    <n v="3"/>
    <n v="1"/>
    <n v="8"/>
    <n v="23"/>
    <n v="2"/>
    <n v="18"/>
    <n v="3"/>
    <n v="2"/>
    <n v="1"/>
    <n v="3"/>
    <n v="3"/>
    <n v="0"/>
    <n v="0"/>
    <n v="0"/>
    <n v="0"/>
    <n v="0"/>
    <n v="0"/>
    <n v="0"/>
    <s v="Saudi Arabia"/>
  </r>
  <r>
    <n v="10032"/>
    <x v="14"/>
    <x v="0"/>
    <x v="0"/>
    <x v="1718"/>
    <n v="1"/>
    <n v="0"/>
    <d v="2014-01-18T00:00:00"/>
    <n v="86"/>
    <n v="3"/>
    <n v="5"/>
    <n v="14"/>
    <n v="2"/>
    <n v="12"/>
    <n v="17"/>
    <n v="4"/>
    <n v="3"/>
    <n v="1"/>
    <n v="3"/>
    <n v="6"/>
    <n v="0"/>
    <n v="0"/>
    <n v="0"/>
    <n v="0"/>
    <n v="0"/>
    <n v="0"/>
    <n v="0"/>
    <s v="Saudi Arabia"/>
  </r>
  <r>
    <n v="10505"/>
    <x v="12"/>
    <x v="3"/>
    <x v="3"/>
    <x v="1719"/>
    <n v="0"/>
    <n v="0"/>
    <d v="2013-12-26T00:00:00"/>
    <n v="86"/>
    <n v="741"/>
    <n v="19"/>
    <n v="154"/>
    <n v="50"/>
    <n v="9"/>
    <n v="28"/>
    <n v="1"/>
    <n v="3"/>
    <n v="4"/>
    <n v="7"/>
    <n v="2"/>
    <n v="0"/>
    <n v="0"/>
    <n v="0"/>
    <n v="0"/>
    <n v="0"/>
    <n v="0"/>
    <n v="0"/>
    <s v="Saudi Arabia"/>
  </r>
  <r>
    <n v="2005"/>
    <x v="22"/>
    <x v="0"/>
    <x v="2"/>
    <x v="1720"/>
    <n v="1"/>
    <n v="0"/>
    <d v="2013-12-11T00:00:00"/>
    <n v="86"/>
    <n v="22"/>
    <n v="3"/>
    <n v="30"/>
    <n v="0"/>
    <n v="5"/>
    <n v="15"/>
    <n v="2"/>
    <n v="2"/>
    <n v="0"/>
    <n v="4"/>
    <n v="6"/>
    <n v="0"/>
    <n v="0"/>
    <n v="0"/>
    <n v="0"/>
    <n v="0"/>
    <n v="0"/>
    <n v="0"/>
    <s v="Canada"/>
  </r>
  <r>
    <n v="6940"/>
    <x v="13"/>
    <x v="1"/>
    <x v="1"/>
    <x v="822"/>
    <n v="1"/>
    <n v="2"/>
    <d v="2013-10-21T00:00:00"/>
    <n v="86"/>
    <n v="100"/>
    <n v="1"/>
    <n v="39"/>
    <n v="6"/>
    <n v="1"/>
    <n v="76"/>
    <n v="4"/>
    <n v="3"/>
    <n v="2"/>
    <n v="3"/>
    <n v="6"/>
    <n v="0"/>
    <n v="0"/>
    <n v="1"/>
    <n v="0"/>
    <n v="0"/>
    <n v="0"/>
    <n v="0"/>
    <s v="Spain"/>
  </r>
  <r>
    <n v="2304"/>
    <x v="34"/>
    <x v="1"/>
    <x v="3"/>
    <x v="1721"/>
    <n v="0"/>
    <n v="1"/>
    <d v="2013-09-16T00:00:00"/>
    <n v="86"/>
    <n v="625"/>
    <n v="7"/>
    <n v="99"/>
    <n v="10"/>
    <n v="22"/>
    <n v="7"/>
    <n v="2"/>
    <n v="6"/>
    <n v="3"/>
    <n v="12"/>
    <n v="4"/>
    <n v="0"/>
    <n v="0"/>
    <n v="0"/>
    <n v="0"/>
    <n v="0"/>
    <n v="0"/>
    <n v="0"/>
    <s v="Saudi Arabia"/>
  </r>
  <r>
    <n v="3170"/>
    <x v="35"/>
    <x v="3"/>
    <x v="3"/>
    <x v="1722"/>
    <n v="0"/>
    <n v="0"/>
    <d v="2013-08-31T00:00:00"/>
    <n v="86"/>
    <n v="389"/>
    <n v="66"/>
    <n v="408"/>
    <n v="37"/>
    <n v="57"/>
    <n v="85"/>
    <n v="1"/>
    <n v="4"/>
    <n v="4"/>
    <n v="6"/>
    <n v="2"/>
    <n v="0"/>
    <n v="0"/>
    <n v="0"/>
    <n v="0"/>
    <n v="0"/>
    <n v="0"/>
    <n v="0"/>
    <s v="Spain"/>
  </r>
  <r>
    <n v="10466"/>
    <x v="15"/>
    <x v="0"/>
    <x v="2"/>
    <x v="1723"/>
    <n v="1"/>
    <n v="1"/>
    <d v="2013-08-22T00:00:00"/>
    <n v="86"/>
    <n v="24"/>
    <n v="2"/>
    <n v="20"/>
    <n v="2"/>
    <n v="2"/>
    <n v="10"/>
    <n v="2"/>
    <n v="1"/>
    <n v="0"/>
    <n v="4"/>
    <n v="4"/>
    <n v="0"/>
    <n v="0"/>
    <n v="0"/>
    <n v="0"/>
    <n v="0"/>
    <n v="0"/>
    <n v="0"/>
    <s v="Spain"/>
  </r>
  <r>
    <n v="7325"/>
    <x v="19"/>
    <x v="1"/>
    <x v="3"/>
    <x v="1724"/>
    <n v="1"/>
    <n v="0"/>
    <d v="2013-06-29T00:00:00"/>
    <n v="86"/>
    <n v="23"/>
    <n v="0"/>
    <n v="11"/>
    <n v="2"/>
    <n v="1"/>
    <n v="3"/>
    <n v="1"/>
    <n v="1"/>
    <n v="0"/>
    <n v="3"/>
    <n v="5"/>
    <n v="0"/>
    <n v="0"/>
    <n v="0"/>
    <n v="0"/>
    <n v="0"/>
    <n v="0"/>
    <n v="0"/>
    <s v="Spain"/>
  </r>
  <r>
    <n v="455"/>
    <x v="41"/>
    <x v="1"/>
    <x v="2"/>
    <x v="1725"/>
    <n v="0"/>
    <n v="0"/>
    <d v="2013-04-18T00:00:00"/>
    <n v="86"/>
    <n v="102"/>
    <n v="9"/>
    <n v="63"/>
    <n v="2"/>
    <n v="9"/>
    <n v="24"/>
    <n v="1"/>
    <n v="4"/>
    <n v="1"/>
    <n v="4"/>
    <n v="6"/>
    <n v="0"/>
    <n v="0"/>
    <n v="0"/>
    <n v="0"/>
    <n v="0"/>
    <n v="0"/>
    <n v="0"/>
    <s v="Spain"/>
  </r>
  <r>
    <n v="7592"/>
    <x v="41"/>
    <x v="1"/>
    <x v="2"/>
    <x v="1725"/>
    <n v="0"/>
    <n v="0"/>
    <d v="2013-04-18T00:00:00"/>
    <n v="86"/>
    <n v="102"/>
    <n v="9"/>
    <n v="63"/>
    <n v="2"/>
    <n v="9"/>
    <n v="24"/>
    <n v="1"/>
    <n v="4"/>
    <n v="1"/>
    <n v="4"/>
    <n v="6"/>
    <n v="0"/>
    <n v="0"/>
    <n v="0"/>
    <n v="0"/>
    <n v="0"/>
    <n v="0"/>
    <n v="0"/>
    <s v="Spain"/>
  </r>
  <r>
    <n v="4547"/>
    <x v="12"/>
    <x v="0"/>
    <x v="3"/>
    <x v="1726"/>
    <n v="1"/>
    <n v="1"/>
    <d v="2013-04-17T00:00:00"/>
    <n v="86"/>
    <n v="6"/>
    <n v="2"/>
    <n v="9"/>
    <n v="2"/>
    <n v="1"/>
    <n v="5"/>
    <n v="2"/>
    <n v="1"/>
    <n v="0"/>
    <n v="3"/>
    <n v="8"/>
    <n v="0"/>
    <n v="0"/>
    <n v="0"/>
    <n v="0"/>
    <n v="0"/>
    <n v="0"/>
    <n v="0"/>
    <s v="Spain"/>
  </r>
  <r>
    <n v="6825"/>
    <x v="40"/>
    <x v="0"/>
    <x v="3"/>
    <x v="1727"/>
    <n v="1"/>
    <n v="1"/>
    <d v="2013-03-06T00:00:00"/>
    <n v="86"/>
    <n v="13"/>
    <n v="0"/>
    <n v="3"/>
    <n v="0"/>
    <n v="0"/>
    <n v="0"/>
    <n v="1"/>
    <n v="1"/>
    <n v="0"/>
    <n v="2"/>
    <n v="7"/>
    <n v="0"/>
    <n v="0"/>
    <n v="0"/>
    <n v="0"/>
    <n v="0"/>
    <n v="0"/>
    <n v="0"/>
    <s v="Canada"/>
  </r>
  <r>
    <n v="2961"/>
    <x v="33"/>
    <x v="0"/>
    <x v="2"/>
    <x v="1728"/>
    <n v="1"/>
    <n v="0"/>
    <d v="2013-02-26T00:00:00"/>
    <n v="86"/>
    <n v="175"/>
    <n v="10"/>
    <n v="110"/>
    <n v="54"/>
    <n v="6"/>
    <n v="27"/>
    <n v="2"/>
    <n v="6"/>
    <n v="3"/>
    <n v="4"/>
    <n v="6"/>
    <n v="0"/>
    <n v="0"/>
    <n v="1"/>
    <n v="0"/>
    <n v="0"/>
    <n v="0"/>
    <n v="0"/>
    <s v="Spain"/>
  </r>
  <r>
    <n v="8700"/>
    <x v="19"/>
    <x v="4"/>
    <x v="1"/>
    <x v="1729"/>
    <n v="0"/>
    <n v="0"/>
    <d v="2012-12-22T00:00:00"/>
    <n v="86"/>
    <n v="7"/>
    <n v="7"/>
    <n v="14"/>
    <n v="7"/>
    <n v="16"/>
    <n v="15"/>
    <n v="3"/>
    <n v="2"/>
    <n v="1"/>
    <n v="3"/>
    <n v="7"/>
    <n v="0"/>
    <n v="0"/>
    <n v="0"/>
    <n v="0"/>
    <n v="0"/>
    <n v="0"/>
    <n v="0"/>
    <s v="Saudi Arabia"/>
  </r>
  <r>
    <n v="2278"/>
    <x v="42"/>
    <x v="2"/>
    <x v="1"/>
    <x v="1730"/>
    <n v="1"/>
    <n v="0"/>
    <d v="2012-11-03T00:00:00"/>
    <n v="86"/>
    <n v="4"/>
    <n v="17"/>
    <n v="19"/>
    <n v="30"/>
    <n v="24"/>
    <n v="39"/>
    <n v="2"/>
    <n v="2"/>
    <n v="1"/>
    <n v="3"/>
    <n v="6"/>
    <n v="0"/>
    <n v="0"/>
    <n v="0"/>
    <n v="0"/>
    <n v="0"/>
    <n v="0"/>
    <n v="0"/>
    <s v="USA"/>
  </r>
  <r>
    <n v="10703"/>
    <x v="17"/>
    <x v="3"/>
    <x v="1"/>
    <x v="1731"/>
    <n v="1"/>
    <n v="1"/>
    <d v="2012-08-18T00:00:00"/>
    <n v="86"/>
    <n v="57"/>
    <n v="0"/>
    <n v="27"/>
    <n v="0"/>
    <n v="0"/>
    <n v="36"/>
    <n v="4"/>
    <n v="3"/>
    <n v="2"/>
    <n v="2"/>
    <n v="8"/>
    <n v="0"/>
    <n v="0"/>
    <n v="0"/>
    <n v="0"/>
    <n v="0"/>
    <n v="0"/>
    <n v="0"/>
    <s v="Spain"/>
  </r>
  <r>
    <n v="9"/>
    <x v="17"/>
    <x v="3"/>
    <x v="1"/>
    <x v="1731"/>
    <n v="1"/>
    <n v="1"/>
    <d v="2012-08-18T00:00:00"/>
    <n v="86"/>
    <n v="57"/>
    <n v="0"/>
    <n v="27"/>
    <n v="0"/>
    <n v="0"/>
    <n v="36"/>
    <n v="4"/>
    <n v="3"/>
    <n v="2"/>
    <n v="2"/>
    <n v="8"/>
    <n v="0"/>
    <n v="0"/>
    <n v="0"/>
    <n v="0"/>
    <n v="0"/>
    <n v="0"/>
    <n v="0"/>
    <s v="Canada"/>
  </r>
  <r>
    <n v="2804"/>
    <x v="17"/>
    <x v="3"/>
    <x v="1"/>
    <x v="1731"/>
    <n v="1"/>
    <n v="1"/>
    <d v="2012-08-18T00:00:00"/>
    <n v="86"/>
    <n v="57"/>
    <n v="0"/>
    <n v="27"/>
    <n v="0"/>
    <n v="0"/>
    <n v="36"/>
    <n v="4"/>
    <n v="3"/>
    <n v="2"/>
    <n v="2"/>
    <n v="8"/>
    <n v="0"/>
    <n v="0"/>
    <n v="0"/>
    <n v="0"/>
    <n v="0"/>
    <n v="1"/>
    <n v="0"/>
    <s v="India"/>
  </r>
  <r>
    <n v="4915"/>
    <x v="16"/>
    <x v="2"/>
    <x v="2"/>
    <x v="1732"/>
    <n v="0"/>
    <n v="1"/>
    <d v="2012-08-03T00:00:00"/>
    <n v="86"/>
    <n v="176"/>
    <n v="72"/>
    <n v="98"/>
    <n v="136"/>
    <n v="21"/>
    <n v="229"/>
    <n v="4"/>
    <n v="5"/>
    <n v="2"/>
    <n v="12"/>
    <n v="5"/>
    <n v="0"/>
    <n v="0"/>
    <n v="0"/>
    <n v="0"/>
    <n v="0"/>
    <n v="0"/>
    <n v="0"/>
    <s v="Germany"/>
  </r>
  <r>
    <n v="3010"/>
    <x v="4"/>
    <x v="3"/>
    <x v="3"/>
    <x v="1733"/>
    <n v="0"/>
    <n v="0"/>
    <d v="2014-05-02T00:00:00"/>
    <n v="87"/>
    <n v="957"/>
    <n v="153"/>
    <n v="612"/>
    <n v="99"/>
    <n v="95"/>
    <n v="153"/>
    <n v="1"/>
    <n v="4"/>
    <n v="7"/>
    <n v="8"/>
    <n v="1"/>
    <n v="1"/>
    <n v="0"/>
    <n v="1"/>
    <n v="0"/>
    <n v="1"/>
    <n v="0"/>
    <n v="0"/>
    <s v="Spain"/>
  </r>
  <r>
    <n v="4279"/>
    <x v="34"/>
    <x v="2"/>
    <x v="1"/>
    <x v="1734"/>
    <n v="1"/>
    <n v="1"/>
    <d v="2014-03-31T00:00:00"/>
    <n v="87"/>
    <n v="15"/>
    <n v="4"/>
    <n v="10"/>
    <n v="3"/>
    <n v="4"/>
    <n v="18"/>
    <n v="2"/>
    <n v="1"/>
    <n v="1"/>
    <n v="3"/>
    <n v="3"/>
    <n v="0"/>
    <n v="0"/>
    <n v="0"/>
    <n v="0"/>
    <n v="0"/>
    <n v="0"/>
    <n v="0"/>
    <s v="Spain"/>
  </r>
  <r>
    <n v="2564"/>
    <x v="40"/>
    <x v="0"/>
    <x v="3"/>
    <x v="1735"/>
    <n v="0"/>
    <n v="1"/>
    <d v="2014-01-04T00:00:00"/>
    <n v="87"/>
    <n v="111"/>
    <n v="3"/>
    <n v="28"/>
    <n v="2"/>
    <n v="6"/>
    <n v="15"/>
    <n v="2"/>
    <n v="3"/>
    <n v="1"/>
    <n v="4"/>
    <n v="6"/>
    <n v="0"/>
    <n v="0"/>
    <n v="0"/>
    <n v="0"/>
    <n v="0"/>
    <n v="0"/>
    <n v="0"/>
    <s v="Spain"/>
  </r>
  <r>
    <n v="1137"/>
    <x v="32"/>
    <x v="0"/>
    <x v="1"/>
    <x v="1736"/>
    <n v="0"/>
    <n v="0"/>
    <d v="2013-12-29T00:00:00"/>
    <n v="87"/>
    <n v="398"/>
    <n v="190"/>
    <n v="537"/>
    <n v="61"/>
    <n v="156"/>
    <n v="37"/>
    <n v="1"/>
    <n v="4"/>
    <n v="5"/>
    <n v="7"/>
    <n v="1"/>
    <n v="1"/>
    <n v="0"/>
    <n v="1"/>
    <n v="0"/>
    <n v="0"/>
    <n v="0"/>
    <n v="0"/>
    <s v="Spain"/>
  </r>
  <r>
    <n v="5084"/>
    <x v="17"/>
    <x v="0"/>
    <x v="4"/>
    <x v="1737"/>
    <n v="0"/>
    <n v="1"/>
    <d v="2013-12-25T00:00:00"/>
    <n v="87"/>
    <n v="445"/>
    <n v="53"/>
    <n v="213"/>
    <n v="104"/>
    <n v="98"/>
    <n v="151"/>
    <n v="1"/>
    <n v="6"/>
    <n v="4"/>
    <n v="13"/>
    <n v="4"/>
    <n v="0"/>
    <n v="0"/>
    <n v="0"/>
    <n v="0"/>
    <n v="0"/>
    <n v="0"/>
    <n v="0"/>
    <s v="Spain"/>
  </r>
  <r>
    <n v="7094"/>
    <x v="17"/>
    <x v="0"/>
    <x v="4"/>
    <x v="1737"/>
    <n v="0"/>
    <n v="1"/>
    <d v="2013-12-25T00:00:00"/>
    <n v="87"/>
    <n v="445"/>
    <n v="53"/>
    <n v="213"/>
    <n v="104"/>
    <n v="98"/>
    <n v="151"/>
    <n v="1"/>
    <n v="6"/>
    <n v="4"/>
    <n v="13"/>
    <n v="4"/>
    <n v="0"/>
    <n v="0"/>
    <n v="0"/>
    <n v="0"/>
    <n v="0"/>
    <n v="0"/>
    <n v="0"/>
    <s v="Germany"/>
  </r>
  <r>
    <n v="6327"/>
    <x v="3"/>
    <x v="0"/>
    <x v="3"/>
    <x v="1738"/>
    <n v="0"/>
    <n v="0"/>
    <d v="2013-12-19T00:00:00"/>
    <n v="87"/>
    <n v="565"/>
    <n v="32"/>
    <n v="435"/>
    <n v="28"/>
    <n v="32"/>
    <n v="54"/>
    <n v="1"/>
    <n v="2"/>
    <n v="8"/>
    <n v="6"/>
    <n v="1"/>
    <n v="0"/>
    <n v="0"/>
    <n v="0"/>
    <n v="0"/>
    <n v="0"/>
    <n v="0"/>
    <n v="0"/>
    <s v="USA"/>
  </r>
  <r>
    <n v="6131"/>
    <x v="36"/>
    <x v="2"/>
    <x v="2"/>
    <x v="1739"/>
    <n v="1"/>
    <n v="1"/>
    <d v="2013-12-01T00:00:00"/>
    <n v="87"/>
    <n v="141"/>
    <n v="70"/>
    <n v="106"/>
    <n v="72"/>
    <n v="19"/>
    <n v="23"/>
    <n v="2"/>
    <n v="4"/>
    <n v="2"/>
    <n v="8"/>
    <n v="3"/>
    <n v="0"/>
    <n v="0"/>
    <n v="0"/>
    <n v="0"/>
    <n v="0"/>
    <n v="0"/>
    <n v="0"/>
    <s v="Spain"/>
  </r>
  <r>
    <n v="5798"/>
    <x v="28"/>
    <x v="3"/>
    <x v="3"/>
    <x v="120"/>
    <n v="0"/>
    <n v="0"/>
    <d v="2013-11-23T00:00:00"/>
    <n v="87"/>
    <n v="445"/>
    <n v="37"/>
    <n v="359"/>
    <n v="98"/>
    <n v="28"/>
    <n v="18"/>
    <n v="1"/>
    <n v="2"/>
    <n v="4"/>
    <n v="8"/>
    <n v="1"/>
    <n v="0"/>
    <n v="0"/>
    <n v="0"/>
    <n v="0"/>
    <n v="0"/>
    <n v="0"/>
    <n v="0"/>
    <s v="Germany"/>
  </r>
  <r>
    <n v="10379"/>
    <x v="31"/>
    <x v="3"/>
    <x v="1"/>
    <x v="1740"/>
    <n v="0"/>
    <n v="2"/>
    <d v="2013-11-08T00:00:00"/>
    <n v="87"/>
    <n v="327"/>
    <n v="9"/>
    <n v="122"/>
    <n v="19"/>
    <n v="14"/>
    <n v="83"/>
    <n v="5"/>
    <n v="5"/>
    <n v="2"/>
    <n v="9"/>
    <n v="6"/>
    <n v="0"/>
    <n v="0"/>
    <n v="0"/>
    <n v="0"/>
    <n v="0"/>
    <n v="0"/>
    <n v="0"/>
    <s v="Spain"/>
  </r>
  <r>
    <n v="606"/>
    <x v="3"/>
    <x v="0"/>
    <x v="1"/>
    <x v="1741"/>
    <n v="1"/>
    <n v="1"/>
    <d v="2013-10-10T00:00:00"/>
    <n v="87"/>
    <n v="6"/>
    <n v="1"/>
    <n v="2"/>
    <n v="2"/>
    <n v="0"/>
    <n v="4"/>
    <n v="1"/>
    <n v="1"/>
    <n v="0"/>
    <n v="2"/>
    <n v="7"/>
    <n v="0"/>
    <n v="0"/>
    <n v="0"/>
    <n v="0"/>
    <n v="0"/>
    <n v="0"/>
    <n v="0"/>
    <s v="Spain"/>
  </r>
  <r>
    <n v="7801"/>
    <x v="8"/>
    <x v="0"/>
    <x v="3"/>
    <x v="1742"/>
    <n v="0"/>
    <n v="1"/>
    <d v="2013-09-12T00:00:00"/>
    <n v="87"/>
    <n v="197"/>
    <n v="107"/>
    <n v="227"/>
    <n v="7"/>
    <n v="59"/>
    <n v="131"/>
    <n v="3"/>
    <n v="5"/>
    <n v="2"/>
    <n v="11"/>
    <n v="4"/>
    <n v="0"/>
    <n v="0"/>
    <n v="0"/>
    <n v="0"/>
    <n v="0"/>
    <n v="0"/>
    <n v="0"/>
    <s v="Saudi Arabia"/>
  </r>
  <r>
    <n v="2445"/>
    <x v="21"/>
    <x v="1"/>
    <x v="3"/>
    <x v="1743"/>
    <n v="1"/>
    <n v="0"/>
    <d v="2013-07-07T00:00:00"/>
    <n v="87"/>
    <n v="38"/>
    <n v="1"/>
    <n v="24"/>
    <n v="0"/>
    <n v="0"/>
    <n v="0"/>
    <n v="1"/>
    <n v="2"/>
    <n v="0"/>
    <n v="3"/>
    <n v="8"/>
    <n v="0"/>
    <n v="0"/>
    <n v="0"/>
    <n v="0"/>
    <n v="0"/>
    <n v="0"/>
    <n v="0"/>
    <s v="Spain"/>
  </r>
  <r>
    <n v="5346"/>
    <x v="28"/>
    <x v="2"/>
    <x v="2"/>
    <x v="1744"/>
    <n v="1"/>
    <n v="0"/>
    <d v="2013-07-03T00:00:00"/>
    <n v="87"/>
    <n v="25"/>
    <n v="5"/>
    <n v="19"/>
    <n v="7"/>
    <n v="0"/>
    <n v="23"/>
    <n v="3"/>
    <n v="3"/>
    <n v="0"/>
    <n v="3"/>
    <n v="7"/>
    <n v="0"/>
    <n v="0"/>
    <n v="0"/>
    <n v="0"/>
    <n v="0"/>
    <n v="0"/>
    <n v="0"/>
    <s v="Germany"/>
  </r>
  <r>
    <n v="550"/>
    <x v="30"/>
    <x v="0"/>
    <x v="0"/>
    <x v="1745"/>
    <n v="0"/>
    <n v="1"/>
    <d v="2013-05-23T00:00:00"/>
    <n v="87"/>
    <n v="243"/>
    <n v="131"/>
    <n v="217"/>
    <n v="85"/>
    <n v="6"/>
    <n v="26"/>
    <n v="2"/>
    <n v="3"/>
    <n v="3"/>
    <n v="13"/>
    <n v="2"/>
    <n v="0"/>
    <n v="0"/>
    <n v="0"/>
    <n v="0"/>
    <n v="0"/>
    <n v="0"/>
    <n v="0"/>
    <s v="Spain"/>
  </r>
  <r>
    <n v="4478"/>
    <x v="7"/>
    <x v="0"/>
    <x v="2"/>
    <x v="1746"/>
    <n v="1"/>
    <n v="1"/>
    <d v="2013-03-24T00:00:00"/>
    <n v="87"/>
    <n v="457"/>
    <n v="5"/>
    <n v="106"/>
    <n v="15"/>
    <n v="17"/>
    <n v="53"/>
    <n v="8"/>
    <n v="11"/>
    <n v="1"/>
    <n v="6"/>
    <n v="8"/>
    <n v="0"/>
    <n v="0"/>
    <n v="0"/>
    <n v="0"/>
    <n v="0"/>
    <n v="0"/>
    <n v="0"/>
    <s v="India"/>
  </r>
  <r>
    <n v="2350"/>
    <x v="20"/>
    <x v="0"/>
    <x v="2"/>
    <x v="1747"/>
    <n v="1"/>
    <n v="1"/>
    <d v="2013-03-22T00:00:00"/>
    <n v="87"/>
    <n v="623"/>
    <n v="53"/>
    <n v="178"/>
    <n v="23"/>
    <n v="17"/>
    <n v="133"/>
    <n v="7"/>
    <n v="3"/>
    <n v="2"/>
    <n v="8"/>
    <n v="8"/>
    <n v="0"/>
    <n v="0"/>
    <n v="0"/>
    <n v="1"/>
    <n v="0"/>
    <n v="0"/>
    <n v="0"/>
    <s v="Canada"/>
  </r>
  <r>
    <n v="1118"/>
    <x v="16"/>
    <x v="3"/>
    <x v="2"/>
    <x v="1748"/>
    <n v="0"/>
    <n v="1"/>
    <d v="2013-02-20T00:00:00"/>
    <n v="87"/>
    <n v="544"/>
    <n v="13"/>
    <n v="85"/>
    <n v="8"/>
    <n v="6"/>
    <n v="29"/>
    <n v="3"/>
    <n v="10"/>
    <n v="4"/>
    <n v="5"/>
    <n v="8"/>
    <n v="0"/>
    <n v="0"/>
    <n v="1"/>
    <n v="0"/>
    <n v="0"/>
    <n v="0"/>
    <n v="0"/>
    <s v="Spain"/>
  </r>
  <r>
    <n v="1491"/>
    <x v="15"/>
    <x v="2"/>
    <x v="3"/>
    <x v="1749"/>
    <n v="0"/>
    <n v="0"/>
    <d v="2013-02-18T00:00:00"/>
    <n v="87"/>
    <n v="162"/>
    <n v="33"/>
    <n v="124"/>
    <n v="40"/>
    <n v="28"/>
    <n v="172"/>
    <n v="2"/>
    <n v="3"/>
    <n v="4"/>
    <n v="7"/>
    <n v="1"/>
    <n v="0"/>
    <n v="0"/>
    <n v="0"/>
    <n v="0"/>
    <n v="0"/>
    <n v="0"/>
    <n v="0"/>
    <s v="Canada"/>
  </r>
  <r>
    <n v="4507"/>
    <x v="30"/>
    <x v="0"/>
    <x v="1"/>
    <x v="1750"/>
    <n v="0"/>
    <n v="0"/>
    <d v="2012-11-27T00:00:00"/>
    <n v="87"/>
    <n v="631"/>
    <n v="28"/>
    <n v="491"/>
    <n v="30"/>
    <n v="14"/>
    <n v="56"/>
    <n v="1"/>
    <n v="6"/>
    <n v="7"/>
    <n v="8"/>
    <n v="3"/>
    <n v="0"/>
    <n v="0"/>
    <n v="0"/>
    <n v="0"/>
    <n v="0"/>
    <n v="0"/>
    <n v="0"/>
    <s v="Spain"/>
  </r>
  <r>
    <n v="7023"/>
    <x v="40"/>
    <x v="1"/>
    <x v="1"/>
    <x v="1751"/>
    <n v="2"/>
    <n v="1"/>
    <d v="2012-11-26T00:00:00"/>
    <n v="87"/>
    <n v="189"/>
    <n v="2"/>
    <n v="55"/>
    <n v="0"/>
    <n v="5"/>
    <n v="12"/>
    <n v="4"/>
    <n v="6"/>
    <n v="1"/>
    <n v="4"/>
    <n v="9"/>
    <n v="0"/>
    <n v="0"/>
    <n v="0"/>
    <n v="0"/>
    <n v="0"/>
    <n v="0"/>
    <n v="0"/>
    <s v="Saudi Arabia"/>
  </r>
  <r>
    <n v="6977"/>
    <x v="21"/>
    <x v="0"/>
    <x v="3"/>
    <x v="1547"/>
    <n v="0"/>
    <n v="1"/>
    <d v="2012-10-14T00:00:00"/>
    <n v="87"/>
    <n v="1073"/>
    <n v="0"/>
    <n v="629"/>
    <n v="145"/>
    <n v="37"/>
    <n v="37"/>
    <n v="1"/>
    <n v="10"/>
    <n v="5"/>
    <n v="13"/>
    <n v="6"/>
    <n v="0"/>
    <n v="0"/>
    <n v="0"/>
    <n v="0"/>
    <n v="1"/>
    <n v="0"/>
    <n v="0"/>
    <s v="Spain"/>
  </r>
  <r>
    <n v="4042"/>
    <x v="18"/>
    <x v="0"/>
    <x v="0"/>
    <x v="1752"/>
    <n v="0"/>
    <n v="1"/>
    <d v="2012-10-13T00:00:00"/>
    <n v="87"/>
    <n v="91"/>
    <n v="3"/>
    <n v="52"/>
    <n v="2"/>
    <n v="1"/>
    <n v="31"/>
    <n v="3"/>
    <n v="4"/>
    <n v="0"/>
    <n v="4"/>
    <n v="8"/>
    <n v="0"/>
    <n v="0"/>
    <n v="0"/>
    <n v="0"/>
    <n v="0"/>
    <n v="1"/>
    <n v="0"/>
    <s v="Canada"/>
  </r>
  <r>
    <n v="7274"/>
    <x v="35"/>
    <x v="0"/>
    <x v="2"/>
    <x v="1753"/>
    <n v="0"/>
    <n v="0"/>
    <d v="2012-09-28T00:00:00"/>
    <n v="87"/>
    <n v="736"/>
    <n v="163"/>
    <n v="818"/>
    <n v="212"/>
    <n v="163"/>
    <n v="61"/>
    <n v="1"/>
    <n v="4"/>
    <n v="7"/>
    <n v="10"/>
    <n v="2"/>
    <n v="0"/>
    <n v="0"/>
    <n v="0"/>
    <n v="1"/>
    <n v="0"/>
    <n v="0"/>
    <n v="0"/>
    <s v="Spain"/>
  </r>
  <r>
    <n v="2902"/>
    <x v="2"/>
    <x v="0"/>
    <x v="3"/>
    <x v="120"/>
    <n v="1"/>
    <n v="1"/>
    <d v="2012-09-03T00:00:00"/>
    <n v="87"/>
    <n v="19"/>
    <n v="4"/>
    <n v="12"/>
    <n v="2"/>
    <n v="2"/>
    <n v="6"/>
    <n v="1"/>
    <n v="1"/>
    <n v="0"/>
    <n v="3"/>
    <n v="5"/>
    <n v="0"/>
    <n v="0"/>
    <n v="0"/>
    <n v="0"/>
    <n v="0"/>
    <n v="0"/>
    <n v="0"/>
    <s v="Australia"/>
  </r>
  <r>
    <n v="3332"/>
    <x v="42"/>
    <x v="0"/>
    <x v="1"/>
    <x v="1754"/>
    <n v="1"/>
    <n v="0"/>
    <d v="2012-08-29T00:00:00"/>
    <n v="87"/>
    <n v="64"/>
    <n v="4"/>
    <n v="68"/>
    <n v="7"/>
    <n v="5"/>
    <n v="17"/>
    <n v="4"/>
    <n v="3"/>
    <n v="1"/>
    <n v="4"/>
    <n v="8"/>
    <n v="0"/>
    <n v="0"/>
    <n v="0"/>
    <n v="0"/>
    <n v="0"/>
    <n v="0"/>
    <n v="0"/>
    <s v="Germany"/>
  </r>
  <r>
    <n v="7433"/>
    <x v="42"/>
    <x v="0"/>
    <x v="1"/>
    <x v="1754"/>
    <n v="1"/>
    <n v="0"/>
    <d v="2012-08-29T00:00:00"/>
    <n v="87"/>
    <n v="64"/>
    <n v="4"/>
    <n v="68"/>
    <n v="7"/>
    <n v="5"/>
    <n v="17"/>
    <n v="4"/>
    <n v="3"/>
    <n v="1"/>
    <n v="4"/>
    <n v="8"/>
    <n v="0"/>
    <n v="0"/>
    <n v="0"/>
    <n v="0"/>
    <n v="0"/>
    <n v="0"/>
    <n v="0"/>
    <s v="Spain"/>
  </r>
  <r>
    <n v="9386"/>
    <x v="31"/>
    <x v="0"/>
    <x v="3"/>
    <x v="1755"/>
    <n v="0"/>
    <n v="1"/>
    <d v="2014-05-29T00:00:00"/>
    <n v="88"/>
    <n v="274"/>
    <n v="0"/>
    <n v="21"/>
    <n v="4"/>
    <n v="6"/>
    <n v="15"/>
    <n v="1"/>
    <n v="5"/>
    <n v="1"/>
    <n v="6"/>
    <n v="6"/>
    <n v="0"/>
    <n v="0"/>
    <n v="0"/>
    <n v="1"/>
    <n v="0"/>
    <n v="0"/>
    <n v="0"/>
    <s v="Spain"/>
  </r>
  <r>
    <n v="5176"/>
    <x v="46"/>
    <x v="0"/>
    <x v="3"/>
    <x v="1756"/>
    <n v="1"/>
    <n v="0"/>
    <d v="2013-12-08T00:00:00"/>
    <n v="88"/>
    <n v="7"/>
    <n v="6"/>
    <n v="13"/>
    <n v="7"/>
    <n v="6"/>
    <n v="14"/>
    <n v="1"/>
    <n v="1"/>
    <n v="0"/>
    <n v="3"/>
    <n v="9"/>
    <n v="0"/>
    <n v="0"/>
    <n v="1"/>
    <n v="0"/>
    <n v="0"/>
    <n v="0"/>
    <n v="0"/>
    <s v="Saudi Arabia"/>
  </r>
  <r>
    <n v="10323"/>
    <x v="30"/>
    <x v="0"/>
    <x v="2"/>
    <x v="1757"/>
    <n v="0"/>
    <n v="1"/>
    <d v="2013-10-25T00:00:00"/>
    <n v="88"/>
    <n v="205"/>
    <n v="7"/>
    <n v="41"/>
    <n v="3"/>
    <n v="2"/>
    <n v="46"/>
    <n v="2"/>
    <n v="4"/>
    <n v="2"/>
    <n v="5"/>
    <n v="5"/>
    <n v="0"/>
    <n v="0"/>
    <n v="0"/>
    <n v="0"/>
    <n v="0"/>
    <n v="0"/>
    <n v="0"/>
    <s v="Spain"/>
  </r>
  <r>
    <n v="4682"/>
    <x v="2"/>
    <x v="0"/>
    <x v="2"/>
    <x v="1758"/>
    <n v="0"/>
    <n v="0"/>
    <d v="2013-10-15T00:00:00"/>
    <n v="88"/>
    <n v="99"/>
    <n v="27"/>
    <n v="102"/>
    <n v="28"/>
    <n v="48"/>
    <n v="6"/>
    <n v="1"/>
    <n v="2"/>
    <n v="2"/>
    <n v="8"/>
    <n v="1"/>
    <n v="0"/>
    <n v="0"/>
    <n v="0"/>
    <n v="0"/>
    <n v="0"/>
    <n v="0"/>
    <n v="0"/>
    <s v="Germany"/>
  </r>
  <r>
    <n v="3083"/>
    <x v="21"/>
    <x v="0"/>
    <x v="2"/>
    <x v="1759"/>
    <n v="1"/>
    <n v="1"/>
    <d v="2013-07-26T00:00:00"/>
    <n v="88"/>
    <n v="215"/>
    <n v="13"/>
    <n v="87"/>
    <n v="17"/>
    <n v="17"/>
    <n v="24"/>
    <n v="5"/>
    <n v="6"/>
    <n v="2"/>
    <n v="5"/>
    <n v="7"/>
    <n v="0"/>
    <n v="0"/>
    <n v="0"/>
    <n v="0"/>
    <n v="0"/>
    <n v="0"/>
    <n v="0"/>
    <s v="Spain"/>
  </r>
  <r>
    <n v="8015"/>
    <x v="31"/>
    <x v="1"/>
    <x v="0"/>
    <x v="1760"/>
    <n v="0"/>
    <n v="0"/>
    <d v="2013-05-03T00:00:00"/>
    <n v="88"/>
    <n v="714"/>
    <n v="76"/>
    <n v="395"/>
    <n v="116"/>
    <n v="0"/>
    <n v="12"/>
    <n v="1"/>
    <n v="4"/>
    <n v="6"/>
    <n v="9"/>
    <n v="1"/>
    <n v="0"/>
    <n v="0"/>
    <n v="0"/>
    <n v="0"/>
    <n v="0"/>
    <n v="1"/>
    <n v="0"/>
    <s v="Spain"/>
  </r>
  <r>
    <n v="1745"/>
    <x v="31"/>
    <x v="1"/>
    <x v="0"/>
    <x v="1760"/>
    <n v="0"/>
    <n v="0"/>
    <d v="2013-05-03T00:00:00"/>
    <n v="88"/>
    <n v="714"/>
    <n v="76"/>
    <n v="395"/>
    <n v="116"/>
    <n v="0"/>
    <n v="12"/>
    <n v="1"/>
    <n v="4"/>
    <n v="6"/>
    <n v="9"/>
    <n v="1"/>
    <n v="0"/>
    <n v="0"/>
    <n v="0"/>
    <n v="0"/>
    <n v="0"/>
    <n v="1"/>
    <n v="0"/>
    <s v="Spain"/>
  </r>
  <r>
    <n v="3136"/>
    <x v="31"/>
    <x v="3"/>
    <x v="0"/>
    <x v="1761"/>
    <n v="0"/>
    <n v="1"/>
    <d v="2013-04-13T00:00:00"/>
    <n v="88"/>
    <n v="317"/>
    <n v="25"/>
    <n v="265"/>
    <n v="25"/>
    <n v="19"/>
    <n v="12"/>
    <n v="3"/>
    <n v="5"/>
    <n v="3"/>
    <n v="11"/>
    <n v="5"/>
    <n v="0"/>
    <n v="0"/>
    <n v="0"/>
    <n v="0"/>
    <n v="0"/>
    <n v="0"/>
    <n v="0"/>
    <s v="Spain"/>
  </r>
  <r>
    <n v="6991"/>
    <x v="45"/>
    <x v="0"/>
    <x v="0"/>
    <x v="1762"/>
    <n v="0"/>
    <n v="1"/>
    <d v="2013-04-10T00:00:00"/>
    <n v="88"/>
    <n v="537"/>
    <n v="6"/>
    <n v="42"/>
    <n v="16"/>
    <n v="6"/>
    <n v="30"/>
    <n v="2"/>
    <n v="9"/>
    <n v="3"/>
    <n v="6"/>
    <n v="8"/>
    <n v="0"/>
    <n v="0"/>
    <n v="0"/>
    <n v="0"/>
    <n v="0"/>
    <n v="0"/>
    <n v="0"/>
    <s v="Australia"/>
  </r>
  <r>
    <n v="8132"/>
    <x v="17"/>
    <x v="1"/>
    <x v="2"/>
    <x v="1763"/>
    <n v="1"/>
    <n v="1"/>
    <d v="2013-04-05T00:00:00"/>
    <n v="88"/>
    <n v="565"/>
    <n v="6"/>
    <n v="65"/>
    <n v="0"/>
    <n v="6"/>
    <n v="19"/>
    <n v="5"/>
    <n v="9"/>
    <n v="2"/>
    <n v="8"/>
    <n v="7"/>
    <n v="0"/>
    <n v="0"/>
    <n v="0"/>
    <n v="1"/>
    <n v="0"/>
    <n v="0"/>
    <n v="0"/>
    <s v="Germany"/>
  </r>
  <r>
    <n v="503"/>
    <x v="42"/>
    <x v="3"/>
    <x v="2"/>
    <x v="1764"/>
    <n v="1"/>
    <n v="0"/>
    <d v="2013-03-12T00:00:00"/>
    <n v="88"/>
    <n v="13"/>
    <n v="1"/>
    <n v="29"/>
    <n v="3"/>
    <n v="0"/>
    <n v="7"/>
    <n v="2"/>
    <n v="2"/>
    <n v="0"/>
    <n v="3"/>
    <n v="8"/>
    <n v="0"/>
    <n v="0"/>
    <n v="0"/>
    <n v="0"/>
    <n v="0"/>
    <n v="0"/>
    <n v="0"/>
    <s v="Australia"/>
  </r>
  <r>
    <n v="8148"/>
    <x v="16"/>
    <x v="3"/>
    <x v="3"/>
    <x v="1765"/>
    <n v="1"/>
    <n v="1"/>
    <d v="2013-01-08T00:00:00"/>
    <n v="88"/>
    <n v="285"/>
    <n v="28"/>
    <n v="242"/>
    <n v="55"/>
    <n v="114"/>
    <n v="135"/>
    <n v="13"/>
    <n v="6"/>
    <n v="2"/>
    <n v="12"/>
    <n v="5"/>
    <n v="0"/>
    <n v="0"/>
    <n v="0"/>
    <n v="0"/>
    <n v="0"/>
    <n v="0"/>
    <n v="0"/>
    <s v="Saudi Arabia"/>
  </r>
  <r>
    <n v="2736"/>
    <x v="29"/>
    <x v="0"/>
    <x v="2"/>
    <x v="1766"/>
    <n v="0"/>
    <n v="1"/>
    <d v="2013-01-02T00:00:00"/>
    <n v="88"/>
    <n v="366"/>
    <n v="124"/>
    <n v="156"/>
    <n v="71"/>
    <n v="78"/>
    <n v="54"/>
    <n v="2"/>
    <n v="5"/>
    <n v="5"/>
    <n v="11"/>
    <n v="2"/>
    <n v="0"/>
    <n v="0"/>
    <n v="0"/>
    <n v="0"/>
    <n v="0"/>
    <n v="0"/>
    <n v="0"/>
    <s v="India"/>
  </r>
  <r>
    <n v="8162"/>
    <x v="16"/>
    <x v="3"/>
    <x v="3"/>
    <x v="1767"/>
    <n v="0"/>
    <n v="0"/>
    <d v="2013-01-01T00:00:00"/>
    <n v="88"/>
    <n v="4"/>
    <n v="1"/>
    <n v="11"/>
    <n v="6"/>
    <n v="2"/>
    <n v="2"/>
    <n v="1"/>
    <n v="1"/>
    <n v="0"/>
    <n v="3"/>
    <n v="6"/>
    <n v="0"/>
    <n v="0"/>
    <n v="0"/>
    <n v="0"/>
    <n v="0"/>
    <n v="0"/>
    <n v="0"/>
    <s v="Spain"/>
  </r>
  <r>
    <n v="692"/>
    <x v="5"/>
    <x v="0"/>
    <x v="3"/>
    <x v="1768"/>
    <n v="1"/>
    <n v="1"/>
    <d v="2012-12-20T00:00:00"/>
    <n v="88"/>
    <n v="4"/>
    <n v="2"/>
    <n v="5"/>
    <n v="0"/>
    <n v="0"/>
    <n v="5"/>
    <n v="1"/>
    <n v="1"/>
    <n v="0"/>
    <n v="2"/>
    <n v="6"/>
    <n v="0"/>
    <n v="0"/>
    <n v="0"/>
    <n v="0"/>
    <n v="0"/>
    <n v="0"/>
    <n v="0"/>
    <s v="India"/>
  </r>
  <r>
    <n v="7706"/>
    <x v="17"/>
    <x v="2"/>
    <x v="3"/>
    <x v="1769"/>
    <n v="0"/>
    <n v="1"/>
    <d v="2012-11-07T00:00:00"/>
    <n v="88"/>
    <n v="350"/>
    <n v="104"/>
    <n v="189"/>
    <n v="197"/>
    <n v="151"/>
    <n v="57"/>
    <n v="6"/>
    <n v="11"/>
    <n v="8"/>
    <n v="5"/>
    <n v="8"/>
    <n v="0"/>
    <n v="0"/>
    <n v="1"/>
    <n v="0"/>
    <n v="0"/>
    <n v="0"/>
    <n v="0"/>
    <s v="Canada"/>
  </r>
  <r>
    <n v="9298"/>
    <x v="6"/>
    <x v="1"/>
    <x v="3"/>
    <x v="1770"/>
    <n v="0"/>
    <n v="0"/>
    <d v="2014-04-28T00:00:00"/>
    <n v="89"/>
    <n v="1252"/>
    <n v="0"/>
    <n v="465"/>
    <n v="46"/>
    <n v="35"/>
    <n v="0"/>
    <n v="1"/>
    <n v="4"/>
    <n v="5"/>
    <n v="8"/>
    <n v="1"/>
    <n v="0"/>
    <n v="0"/>
    <n v="0"/>
    <n v="1"/>
    <n v="1"/>
    <n v="0"/>
    <n v="0"/>
    <s v="Saudi Arabia"/>
  </r>
  <r>
    <n v="2986"/>
    <x v="14"/>
    <x v="0"/>
    <x v="2"/>
    <x v="1771"/>
    <n v="1"/>
    <n v="1"/>
    <d v="2014-03-12T00:00:00"/>
    <n v="89"/>
    <n v="7"/>
    <n v="2"/>
    <n v="4"/>
    <n v="2"/>
    <n v="1"/>
    <n v="4"/>
    <n v="1"/>
    <n v="1"/>
    <n v="0"/>
    <n v="2"/>
    <n v="6"/>
    <n v="0"/>
    <n v="0"/>
    <n v="0"/>
    <n v="0"/>
    <n v="0"/>
    <n v="0"/>
    <n v="0"/>
    <s v="Canada"/>
  </r>
  <r>
    <n v="10812"/>
    <x v="29"/>
    <x v="1"/>
    <x v="2"/>
    <x v="1772"/>
    <n v="1"/>
    <n v="0"/>
    <d v="2014-03-01T00:00:00"/>
    <n v="89"/>
    <n v="37"/>
    <n v="0"/>
    <n v="46"/>
    <n v="4"/>
    <n v="3"/>
    <n v="0"/>
    <n v="1"/>
    <n v="2"/>
    <n v="1"/>
    <n v="3"/>
    <n v="4"/>
    <n v="0"/>
    <n v="0"/>
    <n v="0"/>
    <n v="0"/>
    <n v="0"/>
    <n v="0"/>
    <n v="0"/>
    <s v="Saudi Arabia"/>
  </r>
  <r>
    <n v="2909"/>
    <x v="21"/>
    <x v="1"/>
    <x v="2"/>
    <x v="1773"/>
    <n v="0"/>
    <n v="1"/>
    <d v="2014-02-19T00:00:00"/>
    <n v="89"/>
    <n v="934"/>
    <n v="24"/>
    <n v="230"/>
    <n v="16"/>
    <n v="24"/>
    <n v="36"/>
    <n v="2"/>
    <n v="8"/>
    <n v="4"/>
    <n v="6"/>
    <n v="3"/>
    <n v="0"/>
    <n v="0"/>
    <n v="0"/>
    <n v="1"/>
    <n v="1"/>
    <n v="0"/>
    <n v="0"/>
    <s v="Germany"/>
  </r>
  <r>
    <n v="6974"/>
    <x v="20"/>
    <x v="1"/>
    <x v="3"/>
    <x v="1774"/>
    <n v="0"/>
    <n v="0"/>
    <d v="2013-12-31T00:00:00"/>
    <n v="89"/>
    <n v="518"/>
    <n v="42"/>
    <n v="742"/>
    <n v="55"/>
    <n v="56"/>
    <n v="84"/>
    <n v="1"/>
    <n v="6"/>
    <n v="10"/>
    <n v="5"/>
    <n v="2"/>
    <n v="0"/>
    <n v="0"/>
    <n v="0"/>
    <n v="0"/>
    <n v="0"/>
    <n v="0"/>
    <n v="0"/>
    <s v="Germany"/>
  </r>
  <r>
    <n v="9140"/>
    <x v="12"/>
    <x v="2"/>
    <x v="3"/>
    <x v="1775"/>
    <n v="1"/>
    <n v="1"/>
    <d v="2013-12-25T00:00:00"/>
    <n v="89"/>
    <n v="51"/>
    <n v="4"/>
    <n v="24"/>
    <n v="4"/>
    <n v="7"/>
    <n v="1"/>
    <n v="2"/>
    <n v="2"/>
    <n v="0"/>
    <n v="4"/>
    <n v="6"/>
    <n v="0"/>
    <n v="0"/>
    <n v="0"/>
    <n v="0"/>
    <n v="0"/>
    <n v="0"/>
    <n v="0"/>
    <s v="USA"/>
  </r>
  <r>
    <n v="4554"/>
    <x v="15"/>
    <x v="0"/>
    <x v="3"/>
    <x v="1776"/>
    <n v="0"/>
    <n v="1"/>
    <d v="2013-10-01T00:00:00"/>
    <n v="89"/>
    <n v="171"/>
    <n v="45"/>
    <n v="73"/>
    <n v="59"/>
    <n v="10"/>
    <n v="90"/>
    <n v="4"/>
    <n v="3"/>
    <n v="2"/>
    <n v="8"/>
    <n v="4"/>
    <n v="0"/>
    <n v="0"/>
    <n v="0"/>
    <n v="0"/>
    <n v="0"/>
    <n v="0"/>
    <n v="0"/>
    <s v="Spain"/>
  </r>
  <r>
    <n v="7791"/>
    <x v="3"/>
    <x v="3"/>
    <x v="2"/>
    <x v="1777"/>
    <n v="1"/>
    <n v="1"/>
    <d v="2013-09-15T00:00:00"/>
    <n v="89"/>
    <n v="12"/>
    <n v="1"/>
    <n v="6"/>
    <n v="0"/>
    <n v="1"/>
    <n v="5"/>
    <n v="2"/>
    <n v="1"/>
    <n v="0"/>
    <n v="3"/>
    <n v="7"/>
    <n v="0"/>
    <n v="0"/>
    <n v="0"/>
    <n v="0"/>
    <n v="0"/>
    <n v="0"/>
    <n v="0"/>
    <s v="Saudi Arabia"/>
  </r>
  <r>
    <n v="5455"/>
    <x v="18"/>
    <x v="1"/>
    <x v="2"/>
    <x v="1778"/>
    <n v="1"/>
    <n v="0"/>
    <d v="2013-08-22T00:00:00"/>
    <n v="89"/>
    <n v="99"/>
    <n v="0"/>
    <n v="15"/>
    <n v="2"/>
    <n v="1"/>
    <n v="5"/>
    <n v="3"/>
    <n v="2"/>
    <n v="1"/>
    <n v="4"/>
    <n v="7"/>
    <n v="0"/>
    <n v="0"/>
    <n v="0"/>
    <n v="0"/>
    <n v="0"/>
    <n v="0"/>
    <n v="0"/>
    <s v="Spain"/>
  </r>
  <r>
    <n v="7960"/>
    <x v="31"/>
    <x v="2"/>
    <x v="3"/>
    <x v="1779"/>
    <n v="0"/>
    <n v="0"/>
    <d v="2013-08-15T00:00:00"/>
    <n v="89"/>
    <n v="734"/>
    <n v="22"/>
    <n v="350"/>
    <n v="151"/>
    <n v="25"/>
    <n v="100"/>
    <n v="1"/>
    <n v="3"/>
    <n v="9"/>
    <n v="13"/>
    <n v="1"/>
    <n v="0"/>
    <n v="0"/>
    <n v="0"/>
    <n v="0"/>
    <n v="1"/>
    <n v="0"/>
    <n v="0"/>
    <s v="Spain"/>
  </r>
  <r>
    <n v="3426"/>
    <x v="17"/>
    <x v="0"/>
    <x v="0"/>
    <x v="1780"/>
    <n v="1"/>
    <n v="0"/>
    <d v="2013-07-15T00:00:00"/>
    <n v="89"/>
    <n v="1045"/>
    <n v="61"/>
    <n v="338"/>
    <n v="60"/>
    <n v="46"/>
    <n v="46"/>
    <n v="3"/>
    <n v="5"/>
    <n v="5"/>
    <n v="13"/>
    <n v="8"/>
    <n v="0"/>
    <n v="0"/>
    <n v="0"/>
    <n v="0"/>
    <n v="0"/>
    <n v="0"/>
    <n v="0"/>
    <s v="Spain"/>
  </r>
  <r>
    <n v="5316"/>
    <x v="14"/>
    <x v="3"/>
    <x v="3"/>
    <x v="1781"/>
    <n v="0"/>
    <n v="0"/>
    <d v="2013-07-04T00:00:00"/>
    <n v="89"/>
    <n v="36"/>
    <n v="4"/>
    <n v="18"/>
    <n v="6"/>
    <n v="2"/>
    <n v="18"/>
    <n v="1"/>
    <n v="2"/>
    <n v="0"/>
    <n v="4"/>
    <n v="7"/>
    <n v="0"/>
    <n v="0"/>
    <n v="0"/>
    <n v="0"/>
    <n v="0"/>
    <n v="0"/>
    <n v="0"/>
    <s v="Spain"/>
  </r>
  <r>
    <n v="1404"/>
    <x v="25"/>
    <x v="0"/>
    <x v="3"/>
    <x v="1782"/>
    <n v="2"/>
    <n v="0"/>
    <d v="2013-05-15T00:00:00"/>
    <n v="89"/>
    <n v="51"/>
    <n v="23"/>
    <n v="82"/>
    <n v="33"/>
    <n v="0"/>
    <n v="42"/>
    <n v="4"/>
    <n v="5"/>
    <n v="1"/>
    <n v="3"/>
    <n v="9"/>
    <n v="0"/>
    <n v="0"/>
    <n v="0"/>
    <n v="0"/>
    <n v="0"/>
    <n v="0"/>
    <n v="0"/>
    <s v="Saudi Arabia"/>
  </r>
  <r>
    <n v="10598"/>
    <x v="3"/>
    <x v="0"/>
    <x v="3"/>
    <x v="1783"/>
    <n v="1"/>
    <n v="1"/>
    <d v="2013-04-15T00:00:00"/>
    <n v="89"/>
    <n v="12"/>
    <n v="1"/>
    <n v="16"/>
    <n v="4"/>
    <n v="1"/>
    <n v="3"/>
    <n v="3"/>
    <n v="2"/>
    <n v="0"/>
    <n v="3"/>
    <n v="8"/>
    <n v="0"/>
    <n v="0"/>
    <n v="0"/>
    <n v="0"/>
    <n v="0"/>
    <n v="0"/>
    <n v="0"/>
    <s v="Spain"/>
  </r>
  <r>
    <n v="8212"/>
    <x v="18"/>
    <x v="3"/>
    <x v="2"/>
    <x v="1784"/>
    <n v="0"/>
    <n v="1"/>
    <d v="2013-03-28T00:00:00"/>
    <n v="89"/>
    <n v="85"/>
    <n v="15"/>
    <n v="27"/>
    <n v="13"/>
    <n v="13"/>
    <n v="21"/>
    <n v="2"/>
    <n v="3"/>
    <n v="1"/>
    <n v="4"/>
    <n v="7"/>
    <n v="0"/>
    <n v="0"/>
    <n v="0"/>
    <n v="0"/>
    <n v="0"/>
    <n v="0"/>
    <n v="0"/>
    <s v="Spain"/>
  </r>
  <r>
    <n v="3233"/>
    <x v="15"/>
    <x v="1"/>
    <x v="2"/>
    <x v="1785"/>
    <n v="0"/>
    <n v="1"/>
    <d v="2013-03-23T00:00:00"/>
    <n v="89"/>
    <n v="562"/>
    <n v="21"/>
    <n v="464"/>
    <n v="28"/>
    <n v="10"/>
    <n v="32"/>
    <n v="3"/>
    <n v="7"/>
    <n v="8"/>
    <n v="11"/>
    <n v="5"/>
    <n v="0"/>
    <n v="0"/>
    <n v="0"/>
    <n v="0"/>
    <n v="0"/>
    <n v="0"/>
    <n v="0"/>
    <s v="Saudi Arabia"/>
  </r>
  <r>
    <n v="7892"/>
    <x v="10"/>
    <x v="0"/>
    <x v="1"/>
    <x v="1786"/>
    <n v="0"/>
    <n v="0"/>
    <d v="2013-01-02T00:00:00"/>
    <n v="89"/>
    <n v="6"/>
    <n v="4"/>
    <n v="25"/>
    <n v="15"/>
    <n v="12"/>
    <n v="13"/>
    <n v="2"/>
    <n v="2"/>
    <n v="1"/>
    <n v="3"/>
    <n v="7"/>
    <n v="0"/>
    <n v="0"/>
    <n v="0"/>
    <n v="0"/>
    <n v="0"/>
    <n v="0"/>
    <n v="0"/>
    <s v="USA"/>
  </r>
  <r>
    <n v="2975"/>
    <x v="14"/>
    <x v="0"/>
    <x v="3"/>
    <x v="1787"/>
    <n v="0"/>
    <n v="1"/>
    <d v="2012-11-12T00:00:00"/>
    <n v="89"/>
    <n v="717"/>
    <n v="42"/>
    <n v="864"/>
    <n v="219"/>
    <n v="30"/>
    <n v="84"/>
    <n v="2"/>
    <n v="6"/>
    <n v="7"/>
    <n v="9"/>
    <n v="3"/>
    <n v="1"/>
    <n v="0"/>
    <n v="0"/>
    <n v="0"/>
    <n v="0"/>
    <n v="0"/>
    <n v="0"/>
    <s v="Spain"/>
  </r>
  <r>
    <n v="5043"/>
    <x v="45"/>
    <x v="4"/>
    <x v="2"/>
    <x v="1788"/>
    <n v="0"/>
    <n v="0"/>
    <d v="2012-11-05T00:00:00"/>
    <n v="89"/>
    <n v="7"/>
    <n v="23"/>
    <n v="78"/>
    <n v="133"/>
    <n v="49"/>
    <n v="144"/>
    <n v="2"/>
    <n v="4"/>
    <n v="2"/>
    <n v="5"/>
    <n v="7"/>
    <n v="0"/>
    <n v="0"/>
    <n v="0"/>
    <n v="0"/>
    <n v="0"/>
    <n v="0"/>
    <n v="0"/>
    <s v="Spain"/>
  </r>
  <r>
    <n v="3104"/>
    <x v="1"/>
    <x v="0"/>
    <x v="1"/>
    <x v="1789"/>
    <n v="0"/>
    <n v="0"/>
    <d v="2012-09-17T00:00:00"/>
    <n v="89"/>
    <n v="830"/>
    <n v="59"/>
    <n v="968"/>
    <n v="51"/>
    <n v="79"/>
    <n v="19"/>
    <n v="1"/>
    <n v="5"/>
    <n v="3"/>
    <n v="12"/>
    <n v="2"/>
    <n v="0"/>
    <n v="0"/>
    <n v="0"/>
    <n v="0"/>
    <n v="1"/>
    <n v="1"/>
    <n v="0"/>
    <s v="Germany"/>
  </r>
  <r>
    <n v="10854"/>
    <x v="0"/>
    <x v="1"/>
    <x v="2"/>
    <x v="1790"/>
    <n v="1"/>
    <n v="1"/>
    <d v="2014-05-23T00:00:00"/>
    <n v="90"/>
    <n v="29"/>
    <n v="0"/>
    <n v="14"/>
    <n v="0"/>
    <n v="0"/>
    <n v="2"/>
    <n v="2"/>
    <n v="2"/>
    <n v="0"/>
    <n v="3"/>
    <n v="7"/>
    <n v="0"/>
    <n v="0"/>
    <n v="0"/>
    <n v="0"/>
    <n v="0"/>
    <n v="0"/>
    <n v="0"/>
    <s v="India"/>
  </r>
  <r>
    <n v="7419"/>
    <x v="25"/>
    <x v="3"/>
    <x v="0"/>
    <x v="1791"/>
    <n v="1"/>
    <n v="0"/>
    <d v="2014-04-23T00:00:00"/>
    <n v="90"/>
    <n v="8"/>
    <n v="3"/>
    <n v="19"/>
    <n v="0"/>
    <n v="2"/>
    <n v="3"/>
    <n v="2"/>
    <n v="2"/>
    <n v="0"/>
    <n v="3"/>
    <n v="6"/>
    <n v="0"/>
    <n v="0"/>
    <n v="0"/>
    <n v="0"/>
    <n v="0"/>
    <n v="0"/>
    <n v="0"/>
    <s v="Spain"/>
  </r>
  <r>
    <n v="5558"/>
    <x v="5"/>
    <x v="1"/>
    <x v="1"/>
    <x v="1792"/>
    <n v="0"/>
    <n v="0"/>
    <d v="2014-03-31T00:00:00"/>
    <n v="90"/>
    <n v="1020"/>
    <n v="31"/>
    <n v="430"/>
    <n v="62"/>
    <n v="63"/>
    <n v="79"/>
    <n v="1"/>
    <n v="4"/>
    <n v="6"/>
    <n v="4"/>
    <n v="1"/>
    <n v="0"/>
    <n v="0"/>
    <n v="0"/>
    <n v="0"/>
    <n v="1"/>
    <n v="0"/>
    <n v="0"/>
    <s v="Spain"/>
  </r>
  <r>
    <n v="832"/>
    <x v="13"/>
    <x v="1"/>
    <x v="3"/>
    <x v="1793"/>
    <n v="0"/>
    <n v="1"/>
    <d v="2014-03-02T00:00:00"/>
    <n v="90"/>
    <n v="561"/>
    <n v="14"/>
    <n v="113"/>
    <n v="10"/>
    <n v="14"/>
    <n v="35"/>
    <n v="3"/>
    <n v="8"/>
    <n v="2"/>
    <n v="10"/>
    <n v="5"/>
    <n v="0"/>
    <n v="0"/>
    <n v="0"/>
    <n v="0"/>
    <n v="0"/>
    <n v="0"/>
    <n v="0"/>
    <s v="Spain"/>
  </r>
  <r>
    <n v="4964"/>
    <x v="2"/>
    <x v="1"/>
    <x v="3"/>
    <x v="1794"/>
    <n v="0"/>
    <n v="0"/>
    <d v="2014-01-26T00:00:00"/>
    <n v="90"/>
    <n v="680"/>
    <n v="11"/>
    <n v="392"/>
    <n v="75"/>
    <n v="0"/>
    <n v="0"/>
    <n v="1"/>
    <n v="2"/>
    <n v="11"/>
    <n v="4"/>
    <n v="1"/>
    <n v="0"/>
    <n v="0"/>
    <n v="0"/>
    <n v="0"/>
    <n v="0"/>
    <n v="0"/>
    <n v="0"/>
    <s v="Canada"/>
  </r>
  <r>
    <n v="11030"/>
    <x v="14"/>
    <x v="3"/>
    <x v="2"/>
    <x v="1795"/>
    <n v="1"/>
    <n v="0"/>
    <d v="2014-01-03T00:00:00"/>
    <n v="90"/>
    <n v="9"/>
    <n v="0"/>
    <n v="3"/>
    <n v="0"/>
    <n v="0"/>
    <n v="4"/>
    <n v="1"/>
    <n v="1"/>
    <n v="0"/>
    <n v="2"/>
    <n v="6"/>
    <n v="0"/>
    <n v="0"/>
    <n v="1"/>
    <n v="0"/>
    <n v="0"/>
    <n v="0"/>
    <n v="0"/>
    <s v="Spain"/>
  </r>
  <r>
    <n v="4587"/>
    <x v="44"/>
    <x v="3"/>
    <x v="4"/>
    <x v="1796"/>
    <n v="0"/>
    <n v="0"/>
    <d v="2013-07-18T00:00:00"/>
    <n v="90"/>
    <n v="162"/>
    <n v="25"/>
    <n v="53"/>
    <n v="16"/>
    <n v="0"/>
    <n v="10"/>
    <n v="1"/>
    <n v="3"/>
    <n v="1"/>
    <n v="7"/>
    <n v="3"/>
    <n v="0"/>
    <n v="0"/>
    <n v="0"/>
    <n v="0"/>
    <n v="0"/>
    <n v="0"/>
    <n v="0"/>
    <s v="Spain"/>
  </r>
  <r>
    <n v="450"/>
    <x v="2"/>
    <x v="3"/>
    <x v="3"/>
    <x v="1797"/>
    <n v="0"/>
    <n v="1"/>
    <d v="2013-07-12T00:00:00"/>
    <n v="90"/>
    <n v="67"/>
    <n v="15"/>
    <n v="80"/>
    <n v="17"/>
    <n v="11"/>
    <n v="80"/>
    <n v="3"/>
    <n v="1"/>
    <n v="4"/>
    <n v="4"/>
    <n v="3"/>
    <n v="0"/>
    <n v="0"/>
    <n v="0"/>
    <n v="0"/>
    <n v="0"/>
    <n v="0"/>
    <n v="0"/>
    <s v="USA"/>
  </r>
  <r>
    <n v="11031"/>
    <x v="47"/>
    <x v="1"/>
    <x v="2"/>
    <x v="1798"/>
    <n v="1"/>
    <n v="1"/>
    <d v="2013-05-21T00:00:00"/>
    <n v="90"/>
    <n v="26"/>
    <n v="1"/>
    <n v="10"/>
    <n v="2"/>
    <n v="0"/>
    <n v="1"/>
    <n v="1"/>
    <n v="1"/>
    <n v="0"/>
    <n v="3"/>
    <n v="5"/>
    <n v="0"/>
    <n v="0"/>
    <n v="0"/>
    <n v="0"/>
    <n v="0"/>
    <n v="0"/>
    <n v="0"/>
    <s v="Australia"/>
  </r>
  <r>
    <n v="4990"/>
    <x v="5"/>
    <x v="0"/>
    <x v="2"/>
    <x v="1799"/>
    <n v="0"/>
    <n v="0"/>
    <d v="2013-05-02T00:00:00"/>
    <n v="90"/>
    <n v="524"/>
    <n v="0"/>
    <n v="134"/>
    <n v="28"/>
    <n v="28"/>
    <n v="155"/>
    <n v="1"/>
    <n v="11"/>
    <n v="1"/>
    <n v="8"/>
    <n v="7"/>
    <n v="0"/>
    <n v="0"/>
    <n v="0"/>
    <n v="0"/>
    <n v="0"/>
    <n v="0"/>
    <n v="0"/>
    <s v="Australia"/>
  </r>
  <r>
    <n v="221"/>
    <x v="26"/>
    <x v="0"/>
    <x v="2"/>
    <x v="1800"/>
    <n v="0"/>
    <n v="1"/>
    <d v="2013-04-27T00:00:00"/>
    <n v="90"/>
    <n v="138"/>
    <n v="3"/>
    <n v="38"/>
    <n v="4"/>
    <n v="0"/>
    <n v="59"/>
    <n v="3"/>
    <n v="3"/>
    <n v="2"/>
    <n v="4"/>
    <n v="6"/>
    <n v="0"/>
    <n v="0"/>
    <n v="0"/>
    <n v="0"/>
    <n v="0"/>
    <n v="0"/>
    <n v="0"/>
    <s v="Germany"/>
  </r>
  <r>
    <n v="4351"/>
    <x v="26"/>
    <x v="0"/>
    <x v="0"/>
    <x v="1801"/>
    <n v="1"/>
    <n v="1"/>
    <d v="2013-04-27T00:00:00"/>
    <n v="90"/>
    <n v="18"/>
    <n v="2"/>
    <n v="10"/>
    <n v="0"/>
    <n v="0"/>
    <n v="25"/>
    <n v="1"/>
    <n v="1"/>
    <n v="1"/>
    <n v="2"/>
    <n v="7"/>
    <n v="0"/>
    <n v="0"/>
    <n v="1"/>
    <n v="0"/>
    <n v="0"/>
    <n v="0"/>
    <n v="0"/>
    <s v="Spain"/>
  </r>
  <r>
    <n v="1357"/>
    <x v="0"/>
    <x v="0"/>
    <x v="3"/>
    <x v="1802"/>
    <n v="1"/>
    <n v="2"/>
    <d v="2013-04-08T00:00:00"/>
    <n v="90"/>
    <n v="856"/>
    <n v="59"/>
    <n v="487"/>
    <n v="58"/>
    <n v="29"/>
    <n v="73"/>
    <n v="7"/>
    <n v="2"/>
    <n v="5"/>
    <n v="5"/>
    <n v="5"/>
    <n v="0"/>
    <n v="0"/>
    <n v="0"/>
    <n v="0"/>
    <n v="0"/>
    <n v="0"/>
    <n v="0"/>
    <s v="Germany"/>
  </r>
  <r>
    <n v="5667"/>
    <x v="32"/>
    <x v="1"/>
    <x v="2"/>
    <x v="1803"/>
    <n v="0"/>
    <n v="1"/>
    <d v="2012-10-11T00:00:00"/>
    <n v="90"/>
    <n v="1013"/>
    <n v="30"/>
    <n v="399"/>
    <n v="60"/>
    <n v="46"/>
    <n v="153"/>
    <n v="3"/>
    <n v="9"/>
    <n v="10"/>
    <n v="4"/>
    <n v="6"/>
    <n v="0"/>
    <n v="0"/>
    <n v="0"/>
    <n v="0"/>
    <n v="0"/>
    <n v="1"/>
    <n v="0"/>
    <s v="Canada"/>
  </r>
  <r>
    <n v="8867"/>
    <x v="46"/>
    <x v="1"/>
    <x v="2"/>
    <x v="1804"/>
    <n v="0"/>
    <n v="0"/>
    <d v="2012-08-31T00:00:00"/>
    <n v="90"/>
    <n v="864"/>
    <n v="134"/>
    <n v="768"/>
    <n v="150"/>
    <n v="38"/>
    <n v="172"/>
    <n v="1"/>
    <n v="4"/>
    <n v="10"/>
    <n v="5"/>
    <n v="3"/>
    <n v="0"/>
    <n v="0"/>
    <n v="0"/>
    <n v="0"/>
    <n v="0"/>
    <n v="0"/>
    <n v="0"/>
    <s v="Saudi Arabia"/>
  </r>
  <r>
    <n v="2747"/>
    <x v="46"/>
    <x v="1"/>
    <x v="2"/>
    <x v="1804"/>
    <n v="0"/>
    <n v="0"/>
    <d v="2012-08-31T00:00:00"/>
    <n v="90"/>
    <n v="864"/>
    <n v="134"/>
    <n v="768"/>
    <n v="150"/>
    <n v="38"/>
    <n v="172"/>
    <n v="1"/>
    <n v="4"/>
    <n v="10"/>
    <n v="5"/>
    <n v="3"/>
    <n v="0"/>
    <n v="0"/>
    <n v="0"/>
    <n v="0"/>
    <n v="0"/>
    <n v="0"/>
    <n v="0"/>
    <s v="Spain"/>
  </r>
  <r>
    <n v="7422"/>
    <x v="23"/>
    <x v="0"/>
    <x v="1"/>
    <x v="1805"/>
    <n v="1"/>
    <n v="0"/>
    <d v="2012-08-22T00:00:00"/>
    <n v="90"/>
    <n v="85"/>
    <n v="44"/>
    <n v="54"/>
    <n v="102"/>
    <n v="78"/>
    <n v="6"/>
    <n v="3"/>
    <n v="5"/>
    <n v="1"/>
    <n v="7"/>
    <n v="7"/>
    <n v="0"/>
    <n v="0"/>
    <n v="0"/>
    <n v="0"/>
    <n v="0"/>
    <n v="0"/>
    <n v="0"/>
    <s v="Spain"/>
  </r>
  <r>
    <n v="4148"/>
    <x v="20"/>
    <x v="0"/>
    <x v="2"/>
    <x v="1806"/>
    <n v="1"/>
    <n v="2"/>
    <d v="2012-08-20T00:00:00"/>
    <n v="90"/>
    <n v="164"/>
    <n v="24"/>
    <n v="103"/>
    <n v="12"/>
    <n v="3"/>
    <n v="42"/>
    <n v="7"/>
    <n v="5"/>
    <n v="1"/>
    <n v="6"/>
    <n v="8"/>
    <n v="0"/>
    <n v="0"/>
    <n v="0"/>
    <n v="0"/>
    <n v="0"/>
    <n v="0"/>
    <n v="0"/>
    <s v="Spain"/>
  </r>
  <r>
    <n v="9516"/>
    <x v="18"/>
    <x v="2"/>
    <x v="0"/>
    <x v="1807"/>
    <n v="0"/>
    <n v="0"/>
    <d v="2012-08-18T00:00:00"/>
    <n v="90"/>
    <n v="620"/>
    <n v="54"/>
    <n v="239"/>
    <n v="99"/>
    <n v="98"/>
    <n v="119"/>
    <n v="2"/>
    <n v="9"/>
    <n v="7"/>
    <n v="10"/>
    <n v="7"/>
    <n v="0"/>
    <n v="1"/>
    <n v="0"/>
    <n v="1"/>
    <n v="0"/>
    <n v="1"/>
    <n v="0"/>
    <s v="Spain"/>
  </r>
  <r>
    <n v="1291"/>
    <x v="29"/>
    <x v="1"/>
    <x v="3"/>
    <x v="1808"/>
    <n v="1"/>
    <n v="0"/>
    <d v="2012-08-04T00:00:00"/>
    <n v="90"/>
    <n v="152"/>
    <n v="9"/>
    <n v="121"/>
    <n v="12"/>
    <n v="12"/>
    <n v="45"/>
    <n v="4"/>
    <n v="6"/>
    <n v="2"/>
    <n v="4"/>
    <n v="8"/>
    <n v="0"/>
    <n v="0"/>
    <n v="0"/>
    <n v="0"/>
    <n v="0"/>
    <n v="0"/>
    <n v="0"/>
    <s v="Spain"/>
  </r>
  <r>
    <n v="1833"/>
    <x v="21"/>
    <x v="1"/>
    <x v="1"/>
    <x v="1809"/>
    <n v="1"/>
    <n v="0"/>
    <d v="2014-04-26T00:00:00"/>
    <n v="91"/>
    <n v="68"/>
    <n v="8"/>
    <n v="18"/>
    <n v="19"/>
    <n v="8"/>
    <n v="12"/>
    <n v="2"/>
    <n v="2"/>
    <n v="1"/>
    <n v="4"/>
    <n v="5"/>
    <n v="0"/>
    <n v="0"/>
    <n v="0"/>
    <n v="0"/>
    <n v="0"/>
    <n v="0"/>
    <n v="0"/>
    <s v="Spain"/>
  </r>
  <r>
    <n v="7270"/>
    <x v="9"/>
    <x v="0"/>
    <x v="0"/>
    <x v="1810"/>
    <n v="0"/>
    <n v="0"/>
    <d v="2014-01-25T00:00:00"/>
    <n v="91"/>
    <n v="908"/>
    <n v="48"/>
    <n v="217"/>
    <n v="32"/>
    <n v="12"/>
    <n v="24"/>
    <n v="1"/>
    <n v="2"/>
    <n v="3"/>
    <n v="13"/>
    <n v="6"/>
    <n v="0"/>
    <n v="0"/>
    <n v="0"/>
    <n v="1"/>
    <n v="0"/>
    <n v="0"/>
    <n v="0"/>
    <s v="Saudi Arabia"/>
  </r>
  <r>
    <n v="8182"/>
    <x v="24"/>
    <x v="0"/>
    <x v="2"/>
    <x v="1405"/>
    <n v="1"/>
    <n v="0"/>
    <d v="2014-01-05T00:00:00"/>
    <n v="91"/>
    <n v="53"/>
    <n v="3"/>
    <n v="49"/>
    <n v="7"/>
    <n v="4"/>
    <n v="5"/>
    <n v="4"/>
    <n v="3"/>
    <n v="0"/>
    <n v="4"/>
    <n v="8"/>
    <n v="0"/>
    <n v="0"/>
    <n v="0"/>
    <n v="0"/>
    <n v="0"/>
    <n v="0"/>
    <n v="0"/>
    <s v="Canada"/>
  </r>
  <r>
    <n v="10394"/>
    <x v="24"/>
    <x v="0"/>
    <x v="2"/>
    <x v="1811"/>
    <n v="0"/>
    <n v="0"/>
    <d v="2013-12-23T00:00:00"/>
    <n v="91"/>
    <n v="675"/>
    <n v="144"/>
    <n v="133"/>
    <n v="94"/>
    <n v="192"/>
    <n v="241"/>
    <n v="1"/>
    <n v="4"/>
    <n v="8"/>
    <n v="5"/>
    <n v="1"/>
    <n v="1"/>
    <n v="0"/>
    <n v="1"/>
    <n v="0"/>
    <n v="1"/>
    <n v="0"/>
    <n v="0"/>
    <s v="Canada"/>
  </r>
  <r>
    <n v="1142"/>
    <x v="40"/>
    <x v="1"/>
    <x v="2"/>
    <x v="1812"/>
    <n v="0"/>
    <n v="1"/>
    <d v="2013-12-22T00:00:00"/>
    <n v="91"/>
    <n v="208"/>
    <n v="7"/>
    <n v="82"/>
    <n v="30"/>
    <n v="66"/>
    <n v="35"/>
    <n v="2"/>
    <n v="3"/>
    <n v="2"/>
    <n v="9"/>
    <n v="3"/>
    <n v="0"/>
    <n v="0"/>
    <n v="0"/>
    <n v="0"/>
    <n v="0"/>
    <n v="0"/>
    <n v="0"/>
    <s v="Spain"/>
  </r>
  <r>
    <n v="451"/>
    <x v="4"/>
    <x v="0"/>
    <x v="1"/>
    <x v="1813"/>
    <n v="1"/>
    <n v="0"/>
    <d v="2013-12-20T00:00:00"/>
    <n v="91"/>
    <n v="9"/>
    <n v="0"/>
    <n v="7"/>
    <n v="2"/>
    <n v="0"/>
    <n v="4"/>
    <n v="1"/>
    <n v="1"/>
    <n v="1"/>
    <n v="2"/>
    <n v="8"/>
    <n v="0"/>
    <n v="0"/>
    <n v="0"/>
    <n v="0"/>
    <n v="0"/>
    <n v="0"/>
    <n v="0"/>
    <s v="India"/>
  </r>
  <r>
    <n v="7128"/>
    <x v="11"/>
    <x v="1"/>
    <x v="1"/>
    <x v="1814"/>
    <n v="1"/>
    <n v="1"/>
    <d v="2013-12-07T00:00:00"/>
    <n v="91"/>
    <n v="4"/>
    <n v="0"/>
    <n v="5"/>
    <n v="0"/>
    <n v="1"/>
    <n v="5"/>
    <n v="1"/>
    <n v="1"/>
    <n v="0"/>
    <n v="2"/>
    <n v="7"/>
    <n v="0"/>
    <n v="0"/>
    <n v="0"/>
    <n v="0"/>
    <n v="0"/>
    <n v="0"/>
    <n v="0"/>
    <s v="Spain"/>
  </r>
  <r>
    <n v="10678"/>
    <x v="8"/>
    <x v="0"/>
    <x v="3"/>
    <x v="1815"/>
    <n v="0"/>
    <n v="1"/>
    <d v="2013-11-28T00:00:00"/>
    <n v="91"/>
    <n v="653"/>
    <n v="17"/>
    <n v="170"/>
    <n v="34"/>
    <n v="26"/>
    <n v="17"/>
    <n v="2"/>
    <n v="11"/>
    <n v="2"/>
    <n v="10"/>
    <n v="7"/>
    <n v="0"/>
    <n v="0"/>
    <n v="0"/>
    <n v="0"/>
    <n v="0"/>
    <n v="0"/>
    <n v="0"/>
    <s v="Spain"/>
  </r>
  <r>
    <n v="7755"/>
    <x v="5"/>
    <x v="1"/>
    <x v="2"/>
    <x v="1816"/>
    <n v="0"/>
    <n v="1"/>
    <d v="2013-11-12T00:00:00"/>
    <n v="91"/>
    <n v="350"/>
    <n v="3"/>
    <n v="39"/>
    <n v="0"/>
    <n v="0"/>
    <n v="19"/>
    <n v="2"/>
    <n v="9"/>
    <n v="1"/>
    <n v="4"/>
    <n v="8"/>
    <n v="0"/>
    <n v="0"/>
    <n v="0"/>
    <n v="0"/>
    <n v="0"/>
    <n v="0"/>
    <n v="0"/>
    <s v="Spain"/>
  </r>
  <r>
    <n v="4754"/>
    <x v="13"/>
    <x v="3"/>
    <x v="2"/>
    <x v="1817"/>
    <n v="0"/>
    <n v="1"/>
    <d v="2013-09-25T00:00:00"/>
    <n v="91"/>
    <n v="30"/>
    <n v="11"/>
    <n v="33"/>
    <n v="13"/>
    <n v="6"/>
    <n v="29"/>
    <n v="1"/>
    <n v="2"/>
    <n v="0"/>
    <n v="4"/>
    <n v="4"/>
    <n v="0"/>
    <n v="0"/>
    <n v="0"/>
    <n v="0"/>
    <n v="0"/>
    <n v="0"/>
    <n v="0"/>
    <s v="Spain"/>
  </r>
  <r>
    <n v="20"/>
    <x v="15"/>
    <x v="2"/>
    <x v="2"/>
    <x v="1818"/>
    <n v="0"/>
    <n v="1"/>
    <d v="2013-09-01T00:00:00"/>
    <n v="91"/>
    <n v="43"/>
    <n v="12"/>
    <n v="23"/>
    <n v="29"/>
    <n v="15"/>
    <n v="61"/>
    <n v="1"/>
    <n v="2"/>
    <n v="1"/>
    <n v="4"/>
    <n v="4"/>
    <n v="0"/>
    <n v="0"/>
    <n v="0"/>
    <n v="0"/>
    <n v="0"/>
    <n v="0"/>
    <n v="0"/>
    <s v="Germany"/>
  </r>
  <r>
    <n v="2246"/>
    <x v="15"/>
    <x v="2"/>
    <x v="2"/>
    <x v="1818"/>
    <n v="0"/>
    <n v="1"/>
    <d v="2013-09-01T00:00:00"/>
    <n v="91"/>
    <n v="43"/>
    <n v="12"/>
    <n v="23"/>
    <n v="29"/>
    <n v="15"/>
    <n v="61"/>
    <n v="1"/>
    <n v="2"/>
    <n v="1"/>
    <n v="4"/>
    <n v="4"/>
    <n v="0"/>
    <n v="0"/>
    <n v="0"/>
    <n v="0"/>
    <n v="0"/>
    <n v="0"/>
    <n v="0"/>
    <s v="Spain"/>
  </r>
  <r>
    <n v="10307"/>
    <x v="16"/>
    <x v="0"/>
    <x v="2"/>
    <x v="1819"/>
    <n v="0"/>
    <n v="2"/>
    <d v="2013-08-31T00:00:00"/>
    <n v="91"/>
    <n v="369"/>
    <n v="9"/>
    <n v="87"/>
    <n v="12"/>
    <n v="14"/>
    <n v="34"/>
    <n v="3"/>
    <n v="6"/>
    <n v="2"/>
    <n v="8"/>
    <n v="5"/>
    <n v="0"/>
    <n v="0"/>
    <n v="0"/>
    <n v="0"/>
    <n v="0"/>
    <n v="0"/>
    <n v="0"/>
    <s v="Spain"/>
  </r>
  <r>
    <n v="2147"/>
    <x v="10"/>
    <x v="0"/>
    <x v="3"/>
    <x v="1820"/>
    <n v="0"/>
    <n v="0"/>
    <d v="2013-08-16T00:00:00"/>
    <n v="91"/>
    <n v="736"/>
    <n v="63"/>
    <n v="946"/>
    <n v="219"/>
    <n v="189"/>
    <n v="126"/>
    <n v="1"/>
    <n v="4"/>
    <n v="7"/>
    <n v="11"/>
    <n v="2"/>
    <n v="1"/>
    <n v="0"/>
    <n v="0"/>
    <n v="0"/>
    <n v="1"/>
    <n v="0"/>
    <n v="0"/>
    <s v="Spain"/>
  </r>
  <r>
    <n v="10590"/>
    <x v="16"/>
    <x v="1"/>
    <x v="3"/>
    <x v="1821"/>
    <n v="0"/>
    <n v="0"/>
    <d v="2013-03-30T00:00:00"/>
    <n v="91"/>
    <n v="794"/>
    <n v="73"/>
    <n v="573"/>
    <n v="0"/>
    <n v="29"/>
    <n v="14"/>
    <n v="1"/>
    <n v="4"/>
    <n v="8"/>
    <n v="10"/>
    <n v="2"/>
    <n v="0"/>
    <n v="0"/>
    <n v="0"/>
    <n v="0"/>
    <n v="0"/>
    <n v="0"/>
    <n v="0"/>
    <s v="Spain"/>
  </r>
  <r>
    <n v="6565"/>
    <x v="38"/>
    <x v="3"/>
    <x v="2"/>
    <x v="1822"/>
    <n v="0"/>
    <n v="1"/>
    <d v="2013-03-28T00:00:00"/>
    <n v="91"/>
    <n v="1012"/>
    <n v="80"/>
    <n v="498"/>
    <n v="0"/>
    <n v="16"/>
    <n v="176"/>
    <n v="2"/>
    <n v="11"/>
    <n v="4"/>
    <n v="9"/>
    <n v="5"/>
    <n v="1"/>
    <n v="0"/>
    <n v="0"/>
    <n v="0"/>
    <n v="0"/>
    <n v="0"/>
    <n v="0"/>
    <s v="USA"/>
  </r>
  <r>
    <n v="6619"/>
    <x v="29"/>
    <x v="0"/>
    <x v="2"/>
    <x v="1823"/>
    <n v="1"/>
    <n v="1"/>
    <d v="2013-01-02T00:00:00"/>
    <n v="91"/>
    <n v="22"/>
    <n v="1"/>
    <n v="13"/>
    <n v="4"/>
    <n v="0"/>
    <n v="4"/>
    <n v="2"/>
    <n v="1"/>
    <n v="0"/>
    <n v="3"/>
    <n v="7"/>
    <n v="0"/>
    <n v="0"/>
    <n v="0"/>
    <n v="0"/>
    <n v="0"/>
    <n v="0"/>
    <n v="0"/>
    <s v="Spain"/>
  </r>
  <r>
    <n v="4817"/>
    <x v="16"/>
    <x v="0"/>
    <x v="0"/>
    <x v="1824"/>
    <n v="0"/>
    <n v="0"/>
    <d v="2012-08-04T00:00:00"/>
    <n v="91"/>
    <n v="3"/>
    <n v="2"/>
    <n v="7"/>
    <n v="0"/>
    <n v="4"/>
    <n v="2"/>
    <n v="1"/>
    <n v="1"/>
    <n v="0"/>
    <n v="2"/>
    <n v="8"/>
    <n v="0"/>
    <n v="0"/>
    <n v="0"/>
    <n v="0"/>
    <n v="0"/>
    <n v="0"/>
    <n v="0"/>
    <s v="Spain"/>
  </r>
  <r>
    <n v="4508"/>
    <x v="30"/>
    <x v="0"/>
    <x v="1"/>
    <x v="1825"/>
    <n v="0"/>
    <n v="0"/>
    <d v="2014-05-22T00:00:00"/>
    <n v="92"/>
    <n v="203"/>
    <n v="35"/>
    <n v="305"/>
    <n v="46"/>
    <n v="17"/>
    <n v="227"/>
    <n v="1"/>
    <n v="2"/>
    <n v="11"/>
    <n v="5"/>
    <n v="1"/>
    <n v="0"/>
    <n v="0"/>
    <n v="0"/>
    <n v="0"/>
    <n v="0"/>
    <n v="0"/>
    <n v="0"/>
    <s v="Germany"/>
  </r>
  <r>
    <n v="4843"/>
    <x v="30"/>
    <x v="0"/>
    <x v="1"/>
    <x v="1825"/>
    <n v="0"/>
    <n v="0"/>
    <d v="2014-05-22T00:00:00"/>
    <n v="92"/>
    <n v="203"/>
    <n v="35"/>
    <n v="305"/>
    <n v="46"/>
    <n v="17"/>
    <n v="227"/>
    <n v="1"/>
    <n v="2"/>
    <n v="11"/>
    <n v="5"/>
    <n v="1"/>
    <n v="0"/>
    <n v="0"/>
    <n v="0"/>
    <n v="0"/>
    <n v="0"/>
    <n v="0"/>
    <n v="0"/>
    <s v="Saudi Arabia"/>
  </r>
  <r>
    <n v="9197"/>
    <x v="40"/>
    <x v="0"/>
    <x v="2"/>
    <x v="1826"/>
    <n v="0"/>
    <n v="1"/>
    <d v="2014-02-24T00:00:00"/>
    <n v="92"/>
    <n v="32"/>
    <n v="0"/>
    <n v="5"/>
    <n v="2"/>
    <n v="0"/>
    <n v="8"/>
    <n v="2"/>
    <n v="2"/>
    <n v="0"/>
    <n v="3"/>
    <n v="5"/>
    <n v="0"/>
    <n v="0"/>
    <n v="0"/>
    <n v="0"/>
    <n v="0"/>
    <n v="0"/>
    <n v="0"/>
    <s v="Spain"/>
  </r>
  <r>
    <n v="6237"/>
    <x v="13"/>
    <x v="1"/>
    <x v="1"/>
    <x v="1827"/>
    <n v="0"/>
    <n v="2"/>
    <d v="2013-12-07T00:00:00"/>
    <n v="92"/>
    <n v="81"/>
    <n v="4"/>
    <n v="33"/>
    <n v="5"/>
    <n v="2"/>
    <n v="291"/>
    <n v="0"/>
    <n v="23"/>
    <n v="1"/>
    <n v="1"/>
    <n v="0"/>
    <n v="0"/>
    <n v="0"/>
    <n v="0"/>
    <n v="0"/>
    <n v="0"/>
    <n v="0"/>
    <n v="0"/>
    <s v="Spain"/>
  </r>
  <r>
    <n v="6515"/>
    <x v="11"/>
    <x v="0"/>
    <x v="3"/>
    <x v="1828"/>
    <n v="1"/>
    <n v="0"/>
    <d v="2013-12-06T00:00:00"/>
    <n v="92"/>
    <n v="6"/>
    <n v="2"/>
    <n v="18"/>
    <n v="2"/>
    <n v="8"/>
    <n v="14"/>
    <n v="1"/>
    <n v="2"/>
    <n v="0"/>
    <n v="3"/>
    <n v="4"/>
    <n v="0"/>
    <n v="0"/>
    <n v="0"/>
    <n v="0"/>
    <n v="0"/>
    <n v="0"/>
    <n v="0"/>
    <s v="Saudi Arabia"/>
  </r>
  <r>
    <n v="5954"/>
    <x v="20"/>
    <x v="3"/>
    <x v="0"/>
    <x v="1829"/>
    <n v="1"/>
    <n v="0"/>
    <d v="2013-10-09T00:00:00"/>
    <n v="92"/>
    <n v="76"/>
    <n v="14"/>
    <n v="74"/>
    <n v="13"/>
    <n v="5"/>
    <n v="10"/>
    <n v="2"/>
    <n v="5"/>
    <n v="0"/>
    <n v="4"/>
    <n v="8"/>
    <n v="0"/>
    <n v="0"/>
    <n v="0"/>
    <n v="0"/>
    <n v="0"/>
    <n v="0"/>
    <n v="0"/>
    <s v="Spain"/>
  </r>
  <r>
    <n v="7938"/>
    <x v="2"/>
    <x v="1"/>
    <x v="3"/>
    <x v="1830"/>
    <n v="0"/>
    <n v="1"/>
    <d v="2013-10-03T00:00:00"/>
    <n v="92"/>
    <n v="350"/>
    <n v="8"/>
    <n v="66"/>
    <n v="17"/>
    <n v="4"/>
    <n v="4"/>
    <n v="2"/>
    <n v="3"/>
    <n v="2"/>
    <n v="10"/>
    <n v="3"/>
    <n v="0"/>
    <n v="0"/>
    <n v="0"/>
    <n v="0"/>
    <n v="0"/>
    <n v="0"/>
    <n v="0"/>
    <s v="Germany"/>
  </r>
  <r>
    <n v="961"/>
    <x v="20"/>
    <x v="0"/>
    <x v="2"/>
    <x v="1831"/>
    <n v="0"/>
    <n v="1"/>
    <d v="2013-09-12T00:00:00"/>
    <n v="92"/>
    <n v="133"/>
    <n v="27"/>
    <n v="421"/>
    <n v="13"/>
    <n v="195"/>
    <n v="71"/>
    <n v="2"/>
    <n v="7"/>
    <n v="3"/>
    <n v="5"/>
    <n v="4"/>
    <n v="0"/>
    <n v="0"/>
    <n v="0"/>
    <n v="0"/>
    <n v="0"/>
    <n v="0"/>
    <n v="0"/>
    <s v="Spain"/>
  </r>
  <r>
    <n v="1764"/>
    <x v="17"/>
    <x v="0"/>
    <x v="1"/>
    <x v="1832"/>
    <n v="1"/>
    <n v="0"/>
    <d v="2013-08-09T00:00:00"/>
    <n v="92"/>
    <n v="100"/>
    <n v="2"/>
    <n v="128"/>
    <n v="23"/>
    <n v="7"/>
    <n v="10"/>
    <n v="4"/>
    <n v="5"/>
    <n v="1"/>
    <n v="5"/>
    <n v="8"/>
    <n v="0"/>
    <n v="0"/>
    <n v="0"/>
    <n v="0"/>
    <n v="0"/>
    <n v="0"/>
    <n v="0"/>
    <s v="Saudi Arabia"/>
  </r>
  <r>
    <n v="1916"/>
    <x v="5"/>
    <x v="3"/>
    <x v="2"/>
    <x v="1833"/>
    <n v="0"/>
    <n v="1"/>
    <d v="2013-07-24T00:00:00"/>
    <n v="92"/>
    <n v="188"/>
    <n v="3"/>
    <n v="180"/>
    <n v="20"/>
    <n v="3"/>
    <n v="43"/>
    <n v="5"/>
    <n v="7"/>
    <n v="1"/>
    <n v="6"/>
    <n v="7"/>
    <n v="0"/>
    <n v="0"/>
    <n v="0"/>
    <n v="0"/>
    <n v="0"/>
    <n v="0"/>
    <n v="0"/>
    <s v="Germany"/>
  </r>
  <r>
    <n v="6941"/>
    <x v="18"/>
    <x v="0"/>
    <x v="1"/>
    <x v="1834"/>
    <n v="0"/>
    <n v="0"/>
    <d v="2013-07-14T00:00:00"/>
    <n v="92"/>
    <n v="17"/>
    <n v="8"/>
    <n v="12"/>
    <n v="11"/>
    <n v="15"/>
    <n v="32"/>
    <n v="1"/>
    <n v="2"/>
    <n v="1"/>
    <n v="2"/>
    <n v="7"/>
    <n v="0"/>
    <n v="0"/>
    <n v="0"/>
    <n v="0"/>
    <n v="0"/>
    <n v="0"/>
    <n v="0"/>
    <s v="Spain"/>
  </r>
  <r>
    <n v="5562"/>
    <x v="21"/>
    <x v="0"/>
    <x v="2"/>
    <x v="1835"/>
    <n v="0"/>
    <n v="1"/>
    <d v="2013-06-26T00:00:00"/>
    <n v="92"/>
    <n v="502"/>
    <n v="12"/>
    <n v="109"/>
    <n v="16"/>
    <n v="6"/>
    <n v="90"/>
    <n v="2"/>
    <n v="7"/>
    <n v="2"/>
    <n v="10"/>
    <n v="6"/>
    <n v="0"/>
    <n v="0"/>
    <n v="0"/>
    <n v="0"/>
    <n v="0"/>
    <n v="0"/>
    <n v="0"/>
    <s v="Spain"/>
  </r>
  <r>
    <n v="1517"/>
    <x v="10"/>
    <x v="0"/>
    <x v="1"/>
    <x v="1836"/>
    <n v="1"/>
    <n v="0"/>
    <d v="2013-06-14T00:00:00"/>
    <n v="92"/>
    <n v="3"/>
    <n v="9"/>
    <n v="13"/>
    <n v="2"/>
    <n v="12"/>
    <n v="12"/>
    <n v="1"/>
    <n v="1"/>
    <n v="0"/>
    <n v="3"/>
    <n v="7"/>
    <n v="0"/>
    <n v="0"/>
    <n v="0"/>
    <n v="0"/>
    <n v="0"/>
    <n v="0"/>
    <n v="0"/>
    <s v="Spain"/>
  </r>
  <r>
    <n v="7286"/>
    <x v="25"/>
    <x v="0"/>
    <x v="3"/>
    <x v="1837"/>
    <n v="1"/>
    <n v="0"/>
    <d v="2013-05-24T00:00:00"/>
    <n v="92"/>
    <n v="13"/>
    <n v="6"/>
    <n v="15"/>
    <n v="3"/>
    <n v="5"/>
    <n v="13"/>
    <n v="1"/>
    <n v="2"/>
    <n v="0"/>
    <n v="2"/>
    <n v="10"/>
    <n v="0"/>
    <n v="0"/>
    <n v="0"/>
    <n v="0"/>
    <n v="0"/>
    <n v="0"/>
    <n v="0"/>
    <s v="Australia"/>
  </r>
  <r>
    <n v="4687"/>
    <x v="2"/>
    <x v="3"/>
    <x v="2"/>
    <x v="1838"/>
    <n v="0"/>
    <n v="0"/>
    <d v="2013-05-23T00:00:00"/>
    <n v="92"/>
    <n v="674"/>
    <n v="92"/>
    <n v="736"/>
    <n v="39"/>
    <n v="0"/>
    <n v="92"/>
    <n v="1"/>
    <n v="3"/>
    <n v="11"/>
    <n v="9"/>
    <n v="1"/>
    <n v="0"/>
    <n v="0"/>
    <n v="0"/>
    <n v="0"/>
    <n v="0"/>
    <n v="0"/>
    <n v="0"/>
    <s v="Spain"/>
  </r>
  <r>
    <n v="5631"/>
    <x v="50"/>
    <x v="0"/>
    <x v="1"/>
    <x v="1839"/>
    <n v="0"/>
    <n v="0"/>
    <d v="2013-05-02T00:00:00"/>
    <n v="92"/>
    <n v="202"/>
    <n v="47"/>
    <n v="197"/>
    <n v="55"/>
    <n v="42"/>
    <n v="149"/>
    <n v="1"/>
    <n v="5"/>
    <n v="4"/>
    <n v="8"/>
    <n v="4"/>
    <n v="0"/>
    <n v="0"/>
    <n v="0"/>
    <n v="0"/>
    <n v="0"/>
    <n v="0"/>
    <n v="0"/>
    <s v="USA"/>
  </r>
  <r>
    <n v="1951"/>
    <x v="9"/>
    <x v="4"/>
    <x v="2"/>
    <x v="1840"/>
    <n v="0"/>
    <n v="0"/>
    <d v="2013-01-27T00:00:00"/>
    <n v="92"/>
    <n v="228"/>
    <n v="122"/>
    <n v="122"/>
    <n v="208"/>
    <n v="129"/>
    <n v="30"/>
    <n v="6"/>
    <n v="11"/>
    <n v="2"/>
    <n v="8"/>
    <n v="9"/>
    <n v="0"/>
    <n v="0"/>
    <n v="0"/>
    <n v="0"/>
    <n v="0"/>
    <n v="0"/>
    <n v="0"/>
    <s v="Spain"/>
  </r>
  <r>
    <n v="123"/>
    <x v="45"/>
    <x v="0"/>
    <x v="4"/>
    <x v="1841"/>
    <n v="0"/>
    <n v="1"/>
    <d v="2013-01-06T00:00:00"/>
    <n v="92"/>
    <n v="544"/>
    <n v="35"/>
    <n v="133"/>
    <n v="23"/>
    <n v="151"/>
    <n v="107"/>
    <n v="2"/>
    <n v="4"/>
    <n v="5"/>
    <n v="4"/>
    <n v="2"/>
    <n v="0"/>
    <n v="0"/>
    <n v="0"/>
    <n v="0"/>
    <n v="0"/>
    <n v="0"/>
    <n v="0"/>
    <s v="Australia"/>
  </r>
  <r>
    <n v="9451"/>
    <x v="15"/>
    <x v="0"/>
    <x v="2"/>
    <x v="1842"/>
    <n v="0"/>
    <n v="1"/>
    <d v="2012-11-25T00:00:00"/>
    <n v="92"/>
    <n v="811"/>
    <n v="76"/>
    <n v="428"/>
    <n v="99"/>
    <n v="137"/>
    <n v="107"/>
    <n v="3"/>
    <n v="10"/>
    <n v="4"/>
    <n v="9"/>
    <n v="7"/>
    <n v="0"/>
    <n v="0"/>
    <n v="0"/>
    <n v="0"/>
    <n v="0"/>
    <n v="0"/>
    <n v="0"/>
    <s v="Canada"/>
  </r>
  <r>
    <n v="7396"/>
    <x v="13"/>
    <x v="0"/>
    <x v="2"/>
    <x v="1843"/>
    <n v="0"/>
    <n v="0"/>
    <d v="2012-11-10T00:00:00"/>
    <n v="92"/>
    <n v="342"/>
    <n v="51"/>
    <n v="936"/>
    <n v="207"/>
    <n v="35"/>
    <n v="26"/>
    <n v="1"/>
    <n v="5"/>
    <n v="8"/>
    <n v="12"/>
    <n v="3"/>
    <n v="0"/>
    <n v="0"/>
    <n v="0"/>
    <n v="0"/>
    <n v="1"/>
    <n v="0"/>
    <n v="0"/>
    <s v="Spain"/>
  </r>
  <r>
    <n v="3298"/>
    <x v="16"/>
    <x v="3"/>
    <x v="2"/>
    <x v="1844"/>
    <n v="0"/>
    <n v="1"/>
    <d v="2012-11-08T00:00:00"/>
    <n v="92"/>
    <n v="856"/>
    <n v="0"/>
    <n v="76"/>
    <n v="12"/>
    <n v="9"/>
    <n v="199"/>
    <n v="7"/>
    <n v="9"/>
    <n v="6"/>
    <n v="9"/>
    <n v="8"/>
    <n v="0"/>
    <n v="0"/>
    <n v="0"/>
    <n v="0"/>
    <n v="0"/>
    <n v="0"/>
    <n v="0"/>
    <s v="Saudi Arabia"/>
  </r>
  <r>
    <n v="6730"/>
    <x v="5"/>
    <x v="0"/>
    <x v="2"/>
    <x v="1845"/>
    <n v="1"/>
    <n v="1"/>
    <d v="2012-11-03T00:00:00"/>
    <n v="92"/>
    <n v="34"/>
    <n v="1"/>
    <n v="14"/>
    <n v="0"/>
    <n v="0"/>
    <n v="5"/>
    <n v="3"/>
    <n v="2"/>
    <n v="0"/>
    <n v="3"/>
    <n v="8"/>
    <n v="0"/>
    <n v="0"/>
    <n v="0"/>
    <n v="0"/>
    <n v="0"/>
    <n v="0"/>
    <n v="1"/>
    <s v="Spain"/>
  </r>
  <r>
    <n v="9916"/>
    <x v="5"/>
    <x v="0"/>
    <x v="2"/>
    <x v="1845"/>
    <n v="1"/>
    <n v="1"/>
    <d v="2012-11-03T00:00:00"/>
    <n v="92"/>
    <n v="34"/>
    <n v="1"/>
    <n v="14"/>
    <n v="0"/>
    <n v="0"/>
    <n v="5"/>
    <n v="3"/>
    <n v="2"/>
    <n v="0"/>
    <n v="3"/>
    <n v="8"/>
    <n v="0"/>
    <n v="0"/>
    <n v="0"/>
    <n v="0"/>
    <n v="0"/>
    <n v="0"/>
    <n v="1"/>
    <s v="Saudi Arabia"/>
  </r>
  <r>
    <n v="2227"/>
    <x v="2"/>
    <x v="2"/>
    <x v="3"/>
    <x v="1846"/>
    <n v="0"/>
    <n v="0"/>
    <d v="2012-09-22T00:00:00"/>
    <n v="92"/>
    <n v="45"/>
    <n v="47"/>
    <n v="52"/>
    <n v="21"/>
    <n v="20"/>
    <n v="25"/>
    <n v="2"/>
    <n v="3"/>
    <n v="1"/>
    <n v="5"/>
    <n v="6"/>
    <n v="0"/>
    <n v="0"/>
    <n v="0"/>
    <n v="0"/>
    <n v="0"/>
    <n v="0"/>
    <n v="0"/>
    <s v="Saudi Arabia"/>
  </r>
  <r>
    <n v="946"/>
    <x v="2"/>
    <x v="2"/>
    <x v="3"/>
    <x v="1846"/>
    <n v="0"/>
    <n v="0"/>
    <d v="2012-09-22T00:00:00"/>
    <n v="92"/>
    <n v="45"/>
    <n v="47"/>
    <n v="52"/>
    <n v="21"/>
    <n v="20"/>
    <n v="25"/>
    <n v="2"/>
    <n v="3"/>
    <n v="1"/>
    <n v="5"/>
    <n v="6"/>
    <n v="0"/>
    <n v="0"/>
    <n v="0"/>
    <n v="0"/>
    <n v="0"/>
    <n v="0"/>
    <n v="0"/>
    <s v="Spain"/>
  </r>
  <r>
    <n v="3745"/>
    <x v="46"/>
    <x v="2"/>
    <x v="2"/>
    <x v="1847"/>
    <n v="1"/>
    <n v="0"/>
    <d v="2012-09-04T00:00:00"/>
    <n v="92"/>
    <n v="5"/>
    <n v="36"/>
    <n v="7"/>
    <n v="0"/>
    <n v="10"/>
    <n v="45"/>
    <n v="2"/>
    <n v="3"/>
    <n v="0"/>
    <n v="3"/>
    <n v="8"/>
    <n v="0"/>
    <n v="0"/>
    <n v="0"/>
    <n v="0"/>
    <n v="0"/>
    <n v="0"/>
    <n v="0"/>
    <s v="India"/>
  </r>
  <r>
    <n v="4094"/>
    <x v="1"/>
    <x v="0"/>
    <x v="2"/>
    <x v="1848"/>
    <n v="1"/>
    <n v="1"/>
    <d v="2012-08-25T00:00:00"/>
    <n v="92"/>
    <n v="201"/>
    <n v="2"/>
    <n v="43"/>
    <n v="3"/>
    <n v="5"/>
    <n v="35"/>
    <n v="4"/>
    <n v="5"/>
    <n v="1"/>
    <n v="5"/>
    <n v="6"/>
    <n v="0"/>
    <n v="0"/>
    <n v="0"/>
    <n v="0"/>
    <n v="0"/>
    <n v="0"/>
    <n v="0"/>
    <s v="Australia"/>
  </r>
  <r>
    <n v="8588"/>
    <x v="1"/>
    <x v="0"/>
    <x v="2"/>
    <x v="1848"/>
    <n v="1"/>
    <n v="1"/>
    <d v="2012-08-25T00:00:00"/>
    <n v="92"/>
    <n v="201"/>
    <n v="2"/>
    <n v="43"/>
    <n v="3"/>
    <n v="5"/>
    <n v="35"/>
    <n v="4"/>
    <n v="5"/>
    <n v="1"/>
    <n v="5"/>
    <n v="6"/>
    <n v="0"/>
    <n v="0"/>
    <n v="0"/>
    <n v="0"/>
    <n v="0"/>
    <n v="0"/>
    <n v="0"/>
    <s v="Germany"/>
  </r>
  <r>
    <n v="3916"/>
    <x v="18"/>
    <x v="1"/>
    <x v="3"/>
    <x v="1849"/>
    <n v="1"/>
    <n v="0"/>
    <d v="2012-08-15T00:00:00"/>
    <n v="92"/>
    <n v="639"/>
    <n v="8"/>
    <n v="166"/>
    <n v="11"/>
    <n v="8"/>
    <n v="58"/>
    <n v="3"/>
    <n v="7"/>
    <n v="3"/>
    <n v="12"/>
    <n v="7"/>
    <n v="0"/>
    <n v="0"/>
    <n v="0"/>
    <n v="0"/>
    <n v="0"/>
    <n v="0"/>
    <n v="0"/>
    <s v="Spain"/>
  </r>
  <r>
    <n v="9135"/>
    <x v="47"/>
    <x v="0"/>
    <x v="3"/>
    <x v="1850"/>
    <n v="1"/>
    <n v="1"/>
    <d v="2012-08-06T00:00:00"/>
    <n v="92"/>
    <n v="13"/>
    <n v="2"/>
    <n v="21"/>
    <n v="4"/>
    <n v="0"/>
    <n v="24"/>
    <n v="2"/>
    <n v="1"/>
    <n v="1"/>
    <n v="2"/>
    <n v="8"/>
    <n v="0"/>
    <n v="0"/>
    <n v="0"/>
    <n v="0"/>
    <n v="0"/>
    <n v="0"/>
    <n v="0"/>
    <s v="Spain"/>
  </r>
  <r>
    <n v="1755"/>
    <x v="46"/>
    <x v="2"/>
    <x v="3"/>
    <x v="1851"/>
    <n v="1"/>
    <n v="0"/>
    <d v="2014-04-11T00:00:00"/>
    <n v="93"/>
    <n v="30"/>
    <n v="11"/>
    <n v="25"/>
    <n v="29"/>
    <n v="1"/>
    <n v="18"/>
    <n v="1"/>
    <n v="1"/>
    <n v="1"/>
    <n v="4"/>
    <n v="3"/>
    <n v="0"/>
    <n v="0"/>
    <n v="0"/>
    <n v="0"/>
    <n v="0"/>
    <n v="0"/>
    <n v="0"/>
    <s v="Saudi Arabia"/>
  </r>
  <r>
    <n v="2875"/>
    <x v="29"/>
    <x v="0"/>
    <x v="2"/>
    <x v="1852"/>
    <n v="0"/>
    <n v="0"/>
    <d v="2014-03-04T00:00:00"/>
    <n v="93"/>
    <n v="444"/>
    <n v="44"/>
    <n v="382"/>
    <n v="11"/>
    <n v="8"/>
    <n v="17"/>
    <n v="1"/>
    <n v="3"/>
    <n v="7"/>
    <n v="13"/>
    <n v="2"/>
    <n v="0"/>
    <n v="0"/>
    <n v="0"/>
    <n v="0"/>
    <n v="0"/>
    <n v="0"/>
    <n v="1"/>
    <s v="Spain"/>
  </r>
  <r>
    <n v="2008"/>
    <x v="29"/>
    <x v="0"/>
    <x v="2"/>
    <x v="1853"/>
    <n v="0"/>
    <n v="0"/>
    <d v="2014-02-10T00:00:00"/>
    <n v="93"/>
    <n v="372"/>
    <n v="23"/>
    <n v="384"/>
    <n v="250"/>
    <n v="12"/>
    <n v="108"/>
    <n v="1"/>
    <n v="4"/>
    <n v="5"/>
    <n v="9"/>
    <n v="2"/>
    <n v="1"/>
    <n v="0"/>
    <n v="0"/>
    <n v="0"/>
    <n v="0"/>
    <n v="0"/>
    <n v="0"/>
    <s v="Saudi Arabia"/>
  </r>
  <r>
    <n v="10925"/>
    <x v="27"/>
    <x v="0"/>
    <x v="2"/>
    <x v="1854"/>
    <n v="0"/>
    <n v="0"/>
    <d v="2014-01-14T00:00:00"/>
    <n v="93"/>
    <n v="255"/>
    <n v="31"/>
    <n v="446"/>
    <n v="40"/>
    <n v="56"/>
    <n v="175"/>
    <n v="1"/>
    <n v="3"/>
    <n v="10"/>
    <n v="11"/>
    <n v="1"/>
    <n v="0"/>
    <n v="0"/>
    <n v="0"/>
    <n v="0"/>
    <n v="0"/>
    <n v="0"/>
    <n v="0"/>
    <s v="Saudi Arabia"/>
  </r>
  <r>
    <n v="1604"/>
    <x v="12"/>
    <x v="3"/>
    <x v="2"/>
    <x v="1855"/>
    <n v="0"/>
    <n v="1"/>
    <d v="2013-11-13T00:00:00"/>
    <n v="93"/>
    <n v="184"/>
    <n v="2"/>
    <n v="19"/>
    <n v="8"/>
    <n v="8"/>
    <n v="4"/>
    <n v="3"/>
    <n v="2"/>
    <n v="2"/>
    <n v="6"/>
    <n v="5"/>
    <n v="0"/>
    <n v="0"/>
    <n v="0"/>
    <n v="0"/>
    <n v="0"/>
    <n v="0"/>
    <n v="0"/>
    <s v="Spain"/>
  </r>
  <r>
    <n v="5389"/>
    <x v="32"/>
    <x v="0"/>
    <x v="2"/>
    <x v="1856"/>
    <n v="0"/>
    <n v="2"/>
    <d v="2013-10-20T00:00:00"/>
    <n v="93"/>
    <n v="238"/>
    <n v="17"/>
    <n v="68"/>
    <n v="8"/>
    <n v="10"/>
    <n v="6"/>
    <n v="3"/>
    <n v="6"/>
    <n v="2"/>
    <n v="5"/>
    <n v="7"/>
    <n v="0"/>
    <n v="0"/>
    <n v="0"/>
    <n v="1"/>
    <n v="0"/>
    <n v="0"/>
    <n v="0"/>
    <s v="Spain"/>
  </r>
  <r>
    <n v="2878"/>
    <x v="6"/>
    <x v="1"/>
    <x v="2"/>
    <x v="1857"/>
    <n v="0"/>
    <n v="1"/>
    <d v="2013-09-28T00:00:00"/>
    <n v="93"/>
    <n v="162"/>
    <n v="31"/>
    <n v="127"/>
    <n v="8"/>
    <n v="17"/>
    <n v="69"/>
    <n v="2"/>
    <n v="4"/>
    <n v="2"/>
    <n v="7"/>
    <n v="3"/>
    <n v="0"/>
    <n v="0"/>
    <n v="0"/>
    <n v="0"/>
    <n v="0"/>
    <n v="0"/>
    <n v="0"/>
    <s v="Spain"/>
  </r>
  <r>
    <n v="4440"/>
    <x v="32"/>
    <x v="3"/>
    <x v="2"/>
    <x v="1858"/>
    <n v="0"/>
    <n v="1"/>
    <d v="2013-09-10T00:00:00"/>
    <n v="93"/>
    <n v="509"/>
    <n v="0"/>
    <n v="27"/>
    <n v="0"/>
    <n v="0"/>
    <n v="10"/>
    <n v="1"/>
    <n v="8"/>
    <n v="3"/>
    <n v="6"/>
    <n v="7"/>
    <n v="0"/>
    <n v="0"/>
    <n v="0"/>
    <n v="1"/>
    <n v="0"/>
    <n v="0"/>
    <n v="0"/>
    <s v="Saudi Arabia"/>
  </r>
  <r>
    <n v="1324"/>
    <x v="46"/>
    <x v="0"/>
    <x v="2"/>
    <x v="1859"/>
    <n v="1"/>
    <n v="0"/>
    <d v="2013-05-30T00:00:00"/>
    <n v="93"/>
    <n v="23"/>
    <n v="3"/>
    <n v="21"/>
    <n v="3"/>
    <n v="19"/>
    <n v="22"/>
    <n v="2"/>
    <n v="3"/>
    <n v="0"/>
    <n v="3"/>
    <n v="8"/>
    <n v="0"/>
    <n v="0"/>
    <n v="0"/>
    <n v="0"/>
    <n v="0"/>
    <n v="0"/>
    <n v="0"/>
    <s v="India"/>
  </r>
  <r>
    <n v="6262"/>
    <x v="31"/>
    <x v="3"/>
    <x v="1"/>
    <x v="1860"/>
    <n v="0"/>
    <n v="0"/>
    <d v="2013-04-10T00:00:00"/>
    <n v="93"/>
    <n v="816"/>
    <n v="42"/>
    <n v="450"/>
    <n v="55"/>
    <n v="56"/>
    <n v="154"/>
    <n v="1"/>
    <n v="3"/>
    <n v="10"/>
    <n v="8"/>
    <n v="2"/>
    <n v="0"/>
    <n v="0"/>
    <n v="0"/>
    <n v="0"/>
    <n v="0"/>
    <n v="0"/>
    <n v="0"/>
    <s v="Germany"/>
  </r>
  <r>
    <n v="3628"/>
    <x v="23"/>
    <x v="4"/>
    <x v="1"/>
    <x v="1861"/>
    <n v="1"/>
    <n v="0"/>
    <d v="2013-01-29T00:00:00"/>
    <n v="93"/>
    <n v="4"/>
    <n v="8"/>
    <n v="11"/>
    <n v="19"/>
    <n v="12"/>
    <n v="26"/>
    <n v="2"/>
    <n v="2"/>
    <n v="1"/>
    <n v="2"/>
    <n v="9"/>
    <n v="0"/>
    <n v="0"/>
    <n v="0"/>
    <n v="0"/>
    <n v="0"/>
    <n v="0"/>
    <n v="0"/>
    <s v="Spain"/>
  </r>
  <r>
    <n v="3641"/>
    <x v="14"/>
    <x v="0"/>
    <x v="2"/>
    <x v="1862"/>
    <n v="1"/>
    <n v="0"/>
    <d v="2013-01-20T00:00:00"/>
    <n v="93"/>
    <n v="10"/>
    <n v="2"/>
    <n v="15"/>
    <n v="2"/>
    <n v="1"/>
    <n v="6"/>
    <n v="2"/>
    <n v="2"/>
    <n v="0"/>
    <n v="3"/>
    <n v="6"/>
    <n v="0"/>
    <n v="0"/>
    <n v="0"/>
    <n v="0"/>
    <n v="0"/>
    <n v="0"/>
    <n v="0"/>
    <s v="Spain"/>
  </r>
  <r>
    <n v="322"/>
    <x v="29"/>
    <x v="0"/>
    <x v="3"/>
    <x v="1863"/>
    <n v="1"/>
    <n v="1"/>
    <d v="2013-01-12T00:00:00"/>
    <n v="93"/>
    <n v="29"/>
    <n v="1"/>
    <n v="11"/>
    <n v="0"/>
    <n v="0"/>
    <n v="0"/>
    <n v="2"/>
    <n v="2"/>
    <n v="0"/>
    <n v="3"/>
    <n v="4"/>
    <n v="0"/>
    <n v="0"/>
    <n v="0"/>
    <n v="0"/>
    <n v="0"/>
    <n v="0"/>
    <n v="0"/>
    <s v="Australia"/>
  </r>
  <r>
    <n v="175"/>
    <x v="19"/>
    <x v="0"/>
    <x v="2"/>
    <x v="1864"/>
    <n v="1"/>
    <n v="0"/>
    <d v="2013-01-10T00:00:00"/>
    <n v="93"/>
    <n v="656"/>
    <n v="80"/>
    <n v="455"/>
    <n v="52"/>
    <n v="107"/>
    <n v="93"/>
    <n v="2"/>
    <n v="8"/>
    <n v="4"/>
    <n v="8"/>
    <n v="4"/>
    <n v="0"/>
    <n v="0"/>
    <n v="1"/>
    <n v="0"/>
    <n v="1"/>
    <n v="0"/>
    <n v="0"/>
    <s v="Spain"/>
  </r>
  <r>
    <n v="6988"/>
    <x v="19"/>
    <x v="0"/>
    <x v="2"/>
    <x v="1864"/>
    <n v="1"/>
    <n v="0"/>
    <d v="2013-01-10T00:00:00"/>
    <n v="93"/>
    <n v="656"/>
    <n v="80"/>
    <n v="455"/>
    <n v="52"/>
    <n v="107"/>
    <n v="93"/>
    <n v="2"/>
    <n v="8"/>
    <n v="4"/>
    <n v="8"/>
    <n v="4"/>
    <n v="0"/>
    <n v="0"/>
    <n v="1"/>
    <n v="0"/>
    <n v="1"/>
    <n v="0"/>
    <n v="0"/>
    <s v="Australia"/>
  </r>
  <r>
    <n v="8204"/>
    <x v="18"/>
    <x v="2"/>
    <x v="2"/>
    <x v="1865"/>
    <n v="0"/>
    <n v="0"/>
    <d v="2012-12-16T00:00:00"/>
    <n v="93"/>
    <n v="482"/>
    <n v="35"/>
    <n v="553"/>
    <n v="72"/>
    <n v="160"/>
    <n v="17"/>
    <n v="1"/>
    <n v="4"/>
    <n v="4"/>
    <n v="9"/>
    <n v="2"/>
    <n v="0"/>
    <n v="0"/>
    <n v="0"/>
    <n v="0"/>
    <n v="0"/>
    <n v="0"/>
    <n v="0"/>
    <s v="Germany"/>
  </r>
  <r>
    <n v="7476"/>
    <x v="32"/>
    <x v="3"/>
    <x v="1"/>
    <x v="1866"/>
    <n v="0"/>
    <n v="1"/>
    <d v="2012-12-02T00:00:00"/>
    <n v="93"/>
    <n v="928"/>
    <n v="63"/>
    <n v="254"/>
    <n v="0"/>
    <n v="12"/>
    <n v="12"/>
    <n v="4"/>
    <n v="5"/>
    <n v="4"/>
    <n v="10"/>
    <n v="4"/>
    <n v="0"/>
    <n v="0"/>
    <n v="0"/>
    <n v="1"/>
    <n v="0"/>
    <n v="0"/>
    <n v="0"/>
    <s v="Saudi Arabia"/>
  </r>
  <r>
    <n v="5221"/>
    <x v="35"/>
    <x v="0"/>
    <x v="2"/>
    <x v="1867"/>
    <n v="0"/>
    <n v="1"/>
    <d v="2012-12-01T00:00:00"/>
    <n v="93"/>
    <n v="714"/>
    <n v="8"/>
    <n v="99"/>
    <n v="11"/>
    <n v="0"/>
    <n v="47"/>
    <n v="4"/>
    <n v="10"/>
    <n v="7"/>
    <n v="5"/>
    <n v="8"/>
    <n v="0"/>
    <n v="0"/>
    <n v="1"/>
    <n v="0"/>
    <n v="0"/>
    <n v="0"/>
    <n v="0"/>
    <s v="Germany"/>
  </r>
  <r>
    <n v="8970"/>
    <x v="20"/>
    <x v="1"/>
    <x v="2"/>
    <x v="1868"/>
    <n v="0"/>
    <n v="1"/>
    <d v="2012-10-23T00:00:00"/>
    <n v="93"/>
    <n v="371"/>
    <n v="22"/>
    <n v="39"/>
    <n v="6"/>
    <n v="0"/>
    <n v="92"/>
    <n v="4"/>
    <n v="6"/>
    <n v="2"/>
    <n v="7"/>
    <n v="5"/>
    <n v="0"/>
    <n v="0"/>
    <n v="0"/>
    <n v="0"/>
    <n v="0"/>
    <n v="0"/>
    <n v="0"/>
    <s v="Spain"/>
  </r>
  <r>
    <n v="9286"/>
    <x v="12"/>
    <x v="3"/>
    <x v="3"/>
    <x v="1602"/>
    <n v="0"/>
    <n v="0"/>
    <d v="2012-10-10T00:00:00"/>
    <n v="93"/>
    <n v="407"/>
    <n v="28"/>
    <n v="100"/>
    <n v="120"/>
    <n v="74"/>
    <n v="18"/>
    <n v="1"/>
    <n v="5"/>
    <n v="9"/>
    <n v="4"/>
    <n v="3"/>
    <n v="0"/>
    <n v="0"/>
    <n v="0"/>
    <n v="0"/>
    <n v="0"/>
    <n v="0"/>
    <n v="0"/>
    <s v="Spain"/>
  </r>
  <r>
    <n v="5831"/>
    <x v="3"/>
    <x v="0"/>
    <x v="2"/>
    <x v="1869"/>
    <n v="0"/>
    <n v="1"/>
    <d v="2012-08-22T00:00:00"/>
    <n v="93"/>
    <n v="1017"/>
    <n v="50"/>
    <n v="500"/>
    <n v="65"/>
    <n v="50"/>
    <n v="133"/>
    <n v="3"/>
    <n v="5"/>
    <n v="5"/>
    <n v="5"/>
    <n v="8"/>
    <n v="1"/>
    <n v="0"/>
    <n v="0"/>
    <n v="1"/>
    <n v="0"/>
    <n v="1"/>
    <n v="0"/>
    <s v="Spain"/>
  </r>
  <r>
    <n v="1010"/>
    <x v="11"/>
    <x v="0"/>
    <x v="3"/>
    <x v="1870"/>
    <n v="2"/>
    <n v="1"/>
    <d v="2014-04-24T00:00:00"/>
    <n v="94"/>
    <n v="41"/>
    <n v="0"/>
    <n v="17"/>
    <n v="3"/>
    <n v="1"/>
    <n v="16"/>
    <n v="2"/>
    <n v="1"/>
    <n v="1"/>
    <n v="3"/>
    <n v="3"/>
    <n v="0"/>
    <n v="0"/>
    <n v="0"/>
    <n v="0"/>
    <n v="0"/>
    <n v="0"/>
    <n v="0"/>
    <s v="Spain"/>
  </r>
  <r>
    <n v="11074"/>
    <x v="11"/>
    <x v="0"/>
    <x v="1"/>
    <x v="1871"/>
    <n v="0"/>
    <n v="0"/>
    <d v="2014-04-09T00:00:00"/>
    <n v="94"/>
    <n v="494"/>
    <n v="92"/>
    <n v="391"/>
    <n v="194"/>
    <n v="11"/>
    <n v="241"/>
    <n v="1"/>
    <n v="3"/>
    <n v="4"/>
    <n v="10"/>
    <n v="0"/>
    <n v="0"/>
    <n v="0"/>
    <n v="0"/>
    <n v="0"/>
    <n v="0"/>
    <n v="0"/>
    <n v="0"/>
    <s v="Saudi Arabia"/>
  </r>
  <r>
    <n v="5896"/>
    <x v="23"/>
    <x v="3"/>
    <x v="2"/>
    <x v="1872"/>
    <n v="0"/>
    <n v="0"/>
    <d v="2014-03-18T00:00:00"/>
    <n v="94"/>
    <n v="272"/>
    <n v="7"/>
    <n v="80"/>
    <n v="20"/>
    <n v="7"/>
    <n v="11"/>
    <n v="1"/>
    <n v="4"/>
    <n v="4"/>
    <n v="6"/>
    <n v="2"/>
    <n v="0"/>
    <n v="0"/>
    <n v="0"/>
    <n v="0"/>
    <n v="0"/>
    <n v="0"/>
    <n v="0"/>
    <s v="Spain"/>
  </r>
  <r>
    <n v="3515"/>
    <x v="30"/>
    <x v="0"/>
    <x v="1"/>
    <x v="1873"/>
    <n v="0"/>
    <n v="1"/>
    <d v="2014-02-17T00:00:00"/>
    <n v="94"/>
    <n v="87"/>
    <n v="13"/>
    <n v="34"/>
    <n v="10"/>
    <n v="6"/>
    <n v="10"/>
    <n v="1"/>
    <n v="4"/>
    <n v="0"/>
    <n v="4"/>
    <n v="5"/>
    <n v="0"/>
    <n v="0"/>
    <n v="0"/>
    <n v="0"/>
    <n v="0"/>
    <n v="0"/>
    <n v="0"/>
    <s v="Spain"/>
  </r>
  <r>
    <n v="5324"/>
    <x v="9"/>
    <x v="1"/>
    <x v="2"/>
    <x v="1874"/>
    <n v="1"/>
    <n v="0"/>
    <d v="2014-01-19T00:00:00"/>
    <n v="94"/>
    <n v="173"/>
    <n v="43"/>
    <n v="118"/>
    <n v="46"/>
    <n v="27"/>
    <n v="15"/>
    <n v="5"/>
    <n v="5"/>
    <n v="3"/>
    <n v="6"/>
    <n v="5"/>
    <n v="0"/>
    <n v="0"/>
    <n v="0"/>
    <n v="0"/>
    <n v="0"/>
    <n v="0"/>
    <n v="0"/>
    <s v="USA"/>
  </r>
  <r>
    <n v="6534"/>
    <x v="21"/>
    <x v="0"/>
    <x v="3"/>
    <x v="1875"/>
    <n v="1"/>
    <n v="0"/>
    <d v="2014-01-04T00:00:00"/>
    <n v="94"/>
    <n v="29"/>
    <n v="0"/>
    <n v="29"/>
    <n v="0"/>
    <n v="5"/>
    <n v="4"/>
    <n v="1"/>
    <n v="2"/>
    <n v="0"/>
    <n v="3"/>
    <n v="5"/>
    <n v="0"/>
    <n v="0"/>
    <n v="0"/>
    <n v="0"/>
    <n v="0"/>
    <n v="0"/>
    <n v="0"/>
    <s v="Saudi Arabia"/>
  </r>
  <r>
    <n v="8373"/>
    <x v="7"/>
    <x v="4"/>
    <x v="3"/>
    <x v="1876"/>
    <n v="1"/>
    <n v="0"/>
    <d v="2013-12-10T00:00:00"/>
    <n v="94"/>
    <n v="1"/>
    <n v="3"/>
    <n v="6"/>
    <n v="10"/>
    <n v="0"/>
    <n v="9"/>
    <n v="1"/>
    <n v="1"/>
    <n v="0"/>
    <n v="3"/>
    <n v="5"/>
    <n v="0"/>
    <n v="0"/>
    <n v="0"/>
    <n v="0"/>
    <n v="0"/>
    <n v="0"/>
    <n v="0"/>
    <s v="Canada"/>
  </r>
  <r>
    <n v="3829"/>
    <x v="7"/>
    <x v="4"/>
    <x v="3"/>
    <x v="1876"/>
    <n v="1"/>
    <n v="0"/>
    <d v="2013-12-10T00:00:00"/>
    <n v="94"/>
    <n v="1"/>
    <n v="3"/>
    <n v="6"/>
    <n v="10"/>
    <n v="0"/>
    <n v="9"/>
    <n v="1"/>
    <n v="1"/>
    <n v="0"/>
    <n v="3"/>
    <n v="5"/>
    <n v="0"/>
    <n v="0"/>
    <n v="0"/>
    <n v="0"/>
    <n v="0"/>
    <n v="0"/>
    <n v="0"/>
    <s v="Saudi Arabia"/>
  </r>
  <r>
    <n v="4501"/>
    <x v="15"/>
    <x v="3"/>
    <x v="1"/>
    <x v="1877"/>
    <n v="0"/>
    <n v="0"/>
    <d v="2013-11-10T00:00:00"/>
    <n v="94"/>
    <n v="292"/>
    <n v="127"/>
    <n v="635"/>
    <n v="132"/>
    <n v="127"/>
    <n v="165"/>
    <n v="1"/>
    <n v="3"/>
    <n v="7"/>
    <n v="9"/>
    <n v="1"/>
    <n v="0"/>
    <n v="0"/>
    <n v="0"/>
    <n v="0"/>
    <n v="0"/>
    <n v="0"/>
    <n v="0"/>
    <s v="Spain"/>
  </r>
  <r>
    <n v="4179"/>
    <x v="8"/>
    <x v="0"/>
    <x v="3"/>
    <x v="1878"/>
    <n v="0"/>
    <n v="0"/>
    <d v="2013-08-20T00:00:00"/>
    <n v="94"/>
    <n v="8"/>
    <n v="9"/>
    <n v="9"/>
    <n v="2"/>
    <n v="5"/>
    <n v="22"/>
    <n v="1"/>
    <n v="1"/>
    <n v="1"/>
    <n v="3"/>
    <n v="4"/>
    <n v="0"/>
    <n v="0"/>
    <n v="0"/>
    <n v="0"/>
    <n v="0"/>
    <n v="0"/>
    <n v="0"/>
    <s v="Spain"/>
  </r>
  <r>
    <n v="2292"/>
    <x v="42"/>
    <x v="0"/>
    <x v="1"/>
    <x v="1879"/>
    <n v="1"/>
    <n v="0"/>
    <d v="2013-08-02T00:00:00"/>
    <n v="94"/>
    <n v="5"/>
    <n v="4"/>
    <n v="8"/>
    <n v="2"/>
    <n v="0"/>
    <n v="5"/>
    <n v="1"/>
    <n v="1"/>
    <n v="0"/>
    <n v="3"/>
    <n v="5"/>
    <n v="0"/>
    <n v="0"/>
    <n v="0"/>
    <n v="0"/>
    <n v="0"/>
    <n v="0"/>
    <n v="0"/>
    <s v="Spain"/>
  </r>
  <r>
    <n v="9239"/>
    <x v="1"/>
    <x v="3"/>
    <x v="2"/>
    <x v="1880"/>
    <n v="0"/>
    <n v="2"/>
    <d v="2013-07-26T00:00:00"/>
    <n v="94"/>
    <n v="92"/>
    <n v="4"/>
    <n v="18"/>
    <n v="3"/>
    <n v="3"/>
    <n v="6"/>
    <n v="1"/>
    <n v="2"/>
    <n v="1"/>
    <n v="4"/>
    <n v="3"/>
    <n v="0"/>
    <n v="0"/>
    <n v="0"/>
    <n v="0"/>
    <n v="0"/>
    <n v="0"/>
    <n v="0"/>
    <s v="USA"/>
  </r>
  <r>
    <n v="8953"/>
    <x v="15"/>
    <x v="3"/>
    <x v="1"/>
    <x v="1881"/>
    <n v="2"/>
    <n v="1"/>
    <d v="2013-05-06T00:00:00"/>
    <n v="94"/>
    <n v="27"/>
    <n v="0"/>
    <n v="5"/>
    <n v="0"/>
    <n v="0"/>
    <n v="3"/>
    <n v="2"/>
    <n v="1"/>
    <n v="0"/>
    <n v="3"/>
    <n v="8"/>
    <n v="0"/>
    <n v="0"/>
    <n v="0"/>
    <n v="0"/>
    <n v="0"/>
    <n v="0"/>
    <n v="0"/>
    <s v="Spain"/>
  </r>
  <r>
    <n v="10258"/>
    <x v="15"/>
    <x v="3"/>
    <x v="1"/>
    <x v="1881"/>
    <n v="2"/>
    <n v="1"/>
    <d v="2013-05-06T00:00:00"/>
    <n v="94"/>
    <n v="27"/>
    <n v="0"/>
    <n v="5"/>
    <n v="0"/>
    <n v="0"/>
    <n v="3"/>
    <n v="2"/>
    <n v="1"/>
    <n v="0"/>
    <n v="3"/>
    <n v="8"/>
    <n v="0"/>
    <n v="0"/>
    <n v="0"/>
    <n v="0"/>
    <n v="0"/>
    <n v="0"/>
    <n v="0"/>
    <s v="USA"/>
  </r>
  <r>
    <n v="3520"/>
    <x v="22"/>
    <x v="3"/>
    <x v="1"/>
    <x v="1882"/>
    <n v="0"/>
    <n v="0"/>
    <d v="2013-03-27T00:00:00"/>
    <n v="94"/>
    <n v="162"/>
    <n v="28"/>
    <n v="818"/>
    <n v="0"/>
    <n v="28"/>
    <n v="56"/>
    <n v="0"/>
    <n v="4"/>
    <n v="3"/>
    <n v="7"/>
    <n v="3"/>
    <n v="1"/>
    <n v="1"/>
    <n v="1"/>
    <n v="0"/>
    <n v="1"/>
    <n v="1"/>
    <n v="0"/>
    <s v="Canada"/>
  </r>
  <r>
    <n v="10402"/>
    <x v="3"/>
    <x v="0"/>
    <x v="2"/>
    <x v="1883"/>
    <n v="1"/>
    <n v="1"/>
    <d v="2013-02-14T00:00:00"/>
    <n v="94"/>
    <n v="25"/>
    <n v="1"/>
    <n v="9"/>
    <n v="2"/>
    <n v="1"/>
    <n v="1"/>
    <n v="2"/>
    <n v="1"/>
    <n v="0"/>
    <n v="3"/>
    <n v="8"/>
    <n v="0"/>
    <n v="0"/>
    <n v="0"/>
    <n v="0"/>
    <n v="0"/>
    <n v="0"/>
    <n v="0"/>
    <s v="Canada"/>
  </r>
  <r>
    <n v="11114"/>
    <x v="0"/>
    <x v="0"/>
    <x v="3"/>
    <x v="1884"/>
    <n v="1"/>
    <n v="0"/>
    <d v="2013-02-08T00:00:00"/>
    <n v="94"/>
    <n v="25"/>
    <n v="4"/>
    <n v="9"/>
    <n v="6"/>
    <n v="8"/>
    <n v="32"/>
    <n v="3"/>
    <n v="2"/>
    <n v="1"/>
    <n v="3"/>
    <n v="7"/>
    <n v="0"/>
    <n v="0"/>
    <n v="0"/>
    <n v="0"/>
    <n v="0"/>
    <n v="0"/>
    <n v="0"/>
    <s v="Spain"/>
  </r>
  <r>
    <n v="9553"/>
    <x v="23"/>
    <x v="0"/>
    <x v="2"/>
    <x v="130"/>
    <n v="0"/>
    <n v="0"/>
    <d v="2013-01-09T00:00:00"/>
    <n v="94"/>
    <n v="0"/>
    <n v="2"/>
    <n v="3"/>
    <n v="4"/>
    <n v="1"/>
    <n v="5"/>
    <n v="1"/>
    <n v="0"/>
    <n v="0"/>
    <n v="3"/>
    <n v="6"/>
    <n v="0"/>
    <n v="0"/>
    <n v="0"/>
    <n v="0"/>
    <n v="0"/>
    <n v="0"/>
    <n v="0"/>
    <s v="India"/>
  </r>
  <r>
    <n v="6055"/>
    <x v="7"/>
    <x v="0"/>
    <x v="2"/>
    <x v="1885"/>
    <n v="0"/>
    <n v="0"/>
    <d v="2012-11-01T00:00:00"/>
    <n v="94"/>
    <n v="546"/>
    <n v="72"/>
    <n v="376"/>
    <n v="94"/>
    <n v="145"/>
    <n v="72"/>
    <n v="1"/>
    <n v="5"/>
    <n v="5"/>
    <n v="8"/>
    <n v="3"/>
    <n v="0"/>
    <n v="0"/>
    <n v="0"/>
    <n v="1"/>
    <n v="0"/>
    <n v="0"/>
    <n v="0"/>
    <s v="Spain"/>
  </r>
  <r>
    <n v="4786"/>
    <x v="11"/>
    <x v="0"/>
    <x v="2"/>
    <x v="1886"/>
    <n v="1"/>
    <n v="1"/>
    <d v="2012-10-04T00:00:00"/>
    <n v="94"/>
    <n v="555"/>
    <n v="82"/>
    <n v="257"/>
    <n v="93"/>
    <n v="61"/>
    <n v="61"/>
    <n v="4"/>
    <n v="10"/>
    <n v="3"/>
    <n v="12"/>
    <n v="6"/>
    <n v="0"/>
    <n v="0"/>
    <n v="0"/>
    <n v="0"/>
    <n v="0"/>
    <n v="0"/>
    <n v="0"/>
    <s v="USA"/>
  </r>
  <r>
    <n v="5015"/>
    <x v="14"/>
    <x v="3"/>
    <x v="2"/>
    <x v="1887"/>
    <n v="1"/>
    <n v="0"/>
    <d v="2012-09-14T00:00:00"/>
    <n v="94"/>
    <n v="68"/>
    <n v="6"/>
    <n v="38"/>
    <n v="3"/>
    <n v="6"/>
    <n v="41"/>
    <n v="2"/>
    <n v="2"/>
    <n v="2"/>
    <n v="3"/>
    <n v="7"/>
    <n v="0"/>
    <n v="0"/>
    <n v="0"/>
    <n v="0"/>
    <n v="0"/>
    <n v="0"/>
    <n v="0"/>
    <s v="Spain"/>
  </r>
  <r>
    <n v="8560"/>
    <x v="43"/>
    <x v="0"/>
    <x v="1"/>
    <x v="1888"/>
    <n v="0"/>
    <n v="0"/>
    <d v="2012-09-10T00:00:00"/>
    <n v="94"/>
    <n v="351"/>
    <n v="16"/>
    <n v="156"/>
    <n v="7"/>
    <n v="5"/>
    <n v="145"/>
    <n v="1"/>
    <n v="6"/>
    <n v="4"/>
    <n v="7"/>
    <n v="6"/>
    <n v="0"/>
    <n v="0"/>
    <n v="0"/>
    <n v="0"/>
    <n v="0"/>
    <n v="0"/>
    <n v="0"/>
    <s v="Canada"/>
  </r>
  <r>
    <n v="3469"/>
    <x v="11"/>
    <x v="1"/>
    <x v="0"/>
    <x v="1889"/>
    <n v="1"/>
    <n v="1"/>
    <d v="2012-09-06T00:00:00"/>
    <n v="94"/>
    <n v="19"/>
    <n v="18"/>
    <n v="33"/>
    <n v="24"/>
    <n v="1"/>
    <n v="8"/>
    <n v="3"/>
    <n v="3"/>
    <n v="0"/>
    <n v="3"/>
    <n v="9"/>
    <n v="0"/>
    <n v="0"/>
    <n v="0"/>
    <n v="0"/>
    <n v="0"/>
    <n v="0"/>
    <n v="0"/>
    <s v="Spain"/>
  </r>
  <r>
    <n v="5885"/>
    <x v="28"/>
    <x v="2"/>
    <x v="2"/>
    <x v="1890"/>
    <n v="2"/>
    <n v="1"/>
    <d v="2012-08-22T00:00:00"/>
    <n v="94"/>
    <n v="73"/>
    <n v="3"/>
    <n v="90"/>
    <n v="12"/>
    <n v="1"/>
    <n v="32"/>
    <n v="7"/>
    <n v="4"/>
    <n v="1"/>
    <n v="4"/>
    <n v="8"/>
    <n v="0"/>
    <n v="0"/>
    <n v="0"/>
    <n v="0"/>
    <n v="0"/>
    <n v="0"/>
    <n v="0"/>
    <s v="Canada"/>
  </r>
  <r>
    <n v="3310"/>
    <x v="28"/>
    <x v="2"/>
    <x v="2"/>
    <x v="1890"/>
    <n v="2"/>
    <n v="1"/>
    <d v="2012-08-22T00:00:00"/>
    <n v="94"/>
    <n v="73"/>
    <n v="3"/>
    <n v="90"/>
    <n v="12"/>
    <n v="1"/>
    <n v="32"/>
    <n v="7"/>
    <n v="4"/>
    <n v="1"/>
    <n v="4"/>
    <n v="8"/>
    <n v="0"/>
    <n v="0"/>
    <n v="0"/>
    <n v="0"/>
    <n v="0"/>
    <n v="0"/>
    <n v="0"/>
    <s v="Spain"/>
  </r>
  <r>
    <n v="2134"/>
    <x v="30"/>
    <x v="0"/>
    <x v="1"/>
    <x v="1891"/>
    <n v="0"/>
    <n v="1"/>
    <d v="2012-08-17T00:00:00"/>
    <n v="94"/>
    <n v="263"/>
    <n v="5"/>
    <n v="233"/>
    <n v="69"/>
    <n v="41"/>
    <n v="83"/>
    <n v="4"/>
    <n v="5"/>
    <n v="5"/>
    <n v="8"/>
    <n v="5"/>
    <n v="0"/>
    <n v="0"/>
    <n v="0"/>
    <n v="0"/>
    <n v="0"/>
    <n v="0"/>
    <n v="0"/>
    <s v="Saudi Arabia"/>
  </r>
  <r>
    <n v="2532"/>
    <x v="23"/>
    <x v="3"/>
    <x v="1"/>
    <x v="1892"/>
    <n v="0"/>
    <n v="0"/>
    <d v="2014-03-01T00:00:00"/>
    <n v="95"/>
    <n v="982"/>
    <n v="73"/>
    <n v="351"/>
    <n v="56"/>
    <n v="14"/>
    <n v="175"/>
    <n v="1"/>
    <n v="2"/>
    <n v="4"/>
    <n v="6"/>
    <n v="5"/>
    <n v="0"/>
    <n v="0"/>
    <n v="1"/>
    <n v="0"/>
    <n v="0"/>
    <n v="0"/>
    <n v="0"/>
    <s v="Spain"/>
  </r>
  <r>
    <n v="2579"/>
    <x v="35"/>
    <x v="0"/>
    <x v="2"/>
    <x v="1893"/>
    <n v="0"/>
    <n v="1"/>
    <d v="2013-12-17T00:00:00"/>
    <n v="95"/>
    <n v="495"/>
    <n v="33"/>
    <n v="255"/>
    <n v="11"/>
    <n v="33"/>
    <n v="8"/>
    <n v="4"/>
    <n v="6"/>
    <n v="7"/>
    <n v="9"/>
    <n v="4"/>
    <n v="0"/>
    <n v="0"/>
    <n v="0"/>
    <n v="0"/>
    <n v="0"/>
    <n v="0"/>
    <n v="0"/>
    <s v="Spain"/>
  </r>
  <r>
    <n v="3117"/>
    <x v="26"/>
    <x v="0"/>
    <x v="1"/>
    <x v="120"/>
    <n v="0"/>
    <n v="1"/>
    <d v="2013-10-18T00:00:00"/>
    <n v="95"/>
    <n v="264"/>
    <n v="0"/>
    <n v="21"/>
    <n v="12"/>
    <n v="6"/>
    <n v="147"/>
    <n v="3"/>
    <n v="6"/>
    <n v="1"/>
    <n v="5"/>
    <n v="7"/>
    <n v="0"/>
    <n v="0"/>
    <n v="0"/>
    <n v="0"/>
    <n v="0"/>
    <n v="0"/>
    <n v="0"/>
    <s v="Australia"/>
  </r>
  <r>
    <n v="5623"/>
    <x v="36"/>
    <x v="3"/>
    <x v="2"/>
    <x v="1894"/>
    <n v="1"/>
    <n v="0"/>
    <d v="2013-09-26T00:00:00"/>
    <n v="95"/>
    <n v="15"/>
    <n v="4"/>
    <n v="13"/>
    <n v="0"/>
    <n v="0"/>
    <n v="19"/>
    <n v="1"/>
    <n v="1"/>
    <n v="1"/>
    <n v="2"/>
    <n v="7"/>
    <n v="0"/>
    <n v="0"/>
    <n v="1"/>
    <n v="0"/>
    <n v="0"/>
    <n v="0"/>
    <n v="0"/>
    <s v="Spain"/>
  </r>
  <r>
    <n v="4789"/>
    <x v="40"/>
    <x v="0"/>
    <x v="3"/>
    <x v="1895"/>
    <n v="0"/>
    <n v="0"/>
    <d v="2013-09-17T00:00:00"/>
    <n v="95"/>
    <n v="769"/>
    <n v="22"/>
    <n v="500"/>
    <n v="210"/>
    <n v="143"/>
    <n v="33"/>
    <n v="1"/>
    <n v="4"/>
    <n v="8"/>
    <n v="5"/>
    <n v="2"/>
    <n v="1"/>
    <n v="0"/>
    <n v="1"/>
    <n v="0"/>
    <n v="1"/>
    <n v="0"/>
    <n v="0"/>
    <s v="India"/>
  </r>
  <r>
    <n v="9523"/>
    <x v="33"/>
    <x v="0"/>
    <x v="3"/>
    <x v="1896"/>
    <n v="1"/>
    <n v="0"/>
    <d v="2013-08-17T00:00:00"/>
    <n v="95"/>
    <n v="5"/>
    <n v="0"/>
    <n v="8"/>
    <n v="2"/>
    <n v="0"/>
    <n v="0"/>
    <n v="1"/>
    <n v="0"/>
    <n v="0"/>
    <n v="3"/>
    <n v="4"/>
    <n v="0"/>
    <n v="0"/>
    <n v="0"/>
    <n v="0"/>
    <n v="0"/>
    <n v="0"/>
    <n v="0"/>
    <s v="Spain"/>
  </r>
  <r>
    <n v="5268"/>
    <x v="12"/>
    <x v="0"/>
    <x v="2"/>
    <x v="1897"/>
    <n v="1"/>
    <n v="1"/>
    <d v="2013-08-11T00:00:00"/>
    <n v="95"/>
    <n v="17"/>
    <n v="8"/>
    <n v="14"/>
    <n v="10"/>
    <n v="4"/>
    <n v="3"/>
    <n v="2"/>
    <n v="1"/>
    <n v="0"/>
    <n v="4"/>
    <n v="7"/>
    <n v="0"/>
    <n v="0"/>
    <n v="0"/>
    <n v="0"/>
    <n v="0"/>
    <n v="0"/>
    <n v="0"/>
    <s v="Germany"/>
  </r>
  <r>
    <n v="1545"/>
    <x v="19"/>
    <x v="0"/>
    <x v="2"/>
    <x v="1898"/>
    <n v="1"/>
    <n v="0"/>
    <d v="2013-08-02T00:00:00"/>
    <n v="95"/>
    <n v="120"/>
    <n v="19"/>
    <n v="206"/>
    <n v="25"/>
    <n v="19"/>
    <n v="54"/>
    <n v="6"/>
    <n v="7"/>
    <n v="2"/>
    <n v="5"/>
    <n v="8"/>
    <n v="0"/>
    <n v="0"/>
    <n v="0"/>
    <n v="0"/>
    <n v="0"/>
    <n v="0"/>
    <n v="0"/>
    <s v="Spain"/>
  </r>
  <r>
    <n v="2254"/>
    <x v="27"/>
    <x v="0"/>
    <x v="2"/>
    <x v="1899"/>
    <n v="0"/>
    <n v="0"/>
    <d v="2013-07-07T00:00:00"/>
    <n v="95"/>
    <n v="627"/>
    <n v="120"/>
    <n v="414"/>
    <n v="121"/>
    <n v="80"/>
    <n v="93"/>
    <n v="1"/>
    <n v="9"/>
    <n v="6"/>
    <n v="5"/>
    <n v="5"/>
    <n v="0"/>
    <n v="0"/>
    <n v="0"/>
    <n v="0"/>
    <n v="0"/>
    <n v="0"/>
    <n v="0"/>
    <s v="Australia"/>
  </r>
  <r>
    <n v="2661"/>
    <x v="32"/>
    <x v="0"/>
    <x v="1"/>
    <x v="1900"/>
    <n v="1"/>
    <n v="1"/>
    <d v="2013-06-04T00:00:00"/>
    <n v="95"/>
    <n v="12"/>
    <n v="4"/>
    <n v="2"/>
    <n v="10"/>
    <n v="6"/>
    <n v="10"/>
    <n v="4"/>
    <n v="2"/>
    <n v="0"/>
    <n v="4"/>
    <n v="5"/>
    <n v="0"/>
    <n v="0"/>
    <n v="0"/>
    <n v="0"/>
    <n v="0"/>
    <n v="0"/>
    <n v="0"/>
    <s v="Saudi Arabia"/>
  </r>
  <r>
    <n v="3130"/>
    <x v="32"/>
    <x v="0"/>
    <x v="1"/>
    <x v="1900"/>
    <n v="1"/>
    <n v="1"/>
    <d v="2013-06-04T00:00:00"/>
    <n v="95"/>
    <n v="12"/>
    <n v="4"/>
    <n v="2"/>
    <n v="10"/>
    <n v="6"/>
    <n v="10"/>
    <n v="4"/>
    <n v="2"/>
    <n v="0"/>
    <n v="4"/>
    <n v="5"/>
    <n v="0"/>
    <n v="0"/>
    <n v="0"/>
    <n v="0"/>
    <n v="0"/>
    <n v="0"/>
    <n v="0"/>
    <s v="Spain"/>
  </r>
  <r>
    <n v="5847"/>
    <x v="10"/>
    <x v="0"/>
    <x v="0"/>
    <x v="1901"/>
    <n v="0"/>
    <n v="1"/>
    <d v="2013-05-29T00:00:00"/>
    <n v="95"/>
    <n v="312"/>
    <n v="21"/>
    <n v="206"/>
    <n v="102"/>
    <n v="92"/>
    <n v="149"/>
    <n v="3"/>
    <n v="7"/>
    <n v="3"/>
    <n v="10"/>
    <n v="5"/>
    <n v="0"/>
    <n v="0"/>
    <n v="0"/>
    <n v="0"/>
    <n v="0"/>
    <n v="0"/>
    <n v="0"/>
    <s v="Spain"/>
  </r>
  <r>
    <n v="5863"/>
    <x v="40"/>
    <x v="0"/>
    <x v="2"/>
    <x v="1902"/>
    <n v="0"/>
    <n v="1"/>
    <d v="2013-05-29T00:00:00"/>
    <n v="95"/>
    <n v="359"/>
    <n v="0"/>
    <n v="134"/>
    <n v="13"/>
    <n v="26"/>
    <n v="123"/>
    <n v="4"/>
    <n v="6"/>
    <n v="3"/>
    <n v="8"/>
    <n v="5"/>
    <n v="0"/>
    <n v="0"/>
    <n v="0"/>
    <n v="0"/>
    <n v="0"/>
    <n v="0"/>
    <n v="0"/>
    <s v="Spain"/>
  </r>
  <r>
    <n v="999"/>
    <x v="50"/>
    <x v="0"/>
    <x v="1"/>
    <x v="1903"/>
    <n v="0"/>
    <n v="0"/>
    <d v="2013-01-02T00:00:00"/>
    <n v="95"/>
    <n v="490"/>
    <n v="44"/>
    <n v="125"/>
    <n v="29"/>
    <n v="20"/>
    <n v="22"/>
    <n v="1"/>
    <n v="6"/>
    <n v="7"/>
    <n v="11"/>
    <n v="3"/>
    <n v="0"/>
    <n v="0"/>
    <n v="0"/>
    <n v="1"/>
    <n v="1"/>
    <n v="1"/>
    <n v="0"/>
    <s v="Canada"/>
  </r>
  <r>
    <n v="2931"/>
    <x v="29"/>
    <x v="0"/>
    <x v="0"/>
    <x v="1904"/>
    <n v="0"/>
    <n v="0"/>
    <d v="2012-09-21T00:00:00"/>
    <n v="95"/>
    <n v="737"/>
    <n v="21"/>
    <n v="106"/>
    <n v="55"/>
    <n v="63"/>
    <n v="210"/>
    <n v="0"/>
    <n v="6"/>
    <n v="7"/>
    <n v="9"/>
    <n v="3"/>
    <n v="1"/>
    <n v="0"/>
    <n v="0"/>
    <n v="0"/>
    <n v="0"/>
    <n v="0"/>
    <n v="0"/>
    <s v="Spain"/>
  </r>
  <r>
    <n v="1890"/>
    <x v="18"/>
    <x v="2"/>
    <x v="3"/>
    <x v="1905"/>
    <n v="1"/>
    <n v="1"/>
    <d v="2012-09-19T00:00:00"/>
    <n v="95"/>
    <n v="11"/>
    <n v="1"/>
    <n v="4"/>
    <n v="2"/>
    <n v="0"/>
    <n v="7"/>
    <n v="1"/>
    <n v="1"/>
    <n v="0"/>
    <n v="2"/>
    <n v="7"/>
    <n v="0"/>
    <n v="0"/>
    <n v="0"/>
    <n v="0"/>
    <n v="0"/>
    <n v="0"/>
    <n v="0"/>
    <s v="Spain"/>
  </r>
  <r>
    <n v="5589"/>
    <x v="32"/>
    <x v="0"/>
    <x v="0"/>
    <x v="1906"/>
    <n v="0"/>
    <n v="1"/>
    <d v="2012-08-31T00:00:00"/>
    <n v="95"/>
    <n v="631"/>
    <n v="0"/>
    <n v="115"/>
    <n v="10"/>
    <n v="7"/>
    <n v="30"/>
    <n v="3"/>
    <n v="9"/>
    <n v="2"/>
    <n v="10"/>
    <n v="7"/>
    <n v="0"/>
    <n v="0"/>
    <n v="0"/>
    <n v="0"/>
    <n v="0"/>
    <n v="0"/>
    <n v="0"/>
    <s v="India"/>
  </r>
  <r>
    <n v="10172"/>
    <x v="46"/>
    <x v="0"/>
    <x v="1"/>
    <x v="1907"/>
    <n v="0"/>
    <n v="0"/>
    <d v="2012-08-10T00:00:00"/>
    <n v="95"/>
    <n v="456"/>
    <n v="19"/>
    <n v="832"/>
    <n v="75"/>
    <n v="118"/>
    <n v="38"/>
    <n v="1"/>
    <n v="4"/>
    <n v="5"/>
    <n v="11"/>
    <n v="3"/>
    <n v="0"/>
    <n v="0"/>
    <n v="0"/>
    <n v="0"/>
    <n v="0"/>
    <n v="0"/>
    <n v="0"/>
    <s v="Spain"/>
  </r>
  <r>
    <n v="6729"/>
    <x v="46"/>
    <x v="0"/>
    <x v="1"/>
    <x v="1907"/>
    <n v="0"/>
    <n v="0"/>
    <d v="2012-08-10T00:00:00"/>
    <n v="95"/>
    <n v="456"/>
    <n v="19"/>
    <n v="832"/>
    <n v="75"/>
    <n v="118"/>
    <n v="38"/>
    <n v="1"/>
    <n v="4"/>
    <n v="5"/>
    <n v="11"/>
    <n v="3"/>
    <n v="0"/>
    <n v="0"/>
    <n v="0"/>
    <n v="0"/>
    <n v="0"/>
    <n v="0"/>
    <n v="0"/>
    <s v="Saudi Arabia"/>
  </r>
  <r>
    <n v="10492"/>
    <x v="8"/>
    <x v="0"/>
    <x v="3"/>
    <x v="1908"/>
    <n v="2"/>
    <n v="1"/>
    <d v="2014-06-24T00:00:00"/>
    <n v="96"/>
    <n v="2"/>
    <n v="0"/>
    <n v="5"/>
    <n v="2"/>
    <n v="0"/>
    <n v="1"/>
    <n v="1"/>
    <n v="0"/>
    <n v="0"/>
    <n v="3"/>
    <n v="2"/>
    <n v="0"/>
    <n v="0"/>
    <n v="0"/>
    <n v="0"/>
    <n v="0"/>
    <n v="0"/>
    <n v="0"/>
    <s v="India"/>
  </r>
  <r>
    <n v="2939"/>
    <x v="0"/>
    <x v="3"/>
    <x v="3"/>
    <x v="1909"/>
    <n v="0"/>
    <n v="0"/>
    <d v="2014-06-22T00:00:00"/>
    <n v="96"/>
    <n v="751"/>
    <n v="127"/>
    <n v="687"/>
    <n v="20"/>
    <n v="15"/>
    <n v="31"/>
    <n v="1"/>
    <n v="4"/>
    <n v="6"/>
    <n v="4"/>
    <n v="2"/>
    <n v="0"/>
    <n v="0"/>
    <n v="0"/>
    <n v="0"/>
    <n v="0"/>
    <n v="0"/>
    <n v="0"/>
    <s v="Canada"/>
  </r>
  <r>
    <n v="5948"/>
    <x v="17"/>
    <x v="0"/>
    <x v="1"/>
    <x v="1910"/>
    <n v="0"/>
    <n v="1"/>
    <d v="2014-04-29T00:00:00"/>
    <n v="96"/>
    <n v="143"/>
    <n v="6"/>
    <n v="52"/>
    <n v="11"/>
    <n v="8"/>
    <n v="17"/>
    <n v="2"/>
    <n v="4"/>
    <n v="1"/>
    <n v="5"/>
    <n v="5"/>
    <n v="0"/>
    <n v="0"/>
    <n v="0"/>
    <n v="0"/>
    <n v="0"/>
    <n v="0"/>
    <n v="0"/>
    <s v="USA"/>
  </r>
  <r>
    <n v="574"/>
    <x v="32"/>
    <x v="0"/>
    <x v="2"/>
    <x v="1911"/>
    <n v="0"/>
    <n v="0"/>
    <d v="2014-04-23T00:00:00"/>
    <n v="96"/>
    <n v="14"/>
    <n v="36"/>
    <n v="11"/>
    <n v="3"/>
    <n v="26"/>
    <n v="35"/>
    <n v="1"/>
    <n v="1"/>
    <n v="1"/>
    <n v="4"/>
    <n v="2"/>
    <n v="0"/>
    <n v="0"/>
    <n v="0"/>
    <n v="0"/>
    <n v="0"/>
    <n v="0"/>
    <n v="0"/>
    <s v="Germany"/>
  </r>
  <r>
    <n v="3266"/>
    <x v="32"/>
    <x v="0"/>
    <x v="2"/>
    <x v="1911"/>
    <n v="0"/>
    <n v="0"/>
    <d v="2014-04-23T00:00:00"/>
    <n v="96"/>
    <n v="14"/>
    <n v="36"/>
    <n v="11"/>
    <n v="3"/>
    <n v="26"/>
    <n v="35"/>
    <n v="1"/>
    <n v="1"/>
    <n v="1"/>
    <n v="4"/>
    <n v="2"/>
    <n v="0"/>
    <n v="0"/>
    <n v="0"/>
    <n v="0"/>
    <n v="0"/>
    <n v="0"/>
    <n v="0"/>
    <s v="Canada"/>
  </r>
  <r>
    <n v="10500"/>
    <x v="24"/>
    <x v="0"/>
    <x v="2"/>
    <x v="1912"/>
    <n v="1"/>
    <n v="0"/>
    <d v="2014-04-05T00:00:00"/>
    <n v="96"/>
    <n v="19"/>
    <n v="1"/>
    <n v="20"/>
    <n v="16"/>
    <n v="14"/>
    <n v="28"/>
    <n v="2"/>
    <n v="3"/>
    <n v="0"/>
    <n v="4"/>
    <n v="5"/>
    <n v="0"/>
    <n v="0"/>
    <n v="0"/>
    <n v="0"/>
    <n v="0"/>
    <n v="0"/>
    <n v="0"/>
    <s v="Australia"/>
  </r>
  <r>
    <n v="7987"/>
    <x v="10"/>
    <x v="0"/>
    <x v="2"/>
    <x v="1913"/>
    <n v="0"/>
    <n v="1"/>
    <d v="2014-03-07T00:00:00"/>
    <n v="96"/>
    <n v="346"/>
    <n v="17"/>
    <n v="48"/>
    <n v="23"/>
    <n v="13"/>
    <n v="13"/>
    <n v="4"/>
    <n v="8"/>
    <n v="1"/>
    <n v="6"/>
    <n v="6"/>
    <n v="0"/>
    <n v="0"/>
    <n v="0"/>
    <n v="1"/>
    <n v="0"/>
    <n v="0"/>
    <n v="0"/>
    <s v="Canada"/>
  </r>
  <r>
    <n v="1135"/>
    <x v="12"/>
    <x v="3"/>
    <x v="3"/>
    <x v="1914"/>
    <n v="1"/>
    <n v="1"/>
    <d v="2014-02-15T00:00:00"/>
    <n v="96"/>
    <n v="18"/>
    <n v="2"/>
    <n v="19"/>
    <n v="0"/>
    <n v="2"/>
    <n v="6"/>
    <n v="5"/>
    <n v="3"/>
    <n v="0"/>
    <n v="4"/>
    <n v="7"/>
    <n v="0"/>
    <n v="0"/>
    <n v="0"/>
    <n v="0"/>
    <n v="0"/>
    <n v="0"/>
    <n v="0"/>
    <s v="Canada"/>
  </r>
  <r>
    <n v="24"/>
    <x v="12"/>
    <x v="3"/>
    <x v="3"/>
    <x v="1914"/>
    <n v="1"/>
    <n v="1"/>
    <d v="2014-02-15T00:00:00"/>
    <n v="96"/>
    <n v="18"/>
    <n v="2"/>
    <n v="19"/>
    <n v="0"/>
    <n v="2"/>
    <n v="6"/>
    <n v="5"/>
    <n v="3"/>
    <n v="0"/>
    <n v="4"/>
    <n v="7"/>
    <n v="0"/>
    <n v="0"/>
    <n v="0"/>
    <n v="0"/>
    <n v="0"/>
    <n v="0"/>
    <n v="0"/>
    <s v="Saudi Arabia"/>
  </r>
  <r>
    <n v="7244"/>
    <x v="45"/>
    <x v="0"/>
    <x v="1"/>
    <x v="120"/>
    <n v="2"/>
    <n v="1"/>
    <d v="2014-01-01T00:00:00"/>
    <n v="96"/>
    <n v="48"/>
    <n v="5"/>
    <n v="48"/>
    <n v="6"/>
    <n v="10"/>
    <n v="7"/>
    <n v="3"/>
    <n v="2"/>
    <n v="1"/>
    <n v="4"/>
    <n v="6"/>
    <n v="0"/>
    <n v="0"/>
    <n v="0"/>
    <n v="0"/>
    <n v="0"/>
    <n v="0"/>
    <n v="0"/>
    <s v="Australia"/>
  </r>
  <r>
    <n v="1966"/>
    <x v="15"/>
    <x v="1"/>
    <x v="2"/>
    <x v="1915"/>
    <n v="0"/>
    <n v="0"/>
    <d v="2013-11-22T00:00:00"/>
    <n v="96"/>
    <n v="684"/>
    <n v="100"/>
    <n v="801"/>
    <n v="21"/>
    <n v="66"/>
    <n v="0"/>
    <n v="1"/>
    <n v="6"/>
    <n v="9"/>
    <n v="10"/>
    <n v="2"/>
    <n v="0"/>
    <n v="0"/>
    <n v="0"/>
    <n v="0"/>
    <n v="1"/>
    <n v="0"/>
    <n v="0"/>
    <s v="Australia"/>
  </r>
  <r>
    <n v="7789"/>
    <x v="15"/>
    <x v="1"/>
    <x v="2"/>
    <x v="1915"/>
    <n v="0"/>
    <n v="0"/>
    <d v="2013-11-22T00:00:00"/>
    <n v="96"/>
    <n v="684"/>
    <n v="100"/>
    <n v="801"/>
    <n v="21"/>
    <n v="66"/>
    <n v="0"/>
    <n v="1"/>
    <n v="6"/>
    <n v="9"/>
    <n v="10"/>
    <n v="2"/>
    <n v="0"/>
    <n v="0"/>
    <n v="0"/>
    <n v="0"/>
    <n v="1"/>
    <n v="0"/>
    <n v="0"/>
    <s v="Spain"/>
  </r>
  <r>
    <n v="3336"/>
    <x v="39"/>
    <x v="1"/>
    <x v="3"/>
    <x v="1916"/>
    <n v="0"/>
    <n v="1"/>
    <d v="2013-11-21T00:00:00"/>
    <n v="96"/>
    <n v="712"/>
    <n v="0"/>
    <n v="45"/>
    <n v="0"/>
    <n v="0"/>
    <n v="191"/>
    <n v="3"/>
    <n v="2"/>
    <n v="4"/>
    <n v="5"/>
    <n v="7"/>
    <n v="0"/>
    <n v="0"/>
    <n v="1"/>
    <n v="0"/>
    <n v="0"/>
    <n v="0"/>
    <n v="0"/>
    <s v="Australia"/>
  </r>
  <r>
    <n v="5644"/>
    <x v="35"/>
    <x v="0"/>
    <x v="3"/>
    <x v="1917"/>
    <n v="0"/>
    <n v="1"/>
    <d v="2013-10-12T00:00:00"/>
    <n v="96"/>
    <n v="309"/>
    <n v="3"/>
    <n v="24"/>
    <n v="4"/>
    <n v="3"/>
    <n v="20"/>
    <n v="2"/>
    <n v="5"/>
    <n v="1"/>
    <n v="7"/>
    <n v="7"/>
    <n v="0"/>
    <n v="0"/>
    <n v="0"/>
    <n v="1"/>
    <n v="0"/>
    <n v="0"/>
    <n v="0"/>
    <s v="Spain"/>
  </r>
  <r>
    <n v="1295"/>
    <x v="34"/>
    <x v="0"/>
    <x v="2"/>
    <x v="120"/>
    <n v="0"/>
    <n v="1"/>
    <d v="2013-08-11T00:00:00"/>
    <n v="96"/>
    <n v="231"/>
    <n v="65"/>
    <n v="196"/>
    <n v="38"/>
    <n v="71"/>
    <n v="124"/>
    <n v="1"/>
    <n v="6"/>
    <n v="5"/>
    <n v="7"/>
    <n v="4"/>
    <n v="0"/>
    <n v="0"/>
    <n v="0"/>
    <n v="0"/>
    <n v="0"/>
    <n v="0"/>
    <n v="0"/>
    <s v="Canada"/>
  </r>
  <r>
    <n v="6663"/>
    <x v="57"/>
    <x v="1"/>
    <x v="1"/>
    <x v="1918"/>
    <n v="0"/>
    <n v="0"/>
    <d v="2013-07-08T00:00:00"/>
    <n v="96"/>
    <n v="144"/>
    <n v="0"/>
    <n v="7"/>
    <n v="0"/>
    <n v="0"/>
    <n v="6"/>
    <n v="1"/>
    <n v="3"/>
    <n v="1"/>
    <n v="4"/>
    <n v="5"/>
    <n v="0"/>
    <n v="0"/>
    <n v="0"/>
    <n v="0"/>
    <n v="0"/>
    <n v="0"/>
    <n v="0"/>
    <s v="Spain"/>
  </r>
  <r>
    <n v="10262"/>
    <x v="36"/>
    <x v="0"/>
    <x v="2"/>
    <x v="1919"/>
    <n v="2"/>
    <n v="0"/>
    <d v="2013-05-10T00:00:00"/>
    <n v="96"/>
    <n v="8"/>
    <n v="2"/>
    <n v="15"/>
    <n v="0"/>
    <n v="10"/>
    <n v="18"/>
    <n v="4"/>
    <n v="3"/>
    <n v="1"/>
    <n v="3"/>
    <n v="5"/>
    <n v="0"/>
    <n v="0"/>
    <n v="0"/>
    <n v="0"/>
    <n v="0"/>
    <n v="0"/>
    <n v="0"/>
    <s v="India"/>
  </r>
  <r>
    <n v="456"/>
    <x v="19"/>
    <x v="2"/>
    <x v="2"/>
    <x v="130"/>
    <n v="1"/>
    <n v="0"/>
    <d v="2013-02-07T00:00:00"/>
    <n v="96"/>
    <n v="1"/>
    <n v="11"/>
    <n v="5"/>
    <n v="4"/>
    <n v="6"/>
    <n v="9"/>
    <n v="2"/>
    <n v="2"/>
    <n v="0"/>
    <n v="3"/>
    <n v="8"/>
    <n v="0"/>
    <n v="0"/>
    <n v="0"/>
    <n v="0"/>
    <n v="0"/>
    <n v="0"/>
    <n v="0"/>
    <s v="Spain"/>
  </r>
  <r>
    <n v="3270"/>
    <x v="29"/>
    <x v="2"/>
    <x v="3"/>
    <x v="1920"/>
    <n v="1"/>
    <n v="0"/>
    <d v="2013-01-17T00:00:00"/>
    <n v="96"/>
    <n v="12"/>
    <n v="23"/>
    <n v="38"/>
    <n v="30"/>
    <n v="18"/>
    <n v="7"/>
    <n v="4"/>
    <n v="3"/>
    <n v="1"/>
    <n v="3"/>
    <n v="9"/>
    <n v="0"/>
    <n v="0"/>
    <n v="0"/>
    <n v="0"/>
    <n v="0"/>
    <n v="0"/>
    <n v="0"/>
    <s v="Saudi Arabia"/>
  </r>
  <r>
    <n v="5748"/>
    <x v="15"/>
    <x v="0"/>
    <x v="2"/>
    <x v="1921"/>
    <n v="0"/>
    <n v="1"/>
    <d v="2012-12-01T00:00:00"/>
    <n v="96"/>
    <n v="115"/>
    <n v="27"/>
    <n v="44"/>
    <n v="4"/>
    <n v="146"/>
    <n v="139"/>
    <n v="3"/>
    <n v="5"/>
    <n v="2"/>
    <n v="6"/>
    <n v="5"/>
    <n v="0"/>
    <n v="0"/>
    <n v="0"/>
    <n v="0"/>
    <n v="0"/>
    <n v="1"/>
    <n v="0"/>
    <s v="Saudi Arabia"/>
  </r>
  <r>
    <n v="8952"/>
    <x v="40"/>
    <x v="3"/>
    <x v="2"/>
    <x v="1922"/>
    <n v="0"/>
    <n v="1"/>
    <d v="2012-11-05T00:00:00"/>
    <n v="96"/>
    <n v="397"/>
    <n v="46"/>
    <n v="288"/>
    <n v="20"/>
    <n v="38"/>
    <n v="70"/>
    <n v="2"/>
    <n v="6"/>
    <n v="5"/>
    <n v="10"/>
    <n v="3"/>
    <n v="0"/>
    <n v="0"/>
    <n v="0"/>
    <n v="0"/>
    <n v="0"/>
    <n v="0"/>
    <n v="0"/>
    <s v="Spain"/>
  </r>
  <r>
    <n v="3921"/>
    <x v="30"/>
    <x v="2"/>
    <x v="4"/>
    <x v="1923"/>
    <n v="0"/>
    <n v="0"/>
    <d v="2012-10-28T00:00:00"/>
    <n v="96"/>
    <n v="24"/>
    <n v="1"/>
    <n v="108"/>
    <n v="29"/>
    <n v="29"/>
    <n v="14"/>
    <n v="1"/>
    <n v="4"/>
    <n v="1"/>
    <n v="4"/>
    <n v="8"/>
    <n v="0"/>
    <n v="0"/>
    <n v="0"/>
    <n v="0"/>
    <n v="0"/>
    <n v="0"/>
    <n v="0"/>
    <s v="Spain"/>
  </r>
  <r>
    <n v="9826"/>
    <x v="20"/>
    <x v="1"/>
    <x v="1"/>
    <x v="1924"/>
    <n v="0"/>
    <n v="0"/>
    <d v="2012-09-12T00:00:00"/>
    <n v="96"/>
    <n v="899"/>
    <n v="102"/>
    <n v="838"/>
    <n v="133"/>
    <n v="102"/>
    <n v="40"/>
    <n v="1"/>
    <n v="5"/>
    <n v="6"/>
    <n v="10"/>
    <n v="2"/>
    <n v="0"/>
    <n v="0"/>
    <n v="0"/>
    <n v="0"/>
    <n v="0"/>
    <n v="1"/>
    <n v="0"/>
    <s v="USA"/>
  </r>
  <r>
    <n v="5830"/>
    <x v="20"/>
    <x v="1"/>
    <x v="1"/>
    <x v="1924"/>
    <n v="0"/>
    <n v="0"/>
    <d v="2012-09-12T00:00:00"/>
    <n v="96"/>
    <n v="899"/>
    <n v="102"/>
    <n v="838"/>
    <n v="133"/>
    <n v="102"/>
    <n v="40"/>
    <n v="1"/>
    <n v="5"/>
    <n v="6"/>
    <n v="10"/>
    <n v="2"/>
    <n v="0"/>
    <n v="0"/>
    <n v="0"/>
    <n v="0"/>
    <n v="0"/>
    <n v="1"/>
    <n v="0"/>
    <s v="Saudi Arabia"/>
  </r>
  <r>
    <n v="8310"/>
    <x v="32"/>
    <x v="0"/>
    <x v="3"/>
    <x v="1925"/>
    <n v="0"/>
    <n v="1"/>
    <d v="2012-08-29T00:00:00"/>
    <n v="96"/>
    <n v="897"/>
    <n v="126"/>
    <n v="196"/>
    <n v="91"/>
    <n v="112"/>
    <n v="37"/>
    <n v="3"/>
    <n v="10"/>
    <n v="4"/>
    <n v="7"/>
    <n v="6"/>
    <n v="0"/>
    <n v="0"/>
    <n v="0"/>
    <n v="0"/>
    <n v="0"/>
    <n v="0"/>
    <n v="0"/>
    <s v="Spain"/>
  </r>
  <r>
    <n v="6382"/>
    <x v="40"/>
    <x v="0"/>
    <x v="3"/>
    <x v="1926"/>
    <n v="1"/>
    <n v="1"/>
    <d v="2014-06-26T00:00:00"/>
    <n v="97"/>
    <n v="25"/>
    <n v="0"/>
    <n v="11"/>
    <n v="3"/>
    <n v="0"/>
    <n v="15"/>
    <n v="1"/>
    <n v="1"/>
    <n v="0"/>
    <n v="3"/>
    <n v="4"/>
    <n v="0"/>
    <n v="0"/>
    <n v="0"/>
    <n v="0"/>
    <n v="0"/>
    <n v="0"/>
    <n v="0"/>
    <s v="USA"/>
  </r>
  <r>
    <n v="8439"/>
    <x v="32"/>
    <x v="0"/>
    <x v="3"/>
    <x v="1927"/>
    <n v="0"/>
    <n v="2"/>
    <d v="2014-06-06T00:00:00"/>
    <n v="97"/>
    <n v="734"/>
    <n v="26"/>
    <n v="70"/>
    <n v="11"/>
    <n v="44"/>
    <n v="17"/>
    <n v="2"/>
    <n v="6"/>
    <n v="3"/>
    <n v="4"/>
    <n v="4"/>
    <n v="1"/>
    <n v="0"/>
    <n v="0"/>
    <n v="0"/>
    <n v="0"/>
    <n v="0"/>
    <n v="0"/>
    <s v="Spain"/>
  </r>
  <r>
    <n v="7613"/>
    <x v="21"/>
    <x v="2"/>
    <x v="3"/>
    <x v="1928"/>
    <n v="1"/>
    <n v="0"/>
    <d v="2014-05-24T00:00:00"/>
    <n v="97"/>
    <n v="166"/>
    <n v="5"/>
    <n v="107"/>
    <n v="11"/>
    <n v="8"/>
    <n v="29"/>
    <n v="2"/>
    <n v="5"/>
    <n v="1"/>
    <n v="6"/>
    <n v="6"/>
    <n v="0"/>
    <n v="0"/>
    <n v="0"/>
    <n v="0"/>
    <n v="0"/>
    <n v="0"/>
    <n v="0"/>
    <s v="Spain"/>
  </r>
  <r>
    <n v="48"/>
    <x v="32"/>
    <x v="0"/>
    <x v="3"/>
    <x v="1929"/>
    <n v="0"/>
    <n v="1"/>
    <d v="2014-04-24T00:00:00"/>
    <n v="97"/>
    <n v="136"/>
    <n v="1"/>
    <n v="12"/>
    <n v="0"/>
    <n v="3"/>
    <n v="32"/>
    <n v="2"/>
    <n v="4"/>
    <n v="1"/>
    <n v="3"/>
    <n v="6"/>
    <n v="0"/>
    <n v="0"/>
    <n v="0"/>
    <n v="1"/>
    <n v="0"/>
    <n v="0"/>
    <n v="0"/>
    <s v="Spain"/>
  </r>
  <r>
    <n v="5046"/>
    <x v="2"/>
    <x v="0"/>
    <x v="0"/>
    <x v="1930"/>
    <n v="0"/>
    <n v="1"/>
    <d v="2014-01-23T00:00:00"/>
    <n v="97"/>
    <n v="756"/>
    <n v="138"/>
    <n v="354"/>
    <n v="160"/>
    <n v="169"/>
    <n v="61"/>
    <n v="2"/>
    <n v="10"/>
    <n v="6"/>
    <n v="7"/>
    <n v="4"/>
    <n v="0"/>
    <n v="0"/>
    <n v="0"/>
    <n v="0"/>
    <n v="0"/>
    <n v="0"/>
    <n v="0"/>
    <s v="Saudi Arabia"/>
  </r>
  <r>
    <n v="3231"/>
    <x v="28"/>
    <x v="0"/>
    <x v="2"/>
    <x v="1931"/>
    <n v="1"/>
    <n v="0"/>
    <d v="2013-11-25T00:00:00"/>
    <n v="97"/>
    <n v="5"/>
    <n v="4"/>
    <n v="10"/>
    <n v="2"/>
    <n v="2"/>
    <n v="7"/>
    <n v="1"/>
    <n v="1"/>
    <n v="0"/>
    <n v="3"/>
    <n v="8"/>
    <n v="0"/>
    <n v="0"/>
    <n v="0"/>
    <n v="0"/>
    <n v="0"/>
    <n v="0"/>
    <n v="0"/>
    <s v="USA"/>
  </r>
  <r>
    <n v="7181"/>
    <x v="11"/>
    <x v="0"/>
    <x v="2"/>
    <x v="1932"/>
    <n v="0"/>
    <n v="1"/>
    <d v="2013-11-07T00:00:00"/>
    <n v="97"/>
    <n v="35"/>
    <n v="0"/>
    <n v="13"/>
    <n v="2"/>
    <n v="0"/>
    <n v="2"/>
    <n v="2"/>
    <n v="2"/>
    <n v="0"/>
    <n v="3"/>
    <n v="8"/>
    <n v="0"/>
    <n v="0"/>
    <n v="0"/>
    <n v="0"/>
    <n v="0"/>
    <n v="0"/>
    <n v="0"/>
    <s v="Spain"/>
  </r>
  <r>
    <n v="1663"/>
    <x v="29"/>
    <x v="1"/>
    <x v="3"/>
    <x v="1933"/>
    <n v="1"/>
    <n v="0"/>
    <d v="2013-10-25T00:00:00"/>
    <n v="97"/>
    <n v="20"/>
    <n v="2"/>
    <n v="14"/>
    <n v="3"/>
    <n v="0"/>
    <n v="10"/>
    <n v="1"/>
    <n v="2"/>
    <n v="0"/>
    <n v="2"/>
    <n v="9"/>
    <n v="0"/>
    <n v="0"/>
    <n v="0"/>
    <n v="0"/>
    <n v="0"/>
    <n v="0"/>
    <n v="0"/>
    <s v="Spain"/>
  </r>
  <r>
    <n v="5441"/>
    <x v="15"/>
    <x v="1"/>
    <x v="4"/>
    <x v="1934"/>
    <n v="0"/>
    <n v="1"/>
    <d v="2013-08-25T00:00:00"/>
    <n v="97"/>
    <n v="267"/>
    <n v="6"/>
    <n v="54"/>
    <n v="8"/>
    <n v="3"/>
    <n v="50"/>
    <n v="2"/>
    <n v="5"/>
    <n v="2"/>
    <n v="6"/>
    <n v="5"/>
    <n v="0"/>
    <n v="0"/>
    <n v="0"/>
    <n v="0"/>
    <n v="0"/>
    <n v="0"/>
    <n v="0"/>
    <s v="Spain"/>
  </r>
  <r>
    <n v="8602"/>
    <x v="32"/>
    <x v="0"/>
    <x v="0"/>
    <x v="1935"/>
    <n v="0"/>
    <n v="1"/>
    <d v="2013-06-12T00:00:00"/>
    <n v="97"/>
    <n v="412"/>
    <n v="172"/>
    <n v="153"/>
    <n v="150"/>
    <n v="105"/>
    <n v="57"/>
    <n v="2"/>
    <n v="7"/>
    <n v="6"/>
    <n v="11"/>
    <n v="4"/>
    <n v="0"/>
    <n v="0"/>
    <n v="0"/>
    <n v="0"/>
    <n v="0"/>
    <n v="0"/>
    <n v="0"/>
    <s v="Spain"/>
  </r>
  <r>
    <n v="9925"/>
    <x v="9"/>
    <x v="1"/>
    <x v="3"/>
    <x v="1936"/>
    <n v="1"/>
    <n v="0"/>
    <d v="2013-05-25T00:00:00"/>
    <n v="97"/>
    <n v="127"/>
    <n v="1"/>
    <n v="56"/>
    <n v="0"/>
    <n v="1"/>
    <n v="31"/>
    <n v="3"/>
    <n v="4"/>
    <n v="2"/>
    <n v="3"/>
    <n v="7"/>
    <n v="0"/>
    <n v="0"/>
    <n v="1"/>
    <n v="0"/>
    <n v="0"/>
    <n v="0"/>
    <n v="0"/>
    <s v="Spain"/>
  </r>
  <r>
    <n v="9499"/>
    <x v="5"/>
    <x v="0"/>
    <x v="2"/>
    <x v="1937"/>
    <n v="1"/>
    <n v="2"/>
    <d v="2013-05-07T00:00:00"/>
    <n v="97"/>
    <n v="1279"/>
    <n v="15"/>
    <n v="287"/>
    <n v="20"/>
    <n v="0"/>
    <n v="15"/>
    <n v="3"/>
    <n v="3"/>
    <n v="4"/>
    <n v="7"/>
    <n v="5"/>
    <n v="0"/>
    <n v="0"/>
    <n v="0"/>
    <n v="1"/>
    <n v="1"/>
    <n v="0"/>
    <n v="0"/>
    <s v="Canada"/>
  </r>
  <r>
    <n v="6568"/>
    <x v="24"/>
    <x v="0"/>
    <x v="2"/>
    <x v="1938"/>
    <n v="1"/>
    <n v="0"/>
    <d v="2013-03-28T00:00:00"/>
    <n v="97"/>
    <n v="11"/>
    <n v="0"/>
    <n v="36"/>
    <n v="15"/>
    <n v="5"/>
    <n v="12"/>
    <n v="1"/>
    <n v="2"/>
    <n v="0"/>
    <n v="3"/>
    <n v="7"/>
    <n v="0"/>
    <n v="0"/>
    <n v="0"/>
    <n v="0"/>
    <n v="0"/>
    <n v="0"/>
    <n v="0"/>
    <s v="USA"/>
  </r>
  <r>
    <n v="3032"/>
    <x v="24"/>
    <x v="0"/>
    <x v="2"/>
    <x v="1939"/>
    <n v="1"/>
    <n v="0"/>
    <d v="2013-02-27T00:00:00"/>
    <n v="97"/>
    <n v="28"/>
    <n v="34"/>
    <n v="62"/>
    <n v="11"/>
    <n v="14"/>
    <n v="44"/>
    <n v="3"/>
    <n v="4"/>
    <n v="0"/>
    <n v="4"/>
    <n v="9"/>
    <n v="0"/>
    <n v="0"/>
    <n v="0"/>
    <n v="0"/>
    <n v="0"/>
    <n v="0"/>
    <n v="0"/>
    <s v="Spain"/>
  </r>
  <r>
    <n v="5153"/>
    <x v="3"/>
    <x v="1"/>
    <x v="2"/>
    <x v="1940"/>
    <n v="0"/>
    <n v="1"/>
    <d v="2013-02-22T00:00:00"/>
    <n v="97"/>
    <n v="1004"/>
    <n v="59"/>
    <n v="265"/>
    <n v="115"/>
    <n v="59"/>
    <n v="27"/>
    <n v="2"/>
    <n v="11"/>
    <n v="10"/>
    <n v="11"/>
    <n v="6"/>
    <n v="0"/>
    <n v="0"/>
    <n v="1"/>
    <n v="0"/>
    <n v="0"/>
    <n v="1"/>
    <n v="0"/>
    <s v="Spain"/>
  </r>
  <r>
    <n v="4127"/>
    <x v="3"/>
    <x v="1"/>
    <x v="2"/>
    <x v="1940"/>
    <n v="0"/>
    <n v="1"/>
    <d v="2013-02-22T00:00:00"/>
    <n v="97"/>
    <n v="1004"/>
    <n v="59"/>
    <n v="265"/>
    <n v="115"/>
    <n v="59"/>
    <n v="27"/>
    <n v="2"/>
    <n v="11"/>
    <n v="10"/>
    <n v="11"/>
    <n v="6"/>
    <n v="0"/>
    <n v="0"/>
    <n v="1"/>
    <n v="0"/>
    <n v="0"/>
    <n v="1"/>
    <n v="0"/>
    <s v="Spain"/>
  </r>
  <r>
    <n v="9940"/>
    <x v="2"/>
    <x v="0"/>
    <x v="3"/>
    <x v="1941"/>
    <n v="0"/>
    <n v="1"/>
    <d v="2012-12-23T00:00:00"/>
    <n v="97"/>
    <n v="382"/>
    <n v="114"/>
    <n v="276"/>
    <n v="75"/>
    <n v="124"/>
    <n v="38"/>
    <n v="2"/>
    <n v="6"/>
    <n v="4"/>
    <n v="4"/>
    <n v="3"/>
    <n v="0"/>
    <n v="0"/>
    <n v="0"/>
    <n v="0"/>
    <n v="0"/>
    <n v="0"/>
    <n v="0"/>
    <s v="Saudi Arabia"/>
  </r>
  <r>
    <n v="7527"/>
    <x v="25"/>
    <x v="3"/>
    <x v="0"/>
    <x v="1942"/>
    <n v="1"/>
    <n v="0"/>
    <d v="2012-11-21T00:00:00"/>
    <n v="97"/>
    <n v="6"/>
    <n v="6"/>
    <n v="29"/>
    <n v="12"/>
    <n v="15"/>
    <n v="8"/>
    <n v="3"/>
    <n v="2"/>
    <n v="1"/>
    <n v="3"/>
    <n v="8"/>
    <n v="0"/>
    <n v="0"/>
    <n v="0"/>
    <n v="0"/>
    <n v="0"/>
    <n v="0"/>
    <n v="0"/>
    <s v="Spain"/>
  </r>
  <r>
    <n v="3406"/>
    <x v="32"/>
    <x v="0"/>
    <x v="1"/>
    <x v="1943"/>
    <n v="0"/>
    <n v="1"/>
    <d v="2012-10-22T00:00:00"/>
    <n v="97"/>
    <n v="138"/>
    <n v="33"/>
    <n v="87"/>
    <n v="28"/>
    <n v="24"/>
    <n v="12"/>
    <n v="4"/>
    <n v="3"/>
    <n v="2"/>
    <n v="7"/>
    <n v="3"/>
    <n v="0"/>
    <n v="0"/>
    <n v="0"/>
    <n v="0"/>
    <n v="0"/>
    <n v="0"/>
    <n v="0"/>
    <s v="Saudi Arabia"/>
  </r>
  <r>
    <n v="9771"/>
    <x v="46"/>
    <x v="2"/>
    <x v="1"/>
    <x v="1847"/>
    <n v="1"/>
    <n v="0"/>
    <d v="2012-10-05T00:00:00"/>
    <n v="97"/>
    <n v="104"/>
    <n v="20"/>
    <n v="101"/>
    <n v="24"/>
    <n v="15"/>
    <n v="5"/>
    <n v="6"/>
    <n v="5"/>
    <n v="1"/>
    <n v="5"/>
    <n v="9"/>
    <n v="0"/>
    <n v="0"/>
    <n v="0"/>
    <n v="0"/>
    <n v="0"/>
    <n v="0"/>
    <n v="0"/>
    <s v="India"/>
  </r>
  <r>
    <n v="6722"/>
    <x v="5"/>
    <x v="1"/>
    <x v="2"/>
    <x v="1944"/>
    <n v="0"/>
    <n v="1"/>
    <d v="2014-06-28T00:00:00"/>
    <n v="98"/>
    <n v="479"/>
    <n v="28"/>
    <n v="136"/>
    <n v="75"/>
    <n v="14"/>
    <n v="35"/>
    <n v="3"/>
    <n v="10"/>
    <n v="3"/>
    <n v="7"/>
    <n v="6"/>
    <n v="0"/>
    <n v="0"/>
    <n v="0"/>
    <n v="0"/>
    <n v="0"/>
    <n v="0"/>
    <n v="0"/>
    <s v="Canada"/>
  </r>
  <r>
    <n v="213"/>
    <x v="34"/>
    <x v="1"/>
    <x v="1"/>
    <x v="1945"/>
    <n v="1"/>
    <n v="1"/>
    <d v="2014-05-28T00:00:00"/>
    <n v="98"/>
    <n v="35"/>
    <n v="0"/>
    <n v="11"/>
    <n v="0"/>
    <n v="0"/>
    <n v="2"/>
    <n v="4"/>
    <n v="2"/>
    <n v="1"/>
    <n v="3"/>
    <n v="7"/>
    <n v="0"/>
    <n v="0"/>
    <n v="0"/>
    <n v="0"/>
    <n v="0"/>
    <n v="0"/>
    <n v="0"/>
    <s v="Spain"/>
  </r>
  <r>
    <n v="8541"/>
    <x v="22"/>
    <x v="2"/>
    <x v="2"/>
    <x v="1946"/>
    <n v="1"/>
    <n v="0"/>
    <d v="2014-03-08T00:00:00"/>
    <n v="98"/>
    <n v="8"/>
    <n v="4"/>
    <n v="10"/>
    <n v="6"/>
    <n v="7"/>
    <n v="6"/>
    <n v="2"/>
    <n v="2"/>
    <n v="0"/>
    <n v="4"/>
    <n v="5"/>
    <n v="0"/>
    <n v="0"/>
    <n v="0"/>
    <n v="0"/>
    <n v="0"/>
    <n v="0"/>
    <n v="0"/>
    <s v="Spain"/>
  </r>
  <r>
    <n v="8475"/>
    <x v="28"/>
    <x v="1"/>
    <x v="2"/>
    <x v="1947"/>
    <n v="0"/>
    <n v="1"/>
    <d v="2014-03-01T00:00:00"/>
    <n v="98"/>
    <n v="20"/>
    <n v="2"/>
    <n v="1582"/>
    <n v="1"/>
    <n v="2"/>
    <n v="1"/>
    <n v="15"/>
    <n v="0"/>
    <n v="22"/>
    <n v="0"/>
    <n v="0"/>
    <n v="0"/>
    <n v="0"/>
    <n v="0"/>
    <n v="0"/>
    <n v="0"/>
    <n v="0"/>
    <n v="0"/>
    <s v="India"/>
  </r>
  <r>
    <n v="8070"/>
    <x v="28"/>
    <x v="1"/>
    <x v="2"/>
    <x v="1948"/>
    <n v="0"/>
    <n v="1"/>
    <d v="2014-03-01T00:00:00"/>
    <n v="98"/>
    <n v="199"/>
    <n v="12"/>
    <n v="31"/>
    <n v="3"/>
    <n v="12"/>
    <n v="7"/>
    <n v="1"/>
    <n v="3"/>
    <n v="3"/>
    <n v="5"/>
    <n v="3"/>
    <n v="0"/>
    <n v="0"/>
    <n v="0"/>
    <n v="0"/>
    <n v="0"/>
    <n v="0"/>
    <n v="0"/>
    <s v="Spain"/>
  </r>
  <r>
    <n v="313"/>
    <x v="25"/>
    <x v="0"/>
    <x v="4"/>
    <x v="1949"/>
    <n v="0"/>
    <n v="0"/>
    <d v="2013-10-28T00:00:00"/>
    <n v="98"/>
    <n v="901"/>
    <n v="61"/>
    <n v="757"/>
    <n v="186"/>
    <n v="163"/>
    <n v="20"/>
    <n v="1"/>
    <n v="6"/>
    <n v="5"/>
    <n v="10"/>
    <n v="3"/>
    <n v="0"/>
    <n v="0"/>
    <n v="0"/>
    <n v="1"/>
    <n v="0"/>
    <n v="0"/>
    <n v="0"/>
    <s v="Saudi Arabia"/>
  </r>
  <r>
    <n v="9757"/>
    <x v="20"/>
    <x v="0"/>
    <x v="3"/>
    <x v="1950"/>
    <n v="0"/>
    <n v="0"/>
    <d v="2013-10-04T00:00:00"/>
    <n v="98"/>
    <n v="997"/>
    <n v="15"/>
    <n v="414"/>
    <n v="99"/>
    <n v="30"/>
    <n v="76"/>
    <n v="1"/>
    <n v="5"/>
    <n v="6"/>
    <n v="12"/>
    <n v="2"/>
    <n v="0"/>
    <n v="1"/>
    <n v="0"/>
    <n v="1"/>
    <n v="1"/>
    <n v="0"/>
    <n v="0"/>
    <s v="Spain"/>
  </r>
  <r>
    <n v="2088"/>
    <x v="20"/>
    <x v="0"/>
    <x v="3"/>
    <x v="1950"/>
    <n v="0"/>
    <n v="0"/>
    <d v="2013-10-04T00:00:00"/>
    <n v="98"/>
    <n v="997"/>
    <n v="15"/>
    <n v="414"/>
    <n v="99"/>
    <n v="30"/>
    <n v="76"/>
    <n v="1"/>
    <n v="5"/>
    <n v="6"/>
    <n v="12"/>
    <n v="2"/>
    <n v="0"/>
    <n v="1"/>
    <n v="0"/>
    <n v="1"/>
    <n v="1"/>
    <n v="0"/>
    <n v="0"/>
    <s v="Germany"/>
  </r>
  <r>
    <n v="2320"/>
    <x v="29"/>
    <x v="2"/>
    <x v="2"/>
    <x v="137"/>
    <n v="0"/>
    <n v="1"/>
    <d v="2013-09-12T00:00:00"/>
    <n v="98"/>
    <n v="508"/>
    <n v="11"/>
    <n v="59"/>
    <n v="23"/>
    <n v="5"/>
    <n v="29"/>
    <n v="5"/>
    <n v="11"/>
    <n v="1"/>
    <n v="6"/>
    <n v="9"/>
    <n v="0"/>
    <n v="0"/>
    <n v="0"/>
    <n v="0"/>
    <n v="0"/>
    <n v="0"/>
    <n v="0"/>
    <s v="Spain"/>
  </r>
  <r>
    <n v="966"/>
    <x v="13"/>
    <x v="0"/>
    <x v="2"/>
    <x v="1951"/>
    <n v="0"/>
    <n v="1"/>
    <d v="2013-07-05T00:00:00"/>
    <n v="98"/>
    <n v="538"/>
    <n v="13"/>
    <n v="91"/>
    <n v="17"/>
    <n v="6"/>
    <n v="26"/>
    <n v="6"/>
    <n v="6"/>
    <n v="2"/>
    <n v="11"/>
    <n v="5"/>
    <n v="0"/>
    <n v="0"/>
    <n v="0"/>
    <n v="1"/>
    <n v="0"/>
    <n v="0"/>
    <n v="0"/>
    <s v="Spain"/>
  </r>
  <r>
    <n v="9706"/>
    <x v="21"/>
    <x v="1"/>
    <x v="1"/>
    <x v="1952"/>
    <n v="1"/>
    <n v="0"/>
    <d v="2013-06-24T00:00:00"/>
    <n v="98"/>
    <n v="62"/>
    <n v="1"/>
    <n v="20"/>
    <n v="4"/>
    <n v="0"/>
    <n v="7"/>
    <n v="2"/>
    <n v="2"/>
    <n v="1"/>
    <n v="3"/>
    <n v="8"/>
    <n v="0"/>
    <n v="0"/>
    <n v="0"/>
    <n v="0"/>
    <n v="0"/>
    <n v="0"/>
    <n v="0"/>
    <s v="Canada"/>
  </r>
  <r>
    <n v="3979"/>
    <x v="27"/>
    <x v="1"/>
    <x v="0"/>
    <x v="1953"/>
    <n v="0"/>
    <n v="0"/>
    <d v="2013-05-22T00:00:00"/>
    <n v="98"/>
    <n v="982"/>
    <n v="17"/>
    <n v="672"/>
    <n v="23"/>
    <n v="34"/>
    <n v="51"/>
    <n v="1"/>
    <n v="6"/>
    <n v="2"/>
    <n v="8"/>
    <n v="2"/>
    <n v="0"/>
    <n v="0"/>
    <n v="0"/>
    <n v="0"/>
    <n v="1"/>
    <n v="1"/>
    <n v="0"/>
    <s v="Spain"/>
  </r>
  <r>
    <n v="5602"/>
    <x v="4"/>
    <x v="1"/>
    <x v="3"/>
    <x v="1954"/>
    <n v="0"/>
    <n v="0"/>
    <d v="2013-05-17T00:00:00"/>
    <n v="98"/>
    <n v="466"/>
    <n v="22"/>
    <n v="432"/>
    <n v="147"/>
    <n v="113"/>
    <n v="102"/>
    <n v="1"/>
    <n v="8"/>
    <n v="7"/>
    <n v="12"/>
    <n v="3"/>
    <n v="0"/>
    <n v="0"/>
    <n v="0"/>
    <n v="0"/>
    <n v="0"/>
    <n v="0"/>
    <n v="0"/>
    <s v="India"/>
  </r>
  <r>
    <n v="2202"/>
    <x v="29"/>
    <x v="0"/>
    <x v="3"/>
    <x v="1955"/>
    <n v="0"/>
    <n v="1"/>
    <d v="2013-04-09T00:00:00"/>
    <n v="98"/>
    <n v="44"/>
    <n v="2"/>
    <n v="11"/>
    <n v="2"/>
    <n v="3"/>
    <n v="7"/>
    <n v="1"/>
    <n v="1"/>
    <n v="0"/>
    <n v="4"/>
    <n v="5"/>
    <n v="0"/>
    <n v="0"/>
    <n v="0"/>
    <n v="0"/>
    <n v="0"/>
    <n v="0"/>
    <n v="0"/>
    <s v="Spain"/>
  </r>
  <r>
    <n v="9645"/>
    <x v="25"/>
    <x v="0"/>
    <x v="2"/>
    <x v="1956"/>
    <n v="0"/>
    <n v="0"/>
    <d v="2012-10-14T00:00:00"/>
    <n v="98"/>
    <n v="920"/>
    <n v="138"/>
    <n v="168"/>
    <n v="36"/>
    <n v="46"/>
    <n v="30"/>
    <n v="1"/>
    <n v="9"/>
    <n v="4"/>
    <n v="10"/>
    <n v="6"/>
    <n v="0"/>
    <n v="0"/>
    <n v="0"/>
    <n v="0"/>
    <n v="0"/>
    <n v="0"/>
    <n v="0"/>
    <s v="Spain"/>
  </r>
  <r>
    <n v="7230"/>
    <x v="12"/>
    <x v="1"/>
    <x v="0"/>
    <x v="1957"/>
    <n v="0"/>
    <n v="1"/>
    <d v="2012-10-04T00:00:00"/>
    <n v="98"/>
    <n v="459"/>
    <n v="0"/>
    <n v="24"/>
    <n v="6"/>
    <n v="0"/>
    <n v="4"/>
    <n v="6"/>
    <n v="4"/>
    <n v="5"/>
    <n v="7"/>
    <n v="6"/>
    <n v="0"/>
    <n v="0"/>
    <n v="0"/>
    <n v="1"/>
    <n v="0"/>
    <n v="1"/>
    <n v="0"/>
    <s v="USA"/>
  </r>
  <r>
    <n v="5675"/>
    <x v="12"/>
    <x v="1"/>
    <x v="0"/>
    <x v="1957"/>
    <n v="0"/>
    <n v="1"/>
    <d v="2012-10-04T00:00:00"/>
    <n v="98"/>
    <n v="459"/>
    <n v="0"/>
    <n v="24"/>
    <n v="6"/>
    <n v="0"/>
    <n v="4"/>
    <n v="6"/>
    <n v="4"/>
    <n v="5"/>
    <n v="7"/>
    <n v="6"/>
    <n v="0"/>
    <n v="0"/>
    <n v="0"/>
    <n v="1"/>
    <n v="0"/>
    <n v="0"/>
    <n v="0"/>
    <s v="USA"/>
  </r>
  <r>
    <n v="4974"/>
    <x v="0"/>
    <x v="0"/>
    <x v="1"/>
    <x v="1958"/>
    <n v="1"/>
    <n v="2"/>
    <d v="2012-09-25T00:00:00"/>
    <n v="98"/>
    <n v="433"/>
    <n v="89"/>
    <n v="650"/>
    <n v="16"/>
    <n v="102"/>
    <n v="102"/>
    <n v="10"/>
    <n v="4"/>
    <n v="6"/>
    <n v="9"/>
    <n v="7"/>
    <n v="0"/>
    <n v="0"/>
    <n v="0"/>
    <n v="0"/>
    <n v="0"/>
    <n v="0"/>
    <n v="0"/>
    <s v="USA"/>
  </r>
  <r>
    <n v="5687"/>
    <x v="36"/>
    <x v="0"/>
    <x v="0"/>
    <x v="1959"/>
    <n v="0"/>
    <n v="0"/>
    <d v="2012-09-23T00:00:00"/>
    <n v="98"/>
    <n v="563"/>
    <n v="50"/>
    <n v="774"/>
    <n v="28"/>
    <n v="31"/>
    <n v="187"/>
    <n v="1"/>
    <n v="7"/>
    <n v="7"/>
    <n v="12"/>
    <n v="3"/>
    <n v="0"/>
    <n v="0"/>
    <n v="0"/>
    <n v="0"/>
    <n v="0"/>
    <n v="0"/>
    <n v="0"/>
    <s v="Canada"/>
  </r>
  <r>
    <n v="5871"/>
    <x v="7"/>
    <x v="3"/>
    <x v="3"/>
    <x v="1960"/>
    <n v="0"/>
    <n v="0"/>
    <d v="2012-08-31T00:00:00"/>
    <n v="98"/>
    <n v="73"/>
    <n v="28"/>
    <n v="217"/>
    <n v="10"/>
    <n v="24"/>
    <n v="115"/>
    <n v="3"/>
    <n v="6"/>
    <n v="1"/>
    <n v="6"/>
    <n v="8"/>
    <n v="0"/>
    <n v="0"/>
    <n v="0"/>
    <n v="0"/>
    <n v="0"/>
    <n v="0"/>
    <n v="0"/>
    <s v="Saudi Arabia"/>
  </r>
  <r>
    <n v="3846"/>
    <x v="21"/>
    <x v="0"/>
    <x v="2"/>
    <x v="1961"/>
    <n v="0"/>
    <n v="1"/>
    <d v="2012-08-29T00:00:00"/>
    <n v="98"/>
    <n v="192"/>
    <n v="5"/>
    <n v="53"/>
    <n v="0"/>
    <n v="5"/>
    <n v="15"/>
    <n v="4"/>
    <n v="6"/>
    <n v="1"/>
    <n v="4"/>
    <n v="8"/>
    <n v="0"/>
    <n v="0"/>
    <n v="0"/>
    <n v="0"/>
    <n v="0"/>
    <n v="0"/>
    <n v="0"/>
    <s v="Spain"/>
  </r>
  <r>
    <n v="10001"/>
    <x v="42"/>
    <x v="2"/>
    <x v="3"/>
    <x v="130"/>
    <n v="1"/>
    <n v="0"/>
    <d v="2012-08-01T00:00:00"/>
    <n v="98"/>
    <n v="5"/>
    <n v="17"/>
    <n v="17"/>
    <n v="13"/>
    <n v="14"/>
    <n v="34"/>
    <n v="4"/>
    <n v="2"/>
    <n v="1"/>
    <n v="3"/>
    <n v="9"/>
    <n v="0"/>
    <n v="0"/>
    <n v="0"/>
    <n v="0"/>
    <n v="0"/>
    <n v="0"/>
    <n v="0"/>
    <s v="Spain"/>
  </r>
  <r>
    <n v="2831"/>
    <x v="14"/>
    <x v="0"/>
    <x v="3"/>
    <x v="1962"/>
    <n v="0"/>
    <n v="1"/>
    <d v="2014-06-27T00:00:00"/>
    <n v="99"/>
    <n v="453"/>
    <n v="38"/>
    <n v="279"/>
    <n v="188"/>
    <n v="38"/>
    <n v="183"/>
    <n v="2"/>
    <n v="7"/>
    <n v="7"/>
    <n v="10"/>
    <n v="3"/>
    <n v="0"/>
    <n v="0"/>
    <n v="0"/>
    <n v="0"/>
    <n v="0"/>
    <n v="0"/>
    <n v="0"/>
    <s v="Spain"/>
  </r>
  <r>
    <n v="868"/>
    <x v="13"/>
    <x v="0"/>
    <x v="2"/>
    <x v="1963"/>
    <n v="0"/>
    <n v="1"/>
    <d v="2014-06-08T00:00:00"/>
    <n v="99"/>
    <n v="54"/>
    <n v="0"/>
    <n v="7"/>
    <n v="0"/>
    <n v="0"/>
    <n v="4"/>
    <n v="1"/>
    <n v="2"/>
    <n v="0"/>
    <n v="3"/>
    <n v="6"/>
    <n v="0"/>
    <n v="0"/>
    <n v="0"/>
    <n v="0"/>
    <n v="0"/>
    <n v="0"/>
    <n v="0"/>
    <s v="Saudi Arabia"/>
  </r>
  <r>
    <n v="7212"/>
    <x v="13"/>
    <x v="0"/>
    <x v="2"/>
    <x v="1963"/>
    <n v="0"/>
    <n v="1"/>
    <d v="2014-06-08T00:00:00"/>
    <n v="99"/>
    <n v="54"/>
    <n v="0"/>
    <n v="7"/>
    <n v="0"/>
    <n v="0"/>
    <n v="4"/>
    <n v="1"/>
    <n v="2"/>
    <n v="0"/>
    <n v="3"/>
    <n v="6"/>
    <n v="0"/>
    <n v="0"/>
    <n v="0"/>
    <n v="0"/>
    <n v="0"/>
    <n v="0"/>
    <n v="0"/>
    <s v="Australia"/>
  </r>
  <r>
    <n v="1743"/>
    <x v="21"/>
    <x v="0"/>
    <x v="1"/>
    <x v="1964"/>
    <n v="0"/>
    <n v="0"/>
    <d v="2014-05-26T00:00:00"/>
    <n v="99"/>
    <n v="273"/>
    <n v="86"/>
    <n v="208"/>
    <n v="177"/>
    <n v="14"/>
    <n v="43"/>
    <n v="1"/>
    <n v="2"/>
    <n v="3"/>
    <n v="5"/>
    <n v="1"/>
    <n v="0"/>
    <n v="0"/>
    <n v="0"/>
    <n v="0"/>
    <n v="0"/>
    <n v="0"/>
    <n v="0"/>
    <s v="Spain"/>
  </r>
  <r>
    <n v="2415"/>
    <x v="31"/>
    <x v="0"/>
    <x v="3"/>
    <x v="1965"/>
    <n v="0"/>
    <n v="1"/>
    <d v="2014-04-07T00:00:00"/>
    <n v="99"/>
    <n v="362"/>
    <n v="17"/>
    <n v="398"/>
    <n v="80"/>
    <n v="35"/>
    <n v="61"/>
    <n v="3"/>
    <n v="5"/>
    <n v="3"/>
    <n v="5"/>
    <n v="4"/>
    <n v="1"/>
    <n v="0"/>
    <n v="0"/>
    <n v="0"/>
    <n v="0"/>
    <n v="0"/>
    <n v="0"/>
    <s v="Spain"/>
  </r>
  <r>
    <n v="7947"/>
    <x v="10"/>
    <x v="0"/>
    <x v="2"/>
    <x v="1966"/>
    <n v="1"/>
    <n v="1"/>
    <d v="2014-03-25T00:00:00"/>
    <n v="99"/>
    <n v="24"/>
    <n v="0"/>
    <n v="8"/>
    <n v="0"/>
    <n v="1"/>
    <n v="4"/>
    <n v="1"/>
    <n v="1"/>
    <n v="0"/>
    <n v="3"/>
    <n v="5"/>
    <n v="0"/>
    <n v="0"/>
    <n v="0"/>
    <n v="0"/>
    <n v="0"/>
    <n v="0"/>
    <n v="0"/>
    <s v="Spain"/>
  </r>
  <r>
    <n v="2106"/>
    <x v="21"/>
    <x v="2"/>
    <x v="2"/>
    <x v="1967"/>
    <n v="0"/>
    <n v="0"/>
    <d v="2014-03-17T00:00:00"/>
    <n v="99"/>
    <n v="0"/>
    <n v="6"/>
    <n v="3"/>
    <n v="7"/>
    <n v="6"/>
    <n v="12"/>
    <n v="1"/>
    <n v="1"/>
    <n v="0"/>
    <n v="3"/>
    <n v="8"/>
    <n v="0"/>
    <n v="0"/>
    <n v="0"/>
    <n v="0"/>
    <n v="0"/>
    <n v="0"/>
    <n v="0"/>
    <s v="Spain"/>
  </r>
  <r>
    <n v="3363"/>
    <x v="21"/>
    <x v="2"/>
    <x v="2"/>
    <x v="1967"/>
    <n v="0"/>
    <n v="0"/>
    <d v="2014-03-17T00:00:00"/>
    <n v="99"/>
    <n v="0"/>
    <n v="6"/>
    <n v="3"/>
    <n v="7"/>
    <n v="6"/>
    <n v="12"/>
    <n v="1"/>
    <n v="1"/>
    <n v="0"/>
    <n v="3"/>
    <n v="8"/>
    <n v="0"/>
    <n v="0"/>
    <n v="0"/>
    <n v="0"/>
    <n v="0"/>
    <n v="0"/>
    <n v="0"/>
    <s v="Spain"/>
  </r>
  <r>
    <n v="8595"/>
    <x v="28"/>
    <x v="0"/>
    <x v="4"/>
    <x v="1968"/>
    <n v="0"/>
    <n v="1"/>
    <d v="2014-02-11T00:00:00"/>
    <n v="99"/>
    <n v="55"/>
    <n v="0"/>
    <n v="6"/>
    <n v="2"/>
    <n v="0"/>
    <n v="4"/>
    <n v="2"/>
    <n v="1"/>
    <n v="1"/>
    <n v="3"/>
    <n v="5"/>
    <n v="0"/>
    <n v="0"/>
    <n v="0"/>
    <n v="0"/>
    <n v="0"/>
    <n v="0"/>
    <n v="0"/>
    <s v="Australia"/>
  </r>
  <r>
    <n v="7232"/>
    <x v="28"/>
    <x v="0"/>
    <x v="4"/>
    <x v="1968"/>
    <n v="0"/>
    <n v="1"/>
    <d v="2014-02-11T00:00:00"/>
    <n v="99"/>
    <n v="55"/>
    <n v="0"/>
    <n v="6"/>
    <n v="2"/>
    <n v="0"/>
    <n v="4"/>
    <n v="2"/>
    <n v="1"/>
    <n v="1"/>
    <n v="3"/>
    <n v="5"/>
    <n v="0"/>
    <n v="0"/>
    <n v="0"/>
    <n v="0"/>
    <n v="0"/>
    <n v="0"/>
    <n v="0"/>
    <s v="Spain"/>
  </r>
  <r>
    <n v="7829"/>
    <x v="58"/>
    <x v="2"/>
    <x v="0"/>
    <x v="1969"/>
    <n v="1"/>
    <n v="0"/>
    <d v="2013-09-26T00:00:00"/>
    <n v="99"/>
    <n v="15"/>
    <n v="6"/>
    <n v="8"/>
    <n v="7"/>
    <n v="4"/>
    <n v="25"/>
    <n v="1"/>
    <n v="2"/>
    <n v="1"/>
    <n v="2"/>
    <n v="5"/>
    <n v="0"/>
    <n v="0"/>
    <n v="0"/>
    <n v="0"/>
    <n v="0"/>
    <n v="0"/>
    <n v="1"/>
    <s v="India"/>
  </r>
  <r>
    <n v="9977"/>
    <x v="28"/>
    <x v="0"/>
    <x v="0"/>
    <x v="1970"/>
    <n v="0"/>
    <n v="1"/>
    <d v="2013-09-17T00:00:00"/>
    <n v="99"/>
    <n v="321"/>
    <n v="11"/>
    <n v="309"/>
    <n v="33"/>
    <n v="26"/>
    <n v="34"/>
    <n v="3"/>
    <n v="9"/>
    <n v="3"/>
    <n v="5"/>
    <n v="4"/>
    <n v="0"/>
    <n v="0"/>
    <n v="0"/>
    <n v="0"/>
    <n v="0"/>
    <n v="0"/>
    <n v="0"/>
    <s v="USA"/>
  </r>
  <r>
    <n v="10142"/>
    <x v="14"/>
    <x v="1"/>
    <x v="0"/>
    <x v="1593"/>
    <n v="0"/>
    <n v="1"/>
    <d v="2013-03-07T00:00:00"/>
    <n v="99"/>
    <n v="372"/>
    <n v="18"/>
    <n v="126"/>
    <n v="47"/>
    <n v="48"/>
    <n v="78"/>
    <n v="2"/>
    <n v="5"/>
    <n v="2"/>
    <n v="11"/>
    <n v="4"/>
    <n v="0"/>
    <n v="0"/>
    <n v="0"/>
    <n v="0"/>
    <n v="0"/>
    <n v="0"/>
    <n v="0"/>
    <s v="USA"/>
  </r>
  <r>
    <n v="5263"/>
    <x v="11"/>
    <x v="2"/>
    <x v="2"/>
    <x v="1971"/>
    <n v="1"/>
    <n v="0"/>
    <d v="2013-01-22T00:00:00"/>
    <n v="99"/>
    <n v="5"/>
    <n v="10"/>
    <n v="13"/>
    <n v="3"/>
    <n v="8"/>
    <n v="16"/>
    <n v="1"/>
    <n v="1"/>
    <n v="0"/>
    <n v="3"/>
    <n v="8"/>
    <n v="0"/>
    <n v="0"/>
    <n v="0"/>
    <n v="0"/>
    <n v="0"/>
    <n v="0"/>
    <n v="0"/>
    <s v="Spain"/>
  </r>
  <r>
    <n v="22"/>
    <x v="14"/>
    <x v="0"/>
    <x v="0"/>
    <x v="1972"/>
    <n v="1"/>
    <n v="0"/>
    <d v="2012-12-03T00:00:00"/>
    <n v="99"/>
    <n v="185"/>
    <n v="2"/>
    <n v="88"/>
    <n v="15"/>
    <n v="5"/>
    <n v="14"/>
    <n v="2"/>
    <n v="6"/>
    <n v="1"/>
    <n v="5"/>
    <n v="8"/>
    <n v="0"/>
    <n v="0"/>
    <n v="0"/>
    <n v="0"/>
    <n v="0"/>
    <n v="0"/>
    <n v="0"/>
    <s v="Spain"/>
  </r>
  <r>
    <n v="528"/>
    <x v="29"/>
    <x v="0"/>
    <x v="2"/>
    <x v="1973"/>
    <n v="0"/>
    <n v="0"/>
    <d v="2012-11-29T00:00:00"/>
    <n v="99"/>
    <n v="267"/>
    <n v="38"/>
    <n v="701"/>
    <n v="149"/>
    <n v="165"/>
    <n v="63"/>
    <n v="1"/>
    <n v="5"/>
    <n v="4"/>
    <n v="10"/>
    <n v="3"/>
    <n v="0"/>
    <n v="0"/>
    <n v="0"/>
    <n v="0"/>
    <n v="0"/>
    <n v="0"/>
    <n v="0"/>
    <s v="India"/>
  </r>
  <r>
    <n v="4070"/>
    <x v="10"/>
    <x v="1"/>
    <x v="2"/>
    <x v="1974"/>
    <n v="0"/>
    <n v="2"/>
    <d v="2012-09-01T00:00:00"/>
    <n v="99"/>
    <n v="169"/>
    <n v="24"/>
    <n v="553"/>
    <n v="188"/>
    <n v="0"/>
    <n v="144"/>
    <n v="1"/>
    <n v="8"/>
    <n v="5"/>
    <n v="4"/>
    <n v="7"/>
    <n v="0"/>
    <n v="0"/>
    <n v="0"/>
    <n v="1"/>
    <n v="1"/>
    <n v="1"/>
    <n v="0"/>
    <s v="Canad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C82404-F61A-48A4-9E78-9D9482657B1C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5:C42" firstHeaderRow="1" firstDataRow="1" firstDataCol="0"/>
  <pivotFields count="28">
    <pivotField showAll="0"/>
    <pivotField showAll="0"/>
    <pivotField showAll="0"/>
    <pivotField showAll="0"/>
    <pivotField showAll="0">
      <items count="1976">
        <item x="1293"/>
        <item x="859"/>
        <item x="1143"/>
        <item x="588"/>
        <item x="13"/>
        <item x="408"/>
        <item x="266"/>
        <item x="1352"/>
        <item x="57"/>
        <item x="1524"/>
        <item x="1827"/>
        <item x="130"/>
        <item x="1252"/>
        <item x="1056"/>
        <item x="522"/>
        <item x="1813"/>
        <item x="657"/>
        <item x="161"/>
        <item x="668"/>
        <item x="1047"/>
        <item x="695"/>
        <item x="1649"/>
        <item x="338"/>
        <item x="782"/>
        <item x="1718"/>
        <item x="599"/>
        <item x="958"/>
        <item x="899"/>
        <item x="1862"/>
        <item x="1726"/>
        <item x="881"/>
        <item x="481"/>
        <item x="819"/>
        <item x="1615"/>
        <item x="1422"/>
        <item x="1767"/>
        <item x="47"/>
        <item x="800"/>
        <item x="1729"/>
        <item x="1057"/>
        <item x="750"/>
        <item x="1861"/>
        <item x="1519"/>
        <item x="1919"/>
        <item x="283"/>
        <item x="1215"/>
        <item x="554"/>
        <item x="1043"/>
        <item x="184"/>
        <item x="263"/>
        <item x="532"/>
        <item x="1383"/>
        <item x="856"/>
        <item x="1410"/>
        <item x="1530"/>
        <item x="1499"/>
        <item x="461"/>
        <item x="864"/>
        <item x="1038"/>
        <item x="1513"/>
        <item x="210"/>
        <item x="984"/>
        <item x="406"/>
        <item x="1011"/>
        <item x="752"/>
        <item x="1920"/>
        <item x="1914"/>
        <item x="1592"/>
        <item x="215"/>
        <item x="786"/>
        <item x="1584"/>
        <item x="261"/>
        <item x="764"/>
        <item x="1388"/>
        <item x="1653"/>
        <item x="307"/>
        <item x="820"/>
        <item x="1396"/>
        <item x="441"/>
        <item x="31"/>
        <item x="976"/>
        <item x="51"/>
        <item x="1495"/>
        <item x="1786"/>
        <item x="1545"/>
        <item x="1900"/>
        <item x="831"/>
        <item x="312"/>
        <item x="131"/>
        <item x="324"/>
        <item x="839"/>
        <item x="866"/>
        <item x="982"/>
        <item x="796"/>
        <item x="526"/>
        <item x="662"/>
        <item x="1527"/>
        <item x="165"/>
        <item x="1596"/>
        <item x="1261"/>
        <item x="939"/>
        <item x="1884"/>
        <item x="1310"/>
        <item x="487"/>
        <item x="1477"/>
        <item x="1967"/>
        <item x="558"/>
        <item x="384"/>
        <item x="1285"/>
        <item x="132"/>
        <item x="1255"/>
        <item x="345"/>
        <item x="1173"/>
        <item x="1764"/>
        <item x="793"/>
        <item x="498"/>
        <item x="309"/>
        <item x="1781"/>
        <item x="811"/>
        <item x="703"/>
        <item x="1132"/>
        <item x="1510"/>
        <item x="125"/>
        <item x="37"/>
        <item x="4"/>
        <item x="1509"/>
        <item x="1106"/>
        <item x="1597"/>
        <item x="773"/>
        <item x="325"/>
        <item x="755"/>
        <item x="1624"/>
        <item x="119"/>
        <item x="1030"/>
        <item x="874"/>
        <item x="236"/>
        <item x="909"/>
        <item x="1532"/>
        <item x="332"/>
        <item x="975"/>
        <item x="646"/>
        <item x="1707"/>
        <item x="1824"/>
        <item x="1879"/>
        <item x="978"/>
        <item x="1488"/>
        <item x="518"/>
        <item x="1717"/>
        <item x="1346"/>
        <item x="744"/>
        <item x="785"/>
        <item x="574"/>
        <item x="473"/>
        <item x="947"/>
        <item x="630"/>
        <item x="1024"/>
        <item x="60"/>
        <item x="817"/>
        <item x="1501"/>
        <item x="1335"/>
        <item x="613"/>
        <item x="1945"/>
        <item x="1660"/>
        <item x="1641"/>
        <item x="1405"/>
        <item x="601"/>
        <item x="1437"/>
        <item x="1847"/>
        <item x="1420"/>
        <item x="798"/>
        <item x="1035"/>
        <item x="1343"/>
        <item x="1062"/>
        <item x="277"/>
        <item x="1744"/>
        <item x="1526"/>
        <item x="1675"/>
        <item x="911"/>
        <item x="1516"/>
        <item x="1311"/>
        <item x="1942"/>
        <item x="1290"/>
        <item x="81"/>
        <item x="1606"/>
        <item x="948"/>
        <item x="1355"/>
        <item x="159"/>
        <item x="1580"/>
        <item x="87"/>
        <item x="1326"/>
        <item x="1878"/>
        <item x="146"/>
        <item x="1655"/>
        <item x="1183"/>
        <item x="1960"/>
        <item x="189"/>
        <item x="928"/>
        <item x="1939"/>
        <item x="1876"/>
        <item x="82"/>
        <item x="349"/>
        <item x="1946"/>
        <item x="1711"/>
        <item x="336"/>
        <item x="1059"/>
        <item x="674"/>
        <item x="1432"/>
        <item x="218"/>
        <item x="1577"/>
        <item x="733"/>
        <item x="530"/>
        <item x="905"/>
        <item x="1026"/>
        <item x="912"/>
        <item x="1162"/>
        <item x="957"/>
        <item x="1654"/>
        <item x="328"/>
        <item x="728"/>
        <item x="374"/>
        <item x="1505"/>
        <item x="705"/>
        <item x="1042"/>
        <item x="901"/>
        <item x="1741"/>
        <item x="41"/>
        <item x="612"/>
        <item x="977"/>
        <item x="1679"/>
        <item x="1538"/>
        <item x="1228"/>
        <item x="801"/>
        <item x="1002"/>
        <item x="989"/>
        <item x="126"/>
        <item x="264"/>
        <item x="471"/>
        <item x="1846"/>
        <item x="687"/>
        <item x="825"/>
        <item x="1403"/>
        <item x="525"/>
        <item x="523"/>
        <item x="1296"/>
        <item x="1017"/>
        <item x="211"/>
        <item x="1048"/>
        <item x="12"/>
        <item x="1483"/>
        <item x="560"/>
        <item x="220"/>
        <item x="352"/>
        <item x="1788"/>
        <item x="1289"/>
        <item x="1791"/>
        <item x="1282"/>
        <item x="1550"/>
        <item x="682"/>
        <item x="837"/>
        <item x="286"/>
        <item x="1850"/>
        <item x="407"/>
        <item x="1012"/>
        <item x="802"/>
        <item x="69"/>
        <item x="1678"/>
        <item x="84"/>
        <item x="313"/>
        <item x="1167"/>
        <item x="75"/>
        <item x="898"/>
        <item x="777"/>
        <item x="1808"/>
        <item x="342"/>
        <item x="829"/>
        <item x="853"/>
        <item x="1588"/>
        <item x="645"/>
        <item x="1783"/>
        <item x="1316"/>
        <item x="224"/>
        <item x="1546"/>
        <item x="472"/>
        <item x="1586"/>
        <item x="1364"/>
        <item x="1175"/>
        <item x="719"/>
        <item x="991"/>
        <item x="735"/>
        <item x="1340"/>
        <item x="1743"/>
        <item x="1064"/>
        <item x="1923"/>
        <item x="1440"/>
        <item x="1114"/>
        <item x="1163"/>
        <item x="848"/>
        <item x="1093"/>
        <item x="1139"/>
        <item x="1560"/>
        <item x="330"/>
        <item x="1523"/>
        <item x="1714"/>
        <item x="1198"/>
        <item x="396"/>
        <item x="791"/>
        <item x="876"/>
        <item x="624"/>
        <item x="1207"/>
        <item x="1110"/>
        <item x="253"/>
        <item x="1897"/>
        <item x="1189"/>
        <item x="938"/>
        <item x="1053"/>
        <item x="1756"/>
        <item x="143"/>
        <item x="459"/>
        <item x="1754"/>
        <item x="427"/>
        <item x="1536"/>
        <item x="1051"/>
        <item x="454"/>
        <item x="572"/>
        <item x="571"/>
        <item x="557"/>
        <item x="400"/>
        <item x="616"/>
        <item x="1036"/>
        <item x="1508"/>
        <item x="295"/>
        <item x="951"/>
        <item x="401"/>
        <item x="1932"/>
        <item x="691"/>
        <item x="124"/>
        <item x="446"/>
        <item x="163"/>
        <item x="337"/>
        <item x="607"/>
        <item x="152"/>
        <item x="17"/>
        <item x="564"/>
        <item x="1424"/>
        <item x="141"/>
        <item x="1334"/>
        <item x="1502"/>
        <item x="314"/>
        <item x="888"/>
        <item x="1705"/>
        <item x="1771"/>
        <item x="478"/>
        <item x="1836"/>
        <item x="340"/>
        <item x="686"/>
        <item x="865"/>
        <item x="726"/>
        <item x="1014"/>
        <item x="1668"/>
        <item x="1971"/>
        <item x="1579"/>
        <item x="1172"/>
        <item x="1247"/>
        <item x="1191"/>
        <item x="1086"/>
        <item x="484"/>
        <item x="1149"/>
        <item x="1599"/>
        <item x="816"/>
        <item x="455"/>
        <item x="1894"/>
        <item x="1952"/>
        <item x="818"/>
        <item x="327"/>
        <item x="1650"/>
        <item x="269"/>
        <item x="1834"/>
        <item x="643"/>
        <item x="1912"/>
        <item x="317"/>
        <item x="1467"/>
        <item x="80"/>
        <item x="153"/>
        <item x="296"/>
        <item x="1506"/>
        <item x="122"/>
        <item x="1778"/>
        <item x="1511"/>
        <item x="331"/>
        <item x="15"/>
        <item x="546"/>
        <item x="541"/>
        <item x="43"/>
        <item x="1256"/>
        <item x="1213"/>
        <item x="241"/>
        <item x="3"/>
        <item x="278"/>
        <item x="209"/>
        <item x="678"/>
        <item x="780"/>
        <item x="790"/>
        <item x="974"/>
        <item x="581"/>
        <item x="1525"/>
        <item x="1557"/>
        <item x="1548"/>
        <item x="736"/>
        <item x="111"/>
        <item x="329"/>
        <item x="23"/>
        <item x="192"/>
        <item x="1795"/>
        <item x="910"/>
        <item x="573"/>
        <item x="1404"/>
        <item x="249"/>
        <item x="589"/>
        <item x="702"/>
        <item x="779"/>
        <item x="1209"/>
        <item x="1517"/>
        <item x="1623"/>
        <item x="497"/>
        <item x="669"/>
        <item x="1176"/>
        <item x="1558"/>
        <item x="949"/>
        <item x="679"/>
        <item x="1019"/>
        <item x="217"/>
        <item x="781"/>
        <item x="1817"/>
        <item x="1298"/>
        <item x="453"/>
        <item x="995"/>
        <item x="704"/>
        <item x="1224"/>
        <item x="1730"/>
        <item x="1832"/>
        <item x="878"/>
        <item x="918"/>
        <item x="238"/>
        <item x="1933"/>
        <item x="316"/>
        <item x="1374"/>
        <item x="797"/>
        <item x="194"/>
        <item x="72"/>
        <item x="1448"/>
        <item x="504"/>
        <item x="1320"/>
        <item x="1622"/>
        <item x="1115"/>
        <item x="1361"/>
        <item x="1246"/>
        <item x="1627"/>
        <item x="1840"/>
        <item x="1174"/>
        <item x="1889"/>
        <item x="1887"/>
        <item x="869"/>
        <item x="29"/>
        <item x="1349"/>
        <item x="963"/>
        <item x="182"/>
        <item x="647"/>
        <item x="1307"/>
        <item x="62"/>
        <item x="1022"/>
        <item x="1294"/>
        <item x="1248"/>
        <item x="1498"/>
        <item x="1782"/>
        <item x="1414"/>
        <item x="536"/>
        <item x="1528"/>
        <item x="243"/>
        <item x="828"/>
        <item x="228"/>
        <item x="1368"/>
        <item x="1063"/>
        <item x="712"/>
        <item x="25"/>
        <item x="416"/>
        <item x="1242"/>
        <item x="1883"/>
        <item x="171"/>
        <item x="1533"/>
        <item x="240"/>
        <item x="694"/>
        <item x="1319"/>
        <item x="1890"/>
        <item x="740"/>
        <item x="1087"/>
        <item x="1720"/>
        <item x="698"/>
        <item x="1100"/>
        <item x="1881"/>
        <item x="350"/>
        <item x="748"/>
        <item x="276"/>
        <item x="1607"/>
        <item x="1129"/>
        <item x="488"/>
        <item x="697"/>
        <item x="1646"/>
        <item x="1098"/>
        <item x="1088"/>
        <item x="1357"/>
        <item x="930"/>
        <item x="960"/>
        <item x="681"/>
        <item x="289"/>
        <item x="356"/>
        <item x="489"/>
        <item x="1590"/>
        <item x="846"/>
        <item x="1069"/>
        <item x="1072"/>
        <item x="237"/>
        <item x="204"/>
        <item x="1489"/>
        <item x="1559"/>
        <item x="18"/>
        <item x="1969"/>
        <item x="809"/>
        <item x="346"/>
        <item x="1406"/>
        <item x="1055"/>
        <item x="1270"/>
        <item x="333"/>
        <item x="311"/>
        <item x="456"/>
        <item x="1768"/>
        <item x="1079"/>
        <item x="1484"/>
        <item x="908"/>
        <item x="1006"/>
        <item x="996"/>
        <item x="880"/>
        <item x="1136"/>
        <item x="1001"/>
        <item x="1447"/>
        <item x="843"/>
        <item x="1777"/>
        <item x="634"/>
        <item x="1291"/>
        <item x="1004"/>
        <item x="190"/>
        <item x="1610"/>
        <item x="1037"/>
        <item x="1353"/>
        <item x="1801"/>
        <item x="924"/>
        <item x="672"/>
        <item x="883"/>
        <item x="105"/>
        <item x="937"/>
        <item x="299"/>
        <item x="377"/>
        <item x="499"/>
        <item x="994"/>
        <item x="1639"/>
        <item x="103"/>
        <item x="653"/>
        <item x="993"/>
        <item x="425"/>
        <item x="587"/>
        <item x="1003"/>
        <item x="1507"/>
        <item x="983"/>
        <item x="1931"/>
        <item x="480"/>
        <item x="1398"/>
        <item x="1376"/>
        <item x="139"/>
        <item x="635"/>
        <item x="409"/>
        <item x="1724"/>
        <item x="404"/>
        <item x="402"/>
        <item x="1681"/>
        <item x="59"/>
        <item x="1908"/>
        <item x="534"/>
        <item x="1476"/>
        <item x="1315"/>
        <item x="1823"/>
        <item x="1177"/>
        <item x="1239"/>
        <item x="1898"/>
        <item x="411"/>
        <item x="981"/>
        <item x="364"/>
        <item x="53"/>
        <item x="65"/>
        <item x="1304"/>
        <item x="852"/>
        <item x="1142"/>
        <item x="894"/>
        <item x="1938"/>
        <item x="1609"/>
        <item x="1411"/>
        <item x="1046"/>
        <item x="1201"/>
        <item x="443"/>
        <item x="1152"/>
        <item x="1712"/>
        <item x="1790"/>
        <item x="1859"/>
        <item x="353"/>
        <item x="1684"/>
        <item x="1202"/>
        <item x="1806"/>
        <item x="1845"/>
        <item x="570"/>
        <item x="40"/>
        <item x="1809"/>
        <item x="34"/>
        <item x="430"/>
        <item x="343"/>
        <item x="1271"/>
        <item x="1734"/>
        <item x="1101"/>
        <item x="746"/>
        <item x="1936"/>
        <item x="841"/>
        <item x="1826"/>
        <item x="868"/>
        <item x="200"/>
        <item x="378"/>
        <item x="1828"/>
        <item x="1784"/>
        <item x="1341"/>
        <item x="418"/>
        <item x="636"/>
        <item x="1697"/>
        <item x="466"/>
        <item x="1644"/>
        <item x="1470"/>
        <item x="627"/>
        <item x="1685"/>
        <item x="1367"/>
        <item x="1643"/>
        <item x="1192"/>
        <item x="955"/>
        <item x="1060"/>
        <item x="1085"/>
        <item x="1564"/>
        <item x="1896"/>
        <item x="1647"/>
        <item x="654"/>
        <item x="625"/>
        <item x="1436"/>
        <item x="20"/>
        <item x="1378"/>
        <item x="765"/>
        <item x="486"/>
        <item x="1273"/>
        <item x="639"/>
        <item x="381"/>
        <item x="1544"/>
        <item x="1266"/>
        <item x="670"/>
        <item x="247"/>
        <item x="1309"/>
        <item x="1356"/>
        <item x="272"/>
        <item x="665"/>
        <item x="1595"/>
        <item x="840"/>
        <item x="410"/>
        <item x="1955"/>
        <item x="683"/>
        <item x="485"/>
        <item x="233"/>
        <item x="133"/>
        <item x="1569"/>
        <item x="1727"/>
        <item x="1598"/>
        <item x="1027"/>
        <item x="326"/>
        <item x="1362"/>
        <item x="1332"/>
        <item x="638"/>
        <item x="1155"/>
        <item x="1837"/>
        <item x="651"/>
        <item x="1039"/>
        <item x="292"/>
        <item x="1321"/>
        <item x="319"/>
        <item x="475"/>
        <item x="925"/>
        <item x="1153"/>
        <item x="710"/>
        <item x="1905"/>
        <item x="1728"/>
        <item x="531"/>
        <item x="648"/>
        <item x="414"/>
        <item x="815"/>
        <item x="1418"/>
        <item x="1917"/>
        <item x="1966"/>
        <item x="699"/>
        <item x="1797"/>
        <item x="1665"/>
        <item x="879"/>
        <item x="861"/>
        <item x="1371"/>
        <item x="715"/>
        <item x="375"/>
        <item x="1968"/>
        <item x="1431"/>
        <item x="1911"/>
        <item x="1863"/>
        <item x="1961"/>
        <item x="583"/>
        <item x="160"/>
        <item x="621"/>
        <item x="1829"/>
        <item x="882"/>
        <item x="270"/>
        <item x="959"/>
        <item x="590"/>
        <item x="783"/>
        <item x="202"/>
        <item x="1272"/>
        <item x="1073"/>
        <item x="320"/>
        <item x="1278"/>
        <item x="250"/>
        <item x="1814"/>
        <item x="916"/>
        <item x="1574"/>
        <item x="213"/>
        <item x="622"/>
        <item x="1365"/>
        <item x="1680"/>
        <item x="1762"/>
        <item x="68"/>
        <item x="1223"/>
        <item x="1752"/>
        <item x="502"/>
        <item x="19"/>
        <item x="1015"/>
        <item x="1663"/>
        <item x="540"/>
        <item x="893"/>
        <item x="768"/>
        <item x="1008"/>
        <item x="205"/>
        <item x="445"/>
        <item x="235"/>
        <item x="1074"/>
        <item x="386"/>
        <item x="403"/>
        <item x="933"/>
        <item x="419"/>
        <item x="351"/>
        <item x="1243"/>
        <item x="482"/>
        <item x="1695"/>
        <item x="954"/>
        <item x="965"/>
        <item x="1302"/>
        <item x="370"/>
        <item x="615"/>
        <item x="1380"/>
        <item x="388"/>
        <item x="1455"/>
        <item x="1399"/>
        <item x="1409"/>
        <item x="1723"/>
        <item x="1075"/>
        <item x="1657"/>
        <item x="806"/>
        <item x="1159"/>
        <item x="1951"/>
        <item x="490"/>
        <item x="717"/>
        <item x="511"/>
        <item x="1640"/>
        <item x="1963"/>
        <item x="1425"/>
        <item x="248"/>
        <item x="7"/>
        <item x="652"/>
        <item x="725"/>
        <item x="539"/>
        <item x="1796"/>
        <item x="1594"/>
        <item x="515"/>
        <item x="1479"/>
        <item x="1482"/>
        <item x="579"/>
        <item x="191"/>
        <item x="689"/>
        <item x="104"/>
        <item x="1851"/>
        <item x="1287"/>
        <item x="1092"/>
        <item x="186"/>
        <item x="221"/>
        <item x="754"/>
        <item x="412"/>
        <item x="1833"/>
        <item x="293"/>
        <item x="1759"/>
        <item x="854"/>
        <item x="318"/>
        <item x="1589"/>
        <item x="415"/>
        <item x="460"/>
        <item x="913"/>
        <item x="1943"/>
        <item x="440"/>
        <item x="503"/>
        <item x="239"/>
        <item x="927"/>
        <item x="700"/>
        <item x="1237"/>
        <item x="246"/>
        <item x="1731"/>
        <item x="79"/>
        <item x="1676"/>
        <item x="1551"/>
        <item x="737"/>
        <item x="1751"/>
        <item x="1972"/>
        <item x="584"/>
        <item x="30"/>
        <item x="1772"/>
        <item x="1125"/>
        <item x="140"/>
        <item x="1137"/>
        <item x="1394"/>
        <item x="112"/>
        <item x="1052"/>
        <item x="759"/>
        <item x="822"/>
        <item x="1421"/>
        <item x="1769"/>
        <item x="1113"/>
        <item x="1686"/>
        <item x="1614"/>
        <item x="1818"/>
        <item x="424"/>
        <item x="732"/>
        <item x="1805"/>
        <item x="1870"/>
        <item x="1419"/>
        <item x="1118"/>
        <item x="1776"/>
        <item x="137"/>
        <item x="729"/>
        <item x="52"/>
        <item x="1635"/>
        <item x="222"/>
        <item x="1393"/>
        <item x="1855"/>
        <item x="799"/>
        <item x="91"/>
        <item x="1601"/>
        <item x="875"/>
        <item x="1902"/>
        <item x="1144"/>
        <item x="623"/>
        <item x="1091"/>
        <item x="16"/>
        <item x="1434"/>
        <item x="1875"/>
        <item x="1449"/>
        <item x="180"/>
        <item x="1107"/>
        <item x="690"/>
        <item x="494"/>
        <item x="1382"/>
        <item x="795"/>
        <item x="1520"/>
        <item x="1065"/>
        <item x="1469"/>
        <item x="58"/>
        <item x="96"/>
        <item x="660"/>
        <item x="168"/>
        <item x="1798"/>
        <item x="1007"/>
        <item x="1800"/>
        <item x="183"/>
        <item x="1572"/>
        <item x="1888"/>
        <item x="1926"/>
        <item x="198"/>
        <item x="548"/>
        <item x="46"/>
        <item x="428"/>
        <item x="1856"/>
        <item x="1076"/>
        <item x="287"/>
        <item x="895"/>
        <item x="149"/>
        <item x="322"/>
        <item x="1807"/>
        <item x="1373"/>
        <item x="600"/>
        <item x="359"/>
        <item x="1258"/>
        <item x="1849"/>
        <item x="1111"/>
        <item x="1757"/>
        <item x="208"/>
        <item x="602"/>
        <item x="922"/>
        <item x="115"/>
        <item x="1222"/>
        <item x="21"/>
        <item x="509"/>
        <item x="1292"/>
        <item x="1542"/>
        <item x="1402"/>
        <item x="730"/>
        <item x="1928"/>
        <item x="1631"/>
        <item x="1322"/>
        <item x="1839"/>
        <item x="1259"/>
        <item x="134"/>
        <item x="113"/>
        <item x="1575"/>
        <item x="436"/>
        <item x="195"/>
        <item x="1347"/>
        <item x="1755"/>
        <item x="667"/>
        <item x="935"/>
        <item x="1395"/>
        <item x="1500"/>
        <item x="1045"/>
        <item x="493"/>
        <item x="1428"/>
        <item x="1819"/>
        <item x="77"/>
        <item x="585"/>
        <item x="102"/>
        <item x="225"/>
        <item x="506"/>
        <item x="1775"/>
        <item x="1957"/>
        <item x="1128"/>
        <item x="1284"/>
        <item x="900"/>
        <item x="1244"/>
        <item x="1227"/>
        <item x="553"/>
        <item x="275"/>
        <item x="1765"/>
        <item x="986"/>
        <item x="1748"/>
        <item x="1725"/>
        <item x="251"/>
        <item x="1656"/>
        <item x="1573"/>
        <item x="1918"/>
        <item x="778"/>
        <item x="923"/>
        <item x="580"/>
        <item x="756"/>
        <item x="212"/>
        <item x="892"/>
        <item x="1692"/>
        <item x="758"/>
        <item x="1104"/>
        <item x="1628"/>
        <item x="850"/>
        <item x="1344"/>
        <item x="1830"/>
        <item x="306"/>
        <item x="562"/>
        <item x="1216"/>
        <item x="804"/>
        <item x="1612"/>
        <item x="676"/>
        <item x="1112"/>
        <item x="1473"/>
        <item x="763"/>
        <item x="1758"/>
        <item x="1025"/>
        <item x="1906"/>
        <item x="1338"/>
        <item x="1531"/>
        <item x="1122"/>
        <item x="950"/>
        <item x="794"/>
        <item x="49"/>
        <item x="747"/>
        <item x="496"/>
        <item x="1262"/>
        <item x="1147"/>
        <item x="1694"/>
        <item x="1366"/>
        <item x="1082"/>
        <item x="1370"/>
        <item x="1268"/>
        <item x="1446"/>
        <item x="158"/>
        <item x="1867"/>
        <item x="870"/>
        <item x="824"/>
        <item x="673"/>
        <item x="1844"/>
        <item x="629"/>
        <item x="1305"/>
        <item x="1389"/>
        <item x="998"/>
        <item x="1097"/>
        <item x="1323"/>
        <item x="987"/>
        <item x="810"/>
        <item x="1732"/>
        <item x="371"/>
        <item x="1231"/>
        <item x="664"/>
        <item x="114"/>
        <item x="61"/>
        <item x="713"/>
        <item x="842"/>
        <item x="355"/>
        <item x="1218"/>
        <item x="611"/>
        <item x="1891"/>
        <item x="157"/>
        <item x="1715"/>
        <item x="1279"/>
        <item x="1013"/>
        <item x="101"/>
        <item x="437"/>
        <item x="863"/>
        <item x="1140"/>
        <item x="1412"/>
        <item x="1492"/>
        <item x="1934"/>
        <item x="1616"/>
        <item x="919"/>
        <item x="650"/>
        <item x="1439"/>
        <item x="1571"/>
        <item x="334"/>
        <item x="280"/>
        <item x="379"/>
        <item x="1948"/>
        <item x="929"/>
        <item x="962"/>
        <item x="514"/>
        <item x="1485"/>
        <item x="1020"/>
        <item x="1250"/>
        <item x="177"/>
        <item x="988"/>
        <item x="761"/>
        <item x="24"/>
        <item x="468"/>
        <item x="1552"/>
        <item x="164"/>
        <item x="1264"/>
        <item x="1706"/>
        <item x="1514"/>
        <item x="1445"/>
        <item x="1277"/>
        <item x="1742"/>
        <item x="1317"/>
        <item x="14"/>
        <item x="1168"/>
        <item x="1116"/>
        <item x="1021"/>
        <item x="93"/>
        <item x="1698"/>
        <item x="1452"/>
        <item x="1312"/>
        <item x="1193"/>
        <item x="1613"/>
        <item x="992"/>
        <item x="1633"/>
        <item x="575"/>
        <item x="197"/>
        <item x="1214"/>
        <item x="1327"/>
        <item x="85"/>
        <item x="1297"/>
        <item x="148"/>
        <item x="432"/>
        <item x="1078"/>
        <item x="234"/>
        <item x="449"/>
        <item x="1263"/>
        <item x="1703"/>
        <item x="709"/>
        <item x="559"/>
        <item x="1812"/>
        <item x="1690"/>
        <item x="1929"/>
        <item x="720"/>
        <item x="390"/>
        <item x="671"/>
        <item x="1253"/>
        <item x="1257"/>
        <item x="448"/>
        <item x="206"/>
        <item x="1028"/>
        <item x="1303"/>
        <item x="145"/>
        <item x="1433"/>
        <item x="1442"/>
        <item x="527"/>
        <item x="1672"/>
        <item x="244"/>
        <item x="517"/>
        <item x="1041"/>
        <item x="722"/>
        <item x="952"/>
        <item x="931"/>
        <item x="855"/>
        <item x="617"/>
        <item x="1058"/>
        <item x="1288"/>
        <item x="1249"/>
        <item x="495"/>
        <item x="1658"/>
        <item x="1637"/>
        <item x="398"/>
        <item x="1204"/>
        <item x="1810"/>
        <item x="692"/>
        <item x="827"/>
        <item x="1570"/>
        <item x="1"/>
        <item x="188"/>
        <item x="890"/>
        <item x="902"/>
        <item x="380"/>
        <item x="1034"/>
        <item x="450"/>
        <item x="1005"/>
        <item x="543"/>
        <item x="1229"/>
        <item x="1120"/>
        <item x="1910"/>
        <item x="452"/>
        <item x="1194"/>
        <item x="1358"/>
        <item x="1666"/>
        <item x="483"/>
        <item x="303"/>
        <item x="22"/>
        <item x="1816"/>
        <item x="985"/>
        <item x="956"/>
        <item x="604"/>
        <item x="696"/>
        <item x="1130"/>
        <item x="1044"/>
        <item x="492"/>
        <item x="1416"/>
        <item x="803"/>
        <item x="1620"/>
        <item x="1603"/>
        <item x="1328"/>
        <item x="769"/>
        <item x="1187"/>
        <item x="1691"/>
        <item x="961"/>
        <item x="1874"/>
        <item x="1543"/>
        <item x="1737"/>
        <item x="129"/>
        <item x="886"/>
        <item x="1109"/>
        <item x="1188"/>
        <item x="1133"/>
        <item x="512"/>
        <item x="1119"/>
        <item x="321"/>
        <item x="422"/>
        <item x="1267"/>
        <item x="90"/>
        <item x="521"/>
        <item x="1400"/>
        <item x="429"/>
        <item x="1541"/>
        <item x="885"/>
        <item x="226"/>
        <item x="501"/>
        <item x="598"/>
        <item x="1534"/>
        <item x="1480"/>
        <item x="1799"/>
        <item x="150"/>
        <item x="118"/>
        <item x="1740"/>
        <item x="1415"/>
        <item x="1626"/>
        <item x="1068"/>
        <item x="1708"/>
        <item x="1127"/>
        <item x="1761"/>
        <item x="609"/>
        <item x="940"/>
        <item x="1494"/>
        <item x="308"/>
        <item x="1747"/>
        <item x="1553"/>
        <item x="1921"/>
        <item x="745"/>
        <item x="242"/>
        <item x="757"/>
        <item x="528"/>
        <item x="1673"/>
        <item x="943"/>
        <item x="1169"/>
        <item x="569"/>
        <item x="1835"/>
        <item x="142"/>
        <item x="366"/>
        <item x="458"/>
        <item x="980"/>
        <item x="94"/>
        <item x="297"/>
        <item x="1562"/>
        <item x="1219"/>
        <item x="516"/>
        <item x="1632"/>
        <item x="1625"/>
        <item x="1456"/>
        <item x="1848"/>
        <item x="172"/>
        <item x="358"/>
        <item x="56"/>
        <item x="1763"/>
        <item x="470"/>
        <item x="1148"/>
        <item x="1450"/>
        <item x="1225"/>
        <item x="1803"/>
        <item x="549"/>
        <item x="836"/>
        <item x="1171"/>
        <item x="369"/>
        <item x="1611"/>
        <item x="767"/>
        <item x="1385"/>
        <item x="1460"/>
        <item x="920"/>
        <item x="990"/>
        <item x="1735"/>
        <item x="1515"/>
        <item x="707"/>
        <item x="36"/>
        <item x="857"/>
        <item x="701"/>
        <item x="519"/>
        <item x="946"/>
        <item x="1381"/>
        <item x="792"/>
        <item x="174"/>
        <item x="565"/>
        <item x="457"/>
        <item x="1413"/>
        <item x="1481"/>
        <item x="282"/>
        <item x="537"/>
        <item x="1138"/>
        <item x="426"/>
        <item x="1619"/>
        <item x="54"/>
        <item x="1662"/>
        <item x="1880"/>
        <item x="561"/>
        <item x="513"/>
        <item x="1868"/>
        <item x="1054"/>
        <item x="265"/>
        <item x="1350"/>
        <item x="770"/>
        <item x="787"/>
        <item x="1123"/>
        <item x="1873"/>
        <item x="1745"/>
        <item x="1221"/>
        <item x="279"/>
        <item x="10"/>
        <item x="821"/>
        <item x="341"/>
        <item x="285"/>
        <item x="551"/>
        <item x="1965"/>
        <item x="1512"/>
        <item x="1156"/>
        <item x="603"/>
        <item x="1071"/>
        <item x="1785"/>
        <item x="1486"/>
        <item x="1674"/>
        <item x="1032"/>
        <item x="97"/>
        <item x="903"/>
        <item x="766"/>
        <item x="542"/>
        <item x="1359"/>
        <item x="807"/>
        <item x="439"/>
        <item x="1474"/>
        <item x="219"/>
        <item x="1642"/>
        <item x="1077"/>
        <item x="1491"/>
        <item x="1295"/>
        <item x="1363"/>
        <item x="95"/>
        <item x="1208"/>
        <item x="1683"/>
        <item x="969"/>
        <item x="1566"/>
        <item x="1927"/>
        <item x="628"/>
        <item x="6"/>
        <item x="1234"/>
        <item x="1260"/>
        <item x="1746"/>
        <item x="906"/>
        <item x="1281"/>
        <item x="582"/>
        <item x="789"/>
        <item x="63"/>
        <item x="1016"/>
        <item x="1160"/>
        <item x="1866"/>
        <item x="851"/>
        <item x="1124"/>
        <item x="173"/>
        <item x="1858"/>
        <item x="178"/>
        <item x="1408"/>
        <item x="1061"/>
        <item x="637"/>
        <item x="42"/>
        <item x="838"/>
        <item x="1330"/>
        <item x="555"/>
        <item x="1386"/>
        <item x="1190"/>
        <item x="368"/>
        <item x="1630"/>
        <item x="399"/>
        <item x="972"/>
        <item x="1956"/>
        <item x="232"/>
        <item x="936"/>
        <item x="474"/>
        <item x="1618"/>
        <item x="1031"/>
        <item x="860"/>
        <item x="1565"/>
        <item x="193"/>
        <item x="1529"/>
        <item x="614"/>
        <item x="1941"/>
        <item x="606"/>
        <item x="1301"/>
        <item x="107"/>
        <item x="1108"/>
        <item x="207"/>
        <item x="465"/>
        <item x="1170"/>
        <item x="708"/>
        <item x="505"/>
        <item x="98"/>
        <item x="203"/>
        <item x="395"/>
        <item x="1206"/>
        <item x="1308"/>
        <item x="8"/>
        <item x="1178"/>
        <item x="873"/>
        <item x="33"/>
        <item x="354"/>
        <item x="592"/>
        <item x="953"/>
        <item x="907"/>
        <item x="1457"/>
        <item x="447"/>
        <item x="1922"/>
        <item x="1475"/>
        <item x="1535"/>
        <item x="1084"/>
        <item x="999"/>
        <item x="376"/>
        <item x="1539"/>
        <item x="753"/>
        <item x="1913"/>
        <item x="1182"/>
        <item x="1738"/>
        <item x="27"/>
        <item x="1793"/>
        <item x="1973"/>
        <item x="1360"/>
        <item x="255"/>
        <item x="442"/>
        <item x="731"/>
        <item x="1522"/>
        <item x="1351"/>
        <item x="1146"/>
        <item x="1721"/>
        <item x="1648"/>
        <item x="1164"/>
        <item x="1916"/>
        <item x="305"/>
        <item x="38"/>
        <item x="1593"/>
        <item x="1401"/>
        <item x="641"/>
        <item x="1605"/>
        <item x="1659"/>
        <item x="1276"/>
        <item x="387"/>
        <item x="1567"/>
        <item x="1220"/>
        <item x="693"/>
        <item x="1461"/>
        <item x="433"/>
        <item x="576"/>
        <item x="914"/>
        <item x="1954"/>
        <item x="48"/>
        <item x="1852"/>
        <item x="1841"/>
        <item x="812"/>
        <item x="1441"/>
        <item x="106"/>
        <item x="2"/>
        <item x="257"/>
        <item x="1521"/>
        <item x="751"/>
        <item x="1634"/>
        <item x="1342"/>
        <item x="675"/>
        <item x="608"/>
        <item x="151"/>
        <item x="1377"/>
        <item x="1029"/>
        <item x="1269"/>
        <item x="1857"/>
        <item x="1458"/>
        <item x="897"/>
        <item x="1804"/>
        <item x="1687"/>
        <item x="176"/>
        <item x="181"/>
        <item x="11"/>
        <item x="655"/>
        <item x="1254"/>
        <item x="156"/>
        <item x="1600"/>
        <item x="1023"/>
        <item x="823"/>
        <item x="1925"/>
        <item x="1722"/>
        <item x="1664"/>
        <item x="658"/>
        <item x="1102"/>
        <item x="944"/>
        <item x="138"/>
        <item x="147"/>
        <item x="966"/>
        <item x="904"/>
        <item x="1907"/>
        <item x="116"/>
        <item x="1135"/>
        <item x="76"/>
        <item x="1636"/>
        <item x="1459"/>
        <item x="1235"/>
        <item x="348"/>
        <item x="872"/>
        <item x="109"/>
        <item x="1651"/>
        <item x="230"/>
        <item x="464"/>
        <item x="997"/>
        <item x="121"/>
        <item x="166"/>
        <item x="301"/>
        <item x="656"/>
        <item x="830"/>
        <item x="227"/>
        <item x="367"/>
        <item x="833"/>
        <item x="88"/>
        <item x="968"/>
        <item x="1899"/>
        <item x="723"/>
        <item x="1587"/>
        <item x="921"/>
        <item x="179"/>
        <item x="1964"/>
        <item x="467"/>
        <item x="772"/>
        <item x="1000"/>
        <item x="632"/>
        <item x="1877"/>
        <item x="1901"/>
        <item x="438"/>
        <item x="1935"/>
        <item x="1274"/>
        <item x="1089"/>
        <item x="926"/>
        <item x="775"/>
        <item x="245"/>
        <item x="1468"/>
        <item x="552"/>
        <item x="1205"/>
        <item x="223"/>
        <item x="633"/>
        <item x="1780"/>
        <item x="144"/>
        <item x="1497"/>
        <item x="423"/>
        <item x="1688"/>
        <item x="1944"/>
        <item x="979"/>
        <item x="1471"/>
        <item x="260"/>
        <item x="591"/>
        <item x="108"/>
        <item x="1369"/>
        <item x="896"/>
        <item x="1375"/>
        <item x="1329"/>
        <item x="1314"/>
        <item x="597"/>
        <item x="476"/>
        <item x="1591"/>
        <item x="1652"/>
        <item x="1739"/>
        <item x="339"/>
        <item x="1299"/>
        <item x="858"/>
        <item x="832"/>
        <item x="1157"/>
        <item x="1325"/>
        <item x="586"/>
        <item x="620"/>
        <item x="1230"/>
        <item x="1893"/>
        <item x="1608"/>
        <item x="619"/>
        <item x="1815"/>
        <item x="644"/>
        <item x="491"/>
        <item x="1010"/>
        <item x="524"/>
        <item x="110"/>
        <item x="1713"/>
        <item x="1749"/>
        <item x="268"/>
        <item x="83"/>
        <item x="529"/>
        <item x="1885"/>
        <item x="175"/>
        <item x="5"/>
        <item x="347"/>
        <item x="1090"/>
        <item x="1390"/>
        <item x="1904"/>
        <item x="605"/>
        <item x="1196"/>
        <item x="1701"/>
        <item x="1864"/>
        <item x="1629"/>
        <item x="434"/>
        <item x="1197"/>
        <item x="563"/>
        <item x="89"/>
        <item x="1105"/>
        <item x="117"/>
        <item x="385"/>
        <item x="706"/>
        <item x="1251"/>
        <item x="1582"/>
        <item x="1860"/>
        <item x="1750"/>
        <item x="577"/>
        <item x="1392"/>
        <item x="1049"/>
        <item x="1283"/>
        <item x="73"/>
        <item x="1339"/>
        <item x="1134"/>
        <item x="877"/>
        <item x="805"/>
        <item x="1333"/>
        <item x="1095"/>
        <item x="1212"/>
        <item x="1300"/>
        <item x="362"/>
        <item x="1478"/>
        <item x="1050"/>
        <item x="1576"/>
        <item x="288"/>
        <item x="45"/>
        <item x="167"/>
        <item x="739"/>
        <item x="1719"/>
        <item x="26"/>
        <item x="1131"/>
        <item x="1872"/>
        <item x="214"/>
        <item x="1702"/>
        <item x="1892"/>
        <item x="1949"/>
        <item x="1842"/>
        <item x="169"/>
        <item x="1180"/>
        <item x="1716"/>
        <item x="1236"/>
        <item x="1766"/>
        <item x="813"/>
        <item x="1099"/>
        <item x="123"/>
        <item x="310"/>
        <item x="1066"/>
        <item x="201"/>
        <item x="973"/>
        <item x="99"/>
        <item x="1794"/>
        <item x="1670"/>
        <item x="1391"/>
        <item x="1318"/>
        <item x="1181"/>
        <item x="435"/>
        <item x="1464"/>
        <item x="1831"/>
        <item x="304"/>
        <item x="44"/>
        <item x="1802"/>
        <item x="1265"/>
        <item x="964"/>
        <item x="1563"/>
        <item x="185"/>
        <item x="834"/>
        <item x="1490"/>
        <item x="1487"/>
        <item x="1671"/>
        <item x="814"/>
        <item x="1825"/>
        <item x="1585"/>
        <item x="550"/>
        <item x="711"/>
        <item x="360"/>
        <item x="71"/>
        <item x="363"/>
        <item x="535"/>
        <item x="300"/>
        <item x="1886"/>
        <item x="776"/>
        <item x="344"/>
        <item x="567"/>
        <item x="510"/>
        <item x="1018"/>
        <item x="1126"/>
        <item x="229"/>
        <item x="1547"/>
        <item x="917"/>
        <item x="544"/>
        <item x="267"/>
        <item x="685"/>
        <item x="826"/>
        <item x="1454"/>
        <item x="1009"/>
        <item x="1203"/>
        <item x="1444"/>
        <item x="1555"/>
        <item x="1345"/>
        <item x="1696"/>
        <item x="1154"/>
        <item x="431"/>
        <item x="971"/>
        <item x="323"/>
        <item x="70"/>
        <item x="891"/>
        <item x="774"/>
        <item x="1821"/>
        <item x="1286"/>
        <item x="1348"/>
        <item x="1854"/>
        <item x="1820"/>
        <item x="1581"/>
        <item x="684"/>
        <item x="749"/>
        <item x="394"/>
        <item x="1822"/>
        <item x="1709"/>
        <item x="463"/>
        <item x="86"/>
        <item x="259"/>
        <item x="1096"/>
        <item x="595"/>
        <item x="1689"/>
        <item x="915"/>
        <item x="566"/>
        <item x="771"/>
        <item x="1429"/>
        <item x="734"/>
        <item x="1387"/>
        <item x="1699"/>
        <item x="626"/>
        <item x="640"/>
        <item x="1853"/>
        <item x="1070"/>
        <item x="1397"/>
        <item x="78"/>
        <item x="1466"/>
        <item x="1940"/>
        <item x="808"/>
        <item x="413"/>
        <item x="1869"/>
        <item x="593"/>
        <item x="372"/>
        <item x="1561"/>
        <item x="788"/>
        <item x="1865"/>
        <item x="1430"/>
        <item x="1067"/>
        <item x="1773"/>
        <item x="284"/>
        <item x="1930"/>
        <item x="1033"/>
        <item x="294"/>
        <item x="1962"/>
        <item x="1503"/>
        <item x="743"/>
        <item x="594"/>
        <item x="884"/>
        <item x="258"/>
        <item x="302"/>
        <item x="724"/>
        <item x="1753"/>
        <item x="1669"/>
        <item x="298"/>
        <item x="844"/>
        <item x="274"/>
        <item x="727"/>
        <item x="1970"/>
        <item x="397"/>
        <item x="1158"/>
        <item x="252"/>
        <item x="74"/>
        <item x="680"/>
        <item x="66"/>
        <item x="1472"/>
        <item x="1185"/>
        <item x="389"/>
        <item x="1909"/>
        <item x="273"/>
        <item x="28"/>
        <item x="1280"/>
        <item x="1384"/>
        <item x="762"/>
        <item x="847"/>
        <item x="1306"/>
        <item x="1427"/>
        <item x="663"/>
        <item x="1313"/>
        <item x="1081"/>
        <item x="135"/>
        <item x="254"/>
        <item x="631"/>
        <item x="1451"/>
        <item x="1426"/>
        <item x="391"/>
        <item x="92"/>
        <item x="1645"/>
        <item x="934"/>
        <item x="231"/>
        <item x="421"/>
        <item x="942"/>
        <item x="393"/>
        <item x="1275"/>
        <item x="262"/>
        <item x="1145"/>
        <item x="1240"/>
        <item x="1843"/>
        <item x="1151"/>
        <item x="1710"/>
        <item x="508"/>
        <item x="862"/>
        <item x="1121"/>
        <item x="1700"/>
        <item x="1838"/>
        <item x="357"/>
        <item x="1895"/>
        <item x="1199"/>
        <item x="1423"/>
        <item x="887"/>
        <item x="417"/>
        <item x="967"/>
        <item x="1667"/>
        <item x="9"/>
        <item x="867"/>
        <item x="1677"/>
        <item x="945"/>
        <item x="871"/>
        <item x="1537"/>
        <item x="1736"/>
        <item x="365"/>
        <item x="1232"/>
        <item x="373"/>
        <item x="1040"/>
        <item x="1770"/>
        <item x="1372"/>
        <item x="39"/>
        <item x="1959"/>
        <item x="1504"/>
        <item x="1493"/>
        <item x="291"/>
        <item x="1217"/>
        <item x="67"/>
        <item x="970"/>
        <item x="1186"/>
        <item x="1518"/>
        <item x="1083"/>
        <item x="1337"/>
        <item x="1779"/>
        <item x="281"/>
        <item x="1661"/>
        <item x="618"/>
        <item x="1789"/>
        <item x="1211"/>
        <item x="784"/>
        <item x="1117"/>
        <item x="716"/>
        <item x="1554"/>
        <item x="677"/>
        <item x="64"/>
        <item x="568"/>
        <item x="1331"/>
        <item x="1080"/>
        <item x="533"/>
        <item x="1179"/>
        <item x="1407"/>
        <item x="170"/>
        <item x="578"/>
        <item x="477"/>
        <item x="382"/>
        <item x="1638"/>
        <item x="315"/>
        <item x="1602"/>
        <item x="1150"/>
        <item x="1958"/>
        <item x="1774"/>
        <item x="642"/>
        <item x="154"/>
        <item x="738"/>
        <item x="1166"/>
        <item x="55"/>
        <item x="1621"/>
        <item x="1556"/>
        <item x="1583"/>
        <item x="1165"/>
        <item x="479"/>
        <item x="271"/>
        <item x="1200"/>
        <item x="199"/>
        <item x="1141"/>
        <item x="547"/>
        <item x="1604"/>
        <item x="1438"/>
        <item x="1915"/>
        <item x="0"/>
        <item x="35"/>
        <item x="1950"/>
        <item x="1463"/>
        <item x="1871"/>
        <item x="1094"/>
        <item x="1453"/>
        <item x="1787"/>
        <item x="1354"/>
        <item x="136"/>
        <item x="1195"/>
        <item x="1760"/>
        <item x="127"/>
        <item x="835"/>
        <item x="1238"/>
        <item x="1903"/>
        <item x="1465"/>
        <item x="1568"/>
        <item x="256"/>
        <item x="216"/>
        <item x="1443"/>
        <item x="1324"/>
        <item x="420"/>
        <item x="162"/>
        <item x="1924"/>
        <item x="1336"/>
        <item x="1233"/>
        <item x="556"/>
        <item x="1462"/>
        <item x="714"/>
        <item x="405"/>
        <item x="1241"/>
        <item x="1226"/>
        <item x="500"/>
        <item x="392"/>
        <item x="849"/>
        <item x="666"/>
        <item x="1733"/>
        <item x="383"/>
        <item x="1549"/>
        <item x="889"/>
        <item x="741"/>
        <item x="451"/>
        <item x="361"/>
        <item x="1811"/>
        <item x="538"/>
        <item x="545"/>
        <item x="661"/>
        <item x="155"/>
        <item x="50"/>
        <item x="596"/>
        <item x="1953"/>
        <item x="507"/>
        <item x="1161"/>
        <item x="1792"/>
        <item x="688"/>
        <item x="1882"/>
        <item x="1693"/>
        <item x="1184"/>
        <item x="941"/>
        <item x="1435"/>
        <item x="520"/>
        <item x="196"/>
        <item x="1417"/>
        <item x="1682"/>
        <item x="659"/>
        <item x="932"/>
        <item x="845"/>
        <item x="721"/>
        <item x="1540"/>
        <item x="1937"/>
        <item x="335"/>
        <item x="1245"/>
        <item x="1496"/>
        <item x="718"/>
        <item x="1974"/>
        <item x="32"/>
        <item x="610"/>
        <item x="100"/>
        <item x="1210"/>
        <item x="1578"/>
        <item x="462"/>
        <item x="1379"/>
        <item x="1103"/>
        <item x="128"/>
        <item x="742"/>
        <item x="187"/>
        <item x="1617"/>
        <item x="1704"/>
        <item x="290"/>
        <item x="1947"/>
        <item x="760"/>
        <item x="444"/>
        <item x="649"/>
        <item x="469"/>
        <item x="120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F49624-C411-4B4C-BABC-B880A53DC45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I5" firstHeaderRow="1" firstDataRow="2" firstDataCol="1"/>
  <pivotFields count="28">
    <pivotField showAll="0"/>
    <pivotField axis="axisCol" dataField="1" showAll="0">
      <items count="60">
        <item x="51"/>
        <item x="54"/>
        <item x="58"/>
        <item x="57"/>
        <item x="56"/>
        <item x="55"/>
        <item x="44"/>
        <item x="37"/>
        <item x="41"/>
        <item x="6"/>
        <item x="39"/>
        <item x="38"/>
        <item x="47"/>
        <item x="45"/>
        <item x="30"/>
        <item x="40"/>
        <item x="5"/>
        <item x="26"/>
        <item x="16"/>
        <item x="35"/>
        <item x="2"/>
        <item x="8"/>
        <item x="12"/>
        <item x="1"/>
        <item x="31"/>
        <item x="34"/>
        <item x="32"/>
        <item x="15"/>
        <item x="13"/>
        <item x="3"/>
        <item x="25"/>
        <item x="10"/>
        <item x="0"/>
        <item x="18"/>
        <item x="20"/>
        <item x="28"/>
        <item x="21"/>
        <item x="17"/>
        <item x="14"/>
        <item x="11"/>
        <item x="29"/>
        <item x="7"/>
        <item x="36"/>
        <item x="9"/>
        <item x="33"/>
        <item x="27"/>
        <item x="24"/>
        <item x="42"/>
        <item x="19"/>
        <item x="23"/>
        <item x="46"/>
        <item x="4"/>
        <item x="22"/>
        <item x="50"/>
        <item x="43"/>
        <item x="49"/>
        <item x="48"/>
        <item x="53"/>
        <item x="52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1"/>
  </colFields>
  <col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colItems>
  <dataFields count="1">
    <dataField name="Count of Year_Birth" fld="1" subtotal="count" baseField="1" baseItem="0"/>
  </dataFields>
  <chartFormats count="5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1640E-D9DF-4BD1-85C9-73237EA957D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/>
  <pivotFields count="28">
    <pivotField showAll="0"/>
    <pivotField showAll="0"/>
    <pivotField axis="axisRow" dataField="1" showAll="0">
      <items count="6">
        <item x="2"/>
        <item x="4"/>
        <item x="0"/>
        <item x="3"/>
        <item x="1"/>
        <item t="default"/>
      </items>
    </pivotField>
    <pivotField showAll="0">
      <items count="9">
        <item x="7"/>
        <item x="6"/>
        <item x="0"/>
        <item x="2"/>
        <item x="1"/>
        <item x="3"/>
        <item x="4"/>
        <item x="5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Educatio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992419-3813-4249-93BC-BAB84199F2E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3:B22" firstHeaderRow="1" firstDataRow="1" firstDataCol="1"/>
  <pivotFields count="28">
    <pivotField showAll="0"/>
    <pivotField showAll="0"/>
    <pivotField showAll="0"/>
    <pivotField axis="axisRow" dataField="1" showAll="0">
      <items count="9">
        <item x="7"/>
        <item x="6"/>
        <item x="0"/>
        <item x="2"/>
        <item x="1"/>
        <item x="3"/>
        <item x="4"/>
        <item x="5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Marital_Status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BD13A4-DF52-45F3-BD4A-A3E9AF01CA20}" name="Table13" displayName="Table13" ref="A1:AO2241">
  <autoFilter ref="A1:AO2241" xr:uid="{ACCF3844-ABEA-4EF7-91AB-CE048913414A}">
    <filterColumn colId="1">
      <filters>
        <filter val="1940"/>
        <filter val="1941"/>
        <filter val="1943"/>
        <filter val="1944"/>
        <filter val="1945"/>
        <filter val="1946"/>
        <filter val="1947"/>
        <filter val="1948"/>
        <filter val="1949"/>
        <filter val="1950"/>
        <filter val="1951"/>
        <filter val="1952"/>
        <filter val="1953"/>
        <filter val="1954"/>
        <filter val="1955"/>
        <filter val="1956"/>
        <filter val="1957"/>
        <filter val="1958"/>
        <filter val="1959"/>
        <filter val="1960"/>
        <filter val="1961"/>
        <filter val="1962"/>
        <filter val="1963"/>
        <filter val="1964"/>
        <filter val="1965"/>
        <filter val="1966"/>
        <filter val="1967"/>
        <filter val="1968"/>
        <filter val="1969"/>
        <filter val="1970"/>
        <filter val="1971"/>
        <filter val="1972"/>
        <filter val="1973"/>
        <filter val="1974"/>
        <filter val="1975"/>
        <filter val="1976"/>
        <filter val="1977"/>
        <filter val="1978"/>
        <filter val="1979"/>
        <filter val="1980"/>
        <filter val="1981"/>
        <filter val="1982"/>
        <filter val="1983"/>
        <filter val="1984"/>
        <filter val="1985"/>
        <filter val="1986"/>
        <filter val="1987"/>
        <filter val="1988"/>
        <filter val="1989"/>
        <filter val="1990"/>
        <filter val="1991"/>
        <filter val="1992"/>
        <filter val="1993"/>
        <filter val="1994"/>
        <filter val="1995"/>
        <filter val="1996"/>
      </filters>
    </filterColumn>
    <filterColumn colId="4">
      <customFilters>
        <customFilter operator="notEqual" val=" "/>
      </customFilters>
    </filterColumn>
  </autoFilter>
  <sortState xmlns:xlrd2="http://schemas.microsoft.com/office/spreadsheetml/2017/richdata2" ref="A2:AO2241">
    <sortCondition descending="1" ref="AO1:AO2241"/>
  </sortState>
  <tableColumns count="41">
    <tableColumn id="1" xr3:uid="{15C7B9BD-3754-4524-866E-5886806B1339}" name="ID" totalsRowLabel="Total"/>
    <tableColumn id="2" xr3:uid="{5D2383EC-E4DC-44DA-93CE-873C85BC0765}" name="Year_Birth"/>
    <tableColumn id="3" xr3:uid="{89AD9785-7246-4B15-AC11-6AC34F86A0E5}" name="Education" totalsRowFunction="count"/>
    <tableColumn id="4" xr3:uid="{03A12DB9-6213-45C4-A509-C8DB96D2E844}" name="Marital_Status" totalsRowFunction="count"/>
    <tableColumn id="5" xr3:uid="{352661FB-5CA5-43DB-9220-ECD961241B40}" name=" Income " totalsRowFunction="count"/>
    <tableColumn id="6" xr3:uid="{FA388730-74E3-47FF-A3A8-B66C4088D6D7}" name="Kidhome"/>
    <tableColumn id="7" xr3:uid="{06513935-85F1-4D0A-B98D-0409C9CED906}" name="Teenhome"/>
    <tableColumn id="8" xr3:uid="{43E1D547-AA3F-4160-AC14-148A39DFBA26}" name="Dt_Customer" dataDxfId="11"/>
    <tableColumn id="9" xr3:uid="{401EE3A4-F3EB-49CD-9960-454A709090E9}" name="Recency"/>
    <tableColumn id="10" xr3:uid="{58ED853B-BD4A-402A-A1B6-FD821EF51D8A}" name="MntWines"/>
    <tableColumn id="11" xr3:uid="{8F68FF7D-1BD2-4253-B957-D827836EC398}" name="MntFruits"/>
    <tableColumn id="12" xr3:uid="{CDC7F257-B80C-4C90-886C-259D6019C53B}" name="MntMeatProducts"/>
    <tableColumn id="13" xr3:uid="{695E5238-D7B0-4435-85AD-5D8D6085A2B5}" name="MntFishProducts"/>
    <tableColumn id="14" xr3:uid="{55286E41-D31B-4C9B-AC02-9FD2AC1CD539}" name="MntSweetProducts"/>
    <tableColumn id="15" xr3:uid="{C364AC4F-871F-4F2F-BBF6-F118331B9410}" name="MntGoldProds"/>
    <tableColumn id="16" xr3:uid="{67221FC8-FDDE-43B2-BDAD-BEE7101BE853}" name="NumDealsPurchases" totalsRowFunction="sum"/>
    <tableColumn id="17" xr3:uid="{B0FF918D-848D-4A04-87E6-0757949FDDDC}" name="NumWebPurchases" totalsRowFunction="sum"/>
    <tableColumn id="18" xr3:uid="{FB9B9298-2FDC-4BD4-936B-05B765FDC15C}" name="NumCatalogPurchases" totalsRowFunction="sum"/>
    <tableColumn id="19" xr3:uid="{EBE3120F-A7D4-43EA-96C6-5F3A86F89BD0}" name="NumStorePurchases" totalsRowFunction="sum"/>
    <tableColumn id="20" xr3:uid="{7F6CC7BF-C9E6-4033-9ACA-89CD945637B3}" name="NumWebVisitsMonth" totalsRowFunction="sum"/>
    <tableColumn id="24" xr3:uid="{B94594D0-8E36-452F-8570-D7B475E8AAEA}" name="AcceptedCmp1" totalsRowFunction="sum"/>
    <tableColumn id="25" xr3:uid="{C287D50D-FDF9-499F-8464-82DF66B64831}" name="AcceptedCmp2" totalsRowFunction="sum"/>
    <tableColumn id="21" xr3:uid="{63549EC7-D420-4631-80A4-E12CB8921352}" name="AcceptedCmp3" totalsRowFunction="sum"/>
    <tableColumn id="22" xr3:uid="{A2E13BDE-5299-480A-978E-B766EAEB37B7}" name="AcceptedCmp4" totalsRowFunction="sum"/>
    <tableColumn id="23" xr3:uid="{0274AE57-D0A3-4FDD-90A2-931219A3AF32}" name="AcceptedCmp5" totalsRowFunction="sum"/>
    <tableColumn id="26" xr3:uid="{3286F5BF-C515-40E6-A90C-CB4B27B1BF7C}" name="Response" totalsRowFunction="sum"/>
    <tableColumn id="27" xr3:uid="{3DBF8F84-5C54-4DFB-9DAB-80C0C3C82792}" name="Complain" totalsRowFunction="sum"/>
    <tableColumn id="28" xr3:uid="{6873CD3C-1114-43FC-B60F-9233AF230E6F}" name="Country" totalsRowFunction="count"/>
    <tableColumn id="29" xr3:uid="{42CE1E65-8011-4017-A2A7-9E5015A61348}" name="Total Spend" dataDxfId="8">
      <calculatedColumnFormula>SUM(Table13[[#This Row],[MntWines]:[MntGoldProds]])</calculatedColumnFormula>
    </tableColumn>
    <tableColumn id="30" xr3:uid="{778A9EE9-8E72-4287-8E05-EC3D298A62D2}" name="Average Revenue Per Customer (ARPC)" dataDxfId="7">
      <calculatedColumnFormula>AVERAGE(Table13[[#This Row],[MntWines]:[MntGoldProds]])</calculatedColumnFormula>
    </tableColumn>
    <tableColumn id="31" xr3:uid="{835404F9-3122-4BF5-810F-33652EE7A13E}" name="Average Order Value (AOV)"/>
    <tableColumn id="32" xr3:uid="{F28D054E-2571-4D08-92ED-8236A953B66C}" name="Wine Spending Percentage"/>
    <tableColumn id="33" xr3:uid="{9B911A77-F73F-4C9D-AD27-1D3A3CB0B324}" name="Total Number of Purchases" dataDxfId="6">
      <calculatedColumnFormula>SUM(Table13[[#This Row],[NumDealsPurchases]:[NumStorePurchases]])</calculatedColumnFormula>
    </tableColumn>
    <tableColumn id="34" xr3:uid="{D25BD418-B3A0-4312-B0C8-118DC1C035B6}" name="Purchase Frequency (PF)" dataDxfId="9">
      <calculatedColumnFormula>44232-Table13[[#This Row],[Dt_Customer]]</calculatedColumnFormula>
    </tableColumn>
    <tableColumn id="35" xr3:uid="{9EF8A3DB-D1C0-49B4-B674-45D39B82CFAA}" name="Online vs Offline Purchase ratio"/>
    <tableColumn id="36" xr3:uid="{0F189E48-5996-4859-BA0B-6B1EE648F2B9}" name="Deals Share %" dataDxfId="5">
      <calculatedColumnFormula>Table13[[#This Row],[NumDealsPurchases]]/Table13[[#This Row],[Total Number of Purchases]]*100</calculatedColumnFormula>
    </tableColumn>
    <tableColumn id="37" xr3:uid="{EC97EC95-2141-43A7-A635-64F08CCA1CC8}" name="Recency Score" dataDxfId="4">
      <calculatedColumnFormula>6-ROUNDUP(_xlfn.PERCENTRANK.INC(Table13[Recency],Table13[[#This Row],[Recency]])*5, 0)</calculatedColumnFormula>
    </tableColumn>
    <tableColumn id="38" xr3:uid="{2C9B1CDD-0E4F-4A5D-BE15-FFD81C91A343}" name="Frequency Score" dataDxfId="3">
      <calculatedColumnFormula>ROUNDUP(_xlfn.PERCENTRANK.INC(Table13[Total Number of Purchases],Table13[[#This Row],[Total Number of Purchases]])*5,0)</calculatedColumnFormula>
    </tableColumn>
    <tableColumn id="39" xr3:uid="{3D46D33B-718C-43E4-88B1-AEC367E43008}" name="Monetary Score" dataDxfId="2">
      <calculatedColumnFormula>ROUNDUP(_xlfn.PERCENTRANK.INC(Table13[Total Spend],Table13[[#This Row],[Total Spend]])*5,0)</calculatedColumnFormula>
    </tableColumn>
    <tableColumn id="40" xr3:uid="{8E3EFA43-A104-499A-A4D4-85A140618C1B}" name="RFM" dataDxfId="1">
      <calculatedColumnFormula>Table13[[#This Row],[Recency Score]]&amp;Table13[[#This Row],[Frequency Score]]&amp;Table13[[#This Row],[Monetary Score]]</calculatedColumnFormula>
    </tableColumn>
    <tableColumn id="41" xr3:uid="{269B83DA-C41C-47C0-B19B-D52868E5ECAF}" name="Column1" dataDxfId="0">
      <calculatedColumnFormula>IF(AN2="555","Champions",
IF(AND(LEFT(AN2,1)="5", MID(AN2,2,1)&gt;="3"),"Loyal Customers",
IF(MID(AN2,2,1)="5","Frequent Buyers",
IF(RIGHT(AN2,1)="5","Big Spenders",
IF(LEFT(AN2,1)="4","Potential Loyalists",
IF(LEFT(AN2,1)="3","Needs Attention",
IF(LEFT(AN2,1)="2","About to Sleep",
IF(LEFT(AN2,1)="1","Lost",
IF(LEFT(AN2,1)&lt;="2","At Risk","Others")))))))))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CF3844-ABEA-4EF7-91AB-CE048913414A}" name="Table1" displayName="Table1" ref="A1:AB2241">
  <autoFilter ref="A1:AB2241" xr:uid="{ACCF3844-ABEA-4EF7-91AB-CE048913414A}">
    <filterColumn colId="4">
      <filters blank="1"/>
    </filterColumn>
  </autoFilter>
  <sortState xmlns:xlrd2="http://schemas.microsoft.com/office/spreadsheetml/2017/richdata2" ref="A2:AB2241">
    <sortCondition ref="I1:I2241"/>
  </sortState>
  <tableColumns count="28">
    <tableColumn id="1" xr3:uid="{0DAB9238-66B1-401F-9907-7DDE7F38D7A3}" name="ID" totalsRowLabel="Total"/>
    <tableColumn id="2" xr3:uid="{01A4BC15-7CD3-43A8-BA44-0AB9477C504B}" name="Year_Birth"/>
    <tableColumn id="3" xr3:uid="{BB346BFE-46E6-40D5-9337-8E350DF6F1EE}" name="Education" totalsRowFunction="count"/>
    <tableColumn id="4" xr3:uid="{05362E22-12B9-49D8-9297-E514C09BF374}" name="Marital_Status" totalsRowFunction="count"/>
    <tableColumn id="5" xr3:uid="{FFC3A491-375E-485E-A0AD-80B169D8AF0D}" name=" Income " totalsRowFunction="count"/>
    <tableColumn id="6" xr3:uid="{E5D7E07B-26B1-49C8-9B74-BDE9F1AC8585}" name="Kidhome"/>
    <tableColumn id="7" xr3:uid="{479F9FFA-3B30-4430-81F9-54A5A9F236B7}" name="Teenhome"/>
    <tableColumn id="8" xr3:uid="{53CCD668-A843-493A-93E8-5DE14FDBF388}" name="Dt_Customer" dataDxfId="10"/>
    <tableColumn id="9" xr3:uid="{63E87D2C-AECA-4D70-A862-7407136E30DA}" name="Recency"/>
    <tableColumn id="10" xr3:uid="{FB2195F9-D851-423A-A2AA-372B48F13BAC}" name="MntWines"/>
    <tableColumn id="11" xr3:uid="{3AE7D84C-72C0-4DB2-AD77-152BFCFD31D1}" name="MntFruits"/>
    <tableColumn id="12" xr3:uid="{1D22B465-E619-499F-8C47-DAFCDF26CE57}" name="MntMeatProducts"/>
    <tableColumn id="13" xr3:uid="{C1A6FB5A-E100-4879-AB80-D338A0023C62}" name="MntFishProducts"/>
    <tableColumn id="14" xr3:uid="{95D6F2A6-070A-4D0F-9E34-76B8C9858058}" name="MntSweetProducts"/>
    <tableColumn id="15" xr3:uid="{AB8BED87-4C5F-4FE0-A515-E4393C1F9166}" name="MntGoldProds"/>
    <tableColumn id="16" xr3:uid="{151FD916-990F-497E-9366-3D16CFEBF9D3}" name="NumDealsPurchases" totalsRowFunction="sum"/>
    <tableColumn id="17" xr3:uid="{6C74C1B0-C6D6-49DC-AB15-3F8D206F7540}" name="NumWebPurchases" totalsRowFunction="sum"/>
    <tableColumn id="18" xr3:uid="{C465AE1C-DB0E-436A-B8EE-FEEC625B49BF}" name="NumCatalogPurchases" totalsRowFunction="sum"/>
    <tableColumn id="19" xr3:uid="{9A37CE31-F6FD-4358-93E1-7ED6DD52DCBE}" name="NumStorePurchases" totalsRowFunction="sum"/>
    <tableColumn id="20" xr3:uid="{05957738-19CA-4D2F-A1AD-778ED1BA67F7}" name="NumWebVisitsMonth" totalsRowFunction="sum"/>
    <tableColumn id="24" xr3:uid="{ABA3CA4D-9AA9-466B-B95D-466BDDC848AB}" name="AcceptedCmp1" totalsRowFunction="sum"/>
    <tableColumn id="25" xr3:uid="{8D084CA7-475F-4708-B8F1-3B8F2EA750EC}" name="AcceptedCmp2" totalsRowFunction="sum"/>
    <tableColumn id="21" xr3:uid="{3E3282F7-9395-425D-9411-19A1049E4EFF}" name="AcceptedCmp3" totalsRowFunction="sum"/>
    <tableColumn id="22" xr3:uid="{CC8C6939-B381-47B7-BDE0-BA6DA08E0055}" name="AcceptedCmp4" totalsRowFunction="sum"/>
    <tableColumn id="23" xr3:uid="{FB129CD5-9B08-4636-8EC8-25048C8B990D}" name="AcceptedCmp5" totalsRowFunction="sum"/>
    <tableColumn id="26" xr3:uid="{A19C4007-AE0A-4B17-B5C3-B777DCE4021F}" name="Response" totalsRowFunction="sum"/>
    <tableColumn id="27" xr3:uid="{F8CAC446-B3D6-472A-9FF1-FBB3A8E1C418}" name="Complain" totalsRowFunction="sum"/>
    <tableColumn id="28" xr3:uid="{B4C107A8-5BD8-4823-A6A7-29D43C2EB6DD}" name="Country" totalsRowFunction="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2E2B4-DA50-42B7-A3B3-4E7ED89AE9EB}">
  <dimension ref="A1:AO2241"/>
  <sheetViews>
    <sheetView tabSelected="1" topLeftCell="C1" workbookViewId="0">
      <selection activeCell="M13" sqref="M13"/>
    </sheetView>
  </sheetViews>
  <sheetFormatPr defaultRowHeight="14.4" x14ac:dyDescent="0.3"/>
  <cols>
    <col min="2" max="2" width="11.33203125" customWidth="1"/>
    <col min="3" max="3" width="11.21875" customWidth="1"/>
    <col min="4" max="4" width="14.88671875" customWidth="1"/>
    <col min="5" max="5" width="9.77734375" customWidth="1"/>
    <col min="6" max="6" width="10.33203125" customWidth="1"/>
    <col min="7" max="7" width="11.44140625" customWidth="1"/>
    <col min="8" max="8" width="13.6640625" customWidth="1"/>
    <col min="9" max="9" width="9.88671875" customWidth="1"/>
    <col min="10" max="10" width="11.109375" customWidth="1"/>
    <col min="11" max="11" width="10.77734375" customWidth="1"/>
    <col min="12" max="12" width="17.5546875" customWidth="1"/>
    <col min="13" max="13" width="16.88671875" customWidth="1"/>
    <col min="14" max="14" width="18.5546875" customWidth="1"/>
    <col min="15" max="15" width="14.77734375" customWidth="1"/>
    <col min="16" max="16" width="20.109375" customWidth="1"/>
    <col min="17" max="17" width="19.21875" customWidth="1"/>
    <col min="18" max="18" width="21.77734375" customWidth="1"/>
    <col min="19" max="19" width="19.88671875" customWidth="1"/>
    <col min="20" max="20" width="20.44140625" customWidth="1"/>
    <col min="21" max="21" width="16.33203125" bestFit="1" customWidth="1"/>
    <col min="22" max="22" width="15.88671875" customWidth="1"/>
    <col min="23" max="25" width="16.33203125" bestFit="1" customWidth="1"/>
    <col min="27" max="29" width="15.88671875" customWidth="1"/>
    <col min="30" max="30" width="10.88671875" customWidth="1"/>
    <col min="31" max="31" width="11" customWidth="1"/>
    <col min="32" max="32" width="9.33203125" customWidth="1"/>
    <col min="34" max="34" width="25.109375" hidden="1" customWidth="1"/>
    <col min="36" max="36" width="10.5546875" bestFit="1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23</v>
      </c>
      <c r="V1" t="s">
        <v>24</v>
      </c>
      <c r="W1" t="s">
        <v>20</v>
      </c>
      <c r="X1" t="s">
        <v>21</v>
      </c>
      <c r="Y1" t="s">
        <v>22</v>
      </c>
      <c r="Z1" t="s">
        <v>25</v>
      </c>
      <c r="AA1" t="s">
        <v>26</v>
      </c>
      <c r="AB1" t="s">
        <v>27</v>
      </c>
      <c r="AC1" t="s">
        <v>55</v>
      </c>
      <c r="AD1" t="s">
        <v>56</v>
      </c>
      <c r="AE1" t="s">
        <v>57</v>
      </c>
      <c r="AF1" t="s">
        <v>58</v>
      </c>
      <c r="AG1" t="s">
        <v>59</v>
      </c>
      <c r="AH1" t="s">
        <v>60</v>
      </c>
      <c r="AI1" t="s">
        <v>61</v>
      </c>
      <c r="AJ1" t="s">
        <v>62</v>
      </c>
      <c r="AK1" t="s">
        <v>63</v>
      </c>
      <c r="AL1" t="s">
        <v>64</v>
      </c>
      <c r="AM1" t="s">
        <v>65</v>
      </c>
      <c r="AN1" t="s">
        <v>66</v>
      </c>
      <c r="AO1" t="s">
        <v>67</v>
      </c>
    </row>
    <row r="2" spans="1:41" x14ac:dyDescent="0.3">
      <c r="A2">
        <v>4472</v>
      </c>
      <c r="B2">
        <v>1970</v>
      </c>
      <c r="C2" t="s">
        <v>37</v>
      </c>
      <c r="D2" t="s">
        <v>29</v>
      </c>
      <c r="E2">
        <v>35682</v>
      </c>
      <c r="F2">
        <v>1</v>
      </c>
      <c r="G2">
        <v>0</v>
      </c>
      <c r="H2" s="1">
        <v>41817</v>
      </c>
      <c r="I2">
        <v>34</v>
      </c>
      <c r="J2">
        <v>23</v>
      </c>
      <c r="K2">
        <v>0</v>
      </c>
      <c r="L2">
        <v>8</v>
      </c>
      <c r="M2">
        <v>6</v>
      </c>
      <c r="N2">
        <v>2</v>
      </c>
      <c r="O2">
        <v>18</v>
      </c>
      <c r="P2">
        <v>1</v>
      </c>
      <c r="Q2">
        <v>1</v>
      </c>
      <c r="R2">
        <v>1</v>
      </c>
      <c r="S2">
        <v>3</v>
      </c>
      <c r="T2">
        <v>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 t="s">
        <v>36</v>
      </c>
      <c r="AC2" s="13">
        <f>SUM(Table13[[#This Row],[MntWines]:[MntGoldProds]])</f>
        <v>57</v>
      </c>
      <c r="AD2" s="13">
        <f>AVERAGE(Table13[[#This Row],[MntWines]:[MntGoldProds]])</f>
        <v>9.5</v>
      </c>
      <c r="AG2">
        <f>SUM(Table13[[#This Row],[NumDealsPurchases]:[NumStorePurchases]])</f>
        <v>6</v>
      </c>
      <c r="AH2" s="14">
        <f>44232-Table13[[#This Row],[Dt_Customer]]</f>
        <v>2415</v>
      </c>
      <c r="AJ2" s="13">
        <f>Table13[[#This Row],[NumDealsPurchases]]/Table13[[#This Row],[Total Number of Purchases]]*100</f>
        <v>16.666666666666664</v>
      </c>
      <c r="AK2">
        <f>6-ROUNDUP(_xlfn.PERCENTRANK.INC(Table13[Recency],Table13[[#This Row],[Recency]])*5, 0)</f>
        <v>4</v>
      </c>
      <c r="AL2" s="15">
        <f>ROUNDUP(_xlfn.PERCENTRANK.INC(Table13[Total Number of Purchases],Table13[[#This Row],[Total Number of Purchases]])*5,0)</f>
        <v>1</v>
      </c>
      <c r="AM2" s="15">
        <f>ROUNDUP(_xlfn.PERCENTRANK.INC(Table13[Total Spend],Table13[[#This Row],[Total Spend]])*5,0)</f>
        <v>2</v>
      </c>
      <c r="AN2" s="15" t="str">
        <f>Table13[[#This Row],[Recency Score]]&amp;Table13[[#This Row],[Frequency Score]]&amp;Table13[[#This Row],[Monetary Score]]</f>
        <v>412</v>
      </c>
      <c r="AO2" s="15" t="str">
        <f>IF(AN2="555","Champions",
IF(AND(LEFT(AN2,1)="5", MID(AN2,2,1)&gt;="3"),"Loyal Customers",
IF(MID(AN2,2,1)="5","Frequent Buyers",
IF(RIGHT(AN2,1)="5","Big Spenders",
IF(LEFT(AN2,1)="4","Potential Loyalists",
IF(LEFT(AN2,1)="3","Needs Attention",
IF(LEFT(AN2,1)="2","About to Sleep",
IF(LEFT(AN2,1)="1","Lost",
IF(LEFT(AN2,1)&lt;="2","At Risk","Others")))))))))</f>
        <v>Potential Loyalists</v>
      </c>
    </row>
    <row r="3" spans="1:41" x14ac:dyDescent="0.3">
      <c r="A3">
        <v>2471</v>
      </c>
      <c r="B3">
        <v>1965</v>
      </c>
      <c r="C3" t="s">
        <v>28</v>
      </c>
      <c r="D3" t="s">
        <v>33</v>
      </c>
      <c r="E3">
        <v>61482</v>
      </c>
      <c r="F3">
        <v>0</v>
      </c>
      <c r="G3">
        <v>0</v>
      </c>
      <c r="H3" s="1">
        <v>41817</v>
      </c>
      <c r="I3">
        <v>39</v>
      </c>
      <c r="J3">
        <v>48</v>
      </c>
      <c r="K3">
        <v>58</v>
      </c>
      <c r="L3">
        <v>68</v>
      </c>
      <c r="M3">
        <v>16</v>
      </c>
      <c r="N3">
        <v>66</v>
      </c>
      <c r="O3">
        <v>43</v>
      </c>
      <c r="P3">
        <v>1</v>
      </c>
      <c r="Q3">
        <v>3</v>
      </c>
      <c r="R3">
        <v>2</v>
      </c>
      <c r="S3">
        <v>6</v>
      </c>
      <c r="T3">
        <v>2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 t="s">
        <v>43</v>
      </c>
      <c r="AC3" s="13">
        <f>SUM(Table13[[#This Row],[MntWines]:[MntGoldProds]])</f>
        <v>299</v>
      </c>
      <c r="AD3" s="13">
        <f>AVERAGE(Table13[[#This Row],[MntWines]:[MntGoldProds]])</f>
        <v>49.833333333333336</v>
      </c>
      <c r="AG3">
        <f>SUM(Table13[[#This Row],[NumDealsPurchases]:[NumStorePurchases]])</f>
        <v>12</v>
      </c>
      <c r="AH3" s="14">
        <f>44232-Table13[[#This Row],[Dt_Customer]]</f>
        <v>2415</v>
      </c>
      <c r="AJ3" s="13">
        <f>Table13[[#This Row],[NumDealsPurchases]]/Table13[[#This Row],[Total Number of Purchases]]*100</f>
        <v>8.3333333333333321</v>
      </c>
      <c r="AK3">
        <f>6-ROUNDUP(_xlfn.PERCENTRANK.INC(Table13[Recency],Table13[[#This Row],[Recency]])*5, 0)</f>
        <v>4</v>
      </c>
      <c r="AL3" s="15">
        <f>ROUNDUP(_xlfn.PERCENTRANK.INC(Table13[Total Number of Purchases],Table13[[#This Row],[Total Number of Purchases]])*5,0)</f>
        <v>3</v>
      </c>
      <c r="AM3" s="15">
        <f>ROUNDUP(_xlfn.PERCENTRANK.INC(Table13[Total Spend],Table13[[#This Row],[Total Spend]])*5,0)</f>
        <v>3</v>
      </c>
      <c r="AN3" s="15" t="str">
        <f>Table13[[#This Row],[Recency Score]]&amp;Table13[[#This Row],[Frequency Score]]&amp;Table13[[#This Row],[Monetary Score]]</f>
        <v>433</v>
      </c>
      <c r="AO3" s="15" t="str">
        <f>IF(AN3="555","Champions",
IF(AND(LEFT(AN3,1)="5", MID(AN3,2,1)&gt;="3"),"Loyal Customers",
IF(MID(AN3,2,1)="5","Frequent Buyers",
IF(RIGHT(AN3,1)="5","Big Spenders",
IF(LEFT(AN3,1)="4","Potential Loyalists",
IF(LEFT(AN3,1)="3","Needs Attention",
IF(LEFT(AN3,1)="2","About to Sleep",
IF(LEFT(AN3,1)="1","Lost",
IF(LEFT(AN3,1)&lt;="2","At Risk","Others")))))))))</f>
        <v>Potential Loyalists</v>
      </c>
    </row>
    <row r="4" spans="1:41" x14ac:dyDescent="0.3">
      <c r="A4">
        <v>3267</v>
      </c>
      <c r="B4">
        <v>1963</v>
      </c>
      <c r="C4" t="s">
        <v>41</v>
      </c>
      <c r="D4" t="s">
        <v>35</v>
      </c>
      <c r="E4">
        <v>57288</v>
      </c>
      <c r="F4">
        <v>0</v>
      </c>
      <c r="G4">
        <v>1</v>
      </c>
      <c r="H4" s="1">
        <v>41815</v>
      </c>
      <c r="I4">
        <v>27</v>
      </c>
      <c r="J4">
        <v>527</v>
      </c>
      <c r="K4">
        <v>0</v>
      </c>
      <c r="L4">
        <v>21</v>
      </c>
      <c r="M4">
        <v>0</v>
      </c>
      <c r="N4">
        <v>0</v>
      </c>
      <c r="O4">
        <v>60</v>
      </c>
      <c r="P4">
        <v>3</v>
      </c>
      <c r="Q4">
        <v>8</v>
      </c>
      <c r="R4">
        <v>1</v>
      </c>
      <c r="S4">
        <v>8</v>
      </c>
      <c r="T4">
        <v>6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 t="s">
        <v>32</v>
      </c>
      <c r="AC4" s="13">
        <f>SUM(Table13[[#This Row],[MntWines]:[MntGoldProds]])</f>
        <v>608</v>
      </c>
      <c r="AD4" s="13">
        <f>AVERAGE(Table13[[#This Row],[MntWines]:[MntGoldProds]])</f>
        <v>101.33333333333333</v>
      </c>
      <c r="AG4">
        <f>SUM(Table13[[#This Row],[NumDealsPurchases]:[NumStorePurchases]])</f>
        <v>20</v>
      </c>
      <c r="AH4" s="14">
        <f>44232-Table13[[#This Row],[Dt_Customer]]</f>
        <v>2417</v>
      </c>
      <c r="AJ4" s="13">
        <f>Table13[[#This Row],[NumDealsPurchases]]/Table13[[#This Row],[Total Number of Purchases]]*100</f>
        <v>15</v>
      </c>
      <c r="AK4">
        <f>6-ROUNDUP(_xlfn.PERCENTRANK.INC(Table13[Recency],Table13[[#This Row],[Recency]])*5, 0)</f>
        <v>4</v>
      </c>
      <c r="AL4" s="15">
        <f>ROUNDUP(_xlfn.PERCENTRANK.INC(Table13[Total Number of Purchases],Table13[[#This Row],[Total Number of Purchases]])*5,0)</f>
        <v>4</v>
      </c>
      <c r="AM4" s="15">
        <f>ROUNDUP(_xlfn.PERCENTRANK.INC(Table13[Total Spend],Table13[[#This Row],[Total Spend]])*5,0)</f>
        <v>3</v>
      </c>
      <c r="AN4" s="15" t="str">
        <f>Table13[[#This Row],[Recency Score]]&amp;Table13[[#This Row],[Frequency Score]]&amp;Table13[[#This Row],[Monetary Score]]</f>
        <v>443</v>
      </c>
      <c r="AO4" s="15" t="str">
        <f>IF(AN4="555","Champions",
IF(AND(LEFT(AN4,1)="5", MID(AN4,2,1)&gt;="3"),"Loyal Customers",
IF(MID(AN4,2,1)="5","Frequent Buyers",
IF(RIGHT(AN4,1)="5","Big Spenders",
IF(LEFT(AN4,1)="4","Potential Loyalists",
IF(LEFT(AN4,1)="3","Needs Attention",
IF(LEFT(AN4,1)="2","About to Sleep",
IF(LEFT(AN4,1)="1","Lost",
IF(LEFT(AN4,1)&lt;="2","At Risk","Others")))))))))</f>
        <v>Potential Loyalists</v>
      </c>
    </row>
    <row r="5" spans="1:41" x14ac:dyDescent="0.3">
      <c r="A5">
        <v>1448</v>
      </c>
      <c r="B5">
        <v>1963</v>
      </c>
      <c r="C5" t="s">
        <v>41</v>
      </c>
      <c r="D5" t="s">
        <v>33</v>
      </c>
      <c r="E5">
        <v>33562</v>
      </c>
      <c r="F5">
        <v>1</v>
      </c>
      <c r="G5">
        <v>2</v>
      </c>
      <c r="H5" s="1">
        <v>41815</v>
      </c>
      <c r="I5">
        <v>33</v>
      </c>
      <c r="J5">
        <v>21</v>
      </c>
      <c r="K5">
        <v>12</v>
      </c>
      <c r="L5">
        <v>12</v>
      </c>
      <c r="M5">
        <v>0</v>
      </c>
      <c r="N5">
        <v>3</v>
      </c>
      <c r="O5">
        <v>3</v>
      </c>
      <c r="P5">
        <v>3</v>
      </c>
      <c r="Q5">
        <v>2</v>
      </c>
      <c r="R5">
        <v>0</v>
      </c>
      <c r="S5">
        <v>4</v>
      </c>
      <c r="T5">
        <v>4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t="s">
        <v>40</v>
      </c>
      <c r="AC5" s="13">
        <f>SUM(Table13[[#This Row],[MntWines]:[MntGoldProds]])</f>
        <v>51</v>
      </c>
      <c r="AD5" s="13">
        <f>AVERAGE(Table13[[#This Row],[MntWines]:[MntGoldProds]])</f>
        <v>8.5</v>
      </c>
      <c r="AG5">
        <f>SUM(Table13[[#This Row],[NumDealsPurchases]:[NumStorePurchases]])</f>
        <v>9</v>
      </c>
      <c r="AH5" s="14">
        <f>44232-Table13[[#This Row],[Dt_Customer]]</f>
        <v>2417</v>
      </c>
      <c r="AJ5" s="13">
        <f>Table13[[#This Row],[NumDealsPurchases]]/Table13[[#This Row],[Total Number of Purchases]]*100</f>
        <v>33.333333333333329</v>
      </c>
      <c r="AK5">
        <f>6-ROUNDUP(_xlfn.PERCENTRANK.INC(Table13[Recency],Table13[[#This Row],[Recency]])*5, 0)</f>
        <v>4</v>
      </c>
      <c r="AL5" s="15">
        <f>ROUNDUP(_xlfn.PERCENTRANK.INC(Table13[Total Number of Purchases],Table13[[#This Row],[Total Number of Purchases]])*5,0)</f>
        <v>2</v>
      </c>
      <c r="AM5" s="15">
        <f>ROUNDUP(_xlfn.PERCENTRANK.INC(Table13[Total Spend],Table13[[#This Row],[Total Spend]])*5,0)</f>
        <v>1</v>
      </c>
      <c r="AN5" s="15" t="str">
        <f>Table13[[#This Row],[Recency Score]]&amp;Table13[[#This Row],[Frequency Score]]&amp;Table13[[#This Row],[Monetary Score]]</f>
        <v>421</v>
      </c>
      <c r="AO5" s="15" t="str">
        <f>IF(AN5="555","Champions",
IF(AND(LEFT(AN5,1)="5", MID(AN5,2,1)&gt;="3"),"Loyal Customers",
IF(MID(AN5,2,1)="5","Frequent Buyers",
IF(RIGHT(AN5,1)="5","Big Spenders",
IF(LEFT(AN5,1)="4","Potential Loyalists",
IF(LEFT(AN5,1)="3","Needs Attention",
IF(LEFT(AN5,1)="2","About to Sleep",
IF(LEFT(AN5,1)="1","Lost",
IF(LEFT(AN5,1)&lt;="2","At Risk","Others")))))))))</f>
        <v>Potential Loyalists</v>
      </c>
    </row>
    <row r="6" spans="1:41" x14ac:dyDescent="0.3">
      <c r="A6">
        <v>9931</v>
      </c>
      <c r="B6">
        <v>1963</v>
      </c>
      <c r="C6" t="s">
        <v>37</v>
      </c>
      <c r="D6" t="s">
        <v>33</v>
      </c>
      <c r="E6">
        <v>4023</v>
      </c>
      <c r="F6">
        <v>1</v>
      </c>
      <c r="G6">
        <v>1</v>
      </c>
      <c r="H6" s="1">
        <v>41813</v>
      </c>
      <c r="I6">
        <v>29</v>
      </c>
      <c r="J6">
        <v>5</v>
      </c>
      <c r="K6">
        <v>0</v>
      </c>
      <c r="L6">
        <v>1</v>
      </c>
      <c r="M6">
        <v>1</v>
      </c>
      <c r="N6">
        <v>1</v>
      </c>
      <c r="O6">
        <v>1</v>
      </c>
      <c r="P6">
        <v>15</v>
      </c>
      <c r="Q6">
        <v>0</v>
      </c>
      <c r="R6">
        <v>0</v>
      </c>
      <c r="S6">
        <v>0</v>
      </c>
      <c r="T6">
        <v>19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t="s">
        <v>30</v>
      </c>
      <c r="AC6" s="13">
        <f>SUM(Table13[[#This Row],[MntWines]:[MntGoldProds]])</f>
        <v>9</v>
      </c>
      <c r="AD6" s="13">
        <f>AVERAGE(Table13[[#This Row],[MntWines]:[MntGoldProds]])</f>
        <v>1.5</v>
      </c>
      <c r="AG6">
        <f>SUM(Table13[[#This Row],[NumDealsPurchases]:[NumStorePurchases]])</f>
        <v>15</v>
      </c>
      <c r="AH6" s="14">
        <f>44232-Table13[[#This Row],[Dt_Customer]]</f>
        <v>2419</v>
      </c>
      <c r="AJ6" s="13">
        <f>Table13[[#This Row],[NumDealsPurchases]]/Table13[[#This Row],[Total Number of Purchases]]*100</f>
        <v>100</v>
      </c>
      <c r="AK6">
        <f>6-ROUNDUP(_xlfn.PERCENTRANK.INC(Table13[Recency],Table13[[#This Row],[Recency]])*5, 0)</f>
        <v>4</v>
      </c>
      <c r="AL6" s="15">
        <f>ROUNDUP(_xlfn.PERCENTRANK.INC(Table13[Total Number of Purchases],Table13[[#This Row],[Total Number of Purchases]])*5,0)</f>
        <v>3</v>
      </c>
      <c r="AM6" s="15">
        <f>ROUNDUP(_xlfn.PERCENTRANK.INC(Table13[Total Spend],Table13[[#This Row],[Total Spend]])*5,0)</f>
        <v>1</v>
      </c>
      <c r="AN6" s="15" t="str">
        <f>Table13[[#This Row],[Recency Score]]&amp;Table13[[#This Row],[Frequency Score]]&amp;Table13[[#This Row],[Monetary Score]]</f>
        <v>431</v>
      </c>
      <c r="AO6" s="15" t="str">
        <f>IF(AN6="555","Champions",
IF(AND(LEFT(AN6,1)="5", MID(AN6,2,1)&gt;="3"),"Loyal Customers",
IF(MID(AN6,2,1)="5","Frequent Buyers",
IF(RIGHT(AN6,1)="5","Big Spenders",
IF(LEFT(AN6,1)="4","Potential Loyalists",
IF(LEFT(AN6,1)="3","Needs Attention",
IF(LEFT(AN6,1)="2","About to Sleep",
IF(LEFT(AN6,1)="1","Lost",
IF(LEFT(AN6,1)&lt;="2","At Risk","Others")))))))))</f>
        <v>Potential Loyalists</v>
      </c>
    </row>
    <row r="7" spans="1:41" x14ac:dyDescent="0.3">
      <c r="A7">
        <v>3955</v>
      </c>
      <c r="B7">
        <v>1965</v>
      </c>
      <c r="C7" t="s">
        <v>28</v>
      </c>
      <c r="D7" t="s">
        <v>29</v>
      </c>
      <c r="E7">
        <v>4861</v>
      </c>
      <c r="F7">
        <v>0</v>
      </c>
      <c r="G7">
        <v>0</v>
      </c>
      <c r="H7" s="1">
        <v>41812</v>
      </c>
      <c r="I7">
        <v>20</v>
      </c>
      <c r="J7">
        <v>2</v>
      </c>
      <c r="K7">
        <v>1</v>
      </c>
      <c r="L7">
        <v>1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14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t="s">
        <v>43</v>
      </c>
      <c r="AC7" s="13">
        <f>SUM(Table13[[#This Row],[MntWines]:[MntGoldProds]])</f>
        <v>6</v>
      </c>
      <c r="AD7" s="13">
        <f>AVERAGE(Table13[[#This Row],[MntWines]:[MntGoldProds]])</f>
        <v>1</v>
      </c>
      <c r="AG7">
        <f>SUM(Table13[[#This Row],[NumDealsPurchases]:[NumStorePurchases]])</f>
        <v>0</v>
      </c>
      <c r="AH7" s="14">
        <f>44232-Table13[[#This Row],[Dt_Customer]]</f>
        <v>2420</v>
      </c>
      <c r="AJ7" s="13" t="e">
        <f>Table13[[#This Row],[NumDealsPurchases]]/Table13[[#This Row],[Total Number of Purchases]]*100</f>
        <v>#DIV/0!</v>
      </c>
      <c r="AK7">
        <f>6-ROUNDUP(_xlfn.PERCENTRANK.INC(Table13[Recency],Table13[[#This Row],[Recency]])*5, 0)</f>
        <v>4</v>
      </c>
      <c r="AL7" s="15">
        <f>ROUNDUP(_xlfn.PERCENTRANK.INC(Table13[Total Number of Purchases],Table13[[#This Row],[Total Number of Purchases]])*5,0)</f>
        <v>0</v>
      </c>
      <c r="AM7" s="15">
        <f>ROUNDUP(_xlfn.PERCENTRANK.INC(Table13[Total Spend],Table13[[#This Row],[Total Spend]])*5,0)</f>
        <v>0</v>
      </c>
      <c r="AN7" s="15" t="str">
        <f>Table13[[#This Row],[Recency Score]]&amp;Table13[[#This Row],[Frequency Score]]&amp;Table13[[#This Row],[Monetary Score]]</f>
        <v>400</v>
      </c>
      <c r="AO7" s="15" t="str">
        <f>IF(AN7="555","Champions",
IF(AND(LEFT(AN7,1)="5", MID(AN7,2,1)&gt;="3"),"Loyal Customers",
IF(MID(AN7,2,1)="5","Frequent Buyers",
IF(RIGHT(AN7,1)="5","Big Spenders",
IF(LEFT(AN7,1)="4","Potential Loyalists",
IF(LEFT(AN7,1)="3","Needs Attention",
IF(LEFT(AN7,1)="2","About to Sleep",
IF(LEFT(AN7,1)="1","Lost",
IF(LEFT(AN7,1)&lt;="2","At Risk","Others")))))))))</f>
        <v>Potential Loyalists</v>
      </c>
    </row>
    <row r="8" spans="1:41" x14ac:dyDescent="0.3">
      <c r="A8">
        <v>2495</v>
      </c>
      <c r="B8">
        <v>1974</v>
      </c>
      <c r="C8" t="s">
        <v>41</v>
      </c>
      <c r="D8" t="s">
        <v>33</v>
      </c>
      <c r="E8">
        <v>83891</v>
      </c>
      <c r="F8">
        <v>0</v>
      </c>
      <c r="G8">
        <v>1</v>
      </c>
      <c r="H8" s="1">
        <v>41810</v>
      </c>
      <c r="I8">
        <v>24</v>
      </c>
      <c r="J8">
        <v>217</v>
      </c>
      <c r="K8">
        <v>38</v>
      </c>
      <c r="L8">
        <v>350</v>
      </c>
      <c r="M8">
        <v>111</v>
      </c>
      <c r="N8">
        <v>85</v>
      </c>
      <c r="O8">
        <v>15</v>
      </c>
      <c r="P8">
        <v>1</v>
      </c>
      <c r="Q8">
        <v>4</v>
      </c>
      <c r="R8">
        <v>7</v>
      </c>
      <c r="S8">
        <v>10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t="s">
        <v>30</v>
      </c>
      <c r="AC8" s="13">
        <f>SUM(Table13[[#This Row],[MntWines]:[MntGoldProds]])</f>
        <v>816</v>
      </c>
      <c r="AD8" s="13">
        <f>AVERAGE(Table13[[#This Row],[MntWines]:[MntGoldProds]])</f>
        <v>136</v>
      </c>
      <c r="AG8">
        <f>SUM(Table13[[#This Row],[NumDealsPurchases]:[NumStorePurchases]])</f>
        <v>22</v>
      </c>
      <c r="AH8" s="14">
        <f>44232-Table13[[#This Row],[Dt_Customer]]</f>
        <v>2422</v>
      </c>
      <c r="AJ8" s="13">
        <f>Table13[[#This Row],[NumDealsPurchases]]/Table13[[#This Row],[Total Number of Purchases]]*100</f>
        <v>4.5454545454545459</v>
      </c>
      <c r="AK8">
        <f>6-ROUNDUP(_xlfn.PERCENTRANK.INC(Table13[Recency],Table13[[#This Row],[Recency]])*5, 0)</f>
        <v>4</v>
      </c>
      <c r="AL8" s="15">
        <f>ROUNDUP(_xlfn.PERCENTRANK.INC(Table13[Total Number of Purchases],Table13[[#This Row],[Total Number of Purchases]])*5,0)</f>
        <v>4</v>
      </c>
      <c r="AM8" s="15">
        <f>ROUNDUP(_xlfn.PERCENTRANK.INC(Table13[Total Spend],Table13[[#This Row],[Total Spend]])*5,0)</f>
        <v>4</v>
      </c>
      <c r="AN8" s="15" t="str">
        <f>Table13[[#This Row],[Recency Score]]&amp;Table13[[#This Row],[Frequency Score]]&amp;Table13[[#This Row],[Monetary Score]]</f>
        <v>444</v>
      </c>
      <c r="AO8" s="15" t="str">
        <f>IF(AN8="555","Champions",
IF(AND(LEFT(AN8,1)="5", MID(AN8,2,1)&gt;="3"),"Loyal Customers",
IF(MID(AN8,2,1)="5","Frequent Buyers",
IF(RIGHT(AN8,1)="5","Big Spenders",
IF(LEFT(AN8,1)="4","Potential Loyalists",
IF(LEFT(AN8,1)="3","Needs Attention",
IF(LEFT(AN8,1)="2","About to Sleep",
IF(LEFT(AN8,1)="1","Lost",
IF(LEFT(AN8,1)&lt;="2","At Risk","Others")))))))))</f>
        <v>Potential Loyalists</v>
      </c>
    </row>
    <row r="9" spans="1:41" x14ac:dyDescent="0.3">
      <c r="A9">
        <v>10560</v>
      </c>
      <c r="B9">
        <v>1980</v>
      </c>
      <c r="C9" t="s">
        <v>37</v>
      </c>
      <c r="D9" t="s">
        <v>31</v>
      </c>
      <c r="E9">
        <v>36802</v>
      </c>
      <c r="F9">
        <v>1</v>
      </c>
      <c r="G9">
        <v>0</v>
      </c>
      <c r="H9" s="1">
        <v>41806</v>
      </c>
      <c r="I9">
        <v>23</v>
      </c>
      <c r="J9">
        <v>16</v>
      </c>
      <c r="K9">
        <v>1</v>
      </c>
      <c r="L9">
        <v>2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3</v>
      </c>
      <c r="T9">
        <v>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30</v>
      </c>
      <c r="AC9" s="13">
        <f>SUM(Table13[[#This Row],[MntWines]:[MntGoldProds]])</f>
        <v>20</v>
      </c>
      <c r="AD9" s="13">
        <f>AVERAGE(Table13[[#This Row],[MntWines]:[MntGoldProds]])</f>
        <v>3.3333333333333335</v>
      </c>
      <c r="AG9">
        <f>SUM(Table13[[#This Row],[NumDealsPurchases]:[NumStorePurchases]])</f>
        <v>5</v>
      </c>
      <c r="AH9" s="14">
        <f>44232-Table13[[#This Row],[Dt_Customer]]</f>
        <v>2426</v>
      </c>
      <c r="AJ9" s="13">
        <f>Table13[[#This Row],[NumDealsPurchases]]/Table13[[#This Row],[Total Number of Purchases]]*100</f>
        <v>20</v>
      </c>
      <c r="AK9">
        <f>6-ROUNDUP(_xlfn.PERCENTRANK.INC(Table13[Recency],Table13[[#This Row],[Recency]])*5, 0)</f>
        <v>4</v>
      </c>
      <c r="AL9" s="15">
        <f>ROUNDUP(_xlfn.PERCENTRANK.INC(Table13[Total Number of Purchases],Table13[[#This Row],[Total Number of Purchases]])*5,0)</f>
        <v>1</v>
      </c>
      <c r="AM9" s="15">
        <f>ROUNDUP(_xlfn.PERCENTRANK.INC(Table13[Total Spend],Table13[[#This Row],[Total Spend]])*5,0)</f>
        <v>1</v>
      </c>
      <c r="AN9" s="15" t="str">
        <f>Table13[[#This Row],[Recency Score]]&amp;Table13[[#This Row],[Frequency Score]]&amp;Table13[[#This Row],[Monetary Score]]</f>
        <v>411</v>
      </c>
      <c r="AO9" s="15" t="str">
        <f>IF(AN9="555","Champions",
IF(AND(LEFT(AN9,1)="5", MID(AN9,2,1)&gt;="3"),"Loyal Customers",
IF(MID(AN9,2,1)="5","Frequent Buyers",
IF(RIGHT(AN9,1)="5","Big Spenders",
IF(LEFT(AN9,1)="4","Potential Loyalists",
IF(LEFT(AN9,1)="3","Needs Attention",
IF(LEFT(AN9,1)="2","About to Sleep",
IF(LEFT(AN9,1)="1","Lost",
IF(LEFT(AN9,1)&lt;="2","At Risk","Others")))))))))</f>
        <v>Potential Loyalists</v>
      </c>
    </row>
    <row r="10" spans="1:41" x14ac:dyDescent="0.3">
      <c r="A10">
        <v>10699</v>
      </c>
      <c r="B10">
        <v>1985</v>
      </c>
      <c r="C10" t="s">
        <v>28</v>
      </c>
      <c r="D10" t="s">
        <v>33</v>
      </c>
      <c r="E10">
        <v>44322</v>
      </c>
      <c r="F10">
        <v>1</v>
      </c>
      <c r="G10">
        <v>0</v>
      </c>
      <c r="H10" s="1">
        <v>41806</v>
      </c>
      <c r="I10">
        <v>30</v>
      </c>
      <c r="J10">
        <v>46</v>
      </c>
      <c r="K10">
        <v>0</v>
      </c>
      <c r="L10">
        <v>40</v>
      </c>
      <c r="M10">
        <v>3</v>
      </c>
      <c r="N10">
        <v>0</v>
      </c>
      <c r="O10">
        <v>3</v>
      </c>
      <c r="P10">
        <v>2</v>
      </c>
      <c r="Q10">
        <v>3</v>
      </c>
      <c r="R10">
        <v>0</v>
      </c>
      <c r="S10">
        <v>3</v>
      </c>
      <c r="T10">
        <v>8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43</v>
      </c>
      <c r="AC10" s="13">
        <f>SUM(Table13[[#This Row],[MntWines]:[MntGoldProds]])</f>
        <v>92</v>
      </c>
      <c r="AD10" s="13">
        <f>AVERAGE(Table13[[#This Row],[MntWines]:[MntGoldProds]])</f>
        <v>15.333333333333334</v>
      </c>
      <c r="AG10">
        <f>SUM(Table13[[#This Row],[NumDealsPurchases]:[NumStorePurchases]])</f>
        <v>8</v>
      </c>
      <c r="AH10" s="14">
        <f>44232-Table13[[#This Row],[Dt_Customer]]</f>
        <v>2426</v>
      </c>
      <c r="AJ10" s="13">
        <f>Table13[[#This Row],[NumDealsPurchases]]/Table13[[#This Row],[Total Number of Purchases]]*100</f>
        <v>25</v>
      </c>
      <c r="AK10">
        <f>6-ROUNDUP(_xlfn.PERCENTRANK.INC(Table13[Recency],Table13[[#This Row],[Recency]])*5, 0)</f>
        <v>4</v>
      </c>
      <c r="AL10" s="15">
        <f>ROUNDUP(_xlfn.PERCENTRANK.INC(Table13[Total Number of Purchases],Table13[[#This Row],[Total Number of Purchases]])*5,0)</f>
        <v>2</v>
      </c>
      <c r="AM10" s="15">
        <f>ROUNDUP(_xlfn.PERCENTRANK.INC(Table13[Total Spend],Table13[[#This Row],[Total Spend]])*5,0)</f>
        <v>2</v>
      </c>
      <c r="AN10" s="15" t="str">
        <f>Table13[[#This Row],[Recency Score]]&amp;Table13[[#This Row],[Frequency Score]]&amp;Table13[[#This Row],[Monetary Score]]</f>
        <v>422</v>
      </c>
      <c r="AO10" s="15" t="str">
        <f>IF(AN10="555","Champions",
IF(AND(LEFT(AN10,1)="5", MID(AN10,2,1)&gt;="3"),"Loyal Customers",
IF(MID(AN10,2,1)="5","Frequent Buyers",
IF(RIGHT(AN10,1)="5","Big Spenders",
IF(LEFT(AN10,1)="4","Potential Loyalists",
IF(LEFT(AN10,1)="3","Needs Attention",
IF(LEFT(AN10,1)="2","About to Sleep",
IF(LEFT(AN10,1)="1","Lost",
IF(LEFT(AN10,1)&lt;="2","At Risk","Others")))))))))</f>
        <v>Potential Loyalists</v>
      </c>
    </row>
    <row r="11" spans="1:41" x14ac:dyDescent="0.3">
      <c r="A11">
        <v>6679</v>
      </c>
      <c r="B11">
        <v>1966</v>
      </c>
      <c r="C11" t="s">
        <v>28</v>
      </c>
      <c r="D11" t="s">
        <v>31</v>
      </c>
      <c r="E11">
        <v>33279</v>
      </c>
      <c r="F11">
        <v>0</v>
      </c>
      <c r="G11">
        <v>0</v>
      </c>
      <c r="H11" s="1">
        <v>41802</v>
      </c>
      <c r="I11">
        <v>29</v>
      </c>
      <c r="J11">
        <v>10</v>
      </c>
      <c r="K11">
        <v>3</v>
      </c>
      <c r="L11">
        <v>3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3</v>
      </c>
      <c r="T11">
        <v>3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30</v>
      </c>
      <c r="AC11" s="13">
        <f>SUM(Table13[[#This Row],[MntWines]:[MntGoldProds]])</f>
        <v>16</v>
      </c>
      <c r="AD11" s="13">
        <f>AVERAGE(Table13[[#This Row],[MntWines]:[MntGoldProds]])</f>
        <v>2.6666666666666665</v>
      </c>
      <c r="AG11">
        <f>SUM(Table13[[#This Row],[NumDealsPurchases]:[NumStorePurchases]])</f>
        <v>4</v>
      </c>
      <c r="AH11" s="14">
        <f>44232-Table13[[#This Row],[Dt_Customer]]</f>
        <v>2430</v>
      </c>
      <c r="AJ11" s="13">
        <f>Table13[[#This Row],[NumDealsPurchases]]/Table13[[#This Row],[Total Number of Purchases]]*100</f>
        <v>25</v>
      </c>
      <c r="AK11">
        <f>6-ROUNDUP(_xlfn.PERCENTRANK.INC(Table13[Recency],Table13[[#This Row],[Recency]])*5, 0)</f>
        <v>4</v>
      </c>
      <c r="AL11" s="15">
        <f>ROUNDUP(_xlfn.PERCENTRANK.INC(Table13[Total Number of Purchases],Table13[[#This Row],[Total Number of Purchases]])*5,0)</f>
        <v>1</v>
      </c>
      <c r="AM11" s="15">
        <f>ROUNDUP(_xlfn.PERCENTRANK.INC(Table13[Total Spend],Table13[[#This Row],[Total Spend]])*5,0)</f>
        <v>1</v>
      </c>
      <c r="AN11" s="15" t="str">
        <f>Table13[[#This Row],[Recency Score]]&amp;Table13[[#This Row],[Frequency Score]]&amp;Table13[[#This Row],[Monetary Score]]</f>
        <v>411</v>
      </c>
      <c r="AO11" s="15" t="str">
        <f>IF(AN11="555","Champions",
IF(AND(LEFT(AN11,1)="5", MID(AN11,2,1)&gt;="3"),"Loyal Customers",
IF(MID(AN11,2,1)="5","Frequent Buyers",
IF(RIGHT(AN11,1)="5","Big Spenders",
IF(LEFT(AN11,1)="4","Potential Loyalists",
IF(LEFT(AN11,1)="3","Needs Attention",
IF(LEFT(AN11,1)="2","About to Sleep",
IF(LEFT(AN11,1)="1","Lost",
IF(LEFT(AN11,1)&lt;="2","At Risk","Others")))))))))</f>
        <v>Potential Loyalists</v>
      </c>
    </row>
    <row r="12" spans="1:41" x14ac:dyDescent="0.3">
      <c r="A12">
        <v>6652</v>
      </c>
      <c r="B12">
        <v>1965</v>
      </c>
      <c r="C12" t="s">
        <v>28</v>
      </c>
      <c r="D12" t="s">
        <v>33</v>
      </c>
      <c r="E12">
        <v>77343</v>
      </c>
      <c r="F12">
        <v>0</v>
      </c>
      <c r="G12">
        <v>0</v>
      </c>
      <c r="H12" s="1">
        <v>41799</v>
      </c>
      <c r="I12">
        <v>28</v>
      </c>
      <c r="J12">
        <v>227</v>
      </c>
      <c r="K12">
        <v>151</v>
      </c>
      <c r="L12">
        <v>573</v>
      </c>
      <c r="M12">
        <v>98</v>
      </c>
      <c r="N12">
        <v>54</v>
      </c>
      <c r="O12">
        <v>31</v>
      </c>
      <c r="P12">
        <v>1</v>
      </c>
      <c r="Q12">
        <v>3</v>
      </c>
      <c r="R12">
        <v>4</v>
      </c>
      <c r="S12">
        <v>9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32</v>
      </c>
      <c r="AC12" s="13">
        <f>SUM(Table13[[#This Row],[MntWines]:[MntGoldProds]])</f>
        <v>1134</v>
      </c>
      <c r="AD12" s="13">
        <f>AVERAGE(Table13[[#This Row],[MntWines]:[MntGoldProds]])</f>
        <v>189</v>
      </c>
      <c r="AG12">
        <f>SUM(Table13[[#This Row],[NumDealsPurchases]:[NumStorePurchases]])</f>
        <v>17</v>
      </c>
      <c r="AH12" s="14">
        <f>44232-Table13[[#This Row],[Dt_Customer]]</f>
        <v>2433</v>
      </c>
      <c r="AJ12" s="13">
        <f>Table13[[#This Row],[NumDealsPurchases]]/Table13[[#This Row],[Total Number of Purchases]]*100</f>
        <v>5.8823529411764701</v>
      </c>
      <c r="AK12">
        <f>6-ROUNDUP(_xlfn.PERCENTRANK.INC(Table13[Recency],Table13[[#This Row],[Recency]])*5, 0)</f>
        <v>4</v>
      </c>
      <c r="AL12" s="15">
        <f>ROUNDUP(_xlfn.PERCENTRANK.INC(Table13[Total Number of Purchases],Table13[[#This Row],[Total Number of Purchases]])*5,0)</f>
        <v>3</v>
      </c>
      <c r="AM12" s="15">
        <f>ROUNDUP(_xlfn.PERCENTRANK.INC(Table13[Total Spend],Table13[[#This Row],[Total Spend]])*5,0)</f>
        <v>4</v>
      </c>
      <c r="AN12" s="15" t="str">
        <f>Table13[[#This Row],[Recency Score]]&amp;Table13[[#This Row],[Frequency Score]]&amp;Table13[[#This Row],[Monetary Score]]</f>
        <v>434</v>
      </c>
      <c r="AO12" s="15" t="str">
        <f>IF(AN12="555","Champions",
IF(AND(LEFT(AN12,1)="5", MID(AN12,2,1)&gt;="3"),"Loyal Customers",
IF(MID(AN12,2,1)="5","Frequent Buyers",
IF(RIGHT(AN12,1)="5","Big Spenders",
IF(LEFT(AN12,1)="4","Potential Loyalists",
IF(LEFT(AN12,1)="3","Needs Attention",
IF(LEFT(AN12,1)="2","About to Sleep",
IF(LEFT(AN12,1)="1","Lost",
IF(LEFT(AN12,1)&lt;="2","At Risk","Others")))))))))</f>
        <v>Potential Loyalists</v>
      </c>
    </row>
    <row r="13" spans="1:41" x14ac:dyDescent="0.3">
      <c r="A13">
        <v>5961</v>
      </c>
      <c r="B13">
        <v>1978</v>
      </c>
      <c r="C13" t="s">
        <v>28</v>
      </c>
      <c r="D13" t="s">
        <v>33</v>
      </c>
      <c r="E13">
        <v>42693</v>
      </c>
      <c r="F13">
        <v>1</v>
      </c>
      <c r="G13">
        <v>0</v>
      </c>
      <c r="H13" s="1">
        <v>41797</v>
      </c>
      <c r="I13">
        <v>29</v>
      </c>
      <c r="J13">
        <v>8</v>
      </c>
      <c r="K13">
        <v>4</v>
      </c>
      <c r="L13">
        <v>20</v>
      </c>
      <c r="M13">
        <v>6</v>
      </c>
      <c r="N13">
        <v>3</v>
      </c>
      <c r="O13">
        <v>16</v>
      </c>
      <c r="P13">
        <v>1</v>
      </c>
      <c r="Q13">
        <v>1</v>
      </c>
      <c r="R13">
        <v>0</v>
      </c>
      <c r="S13">
        <v>3</v>
      </c>
      <c r="T13">
        <v>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30</v>
      </c>
      <c r="AC13" s="13">
        <f>SUM(Table13[[#This Row],[MntWines]:[MntGoldProds]])</f>
        <v>57</v>
      </c>
      <c r="AD13" s="13">
        <f>AVERAGE(Table13[[#This Row],[MntWines]:[MntGoldProds]])</f>
        <v>9.5</v>
      </c>
      <c r="AG13">
        <f>SUM(Table13[[#This Row],[NumDealsPurchases]:[NumStorePurchases]])</f>
        <v>5</v>
      </c>
      <c r="AH13" s="14">
        <f>44232-Table13[[#This Row],[Dt_Customer]]</f>
        <v>2435</v>
      </c>
      <c r="AJ13" s="13">
        <f>Table13[[#This Row],[NumDealsPurchases]]/Table13[[#This Row],[Total Number of Purchases]]*100</f>
        <v>20</v>
      </c>
      <c r="AK13">
        <f>6-ROUNDUP(_xlfn.PERCENTRANK.INC(Table13[Recency],Table13[[#This Row],[Recency]])*5, 0)</f>
        <v>4</v>
      </c>
      <c r="AL13" s="15">
        <f>ROUNDUP(_xlfn.PERCENTRANK.INC(Table13[Total Number of Purchases],Table13[[#This Row],[Total Number of Purchases]])*5,0)</f>
        <v>1</v>
      </c>
      <c r="AM13" s="15">
        <f>ROUNDUP(_xlfn.PERCENTRANK.INC(Table13[Total Spend],Table13[[#This Row],[Total Spend]])*5,0)</f>
        <v>2</v>
      </c>
      <c r="AN13" s="15" t="str">
        <f>Table13[[#This Row],[Recency Score]]&amp;Table13[[#This Row],[Frequency Score]]&amp;Table13[[#This Row],[Monetary Score]]</f>
        <v>412</v>
      </c>
      <c r="AO13" s="15" t="str">
        <f>IF(AN13="555","Champions",
IF(AND(LEFT(AN13,1)="5", MID(AN13,2,1)&gt;="3"),"Loyal Customers",
IF(MID(AN13,2,1)="5","Frequent Buyers",
IF(RIGHT(AN13,1)="5","Big Spenders",
IF(LEFT(AN13,1)="4","Potential Loyalists",
IF(LEFT(AN13,1)="3","Needs Attention",
IF(LEFT(AN13,1)="2","About to Sleep",
IF(LEFT(AN13,1)="1","Lost",
IF(LEFT(AN13,1)&lt;="2","At Risk","Others")))))))))</f>
        <v>Potential Loyalists</v>
      </c>
    </row>
    <row r="14" spans="1:41" x14ac:dyDescent="0.3">
      <c r="A14">
        <v>7411</v>
      </c>
      <c r="B14">
        <v>1964</v>
      </c>
      <c r="C14" t="s">
        <v>37</v>
      </c>
      <c r="D14" t="s">
        <v>33</v>
      </c>
      <c r="E14">
        <v>31686</v>
      </c>
      <c r="F14">
        <v>1</v>
      </c>
      <c r="G14">
        <v>1</v>
      </c>
      <c r="H14" s="1">
        <v>41795</v>
      </c>
      <c r="I14">
        <v>31</v>
      </c>
      <c r="J14">
        <v>11</v>
      </c>
      <c r="K14">
        <v>0</v>
      </c>
      <c r="L14">
        <v>5</v>
      </c>
      <c r="M14">
        <v>0</v>
      </c>
      <c r="N14">
        <v>0</v>
      </c>
      <c r="O14">
        <v>1</v>
      </c>
      <c r="P14">
        <v>2</v>
      </c>
      <c r="Q14">
        <v>1</v>
      </c>
      <c r="R14">
        <v>0</v>
      </c>
      <c r="S14">
        <v>3</v>
      </c>
      <c r="T14">
        <v>6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43</v>
      </c>
      <c r="AC14" s="13">
        <f>SUM(Table13[[#This Row],[MntWines]:[MntGoldProds]])</f>
        <v>17</v>
      </c>
      <c r="AD14" s="13">
        <f>AVERAGE(Table13[[#This Row],[MntWines]:[MntGoldProds]])</f>
        <v>2.8333333333333335</v>
      </c>
      <c r="AG14">
        <f>SUM(Table13[[#This Row],[NumDealsPurchases]:[NumStorePurchases]])</f>
        <v>6</v>
      </c>
      <c r="AH14" s="14">
        <f>44232-Table13[[#This Row],[Dt_Customer]]</f>
        <v>2437</v>
      </c>
      <c r="AJ14" s="13">
        <f>Table13[[#This Row],[NumDealsPurchases]]/Table13[[#This Row],[Total Number of Purchases]]*100</f>
        <v>33.333333333333329</v>
      </c>
      <c r="AK14">
        <f>6-ROUNDUP(_xlfn.PERCENTRANK.INC(Table13[Recency],Table13[[#This Row],[Recency]])*5, 0)</f>
        <v>4</v>
      </c>
      <c r="AL14" s="15">
        <f>ROUNDUP(_xlfn.PERCENTRANK.INC(Table13[Total Number of Purchases],Table13[[#This Row],[Total Number of Purchases]])*5,0)</f>
        <v>1</v>
      </c>
      <c r="AM14" s="15">
        <f>ROUNDUP(_xlfn.PERCENTRANK.INC(Table13[Total Spend],Table13[[#This Row],[Total Spend]])*5,0)</f>
        <v>1</v>
      </c>
      <c r="AN14" s="15" t="str">
        <f>Table13[[#This Row],[Recency Score]]&amp;Table13[[#This Row],[Frequency Score]]&amp;Table13[[#This Row],[Monetary Score]]</f>
        <v>411</v>
      </c>
      <c r="AO14" s="15" t="str">
        <f>IF(AN14="555","Champions",
IF(AND(LEFT(AN14,1)="5", MID(AN14,2,1)&gt;="3"),"Loyal Customers",
IF(MID(AN14,2,1)="5","Frequent Buyers",
IF(RIGHT(AN14,1)="5","Big Spenders",
IF(LEFT(AN14,1)="4","Potential Loyalists",
IF(LEFT(AN14,1)="3","Needs Attention",
IF(LEFT(AN14,1)="2","About to Sleep",
IF(LEFT(AN14,1)="1","Lost",
IF(LEFT(AN14,1)&lt;="2","At Risk","Others")))))))))</f>
        <v>Potential Loyalists</v>
      </c>
    </row>
    <row r="15" spans="1:41" x14ac:dyDescent="0.3">
      <c r="A15">
        <v>6255</v>
      </c>
      <c r="B15">
        <v>1952</v>
      </c>
      <c r="C15" t="s">
        <v>41</v>
      </c>
      <c r="D15" t="s">
        <v>35</v>
      </c>
      <c r="E15">
        <v>70545</v>
      </c>
      <c r="F15">
        <v>0</v>
      </c>
      <c r="G15">
        <v>1</v>
      </c>
      <c r="H15" s="1">
        <v>41793</v>
      </c>
      <c r="I15">
        <v>29</v>
      </c>
      <c r="J15">
        <v>138</v>
      </c>
      <c r="K15">
        <v>39</v>
      </c>
      <c r="L15">
        <v>63</v>
      </c>
      <c r="M15">
        <v>55</v>
      </c>
      <c r="N15">
        <v>18</v>
      </c>
      <c r="O15">
        <v>21</v>
      </c>
      <c r="P15">
        <v>1</v>
      </c>
      <c r="Q15">
        <v>4</v>
      </c>
      <c r="R15">
        <v>1</v>
      </c>
      <c r="S15">
        <v>7</v>
      </c>
      <c r="T15">
        <v>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36</v>
      </c>
      <c r="AC15" s="13">
        <f>SUM(Table13[[#This Row],[MntWines]:[MntGoldProds]])</f>
        <v>334</v>
      </c>
      <c r="AD15" s="13">
        <f>AVERAGE(Table13[[#This Row],[MntWines]:[MntGoldProds]])</f>
        <v>55.666666666666664</v>
      </c>
      <c r="AG15">
        <f>SUM(Table13[[#This Row],[NumDealsPurchases]:[NumStorePurchases]])</f>
        <v>13</v>
      </c>
      <c r="AH15" s="14">
        <f>44232-Table13[[#This Row],[Dt_Customer]]</f>
        <v>2439</v>
      </c>
      <c r="AJ15" s="13">
        <f>Table13[[#This Row],[NumDealsPurchases]]/Table13[[#This Row],[Total Number of Purchases]]*100</f>
        <v>7.6923076923076925</v>
      </c>
      <c r="AK15">
        <f>6-ROUNDUP(_xlfn.PERCENTRANK.INC(Table13[Recency],Table13[[#This Row],[Recency]])*5, 0)</f>
        <v>4</v>
      </c>
      <c r="AL15" s="15">
        <f>ROUNDUP(_xlfn.PERCENTRANK.INC(Table13[Total Number of Purchases],Table13[[#This Row],[Total Number of Purchases]])*5,0)</f>
        <v>3</v>
      </c>
      <c r="AM15" s="15">
        <f>ROUNDUP(_xlfn.PERCENTRANK.INC(Table13[Total Spend],Table13[[#This Row],[Total Spend]])*5,0)</f>
        <v>3</v>
      </c>
      <c r="AN15" s="15" t="str">
        <f>Table13[[#This Row],[Recency Score]]&amp;Table13[[#This Row],[Frequency Score]]&amp;Table13[[#This Row],[Monetary Score]]</f>
        <v>433</v>
      </c>
      <c r="AO15" s="15" t="str">
        <f>IF(AN15="555","Champions",
IF(AND(LEFT(AN15,1)="5", MID(AN15,2,1)&gt;="3"),"Loyal Customers",
IF(MID(AN15,2,1)="5","Frequent Buyers",
IF(RIGHT(AN15,1)="5","Big Spenders",
IF(LEFT(AN15,1)="4","Potential Loyalists",
IF(LEFT(AN15,1)="3","Needs Attention",
IF(LEFT(AN15,1)="2","About to Sleep",
IF(LEFT(AN15,1)="1","Lost",
IF(LEFT(AN15,1)&lt;="2","At Risk","Others")))))))))</f>
        <v>Potential Loyalists</v>
      </c>
    </row>
    <row r="16" spans="1:41" x14ac:dyDescent="0.3">
      <c r="A16">
        <v>10846</v>
      </c>
      <c r="B16">
        <v>1978</v>
      </c>
      <c r="C16" t="s">
        <v>41</v>
      </c>
      <c r="D16" t="s">
        <v>33</v>
      </c>
      <c r="E16">
        <v>43783</v>
      </c>
      <c r="F16">
        <v>1</v>
      </c>
      <c r="G16">
        <v>0</v>
      </c>
      <c r="H16" s="1">
        <v>41788</v>
      </c>
      <c r="I16">
        <v>22</v>
      </c>
      <c r="J16">
        <v>327</v>
      </c>
      <c r="K16">
        <v>9</v>
      </c>
      <c r="L16">
        <v>125</v>
      </c>
      <c r="M16">
        <v>25</v>
      </c>
      <c r="N16">
        <v>4</v>
      </c>
      <c r="O16">
        <v>139</v>
      </c>
      <c r="P16">
        <v>6</v>
      </c>
      <c r="Q16">
        <v>7</v>
      </c>
      <c r="R16">
        <v>1</v>
      </c>
      <c r="S16">
        <v>8</v>
      </c>
      <c r="T16">
        <v>7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 t="s">
        <v>32</v>
      </c>
      <c r="AC16" s="13">
        <f>SUM(Table13[[#This Row],[MntWines]:[MntGoldProds]])</f>
        <v>629</v>
      </c>
      <c r="AD16" s="13">
        <f>AVERAGE(Table13[[#This Row],[MntWines]:[MntGoldProds]])</f>
        <v>104.83333333333333</v>
      </c>
      <c r="AG16">
        <f>SUM(Table13[[#This Row],[NumDealsPurchases]:[NumStorePurchases]])</f>
        <v>22</v>
      </c>
      <c r="AH16" s="14">
        <f>44232-Table13[[#This Row],[Dt_Customer]]</f>
        <v>2444</v>
      </c>
      <c r="AJ16" s="13">
        <f>Table13[[#This Row],[NumDealsPurchases]]/Table13[[#This Row],[Total Number of Purchases]]*100</f>
        <v>27.27272727272727</v>
      </c>
      <c r="AK16">
        <f>6-ROUNDUP(_xlfn.PERCENTRANK.INC(Table13[Recency],Table13[[#This Row],[Recency]])*5, 0)</f>
        <v>4</v>
      </c>
      <c r="AL16" s="15">
        <f>ROUNDUP(_xlfn.PERCENTRANK.INC(Table13[Total Number of Purchases],Table13[[#This Row],[Total Number of Purchases]])*5,0)</f>
        <v>4</v>
      </c>
      <c r="AM16" s="15">
        <f>ROUNDUP(_xlfn.PERCENTRANK.INC(Table13[Total Spend],Table13[[#This Row],[Total Spend]])*5,0)</f>
        <v>3</v>
      </c>
      <c r="AN16" s="15" t="str">
        <f>Table13[[#This Row],[Recency Score]]&amp;Table13[[#This Row],[Frequency Score]]&amp;Table13[[#This Row],[Monetary Score]]</f>
        <v>443</v>
      </c>
      <c r="AO16" s="15" t="str">
        <f>IF(AN16="555","Champions",
IF(AND(LEFT(AN16,1)="5", MID(AN16,2,1)&gt;="3"),"Loyal Customers",
IF(MID(AN16,2,1)="5","Frequent Buyers",
IF(RIGHT(AN16,1)="5","Big Spenders",
IF(LEFT(AN16,1)="4","Potential Loyalists",
IF(LEFT(AN16,1)="3","Needs Attention",
IF(LEFT(AN16,1)="2","About to Sleep",
IF(LEFT(AN16,1)="1","Lost",
IF(LEFT(AN16,1)&lt;="2","At Risk","Others")))))))))</f>
        <v>Potential Loyalists</v>
      </c>
    </row>
    <row r="17" spans="1:41" x14ac:dyDescent="0.3">
      <c r="A17">
        <v>6961</v>
      </c>
      <c r="B17">
        <v>1974</v>
      </c>
      <c r="C17" t="s">
        <v>28</v>
      </c>
      <c r="D17" t="s">
        <v>33</v>
      </c>
      <c r="E17">
        <v>26751</v>
      </c>
      <c r="F17">
        <v>2</v>
      </c>
      <c r="G17">
        <v>0</v>
      </c>
      <c r="H17" s="1">
        <v>41781</v>
      </c>
      <c r="I17">
        <v>26</v>
      </c>
      <c r="J17">
        <v>1</v>
      </c>
      <c r="K17">
        <v>1</v>
      </c>
      <c r="L17">
        <v>5</v>
      </c>
      <c r="M17">
        <v>0</v>
      </c>
      <c r="N17">
        <v>3</v>
      </c>
      <c r="O17">
        <v>1</v>
      </c>
      <c r="P17">
        <v>1</v>
      </c>
      <c r="Q17">
        <v>1</v>
      </c>
      <c r="R17">
        <v>0</v>
      </c>
      <c r="S17">
        <v>2</v>
      </c>
      <c r="T17">
        <v>8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30</v>
      </c>
      <c r="AC17" s="13">
        <f>SUM(Table13[[#This Row],[MntWines]:[MntGoldProds]])</f>
        <v>11</v>
      </c>
      <c r="AD17" s="13">
        <f>AVERAGE(Table13[[#This Row],[MntWines]:[MntGoldProds]])</f>
        <v>1.8333333333333333</v>
      </c>
      <c r="AG17">
        <f>SUM(Table13[[#This Row],[NumDealsPurchases]:[NumStorePurchases]])</f>
        <v>4</v>
      </c>
      <c r="AH17" s="14">
        <f>44232-Table13[[#This Row],[Dt_Customer]]</f>
        <v>2451</v>
      </c>
      <c r="AJ17" s="13">
        <f>Table13[[#This Row],[NumDealsPurchases]]/Table13[[#This Row],[Total Number of Purchases]]*100</f>
        <v>25</v>
      </c>
      <c r="AK17">
        <f>6-ROUNDUP(_xlfn.PERCENTRANK.INC(Table13[Recency],Table13[[#This Row],[Recency]])*5, 0)</f>
        <v>4</v>
      </c>
      <c r="AL17" s="15">
        <f>ROUNDUP(_xlfn.PERCENTRANK.INC(Table13[Total Number of Purchases],Table13[[#This Row],[Total Number of Purchases]])*5,0)</f>
        <v>1</v>
      </c>
      <c r="AM17" s="15">
        <f>ROUNDUP(_xlfn.PERCENTRANK.INC(Table13[Total Spend],Table13[[#This Row],[Total Spend]])*5,0)</f>
        <v>1</v>
      </c>
      <c r="AN17" s="15" t="str">
        <f>Table13[[#This Row],[Recency Score]]&amp;Table13[[#This Row],[Frequency Score]]&amp;Table13[[#This Row],[Monetary Score]]</f>
        <v>411</v>
      </c>
      <c r="AO17" s="15" t="str">
        <f>IF(AN17="555","Champions",
IF(AND(LEFT(AN17,1)="5", MID(AN17,2,1)&gt;="3"),"Loyal Customers",
IF(MID(AN17,2,1)="5","Frequent Buyers",
IF(RIGHT(AN17,1)="5","Big Spenders",
IF(LEFT(AN17,1)="4","Potential Loyalists",
IF(LEFT(AN17,1)="3","Needs Attention",
IF(LEFT(AN17,1)="2","About to Sleep",
IF(LEFT(AN17,1)="1","Lost",
IF(LEFT(AN17,1)&lt;="2","At Risk","Others")))))))))</f>
        <v>Potential Loyalists</v>
      </c>
    </row>
    <row r="18" spans="1:41" x14ac:dyDescent="0.3">
      <c r="A18">
        <v>7516</v>
      </c>
      <c r="B18">
        <v>1983</v>
      </c>
      <c r="C18" t="s">
        <v>28</v>
      </c>
      <c r="D18" t="s">
        <v>33</v>
      </c>
      <c r="E18">
        <v>30096</v>
      </c>
      <c r="F18">
        <v>1</v>
      </c>
      <c r="G18">
        <v>0</v>
      </c>
      <c r="H18" s="1">
        <v>41781</v>
      </c>
      <c r="I18">
        <v>30</v>
      </c>
      <c r="J18">
        <v>5</v>
      </c>
      <c r="K18">
        <v>3</v>
      </c>
      <c r="L18">
        <v>11</v>
      </c>
      <c r="M18">
        <v>12</v>
      </c>
      <c r="N18">
        <v>5</v>
      </c>
      <c r="O18">
        <v>9</v>
      </c>
      <c r="P18">
        <v>1</v>
      </c>
      <c r="Q18">
        <v>2</v>
      </c>
      <c r="R18">
        <v>0</v>
      </c>
      <c r="S18">
        <v>3</v>
      </c>
      <c r="T18">
        <v>6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t="s">
        <v>39</v>
      </c>
      <c r="AC18" s="13">
        <f>SUM(Table13[[#This Row],[MntWines]:[MntGoldProds]])</f>
        <v>45</v>
      </c>
      <c r="AD18" s="13">
        <f>AVERAGE(Table13[[#This Row],[MntWines]:[MntGoldProds]])</f>
        <v>7.5</v>
      </c>
      <c r="AG18">
        <f>SUM(Table13[[#This Row],[NumDealsPurchases]:[NumStorePurchases]])</f>
        <v>6</v>
      </c>
      <c r="AH18" s="14">
        <f>44232-Table13[[#This Row],[Dt_Customer]]</f>
        <v>2451</v>
      </c>
      <c r="AJ18" s="13">
        <f>Table13[[#This Row],[NumDealsPurchases]]/Table13[[#This Row],[Total Number of Purchases]]*100</f>
        <v>16.666666666666664</v>
      </c>
      <c r="AK18">
        <f>6-ROUNDUP(_xlfn.PERCENTRANK.INC(Table13[Recency],Table13[[#This Row],[Recency]])*5, 0)</f>
        <v>4</v>
      </c>
      <c r="AL18" s="15">
        <f>ROUNDUP(_xlfn.PERCENTRANK.INC(Table13[Total Number of Purchases],Table13[[#This Row],[Total Number of Purchases]])*5,0)</f>
        <v>1</v>
      </c>
      <c r="AM18" s="15">
        <f>ROUNDUP(_xlfn.PERCENTRANK.INC(Table13[Total Spend],Table13[[#This Row],[Total Spend]])*5,0)</f>
        <v>1</v>
      </c>
      <c r="AN18" s="15" t="str">
        <f>Table13[[#This Row],[Recency Score]]&amp;Table13[[#This Row],[Frequency Score]]&amp;Table13[[#This Row],[Monetary Score]]</f>
        <v>411</v>
      </c>
      <c r="AO18" s="15" t="str">
        <f>IF(AN18="555","Champions",
IF(AND(LEFT(AN18,1)="5", MID(AN18,2,1)&gt;="3"),"Loyal Customers",
IF(MID(AN18,2,1)="5","Frequent Buyers",
IF(RIGHT(AN18,1)="5","Big Spenders",
IF(LEFT(AN18,1)="4","Potential Loyalists",
IF(LEFT(AN18,1)="3","Needs Attention",
IF(LEFT(AN18,1)="2","About to Sleep",
IF(LEFT(AN18,1)="1","Lost",
IF(LEFT(AN18,1)&lt;="2","At Risk","Others")))))))))</f>
        <v>Potential Loyalists</v>
      </c>
    </row>
    <row r="19" spans="1:41" x14ac:dyDescent="0.3">
      <c r="A19">
        <v>3129</v>
      </c>
      <c r="B19">
        <v>1983</v>
      </c>
      <c r="C19" t="s">
        <v>28</v>
      </c>
      <c r="D19" t="s">
        <v>33</v>
      </c>
      <c r="E19">
        <v>30096</v>
      </c>
      <c r="F19">
        <v>1</v>
      </c>
      <c r="G19">
        <v>0</v>
      </c>
      <c r="H19" s="1">
        <v>41781</v>
      </c>
      <c r="I19">
        <v>30</v>
      </c>
      <c r="J19">
        <v>5</v>
      </c>
      <c r="K19">
        <v>3</v>
      </c>
      <c r="L19">
        <v>11</v>
      </c>
      <c r="M19">
        <v>12</v>
      </c>
      <c r="N19">
        <v>5</v>
      </c>
      <c r="O19">
        <v>9</v>
      </c>
      <c r="P19">
        <v>1</v>
      </c>
      <c r="Q19">
        <v>2</v>
      </c>
      <c r="R19">
        <v>0</v>
      </c>
      <c r="S19">
        <v>3</v>
      </c>
      <c r="T19">
        <v>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30</v>
      </c>
      <c r="AC19" s="13">
        <f>SUM(Table13[[#This Row],[MntWines]:[MntGoldProds]])</f>
        <v>45</v>
      </c>
      <c r="AD19" s="13">
        <f>AVERAGE(Table13[[#This Row],[MntWines]:[MntGoldProds]])</f>
        <v>7.5</v>
      </c>
      <c r="AG19">
        <f>SUM(Table13[[#This Row],[NumDealsPurchases]:[NumStorePurchases]])</f>
        <v>6</v>
      </c>
      <c r="AH19" s="14">
        <f>44232-Table13[[#This Row],[Dt_Customer]]</f>
        <v>2451</v>
      </c>
      <c r="AJ19" s="13">
        <f>Table13[[#This Row],[NumDealsPurchases]]/Table13[[#This Row],[Total Number of Purchases]]*100</f>
        <v>16.666666666666664</v>
      </c>
      <c r="AK19">
        <f>6-ROUNDUP(_xlfn.PERCENTRANK.INC(Table13[Recency],Table13[[#This Row],[Recency]])*5, 0)</f>
        <v>4</v>
      </c>
      <c r="AL19" s="15">
        <f>ROUNDUP(_xlfn.PERCENTRANK.INC(Table13[Total Number of Purchases],Table13[[#This Row],[Total Number of Purchases]])*5,0)</f>
        <v>1</v>
      </c>
      <c r="AM19" s="15">
        <f>ROUNDUP(_xlfn.PERCENTRANK.INC(Table13[Total Spend],Table13[[#This Row],[Total Spend]])*5,0)</f>
        <v>1</v>
      </c>
      <c r="AN19" s="15" t="str">
        <f>Table13[[#This Row],[Recency Score]]&amp;Table13[[#This Row],[Frequency Score]]&amp;Table13[[#This Row],[Monetary Score]]</f>
        <v>411</v>
      </c>
      <c r="AO19" s="15" t="str">
        <f>IF(AN19="555","Champions",
IF(AND(LEFT(AN19,1)="5", MID(AN19,2,1)&gt;="3"),"Loyal Customers",
IF(MID(AN19,2,1)="5","Frequent Buyers",
IF(RIGHT(AN19,1)="5","Big Spenders",
IF(LEFT(AN19,1)="4","Potential Loyalists",
IF(LEFT(AN19,1)="3","Needs Attention",
IF(LEFT(AN19,1)="2","About to Sleep",
IF(LEFT(AN19,1)="1","Lost",
IF(LEFT(AN19,1)&lt;="2","At Risk","Others")))))))))</f>
        <v>Potential Loyalists</v>
      </c>
    </row>
    <row r="20" spans="1:41" x14ac:dyDescent="0.3">
      <c r="A20">
        <v>6864</v>
      </c>
      <c r="B20">
        <v>1989</v>
      </c>
      <c r="C20" t="s">
        <v>41</v>
      </c>
      <c r="D20" t="s">
        <v>29</v>
      </c>
      <c r="E20">
        <v>10979</v>
      </c>
      <c r="F20">
        <v>0</v>
      </c>
      <c r="G20">
        <v>0</v>
      </c>
      <c r="H20" s="1">
        <v>41781</v>
      </c>
      <c r="I20">
        <v>34</v>
      </c>
      <c r="J20">
        <v>8</v>
      </c>
      <c r="K20">
        <v>4</v>
      </c>
      <c r="L20">
        <v>10</v>
      </c>
      <c r="M20">
        <v>2</v>
      </c>
      <c r="N20">
        <v>2</v>
      </c>
      <c r="O20">
        <v>4</v>
      </c>
      <c r="P20">
        <v>2</v>
      </c>
      <c r="Q20">
        <v>3</v>
      </c>
      <c r="R20">
        <v>0</v>
      </c>
      <c r="S20">
        <v>3</v>
      </c>
      <c r="T20">
        <v>5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36</v>
      </c>
      <c r="AC20" s="13">
        <f>SUM(Table13[[#This Row],[MntWines]:[MntGoldProds]])</f>
        <v>30</v>
      </c>
      <c r="AD20" s="13">
        <f>AVERAGE(Table13[[#This Row],[MntWines]:[MntGoldProds]])</f>
        <v>5</v>
      </c>
      <c r="AG20">
        <f>SUM(Table13[[#This Row],[NumDealsPurchases]:[NumStorePurchases]])</f>
        <v>8</v>
      </c>
      <c r="AH20" s="14">
        <f>44232-Table13[[#This Row],[Dt_Customer]]</f>
        <v>2451</v>
      </c>
      <c r="AJ20" s="13">
        <f>Table13[[#This Row],[NumDealsPurchases]]/Table13[[#This Row],[Total Number of Purchases]]*100</f>
        <v>25</v>
      </c>
      <c r="AK20">
        <f>6-ROUNDUP(_xlfn.PERCENTRANK.INC(Table13[Recency],Table13[[#This Row],[Recency]])*5, 0)</f>
        <v>4</v>
      </c>
      <c r="AL20" s="15">
        <f>ROUNDUP(_xlfn.PERCENTRANK.INC(Table13[Total Number of Purchases],Table13[[#This Row],[Total Number of Purchases]])*5,0)</f>
        <v>2</v>
      </c>
      <c r="AM20" s="15">
        <f>ROUNDUP(_xlfn.PERCENTRANK.INC(Table13[Total Spend],Table13[[#This Row],[Total Spend]])*5,0)</f>
        <v>1</v>
      </c>
      <c r="AN20" s="15" t="str">
        <f>Table13[[#This Row],[Recency Score]]&amp;Table13[[#This Row],[Frequency Score]]&amp;Table13[[#This Row],[Monetary Score]]</f>
        <v>421</v>
      </c>
      <c r="AO20" s="15" t="str">
        <f>IF(AN20="555","Champions",
IF(AND(LEFT(AN20,1)="5", MID(AN20,2,1)&gt;="3"),"Loyal Customers",
IF(MID(AN20,2,1)="5","Frequent Buyers",
IF(RIGHT(AN20,1)="5","Big Spenders",
IF(LEFT(AN20,1)="4","Potential Loyalists",
IF(LEFT(AN20,1)="3","Needs Attention",
IF(LEFT(AN20,1)="2","About to Sleep",
IF(LEFT(AN20,1)="1","Lost",
IF(LEFT(AN20,1)&lt;="2","At Risk","Others")))))))))</f>
        <v>Potential Loyalists</v>
      </c>
    </row>
    <row r="21" spans="1:41" x14ac:dyDescent="0.3">
      <c r="A21">
        <v>10617</v>
      </c>
      <c r="B21">
        <v>1989</v>
      </c>
      <c r="C21" t="s">
        <v>41</v>
      </c>
      <c r="D21" t="s">
        <v>29</v>
      </c>
      <c r="E21">
        <v>10979</v>
      </c>
      <c r="F21">
        <v>0</v>
      </c>
      <c r="G21">
        <v>0</v>
      </c>
      <c r="H21" s="1">
        <v>41781</v>
      </c>
      <c r="I21">
        <v>34</v>
      </c>
      <c r="J21">
        <v>8</v>
      </c>
      <c r="K21">
        <v>4</v>
      </c>
      <c r="L21">
        <v>10</v>
      </c>
      <c r="M21">
        <v>2</v>
      </c>
      <c r="N21">
        <v>2</v>
      </c>
      <c r="O21">
        <v>4</v>
      </c>
      <c r="P21">
        <v>2</v>
      </c>
      <c r="Q21">
        <v>3</v>
      </c>
      <c r="R21">
        <v>0</v>
      </c>
      <c r="S21">
        <v>3</v>
      </c>
      <c r="T21">
        <v>5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30</v>
      </c>
      <c r="AC21" s="13">
        <f>SUM(Table13[[#This Row],[MntWines]:[MntGoldProds]])</f>
        <v>30</v>
      </c>
      <c r="AD21" s="13">
        <f>AVERAGE(Table13[[#This Row],[MntWines]:[MntGoldProds]])</f>
        <v>5</v>
      </c>
      <c r="AG21">
        <f>SUM(Table13[[#This Row],[NumDealsPurchases]:[NumStorePurchases]])</f>
        <v>8</v>
      </c>
      <c r="AH21" s="14">
        <f>44232-Table13[[#This Row],[Dt_Customer]]</f>
        <v>2451</v>
      </c>
      <c r="AJ21" s="13">
        <f>Table13[[#This Row],[NumDealsPurchases]]/Table13[[#This Row],[Total Number of Purchases]]*100</f>
        <v>25</v>
      </c>
      <c r="AK21">
        <f>6-ROUNDUP(_xlfn.PERCENTRANK.INC(Table13[Recency],Table13[[#This Row],[Recency]])*5, 0)</f>
        <v>4</v>
      </c>
      <c r="AL21" s="15">
        <f>ROUNDUP(_xlfn.PERCENTRANK.INC(Table13[Total Number of Purchases],Table13[[#This Row],[Total Number of Purchases]])*5,0)</f>
        <v>2</v>
      </c>
      <c r="AM21" s="15">
        <f>ROUNDUP(_xlfn.PERCENTRANK.INC(Table13[Total Spend],Table13[[#This Row],[Total Spend]])*5,0)</f>
        <v>1</v>
      </c>
      <c r="AN21" s="15" t="str">
        <f>Table13[[#This Row],[Recency Score]]&amp;Table13[[#This Row],[Frequency Score]]&amp;Table13[[#This Row],[Monetary Score]]</f>
        <v>421</v>
      </c>
      <c r="AO21" s="15" t="str">
        <f>IF(AN21="555","Champions",
IF(AND(LEFT(AN21,1)="5", MID(AN21,2,1)&gt;="3"),"Loyal Customers",
IF(MID(AN21,2,1)="5","Frequent Buyers",
IF(RIGHT(AN21,1)="5","Big Spenders",
IF(LEFT(AN21,1)="4","Potential Loyalists",
IF(LEFT(AN21,1)="3","Needs Attention",
IF(LEFT(AN21,1)="2","About to Sleep",
IF(LEFT(AN21,1)="1","Lost",
IF(LEFT(AN21,1)&lt;="2","At Risk","Others")))))))))</f>
        <v>Potential Loyalists</v>
      </c>
    </row>
    <row r="22" spans="1:41" x14ac:dyDescent="0.3">
      <c r="A22">
        <v>7660</v>
      </c>
      <c r="B22">
        <v>1973</v>
      </c>
      <c r="C22" t="s">
        <v>37</v>
      </c>
      <c r="D22" t="s">
        <v>47</v>
      </c>
      <c r="E22">
        <v>35860</v>
      </c>
      <c r="F22">
        <v>1</v>
      </c>
      <c r="G22">
        <v>1</v>
      </c>
      <c r="H22" s="1">
        <v>41778</v>
      </c>
      <c r="I22">
        <v>37</v>
      </c>
      <c r="J22">
        <v>15</v>
      </c>
      <c r="K22">
        <v>0</v>
      </c>
      <c r="L22">
        <v>8</v>
      </c>
      <c r="M22">
        <v>4</v>
      </c>
      <c r="N22">
        <v>2</v>
      </c>
      <c r="O22">
        <v>20</v>
      </c>
      <c r="P22">
        <v>2</v>
      </c>
      <c r="Q22">
        <v>1</v>
      </c>
      <c r="R22">
        <v>1</v>
      </c>
      <c r="S22">
        <v>2</v>
      </c>
      <c r="T22">
        <v>5</v>
      </c>
      <c r="U22">
        <v>0</v>
      </c>
      <c r="V22">
        <v>0</v>
      </c>
      <c r="W22">
        <v>1</v>
      </c>
      <c r="X22">
        <v>0</v>
      </c>
      <c r="Y22">
        <v>0</v>
      </c>
      <c r="Z22">
        <v>1</v>
      </c>
      <c r="AA22">
        <v>0</v>
      </c>
      <c r="AB22" t="s">
        <v>32</v>
      </c>
      <c r="AC22" s="13">
        <f>SUM(Table13[[#This Row],[MntWines]:[MntGoldProds]])</f>
        <v>49</v>
      </c>
      <c r="AD22" s="13">
        <f>AVERAGE(Table13[[#This Row],[MntWines]:[MntGoldProds]])</f>
        <v>8.1666666666666661</v>
      </c>
      <c r="AG22">
        <f>SUM(Table13[[#This Row],[NumDealsPurchases]:[NumStorePurchases]])</f>
        <v>6</v>
      </c>
      <c r="AH22" s="14">
        <f>44232-Table13[[#This Row],[Dt_Customer]]</f>
        <v>2454</v>
      </c>
      <c r="AJ22" s="13">
        <f>Table13[[#This Row],[NumDealsPurchases]]/Table13[[#This Row],[Total Number of Purchases]]*100</f>
        <v>33.333333333333329</v>
      </c>
      <c r="AK22">
        <f>6-ROUNDUP(_xlfn.PERCENTRANK.INC(Table13[Recency],Table13[[#This Row],[Recency]])*5, 0)</f>
        <v>4</v>
      </c>
      <c r="AL22" s="15">
        <f>ROUNDUP(_xlfn.PERCENTRANK.INC(Table13[Total Number of Purchases],Table13[[#This Row],[Total Number of Purchases]])*5,0)</f>
        <v>1</v>
      </c>
      <c r="AM22" s="15">
        <f>ROUNDUP(_xlfn.PERCENTRANK.INC(Table13[Total Spend],Table13[[#This Row],[Total Spend]])*5,0)</f>
        <v>1</v>
      </c>
      <c r="AN22" s="15" t="str">
        <f>Table13[[#This Row],[Recency Score]]&amp;Table13[[#This Row],[Frequency Score]]&amp;Table13[[#This Row],[Monetary Score]]</f>
        <v>411</v>
      </c>
      <c r="AO22" s="15" t="str">
        <f>IF(AN22="555","Champions",
IF(AND(LEFT(AN22,1)="5", MID(AN22,2,1)&gt;="3"),"Loyal Customers",
IF(MID(AN22,2,1)="5","Frequent Buyers",
IF(RIGHT(AN22,1)="5","Big Spenders",
IF(LEFT(AN22,1)="4","Potential Loyalists",
IF(LEFT(AN22,1)="3","Needs Attention",
IF(LEFT(AN22,1)="2","About to Sleep",
IF(LEFT(AN22,1)="1","Lost",
IF(LEFT(AN22,1)&lt;="2","At Risk","Others")))))))))</f>
        <v>Potential Loyalists</v>
      </c>
    </row>
    <row r="23" spans="1:41" x14ac:dyDescent="0.3">
      <c r="A23">
        <v>1626</v>
      </c>
      <c r="B23">
        <v>1973</v>
      </c>
      <c r="C23" t="s">
        <v>37</v>
      </c>
      <c r="D23" t="s">
        <v>29</v>
      </c>
      <c r="E23">
        <v>35860</v>
      </c>
      <c r="F23">
        <v>1</v>
      </c>
      <c r="G23">
        <v>1</v>
      </c>
      <c r="H23" s="1">
        <v>41778</v>
      </c>
      <c r="I23">
        <v>37</v>
      </c>
      <c r="J23">
        <v>15</v>
      </c>
      <c r="K23">
        <v>0</v>
      </c>
      <c r="L23">
        <v>8</v>
      </c>
      <c r="M23">
        <v>4</v>
      </c>
      <c r="N23">
        <v>2</v>
      </c>
      <c r="O23">
        <v>20</v>
      </c>
      <c r="P23">
        <v>2</v>
      </c>
      <c r="Q23">
        <v>1</v>
      </c>
      <c r="R23">
        <v>1</v>
      </c>
      <c r="S23">
        <v>2</v>
      </c>
      <c r="T23">
        <v>5</v>
      </c>
      <c r="U23">
        <v>0</v>
      </c>
      <c r="V23">
        <v>0</v>
      </c>
      <c r="W23">
        <v>1</v>
      </c>
      <c r="X23">
        <v>0</v>
      </c>
      <c r="Y23">
        <v>0</v>
      </c>
      <c r="Z23">
        <v>1</v>
      </c>
      <c r="AA23">
        <v>0</v>
      </c>
      <c r="AB23" t="s">
        <v>43</v>
      </c>
      <c r="AC23" s="13">
        <f>SUM(Table13[[#This Row],[MntWines]:[MntGoldProds]])</f>
        <v>49</v>
      </c>
      <c r="AD23" s="13">
        <f>AVERAGE(Table13[[#This Row],[MntWines]:[MntGoldProds]])</f>
        <v>8.1666666666666661</v>
      </c>
      <c r="AG23">
        <f>SUM(Table13[[#This Row],[NumDealsPurchases]:[NumStorePurchases]])</f>
        <v>6</v>
      </c>
      <c r="AH23" s="14">
        <f>44232-Table13[[#This Row],[Dt_Customer]]</f>
        <v>2454</v>
      </c>
      <c r="AJ23" s="13">
        <f>Table13[[#This Row],[NumDealsPurchases]]/Table13[[#This Row],[Total Number of Purchases]]*100</f>
        <v>33.333333333333329</v>
      </c>
      <c r="AK23">
        <f>6-ROUNDUP(_xlfn.PERCENTRANK.INC(Table13[Recency],Table13[[#This Row],[Recency]])*5, 0)</f>
        <v>4</v>
      </c>
      <c r="AL23" s="15">
        <f>ROUNDUP(_xlfn.PERCENTRANK.INC(Table13[Total Number of Purchases],Table13[[#This Row],[Total Number of Purchases]])*5,0)</f>
        <v>1</v>
      </c>
      <c r="AM23" s="15">
        <f>ROUNDUP(_xlfn.PERCENTRANK.INC(Table13[Total Spend],Table13[[#This Row],[Total Spend]])*5,0)</f>
        <v>1</v>
      </c>
      <c r="AN23" s="15" t="str">
        <f>Table13[[#This Row],[Recency Score]]&amp;Table13[[#This Row],[Frequency Score]]&amp;Table13[[#This Row],[Monetary Score]]</f>
        <v>411</v>
      </c>
      <c r="AO23" s="15" t="str">
        <f>IF(AN23="555","Champions",
IF(AND(LEFT(AN23,1)="5", MID(AN23,2,1)&gt;="3"),"Loyal Customers",
IF(MID(AN23,2,1)="5","Frequent Buyers",
IF(RIGHT(AN23,1)="5","Big Spenders",
IF(LEFT(AN23,1)="4","Potential Loyalists",
IF(LEFT(AN23,1)="3","Needs Attention",
IF(LEFT(AN23,1)="2","About to Sleep",
IF(LEFT(AN23,1)="1","Lost",
IF(LEFT(AN23,1)&lt;="2","At Risk","Others")))))))))</f>
        <v>Potential Loyalists</v>
      </c>
    </row>
    <row r="24" spans="1:41" x14ac:dyDescent="0.3">
      <c r="A24">
        <v>2055</v>
      </c>
      <c r="B24">
        <v>1973</v>
      </c>
      <c r="C24" t="s">
        <v>37</v>
      </c>
      <c r="D24" t="s">
        <v>29</v>
      </c>
      <c r="E24">
        <v>35860</v>
      </c>
      <c r="F24">
        <v>1</v>
      </c>
      <c r="G24">
        <v>1</v>
      </c>
      <c r="H24" s="1">
        <v>41778</v>
      </c>
      <c r="I24">
        <v>37</v>
      </c>
      <c r="J24">
        <v>15</v>
      </c>
      <c r="K24">
        <v>0</v>
      </c>
      <c r="L24">
        <v>8</v>
      </c>
      <c r="M24">
        <v>4</v>
      </c>
      <c r="N24">
        <v>2</v>
      </c>
      <c r="O24">
        <v>20</v>
      </c>
      <c r="P24">
        <v>2</v>
      </c>
      <c r="Q24">
        <v>1</v>
      </c>
      <c r="R24">
        <v>1</v>
      </c>
      <c r="S24">
        <v>2</v>
      </c>
      <c r="T24">
        <v>5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 t="s">
        <v>30</v>
      </c>
      <c r="AC24" s="13">
        <f>SUM(Table13[[#This Row],[MntWines]:[MntGoldProds]])</f>
        <v>49</v>
      </c>
      <c r="AD24" s="13">
        <f>AVERAGE(Table13[[#This Row],[MntWines]:[MntGoldProds]])</f>
        <v>8.1666666666666661</v>
      </c>
      <c r="AG24">
        <f>SUM(Table13[[#This Row],[NumDealsPurchases]:[NumStorePurchases]])</f>
        <v>6</v>
      </c>
      <c r="AH24" s="14">
        <f>44232-Table13[[#This Row],[Dt_Customer]]</f>
        <v>2454</v>
      </c>
      <c r="AJ24" s="13">
        <f>Table13[[#This Row],[NumDealsPurchases]]/Table13[[#This Row],[Total Number of Purchases]]*100</f>
        <v>33.333333333333329</v>
      </c>
      <c r="AK24">
        <f>6-ROUNDUP(_xlfn.PERCENTRANK.INC(Table13[Recency],Table13[[#This Row],[Recency]])*5, 0)</f>
        <v>4</v>
      </c>
      <c r="AL24" s="15">
        <f>ROUNDUP(_xlfn.PERCENTRANK.INC(Table13[Total Number of Purchases],Table13[[#This Row],[Total Number of Purchases]])*5,0)</f>
        <v>1</v>
      </c>
      <c r="AM24" s="15">
        <f>ROUNDUP(_xlfn.PERCENTRANK.INC(Table13[Total Spend],Table13[[#This Row],[Total Spend]])*5,0)</f>
        <v>1</v>
      </c>
      <c r="AN24" s="15" t="str">
        <f>Table13[[#This Row],[Recency Score]]&amp;Table13[[#This Row],[Frequency Score]]&amp;Table13[[#This Row],[Monetary Score]]</f>
        <v>411</v>
      </c>
      <c r="AO24" s="15" t="str">
        <f>IF(AN24="555","Champions",
IF(AND(LEFT(AN24,1)="5", MID(AN24,2,1)&gt;="3"),"Loyal Customers",
IF(MID(AN24,2,1)="5","Frequent Buyers",
IF(RIGHT(AN24,1)="5","Big Spenders",
IF(LEFT(AN24,1)="4","Potential Loyalists",
IF(LEFT(AN24,1)="3","Needs Attention",
IF(LEFT(AN24,1)="2","About to Sleep",
IF(LEFT(AN24,1)="1","Lost",
IF(LEFT(AN24,1)&lt;="2","At Risk","Others")))))))))</f>
        <v>Potential Loyalists</v>
      </c>
    </row>
    <row r="25" spans="1:41" x14ac:dyDescent="0.3">
      <c r="A25">
        <v>5107</v>
      </c>
      <c r="B25">
        <v>1973</v>
      </c>
      <c r="C25" t="s">
        <v>37</v>
      </c>
      <c r="D25" t="s">
        <v>29</v>
      </c>
      <c r="E25">
        <v>35860</v>
      </c>
      <c r="F25">
        <v>1</v>
      </c>
      <c r="G25">
        <v>1</v>
      </c>
      <c r="H25" s="1">
        <v>41778</v>
      </c>
      <c r="I25">
        <v>37</v>
      </c>
      <c r="J25">
        <v>15</v>
      </c>
      <c r="K25">
        <v>0</v>
      </c>
      <c r="L25">
        <v>8</v>
      </c>
      <c r="M25">
        <v>4</v>
      </c>
      <c r="N25">
        <v>2</v>
      </c>
      <c r="O25">
        <v>20</v>
      </c>
      <c r="P25">
        <v>2</v>
      </c>
      <c r="Q25">
        <v>1</v>
      </c>
      <c r="R25">
        <v>1</v>
      </c>
      <c r="S25">
        <v>2</v>
      </c>
      <c r="T25">
        <v>5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 t="s">
        <v>30</v>
      </c>
      <c r="AC25" s="13">
        <f>SUM(Table13[[#This Row],[MntWines]:[MntGoldProds]])</f>
        <v>49</v>
      </c>
      <c r="AD25" s="13">
        <f>AVERAGE(Table13[[#This Row],[MntWines]:[MntGoldProds]])</f>
        <v>8.1666666666666661</v>
      </c>
      <c r="AG25">
        <f>SUM(Table13[[#This Row],[NumDealsPurchases]:[NumStorePurchases]])</f>
        <v>6</v>
      </c>
      <c r="AH25" s="14">
        <f>44232-Table13[[#This Row],[Dt_Customer]]</f>
        <v>2454</v>
      </c>
      <c r="AJ25" s="13">
        <f>Table13[[#This Row],[NumDealsPurchases]]/Table13[[#This Row],[Total Number of Purchases]]*100</f>
        <v>33.333333333333329</v>
      </c>
      <c r="AK25">
        <f>6-ROUNDUP(_xlfn.PERCENTRANK.INC(Table13[Recency],Table13[[#This Row],[Recency]])*5, 0)</f>
        <v>4</v>
      </c>
      <c r="AL25" s="15">
        <f>ROUNDUP(_xlfn.PERCENTRANK.INC(Table13[Total Number of Purchases],Table13[[#This Row],[Total Number of Purchases]])*5,0)</f>
        <v>1</v>
      </c>
      <c r="AM25" s="15">
        <f>ROUNDUP(_xlfn.PERCENTRANK.INC(Table13[Total Spend],Table13[[#This Row],[Total Spend]])*5,0)</f>
        <v>1</v>
      </c>
      <c r="AN25" s="15" t="str">
        <f>Table13[[#This Row],[Recency Score]]&amp;Table13[[#This Row],[Frequency Score]]&amp;Table13[[#This Row],[Monetary Score]]</f>
        <v>411</v>
      </c>
      <c r="AO25" s="15" t="str">
        <f>IF(AN25="555","Champions",
IF(AND(LEFT(AN25,1)="5", MID(AN25,2,1)&gt;="3"),"Loyal Customers",
IF(MID(AN25,2,1)="5","Frequent Buyers",
IF(RIGHT(AN25,1)="5","Big Spenders",
IF(LEFT(AN25,1)="4","Potential Loyalists",
IF(LEFT(AN25,1)="3","Needs Attention",
IF(LEFT(AN25,1)="2","About to Sleep",
IF(LEFT(AN25,1)="1","Lost",
IF(LEFT(AN25,1)&lt;="2","At Risk","Others")))))))))</f>
        <v>Potential Loyalists</v>
      </c>
    </row>
    <row r="26" spans="1:41" x14ac:dyDescent="0.3">
      <c r="A26">
        <v>2587</v>
      </c>
      <c r="B26">
        <v>1972</v>
      </c>
      <c r="C26" t="s">
        <v>37</v>
      </c>
      <c r="D26" t="s">
        <v>33</v>
      </c>
      <c r="E26">
        <v>29791</v>
      </c>
      <c r="F26">
        <v>1</v>
      </c>
      <c r="G26">
        <v>0</v>
      </c>
      <c r="H26" s="1">
        <v>41774</v>
      </c>
      <c r="I26">
        <v>21</v>
      </c>
      <c r="J26">
        <v>14</v>
      </c>
      <c r="K26">
        <v>0</v>
      </c>
      <c r="L26">
        <v>6</v>
      </c>
      <c r="M26">
        <v>0</v>
      </c>
      <c r="N26">
        <v>0</v>
      </c>
      <c r="O26">
        <v>0</v>
      </c>
      <c r="P26">
        <v>2</v>
      </c>
      <c r="Q26">
        <v>2</v>
      </c>
      <c r="R26">
        <v>0</v>
      </c>
      <c r="S26">
        <v>3</v>
      </c>
      <c r="T26">
        <v>5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36</v>
      </c>
      <c r="AC26" s="13">
        <f>SUM(Table13[[#This Row],[MntWines]:[MntGoldProds]])</f>
        <v>20</v>
      </c>
      <c r="AD26" s="13">
        <f>AVERAGE(Table13[[#This Row],[MntWines]:[MntGoldProds]])</f>
        <v>3.3333333333333335</v>
      </c>
      <c r="AG26">
        <f>SUM(Table13[[#This Row],[NumDealsPurchases]:[NumStorePurchases]])</f>
        <v>7</v>
      </c>
      <c r="AH26" s="14">
        <f>44232-Table13[[#This Row],[Dt_Customer]]</f>
        <v>2458</v>
      </c>
      <c r="AJ26" s="13">
        <f>Table13[[#This Row],[NumDealsPurchases]]/Table13[[#This Row],[Total Number of Purchases]]*100</f>
        <v>28.571428571428569</v>
      </c>
      <c r="AK26">
        <f>6-ROUNDUP(_xlfn.PERCENTRANK.INC(Table13[Recency],Table13[[#This Row],[Recency]])*5, 0)</f>
        <v>4</v>
      </c>
      <c r="AL26" s="15">
        <f>ROUNDUP(_xlfn.PERCENTRANK.INC(Table13[Total Number of Purchases],Table13[[#This Row],[Total Number of Purchases]])*5,0)</f>
        <v>1</v>
      </c>
      <c r="AM26" s="15">
        <f>ROUNDUP(_xlfn.PERCENTRANK.INC(Table13[Total Spend],Table13[[#This Row],[Total Spend]])*5,0)</f>
        <v>1</v>
      </c>
      <c r="AN26" s="15" t="str">
        <f>Table13[[#This Row],[Recency Score]]&amp;Table13[[#This Row],[Frequency Score]]&amp;Table13[[#This Row],[Monetary Score]]</f>
        <v>411</v>
      </c>
      <c r="AO26" s="15" t="str">
        <f>IF(AN26="555","Champions",
IF(AND(LEFT(AN26,1)="5", MID(AN26,2,1)&gt;="3"),"Loyal Customers",
IF(MID(AN26,2,1)="5","Frequent Buyers",
IF(RIGHT(AN26,1)="5","Big Spenders",
IF(LEFT(AN26,1)="4","Potential Loyalists",
IF(LEFT(AN26,1)="3","Needs Attention",
IF(LEFT(AN26,1)="2","About to Sleep",
IF(LEFT(AN26,1)="1","Lost",
IF(LEFT(AN26,1)&lt;="2","At Risk","Others")))))))))</f>
        <v>Potential Loyalists</v>
      </c>
    </row>
    <row r="27" spans="1:41" x14ac:dyDescent="0.3">
      <c r="A27">
        <v>8614</v>
      </c>
      <c r="B27">
        <v>1957</v>
      </c>
      <c r="C27" t="s">
        <v>28</v>
      </c>
      <c r="D27" t="s">
        <v>42</v>
      </c>
      <c r="E27">
        <v>65486</v>
      </c>
      <c r="F27">
        <v>0</v>
      </c>
      <c r="G27">
        <v>1</v>
      </c>
      <c r="H27" s="1">
        <v>41771</v>
      </c>
      <c r="I27">
        <v>29</v>
      </c>
      <c r="J27">
        <v>245</v>
      </c>
      <c r="K27">
        <v>19</v>
      </c>
      <c r="L27">
        <v>125</v>
      </c>
      <c r="M27">
        <v>37</v>
      </c>
      <c r="N27">
        <v>67</v>
      </c>
      <c r="O27">
        <v>14</v>
      </c>
      <c r="P27">
        <v>1</v>
      </c>
      <c r="Q27">
        <v>4</v>
      </c>
      <c r="R27">
        <v>2</v>
      </c>
      <c r="S27">
        <v>10</v>
      </c>
      <c r="T27">
        <v>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36</v>
      </c>
      <c r="AC27" s="13">
        <f>SUM(Table13[[#This Row],[MntWines]:[MntGoldProds]])</f>
        <v>507</v>
      </c>
      <c r="AD27" s="13">
        <f>AVERAGE(Table13[[#This Row],[MntWines]:[MntGoldProds]])</f>
        <v>84.5</v>
      </c>
      <c r="AG27">
        <f>SUM(Table13[[#This Row],[NumDealsPurchases]:[NumStorePurchases]])</f>
        <v>17</v>
      </c>
      <c r="AH27" s="14">
        <f>44232-Table13[[#This Row],[Dt_Customer]]</f>
        <v>2461</v>
      </c>
      <c r="AJ27" s="13">
        <f>Table13[[#This Row],[NumDealsPurchases]]/Table13[[#This Row],[Total Number of Purchases]]*100</f>
        <v>5.8823529411764701</v>
      </c>
      <c r="AK27">
        <f>6-ROUNDUP(_xlfn.PERCENTRANK.INC(Table13[Recency],Table13[[#This Row],[Recency]])*5, 0)</f>
        <v>4</v>
      </c>
      <c r="AL27" s="15">
        <f>ROUNDUP(_xlfn.PERCENTRANK.INC(Table13[Total Number of Purchases],Table13[[#This Row],[Total Number of Purchases]])*5,0)</f>
        <v>3</v>
      </c>
      <c r="AM27" s="15">
        <f>ROUNDUP(_xlfn.PERCENTRANK.INC(Table13[Total Spend],Table13[[#This Row],[Total Spend]])*5,0)</f>
        <v>3</v>
      </c>
      <c r="AN27" s="15" t="str">
        <f>Table13[[#This Row],[Recency Score]]&amp;Table13[[#This Row],[Frequency Score]]&amp;Table13[[#This Row],[Monetary Score]]</f>
        <v>433</v>
      </c>
      <c r="AO27" s="15" t="str">
        <f>IF(AN27="555","Champions",
IF(AND(LEFT(AN27,1)="5", MID(AN27,2,1)&gt;="3"),"Loyal Customers",
IF(MID(AN27,2,1)="5","Frequent Buyers",
IF(RIGHT(AN27,1)="5","Big Spenders",
IF(LEFT(AN27,1)="4","Potential Loyalists",
IF(LEFT(AN27,1)="3","Needs Attention",
IF(LEFT(AN27,1)="2","About to Sleep",
IF(LEFT(AN27,1)="1","Lost",
IF(LEFT(AN27,1)&lt;="2","At Risk","Others")))))))))</f>
        <v>Potential Loyalists</v>
      </c>
    </row>
    <row r="28" spans="1:41" x14ac:dyDescent="0.3">
      <c r="A28">
        <v>49</v>
      </c>
      <c r="B28">
        <v>1970</v>
      </c>
      <c r="C28" t="s">
        <v>28</v>
      </c>
      <c r="D28" t="s">
        <v>31</v>
      </c>
      <c r="E28">
        <v>20587</v>
      </c>
      <c r="F28">
        <v>1</v>
      </c>
      <c r="G28">
        <v>0</v>
      </c>
      <c r="H28" s="1">
        <v>41770</v>
      </c>
      <c r="I28">
        <v>39</v>
      </c>
      <c r="J28">
        <v>2</v>
      </c>
      <c r="K28">
        <v>3</v>
      </c>
      <c r="L28">
        <v>6</v>
      </c>
      <c r="M28">
        <v>4</v>
      </c>
      <c r="N28">
        <v>1</v>
      </c>
      <c r="O28">
        <v>9</v>
      </c>
      <c r="P28">
        <v>1</v>
      </c>
      <c r="Q28">
        <v>1</v>
      </c>
      <c r="R28">
        <v>1</v>
      </c>
      <c r="S28">
        <v>2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32</v>
      </c>
      <c r="AC28" s="13">
        <f>SUM(Table13[[#This Row],[MntWines]:[MntGoldProds]])</f>
        <v>25</v>
      </c>
      <c r="AD28" s="13">
        <f>AVERAGE(Table13[[#This Row],[MntWines]:[MntGoldProds]])</f>
        <v>4.166666666666667</v>
      </c>
      <c r="AG28">
        <f>SUM(Table13[[#This Row],[NumDealsPurchases]:[NumStorePurchases]])</f>
        <v>5</v>
      </c>
      <c r="AH28" s="14">
        <f>44232-Table13[[#This Row],[Dt_Customer]]</f>
        <v>2462</v>
      </c>
      <c r="AJ28" s="13">
        <f>Table13[[#This Row],[NumDealsPurchases]]/Table13[[#This Row],[Total Number of Purchases]]*100</f>
        <v>20</v>
      </c>
      <c r="AK28">
        <f>6-ROUNDUP(_xlfn.PERCENTRANK.INC(Table13[Recency],Table13[[#This Row],[Recency]])*5, 0)</f>
        <v>4</v>
      </c>
      <c r="AL28" s="15">
        <f>ROUNDUP(_xlfn.PERCENTRANK.INC(Table13[Total Number of Purchases],Table13[[#This Row],[Total Number of Purchases]])*5,0)</f>
        <v>1</v>
      </c>
      <c r="AM28" s="15">
        <f>ROUNDUP(_xlfn.PERCENTRANK.INC(Table13[Total Spend],Table13[[#This Row],[Total Spend]])*5,0)</f>
        <v>1</v>
      </c>
      <c r="AN28" s="15" t="str">
        <f>Table13[[#This Row],[Recency Score]]&amp;Table13[[#This Row],[Frequency Score]]&amp;Table13[[#This Row],[Monetary Score]]</f>
        <v>411</v>
      </c>
      <c r="AO28" s="15" t="str">
        <f>IF(AN28="555","Champions",
IF(AND(LEFT(AN28,1)="5", MID(AN28,2,1)&gt;="3"),"Loyal Customers",
IF(MID(AN28,2,1)="5","Frequent Buyers",
IF(RIGHT(AN28,1)="5","Big Spenders",
IF(LEFT(AN28,1)="4","Potential Loyalists",
IF(LEFT(AN28,1)="3","Needs Attention",
IF(LEFT(AN28,1)="2","About to Sleep",
IF(LEFT(AN28,1)="1","Lost",
IF(LEFT(AN28,1)&lt;="2","At Risk","Others")))))))))</f>
        <v>Potential Loyalists</v>
      </c>
    </row>
    <row r="29" spans="1:41" x14ac:dyDescent="0.3">
      <c r="A29">
        <v>4973</v>
      </c>
      <c r="B29">
        <v>1970</v>
      </c>
      <c r="C29" t="s">
        <v>28</v>
      </c>
      <c r="D29" t="s">
        <v>31</v>
      </c>
      <c r="E29">
        <v>20587</v>
      </c>
      <c r="F29">
        <v>1</v>
      </c>
      <c r="G29">
        <v>0</v>
      </c>
      <c r="H29" s="1">
        <v>41770</v>
      </c>
      <c r="I29">
        <v>39</v>
      </c>
      <c r="J29">
        <v>2</v>
      </c>
      <c r="K29">
        <v>3</v>
      </c>
      <c r="L29">
        <v>6</v>
      </c>
      <c r="M29">
        <v>4</v>
      </c>
      <c r="N29">
        <v>1</v>
      </c>
      <c r="O29">
        <v>9</v>
      </c>
      <c r="P29">
        <v>1</v>
      </c>
      <c r="Q29">
        <v>1</v>
      </c>
      <c r="R29">
        <v>1</v>
      </c>
      <c r="S29">
        <v>2</v>
      </c>
      <c r="T29">
        <v>7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32</v>
      </c>
      <c r="AC29" s="13">
        <f>SUM(Table13[[#This Row],[MntWines]:[MntGoldProds]])</f>
        <v>25</v>
      </c>
      <c r="AD29" s="13">
        <f>AVERAGE(Table13[[#This Row],[MntWines]:[MntGoldProds]])</f>
        <v>4.166666666666667</v>
      </c>
      <c r="AG29">
        <f>SUM(Table13[[#This Row],[NumDealsPurchases]:[NumStorePurchases]])</f>
        <v>5</v>
      </c>
      <c r="AH29" s="14">
        <f>44232-Table13[[#This Row],[Dt_Customer]]</f>
        <v>2462</v>
      </c>
      <c r="AJ29" s="13">
        <f>Table13[[#This Row],[NumDealsPurchases]]/Table13[[#This Row],[Total Number of Purchases]]*100</f>
        <v>20</v>
      </c>
      <c r="AK29">
        <f>6-ROUNDUP(_xlfn.PERCENTRANK.INC(Table13[Recency],Table13[[#This Row],[Recency]])*5, 0)</f>
        <v>4</v>
      </c>
      <c r="AL29" s="15">
        <f>ROUNDUP(_xlfn.PERCENTRANK.INC(Table13[Total Number of Purchases],Table13[[#This Row],[Total Number of Purchases]])*5,0)</f>
        <v>1</v>
      </c>
      <c r="AM29" s="15">
        <f>ROUNDUP(_xlfn.PERCENTRANK.INC(Table13[Total Spend],Table13[[#This Row],[Total Spend]])*5,0)</f>
        <v>1</v>
      </c>
      <c r="AN29" s="15" t="str">
        <f>Table13[[#This Row],[Recency Score]]&amp;Table13[[#This Row],[Frequency Score]]&amp;Table13[[#This Row],[Monetary Score]]</f>
        <v>411</v>
      </c>
      <c r="AO29" s="15" t="str">
        <f>IF(AN29="555","Champions",
IF(AND(LEFT(AN29,1)="5", MID(AN29,2,1)&gt;="3"),"Loyal Customers",
IF(MID(AN29,2,1)="5","Frequent Buyers",
IF(RIGHT(AN29,1)="5","Big Spenders",
IF(LEFT(AN29,1)="4","Potential Loyalists",
IF(LEFT(AN29,1)="3","Needs Attention",
IF(LEFT(AN29,1)="2","About to Sleep",
IF(LEFT(AN29,1)="1","Lost",
IF(LEFT(AN29,1)&lt;="2","At Risk","Others")))))))))</f>
        <v>Potential Loyalists</v>
      </c>
    </row>
    <row r="30" spans="1:41" x14ac:dyDescent="0.3">
      <c r="A30">
        <v>8908</v>
      </c>
      <c r="B30">
        <v>1959</v>
      </c>
      <c r="C30" t="s">
        <v>28</v>
      </c>
      <c r="D30" t="s">
        <v>33</v>
      </c>
      <c r="E30">
        <v>87195</v>
      </c>
      <c r="F30">
        <v>0</v>
      </c>
      <c r="G30">
        <v>0</v>
      </c>
      <c r="H30" s="1">
        <v>41767</v>
      </c>
      <c r="I30">
        <v>35</v>
      </c>
      <c r="J30">
        <v>217</v>
      </c>
      <c r="K30">
        <v>76</v>
      </c>
      <c r="L30">
        <v>690</v>
      </c>
      <c r="M30">
        <v>50</v>
      </c>
      <c r="N30">
        <v>26</v>
      </c>
      <c r="O30">
        <v>38</v>
      </c>
      <c r="P30">
        <v>1</v>
      </c>
      <c r="Q30">
        <v>3</v>
      </c>
      <c r="R30">
        <v>11</v>
      </c>
      <c r="S30">
        <v>5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 t="s">
        <v>32</v>
      </c>
      <c r="AC30" s="13">
        <f>SUM(Table13[[#This Row],[MntWines]:[MntGoldProds]])</f>
        <v>1097</v>
      </c>
      <c r="AD30" s="13">
        <f>AVERAGE(Table13[[#This Row],[MntWines]:[MntGoldProds]])</f>
        <v>182.83333333333334</v>
      </c>
      <c r="AG30">
        <f>SUM(Table13[[#This Row],[NumDealsPurchases]:[NumStorePurchases]])</f>
        <v>20</v>
      </c>
      <c r="AH30" s="14">
        <f>44232-Table13[[#This Row],[Dt_Customer]]</f>
        <v>2465</v>
      </c>
      <c r="AJ30" s="13">
        <f>Table13[[#This Row],[NumDealsPurchases]]/Table13[[#This Row],[Total Number of Purchases]]*100</f>
        <v>5</v>
      </c>
      <c r="AK30">
        <f>6-ROUNDUP(_xlfn.PERCENTRANK.INC(Table13[Recency],Table13[[#This Row],[Recency]])*5, 0)</f>
        <v>4</v>
      </c>
      <c r="AL30" s="15">
        <f>ROUNDUP(_xlfn.PERCENTRANK.INC(Table13[Total Number of Purchases],Table13[[#This Row],[Total Number of Purchases]])*5,0)</f>
        <v>4</v>
      </c>
      <c r="AM30" s="15">
        <f>ROUNDUP(_xlfn.PERCENTRANK.INC(Table13[Total Spend],Table13[[#This Row],[Total Spend]])*5,0)</f>
        <v>4</v>
      </c>
      <c r="AN30" s="15" t="str">
        <f>Table13[[#This Row],[Recency Score]]&amp;Table13[[#This Row],[Frequency Score]]&amp;Table13[[#This Row],[Monetary Score]]</f>
        <v>444</v>
      </c>
      <c r="AO30" s="15" t="str">
        <f>IF(AN30="555","Champions",
IF(AND(LEFT(AN30,1)="5", MID(AN30,2,1)&gt;="3"),"Loyal Customers",
IF(MID(AN30,2,1)="5","Frequent Buyers",
IF(RIGHT(AN30,1)="5","Big Spenders",
IF(LEFT(AN30,1)="4","Potential Loyalists",
IF(LEFT(AN30,1)="3","Needs Attention",
IF(LEFT(AN30,1)="2","About to Sleep",
IF(LEFT(AN30,1)="1","Lost",
IF(LEFT(AN30,1)&lt;="2","At Risk","Others")))))))))</f>
        <v>Potential Loyalists</v>
      </c>
    </row>
    <row r="31" spans="1:41" x14ac:dyDescent="0.3">
      <c r="A31">
        <v>6387</v>
      </c>
      <c r="B31">
        <v>1976</v>
      </c>
      <c r="C31" t="s">
        <v>37</v>
      </c>
      <c r="D31" t="s">
        <v>35</v>
      </c>
      <c r="E31">
        <v>52190</v>
      </c>
      <c r="F31">
        <v>1</v>
      </c>
      <c r="G31">
        <v>1</v>
      </c>
      <c r="H31" s="1">
        <v>41767</v>
      </c>
      <c r="I31">
        <v>39</v>
      </c>
      <c r="J31">
        <v>42</v>
      </c>
      <c r="K31">
        <v>0</v>
      </c>
      <c r="L31">
        <v>17</v>
      </c>
      <c r="M31">
        <v>0</v>
      </c>
      <c r="N31">
        <v>0</v>
      </c>
      <c r="O31">
        <v>18</v>
      </c>
      <c r="P31">
        <v>3</v>
      </c>
      <c r="Q31">
        <v>2</v>
      </c>
      <c r="R31">
        <v>1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 t="s">
        <v>43</v>
      </c>
      <c r="AC31" s="13">
        <f>SUM(Table13[[#This Row],[MntWines]:[MntGoldProds]])</f>
        <v>77</v>
      </c>
      <c r="AD31" s="13">
        <f>AVERAGE(Table13[[#This Row],[MntWines]:[MntGoldProds]])</f>
        <v>12.833333333333334</v>
      </c>
      <c r="AG31">
        <f>SUM(Table13[[#This Row],[NumDealsPurchases]:[NumStorePurchases]])</f>
        <v>9</v>
      </c>
      <c r="AH31" s="14">
        <f>44232-Table13[[#This Row],[Dt_Customer]]</f>
        <v>2465</v>
      </c>
      <c r="AJ31" s="13">
        <f>Table13[[#This Row],[NumDealsPurchases]]/Table13[[#This Row],[Total Number of Purchases]]*100</f>
        <v>33.333333333333329</v>
      </c>
      <c r="AK31">
        <f>6-ROUNDUP(_xlfn.PERCENTRANK.INC(Table13[Recency],Table13[[#This Row],[Recency]])*5, 0)</f>
        <v>4</v>
      </c>
      <c r="AL31" s="15">
        <f>ROUNDUP(_xlfn.PERCENTRANK.INC(Table13[Total Number of Purchases],Table13[[#This Row],[Total Number of Purchases]])*5,0)</f>
        <v>2</v>
      </c>
      <c r="AM31" s="15">
        <f>ROUNDUP(_xlfn.PERCENTRANK.INC(Table13[Total Spend],Table13[[#This Row],[Total Spend]])*5,0)</f>
        <v>2</v>
      </c>
      <c r="AN31" s="15" t="str">
        <f>Table13[[#This Row],[Recency Score]]&amp;Table13[[#This Row],[Frequency Score]]&amp;Table13[[#This Row],[Monetary Score]]</f>
        <v>422</v>
      </c>
      <c r="AO31" s="15" t="str">
        <f>IF(AN31="555","Champions",
IF(AND(LEFT(AN31,1)="5", MID(AN31,2,1)&gt;="3"),"Loyal Customers",
IF(MID(AN31,2,1)="5","Frequent Buyers",
IF(RIGHT(AN31,1)="5","Big Spenders",
IF(LEFT(AN31,1)="4","Potential Loyalists",
IF(LEFT(AN31,1)="3","Needs Attention",
IF(LEFT(AN31,1)="2","About to Sleep",
IF(LEFT(AN31,1)="1","Lost",
IF(LEFT(AN31,1)&lt;="2","At Risk","Others")))))))))</f>
        <v>Potential Loyalists</v>
      </c>
    </row>
    <row r="32" spans="1:41" x14ac:dyDescent="0.3">
      <c r="A32">
        <v>1523</v>
      </c>
      <c r="B32">
        <v>1973</v>
      </c>
      <c r="C32" t="s">
        <v>28</v>
      </c>
      <c r="D32" t="s">
        <v>33</v>
      </c>
      <c r="E32">
        <v>59041</v>
      </c>
      <c r="F32">
        <v>1</v>
      </c>
      <c r="G32">
        <v>1</v>
      </c>
      <c r="H32" s="1">
        <v>41766</v>
      </c>
      <c r="I32">
        <v>25</v>
      </c>
      <c r="J32">
        <v>69</v>
      </c>
      <c r="K32">
        <v>2</v>
      </c>
      <c r="L32">
        <v>15</v>
      </c>
      <c r="M32">
        <v>2</v>
      </c>
      <c r="N32">
        <v>2</v>
      </c>
      <c r="O32">
        <v>6</v>
      </c>
      <c r="P32">
        <v>2</v>
      </c>
      <c r="Q32">
        <v>2</v>
      </c>
      <c r="R32">
        <v>0</v>
      </c>
      <c r="S32">
        <v>4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43</v>
      </c>
      <c r="AC32" s="13">
        <f>SUM(Table13[[#This Row],[MntWines]:[MntGoldProds]])</f>
        <v>96</v>
      </c>
      <c r="AD32" s="13">
        <f>AVERAGE(Table13[[#This Row],[MntWines]:[MntGoldProds]])</f>
        <v>16</v>
      </c>
      <c r="AG32">
        <f>SUM(Table13[[#This Row],[NumDealsPurchases]:[NumStorePurchases]])</f>
        <v>8</v>
      </c>
      <c r="AH32" s="14">
        <f>44232-Table13[[#This Row],[Dt_Customer]]</f>
        <v>2466</v>
      </c>
      <c r="AJ32" s="13">
        <f>Table13[[#This Row],[NumDealsPurchases]]/Table13[[#This Row],[Total Number of Purchases]]*100</f>
        <v>25</v>
      </c>
      <c r="AK32">
        <f>6-ROUNDUP(_xlfn.PERCENTRANK.INC(Table13[Recency],Table13[[#This Row],[Recency]])*5, 0)</f>
        <v>4</v>
      </c>
      <c r="AL32" s="15">
        <f>ROUNDUP(_xlfn.PERCENTRANK.INC(Table13[Total Number of Purchases],Table13[[#This Row],[Total Number of Purchases]])*5,0)</f>
        <v>2</v>
      </c>
      <c r="AM32" s="15">
        <f>ROUNDUP(_xlfn.PERCENTRANK.INC(Table13[Total Spend],Table13[[#This Row],[Total Spend]])*5,0)</f>
        <v>2</v>
      </c>
      <c r="AN32" s="15" t="str">
        <f>Table13[[#This Row],[Recency Score]]&amp;Table13[[#This Row],[Frequency Score]]&amp;Table13[[#This Row],[Monetary Score]]</f>
        <v>422</v>
      </c>
      <c r="AO32" s="15" t="str">
        <f>IF(AN32="555","Champions",
IF(AND(LEFT(AN32,1)="5", MID(AN32,2,1)&gt;="3"),"Loyal Customers",
IF(MID(AN32,2,1)="5","Frequent Buyers",
IF(RIGHT(AN32,1)="5","Big Spenders",
IF(LEFT(AN32,1)="4","Potential Loyalists",
IF(LEFT(AN32,1)="3","Needs Attention",
IF(LEFT(AN32,1)="2","About to Sleep",
IF(LEFT(AN32,1)="1","Lost",
IF(LEFT(AN32,1)&lt;="2","At Risk","Others")))))))))</f>
        <v>Potential Loyalists</v>
      </c>
    </row>
    <row r="33" spans="1:41" x14ac:dyDescent="0.3">
      <c r="A33">
        <v>6428</v>
      </c>
      <c r="B33">
        <v>1950</v>
      </c>
      <c r="C33" t="s">
        <v>37</v>
      </c>
      <c r="D33" t="s">
        <v>42</v>
      </c>
      <c r="E33">
        <v>76842</v>
      </c>
      <c r="F33">
        <v>0</v>
      </c>
      <c r="G33">
        <v>0</v>
      </c>
      <c r="H33" s="1">
        <v>41762</v>
      </c>
      <c r="I33">
        <v>37</v>
      </c>
      <c r="J33">
        <v>605</v>
      </c>
      <c r="K33">
        <v>10</v>
      </c>
      <c r="L33">
        <v>345</v>
      </c>
      <c r="M33">
        <v>84</v>
      </c>
      <c r="N33">
        <v>54</v>
      </c>
      <c r="O33">
        <v>32</v>
      </c>
      <c r="P33">
        <v>1</v>
      </c>
      <c r="Q33">
        <v>1</v>
      </c>
      <c r="R33">
        <v>8</v>
      </c>
      <c r="S33">
        <v>7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30</v>
      </c>
      <c r="AC33" s="13">
        <f>SUM(Table13[[#This Row],[MntWines]:[MntGoldProds]])</f>
        <v>1130</v>
      </c>
      <c r="AD33" s="13">
        <f>AVERAGE(Table13[[#This Row],[MntWines]:[MntGoldProds]])</f>
        <v>188.33333333333334</v>
      </c>
      <c r="AG33">
        <f>SUM(Table13[[#This Row],[NumDealsPurchases]:[NumStorePurchases]])</f>
        <v>17</v>
      </c>
      <c r="AH33" s="14">
        <f>44232-Table13[[#This Row],[Dt_Customer]]</f>
        <v>2470</v>
      </c>
      <c r="AJ33" s="13">
        <f>Table13[[#This Row],[NumDealsPurchases]]/Table13[[#This Row],[Total Number of Purchases]]*100</f>
        <v>5.8823529411764701</v>
      </c>
      <c r="AK33">
        <f>6-ROUNDUP(_xlfn.PERCENTRANK.INC(Table13[Recency],Table13[[#This Row],[Recency]])*5, 0)</f>
        <v>4</v>
      </c>
      <c r="AL33" s="15">
        <f>ROUNDUP(_xlfn.PERCENTRANK.INC(Table13[Total Number of Purchases],Table13[[#This Row],[Total Number of Purchases]])*5,0)</f>
        <v>3</v>
      </c>
      <c r="AM33" s="15">
        <f>ROUNDUP(_xlfn.PERCENTRANK.INC(Table13[Total Spend],Table13[[#This Row],[Total Spend]])*5,0)</f>
        <v>4</v>
      </c>
      <c r="AN33" s="15" t="str">
        <f>Table13[[#This Row],[Recency Score]]&amp;Table13[[#This Row],[Frequency Score]]&amp;Table13[[#This Row],[Monetary Score]]</f>
        <v>434</v>
      </c>
      <c r="AO33" s="15" t="str">
        <f>IF(AN33="555","Champions",
IF(AND(LEFT(AN33,1)="5", MID(AN33,2,1)&gt;="3"),"Loyal Customers",
IF(MID(AN33,2,1)="5","Frequent Buyers",
IF(RIGHT(AN33,1)="5","Big Spenders",
IF(LEFT(AN33,1)="4","Potential Loyalists",
IF(LEFT(AN33,1)="3","Needs Attention",
IF(LEFT(AN33,1)="2","About to Sleep",
IF(LEFT(AN33,1)="1","Lost",
IF(LEFT(AN33,1)&lt;="2","At Risk","Others")))))))))</f>
        <v>Potential Loyalists</v>
      </c>
    </row>
    <row r="34" spans="1:41" x14ac:dyDescent="0.3">
      <c r="A34">
        <v>3091</v>
      </c>
      <c r="B34">
        <v>1981</v>
      </c>
      <c r="C34" t="s">
        <v>38</v>
      </c>
      <c r="D34" t="s">
        <v>35</v>
      </c>
      <c r="E34">
        <v>75774</v>
      </c>
      <c r="F34">
        <v>1</v>
      </c>
      <c r="G34">
        <v>0</v>
      </c>
      <c r="H34" s="1">
        <v>41761</v>
      </c>
      <c r="I34">
        <v>27</v>
      </c>
      <c r="J34">
        <v>340</v>
      </c>
      <c r="K34">
        <v>21</v>
      </c>
      <c r="L34">
        <v>134</v>
      </c>
      <c r="M34">
        <v>258</v>
      </c>
      <c r="N34">
        <v>14</v>
      </c>
      <c r="O34">
        <v>56</v>
      </c>
      <c r="P34">
        <v>1</v>
      </c>
      <c r="Q34">
        <v>7</v>
      </c>
      <c r="R34">
        <v>5</v>
      </c>
      <c r="S34">
        <v>8</v>
      </c>
      <c r="T34">
        <v>4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43</v>
      </c>
      <c r="AC34" s="13">
        <f>SUM(Table13[[#This Row],[MntWines]:[MntGoldProds]])</f>
        <v>823</v>
      </c>
      <c r="AD34" s="13">
        <f>AVERAGE(Table13[[#This Row],[MntWines]:[MntGoldProds]])</f>
        <v>137.16666666666666</v>
      </c>
      <c r="AG34">
        <f>SUM(Table13[[#This Row],[NumDealsPurchases]:[NumStorePurchases]])</f>
        <v>21</v>
      </c>
      <c r="AH34" s="14">
        <f>44232-Table13[[#This Row],[Dt_Customer]]</f>
        <v>2471</v>
      </c>
      <c r="AJ34" s="13">
        <f>Table13[[#This Row],[NumDealsPurchases]]/Table13[[#This Row],[Total Number of Purchases]]*100</f>
        <v>4.7619047619047619</v>
      </c>
      <c r="AK34">
        <f>6-ROUNDUP(_xlfn.PERCENTRANK.INC(Table13[Recency],Table13[[#This Row],[Recency]])*5, 0)</f>
        <v>4</v>
      </c>
      <c r="AL34" s="15">
        <f>ROUNDUP(_xlfn.PERCENTRANK.INC(Table13[Total Number of Purchases],Table13[[#This Row],[Total Number of Purchases]])*5,0)</f>
        <v>4</v>
      </c>
      <c r="AM34" s="15">
        <f>ROUNDUP(_xlfn.PERCENTRANK.INC(Table13[Total Spend],Table13[[#This Row],[Total Spend]])*5,0)</f>
        <v>4</v>
      </c>
      <c r="AN34" s="15" t="str">
        <f>Table13[[#This Row],[Recency Score]]&amp;Table13[[#This Row],[Frequency Score]]&amp;Table13[[#This Row],[Monetary Score]]</f>
        <v>444</v>
      </c>
      <c r="AO34" s="15" t="str">
        <f>IF(AN34="555","Champions",
IF(AND(LEFT(AN34,1)="5", MID(AN34,2,1)&gt;="3"),"Loyal Customers",
IF(MID(AN34,2,1)="5","Frequent Buyers",
IF(RIGHT(AN34,1)="5","Big Spenders",
IF(LEFT(AN34,1)="4","Potential Loyalists",
IF(LEFT(AN34,1)="3","Needs Attention",
IF(LEFT(AN34,1)="2","About to Sleep",
IF(LEFT(AN34,1)="1","Lost",
IF(LEFT(AN34,1)&lt;="2","At Risk","Others")))))))))</f>
        <v>Potential Loyalists</v>
      </c>
    </row>
    <row r="35" spans="1:41" x14ac:dyDescent="0.3">
      <c r="A35">
        <v>762</v>
      </c>
      <c r="B35">
        <v>1981</v>
      </c>
      <c r="C35" t="s">
        <v>38</v>
      </c>
      <c r="D35" t="s">
        <v>35</v>
      </c>
      <c r="E35">
        <v>75774</v>
      </c>
      <c r="F35">
        <v>1</v>
      </c>
      <c r="G35">
        <v>0</v>
      </c>
      <c r="H35" s="1">
        <v>41761</v>
      </c>
      <c r="I35">
        <v>27</v>
      </c>
      <c r="J35">
        <v>340</v>
      </c>
      <c r="K35">
        <v>21</v>
      </c>
      <c r="L35">
        <v>134</v>
      </c>
      <c r="M35">
        <v>258</v>
      </c>
      <c r="N35">
        <v>14</v>
      </c>
      <c r="O35">
        <v>56</v>
      </c>
      <c r="P35">
        <v>1</v>
      </c>
      <c r="Q35">
        <v>7</v>
      </c>
      <c r="R35">
        <v>5</v>
      </c>
      <c r="S35">
        <v>8</v>
      </c>
      <c r="T35">
        <v>4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30</v>
      </c>
      <c r="AC35" s="13">
        <f>SUM(Table13[[#This Row],[MntWines]:[MntGoldProds]])</f>
        <v>823</v>
      </c>
      <c r="AD35" s="13">
        <f>AVERAGE(Table13[[#This Row],[MntWines]:[MntGoldProds]])</f>
        <v>137.16666666666666</v>
      </c>
      <c r="AG35">
        <f>SUM(Table13[[#This Row],[NumDealsPurchases]:[NumStorePurchases]])</f>
        <v>21</v>
      </c>
      <c r="AH35" s="14">
        <f>44232-Table13[[#This Row],[Dt_Customer]]</f>
        <v>2471</v>
      </c>
      <c r="AJ35" s="13">
        <f>Table13[[#This Row],[NumDealsPurchases]]/Table13[[#This Row],[Total Number of Purchases]]*100</f>
        <v>4.7619047619047619</v>
      </c>
      <c r="AK35">
        <f>6-ROUNDUP(_xlfn.PERCENTRANK.INC(Table13[Recency],Table13[[#This Row],[Recency]])*5, 0)</f>
        <v>4</v>
      </c>
      <c r="AL35" s="15">
        <f>ROUNDUP(_xlfn.PERCENTRANK.INC(Table13[Total Number of Purchases],Table13[[#This Row],[Total Number of Purchases]])*5,0)</f>
        <v>4</v>
      </c>
      <c r="AM35" s="15">
        <f>ROUNDUP(_xlfn.PERCENTRANK.INC(Table13[Total Spend],Table13[[#This Row],[Total Spend]])*5,0)</f>
        <v>4</v>
      </c>
      <c r="AN35" s="15" t="str">
        <f>Table13[[#This Row],[Recency Score]]&amp;Table13[[#This Row],[Frequency Score]]&amp;Table13[[#This Row],[Monetary Score]]</f>
        <v>444</v>
      </c>
      <c r="AO35" s="15" t="str">
        <f>IF(AN35="555","Champions",
IF(AND(LEFT(AN35,1)="5", MID(AN35,2,1)&gt;="3"),"Loyal Customers",
IF(MID(AN35,2,1)="5","Frequent Buyers",
IF(RIGHT(AN35,1)="5","Big Spenders",
IF(LEFT(AN35,1)="4","Potential Loyalists",
IF(LEFT(AN35,1)="3","Needs Attention",
IF(LEFT(AN35,1)="2","About to Sleep",
IF(LEFT(AN35,1)="1","Lost",
IF(LEFT(AN35,1)&lt;="2","At Risk","Others")))))))))</f>
        <v>Potential Loyalists</v>
      </c>
    </row>
    <row r="36" spans="1:41" x14ac:dyDescent="0.3">
      <c r="A36">
        <v>3107</v>
      </c>
      <c r="B36">
        <v>1976</v>
      </c>
      <c r="C36" t="s">
        <v>28</v>
      </c>
      <c r="D36" t="s">
        <v>35</v>
      </c>
      <c r="E36">
        <v>71322</v>
      </c>
      <c r="F36">
        <v>0</v>
      </c>
      <c r="G36">
        <v>1</v>
      </c>
      <c r="H36" s="1">
        <v>41761</v>
      </c>
      <c r="I36">
        <v>31</v>
      </c>
      <c r="J36">
        <v>121</v>
      </c>
      <c r="K36">
        <v>24</v>
      </c>
      <c r="L36">
        <v>124</v>
      </c>
      <c r="M36">
        <v>24</v>
      </c>
      <c r="N36">
        <v>15</v>
      </c>
      <c r="O36">
        <v>42</v>
      </c>
      <c r="P36">
        <v>1</v>
      </c>
      <c r="Q36">
        <v>4</v>
      </c>
      <c r="R36">
        <v>1</v>
      </c>
      <c r="S36">
        <v>7</v>
      </c>
      <c r="T36">
        <v>2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36</v>
      </c>
      <c r="AC36" s="13">
        <f>SUM(Table13[[#This Row],[MntWines]:[MntGoldProds]])</f>
        <v>350</v>
      </c>
      <c r="AD36" s="13">
        <f>AVERAGE(Table13[[#This Row],[MntWines]:[MntGoldProds]])</f>
        <v>58.333333333333336</v>
      </c>
      <c r="AG36">
        <f>SUM(Table13[[#This Row],[NumDealsPurchases]:[NumStorePurchases]])</f>
        <v>13</v>
      </c>
      <c r="AH36" s="14">
        <f>44232-Table13[[#This Row],[Dt_Customer]]</f>
        <v>2471</v>
      </c>
      <c r="AJ36" s="13">
        <f>Table13[[#This Row],[NumDealsPurchases]]/Table13[[#This Row],[Total Number of Purchases]]*100</f>
        <v>7.6923076923076925</v>
      </c>
      <c r="AK36">
        <f>6-ROUNDUP(_xlfn.PERCENTRANK.INC(Table13[Recency],Table13[[#This Row],[Recency]])*5, 0)</f>
        <v>4</v>
      </c>
      <c r="AL36" s="15">
        <f>ROUNDUP(_xlfn.PERCENTRANK.INC(Table13[Total Number of Purchases],Table13[[#This Row],[Total Number of Purchases]])*5,0)</f>
        <v>3</v>
      </c>
      <c r="AM36" s="15">
        <f>ROUNDUP(_xlfn.PERCENTRANK.INC(Table13[Total Spend],Table13[[#This Row],[Total Spend]])*5,0)</f>
        <v>3</v>
      </c>
      <c r="AN36" s="15" t="str">
        <f>Table13[[#This Row],[Recency Score]]&amp;Table13[[#This Row],[Frequency Score]]&amp;Table13[[#This Row],[Monetary Score]]</f>
        <v>433</v>
      </c>
      <c r="AO36" s="15" t="str">
        <f>IF(AN36="555","Champions",
IF(AND(LEFT(AN36,1)="5", MID(AN36,2,1)&gt;="3"),"Loyal Customers",
IF(MID(AN36,2,1)="5","Frequent Buyers",
IF(RIGHT(AN36,1)="5","Big Spenders",
IF(LEFT(AN36,1)="4","Potential Loyalists",
IF(LEFT(AN36,1)="3","Needs Attention",
IF(LEFT(AN36,1)="2","About to Sleep",
IF(LEFT(AN36,1)="1","Lost",
IF(LEFT(AN36,1)&lt;="2","At Risk","Others")))))))))</f>
        <v>Potential Loyalists</v>
      </c>
    </row>
    <row r="37" spans="1:41" x14ac:dyDescent="0.3">
      <c r="A37">
        <v>6983</v>
      </c>
      <c r="B37">
        <v>1950</v>
      </c>
      <c r="C37" t="s">
        <v>41</v>
      </c>
      <c r="D37" t="s">
        <v>29</v>
      </c>
      <c r="E37">
        <v>38054</v>
      </c>
      <c r="F37">
        <v>1</v>
      </c>
      <c r="G37">
        <v>1</v>
      </c>
      <c r="H37" s="1">
        <v>41760</v>
      </c>
      <c r="I37">
        <v>24</v>
      </c>
      <c r="J37">
        <v>23</v>
      </c>
      <c r="K37">
        <v>2</v>
      </c>
      <c r="L37">
        <v>17</v>
      </c>
      <c r="M37">
        <v>2</v>
      </c>
      <c r="N37">
        <v>1</v>
      </c>
      <c r="O37">
        <v>0</v>
      </c>
      <c r="P37">
        <v>2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t="s">
        <v>40</v>
      </c>
      <c r="AC37" s="13">
        <f>SUM(Table13[[#This Row],[MntWines]:[MntGoldProds]])</f>
        <v>45</v>
      </c>
      <c r="AD37" s="13">
        <f>AVERAGE(Table13[[#This Row],[MntWines]:[MntGoldProds]])</f>
        <v>7.5</v>
      </c>
      <c r="AG37">
        <f>SUM(Table13[[#This Row],[NumDealsPurchases]:[NumStorePurchases]])</f>
        <v>7</v>
      </c>
      <c r="AH37" s="14">
        <f>44232-Table13[[#This Row],[Dt_Customer]]</f>
        <v>2472</v>
      </c>
      <c r="AJ37" s="13">
        <f>Table13[[#This Row],[NumDealsPurchases]]/Table13[[#This Row],[Total Number of Purchases]]*100</f>
        <v>28.571428571428569</v>
      </c>
      <c r="AK37">
        <f>6-ROUNDUP(_xlfn.PERCENTRANK.INC(Table13[Recency],Table13[[#This Row],[Recency]])*5, 0)</f>
        <v>4</v>
      </c>
      <c r="AL37" s="15">
        <f>ROUNDUP(_xlfn.PERCENTRANK.INC(Table13[Total Number of Purchases],Table13[[#This Row],[Total Number of Purchases]])*5,0)</f>
        <v>1</v>
      </c>
      <c r="AM37" s="15">
        <f>ROUNDUP(_xlfn.PERCENTRANK.INC(Table13[Total Spend],Table13[[#This Row],[Total Spend]])*5,0)</f>
        <v>1</v>
      </c>
      <c r="AN37" s="15" t="str">
        <f>Table13[[#This Row],[Recency Score]]&amp;Table13[[#This Row],[Frequency Score]]&amp;Table13[[#This Row],[Monetary Score]]</f>
        <v>411</v>
      </c>
      <c r="AO37" s="15" t="str">
        <f>IF(AN37="555","Champions",
IF(AND(LEFT(AN37,1)="5", MID(AN37,2,1)&gt;="3"),"Loyal Customers",
IF(MID(AN37,2,1)="5","Frequent Buyers",
IF(RIGHT(AN37,1)="5","Big Spenders",
IF(LEFT(AN37,1)="4","Potential Loyalists",
IF(LEFT(AN37,1)="3","Needs Attention",
IF(LEFT(AN37,1)="2","About to Sleep",
IF(LEFT(AN37,1)="1","Lost",
IF(LEFT(AN37,1)&lt;="2","At Risk","Others")))))))))</f>
        <v>Potential Loyalists</v>
      </c>
    </row>
    <row r="38" spans="1:41" x14ac:dyDescent="0.3">
      <c r="A38">
        <v>8341</v>
      </c>
      <c r="B38">
        <v>1969</v>
      </c>
      <c r="C38" t="s">
        <v>37</v>
      </c>
      <c r="D38" t="s">
        <v>33</v>
      </c>
      <c r="E38">
        <v>30396</v>
      </c>
      <c r="F38">
        <v>1</v>
      </c>
      <c r="G38">
        <v>0</v>
      </c>
      <c r="H38" s="1">
        <v>41759</v>
      </c>
      <c r="I38">
        <v>22</v>
      </c>
      <c r="J38">
        <v>15</v>
      </c>
      <c r="K38">
        <v>0</v>
      </c>
      <c r="L38">
        <v>6</v>
      </c>
      <c r="M38">
        <v>0</v>
      </c>
      <c r="N38">
        <v>1</v>
      </c>
      <c r="O38">
        <v>12</v>
      </c>
      <c r="P38">
        <v>2</v>
      </c>
      <c r="Q38">
        <v>1</v>
      </c>
      <c r="R38">
        <v>1</v>
      </c>
      <c r="S38">
        <v>2</v>
      </c>
      <c r="T38">
        <v>7</v>
      </c>
      <c r="U38">
        <v>0</v>
      </c>
      <c r="V38">
        <v>0</v>
      </c>
      <c r="W38">
        <v>1</v>
      </c>
      <c r="X38">
        <v>0</v>
      </c>
      <c r="Y38">
        <v>0</v>
      </c>
      <c r="Z38">
        <v>1</v>
      </c>
      <c r="AA38">
        <v>0</v>
      </c>
      <c r="AB38" t="s">
        <v>30</v>
      </c>
      <c r="AC38" s="13">
        <f>SUM(Table13[[#This Row],[MntWines]:[MntGoldProds]])</f>
        <v>34</v>
      </c>
      <c r="AD38" s="13">
        <f>AVERAGE(Table13[[#This Row],[MntWines]:[MntGoldProds]])</f>
        <v>5.666666666666667</v>
      </c>
      <c r="AG38">
        <f>SUM(Table13[[#This Row],[NumDealsPurchases]:[NumStorePurchases]])</f>
        <v>6</v>
      </c>
      <c r="AH38" s="14">
        <f>44232-Table13[[#This Row],[Dt_Customer]]</f>
        <v>2473</v>
      </c>
      <c r="AJ38" s="13">
        <f>Table13[[#This Row],[NumDealsPurchases]]/Table13[[#This Row],[Total Number of Purchases]]*100</f>
        <v>33.333333333333329</v>
      </c>
      <c r="AK38">
        <f>6-ROUNDUP(_xlfn.PERCENTRANK.INC(Table13[Recency],Table13[[#This Row],[Recency]])*5, 0)</f>
        <v>4</v>
      </c>
      <c r="AL38" s="15">
        <f>ROUNDUP(_xlfn.PERCENTRANK.INC(Table13[Total Number of Purchases],Table13[[#This Row],[Total Number of Purchases]])*5,0)</f>
        <v>1</v>
      </c>
      <c r="AM38" s="15">
        <f>ROUNDUP(_xlfn.PERCENTRANK.INC(Table13[Total Spend],Table13[[#This Row],[Total Spend]])*5,0)</f>
        <v>1</v>
      </c>
      <c r="AN38" s="15" t="str">
        <f>Table13[[#This Row],[Recency Score]]&amp;Table13[[#This Row],[Frequency Score]]&amp;Table13[[#This Row],[Monetary Score]]</f>
        <v>411</v>
      </c>
      <c r="AO38" s="15" t="str">
        <f>IF(AN38="555","Champions",
IF(AND(LEFT(AN38,1)="5", MID(AN38,2,1)&gt;="3"),"Loyal Customers",
IF(MID(AN38,2,1)="5","Frequent Buyers",
IF(RIGHT(AN38,1)="5","Big Spenders",
IF(LEFT(AN38,1)="4","Potential Loyalists",
IF(LEFT(AN38,1)="3","Needs Attention",
IF(LEFT(AN38,1)="2","About to Sleep",
IF(LEFT(AN38,1)="1","Lost",
IF(LEFT(AN38,1)&lt;="2","At Risk","Others")))))))))</f>
        <v>Potential Loyalists</v>
      </c>
    </row>
    <row r="39" spans="1:41" x14ac:dyDescent="0.3">
      <c r="A39">
        <v>7828</v>
      </c>
      <c r="B39">
        <v>1981</v>
      </c>
      <c r="C39" t="s">
        <v>41</v>
      </c>
      <c r="D39" t="s">
        <v>35</v>
      </c>
      <c r="E39">
        <v>77882</v>
      </c>
      <c r="F39">
        <v>0</v>
      </c>
      <c r="G39">
        <v>0</v>
      </c>
      <c r="H39" s="1">
        <v>41759</v>
      </c>
      <c r="I39">
        <v>29</v>
      </c>
      <c r="J39">
        <v>68</v>
      </c>
      <c r="K39">
        <v>129</v>
      </c>
      <c r="L39">
        <v>396</v>
      </c>
      <c r="M39">
        <v>188</v>
      </c>
      <c r="N39">
        <v>22</v>
      </c>
      <c r="O39">
        <v>15</v>
      </c>
      <c r="P39">
        <v>1</v>
      </c>
      <c r="Q39">
        <v>3</v>
      </c>
      <c r="R39">
        <v>3</v>
      </c>
      <c r="S39">
        <v>5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43</v>
      </c>
      <c r="AC39" s="13">
        <f>SUM(Table13[[#This Row],[MntWines]:[MntGoldProds]])</f>
        <v>818</v>
      </c>
      <c r="AD39" s="13">
        <f>AVERAGE(Table13[[#This Row],[MntWines]:[MntGoldProds]])</f>
        <v>136.33333333333334</v>
      </c>
      <c r="AG39">
        <f>SUM(Table13[[#This Row],[NumDealsPurchases]:[NumStorePurchases]])</f>
        <v>12</v>
      </c>
      <c r="AH39" s="14">
        <f>44232-Table13[[#This Row],[Dt_Customer]]</f>
        <v>2473</v>
      </c>
      <c r="AJ39" s="13">
        <f>Table13[[#This Row],[NumDealsPurchases]]/Table13[[#This Row],[Total Number of Purchases]]*100</f>
        <v>8.3333333333333321</v>
      </c>
      <c r="AK39">
        <f>6-ROUNDUP(_xlfn.PERCENTRANK.INC(Table13[Recency],Table13[[#This Row],[Recency]])*5, 0)</f>
        <v>4</v>
      </c>
      <c r="AL39" s="15">
        <f>ROUNDUP(_xlfn.PERCENTRANK.INC(Table13[Total Number of Purchases],Table13[[#This Row],[Total Number of Purchases]])*5,0)</f>
        <v>3</v>
      </c>
      <c r="AM39" s="15">
        <f>ROUNDUP(_xlfn.PERCENTRANK.INC(Table13[Total Spend],Table13[[#This Row],[Total Spend]])*5,0)</f>
        <v>4</v>
      </c>
      <c r="AN39" s="15" t="str">
        <f>Table13[[#This Row],[Recency Score]]&amp;Table13[[#This Row],[Frequency Score]]&amp;Table13[[#This Row],[Monetary Score]]</f>
        <v>434</v>
      </c>
      <c r="AO39" s="15" t="str">
        <f>IF(AN39="555","Champions",
IF(AND(LEFT(AN39,1)="5", MID(AN39,2,1)&gt;="3"),"Loyal Customers",
IF(MID(AN39,2,1)="5","Frequent Buyers",
IF(RIGHT(AN39,1)="5","Big Spenders",
IF(LEFT(AN39,1)="4","Potential Loyalists",
IF(LEFT(AN39,1)="3","Needs Attention",
IF(LEFT(AN39,1)="2","About to Sleep",
IF(LEFT(AN39,1)="1","Lost",
IF(LEFT(AN39,1)&lt;="2","At Risk","Others")))))))))</f>
        <v>Potential Loyalists</v>
      </c>
    </row>
    <row r="40" spans="1:41" x14ac:dyDescent="0.3">
      <c r="A40">
        <v>7437</v>
      </c>
      <c r="B40">
        <v>1988</v>
      </c>
      <c r="C40" t="s">
        <v>28</v>
      </c>
      <c r="D40" t="s">
        <v>31</v>
      </c>
      <c r="E40">
        <v>27938</v>
      </c>
      <c r="F40">
        <v>1</v>
      </c>
      <c r="G40">
        <v>0</v>
      </c>
      <c r="H40" s="1">
        <v>41757</v>
      </c>
      <c r="I40">
        <v>31</v>
      </c>
      <c r="J40">
        <v>13</v>
      </c>
      <c r="K40">
        <v>0</v>
      </c>
      <c r="L40">
        <v>8</v>
      </c>
      <c r="M40">
        <v>2</v>
      </c>
      <c r="N40">
        <v>1</v>
      </c>
      <c r="O40">
        <v>5</v>
      </c>
      <c r="P40">
        <v>1</v>
      </c>
      <c r="Q40">
        <v>1</v>
      </c>
      <c r="R40">
        <v>0</v>
      </c>
      <c r="S40">
        <v>4</v>
      </c>
      <c r="T40">
        <v>3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t="s">
        <v>36</v>
      </c>
      <c r="AC40" s="13">
        <f>SUM(Table13[[#This Row],[MntWines]:[MntGoldProds]])</f>
        <v>29</v>
      </c>
      <c r="AD40" s="13">
        <f>AVERAGE(Table13[[#This Row],[MntWines]:[MntGoldProds]])</f>
        <v>4.833333333333333</v>
      </c>
      <c r="AG40">
        <f>SUM(Table13[[#This Row],[NumDealsPurchases]:[NumStorePurchases]])</f>
        <v>6</v>
      </c>
      <c r="AH40" s="14">
        <f>44232-Table13[[#This Row],[Dt_Customer]]</f>
        <v>2475</v>
      </c>
      <c r="AJ40" s="13">
        <f>Table13[[#This Row],[NumDealsPurchases]]/Table13[[#This Row],[Total Number of Purchases]]*100</f>
        <v>16.666666666666664</v>
      </c>
      <c r="AK40">
        <f>6-ROUNDUP(_xlfn.PERCENTRANK.INC(Table13[Recency],Table13[[#This Row],[Recency]])*5, 0)</f>
        <v>4</v>
      </c>
      <c r="AL40" s="15">
        <f>ROUNDUP(_xlfn.PERCENTRANK.INC(Table13[Total Number of Purchases],Table13[[#This Row],[Total Number of Purchases]])*5,0)</f>
        <v>1</v>
      </c>
      <c r="AM40" s="15">
        <f>ROUNDUP(_xlfn.PERCENTRANK.INC(Table13[Total Spend],Table13[[#This Row],[Total Spend]])*5,0)</f>
        <v>1</v>
      </c>
      <c r="AN40" s="15" t="str">
        <f>Table13[[#This Row],[Recency Score]]&amp;Table13[[#This Row],[Frequency Score]]&amp;Table13[[#This Row],[Monetary Score]]</f>
        <v>411</v>
      </c>
      <c r="AO40" s="15" t="str">
        <f>IF(AN40="555","Champions",
IF(AND(LEFT(AN40,1)="5", MID(AN40,2,1)&gt;="3"),"Loyal Customers",
IF(MID(AN40,2,1)="5","Frequent Buyers",
IF(RIGHT(AN40,1)="5","Big Spenders",
IF(LEFT(AN40,1)="4","Potential Loyalists",
IF(LEFT(AN40,1)="3","Needs Attention",
IF(LEFT(AN40,1)="2","About to Sleep",
IF(LEFT(AN40,1)="1","Lost",
IF(LEFT(AN40,1)&lt;="2","At Risk","Others")))))))))</f>
        <v>Potential Loyalists</v>
      </c>
    </row>
    <row r="41" spans="1:41" x14ac:dyDescent="0.3">
      <c r="A41">
        <v>6887</v>
      </c>
      <c r="B41">
        <v>1967</v>
      </c>
      <c r="C41" t="s">
        <v>28</v>
      </c>
      <c r="D41" t="s">
        <v>31</v>
      </c>
      <c r="E41">
        <v>79146</v>
      </c>
      <c r="F41">
        <v>1</v>
      </c>
      <c r="G41">
        <v>1</v>
      </c>
      <c r="H41" s="1">
        <v>41753</v>
      </c>
      <c r="I41">
        <v>33</v>
      </c>
      <c r="J41">
        <v>245</v>
      </c>
      <c r="K41">
        <v>16</v>
      </c>
      <c r="L41">
        <v>223</v>
      </c>
      <c r="M41">
        <v>21</v>
      </c>
      <c r="N41">
        <v>43</v>
      </c>
      <c r="O41">
        <v>16</v>
      </c>
      <c r="P41">
        <v>2</v>
      </c>
      <c r="Q41">
        <v>8</v>
      </c>
      <c r="R41">
        <v>1</v>
      </c>
      <c r="S41">
        <v>8</v>
      </c>
      <c r="T41">
        <v>6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39</v>
      </c>
      <c r="AC41" s="13">
        <f>SUM(Table13[[#This Row],[MntWines]:[MntGoldProds]])</f>
        <v>564</v>
      </c>
      <c r="AD41" s="13">
        <f>AVERAGE(Table13[[#This Row],[MntWines]:[MntGoldProds]])</f>
        <v>94</v>
      </c>
      <c r="AG41">
        <f>SUM(Table13[[#This Row],[NumDealsPurchases]:[NumStorePurchases]])</f>
        <v>19</v>
      </c>
      <c r="AH41" s="14">
        <f>44232-Table13[[#This Row],[Dt_Customer]]</f>
        <v>2479</v>
      </c>
      <c r="AJ41" s="13">
        <f>Table13[[#This Row],[NumDealsPurchases]]/Table13[[#This Row],[Total Number of Purchases]]*100</f>
        <v>10.526315789473683</v>
      </c>
      <c r="AK41">
        <f>6-ROUNDUP(_xlfn.PERCENTRANK.INC(Table13[Recency],Table13[[#This Row],[Recency]])*5, 0)</f>
        <v>4</v>
      </c>
      <c r="AL41" s="15">
        <f>ROUNDUP(_xlfn.PERCENTRANK.INC(Table13[Total Number of Purchases],Table13[[#This Row],[Total Number of Purchases]])*5,0)</f>
        <v>4</v>
      </c>
      <c r="AM41" s="15">
        <f>ROUNDUP(_xlfn.PERCENTRANK.INC(Table13[Total Spend],Table13[[#This Row],[Total Spend]])*5,0)</f>
        <v>3</v>
      </c>
      <c r="AN41" s="15" t="str">
        <f>Table13[[#This Row],[Recency Score]]&amp;Table13[[#This Row],[Frequency Score]]&amp;Table13[[#This Row],[Monetary Score]]</f>
        <v>443</v>
      </c>
      <c r="AO41" s="15" t="str">
        <f>IF(AN41="555","Champions",
IF(AND(LEFT(AN41,1)="5", MID(AN41,2,1)&gt;="3"),"Loyal Customers",
IF(MID(AN41,2,1)="5","Frequent Buyers",
IF(RIGHT(AN41,1)="5","Big Spenders",
IF(LEFT(AN41,1)="4","Potential Loyalists",
IF(LEFT(AN41,1)="3","Needs Attention",
IF(LEFT(AN41,1)="2","About to Sleep",
IF(LEFT(AN41,1)="1","Lost",
IF(LEFT(AN41,1)&lt;="2","At Risk","Others")))))))))</f>
        <v>Potential Loyalists</v>
      </c>
    </row>
    <row r="42" spans="1:41" x14ac:dyDescent="0.3">
      <c r="A42">
        <v>7500</v>
      </c>
      <c r="B42">
        <v>1967</v>
      </c>
      <c r="C42" t="s">
        <v>28</v>
      </c>
      <c r="D42" t="s">
        <v>31</v>
      </c>
      <c r="E42">
        <v>79146</v>
      </c>
      <c r="F42">
        <v>1</v>
      </c>
      <c r="G42">
        <v>1</v>
      </c>
      <c r="H42" s="1">
        <v>41753</v>
      </c>
      <c r="I42">
        <v>33</v>
      </c>
      <c r="J42">
        <v>245</v>
      </c>
      <c r="K42">
        <v>16</v>
      </c>
      <c r="L42">
        <v>223</v>
      </c>
      <c r="M42">
        <v>21</v>
      </c>
      <c r="N42">
        <v>43</v>
      </c>
      <c r="O42">
        <v>16</v>
      </c>
      <c r="P42">
        <v>2</v>
      </c>
      <c r="Q42">
        <v>8</v>
      </c>
      <c r="R42">
        <v>1</v>
      </c>
      <c r="S42">
        <v>8</v>
      </c>
      <c r="T42">
        <v>6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30</v>
      </c>
      <c r="AC42" s="13">
        <f>SUM(Table13[[#This Row],[MntWines]:[MntGoldProds]])</f>
        <v>564</v>
      </c>
      <c r="AD42" s="13">
        <f>AVERAGE(Table13[[#This Row],[MntWines]:[MntGoldProds]])</f>
        <v>94</v>
      </c>
      <c r="AG42">
        <f>SUM(Table13[[#This Row],[NumDealsPurchases]:[NumStorePurchases]])</f>
        <v>19</v>
      </c>
      <c r="AH42" s="14">
        <f>44232-Table13[[#This Row],[Dt_Customer]]</f>
        <v>2479</v>
      </c>
      <c r="AJ42" s="13">
        <f>Table13[[#This Row],[NumDealsPurchases]]/Table13[[#This Row],[Total Number of Purchases]]*100</f>
        <v>10.526315789473683</v>
      </c>
      <c r="AK42">
        <f>6-ROUNDUP(_xlfn.PERCENTRANK.INC(Table13[Recency],Table13[[#This Row],[Recency]])*5, 0)</f>
        <v>4</v>
      </c>
      <c r="AL42" s="15">
        <f>ROUNDUP(_xlfn.PERCENTRANK.INC(Table13[Total Number of Purchases],Table13[[#This Row],[Total Number of Purchases]])*5,0)</f>
        <v>4</v>
      </c>
      <c r="AM42" s="15">
        <f>ROUNDUP(_xlfn.PERCENTRANK.INC(Table13[Total Spend],Table13[[#This Row],[Total Spend]])*5,0)</f>
        <v>3</v>
      </c>
      <c r="AN42" s="15" t="str">
        <f>Table13[[#This Row],[Recency Score]]&amp;Table13[[#This Row],[Frequency Score]]&amp;Table13[[#This Row],[Monetary Score]]</f>
        <v>443</v>
      </c>
      <c r="AO42" s="15" t="str">
        <f>IF(AN42="555","Champions",
IF(AND(LEFT(AN42,1)="5", MID(AN42,2,1)&gt;="3"),"Loyal Customers",
IF(MID(AN42,2,1)="5","Frequent Buyers",
IF(RIGHT(AN42,1)="5","Big Spenders",
IF(LEFT(AN42,1)="4","Potential Loyalists",
IF(LEFT(AN42,1)="3","Needs Attention",
IF(LEFT(AN42,1)="2","About to Sleep",
IF(LEFT(AN42,1)="1","Lost",
IF(LEFT(AN42,1)&lt;="2","At Risk","Others")))))))))</f>
        <v>Potential Loyalists</v>
      </c>
    </row>
    <row r="43" spans="1:41" x14ac:dyDescent="0.3">
      <c r="A43">
        <v>1839</v>
      </c>
      <c r="B43">
        <v>1974</v>
      </c>
      <c r="C43" t="s">
        <v>28</v>
      </c>
      <c r="D43" t="s">
        <v>31</v>
      </c>
      <c r="E43">
        <v>43322</v>
      </c>
      <c r="F43">
        <v>0</v>
      </c>
      <c r="G43">
        <v>0</v>
      </c>
      <c r="H43" s="1">
        <v>41750</v>
      </c>
      <c r="I43">
        <v>25</v>
      </c>
      <c r="J43">
        <v>56</v>
      </c>
      <c r="K43">
        <v>7</v>
      </c>
      <c r="L43">
        <v>48</v>
      </c>
      <c r="M43">
        <v>10</v>
      </c>
      <c r="N43">
        <v>2</v>
      </c>
      <c r="O43">
        <v>18</v>
      </c>
      <c r="P43">
        <v>1</v>
      </c>
      <c r="Q43">
        <v>3</v>
      </c>
      <c r="R43">
        <v>0</v>
      </c>
      <c r="S43">
        <v>4</v>
      </c>
      <c r="T43">
        <v>7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40</v>
      </c>
      <c r="AC43" s="13">
        <f>SUM(Table13[[#This Row],[MntWines]:[MntGoldProds]])</f>
        <v>141</v>
      </c>
      <c r="AD43" s="13">
        <f>AVERAGE(Table13[[#This Row],[MntWines]:[MntGoldProds]])</f>
        <v>23.5</v>
      </c>
      <c r="AG43">
        <f>SUM(Table13[[#This Row],[NumDealsPurchases]:[NumStorePurchases]])</f>
        <v>8</v>
      </c>
      <c r="AH43" s="14">
        <f>44232-Table13[[#This Row],[Dt_Customer]]</f>
        <v>2482</v>
      </c>
      <c r="AJ43" s="13">
        <f>Table13[[#This Row],[NumDealsPurchases]]/Table13[[#This Row],[Total Number of Purchases]]*100</f>
        <v>12.5</v>
      </c>
      <c r="AK43">
        <f>6-ROUNDUP(_xlfn.PERCENTRANK.INC(Table13[Recency],Table13[[#This Row],[Recency]])*5, 0)</f>
        <v>4</v>
      </c>
      <c r="AL43" s="15">
        <f>ROUNDUP(_xlfn.PERCENTRANK.INC(Table13[Total Number of Purchases],Table13[[#This Row],[Total Number of Purchases]])*5,0)</f>
        <v>2</v>
      </c>
      <c r="AM43" s="15">
        <f>ROUNDUP(_xlfn.PERCENTRANK.INC(Table13[Total Spend],Table13[[#This Row],[Total Spend]])*5,0)</f>
        <v>2</v>
      </c>
      <c r="AN43" s="15" t="str">
        <f>Table13[[#This Row],[Recency Score]]&amp;Table13[[#This Row],[Frequency Score]]&amp;Table13[[#This Row],[Monetary Score]]</f>
        <v>422</v>
      </c>
      <c r="AO43" s="15" t="str">
        <f>IF(AN43="555","Champions",
IF(AND(LEFT(AN43,1)="5", MID(AN43,2,1)&gt;="3"),"Loyal Customers",
IF(MID(AN43,2,1)="5","Frequent Buyers",
IF(RIGHT(AN43,1)="5","Big Spenders",
IF(LEFT(AN43,1)="4","Potential Loyalists",
IF(LEFT(AN43,1)="3","Needs Attention",
IF(LEFT(AN43,1)="2","About to Sleep",
IF(LEFT(AN43,1)="1","Lost",
IF(LEFT(AN43,1)&lt;="2","At Risk","Others")))))))))</f>
        <v>Potential Loyalists</v>
      </c>
    </row>
    <row r="44" spans="1:41" x14ac:dyDescent="0.3">
      <c r="A44">
        <v>7718</v>
      </c>
      <c r="B44">
        <v>1947</v>
      </c>
      <c r="C44" t="s">
        <v>41</v>
      </c>
      <c r="D44" t="s">
        <v>35</v>
      </c>
      <c r="E44">
        <v>66000</v>
      </c>
      <c r="F44">
        <v>0</v>
      </c>
      <c r="G44">
        <v>0</v>
      </c>
      <c r="H44" s="1">
        <v>41749</v>
      </c>
      <c r="I44">
        <v>36</v>
      </c>
      <c r="J44">
        <v>244</v>
      </c>
      <c r="K44">
        <v>51</v>
      </c>
      <c r="L44">
        <v>270</v>
      </c>
      <c r="M44">
        <v>101</v>
      </c>
      <c r="N44">
        <v>0</v>
      </c>
      <c r="O44">
        <v>45</v>
      </c>
      <c r="P44">
        <v>1</v>
      </c>
      <c r="Q44">
        <v>1</v>
      </c>
      <c r="R44">
        <v>3</v>
      </c>
      <c r="S44">
        <v>5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t="s">
        <v>30</v>
      </c>
      <c r="AC44" s="13">
        <f>SUM(Table13[[#This Row],[MntWines]:[MntGoldProds]])</f>
        <v>711</v>
      </c>
      <c r="AD44" s="13">
        <f>AVERAGE(Table13[[#This Row],[MntWines]:[MntGoldProds]])</f>
        <v>118.5</v>
      </c>
      <c r="AG44">
        <f>SUM(Table13[[#This Row],[NumDealsPurchases]:[NumStorePurchases]])</f>
        <v>10</v>
      </c>
      <c r="AH44" s="14">
        <f>44232-Table13[[#This Row],[Dt_Customer]]</f>
        <v>2483</v>
      </c>
      <c r="AJ44" s="13">
        <f>Table13[[#This Row],[NumDealsPurchases]]/Table13[[#This Row],[Total Number of Purchases]]*100</f>
        <v>10</v>
      </c>
      <c r="AK44">
        <f>6-ROUNDUP(_xlfn.PERCENTRANK.INC(Table13[Recency],Table13[[#This Row],[Recency]])*5, 0)</f>
        <v>4</v>
      </c>
      <c r="AL44" s="15">
        <f>ROUNDUP(_xlfn.PERCENTRANK.INC(Table13[Total Number of Purchases],Table13[[#This Row],[Total Number of Purchases]])*5,0)</f>
        <v>2</v>
      </c>
      <c r="AM44" s="15">
        <f>ROUNDUP(_xlfn.PERCENTRANK.INC(Table13[Total Spend],Table13[[#This Row],[Total Spend]])*5,0)</f>
        <v>4</v>
      </c>
      <c r="AN44" s="15" t="str">
        <f>Table13[[#This Row],[Recency Score]]&amp;Table13[[#This Row],[Frequency Score]]&amp;Table13[[#This Row],[Monetary Score]]</f>
        <v>424</v>
      </c>
      <c r="AO44" s="15" t="str">
        <f>IF(AN44="555","Champions",
IF(AND(LEFT(AN44,1)="5", MID(AN44,2,1)&gt;="3"),"Loyal Customers",
IF(MID(AN44,2,1)="5","Frequent Buyers",
IF(RIGHT(AN44,1)="5","Big Spenders",
IF(LEFT(AN44,1)="4","Potential Loyalists",
IF(LEFT(AN44,1)="3","Needs Attention",
IF(LEFT(AN44,1)="2","About to Sleep",
IF(LEFT(AN44,1)="1","Lost",
IF(LEFT(AN44,1)&lt;="2","At Risk","Others")))))))))</f>
        <v>Potential Loyalists</v>
      </c>
    </row>
    <row r="45" spans="1:41" x14ac:dyDescent="0.3">
      <c r="A45">
        <v>5313</v>
      </c>
      <c r="B45">
        <v>1971</v>
      </c>
      <c r="C45" t="s">
        <v>41</v>
      </c>
      <c r="D45" t="s">
        <v>33</v>
      </c>
      <c r="E45">
        <v>38196</v>
      </c>
      <c r="F45">
        <v>1</v>
      </c>
      <c r="G45">
        <v>1</v>
      </c>
      <c r="H45" s="1">
        <v>41747</v>
      </c>
      <c r="I45">
        <v>20</v>
      </c>
      <c r="J45">
        <v>30</v>
      </c>
      <c r="K45">
        <v>0</v>
      </c>
      <c r="L45">
        <v>11</v>
      </c>
      <c r="M45">
        <v>0</v>
      </c>
      <c r="N45">
        <v>0</v>
      </c>
      <c r="O45">
        <v>3</v>
      </c>
      <c r="P45">
        <v>3</v>
      </c>
      <c r="Q45">
        <v>2</v>
      </c>
      <c r="R45">
        <v>0</v>
      </c>
      <c r="S45">
        <v>4</v>
      </c>
      <c r="T45">
        <v>5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30</v>
      </c>
      <c r="AC45" s="13">
        <f>SUM(Table13[[#This Row],[MntWines]:[MntGoldProds]])</f>
        <v>44</v>
      </c>
      <c r="AD45" s="13">
        <f>AVERAGE(Table13[[#This Row],[MntWines]:[MntGoldProds]])</f>
        <v>7.333333333333333</v>
      </c>
      <c r="AG45">
        <f>SUM(Table13[[#This Row],[NumDealsPurchases]:[NumStorePurchases]])</f>
        <v>9</v>
      </c>
      <c r="AH45" s="14">
        <f>44232-Table13[[#This Row],[Dt_Customer]]</f>
        <v>2485</v>
      </c>
      <c r="AJ45" s="13">
        <f>Table13[[#This Row],[NumDealsPurchases]]/Table13[[#This Row],[Total Number of Purchases]]*100</f>
        <v>33.333333333333329</v>
      </c>
      <c r="AK45">
        <f>6-ROUNDUP(_xlfn.PERCENTRANK.INC(Table13[Recency],Table13[[#This Row],[Recency]])*5, 0)</f>
        <v>4</v>
      </c>
      <c r="AL45" s="15">
        <f>ROUNDUP(_xlfn.PERCENTRANK.INC(Table13[Total Number of Purchases],Table13[[#This Row],[Total Number of Purchases]])*5,0)</f>
        <v>2</v>
      </c>
      <c r="AM45" s="15">
        <f>ROUNDUP(_xlfn.PERCENTRANK.INC(Table13[Total Spend],Table13[[#This Row],[Total Spend]])*5,0)</f>
        <v>1</v>
      </c>
      <c r="AN45" s="15" t="str">
        <f>Table13[[#This Row],[Recency Score]]&amp;Table13[[#This Row],[Frequency Score]]&amp;Table13[[#This Row],[Monetary Score]]</f>
        <v>421</v>
      </c>
      <c r="AO45" s="15" t="str">
        <f>IF(AN45="555","Champions",
IF(AND(LEFT(AN45,1)="5", MID(AN45,2,1)&gt;="3"),"Loyal Customers",
IF(MID(AN45,2,1)="5","Frequent Buyers",
IF(RIGHT(AN45,1)="5","Big Spenders",
IF(LEFT(AN45,1)="4","Potential Loyalists",
IF(LEFT(AN45,1)="3","Needs Attention",
IF(LEFT(AN45,1)="2","About to Sleep",
IF(LEFT(AN45,1)="1","Lost",
IF(LEFT(AN45,1)&lt;="2","At Risk","Others")))))))))</f>
        <v>Potential Loyalists</v>
      </c>
    </row>
    <row r="46" spans="1:41" x14ac:dyDescent="0.3">
      <c r="A46">
        <v>9617</v>
      </c>
      <c r="B46">
        <v>1951</v>
      </c>
      <c r="C46" t="s">
        <v>28</v>
      </c>
      <c r="D46" t="s">
        <v>31</v>
      </c>
      <c r="E46">
        <v>15033</v>
      </c>
      <c r="F46">
        <v>0</v>
      </c>
      <c r="G46">
        <v>0</v>
      </c>
      <c r="H46" s="1">
        <v>41745</v>
      </c>
      <c r="I46">
        <v>37</v>
      </c>
      <c r="J46">
        <v>0</v>
      </c>
      <c r="K46">
        <v>4</v>
      </c>
      <c r="L46">
        <v>5</v>
      </c>
      <c r="M46">
        <v>6</v>
      </c>
      <c r="N46">
        <v>0</v>
      </c>
      <c r="O46">
        <v>4</v>
      </c>
      <c r="P46">
        <v>1</v>
      </c>
      <c r="Q46">
        <v>1</v>
      </c>
      <c r="R46">
        <v>0</v>
      </c>
      <c r="S46">
        <v>3</v>
      </c>
      <c r="T46">
        <v>3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t="s">
        <v>43</v>
      </c>
      <c r="AC46" s="13">
        <f>SUM(Table13[[#This Row],[MntWines]:[MntGoldProds]])</f>
        <v>19</v>
      </c>
      <c r="AD46" s="13">
        <f>AVERAGE(Table13[[#This Row],[MntWines]:[MntGoldProds]])</f>
        <v>3.1666666666666665</v>
      </c>
      <c r="AG46">
        <f>SUM(Table13[[#This Row],[NumDealsPurchases]:[NumStorePurchases]])</f>
        <v>5</v>
      </c>
      <c r="AH46" s="14">
        <f>44232-Table13[[#This Row],[Dt_Customer]]</f>
        <v>2487</v>
      </c>
      <c r="AJ46" s="13">
        <f>Table13[[#This Row],[NumDealsPurchases]]/Table13[[#This Row],[Total Number of Purchases]]*100</f>
        <v>20</v>
      </c>
      <c r="AK46">
        <f>6-ROUNDUP(_xlfn.PERCENTRANK.INC(Table13[Recency],Table13[[#This Row],[Recency]])*5, 0)</f>
        <v>4</v>
      </c>
      <c r="AL46" s="15">
        <f>ROUNDUP(_xlfn.PERCENTRANK.INC(Table13[Total Number of Purchases],Table13[[#This Row],[Total Number of Purchases]])*5,0)</f>
        <v>1</v>
      </c>
      <c r="AM46" s="15">
        <f>ROUNDUP(_xlfn.PERCENTRANK.INC(Table13[Total Spend],Table13[[#This Row],[Total Spend]])*5,0)</f>
        <v>1</v>
      </c>
      <c r="AN46" s="15" t="str">
        <f>Table13[[#This Row],[Recency Score]]&amp;Table13[[#This Row],[Frequency Score]]&amp;Table13[[#This Row],[Monetary Score]]</f>
        <v>411</v>
      </c>
      <c r="AO46" s="15" t="str">
        <f>IF(AN46="555","Champions",
IF(AND(LEFT(AN46,1)="5", MID(AN46,2,1)&gt;="3"),"Loyal Customers",
IF(MID(AN46,2,1)="5","Frequent Buyers",
IF(RIGHT(AN46,1)="5","Big Spenders",
IF(LEFT(AN46,1)="4","Potential Loyalists",
IF(LEFT(AN46,1)="3","Needs Attention",
IF(LEFT(AN46,1)="2","About to Sleep",
IF(LEFT(AN46,1)="1","Lost",
IF(LEFT(AN46,1)&lt;="2","At Risk","Others")))))))))</f>
        <v>Potential Loyalists</v>
      </c>
    </row>
    <row r="47" spans="1:41" x14ac:dyDescent="0.3">
      <c r="A47">
        <v>9972</v>
      </c>
      <c r="B47">
        <v>1955</v>
      </c>
      <c r="C47" t="s">
        <v>37</v>
      </c>
      <c r="D47" t="s">
        <v>35</v>
      </c>
      <c r="E47">
        <v>46015</v>
      </c>
      <c r="F47">
        <v>1</v>
      </c>
      <c r="G47">
        <v>1</v>
      </c>
      <c r="H47" s="1">
        <v>41742</v>
      </c>
      <c r="I47">
        <v>25</v>
      </c>
      <c r="J47">
        <v>38</v>
      </c>
      <c r="K47">
        <v>0</v>
      </c>
      <c r="L47">
        <v>2</v>
      </c>
      <c r="M47">
        <v>0</v>
      </c>
      <c r="N47">
        <v>0</v>
      </c>
      <c r="O47">
        <v>6</v>
      </c>
      <c r="P47">
        <v>1</v>
      </c>
      <c r="Q47">
        <v>1</v>
      </c>
      <c r="R47">
        <v>0</v>
      </c>
      <c r="S47">
        <v>3</v>
      </c>
      <c r="T47">
        <v>7</v>
      </c>
      <c r="U47">
        <v>0</v>
      </c>
      <c r="V47">
        <v>1</v>
      </c>
      <c r="W47">
        <v>1</v>
      </c>
      <c r="X47">
        <v>0</v>
      </c>
      <c r="Y47">
        <v>0</v>
      </c>
      <c r="Z47">
        <v>0</v>
      </c>
      <c r="AA47">
        <v>0</v>
      </c>
      <c r="AB47" t="s">
        <v>43</v>
      </c>
      <c r="AC47" s="13">
        <f>SUM(Table13[[#This Row],[MntWines]:[MntGoldProds]])</f>
        <v>46</v>
      </c>
      <c r="AD47" s="13">
        <f>AVERAGE(Table13[[#This Row],[MntWines]:[MntGoldProds]])</f>
        <v>7.666666666666667</v>
      </c>
      <c r="AG47">
        <f>SUM(Table13[[#This Row],[NumDealsPurchases]:[NumStorePurchases]])</f>
        <v>5</v>
      </c>
      <c r="AH47" s="14">
        <f>44232-Table13[[#This Row],[Dt_Customer]]</f>
        <v>2490</v>
      </c>
      <c r="AJ47" s="13">
        <f>Table13[[#This Row],[NumDealsPurchases]]/Table13[[#This Row],[Total Number of Purchases]]*100</f>
        <v>20</v>
      </c>
      <c r="AK47">
        <f>6-ROUNDUP(_xlfn.PERCENTRANK.INC(Table13[Recency],Table13[[#This Row],[Recency]])*5, 0)</f>
        <v>4</v>
      </c>
      <c r="AL47" s="15">
        <f>ROUNDUP(_xlfn.PERCENTRANK.INC(Table13[Total Number of Purchases],Table13[[#This Row],[Total Number of Purchases]])*5,0)</f>
        <v>1</v>
      </c>
      <c r="AM47" s="15">
        <f>ROUNDUP(_xlfn.PERCENTRANK.INC(Table13[Total Spend],Table13[[#This Row],[Total Spend]])*5,0)</f>
        <v>1</v>
      </c>
      <c r="AN47" s="15" t="str">
        <f>Table13[[#This Row],[Recency Score]]&amp;Table13[[#This Row],[Frequency Score]]&amp;Table13[[#This Row],[Monetary Score]]</f>
        <v>411</v>
      </c>
      <c r="AO47" s="15" t="str">
        <f>IF(AN47="555","Champions",
IF(AND(LEFT(AN47,1)="5", MID(AN47,2,1)&gt;="3"),"Loyal Customers",
IF(MID(AN47,2,1)="5","Frequent Buyers",
IF(RIGHT(AN47,1)="5","Big Spenders",
IF(LEFT(AN47,1)="4","Potential Loyalists",
IF(LEFT(AN47,1)="3","Needs Attention",
IF(LEFT(AN47,1)="2","About to Sleep",
IF(LEFT(AN47,1)="1","Lost",
IF(LEFT(AN47,1)&lt;="2","At Risk","Others")))))))))</f>
        <v>Potential Loyalists</v>
      </c>
    </row>
    <row r="48" spans="1:41" x14ac:dyDescent="0.3">
      <c r="A48">
        <v>2945</v>
      </c>
      <c r="B48">
        <v>1955</v>
      </c>
      <c r="C48" t="s">
        <v>37</v>
      </c>
      <c r="D48" t="s">
        <v>35</v>
      </c>
      <c r="E48">
        <v>46015</v>
      </c>
      <c r="F48">
        <v>1</v>
      </c>
      <c r="G48">
        <v>1</v>
      </c>
      <c r="H48" s="1">
        <v>41742</v>
      </c>
      <c r="I48">
        <v>25</v>
      </c>
      <c r="J48">
        <v>38</v>
      </c>
      <c r="K48">
        <v>0</v>
      </c>
      <c r="L48">
        <v>2</v>
      </c>
      <c r="M48">
        <v>0</v>
      </c>
      <c r="N48">
        <v>0</v>
      </c>
      <c r="O48">
        <v>6</v>
      </c>
      <c r="P48">
        <v>1</v>
      </c>
      <c r="Q48">
        <v>1</v>
      </c>
      <c r="R48">
        <v>0</v>
      </c>
      <c r="S48">
        <v>3</v>
      </c>
      <c r="T48">
        <v>7</v>
      </c>
      <c r="U48">
        <v>0</v>
      </c>
      <c r="V48">
        <v>1</v>
      </c>
      <c r="W48">
        <v>1</v>
      </c>
      <c r="X48">
        <v>0</v>
      </c>
      <c r="Y48">
        <v>0</v>
      </c>
      <c r="Z48">
        <v>0</v>
      </c>
      <c r="AA48">
        <v>0</v>
      </c>
      <c r="AB48" t="s">
        <v>32</v>
      </c>
      <c r="AC48" s="13">
        <f>SUM(Table13[[#This Row],[MntWines]:[MntGoldProds]])</f>
        <v>46</v>
      </c>
      <c r="AD48" s="13">
        <f>AVERAGE(Table13[[#This Row],[MntWines]:[MntGoldProds]])</f>
        <v>7.666666666666667</v>
      </c>
      <c r="AG48">
        <f>SUM(Table13[[#This Row],[NumDealsPurchases]:[NumStorePurchases]])</f>
        <v>5</v>
      </c>
      <c r="AH48" s="14">
        <f>44232-Table13[[#This Row],[Dt_Customer]]</f>
        <v>2490</v>
      </c>
      <c r="AJ48" s="13">
        <f>Table13[[#This Row],[NumDealsPurchases]]/Table13[[#This Row],[Total Number of Purchases]]*100</f>
        <v>20</v>
      </c>
      <c r="AK48">
        <f>6-ROUNDUP(_xlfn.PERCENTRANK.INC(Table13[Recency],Table13[[#This Row],[Recency]])*5, 0)</f>
        <v>4</v>
      </c>
      <c r="AL48" s="15">
        <f>ROUNDUP(_xlfn.PERCENTRANK.INC(Table13[Total Number of Purchases],Table13[[#This Row],[Total Number of Purchases]])*5,0)</f>
        <v>1</v>
      </c>
      <c r="AM48" s="15">
        <f>ROUNDUP(_xlfn.PERCENTRANK.INC(Table13[Total Spend],Table13[[#This Row],[Total Spend]])*5,0)</f>
        <v>1</v>
      </c>
      <c r="AN48" s="15" t="str">
        <f>Table13[[#This Row],[Recency Score]]&amp;Table13[[#This Row],[Frequency Score]]&amp;Table13[[#This Row],[Monetary Score]]</f>
        <v>411</v>
      </c>
      <c r="AO48" s="15" t="str">
        <f>IF(AN48="555","Champions",
IF(AND(LEFT(AN48,1)="5", MID(AN48,2,1)&gt;="3"),"Loyal Customers",
IF(MID(AN48,2,1)="5","Frequent Buyers",
IF(RIGHT(AN48,1)="5","Big Spenders",
IF(LEFT(AN48,1)="4","Potential Loyalists",
IF(LEFT(AN48,1)="3","Needs Attention",
IF(LEFT(AN48,1)="2","About to Sleep",
IF(LEFT(AN48,1)="1","Lost",
IF(LEFT(AN48,1)&lt;="2","At Risk","Others")))))))))</f>
        <v>Potential Loyalists</v>
      </c>
    </row>
    <row r="49" spans="1:41" x14ac:dyDescent="0.3">
      <c r="A49">
        <v>9797</v>
      </c>
      <c r="B49">
        <v>1956</v>
      </c>
      <c r="C49" t="s">
        <v>28</v>
      </c>
      <c r="D49" t="s">
        <v>33</v>
      </c>
      <c r="E49">
        <v>58116</v>
      </c>
      <c r="F49">
        <v>0</v>
      </c>
      <c r="G49">
        <v>1</v>
      </c>
      <c r="H49" s="1">
        <v>41742</v>
      </c>
      <c r="I49">
        <v>38</v>
      </c>
      <c r="J49">
        <v>228</v>
      </c>
      <c r="K49">
        <v>19</v>
      </c>
      <c r="L49">
        <v>130</v>
      </c>
      <c r="M49">
        <v>4</v>
      </c>
      <c r="N49">
        <v>11</v>
      </c>
      <c r="O49">
        <v>51</v>
      </c>
      <c r="P49">
        <v>2</v>
      </c>
      <c r="Q49">
        <v>3</v>
      </c>
      <c r="R49">
        <v>3</v>
      </c>
      <c r="S49">
        <v>8</v>
      </c>
      <c r="T49">
        <v>2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30</v>
      </c>
      <c r="AC49" s="13">
        <f>SUM(Table13[[#This Row],[MntWines]:[MntGoldProds]])</f>
        <v>443</v>
      </c>
      <c r="AD49" s="13">
        <f>AVERAGE(Table13[[#This Row],[MntWines]:[MntGoldProds]])</f>
        <v>73.833333333333329</v>
      </c>
      <c r="AG49">
        <f>SUM(Table13[[#This Row],[NumDealsPurchases]:[NumStorePurchases]])</f>
        <v>16</v>
      </c>
      <c r="AH49" s="14">
        <f>44232-Table13[[#This Row],[Dt_Customer]]</f>
        <v>2490</v>
      </c>
      <c r="AJ49" s="13">
        <f>Table13[[#This Row],[NumDealsPurchases]]/Table13[[#This Row],[Total Number of Purchases]]*100</f>
        <v>12.5</v>
      </c>
      <c r="AK49">
        <f>6-ROUNDUP(_xlfn.PERCENTRANK.INC(Table13[Recency],Table13[[#This Row],[Recency]])*5, 0)</f>
        <v>4</v>
      </c>
      <c r="AL49" s="15">
        <f>ROUNDUP(_xlfn.PERCENTRANK.INC(Table13[Total Number of Purchases],Table13[[#This Row],[Total Number of Purchases]])*5,0)</f>
        <v>3</v>
      </c>
      <c r="AM49" s="15">
        <f>ROUNDUP(_xlfn.PERCENTRANK.INC(Table13[Total Spend],Table13[[#This Row],[Total Spend]])*5,0)</f>
        <v>3</v>
      </c>
      <c r="AN49" s="15" t="str">
        <f>Table13[[#This Row],[Recency Score]]&amp;Table13[[#This Row],[Frequency Score]]&amp;Table13[[#This Row],[Monetary Score]]</f>
        <v>433</v>
      </c>
      <c r="AO49" s="15" t="str">
        <f>IF(AN49="555","Champions",
IF(AND(LEFT(AN49,1)="5", MID(AN49,2,1)&gt;="3"),"Loyal Customers",
IF(MID(AN49,2,1)="5","Frequent Buyers",
IF(RIGHT(AN49,1)="5","Big Spenders",
IF(LEFT(AN49,1)="4","Potential Loyalists",
IF(LEFT(AN49,1)="3","Needs Attention",
IF(LEFT(AN49,1)="2","About to Sleep",
IF(LEFT(AN49,1)="1","Lost",
IF(LEFT(AN49,1)&lt;="2","At Risk","Others")))))))))</f>
        <v>Potential Loyalists</v>
      </c>
    </row>
    <row r="50" spans="1:41" x14ac:dyDescent="0.3">
      <c r="A50">
        <v>2811</v>
      </c>
      <c r="B50">
        <v>1963</v>
      </c>
      <c r="C50" t="s">
        <v>37</v>
      </c>
      <c r="D50" t="s">
        <v>31</v>
      </c>
      <c r="E50">
        <v>48918</v>
      </c>
      <c r="F50">
        <v>1</v>
      </c>
      <c r="G50">
        <v>1</v>
      </c>
      <c r="H50" s="1">
        <v>41741</v>
      </c>
      <c r="I50">
        <v>21</v>
      </c>
      <c r="J50">
        <v>52</v>
      </c>
      <c r="K50">
        <v>0</v>
      </c>
      <c r="L50">
        <v>9</v>
      </c>
      <c r="M50">
        <v>0</v>
      </c>
      <c r="N50">
        <v>0</v>
      </c>
      <c r="O50">
        <v>1</v>
      </c>
      <c r="P50">
        <v>2</v>
      </c>
      <c r="Q50">
        <v>1</v>
      </c>
      <c r="R50">
        <v>0</v>
      </c>
      <c r="S50">
        <v>4</v>
      </c>
      <c r="T50">
        <v>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t="s">
        <v>30</v>
      </c>
      <c r="AC50" s="13">
        <f>SUM(Table13[[#This Row],[MntWines]:[MntGoldProds]])</f>
        <v>62</v>
      </c>
      <c r="AD50" s="13">
        <f>AVERAGE(Table13[[#This Row],[MntWines]:[MntGoldProds]])</f>
        <v>10.333333333333334</v>
      </c>
      <c r="AG50">
        <f>SUM(Table13[[#This Row],[NumDealsPurchases]:[NumStorePurchases]])</f>
        <v>7</v>
      </c>
      <c r="AH50" s="14">
        <f>44232-Table13[[#This Row],[Dt_Customer]]</f>
        <v>2491</v>
      </c>
      <c r="AJ50" s="13">
        <f>Table13[[#This Row],[NumDealsPurchases]]/Table13[[#This Row],[Total Number of Purchases]]*100</f>
        <v>28.571428571428569</v>
      </c>
      <c r="AK50">
        <f>6-ROUNDUP(_xlfn.PERCENTRANK.INC(Table13[Recency],Table13[[#This Row],[Recency]])*5, 0)</f>
        <v>4</v>
      </c>
      <c r="AL50" s="15">
        <f>ROUNDUP(_xlfn.PERCENTRANK.INC(Table13[Total Number of Purchases],Table13[[#This Row],[Total Number of Purchases]])*5,0)</f>
        <v>1</v>
      </c>
      <c r="AM50" s="15">
        <f>ROUNDUP(_xlfn.PERCENTRANK.INC(Table13[Total Spend],Table13[[#This Row],[Total Spend]])*5,0)</f>
        <v>2</v>
      </c>
      <c r="AN50" s="15" t="str">
        <f>Table13[[#This Row],[Recency Score]]&amp;Table13[[#This Row],[Frequency Score]]&amp;Table13[[#This Row],[Monetary Score]]</f>
        <v>412</v>
      </c>
      <c r="AO50" s="15" t="str">
        <f>IF(AN50="555","Champions",
IF(AND(LEFT(AN50,1)="5", MID(AN50,2,1)&gt;="3"),"Loyal Customers",
IF(MID(AN50,2,1)="5","Frequent Buyers",
IF(RIGHT(AN50,1)="5","Big Spenders",
IF(LEFT(AN50,1)="4","Potential Loyalists",
IF(LEFT(AN50,1)="3","Needs Attention",
IF(LEFT(AN50,1)="2","About to Sleep",
IF(LEFT(AN50,1)="1","Lost",
IF(LEFT(AN50,1)&lt;="2","At Risk","Others")))))))))</f>
        <v>Potential Loyalists</v>
      </c>
    </row>
    <row r="51" spans="1:41" x14ac:dyDescent="0.3">
      <c r="A51">
        <v>9150</v>
      </c>
      <c r="B51">
        <v>1963</v>
      </c>
      <c r="C51" t="s">
        <v>37</v>
      </c>
      <c r="D51" t="s">
        <v>31</v>
      </c>
      <c r="E51">
        <v>48918</v>
      </c>
      <c r="F51">
        <v>1</v>
      </c>
      <c r="G51">
        <v>1</v>
      </c>
      <c r="H51" s="1">
        <v>41741</v>
      </c>
      <c r="I51">
        <v>21</v>
      </c>
      <c r="J51">
        <v>52</v>
      </c>
      <c r="K51">
        <v>0</v>
      </c>
      <c r="L51">
        <v>9</v>
      </c>
      <c r="M51">
        <v>0</v>
      </c>
      <c r="N51">
        <v>0</v>
      </c>
      <c r="O51">
        <v>1</v>
      </c>
      <c r="P51">
        <v>2</v>
      </c>
      <c r="Q51">
        <v>1</v>
      </c>
      <c r="R51">
        <v>0</v>
      </c>
      <c r="S51">
        <v>4</v>
      </c>
      <c r="T51">
        <v>4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30</v>
      </c>
      <c r="AC51" s="13">
        <f>SUM(Table13[[#This Row],[MntWines]:[MntGoldProds]])</f>
        <v>62</v>
      </c>
      <c r="AD51" s="13">
        <f>AVERAGE(Table13[[#This Row],[MntWines]:[MntGoldProds]])</f>
        <v>10.333333333333334</v>
      </c>
      <c r="AG51">
        <f>SUM(Table13[[#This Row],[NumDealsPurchases]:[NumStorePurchases]])</f>
        <v>7</v>
      </c>
      <c r="AH51" s="14">
        <f>44232-Table13[[#This Row],[Dt_Customer]]</f>
        <v>2491</v>
      </c>
      <c r="AJ51" s="13">
        <f>Table13[[#This Row],[NumDealsPurchases]]/Table13[[#This Row],[Total Number of Purchases]]*100</f>
        <v>28.571428571428569</v>
      </c>
      <c r="AK51">
        <f>6-ROUNDUP(_xlfn.PERCENTRANK.INC(Table13[Recency],Table13[[#This Row],[Recency]])*5, 0)</f>
        <v>4</v>
      </c>
      <c r="AL51" s="15">
        <f>ROUNDUP(_xlfn.PERCENTRANK.INC(Table13[Total Number of Purchases],Table13[[#This Row],[Total Number of Purchases]])*5,0)</f>
        <v>1</v>
      </c>
      <c r="AM51" s="15">
        <f>ROUNDUP(_xlfn.PERCENTRANK.INC(Table13[Total Spend],Table13[[#This Row],[Total Spend]])*5,0)</f>
        <v>2</v>
      </c>
      <c r="AN51" s="15" t="str">
        <f>Table13[[#This Row],[Recency Score]]&amp;Table13[[#This Row],[Frequency Score]]&amp;Table13[[#This Row],[Monetary Score]]</f>
        <v>412</v>
      </c>
      <c r="AO51" s="15" t="str">
        <f>IF(AN51="555","Champions",
IF(AND(LEFT(AN51,1)="5", MID(AN51,2,1)&gt;="3"),"Loyal Customers",
IF(MID(AN51,2,1)="5","Frequent Buyers",
IF(RIGHT(AN51,1)="5","Big Spenders",
IF(LEFT(AN51,1)="4","Potential Loyalists",
IF(LEFT(AN51,1)="3","Needs Attention",
IF(LEFT(AN51,1)="2","About to Sleep",
IF(LEFT(AN51,1)="1","Lost",
IF(LEFT(AN51,1)&lt;="2","At Risk","Others")))))))))</f>
        <v>Potential Loyalists</v>
      </c>
    </row>
    <row r="52" spans="1:41" x14ac:dyDescent="0.3">
      <c r="A52">
        <v>10766</v>
      </c>
      <c r="B52">
        <v>1964</v>
      </c>
      <c r="C52" t="s">
        <v>37</v>
      </c>
      <c r="D52" t="s">
        <v>33</v>
      </c>
      <c r="E52">
        <v>65526</v>
      </c>
      <c r="F52">
        <v>0</v>
      </c>
      <c r="G52">
        <v>1</v>
      </c>
      <c r="H52" s="1">
        <v>41740</v>
      </c>
      <c r="I52">
        <v>22</v>
      </c>
      <c r="J52">
        <v>397</v>
      </c>
      <c r="K52">
        <v>19</v>
      </c>
      <c r="L52">
        <v>69</v>
      </c>
      <c r="M52">
        <v>12</v>
      </c>
      <c r="N52">
        <v>0</v>
      </c>
      <c r="O52">
        <v>9</v>
      </c>
      <c r="P52">
        <v>1</v>
      </c>
      <c r="Q52">
        <v>4</v>
      </c>
      <c r="R52">
        <v>4</v>
      </c>
      <c r="S52">
        <v>8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t="s">
        <v>30</v>
      </c>
      <c r="AC52" s="13">
        <f>SUM(Table13[[#This Row],[MntWines]:[MntGoldProds]])</f>
        <v>506</v>
      </c>
      <c r="AD52" s="13">
        <f>AVERAGE(Table13[[#This Row],[MntWines]:[MntGoldProds]])</f>
        <v>84.333333333333329</v>
      </c>
      <c r="AG52">
        <f>SUM(Table13[[#This Row],[NumDealsPurchases]:[NumStorePurchases]])</f>
        <v>17</v>
      </c>
      <c r="AH52" s="14">
        <f>44232-Table13[[#This Row],[Dt_Customer]]</f>
        <v>2492</v>
      </c>
      <c r="AJ52" s="13">
        <f>Table13[[#This Row],[NumDealsPurchases]]/Table13[[#This Row],[Total Number of Purchases]]*100</f>
        <v>5.8823529411764701</v>
      </c>
      <c r="AK52">
        <f>6-ROUNDUP(_xlfn.PERCENTRANK.INC(Table13[Recency],Table13[[#This Row],[Recency]])*5, 0)</f>
        <v>4</v>
      </c>
      <c r="AL52" s="15">
        <f>ROUNDUP(_xlfn.PERCENTRANK.INC(Table13[Total Number of Purchases],Table13[[#This Row],[Total Number of Purchases]])*5,0)</f>
        <v>3</v>
      </c>
      <c r="AM52" s="15">
        <f>ROUNDUP(_xlfn.PERCENTRANK.INC(Table13[Total Spend],Table13[[#This Row],[Total Spend]])*5,0)</f>
        <v>3</v>
      </c>
      <c r="AN52" s="15" t="str">
        <f>Table13[[#This Row],[Recency Score]]&amp;Table13[[#This Row],[Frequency Score]]&amp;Table13[[#This Row],[Monetary Score]]</f>
        <v>433</v>
      </c>
      <c r="AO52" s="15" t="str">
        <f>IF(AN52="555","Champions",
IF(AND(LEFT(AN52,1)="5", MID(AN52,2,1)&gt;="3"),"Loyal Customers",
IF(MID(AN52,2,1)="5","Frequent Buyers",
IF(RIGHT(AN52,1)="5","Big Spenders",
IF(LEFT(AN52,1)="4","Potential Loyalists",
IF(LEFT(AN52,1)="3","Needs Attention",
IF(LEFT(AN52,1)="2","About to Sleep",
IF(LEFT(AN52,1)="1","Lost",
IF(LEFT(AN52,1)&lt;="2","At Risk","Others")))))))))</f>
        <v>Potential Loyalists</v>
      </c>
    </row>
    <row r="53" spans="1:41" x14ac:dyDescent="0.3">
      <c r="A53">
        <v>9971</v>
      </c>
      <c r="B53">
        <v>1964</v>
      </c>
      <c r="C53" t="s">
        <v>37</v>
      </c>
      <c r="D53" t="s">
        <v>33</v>
      </c>
      <c r="E53">
        <v>65526</v>
      </c>
      <c r="F53">
        <v>0</v>
      </c>
      <c r="G53">
        <v>1</v>
      </c>
      <c r="H53" s="1">
        <v>41740</v>
      </c>
      <c r="I53">
        <v>22</v>
      </c>
      <c r="J53">
        <v>397</v>
      </c>
      <c r="K53">
        <v>19</v>
      </c>
      <c r="L53">
        <v>69</v>
      </c>
      <c r="M53">
        <v>12</v>
      </c>
      <c r="N53">
        <v>0</v>
      </c>
      <c r="O53">
        <v>9</v>
      </c>
      <c r="P53">
        <v>1</v>
      </c>
      <c r="Q53">
        <v>4</v>
      </c>
      <c r="R53">
        <v>4</v>
      </c>
      <c r="S53">
        <v>8</v>
      </c>
      <c r="T53">
        <v>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43</v>
      </c>
      <c r="AC53" s="13">
        <f>SUM(Table13[[#This Row],[MntWines]:[MntGoldProds]])</f>
        <v>506</v>
      </c>
      <c r="AD53" s="13">
        <f>AVERAGE(Table13[[#This Row],[MntWines]:[MntGoldProds]])</f>
        <v>84.333333333333329</v>
      </c>
      <c r="AG53">
        <f>SUM(Table13[[#This Row],[NumDealsPurchases]:[NumStorePurchases]])</f>
        <v>17</v>
      </c>
      <c r="AH53" s="14">
        <f>44232-Table13[[#This Row],[Dt_Customer]]</f>
        <v>2492</v>
      </c>
      <c r="AJ53" s="13">
        <f>Table13[[#This Row],[NumDealsPurchases]]/Table13[[#This Row],[Total Number of Purchases]]*100</f>
        <v>5.8823529411764701</v>
      </c>
      <c r="AK53">
        <f>6-ROUNDUP(_xlfn.PERCENTRANK.INC(Table13[Recency],Table13[[#This Row],[Recency]])*5, 0)</f>
        <v>4</v>
      </c>
      <c r="AL53" s="15">
        <f>ROUNDUP(_xlfn.PERCENTRANK.INC(Table13[Total Number of Purchases],Table13[[#This Row],[Total Number of Purchases]])*5,0)</f>
        <v>3</v>
      </c>
      <c r="AM53" s="15">
        <f>ROUNDUP(_xlfn.PERCENTRANK.INC(Table13[Total Spend],Table13[[#This Row],[Total Spend]])*5,0)</f>
        <v>3</v>
      </c>
      <c r="AN53" s="15" t="str">
        <f>Table13[[#This Row],[Recency Score]]&amp;Table13[[#This Row],[Frequency Score]]&amp;Table13[[#This Row],[Monetary Score]]</f>
        <v>433</v>
      </c>
      <c r="AO53" s="15" t="str">
        <f>IF(AN53="555","Champions",
IF(AND(LEFT(AN53,1)="5", MID(AN53,2,1)&gt;="3"),"Loyal Customers",
IF(MID(AN53,2,1)="5","Frequent Buyers",
IF(RIGHT(AN53,1)="5","Big Spenders",
IF(LEFT(AN53,1)="4","Potential Loyalists",
IF(LEFT(AN53,1)="3","Needs Attention",
IF(LEFT(AN53,1)="2","About to Sleep",
IF(LEFT(AN53,1)="1","Lost",
IF(LEFT(AN53,1)&lt;="2","At Risk","Others")))))))))</f>
        <v>Potential Loyalists</v>
      </c>
    </row>
    <row r="54" spans="1:41" x14ac:dyDescent="0.3">
      <c r="A54">
        <v>1740</v>
      </c>
      <c r="B54">
        <v>1944</v>
      </c>
      <c r="C54" t="s">
        <v>28</v>
      </c>
      <c r="D54" t="s">
        <v>33</v>
      </c>
      <c r="E54">
        <v>55956</v>
      </c>
      <c r="F54">
        <v>0</v>
      </c>
      <c r="G54">
        <v>0</v>
      </c>
      <c r="H54" s="1">
        <v>41736</v>
      </c>
      <c r="I54">
        <v>22</v>
      </c>
      <c r="J54">
        <v>760</v>
      </c>
      <c r="K54">
        <v>38</v>
      </c>
      <c r="L54">
        <v>104</v>
      </c>
      <c r="M54">
        <v>50</v>
      </c>
      <c r="N54">
        <v>9</v>
      </c>
      <c r="O54">
        <v>38</v>
      </c>
      <c r="P54">
        <v>2</v>
      </c>
      <c r="Q54">
        <v>7</v>
      </c>
      <c r="R54">
        <v>3</v>
      </c>
      <c r="S54">
        <v>4</v>
      </c>
      <c r="T54">
        <v>4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 t="s">
        <v>30</v>
      </c>
      <c r="AC54" s="13">
        <f>SUM(Table13[[#This Row],[MntWines]:[MntGoldProds]])</f>
        <v>999</v>
      </c>
      <c r="AD54" s="13">
        <f>AVERAGE(Table13[[#This Row],[MntWines]:[MntGoldProds]])</f>
        <v>166.5</v>
      </c>
      <c r="AG54">
        <f>SUM(Table13[[#This Row],[NumDealsPurchases]:[NumStorePurchases]])</f>
        <v>16</v>
      </c>
      <c r="AH54" s="14">
        <f>44232-Table13[[#This Row],[Dt_Customer]]</f>
        <v>2496</v>
      </c>
      <c r="AJ54" s="13">
        <f>Table13[[#This Row],[NumDealsPurchases]]/Table13[[#This Row],[Total Number of Purchases]]*100</f>
        <v>12.5</v>
      </c>
      <c r="AK54">
        <f>6-ROUNDUP(_xlfn.PERCENTRANK.INC(Table13[Recency],Table13[[#This Row],[Recency]])*5, 0)</f>
        <v>4</v>
      </c>
      <c r="AL54" s="15">
        <f>ROUNDUP(_xlfn.PERCENTRANK.INC(Table13[Total Number of Purchases],Table13[[#This Row],[Total Number of Purchases]])*5,0)</f>
        <v>3</v>
      </c>
      <c r="AM54" s="15">
        <f>ROUNDUP(_xlfn.PERCENTRANK.INC(Table13[Total Spend],Table13[[#This Row],[Total Spend]])*5,0)</f>
        <v>4</v>
      </c>
      <c r="AN54" s="15" t="str">
        <f>Table13[[#This Row],[Recency Score]]&amp;Table13[[#This Row],[Frequency Score]]&amp;Table13[[#This Row],[Monetary Score]]</f>
        <v>434</v>
      </c>
      <c r="AO54" s="15" t="str">
        <f>IF(AN54="555","Champions",
IF(AND(LEFT(AN54,1)="5", MID(AN54,2,1)&gt;="3"),"Loyal Customers",
IF(MID(AN54,2,1)="5","Frequent Buyers",
IF(RIGHT(AN54,1)="5","Big Spenders",
IF(LEFT(AN54,1)="4","Potential Loyalists",
IF(LEFT(AN54,1)="3","Needs Attention",
IF(LEFT(AN54,1)="2","About to Sleep",
IF(LEFT(AN54,1)="1","Lost",
IF(LEFT(AN54,1)&lt;="2","At Risk","Others")))))))))</f>
        <v>Potential Loyalists</v>
      </c>
    </row>
    <row r="55" spans="1:41" x14ac:dyDescent="0.3">
      <c r="A55">
        <v>10127</v>
      </c>
      <c r="B55">
        <v>1965</v>
      </c>
      <c r="C55" t="s">
        <v>28</v>
      </c>
      <c r="D55" t="s">
        <v>33</v>
      </c>
      <c r="E55">
        <v>58692</v>
      </c>
      <c r="F55">
        <v>0</v>
      </c>
      <c r="G55">
        <v>1</v>
      </c>
      <c r="H55" s="1">
        <v>41735</v>
      </c>
      <c r="I55">
        <v>21</v>
      </c>
      <c r="J55">
        <v>301</v>
      </c>
      <c r="K55">
        <v>11</v>
      </c>
      <c r="L55">
        <v>61</v>
      </c>
      <c r="M55">
        <v>4</v>
      </c>
      <c r="N55">
        <v>7</v>
      </c>
      <c r="O55">
        <v>11</v>
      </c>
      <c r="P55">
        <v>1</v>
      </c>
      <c r="Q55">
        <v>8</v>
      </c>
      <c r="R55">
        <v>2</v>
      </c>
      <c r="S55">
        <v>4</v>
      </c>
      <c r="T55">
        <v>7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t="s">
        <v>32</v>
      </c>
      <c r="AC55" s="13">
        <f>SUM(Table13[[#This Row],[MntWines]:[MntGoldProds]])</f>
        <v>395</v>
      </c>
      <c r="AD55" s="13">
        <f>AVERAGE(Table13[[#This Row],[MntWines]:[MntGoldProds]])</f>
        <v>65.833333333333329</v>
      </c>
      <c r="AG55">
        <f>SUM(Table13[[#This Row],[NumDealsPurchases]:[NumStorePurchases]])</f>
        <v>15</v>
      </c>
      <c r="AH55" s="14">
        <f>44232-Table13[[#This Row],[Dt_Customer]]</f>
        <v>2497</v>
      </c>
      <c r="AJ55" s="13">
        <f>Table13[[#This Row],[NumDealsPurchases]]/Table13[[#This Row],[Total Number of Purchases]]*100</f>
        <v>6.666666666666667</v>
      </c>
      <c r="AK55">
        <f>6-ROUNDUP(_xlfn.PERCENTRANK.INC(Table13[Recency],Table13[[#This Row],[Recency]])*5, 0)</f>
        <v>4</v>
      </c>
      <c r="AL55" s="15">
        <f>ROUNDUP(_xlfn.PERCENTRANK.INC(Table13[Total Number of Purchases],Table13[[#This Row],[Total Number of Purchases]])*5,0)</f>
        <v>3</v>
      </c>
      <c r="AM55" s="15">
        <f>ROUNDUP(_xlfn.PERCENTRANK.INC(Table13[Total Spend],Table13[[#This Row],[Total Spend]])*5,0)</f>
        <v>3</v>
      </c>
      <c r="AN55" s="15" t="str">
        <f>Table13[[#This Row],[Recency Score]]&amp;Table13[[#This Row],[Frequency Score]]&amp;Table13[[#This Row],[Monetary Score]]</f>
        <v>433</v>
      </c>
      <c r="AO55" s="15" t="str">
        <f>IF(AN55="555","Champions",
IF(AND(LEFT(AN55,1)="5", MID(AN55,2,1)&gt;="3"),"Loyal Customers",
IF(MID(AN55,2,1)="5","Frequent Buyers",
IF(RIGHT(AN55,1)="5","Big Spenders",
IF(LEFT(AN55,1)="4","Potential Loyalists",
IF(LEFT(AN55,1)="3","Needs Attention",
IF(LEFT(AN55,1)="2","About to Sleep",
IF(LEFT(AN55,1)="1","Lost",
IF(LEFT(AN55,1)&lt;="2","At Risk","Others")))))))))</f>
        <v>Potential Loyalists</v>
      </c>
    </row>
    <row r="56" spans="1:41" x14ac:dyDescent="0.3">
      <c r="A56">
        <v>8737</v>
      </c>
      <c r="B56">
        <v>1978</v>
      </c>
      <c r="C56" t="s">
        <v>28</v>
      </c>
      <c r="D56" t="s">
        <v>29</v>
      </c>
      <c r="E56">
        <v>55563</v>
      </c>
      <c r="F56">
        <v>0</v>
      </c>
      <c r="G56">
        <v>1</v>
      </c>
      <c r="H56" s="1">
        <v>41734</v>
      </c>
      <c r="I56">
        <v>22</v>
      </c>
      <c r="J56">
        <v>29</v>
      </c>
      <c r="K56">
        <v>1</v>
      </c>
      <c r="L56">
        <v>9</v>
      </c>
      <c r="M56">
        <v>2</v>
      </c>
      <c r="N56">
        <v>0</v>
      </c>
      <c r="O56">
        <v>2</v>
      </c>
      <c r="P56">
        <v>1</v>
      </c>
      <c r="Q56">
        <v>2</v>
      </c>
      <c r="R56">
        <v>0</v>
      </c>
      <c r="S56">
        <v>3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30</v>
      </c>
      <c r="AC56" s="13">
        <f>SUM(Table13[[#This Row],[MntWines]:[MntGoldProds]])</f>
        <v>43</v>
      </c>
      <c r="AD56" s="13">
        <f>AVERAGE(Table13[[#This Row],[MntWines]:[MntGoldProds]])</f>
        <v>7.166666666666667</v>
      </c>
      <c r="AG56">
        <f>SUM(Table13[[#This Row],[NumDealsPurchases]:[NumStorePurchases]])</f>
        <v>6</v>
      </c>
      <c r="AH56" s="14">
        <f>44232-Table13[[#This Row],[Dt_Customer]]</f>
        <v>2498</v>
      </c>
      <c r="AJ56" s="13">
        <f>Table13[[#This Row],[NumDealsPurchases]]/Table13[[#This Row],[Total Number of Purchases]]*100</f>
        <v>16.666666666666664</v>
      </c>
      <c r="AK56">
        <f>6-ROUNDUP(_xlfn.PERCENTRANK.INC(Table13[Recency],Table13[[#This Row],[Recency]])*5, 0)</f>
        <v>4</v>
      </c>
      <c r="AL56" s="15">
        <f>ROUNDUP(_xlfn.PERCENTRANK.INC(Table13[Total Number of Purchases],Table13[[#This Row],[Total Number of Purchases]])*5,0)</f>
        <v>1</v>
      </c>
      <c r="AM56" s="15">
        <f>ROUNDUP(_xlfn.PERCENTRANK.INC(Table13[Total Spend],Table13[[#This Row],[Total Spend]])*5,0)</f>
        <v>1</v>
      </c>
      <c r="AN56" s="15" t="str">
        <f>Table13[[#This Row],[Recency Score]]&amp;Table13[[#This Row],[Frequency Score]]&amp;Table13[[#This Row],[Monetary Score]]</f>
        <v>411</v>
      </c>
      <c r="AO56" s="15" t="str">
        <f>IF(AN56="555","Champions",
IF(AND(LEFT(AN56,1)="5", MID(AN56,2,1)&gt;="3"),"Loyal Customers",
IF(MID(AN56,2,1)="5","Frequent Buyers",
IF(RIGHT(AN56,1)="5","Big Spenders",
IF(LEFT(AN56,1)="4","Potential Loyalists",
IF(LEFT(AN56,1)="3","Needs Attention",
IF(LEFT(AN56,1)="2","About to Sleep",
IF(LEFT(AN56,1)="1","Lost",
IF(LEFT(AN56,1)&lt;="2","At Risk","Others")))))))))</f>
        <v>Potential Loyalists</v>
      </c>
    </row>
    <row r="57" spans="1:41" x14ac:dyDescent="0.3">
      <c r="A57">
        <v>738</v>
      </c>
      <c r="B57">
        <v>1981</v>
      </c>
      <c r="C57" t="s">
        <v>38</v>
      </c>
      <c r="D57" t="s">
        <v>31</v>
      </c>
      <c r="E57">
        <v>42395</v>
      </c>
      <c r="F57">
        <v>1</v>
      </c>
      <c r="G57">
        <v>1</v>
      </c>
      <c r="H57" s="1">
        <v>41733</v>
      </c>
      <c r="I57">
        <v>35</v>
      </c>
      <c r="J57">
        <v>48</v>
      </c>
      <c r="K57">
        <v>13</v>
      </c>
      <c r="L57">
        <v>57</v>
      </c>
      <c r="M57">
        <v>24</v>
      </c>
      <c r="N57">
        <v>15</v>
      </c>
      <c r="O57">
        <v>25</v>
      </c>
      <c r="P57">
        <v>4</v>
      </c>
      <c r="Q57">
        <v>3</v>
      </c>
      <c r="R57">
        <v>1</v>
      </c>
      <c r="S57">
        <v>4</v>
      </c>
      <c r="T57">
        <v>7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t="s">
        <v>40</v>
      </c>
      <c r="AC57" s="13">
        <f>SUM(Table13[[#This Row],[MntWines]:[MntGoldProds]])</f>
        <v>182</v>
      </c>
      <c r="AD57" s="13">
        <f>AVERAGE(Table13[[#This Row],[MntWines]:[MntGoldProds]])</f>
        <v>30.333333333333332</v>
      </c>
      <c r="AG57">
        <f>SUM(Table13[[#This Row],[NumDealsPurchases]:[NumStorePurchases]])</f>
        <v>12</v>
      </c>
      <c r="AH57" s="14">
        <f>44232-Table13[[#This Row],[Dt_Customer]]</f>
        <v>2499</v>
      </c>
      <c r="AJ57" s="13">
        <f>Table13[[#This Row],[NumDealsPurchases]]/Table13[[#This Row],[Total Number of Purchases]]*100</f>
        <v>33.333333333333329</v>
      </c>
      <c r="AK57">
        <f>6-ROUNDUP(_xlfn.PERCENTRANK.INC(Table13[Recency],Table13[[#This Row],[Recency]])*5, 0)</f>
        <v>4</v>
      </c>
      <c r="AL57" s="15">
        <f>ROUNDUP(_xlfn.PERCENTRANK.INC(Table13[Total Number of Purchases],Table13[[#This Row],[Total Number of Purchases]])*5,0)</f>
        <v>3</v>
      </c>
      <c r="AM57" s="15">
        <f>ROUNDUP(_xlfn.PERCENTRANK.INC(Table13[Total Spend],Table13[[#This Row],[Total Spend]])*5,0)</f>
        <v>2</v>
      </c>
      <c r="AN57" s="15" t="str">
        <f>Table13[[#This Row],[Recency Score]]&amp;Table13[[#This Row],[Frequency Score]]&amp;Table13[[#This Row],[Monetary Score]]</f>
        <v>432</v>
      </c>
      <c r="AO57" s="15" t="str">
        <f>IF(AN57="555","Champions",
IF(AND(LEFT(AN57,1)="5", MID(AN57,2,1)&gt;="3"),"Loyal Customers",
IF(MID(AN57,2,1)="5","Frequent Buyers",
IF(RIGHT(AN57,1)="5","Big Spenders",
IF(LEFT(AN57,1)="4","Potential Loyalists",
IF(LEFT(AN57,1)="3","Needs Attention",
IF(LEFT(AN57,1)="2","About to Sleep",
IF(LEFT(AN57,1)="1","Lost",
IF(LEFT(AN57,1)&lt;="2","At Risk","Others")))))))))</f>
        <v>Potential Loyalists</v>
      </c>
    </row>
    <row r="58" spans="1:41" x14ac:dyDescent="0.3">
      <c r="A58">
        <v>255</v>
      </c>
      <c r="B58">
        <v>1951</v>
      </c>
      <c r="C58" t="s">
        <v>28</v>
      </c>
      <c r="D58" t="s">
        <v>29</v>
      </c>
      <c r="E58">
        <v>22263</v>
      </c>
      <c r="F58">
        <v>1</v>
      </c>
      <c r="G58">
        <v>1</v>
      </c>
      <c r="H58" s="1">
        <v>41728</v>
      </c>
      <c r="I58">
        <v>31</v>
      </c>
      <c r="J58">
        <v>17</v>
      </c>
      <c r="K58">
        <v>0</v>
      </c>
      <c r="L58">
        <v>2</v>
      </c>
      <c r="M58">
        <v>0</v>
      </c>
      <c r="N58">
        <v>0</v>
      </c>
      <c r="O58">
        <v>2</v>
      </c>
      <c r="P58">
        <v>2</v>
      </c>
      <c r="Q58">
        <v>1</v>
      </c>
      <c r="R58">
        <v>0</v>
      </c>
      <c r="S58">
        <v>3</v>
      </c>
      <c r="T58">
        <v>6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 t="s">
        <v>30</v>
      </c>
      <c r="AC58" s="13">
        <f>SUM(Table13[[#This Row],[MntWines]:[MntGoldProds]])</f>
        <v>21</v>
      </c>
      <c r="AD58" s="13">
        <f>AVERAGE(Table13[[#This Row],[MntWines]:[MntGoldProds]])</f>
        <v>3.5</v>
      </c>
      <c r="AG58">
        <f>SUM(Table13[[#This Row],[NumDealsPurchases]:[NumStorePurchases]])</f>
        <v>6</v>
      </c>
      <c r="AH58" s="14">
        <f>44232-Table13[[#This Row],[Dt_Customer]]</f>
        <v>2504</v>
      </c>
      <c r="AJ58" s="13">
        <f>Table13[[#This Row],[NumDealsPurchases]]/Table13[[#This Row],[Total Number of Purchases]]*100</f>
        <v>33.333333333333329</v>
      </c>
      <c r="AK58">
        <f>6-ROUNDUP(_xlfn.PERCENTRANK.INC(Table13[Recency],Table13[[#This Row],[Recency]])*5, 0)</f>
        <v>4</v>
      </c>
      <c r="AL58" s="15">
        <f>ROUNDUP(_xlfn.PERCENTRANK.INC(Table13[Total Number of Purchases],Table13[[#This Row],[Total Number of Purchases]])*5,0)</f>
        <v>1</v>
      </c>
      <c r="AM58" s="15">
        <f>ROUNDUP(_xlfn.PERCENTRANK.INC(Table13[Total Spend],Table13[[#This Row],[Total Spend]])*5,0)</f>
        <v>1</v>
      </c>
      <c r="AN58" s="15" t="str">
        <f>Table13[[#This Row],[Recency Score]]&amp;Table13[[#This Row],[Frequency Score]]&amp;Table13[[#This Row],[Monetary Score]]</f>
        <v>411</v>
      </c>
      <c r="AO58" s="15" t="str">
        <f>IF(AN58="555","Champions",
IF(AND(LEFT(AN58,1)="5", MID(AN58,2,1)&gt;="3"),"Loyal Customers",
IF(MID(AN58,2,1)="5","Frequent Buyers",
IF(RIGHT(AN58,1)="5","Big Spenders",
IF(LEFT(AN58,1)="4","Potential Loyalists",
IF(LEFT(AN58,1)="3","Needs Attention",
IF(LEFT(AN58,1)="2","About to Sleep",
IF(LEFT(AN58,1)="1","Lost",
IF(LEFT(AN58,1)&lt;="2","At Risk","Others")))))))))</f>
        <v>Potential Loyalists</v>
      </c>
    </row>
    <row r="59" spans="1:41" x14ac:dyDescent="0.3">
      <c r="A59">
        <v>2724</v>
      </c>
      <c r="B59">
        <v>1981</v>
      </c>
      <c r="C59" t="s">
        <v>41</v>
      </c>
      <c r="D59" t="s">
        <v>31</v>
      </c>
      <c r="E59">
        <v>36143</v>
      </c>
      <c r="F59">
        <v>1</v>
      </c>
      <c r="G59">
        <v>0</v>
      </c>
      <c r="H59" s="1">
        <v>41728</v>
      </c>
      <c r="I59">
        <v>33</v>
      </c>
      <c r="J59">
        <v>12</v>
      </c>
      <c r="K59">
        <v>0</v>
      </c>
      <c r="L59">
        <v>1</v>
      </c>
      <c r="M59">
        <v>0</v>
      </c>
      <c r="N59">
        <v>0</v>
      </c>
      <c r="O59">
        <v>6</v>
      </c>
      <c r="P59">
        <v>1</v>
      </c>
      <c r="Q59">
        <v>0</v>
      </c>
      <c r="R59">
        <v>1</v>
      </c>
      <c r="S59">
        <v>2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30</v>
      </c>
      <c r="AC59" s="13">
        <f>SUM(Table13[[#This Row],[MntWines]:[MntGoldProds]])</f>
        <v>19</v>
      </c>
      <c r="AD59" s="13">
        <f>AVERAGE(Table13[[#This Row],[MntWines]:[MntGoldProds]])</f>
        <v>3.1666666666666665</v>
      </c>
      <c r="AG59">
        <f>SUM(Table13[[#This Row],[NumDealsPurchases]:[NumStorePurchases]])</f>
        <v>4</v>
      </c>
      <c r="AH59" s="14">
        <f>44232-Table13[[#This Row],[Dt_Customer]]</f>
        <v>2504</v>
      </c>
      <c r="AJ59" s="13">
        <f>Table13[[#This Row],[NumDealsPurchases]]/Table13[[#This Row],[Total Number of Purchases]]*100</f>
        <v>25</v>
      </c>
      <c r="AK59">
        <f>6-ROUNDUP(_xlfn.PERCENTRANK.INC(Table13[Recency],Table13[[#This Row],[Recency]])*5, 0)</f>
        <v>4</v>
      </c>
      <c r="AL59" s="15">
        <f>ROUNDUP(_xlfn.PERCENTRANK.INC(Table13[Total Number of Purchases],Table13[[#This Row],[Total Number of Purchases]])*5,0)</f>
        <v>1</v>
      </c>
      <c r="AM59" s="15">
        <f>ROUNDUP(_xlfn.PERCENTRANK.INC(Table13[Total Spend],Table13[[#This Row],[Total Spend]])*5,0)</f>
        <v>1</v>
      </c>
      <c r="AN59" s="15" t="str">
        <f>Table13[[#This Row],[Recency Score]]&amp;Table13[[#This Row],[Frequency Score]]&amp;Table13[[#This Row],[Monetary Score]]</f>
        <v>411</v>
      </c>
      <c r="AO59" s="15" t="str">
        <f>IF(AN59="555","Champions",
IF(AND(LEFT(AN59,1)="5", MID(AN59,2,1)&gt;="3"),"Loyal Customers",
IF(MID(AN59,2,1)="5","Frequent Buyers",
IF(RIGHT(AN59,1)="5","Big Spenders",
IF(LEFT(AN59,1)="4","Potential Loyalists",
IF(LEFT(AN59,1)="3","Needs Attention",
IF(LEFT(AN59,1)="2","About to Sleep",
IF(LEFT(AN59,1)="1","Lost",
IF(LEFT(AN59,1)&lt;="2","At Risk","Others")))))))))</f>
        <v>Potential Loyalists</v>
      </c>
    </row>
    <row r="60" spans="1:41" x14ac:dyDescent="0.3">
      <c r="A60">
        <v>3551</v>
      </c>
      <c r="B60">
        <v>1954</v>
      </c>
      <c r="C60" t="s">
        <v>41</v>
      </c>
      <c r="D60" t="s">
        <v>35</v>
      </c>
      <c r="E60">
        <v>60033</v>
      </c>
      <c r="F60">
        <v>0</v>
      </c>
      <c r="G60">
        <v>1</v>
      </c>
      <c r="H60" s="1">
        <v>41727</v>
      </c>
      <c r="I60">
        <v>28</v>
      </c>
      <c r="J60">
        <v>62</v>
      </c>
      <c r="K60">
        <v>1</v>
      </c>
      <c r="L60">
        <v>57</v>
      </c>
      <c r="M60">
        <v>19</v>
      </c>
      <c r="N60">
        <v>11</v>
      </c>
      <c r="O60">
        <v>48</v>
      </c>
      <c r="P60">
        <v>2</v>
      </c>
      <c r="Q60">
        <v>2</v>
      </c>
      <c r="R60">
        <v>1</v>
      </c>
      <c r="S60">
        <v>5</v>
      </c>
      <c r="T60">
        <v>2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30</v>
      </c>
      <c r="AC60" s="13">
        <f>SUM(Table13[[#This Row],[MntWines]:[MntGoldProds]])</f>
        <v>198</v>
      </c>
      <c r="AD60" s="13">
        <f>AVERAGE(Table13[[#This Row],[MntWines]:[MntGoldProds]])</f>
        <v>33</v>
      </c>
      <c r="AG60">
        <f>SUM(Table13[[#This Row],[NumDealsPurchases]:[NumStorePurchases]])</f>
        <v>10</v>
      </c>
      <c r="AH60" s="14">
        <f>44232-Table13[[#This Row],[Dt_Customer]]</f>
        <v>2505</v>
      </c>
      <c r="AJ60" s="13">
        <f>Table13[[#This Row],[NumDealsPurchases]]/Table13[[#This Row],[Total Number of Purchases]]*100</f>
        <v>20</v>
      </c>
      <c r="AK60">
        <f>6-ROUNDUP(_xlfn.PERCENTRANK.INC(Table13[Recency],Table13[[#This Row],[Recency]])*5, 0)</f>
        <v>4</v>
      </c>
      <c r="AL60" s="15">
        <f>ROUNDUP(_xlfn.PERCENTRANK.INC(Table13[Total Number of Purchases],Table13[[#This Row],[Total Number of Purchases]])*5,0)</f>
        <v>2</v>
      </c>
      <c r="AM60" s="15">
        <f>ROUNDUP(_xlfn.PERCENTRANK.INC(Table13[Total Spend],Table13[[#This Row],[Total Spend]])*5,0)</f>
        <v>3</v>
      </c>
      <c r="AN60" s="15" t="str">
        <f>Table13[[#This Row],[Recency Score]]&amp;Table13[[#This Row],[Frequency Score]]&amp;Table13[[#This Row],[Monetary Score]]</f>
        <v>423</v>
      </c>
      <c r="AO60" s="15" t="str">
        <f>IF(AN60="555","Champions",
IF(AND(LEFT(AN60,1)="5", MID(AN60,2,1)&gt;="3"),"Loyal Customers",
IF(MID(AN60,2,1)="5","Frequent Buyers",
IF(RIGHT(AN60,1)="5","Big Spenders",
IF(LEFT(AN60,1)="4","Potential Loyalists",
IF(LEFT(AN60,1)="3","Needs Attention",
IF(LEFT(AN60,1)="2","About to Sleep",
IF(LEFT(AN60,1)="1","Lost",
IF(LEFT(AN60,1)&lt;="2","At Risk","Others")))))))))</f>
        <v>Potential Loyalists</v>
      </c>
    </row>
    <row r="61" spans="1:41" x14ac:dyDescent="0.3">
      <c r="A61">
        <v>2256</v>
      </c>
      <c r="B61">
        <v>1973</v>
      </c>
      <c r="C61" t="s">
        <v>41</v>
      </c>
      <c r="D61" t="s">
        <v>33</v>
      </c>
      <c r="E61">
        <v>27159</v>
      </c>
      <c r="F61">
        <v>1</v>
      </c>
      <c r="G61">
        <v>1</v>
      </c>
      <c r="H61" s="1">
        <v>41727</v>
      </c>
      <c r="I61">
        <v>33</v>
      </c>
      <c r="J61">
        <v>17</v>
      </c>
      <c r="K61">
        <v>0</v>
      </c>
      <c r="L61">
        <v>3</v>
      </c>
      <c r="M61">
        <v>0</v>
      </c>
      <c r="N61">
        <v>0</v>
      </c>
      <c r="O61">
        <v>1</v>
      </c>
      <c r="P61">
        <v>2</v>
      </c>
      <c r="Q61">
        <v>1</v>
      </c>
      <c r="R61">
        <v>0</v>
      </c>
      <c r="S61">
        <v>3</v>
      </c>
      <c r="T61">
        <v>6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t="s">
        <v>30</v>
      </c>
      <c r="AC61" s="13">
        <f>SUM(Table13[[#This Row],[MntWines]:[MntGoldProds]])</f>
        <v>21</v>
      </c>
      <c r="AD61" s="13">
        <f>AVERAGE(Table13[[#This Row],[MntWines]:[MntGoldProds]])</f>
        <v>3.5</v>
      </c>
      <c r="AG61">
        <f>SUM(Table13[[#This Row],[NumDealsPurchases]:[NumStorePurchases]])</f>
        <v>6</v>
      </c>
      <c r="AH61" s="14">
        <f>44232-Table13[[#This Row],[Dt_Customer]]</f>
        <v>2505</v>
      </c>
      <c r="AJ61" s="13">
        <f>Table13[[#This Row],[NumDealsPurchases]]/Table13[[#This Row],[Total Number of Purchases]]*100</f>
        <v>33.333333333333329</v>
      </c>
      <c r="AK61">
        <f>6-ROUNDUP(_xlfn.PERCENTRANK.INC(Table13[Recency],Table13[[#This Row],[Recency]])*5, 0)</f>
        <v>4</v>
      </c>
      <c r="AL61" s="15">
        <f>ROUNDUP(_xlfn.PERCENTRANK.INC(Table13[Total Number of Purchases],Table13[[#This Row],[Total Number of Purchases]])*5,0)</f>
        <v>1</v>
      </c>
      <c r="AM61" s="15">
        <f>ROUNDUP(_xlfn.PERCENTRANK.INC(Table13[Total Spend],Table13[[#This Row],[Total Spend]])*5,0)</f>
        <v>1</v>
      </c>
      <c r="AN61" s="15" t="str">
        <f>Table13[[#This Row],[Recency Score]]&amp;Table13[[#This Row],[Frequency Score]]&amp;Table13[[#This Row],[Monetary Score]]</f>
        <v>411</v>
      </c>
      <c r="AO61" s="15" t="str">
        <f>IF(AN61="555","Champions",
IF(AND(LEFT(AN61,1)="5", MID(AN61,2,1)&gt;="3"),"Loyal Customers",
IF(MID(AN61,2,1)="5","Frequent Buyers",
IF(RIGHT(AN61,1)="5","Big Spenders",
IF(LEFT(AN61,1)="4","Potential Loyalists",
IF(LEFT(AN61,1)="3","Needs Attention",
IF(LEFT(AN61,1)="2","About to Sleep",
IF(LEFT(AN61,1)="1","Lost",
IF(LEFT(AN61,1)&lt;="2","At Risk","Others")))))))))</f>
        <v>Potential Loyalists</v>
      </c>
    </row>
    <row r="62" spans="1:41" x14ac:dyDescent="0.3">
      <c r="A62">
        <v>1818</v>
      </c>
      <c r="B62">
        <v>1971</v>
      </c>
      <c r="C62" t="s">
        <v>37</v>
      </c>
      <c r="D62" t="s">
        <v>35</v>
      </c>
      <c r="E62">
        <v>29732</v>
      </c>
      <c r="F62">
        <v>1</v>
      </c>
      <c r="G62">
        <v>0</v>
      </c>
      <c r="H62" s="1">
        <v>41723</v>
      </c>
      <c r="I62">
        <v>23</v>
      </c>
      <c r="J62">
        <v>25</v>
      </c>
      <c r="K62">
        <v>0</v>
      </c>
      <c r="L62">
        <v>8</v>
      </c>
      <c r="M62">
        <v>0</v>
      </c>
      <c r="N62">
        <v>1</v>
      </c>
      <c r="O62">
        <v>4</v>
      </c>
      <c r="P62">
        <v>1</v>
      </c>
      <c r="Q62">
        <v>2</v>
      </c>
      <c r="R62">
        <v>0</v>
      </c>
      <c r="S62">
        <v>2</v>
      </c>
      <c r="T62">
        <v>9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32</v>
      </c>
      <c r="AC62" s="13">
        <f>SUM(Table13[[#This Row],[MntWines]:[MntGoldProds]])</f>
        <v>38</v>
      </c>
      <c r="AD62" s="13">
        <f>AVERAGE(Table13[[#This Row],[MntWines]:[MntGoldProds]])</f>
        <v>6.333333333333333</v>
      </c>
      <c r="AG62">
        <f>SUM(Table13[[#This Row],[NumDealsPurchases]:[NumStorePurchases]])</f>
        <v>5</v>
      </c>
      <c r="AH62" s="14">
        <f>44232-Table13[[#This Row],[Dt_Customer]]</f>
        <v>2509</v>
      </c>
      <c r="AJ62" s="13">
        <f>Table13[[#This Row],[NumDealsPurchases]]/Table13[[#This Row],[Total Number of Purchases]]*100</f>
        <v>20</v>
      </c>
      <c r="AK62">
        <f>6-ROUNDUP(_xlfn.PERCENTRANK.INC(Table13[Recency],Table13[[#This Row],[Recency]])*5, 0)</f>
        <v>4</v>
      </c>
      <c r="AL62" s="15">
        <f>ROUNDUP(_xlfn.PERCENTRANK.INC(Table13[Total Number of Purchases],Table13[[#This Row],[Total Number of Purchases]])*5,0)</f>
        <v>1</v>
      </c>
      <c r="AM62" s="15">
        <f>ROUNDUP(_xlfn.PERCENTRANK.INC(Table13[Total Spend],Table13[[#This Row],[Total Spend]])*5,0)</f>
        <v>1</v>
      </c>
      <c r="AN62" s="15" t="str">
        <f>Table13[[#This Row],[Recency Score]]&amp;Table13[[#This Row],[Frequency Score]]&amp;Table13[[#This Row],[Monetary Score]]</f>
        <v>411</v>
      </c>
      <c r="AO62" s="15" t="str">
        <f>IF(AN62="555","Champions",
IF(AND(LEFT(AN62,1)="5", MID(AN62,2,1)&gt;="3"),"Loyal Customers",
IF(MID(AN62,2,1)="5","Frequent Buyers",
IF(RIGHT(AN62,1)="5","Big Spenders",
IF(LEFT(AN62,1)="4","Potential Loyalists",
IF(LEFT(AN62,1)="3","Needs Attention",
IF(LEFT(AN62,1)="2","About to Sleep",
IF(LEFT(AN62,1)="1","Lost",
IF(LEFT(AN62,1)&lt;="2","At Risk","Others")))))))))</f>
        <v>Potential Loyalists</v>
      </c>
    </row>
    <row r="63" spans="1:41" x14ac:dyDescent="0.3">
      <c r="A63">
        <v>4338</v>
      </c>
      <c r="B63">
        <v>1983</v>
      </c>
      <c r="C63" t="s">
        <v>28</v>
      </c>
      <c r="D63" t="s">
        <v>31</v>
      </c>
      <c r="E63">
        <v>39062</v>
      </c>
      <c r="F63">
        <v>1</v>
      </c>
      <c r="G63">
        <v>0</v>
      </c>
      <c r="H63" s="1">
        <v>41723</v>
      </c>
      <c r="I63">
        <v>28</v>
      </c>
      <c r="J63">
        <v>23</v>
      </c>
      <c r="K63">
        <v>0</v>
      </c>
      <c r="L63">
        <v>9</v>
      </c>
      <c r="M63">
        <v>0</v>
      </c>
      <c r="N63">
        <v>0</v>
      </c>
      <c r="O63">
        <v>12</v>
      </c>
      <c r="P63">
        <v>1</v>
      </c>
      <c r="Q63">
        <v>1</v>
      </c>
      <c r="R63">
        <v>0</v>
      </c>
      <c r="S63">
        <v>3</v>
      </c>
      <c r="T63">
        <v>4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 t="s">
        <v>30</v>
      </c>
      <c r="AC63" s="13">
        <f>SUM(Table13[[#This Row],[MntWines]:[MntGoldProds]])</f>
        <v>44</v>
      </c>
      <c r="AD63" s="13">
        <f>AVERAGE(Table13[[#This Row],[MntWines]:[MntGoldProds]])</f>
        <v>7.333333333333333</v>
      </c>
      <c r="AG63">
        <f>SUM(Table13[[#This Row],[NumDealsPurchases]:[NumStorePurchases]])</f>
        <v>5</v>
      </c>
      <c r="AH63" s="14">
        <f>44232-Table13[[#This Row],[Dt_Customer]]</f>
        <v>2509</v>
      </c>
      <c r="AJ63" s="13">
        <f>Table13[[#This Row],[NumDealsPurchases]]/Table13[[#This Row],[Total Number of Purchases]]*100</f>
        <v>20</v>
      </c>
      <c r="AK63">
        <f>6-ROUNDUP(_xlfn.PERCENTRANK.INC(Table13[Recency],Table13[[#This Row],[Recency]])*5, 0)</f>
        <v>4</v>
      </c>
      <c r="AL63" s="15">
        <f>ROUNDUP(_xlfn.PERCENTRANK.INC(Table13[Total Number of Purchases],Table13[[#This Row],[Total Number of Purchases]])*5,0)</f>
        <v>1</v>
      </c>
      <c r="AM63" s="15">
        <f>ROUNDUP(_xlfn.PERCENTRANK.INC(Table13[Total Spend],Table13[[#This Row],[Total Spend]])*5,0)</f>
        <v>1</v>
      </c>
      <c r="AN63" s="15" t="str">
        <f>Table13[[#This Row],[Recency Score]]&amp;Table13[[#This Row],[Frequency Score]]&amp;Table13[[#This Row],[Monetary Score]]</f>
        <v>411</v>
      </c>
      <c r="AO63" s="15" t="str">
        <f>IF(AN63="555","Champions",
IF(AND(LEFT(AN63,1)="5", MID(AN63,2,1)&gt;="3"),"Loyal Customers",
IF(MID(AN63,2,1)="5","Frequent Buyers",
IF(RIGHT(AN63,1)="5","Big Spenders",
IF(LEFT(AN63,1)="4","Potential Loyalists",
IF(LEFT(AN63,1)="3","Needs Attention",
IF(LEFT(AN63,1)="2","About to Sleep",
IF(LEFT(AN63,1)="1","Lost",
IF(LEFT(AN63,1)&lt;="2","At Risk","Others")))))))))</f>
        <v>Potential Loyalists</v>
      </c>
    </row>
    <row r="64" spans="1:41" x14ac:dyDescent="0.3">
      <c r="A64">
        <v>4444</v>
      </c>
      <c r="B64">
        <v>1972</v>
      </c>
      <c r="C64" t="s">
        <v>28</v>
      </c>
      <c r="D64" t="s">
        <v>33</v>
      </c>
      <c r="E64">
        <v>30023</v>
      </c>
      <c r="F64">
        <v>1</v>
      </c>
      <c r="G64">
        <v>0</v>
      </c>
      <c r="H64" s="1">
        <v>41722</v>
      </c>
      <c r="I64">
        <v>28</v>
      </c>
      <c r="J64">
        <v>11</v>
      </c>
      <c r="K64">
        <v>0</v>
      </c>
      <c r="L64">
        <v>16</v>
      </c>
      <c r="M64">
        <v>7</v>
      </c>
      <c r="N64">
        <v>6</v>
      </c>
      <c r="O64">
        <v>21</v>
      </c>
      <c r="P64">
        <v>1</v>
      </c>
      <c r="Q64">
        <v>2</v>
      </c>
      <c r="R64">
        <v>0</v>
      </c>
      <c r="S64">
        <v>3</v>
      </c>
      <c r="T64">
        <v>8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30</v>
      </c>
      <c r="AC64" s="13">
        <f>SUM(Table13[[#This Row],[MntWines]:[MntGoldProds]])</f>
        <v>61</v>
      </c>
      <c r="AD64" s="13">
        <f>AVERAGE(Table13[[#This Row],[MntWines]:[MntGoldProds]])</f>
        <v>10.166666666666666</v>
      </c>
      <c r="AG64">
        <f>SUM(Table13[[#This Row],[NumDealsPurchases]:[NumStorePurchases]])</f>
        <v>6</v>
      </c>
      <c r="AH64" s="14">
        <f>44232-Table13[[#This Row],[Dt_Customer]]</f>
        <v>2510</v>
      </c>
      <c r="AJ64" s="13">
        <f>Table13[[#This Row],[NumDealsPurchases]]/Table13[[#This Row],[Total Number of Purchases]]*100</f>
        <v>16.666666666666664</v>
      </c>
      <c r="AK64">
        <f>6-ROUNDUP(_xlfn.PERCENTRANK.INC(Table13[Recency],Table13[[#This Row],[Recency]])*5, 0)</f>
        <v>4</v>
      </c>
      <c r="AL64" s="15">
        <f>ROUNDUP(_xlfn.PERCENTRANK.INC(Table13[Total Number of Purchases],Table13[[#This Row],[Total Number of Purchases]])*5,0)</f>
        <v>1</v>
      </c>
      <c r="AM64" s="15">
        <f>ROUNDUP(_xlfn.PERCENTRANK.INC(Table13[Total Spend],Table13[[#This Row],[Total Spend]])*5,0)</f>
        <v>2</v>
      </c>
      <c r="AN64" s="15" t="str">
        <f>Table13[[#This Row],[Recency Score]]&amp;Table13[[#This Row],[Frequency Score]]&amp;Table13[[#This Row],[Monetary Score]]</f>
        <v>412</v>
      </c>
      <c r="AO64" s="15" t="str">
        <f>IF(AN64="555","Champions",
IF(AND(LEFT(AN64,1)="5", MID(AN64,2,1)&gt;="3"),"Loyal Customers",
IF(MID(AN64,2,1)="5","Frequent Buyers",
IF(RIGHT(AN64,1)="5","Big Spenders",
IF(LEFT(AN64,1)="4","Potential Loyalists",
IF(LEFT(AN64,1)="3","Needs Attention",
IF(LEFT(AN64,1)="2","About to Sleep",
IF(LEFT(AN64,1)="1","Lost",
IF(LEFT(AN64,1)&lt;="2","At Risk","Others")))))))))</f>
        <v>Potential Loyalists</v>
      </c>
    </row>
    <row r="65" spans="1:41" x14ac:dyDescent="0.3">
      <c r="A65">
        <v>1100</v>
      </c>
      <c r="B65">
        <v>1960</v>
      </c>
      <c r="C65" t="s">
        <v>41</v>
      </c>
      <c r="D65" t="s">
        <v>35</v>
      </c>
      <c r="E65">
        <v>41275</v>
      </c>
      <c r="F65">
        <v>1</v>
      </c>
      <c r="G65">
        <v>2</v>
      </c>
      <c r="H65" s="1">
        <v>41722</v>
      </c>
      <c r="I65">
        <v>33</v>
      </c>
      <c r="J65">
        <v>24</v>
      </c>
      <c r="K65">
        <v>4</v>
      </c>
      <c r="L65">
        <v>22</v>
      </c>
      <c r="M65">
        <v>0</v>
      </c>
      <c r="N65">
        <v>2</v>
      </c>
      <c r="O65">
        <v>9</v>
      </c>
      <c r="P65">
        <v>4</v>
      </c>
      <c r="Q65">
        <v>3</v>
      </c>
      <c r="R65">
        <v>1</v>
      </c>
      <c r="S65">
        <v>3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32</v>
      </c>
      <c r="AC65" s="13">
        <f>SUM(Table13[[#This Row],[MntWines]:[MntGoldProds]])</f>
        <v>61</v>
      </c>
      <c r="AD65" s="13">
        <f>AVERAGE(Table13[[#This Row],[MntWines]:[MntGoldProds]])</f>
        <v>10.166666666666666</v>
      </c>
      <c r="AG65">
        <f>SUM(Table13[[#This Row],[NumDealsPurchases]:[NumStorePurchases]])</f>
        <v>11</v>
      </c>
      <c r="AH65" s="14">
        <f>44232-Table13[[#This Row],[Dt_Customer]]</f>
        <v>2510</v>
      </c>
      <c r="AJ65" s="13">
        <f>Table13[[#This Row],[NumDealsPurchases]]/Table13[[#This Row],[Total Number of Purchases]]*100</f>
        <v>36.363636363636367</v>
      </c>
      <c r="AK65">
        <f>6-ROUNDUP(_xlfn.PERCENTRANK.INC(Table13[Recency],Table13[[#This Row],[Recency]])*5, 0)</f>
        <v>4</v>
      </c>
      <c r="AL65" s="15">
        <f>ROUNDUP(_xlfn.PERCENTRANK.INC(Table13[Total Number of Purchases],Table13[[#This Row],[Total Number of Purchases]])*5,0)</f>
        <v>2</v>
      </c>
      <c r="AM65" s="15">
        <f>ROUNDUP(_xlfn.PERCENTRANK.INC(Table13[Total Spend],Table13[[#This Row],[Total Spend]])*5,0)</f>
        <v>2</v>
      </c>
      <c r="AN65" s="15" t="str">
        <f>Table13[[#This Row],[Recency Score]]&amp;Table13[[#This Row],[Frequency Score]]&amp;Table13[[#This Row],[Monetary Score]]</f>
        <v>422</v>
      </c>
      <c r="AO65" s="15" t="str">
        <f>IF(AN65="555","Champions",
IF(AND(LEFT(AN65,1)="5", MID(AN65,2,1)&gt;="3"),"Loyal Customers",
IF(MID(AN65,2,1)="5","Frequent Buyers",
IF(RIGHT(AN65,1)="5","Big Spenders",
IF(LEFT(AN65,1)="4","Potential Loyalists",
IF(LEFT(AN65,1)="3","Needs Attention",
IF(LEFT(AN65,1)="2","About to Sleep",
IF(LEFT(AN65,1)="1","Lost",
IF(LEFT(AN65,1)&lt;="2","At Risk","Others")))))))))</f>
        <v>Potential Loyalists</v>
      </c>
    </row>
    <row r="66" spans="1:41" x14ac:dyDescent="0.3">
      <c r="A66">
        <v>9291</v>
      </c>
      <c r="B66">
        <v>1959</v>
      </c>
      <c r="C66" t="s">
        <v>41</v>
      </c>
      <c r="D66" t="s">
        <v>33</v>
      </c>
      <c r="E66">
        <v>34242</v>
      </c>
      <c r="F66">
        <v>0</v>
      </c>
      <c r="G66">
        <v>1</v>
      </c>
      <c r="H66" s="1">
        <v>41721</v>
      </c>
      <c r="I66">
        <v>25</v>
      </c>
      <c r="J66">
        <v>8</v>
      </c>
      <c r="K66">
        <v>2</v>
      </c>
      <c r="L66">
        <v>4</v>
      </c>
      <c r="M66">
        <v>0</v>
      </c>
      <c r="N66">
        <v>0</v>
      </c>
      <c r="O66">
        <v>1</v>
      </c>
      <c r="P66">
        <v>1</v>
      </c>
      <c r="Q66">
        <v>0</v>
      </c>
      <c r="R66">
        <v>0</v>
      </c>
      <c r="S66">
        <v>3</v>
      </c>
      <c r="T66">
        <v>5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t="s">
        <v>30</v>
      </c>
      <c r="AC66" s="13">
        <f>SUM(Table13[[#This Row],[MntWines]:[MntGoldProds]])</f>
        <v>15</v>
      </c>
      <c r="AD66" s="13">
        <f>AVERAGE(Table13[[#This Row],[MntWines]:[MntGoldProds]])</f>
        <v>2.5</v>
      </c>
      <c r="AG66">
        <f>SUM(Table13[[#This Row],[NumDealsPurchases]:[NumStorePurchases]])</f>
        <v>4</v>
      </c>
      <c r="AH66" s="14">
        <f>44232-Table13[[#This Row],[Dt_Customer]]</f>
        <v>2511</v>
      </c>
      <c r="AJ66" s="13">
        <f>Table13[[#This Row],[NumDealsPurchases]]/Table13[[#This Row],[Total Number of Purchases]]*100</f>
        <v>25</v>
      </c>
      <c r="AK66">
        <f>6-ROUNDUP(_xlfn.PERCENTRANK.INC(Table13[Recency],Table13[[#This Row],[Recency]])*5, 0)</f>
        <v>4</v>
      </c>
      <c r="AL66" s="15">
        <f>ROUNDUP(_xlfn.PERCENTRANK.INC(Table13[Total Number of Purchases],Table13[[#This Row],[Total Number of Purchases]])*5,0)</f>
        <v>1</v>
      </c>
      <c r="AM66" s="15">
        <f>ROUNDUP(_xlfn.PERCENTRANK.INC(Table13[Total Spend],Table13[[#This Row],[Total Spend]])*5,0)</f>
        <v>1</v>
      </c>
      <c r="AN66" s="15" t="str">
        <f>Table13[[#This Row],[Recency Score]]&amp;Table13[[#This Row],[Frequency Score]]&amp;Table13[[#This Row],[Monetary Score]]</f>
        <v>411</v>
      </c>
      <c r="AO66" s="15" t="str">
        <f>IF(AN66="555","Champions",
IF(AND(LEFT(AN66,1)="5", MID(AN66,2,1)&gt;="3"),"Loyal Customers",
IF(MID(AN66,2,1)="5","Frequent Buyers",
IF(RIGHT(AN66,1)="5","Big Spenders",
IF(LEFT(AN66,1)="4","Potential Loyalists",
IF(LEFT(AN66,1)="3","Needs Attention",
IF(LEFT(AN66,1)="2","About to Sleep",
IF(LEFT(AN66,1)="1","Lost",
IF(LEFT(AN66,1)&lt;="2","At Risk","Others")))))))))</f>
        <v>Potential Loyalists</v>
      </c>
    </row>
    <row r="67" spans="1:41" x14ac:dyDescent="0.3">
      <c r="A67">
        <v>8605</v>
      </c>
      <c r="B67">
        <v>1964</v>
      </c>
      <c r="C67" t="s">
        <v>37</v>
      </c>
      <c r="D67" t="s">
        <v>35</v>
      </c>
      <c r="E67">
        <v>46910</v>
      </c>
      <c r="F67">
        <v>1</v>
      </c>
      <c r="G67">
        <v>1</v>
      </c>
      <c r="H67" s="1">
        <v>41721</v>
      </c>
      <c r="I67">
        <v>36</v>
      </c>
      <c r="J67">
        <v>48</v>
      </c>
      <c r="K67">
        <v>0</v>
      </c>
      <c r="L67">
        <v>14</v>
      </c>
      <c r="M67">
        <v>0</v>
      </c>
      <c r="N67">
        <v>0</v>
      </c>
      <c r="O67">
        <v>6</v>
      </c>
      <c r="P67">
        <v>2</v>
      </c>
      <c r="Q67">
        <v>2</v>
      </c>
      <c r="R67">
        <v>0</v>
      </c>
      <c r="S67">
        <v>3</v>
      </c>
      <c r="T67">
        <v>6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t="s">
        <v>30</v>
      </c>
      <c r="AC67" s="13">
        <f>SUM(Table13[[#This Row],[MntWines]:[MntGoldProds]])</f>
        <v>68</v>
      </c>
      <c r="AD67" s="13">
        <f>AVERAGE(Table13[[#This Row],[MntWines]:[MntGoldProds]])</f>
        <v>11.333333333333334</v>
      </c>
      <c r="AG67">
        <f>SUM(Table13[[#This Row],[NumDealsPurchases]:[NumStorePurchases]])</f>
        <v>7</v>
      </c>
      <c r="AH67" s="14">
        <f>44232-Table13[[#This Row],[Dt_Customer]]</f>
        <v>2511</v>
      </c>
      <c r="AJ67" s="13">
        <f>Table13[[#This Row],[NumDealsPurchases]]/Table13[[#This Row],[Total Number of Purchases]]*100</f>
        <v>28.571428571428569</v>
      </c>
      <c r="AK67">
        <f>6-ROUNDUP(_xlfn.PERCENTRANK.INC(Table13[Recency],Table13[[#This Row],[Recency]])*5, 0)</f>
        <v>4</v>
      </c>
      <c r="AL67" s="15">
        <f>ROUNDUP(_xlfn.PERCENTRANK.INC(Table13[Total Number of Purchases],Table13[[#This Row],[Total Number of Purchases]])*5,0)</f>
        <v>1</v>
      </c>
      <c r="AM67" s="15">
        <f>ROUNDUP(_xlfn.PERCENTRANK.INC(Table13[Total Spend],Table13[[#This Row],[Total Spend]])*5,0)</f>
        <v>2</v>
      </c>
      <c r="AN67" s="15" t="str">
        <f>Table13[[#This Row],[Recency Score]]&amp;Table13[[#This Row],[Frequency Score]]&amp;Table13[[#This Row],[Monetary Score]]</f>
        <v>412</v>
      </c>
      <c r="AO67" s="15" t="str">
        <f>IF(AN67="555","Champions",
IF(AND(LEFT(AN67,1)="5", MID(AN67,2,1)&gt;="3"),"Loyal Customers",
IF(MID(AN67,2,1)="5","Frequent Buyers",
IF(RIGHT(AN67,1)="5","Big Spenders",
IF(LEFT(AN67,1)="4","Potential Loyalists",
IF(LEFT(AN67,1)="3","Needs Attention",
IF(LEFT(AN67,1)="2","About to Sleep",
IF(LEFT(AN67,1)="1","Lost",
IF(LEFT(AN67,1)&lt;="2","At Risk","Others")))))))))</f>
        <v>Potential Loyalists</v>
      </c>
    </row>
    <row r="68" spans="1:41" x14ac:dyDescent="0.3">
      <c r="A68">
        <v>9336</v>
      </c>
      <c r="B68">
        <v>1969</v>
      </c>
      <c r="C68" t="s">
        <v>37</v>
      </c>
      <c r="D68" t="s">
        <v>42</v>
      </c>
      <c r="E68">
        <v>62187</v>
      </c>
      <c r="F68">
        <v>0</v>
      </c>
      <c r="G68">
        <v>1</v>
      </c>
      <c r="H68" s="1">
        <v>41720</v>
      </c>
      <c r="I68">
        <v>38</v>
      </c>
      <c r="J68">
        <v>512</v>
      </c>
      <c r="K68">
        <v>0</v>
      </c>
      <c r="L68">
        <v>83</v>
      </c>
      <c r="M68">
        <v>0</v>
      </c>
      <c r="N68">
        <v>0</v>
      </c>
      <c r="O68">
        <v>41</v>
      </c>
      <c r="P68">
        <v>3</v>
      </c>
      <c r="Q68">
        <v>6</v>
      </c>
      <c r="R68">
        <v>2</v>
      </c>
      <c r="S68">
        <v>10</v>
      </c>
      <c r="T68">
        <v>4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30</v>
      </c>
      <c r="AC68" s="13">
        <f>SUM(Table13[[#This Row],[MntWines]:[MntGoldProds]])</f>
        <v>636</v>
      </c>
      <c r="AD68" s="13">
        <f>AVERAGE(Table13[[#This Row],[MntWines]:[MntGoldProds]])</f>
        <v>106</v>
      </c>
      <c r="AG68">
        <f>SUM(Table13[[#This Row],[NumDealsPurchases]:[NumStorePurchases]])</f>
        <v>21</v>
      </c>
      <c r="AH68" s="14">
        <f>44232-Table13[[#This Row],[Dt_Customer]]</f>
        <v>2512</v>
      </c>
      <c r="AJ68" s="13">
        <f>Table13[[#This Row],[NumDealsPurchases]]/Table13[[#This Row],[Total Number of Purchases]]*100</f>
        <v>14.285714285714285</v>
      </c>
      <c r="AK68">
        <f>6-ROUNDUP(_xlfn.PERCENTRANK.INC(Table13[Recency],Table13[[#This Row],[Recency]])*5, 0)</f>
        <v>4</v>
      </c>
      <c r="AL68" s="15">
        <f>ROUNDUP(_xlfn.PERCENTRANK.INC(Table13[Total Number of Purchases],Table13[[#This Row],[Total Number of Purchases]])*5,0)</f>
        <v>4</v>
      </c>
      <c r="AM68" s="15">
        <f>ROUNDUP(_xlfn.PERCENTRANK.INC(Table13[Total Spend],Table13[[#This Row],[Total Spend]])*5,0)</f>
        <v>3</v>
      </c>
      <c r="AN68" s="15" t="str">
        <f>Table13[[#This Row],[Recency Score]]&amp;Table13[[#This Row],[Frequency Score]]&amp;Table13[[#This Row],[Monetary Score]]</f>
        <v>443</v>
      </c>
      <c r="AO68" s="15" t="str">
        <f>IF(AN68="555","Champions",
IF(AND(LEFT(AN68,1)="5", MID(AN68,2,1)&gt;="3"),"Loyal Customers",
IF(MID(AN68,2,1)="5","Frequent Buyers",
IF(RIGHT(AN68,1)="5","Big Spenders",
IF(LEFT(AN68,1)="4","Potential Loyalists",
IF(LEFT(AN68,1)="3","Needs Attention",
IF(LEFT(AN68,1)="2","About to Sleep",
IF(LEFT(AN68,1)="1","Lost",
IF(LEFT(AN68,1)&lt;="2","At Risk","Others")))))))))</f>
        <v>Potential Loyalists</v>
      </c>
    </row>
    <row r="69" spans="1:41" x14ac:dyDescent="0.3">
      <c r="A69">
        <v>5121</v>
      </c>
      <c r="B69">
        <v>1977</v>
      </c>
      <c r="C69" t="s">
        <v>28</v>
      </c>
      <c r="D69" t="s">
        <v>31</v>
      </c>
      <c r="E69">
        <v>56628</v>
      </c>
      <c r="F69">
        <v>0</v>
      </c>
      <c r="G69">
        <v>1</v>
      </c>
      <c r="H69" s="1">
        <v>41719</v>
      </c>
      <c r="I69">
        <v>30</v>
      </c>
      <c r="J69">
        <v>479</v>
      </c>
      <c r="K69">
        <v>5</v>
      </c>
      <c r="L69">
        <v>82</v>
      </c>
      <c r="M69">
        <v>7</v>
      </c>
      <c r="N69">
        <v>17</v>
      </c>
      <c r="O69">
        <v>171</v>
      </c>
      <c r="P69">
        <v>2</v>
      </c>
      <c r="Q69">
        <v>7</v>
      </c>
      <c r="R69">
        <v>6</v>
      </c>
      <c r="S69">
        <v>5</v>
      </c>
      <c r="T69">
        <v>5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 t="s">
        <v>32</v>
      </c>
      <c r="AC69" s="13">
        <f>SUM(Table13[[#This Row],[MntWines]:[MntGoldProds]])</f>
        <v>761</v>
      </c>
      <c r="AD69" s="13">
        <f>AVERAGE(Table13[[#This Row],[MntWines]:[MntGoldProds]])</f>
        <v>126.83333333333333</v>
      </c>
      <c r="AG69">
        <f>SUM(Table13[[#This Row],[NumDealsPurchases]:[NumStorePurchases]])</f>
        <v>20</v>
      </c>
      <c r="AH69" s="14">
        <f>44232-Table13[[#This Row],[Dt_Customer]]</f>
        <v>2513</v>
      </c>
      <c r="AJ69" s="13">
        <f>Table13[[#This Row],[NumDealsPurchases]]/Table13[[#This Row],[Total Number of Purchases]]*100</f>
        <v>10</v>
      </c>
      <c r="AK69">
        <f>6-ROUNDUP(_xlfn.PERCENTRANK.INC(Table13[Recency],Table13[[#This Row],[Recency]])*5, 0)</f>
        <v>4</v>
      </c>
      <c r="AL69" s="15">
        <f>ROUNDUP(_xlfn.PERCENTRANK.INC(Table13[Total Number of Purchases],Table13[[#This Row],[Total Number of Purchases]])*5,0)</f>
        <v>4</v>
      </c>
      <c r="AM69" s="15">
        <f>ROUNDUP(_xlfn.PERCENTRANK.INC(Table13[Total Spend],Table13[[#This Row],[Total Spend]])*5,0)</f>
        <v>4</v>
      </c>
      <c r="AN69" s="15" t="str">
        <f>Table13[[#This Row],[Recency Score]]&amp;Table13[[#This Row],[Frequency Score]]&amp;Table13[[#This Row],[Monetary Score]]</f>
        <v>444</v>
      </c>
      <c r="AO69" s="15" t="str">
        <f>IF(AN69="555","Champions",
IF(AND(LEFT(AN69,1)="5", MID(AN69,2,1)&gt;="3"),"Loyal Customers",
IF(MID(AN69,2,1)="5","Frequent Buyers",
IF(RIGHT(AN69,1)="5","Big Spenders",
IF(LEFT(AN69,1)="4","Potential Loyalists",
IF(LEFT(AN69,1)="3","Needs Attention",
IF(LEFT(AN69,1)="2","About to Sleep",
IF(LEFT(AN69,1)="1","Lost",
IF(LEFT(AN69,1)&lt;="2","At Risk","Others")))))))))</f>
        <v>Potential Loyalists</v>
      </c>
    </row>
    <row r="70" spans="1:41" x14ac:dyDescent="0.3">
      <c r="A70">
        <v>5866</v>
      </c>
      <c r="B70">
        <v>1974</v>
      </c>
      <c r="C70" t="s">
        <v>28</v>
      </c>
      <c r="D70" t="s">
        <v>35</v>
      </c>
      <c r="E70">
        <v>48186</v>
      </c>
      <c r="F70">
        <v>1</v>
      </c>
      <c r="G70">
        <v>0</v>
      </c>
      <c r="H70" s="1">
        <v>41718</v>
      </c>
      <c r="I70">
        <v>39</v>
      </c>
      <c r="J70">
        <v>97</v>
      </c>
      <c r="K70">
        <v>3</v>
      </c>
      <c r="L70">
        <v>66</v>
      </c>
      <c r="M70">
        <v>12</v>
      </c>
      <c r="N70">
        <v>7</v>
      </c>
      <c r="O70">
        <v>34</v>
      </c>
      <c r="P70">
        <v>3</v>
      </c>
      <c r="Q70">
        <v>4</v>
      </c>
      <c r="R70">
        <v>1</v>
      </c>
      <c r="S70">
        <v>4</v>
      </c>
      <c r="T70">
        <v>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t="s">
        <v>30</v>
      </c>
      <c r="AC70" s="13">
        <f>SUM(Table13[[#This Row],[MntWines]:[MntGoldProds]])</f>
        <v>219</v>
      </c>
      <c r="AD70" s="13">
        <f>AVERAGE(Table13[[#This Row],[MntWines]:[MntGoldProds]])</f>
        <v>36.5</v>
      </c>
      <c r="AG70">
        <f>SUM(Table13[[#This Row],[NumDealsPurchases]:[NumStorePurchases]])</f>
        <v>12</v>
      </c>
      <c r="AH70" s="14">
        <f>44232-Table13[[#This Row],[Dt_Customer]]</f>
        <v>2514</v>
      </c>
      <c r="AJ70" s="13">
        <f>Table13[[#This Row],[NumDealsPurchases]]/Table13[[#This Row],[Total Number of Purchases]]*100</f>
        <v>25</v>
      </c>
      <c r="AK70">
        <f>6-ROUNDUP(_xlfn.PERCENTRANK.INC(Table13[Recency],Table13[[#This Row],[Recency]])*5, 0)</f>
        <v>4</v>
      </c>
      <c r="AL70" s="15">
        <f>ROUNDUP(_xlfn.PERCENTRANK.INC(Table13[Total Number of Purchases],Table13[[#This Row],[Total Number of Purchases]])*5,0)</f>
        <v>3</v>
      </c>
      <c r="AM70" s="15">
        <f>ROUNDUP(_xlfn.PERCENTRANK.INC(Table13[Total Spend],Table13[[#This Row],[Total Spend]])*5,0)</f>
        <v>3</v>
      </c>
      <c r="AN70" s="15" t="str">
        <f>Table13[[#This Row],[Recency Score]]&amp;Table13[[#This Row],[Frequency Score]]&amp;Table13[[#This Row],[Monetary Score]]</f>
        <v>433</v>
      </c>
      <c r="AO70" s="15" t="str">
        <f>IF(AN70="555","Champions",
IF(AND(LEFT(AN70,1)="5", MID(AN70,2,1)&gt;="3"),"Loyal Customers",
IF(MID(AN70,2,1)="5","Frequent Buyers",
IF(RIGHT(AN70,1)="5","Big Spenders",
IF(LEFT(AN70,1)="4","Potential Loyalists",
IF(LEFT(AN70,1)="3","Needs Attention",
IF(LEFT(AN70,1)="2","About to Sleep",
IF(LEFT(AN70,1)="1","Lost",
IF(LEFT(AN70,1)&lt;="2","At Risk","Others")))))))))</f>
        <v>Potential Loyalists</v>
      </c>
    </row>
    <row r="71" spans="1:41" x14ac:dyDescent="0.3">
      <c r="A71">
        <v>5493</v>
      </c>
      <c r="B71">
        <v>1976</v>
      </c>
      <c r="C71" t="s">
        <v>28</v>
      </c>
      <c r="D71" t="s">
        <v>33</v>
      </c>
      <c r="E71">
        <v>39356</v>
      </c>
      <c r="F71">
        <v>1</v>
      </c>
      <c r="G71">
        <v>1</v>
      </c>
      <c r="H71" s="1">
        <v>41717</v>
      </c>
      <c r="I71">
        <v>21</v>
      </c>
      <c r="J71">
        <v>15</v>
      </c>
      <c r="K71">
        <v>0</v>
      </c>
      <c r="L71">
        <v>2</v>
      </c>
      <c r="M71">
        <v>0</v>
      </c>
      <c r="N71">
        <v>0</v>
      </c>
      <c r="O71">
        <v>6</v>
      </c>
      <c r="P71">
        <v>1</v>
      </c>
      <c r="Q71">
        <v>1</v>
      </c>
      <c r="R71">
        <v>0</v>
      </c>
      <c r="S71">
        <v>2</v>
      </c>
      <c r="T71">
        <v>6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 t="s">
        <v>30</v>
      </c>
      <c r="AC71" s="13">
        <f>SUM(Table13[[#This Row],[MntWines]:[MntGoldProds]])</f>
        <v>23</v>
      </c>
      <c r="AD71" s="13">
        <f>AVERAGE(Table13[[#This Row],[MntWines]:[MntGoldProds]])</f>
        <v>3.8333333333333335</v>
      </c>
      <c r="AG71">
        <f>SUM(Table13[[#This Row],[NumDealsPurchases]:[NumStorePurchases]])</f>
        <v>4</v>
      </c>
      <c r="AH71" s="14">
        <f>44232-Table13[[#This Row],[Dt_Customer]]</f>
        <v>2515</v>
      </c>
      <c r="AJ71" s="13">
        <f>Table13[[#This Row],[NumDealsPurchases]]/Table13[[#This Row],[Total Number of Purchases]]*100</f>
        <v>25</v>
      </c>
      <c r="AK71">
        <f>6-ROUNDUP(_xlfn.PERCENTRANK.INC(Table13[Recency],Table13[[#This Row],[Recency]])*5, 0)</f>
        <v>4</v>
      </c>
      <c r="AL71" s="15">
        <f>ROUNDUP(_xlfn.PERCENTRANK.INC(Table13[Total Number of Purchases],Table13[[#This Row],[Total Number of Purchases]])*5,0)</f>
        <v>1</v>
      </c>
      <c r="AM71" s="15">
        <f>ROUNDUP(_xlfn.PERCENTRANK.INC(Table13[Total Spend],Table13[[#This Row],[Total Spend]])*5,0)</f>
        <v>1</v>
      </c>
      <c r="AN71" s="15" t="str">
        <f>Table13[[#This Row],[Recency Score]]&amp;Table13[[#This Row],[Frequency Score]]&amp;Table13[[#This Row],[Monetary Score]]</f>
        <v>411</v>
      </c>
      <c r="AO71" s="15" t="str">
        <f>IF(AN71="555","Champions",
IF(AND(LEFT(AN71,1)="5", MID(AN71,2,1)&gt;="3"),"Loyal Customers",
IF(MID(AN71,2,1)="5","Frequent Buyers",
IF(RIGHT(AN71,1)="5","Big Spenders",
IF(LEFT(AN71,1)="4","Potential Loyalists",
IF(LEFT(AN71,1)="3","Needs Attention",
IF(LEFT(AN71,1)="2","About to Sleep",
IF(LEFT(AN71,1)="1","Lost",
IF(LEFT(AN71,1)&lt;="2","At Risk","Others")))))))))</f>
        <v>Potential Loyalists</v>
      </c>
    </row>
    <row r="72" spans="1:41" x14ac:dyDescent="0.3">
      <c r="A72">
        <v>5654</v>
      </c>
      <c r="B72">
        <v>1972</v>
      </c>
      <c r="C72" t="s">
        <v>28</v>
      </c>
      <c r="D72" t="s">
        <v>33</v>
      </c>
      <c r="E72">
        <v>36026</v>
      </c>
      <c r="F72">
        <v>2</v>
      </c>
      <c r="G72">
        <v>1</v>
      </c>
      <c r="H72" s="1">
        <v>41714</v>
      </c>
      <c r="I72">
        <v>34</v>
      </c>
      <c r="J72">
        <v>20</v>
      </c>
      <c r="K72">
        <v>4</v>
      </c>
      <c r="L72">
        <v>10</v>
      </c>
      <c r="M72">
        <v>6</v>
      </c>
      <c r="N72">
        <v>4</v>
      </c>
      <c r="O72">
        <v>17</v>
      </c>
      <c r="P72">
        <v>2</v>
      </c>
      <c r="Q72">
        <v>2</v>
      </c>
      <c r="R72">
        <v>0</v>
      </c>
      <c r="S72">
        <v>3</v>
      </c>
      <c r="T72">
        <v>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t="s">
        <v>36</v>
      </c>
      <c r="AC72" s="13">
        <f>SUM(Table13[[#This Row],[MntWines]:[MntGoldProds]])</f>
        <v>61</v>
      </c>
      <c r="AD72" s="13">
        <f>AVERAGE(Table13[[#This Row],[MntWines]:[MntGoldProds]])</f>
        <v>10.166666666666666</v>
      </c>
      <c r="AG72">
        <f>SUM(Table13[[#This Row],[NumDealsPurchases]:[NumStorePurchases]])</f>
        <v>7</v>
      </c>
      <c r="AH72" s="14">
        <f>44232-Table13[[#This Row],[Dt_Customer]]</f>
        <v>2518</v>
      </c>
      <c r="AJ72" s="13">
        <f>Table13[[#This Row],[NumDealsPurchases]]/Table13[[#This Row],[Total Number of Purchases]]*100</f>
        <v>28.571428571428569</v>
      </c>
      <c r="AK72">
        <f>6-ROUNDUP(_xlfn.PERCENTRANK.INC(Table13[Recency],Table13[[#This Row],[Recency]])*5, 0)</f>
        <v>4</v>
      </c>
      <c r="AL72" s="15">
        <f>ROUNDUP(_xlfn.PERCENTRANK.INC(Table13[Total Number of Purchases],Table13[[#This Row],[Total Number of Purchases]])*5,0)</f>
        <v>1</v>
      </c>
      <c r="AM72" s="15">
        <f>ROUNDUP(_xlfn.PERCENTRANK.INC(Table13[Total Spend],Table13[[#This Row],[Total Spend]])*5,0)</f>
        <v>2</v>
      </c>
      <c r="AN72" s="15" t="str">
        <f>Table13[[#This Row],[Recency Score]]&amp;Table13[[#This Row],[Frequency Score]]&amp;Table13[[#This Row],[Monetary Score]]</f>
        <v>412</v>
      </c>
      <c r="AO72" s="15" t="str">
        <f>IF(AN72="555","Champions",
IF(AND(LEFT(AN72,1)="5", MID(AN72,2,1)&gt;="3"),"Loyal Customers",
IF(MID(AN72,2,1)="5","Frequent Buyers",
IF(RIGHT(AN72,1)="5","Big Spenders",
IF(LEFT(AN72,1)="4","Potential Loyalists",
IF(LEFT(AN72,1)="3","Needs Attention",
IF(LEFT(AN72,1)="2","About to Sleep",
IF(LEFT(AN72,1)="1","Lost",
IF(LEFT(AN72,1)&lt;="2","At Risk","Others")))))))))</f>
        <v>Potential Loyalists</v>
      </c>
    </row>
    <row r="73" spans="1:41" x14ac:dyDescent="0.3">
      <c r="A73">
        <v>1646</v>
      </c>
      <c r="B73">
        <v>1972</v>
      </c>
      <c r="C73" t="s">
        <v>44</v>
      </c>
      <c r="D73" t="s">
        <v>33</v>
      </c>
      <c r="E73">
        <v>25224</v>
      </c>
      <c r="F73">
        <v>1</v>
      </c>
      <c r="G73">
        <v>0</v>
      </c>
      <c r="H73" s="1">
        <v>41714</v>
      </c>
      <c r="I73">
        <v>36</v>
      </c>
      <c r="J73">
        <v>4</v>
      </c>
      <c r="K73">
        <v>9</v>
      </c>
      <c r="L73">
        <v>12</v>
      </c>
      <c r="M73">
        <v>11</v>
      </c>
      <c r="N73">
        <v>2</v>
      </c>
      <c r="O73">
        <v>8</v>
      </c>
      <c r="P73">
        <v>2</v>
      </c>
      <c r="Q73">
        <v>1</v>
      </c>
      <c r="R73">
        <v>1</v>
      </c>
      <c r="S73">
        <v>3</v>
      </c>
      <c r="T73">
        <v>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t="s">
        <v>32</v>
      </c>
      <c r="AC73" s="13">
        <f>SUM(Table13[[#This Row],[MntWines]:[MntGoldProds]])</f>
        <v>46</v>
      </c>
      <c r="AD73" s="13">
        <f>AVERAGE(Table13[[#This Row],[MntWines]:[MntGoldProds]])</f>
        <v>7.666666666666667</v>
      </c>
      <c r="AG73">
        <f>SUM(Table13[[#This Row],[NumDealsPurchases]:[NumStorePurchases]])</f>
        <v>7</v>
      </c>
      <c r="AH73" s="14">
        <f>44232-Table13[[#This Row],[Dt_Customer]]</f>
        <v>2518</v>
      </c>
      <c r="AJ73" s="13">
        <f>Table13[[#This Row],[NumDealsPurchases]]/Table13[[#This Row],[Total Number of Purchases]]*100</f>
        <v>28.571428571428569</v>
      </c>
      <c r="AK73">
        <f>6-ROUNDUP(_xlfn.PERCENTRANK.INC(Table13[Recency],Table13[[#This Row],[Recency]])*5, 0)</f>
        <v>4</v>
      </c>
      <c r="AL73" s="15">
        <f>ROUNDUP(_xlfn.PERCENTRANK.INC(Table13[Total Number of Purchases],Table13[[#This Row],[Total Number of Purchases]])*5,0)</f>
        <v>1</v>
      </c>
      <c r="AM73" s="15">
        <f>ROUNDUP(_xlfn.PERCENTRANK.INC(Table13[Total Spend],Table13[[#This Row],[Total Spend]])*5,0)</f>
        <v>1</v>
      </c>
      <c r="AN73" s="15" t="str">
        <f>Table13[[#This Row],[Recency Score]]&amp;Table13[[#This Row],[Frequency Score]]&amp;Table13[[#This Row],[Monetary Score]]</f>
        <v>411</v>
      </c>
      <c r="AO73" s="15" t="str">
        <f>IF(AN73="555","Champions",
IF(AND(LEFT(AN73,1)="5", MID(AN73,2,1)&gt;="3"),"Loyal Customers",
IF(MID(AN73,2,1)="5","Frequent Buyers",
IF(RIGHT(AN73,1)="5","Big Spenders",
IF(LEFT(AN73,1)="4","Potential Loyalists",
IF(LEFT(AN73,1)="3","Needs Attention",
IF(LEFT(AN73,1)="2","About to Sleep",
IF(LEFT(AN73,1)="1","Lost",
IF(LEFT(AN73,1)&lt;="2","At Risk","Others")))))))))</f>
        <v>Potential Loyalists</v>
      </c>
    </row>
    <row r="74" spans="1:41" x14ac:dyDescent="0.3">
      <c r="A74">
        <v>6466</v>
      </c>
      <c r="B74">
        <v>1965</v>
      </c>
      <c r="C74" t="s">
        <v>37</v>
      </c>
      <c r="D74" t="s">
        <v>33</v>
      </c>
      <c r="E74">
        <v>57236</v>
      </c>
      <c r="F74">
        <v>1</v>
      </c>
      <c r="G74">
        <v>1</v>
      </c>
      <c r="H74" s="1">
        <v>41710</v>
      </c>
      <c r="I74">
        <v>22</v>
      </c>
      <c r="J74">
        <v>105</v>
      </c>
      <c r="K74">
        <v>0</v>
      </c>
      <c r="L74">
        <v>9</v>
      </c>
      <c r="M74">
        <v>2</v>
      </c>
      <c r="N74">
        <v>1</v>
      </c>
      <c r="O74">
        <v>4</v>
      </c>
      <c r="P74">
        <v>3</v>
      </c>
      <c r="Q74">
        <v>2</v>
      </c>
      <c r="R74">
        <v>1</v>
      </c>
      <c r="S74">
        <v>4</v>
      </c>
      <c r="T74">
        <v>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30</v>
      </c>
      <c r="AC74" s="13">
        <f>SUM(Table13[[#This Row],[MntWines]:[MntGoldProds]])</f>
        <v>121</v>
      </c>
      <c r="AD74" s="13">
        <f>AVERAGE(Table13[[#This Row],[MntWines]:[MntGoldProds]])</f>
        <v>20.166666666666668</v>
      </c>
      <c r="AG74">
        <f>SUM(Table13[[#This Row],[NumDealsPurchases]:[NumStorePurchases]])</f>
        <v>10</v>
      </c>
      <c r="AH74" s="14">
        <f>44232-Table13[[#This Row],[Dt_Customer]]</f>
        <v>2522</v>
      </c>
      <c r="AJ74" s="13">
        <f>Table13[[#This Row],[NumDealsPurchases]]/Table13[[#This Row],[Total Number of Purchases]]*100</f>
        <v>30</v>
      </c>
      <c r="AK74">
        <f>6-ROUNDUP(_xlfn.PERCENTRANK.INC(Table13[Recency],Table13[[#This Row],[Recency]])*5, 0)</f>
        <v>4</v>
      </c>
      <c r="AL74" s="15">
        <f>ROUNDUP(_xlfn.PERCENTRANK.INC(Table13[Total Number of Purchases],Table13[[#This Row],[Total Number of Purchases]])*5,0)</f>
        <v>2</v>
      </c>
      <c r="AM74" s="15">
        <f>ROUNDUP(_xlfn.PERCENTRANK.INC(Table13[Total Spend],Table13[[#This Row],[Total Spend]])*5,0)</f>
        <v>2</v>
      </c>
      <c r="AN74" s="15" t="str">
        <f>Table13[[#This Row],[Recency Score]]&amp;Table13[[#This Row],[Frequency Score]]&amp;Table13[[#This Row],[Monetary Score]]</f>
        <v>422</v>
      </c>
      <c r="AO74" s="15" t="str">
        <f>IF(AN74="555","Champions",
IF(AND(LEFT(AN74,1)="5", MID(AN74,2,1)&gt;="3"),"Loyal Customers",
IF(MID(AN74,2,1)="5","Frequent Buyers",
IF(RIGHT(AN74,1)="5","Big Spenders",
IF(LEFT(AN74,1)="4","Potential Loyalists",
IF(LEFT(AN74,1)="3","Needs Attention",
IF(LEFT(AN74,1)="2","About to Sleep",
IF(LEFT(AN74,1)="1","Lost",
IF(LEFT(AN74,1)&lt;="2","At Risk","Others")))))))))</f>
        <v>Potential Loyalists</v>
      </c>
    </row>
    <row r="75" spans="1:41" x14ac:dyDescent="0.3">
      <c r="A75">
        <v>10196</v>
      </c>
      <c r="B75">
        <v>1978</v>
      </c>
      <c r="C75" t="s">
        <v>28</v>
      </c>
      <c r="D75" t="s">
        <v>33</v>
      </c>
      <c r="E75">
        <v>71427</v>
      </c>
      <c r="F75">
        <v>2</v>
      </c>
      <c r="G75">
        <v>0</v>
      </c>
      <c r="H75" s="1">
        <v>41710</v>
      </c>
      <c r="I75">
        <v>26</v>
      </c>
      <c r="J75">
        <v>212</v>
      </c>
      <c r="K75">
        <v>123</v>
      </c>
      <c r="L75">
        <v>177</v>
      </c>
      <c r="M75">
        <v>15</v>
      </c>
      <c r="N75">
        <v>64</v>
      </c>
      <c r="O75">
        <v>23</v>
      </c>
      <c r="P75">
        <v>2</v>
      </c>
      <c r="Q75">
        <v>8</v>
      </c>
      <c r="R75">
        <v>2</v>
      </c>
      <c r="S75">
        <v>8</v>
      </c>
      <c r="T75">
        <v>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t="s">
        <v>34</v>
      </c>
      <c r="AC75" s="13">
        <f>SUM(Table13[[#This Row],[MntWines]:[MntGoldProds]])</f>
        <v>614</v>
      </c>
      <c r="AD75" s="13">
        <f>AVERAGE(Table13[[#This Row],[MntWines]:[MntGoldProds]])</f>
        <v>102.33333333333333</v>
      </c>
      <c r="AG75">
        <f>SUM(Table13[[#This Row],[NumDealsPurchases]:[NumStorePurchases]])</f>
        <v>20</v>
      </c>
      <c r="AH75" s="14">
        <f>44232-Table13[[#This Row],[Dt_Customer]]</f>
        <v>2522</v>
      </c>
      <c r="AJ75" s="13">
        <f>Table13[[#This Row],[NumDealsPurchases]]/Table13[[#This Row],[Total Number of Purchases]]*100</f>
        <v>10</v>
      </c>
      <c r="AK75">
        <f>6-ROUNDUP(_xlfn.PERCENTRANK.INC(Table13[Recency],Table13[[#This Row],[Recency]])*5, 0)</f>
        <v>4</v>
      </c>
      <c r="AL75" s="15">
        <f>ROUNDUP(_xlfn.PERCENTRANK.INC(Table13[Total Number of Purchases],Table13[[#This Row],[Total Number of Purchases]])*5,0)</f>
        <v>4</v>
      </c>
      <c r="AM75" s="15">
        <f>ROUNDUP(_xlfn.PERCENTRANK.INC(Table13[Total Spend],Table13[[#This Row],[Total Spend]])*5,0)</f>
        <v>3</v>
      </c>
      <c r="AN75" s="15" t="str">
        <f>Table13[[#This Row],[Recency Score]]&amp;Table13[[#This Row],[Frequency Score]]&amp;Table13[[#This Row],[Monetary Score]]</f>
        <v>443</v>
      </c>
      <c r="AO75" s="15" t="str">
        <f>IF(AN75="555","Champions",
IF(AND(LEFT(AN75,1)="5", MID(AN75,2,1)&gt;="3"),"Loyal Customers",
IF(MID(AN75,2,1)="5","Frequent Buyers",
IF(RIGHT(AN75,1)="5","Big Spenders",
IF(LEFT(AN75,1)="4","Potential Loyalists",
IF(LEFT(AN75,1)="3","Needs Attention",
IF(LEFT(AN75,1)="2","About to Sleep",
IF(LEFT(AN75,1)="1","Lost",
IF(LEFT(AN75,1)&lt;="2","At Risk","Others")))))))))</f>
        <v>Potential Loyalists</v>
      </c>
    </row>
    <row r="76" spans="1:41" x14ac:dyDescent="0.3">
      <c r="A76">
        <v>9485</v>
      </c>
      <c r="B76">
        <v>1986</v>
      </c>
      <c r="C76" t="s">
        <v>37</v>
      </c>
      <c r="D76" t="s">
        <v>33</v>
      </c>
      <c r="E76">
        <v>45921</v>
      </c>
      <c r="F76">
        <v>0</v>
      </c>
      <c r="G76">
        <v>0</v>
      </c>
      <c r="H76" s="1">
        <v>41708</v>
      </c>
      <c r="I76">
        <v>23</v>
      </c>
      <c r="J76">
        <v>102</v>
      </c>
      <c r="K76">
        <v>9</v>
      </c>
      <c r="L76">
        <v>49</v>
      </c>
      <c r="M76">
        <v>24</v>
      </c>
      <c r="N76">
        <v>3</v>
      </c>
      <c r="O76">
        <v>12</v>
      </c>
      <c r="P76">
        <v>1</v>
      </c>
      <c r="Q76">
        <v>2</v>
      </c>
      <c r="R76">
        <v>1</v>
      </c>
      <c r="S76">
        <v>6</v>
      </c>
      <c r="T76">
        <v>4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43</v>
      </c>
      <c r="AC76" s="13">
        <f>SUM(Table13[[#This Row],[MntWines]:[MntGoldProds]])</f>
        <v>199</v>
      </c>
      <c r="AD76" s="13">
        <f>AVERAGE(Table13[[#This Row],[MntWines]:[MntGoldProds]])</f>
        <v>33.166666666666664</v>
      </c>
      <c r="AG76">
        <f>SUM(Table13[[#This Row],[NumDealsPurchases]:[NumStorePurchases]])</f>
        <v>10</v>
      </c>
      <c r="AH76" s="14">
        <f>44232-Table13[[#This Row],[Dt_Customer]]</f>
        <v>2524</v>
      </c>
      <c r="AJ76" s="13">
        <f>Table13[[#This Row],[NumDealsPurchases]]/Table13[[#This Row],[Total Number of Purchases]]*100</f>
        <v>10</v>
      </c>
      <c r="AK76">
        <f>6-ROUNDUP(_xlfn.PERCENTRANK.INC(Table13[Recency],Table13[[#This Row],[Recency]])*5, 0)</f>
        <v>4</v>
      </c>
      <c r="AL76" s="15">
        <f>ROUNDUP(_xlfn.PERCENTRANK.INC(Table13[Total Number of Purchases],Table13[[#This Row],[Total Number of Purchases]])*5,0)</f>
        <v>2</v>
      </c>
      <c r="AM76" s="15">
        <f>ROUNDUP(_xlfn.PERCENTRANK.INC(Table13[Total Spend],Table13[[#This Row],[Total Spend]])*5,0)</f>
        <v>3</v>
      </c>
      <c r="AN76" s="15" t="str">
        <f>Table13[[#This Row],[Recency Score]]&amp;Table13[[#This Row],[Frequency Score]]&amp;Table13[[#This Row],[Monetary Score]]</f>
        <v>423</v>
      </c>
      <c r="AO76" s="15" t="str">
        <f>IF(AN76="555","Champions",
IF(AND(LEFT(AN76,1)="5", MID(AN76,2,1)&gt;="3"),"Loyal Customers",
IF(MID(AN76,2,1)="5","Frequent Buyers",
IF(RIGHT(AN76,1)="5","Big Spenders",
IF(LEFT(AN76,1)="4","Potential Loyalists",
IF(LEFT(AN76,1)="3","Needs Attention",
IF(LEFT(AN76,1)="2","About to Sleep",
IF(LEFT(AN76,1)="1","Lost",
IF(LEFT(AN76,1)&lt;="2","At Risk","Others")))))))))</f>
        <v>Potential Loyalists</v>
      </c>
    </row>
    <row r="77" spans="1:41" x14ac:dyDescent="0.3">
      <c r="A77">
        <v>2829</v>
      </c>
      <c r="B77">
        <v>1955</v>
      </c>
      <c r="C77" t="s">
        <v>28</v>
      </c>
      <c r="D77" t="s">
        <v>33</v>
      </c>
      <c r="E77">
        <v>65210</v>
      </c>
      <c r="F77">
        <v>0</v>
      </c>
      <c r="G77">
        <v>1</v>
      </c>
      <c r="H77" s="1">
        <v>41708</v>
      </c>
      <c r="I77">
        <v>25</v>
      </c>
      <c r="J77">
        <v>626</v>
      </c>
      <c r="K77">
        <v>0</v>
      </c>
      <c r="L77">
        <v>70</v>
      </c>
      <c r="M77">
        <v>0</v>
      </c>
      <c r="N77">
        <v>7</v>
      </c>
      <c r="O77">
        <v>28</v>
      </c>
      <c r="P77">
        <v>2</v>
      </c>
      <c r="Q77">
        <v>9</v>
      </c>
      <c r="R77">
        <v>3</v>
      </c>
      <c r="S77">
        <v>8</v>
      </c>
      <c r="T77">
        <v>6</v>
      </c>
      <c r="U77">
        <v>1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 t="s">
        <v>32</v>
      </c>
      <c r="AC77" s="13">
        <f>SUM(Table13[[#This Row],[MntWines]:[MntGoldProds]])</f>
        <v>731</v>
      </c>
      <c r="AD77" s="13">
        <f>AVERAGE(Table13[[#This Row],[MntWines]:[MntGoldProds]])</f>
        <v>121.83333333333333</v>
      </c>
      <c r="AG77">
        <f>SUM(Table13[[#This Row],[NumDealsPurchases]:[NumStorePurchases]])</f>
        <v>22</v>
      </c>
      <c r="AH77" s="14">
        <f>44232-Table13[[#This Row],[Dt_Customer]]</f>
        <v>2524</v>
      </c>
      <c r="AJ77" s="13">
        <f>Table13[[#This Row],[NumDealsPurchases]]/Table13[[#This Row],[Total Number of Purchases]]*100</f>
        <v>9.0909090909090917</v>
      </c>
      <c r="AK77">
        <f>6-ROUNDUP(_xlfn.PERCENTRANK.INC(Table13[Recency],Table13[[#This Row],[Recency]])*5, 0)</f>
        <v>4</v>
      </c>
      <c r="AL77" s="15">
        <f>ROUNDUP(_xlfn.PERCENTRANK.INC(Table13[Total Number of Purchases],Table13[[#This Row],[Total Number of Purchases]])*5,0)</f>
        <v>4</v>
      </c>
      <c r="AM77" s="15">
        <f>ROUNDUP(_xlfn.PERCENTRANK.INC(Table13[Total Spend],Table13[[#This Row],[Total Spend]])*5,0)</f>
        <v>4</v>
      </c>
      <c r="AN77" s="15" t="str">
        <f>Table13[[#This Row],[Recency Score]]&amp;Table13[[#This Row],[Frequency Score]]&amp;Table13[[#This Row],[Monetary Score]]</f>
        <v>444</v>
      </c>
      <c r="AO77" s="15" t="str">
        <f>IF(AN77="555","Champions",
IF(AND(LEFT(AN77,1)="5", MID(AN77,2,1)&gt;="3"),"Loyal Customers",
IF(MID(AN77,2,1)="5","Frequent Buyers",
IF(RIGHT(AN77,1)="5","Big Spenders",
IF(LEFT(AN77,1)="4","Potential Loyalists",
IF(LEFT(AN77,1)="3","Needs Attention",
IF(LEFT(AN77,1)="2","About to Sleep",
IF(LEFT(AN77,1)="1","Lost",
IF(LEFT(AN77,1)&lt;="2","At Risk","Others")))))))))</f>
        <v>Potential Loyalists</v>
      </c>
    </row>
    <row r="78" spans="1:41" x14ac:dyDescent="0.3">
      <c r="A78">
        <v>7725</v>
      </c>
      <c r="B78">
        <v>1965</v>
      </c>
      <c r="C78" t="s">
        <v>38</v>
      </c>
      <c r="D78" t="s">
        <v>33</v>
      </c>
      <c r="E78">
        <v>76800</v>
      </c>
      <c r="F78">
        <v>0</v>
      </c>
      <c r="G78">
        <v>0</v>
      </c>
      <c r="H78" s="1">
        <v>41706</v>
      </c>
      <c r="I78">
        <v>33</v>
      </c>
      <c r="J78">
        <v>173</v>
      </c>
      <c r="K78">
        <v>26</v>
      </c>
      <c r="L78">
        <v>255</v>
      </c>
      <c r="M78">
        <v>35</v>
      </c>
      <c r="N78">
        <v>71</v>
      </c>
      <c r="O78">
        <v>81</v>
      </c>
      <c r="P78">
        <v>1</v>
      </c>
      <c r="Q78">
        <v>4</v>
      </c>
      <c r="R78">
        <v>4</v>
      </c>
      <c r="S78">
        <v>7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t="s">
        <v>40</v>
      </c>
      <c r="AC78" s="13">
        <f>SUM(Table13[[#This Row],[MntWines]:[MntGoldProds]])</f>
        <v>641</v>
      </c>
      <c r="AD78" s="13">
        <f>AVERAGE(Table13[[#This Row],[MntWines]:[MntGoldProds]])</f>
        <v>106.83333333333333</v>
      </c>
      <c r="AG78">
        <f>SUM(Table13[[#This Row],[NumDealsPurchases]:[NumStorePurchases]])</f>
        <v>16</v>
      </c>
      <c r="AH78" s="14">
        <f>44232-Table13[[#This Row],[Dt_Customer]]</f>
        <v>2526</v>
      </c>
      <c r="AJ78" s="13">
        <f>Table13[[#This Row],[NumDealsPurchases]]/Table13[[#This Row],[Total Number of Purchases]]*100</f>
        <v>6.25</v>
      </c>
      <c r="AK78">
        <f>6-ROUNDUP(_xlfn.PERCENTRANK.INC(Table13[Recency],Table13[[#This Row],[Recency]])*5, 0)</f>
        <v>4</v>
      </c>
      <c r="AL78" s="15">
        <f>ROUNDUP(_xlfn.PERCENTRANK.INC(Table13[Total Number of Purchases],Table13[[#This Row],[Total Number of Purchases]])*5,0)</f>
        <v>3</v>
      </c>
      <c r="AM78" s="15">
        <f>ROUNDUP(_xlfn.PERCENTRANK.INC(Table13[Total Spend],Table13[[#This Row],[Total Spend]])*5,0)</f>
        <v>4</v>
      </c>
      <c r="AN78" s="15" t="str">
        <f>Table13[[#This Row],[Recency Score]]&amp;Table13[[#This Row],[Frequency Score]]&amp;Table13[[#This Row],[Monetary Score]]</f>
        <v>434</v>
      </c>
      <c r="AO78" s="15" t="str">
        <f>IF(AN78="555","Champions",
IF(AND(LEFT(AN78,1)="5", MID(AN78,2,1)&gt;="3"),"Loyal Customers",
IF(MID(AN78,2,1)="5","Frequent Buyers",
IF(RIGHT(AN78,1)="5","Big Spenders",
IF(LEFT(AN78,1)="4","Potential Loyalists",
IF(LEFT(AN78,1)="3","Needs Attention",
IF(LEFT(AN78,1)="2","About to Sleep",
IF(LEFT(AN78,1)="1","Lost",
IF(LEFT(AN78,1)&lt;="2","At Risk","Others")))))))))</f>
        <v>Potential Loyalists</v>
      </c>
    </row>
    <row r="79" spans="1:41" x14ac:dyDescent="0.3">
      <c r="A79">
        <v>2174</v>
      </c>
      <c r="B79">
        <v>1954</v>
      </c>
      <c r="C79" t="s">
        <v>28</v>
      </c>
      <c r="D79" t="s">
        <v>31</v>
      </c>
      <c r="E79">
        <v>46344</v>
      </c>
      <c r="F79">
        <v>1</v>
      </c>
      <c r="G79">
        <v>1</v>
      </c>
      <c r="H79" s="1">
        <v>41706</v>
      </c>
      <c r="I79">
        <v>38</v>
      </c>
      <c r="J79">
        <v>11</v>
      </c>
      <c r="K79">
        <v>1</v>
      </c>
      <c r="L79">
        <v>6</v>
      </c>
      <c r="M79">
        <v>2</v>
      </c>
      <c r="N79">
        <v>1</v>
      </c>
      <c r="O79">
        <v>6</v>
      </c>
      <c r="P79">
        <v>2</v>
      </c>
      <c r="Q79">
        <v>1</v>
      </c>
      <c r="R79">
        <v>1</v>
      </c>
      <c r="S79">
        <v>2</v>
      </c>
      <c r="T79">
        <v>5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34</v>
      </c>
      <c r="AC79" s="13">
        <f>SUM(Table13[[#This Row],[MntWines]:[MntGoldProds]])</f>
        <v>27</v>
      </c>
      <c r="AD79" s="13">
        <f>AVERAGE(Table13[[#This Row],[MntWines]:[MntGoldProds]])</f>
        <v>4.5</v>
      </c>
      <c r="AG79">
        <f>SUM(Table13[[#This Row],[NumDealsPurchases]:[NumStorePurchases]])</f>
        <v>6</v>
      </c>
      <c r="AH79" s="14">
        <f>44232-Table13[[#This Row],[Dt_Customer]]</f>
        <v>2526</v>
      </c>
      <c r="AJ79" s="13">
        <f>Table13[[#This Row],[NumDealsPurchases]]/Table13[[#This Row],[Total Number of Purchases]]*100</f>
        <v>33.333333333333329</v>
      </c>
      <c r="AK79">
        <f>6-ROUNDUP(_xlfn.PERCENTRANK.INC(Table13[Recency],Table13[[#This Row],[Recency]])*5, 0)</f>
        <v>4</v>
      </c>
      <c r="AL79" s="15">
        <f>ROUNDUP(_xlfn.PERCENTRANK.INC(Table13[Total Number of Purchases],Table13[[#This Row],[Total Number of Purchases]])*5,0)</f>
        <v>1</v>
      </c>
      <c r="AM79" s="15">
        <f>ROUNDUP(_xlfn.PERCENTRANK.INC(Table13[Total Spend],Table13[[#This Row],[Total Spend]])*5,0)</f>
        <v>1</v>
      </c>
      <c r="AN79" s="15" t="str">
        <f>Table13[[#This Row],[Recency Score]]&amp;Table13[[#This Row],[Frequency Score]]&amp;Table13[[#This Row],[Monetary Score]]</f>
        <v>411</v>
      </c>
      <c r="AO79" s="15" t="str">
        <f>IF(AN79="555","Champions",
IF(AND(LEFT(AN79,1)="5", MID(AN79,2,1)&gt;="3"),"Loyal Customers",
IF(MID(AN79,2,1)="5","Frequent Buyers",
IF(RIGHT(AN79,1)="5","Big Spenders",
IF(LEFT(AN79,1)="4","Potential Loyalists",
IF(LEFT(AN79,1)="3","Needs Attention",
IF(LEFT(AN79,1)="2","About to Sleep",
IF(LEFT(AN79,1)="1","Lost",
IF(LEFT(AN79,1)&lt;="2","At Risk","Others")))))))))</f>
        <v>Potential Loyalists</v>
      </c>
    </row>
    <row r="80" spans="1:41" x14ac:dyDescent="0.3">
      <c r="A80">
        <v>6646</v>
      </c>
      <c r="B80">
        <v>1984</v>
      </c>
      <c r="C80" t="s">
        <v>28</v>
      </c>
      <c r="D80" t="s">
        <v>35</v>
      </c>
      <c r="E80">
        <v>16529</v>
      </c>
      <c r="F80">
        <v>1</v>
      </c>
      <c r="G80">
        <v>0</v>
      </c>
      <c r="H80" s="1">
        <v>41699</v>
      </c>
      <c r="I80">
        <v>23</v>
      </c>
      <c r="J80">
        <v>3</v>
      </c>
      <c r="K80">
        <v>0</v>
      </c>
      <c r="L80">
        <v>5</v>
      </c>
      <c r="M80">
        <v>13</v>
      </c>
      <c r="N80">
        <v>0</v>
      </c>
      <c r="O80">
        <v>1</v>
      </c>
      <c r="P80">
        <v>1</v>
      </c>
      <c r="Q80">
        <v>1</v>
      </c>
      <c r="R80">
        <v>0</v>
      </c>
      <c r="S80">
        <v>3</v>
      </c>
      <c r="T80">
        <v>6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32</v>
      </c>
      <c r="AC80" s="13">
        <f>SUM(Table13[[#This Row],[MntWines]:[MntGoldProds]])</f>
        <v>22</v>
      </c>
      <c r="AD80" s="13">
        <f>AVERAGE(Table13[[#This Row],[MntWines]:[MntGoldProds]])</f>
        <v>3.6666666666666665</v>
      </c>
      <c r="AG80">
        <f>SUM(Table13[[#This Row],[NumDealsPurchases]:[NumStorePurchases]])</f>
        <v>5</v>
      </c>
      <c r="AH80" s="14">
        <f>44232-Table13[[#This Row],[Dt_Customer]]</f>
        <v>2533</v>
      </c>
      <c r="AJ80" s="13">
        <f>Table13[[#This Row],[NumDealsPurchases]]/Table13[[#This Row],[Total Number of Purchases]]*100</f>
        <v>20</v>
      </c>
      <c r="AK80">
        <f>6-ROUNDUP(_xlfn.PERCENTRANK.INC(Table13[Recency],Table13[[#This Row],[Recency]])*5, 0)</f>
        <v>4</v>
      </c>
      <c r="AL80" s="15">
        <f>ROUNDUP(_xlfn.PERCENTRANK.INC(Table13[Total Number of Purchases],Table13[[#This Row],[Total Number of Purchases]])*5,0)</f>
        <v>1</v>
      </c>
      <c r="AM80" s="15">
        <f>ROUNDUP(_xlfn.PERCENTRANK.INC(Table13[Total Spend],Table13[[#This Row],[Total Spend]])*5,0)</f>
        <v>1</v>
      </c>
      <c r="AN80" s="15" t="str">
        <f>Table13[[#This Row],[Recency Score]]&amp;Table13[[#This Row],[Frequency Score]]&amp;Table13[[#This Row],[Monetary Score]]</f>
        <v>411</v>
      </c>
      <c r="AO80" s="15" t="str">
        <f>IF(AN80="555","Champions",
IF(AND(LEFT(AN80,1)="5", MID(AN80,2,1)&gt;="3"),"Loyal Customers",
IF(MID(AN80,2,1)="5","Frequent Buyers",
IF(RIGHT(AN80,1)="5","Big Spenders",
IF(LEFT(AN80,1)="4","Potential Loyalists",
IF(LEFT(AN80,1)="3","Needs Attention",
IF(LEFT(AN80,1)="2","About to Sleep",
IF(LEFT(AN80,1)="1","Lost",
IF(LEFT(AN80,1)&lt;="2","At Risk","Others")))))))))</f>
        <v>Potential Loyalists</v>
      </c>
    </row>
    <row r="81" spans="1:41" x14ac:dyDescent="0.3">
      <c r="A81">
        <v>4376</v>
      </c>
      <c r="B81">
        <v>1960</v>
      </c>
      <c r="C81" t="s">
        <v>38</v>
      </c>
      <c r="D81" t="s">
        <v>31</v>
      </c>
      <c r="E81">
        <v>32218</v>
      </c>
      <c r="F81">
        <v>0</v>
      </c>
      <c r="G81">
        <v>0</v>
      </c>
      <c r="H81" s="1">
        <v>41685</v>
      </c>
      <c r="I81">
        <v>27</v>
      </c>
      <c r="J81">
        <v>10</v>
      </c>
      <c r="K81">
        <v>24</v>
      </c>
      <c r="L81">
        <v>15</v>
      </c>
      <c r="M81">
        <v>13</v>
      </c>
      <c r="N81">
        <v>1</v>
      </c>
      <c r="O81">
        <v>30</v>
      </c>
      <c r="P81">
        <v>1</v>
      </c>
      <c r="Q81">
        <v>2</v>
      </c>
      <c r="R81">
        <v>1</v>
      </c>
      <c r="S81">
        <v>3</v>
      </c>
      <c r="T81">
        <v>7</v>
      </c>
      <c r="U81">
        <v>0</v>
      </c>
      <c r="V81">
        <v>0</v>
      </c>
      <c r="W81">
        <v>1</v>
      </c>
      <c r="X81">
        <v>0</v>
      </c>
      <c r="Y81">
        <v>0</v>
      </c>
      <c r="Z81">
        <v>1</v>
      </c>
      <c r="AA81">
        <v>0</v>
      </c>
      <c r="AB81" t="s">
        <v>30</v>
      </c>
      <c r="AC81" s="13">
        <f>SUM(Table13[[#This Row],[MntWines]:[MntGoldProds]])</f>
        <v>93</v>
      </c>
      <c r="AD81" s="13">
        <f>AVERAGE(Table13[[#This Row],[MntWines]:[MntGoldProds]])</f>
        <v>15.5</v>
      </c>
      <c r="AG81">
        <f>SUM(Table13[[#This Row],[NumDealsPurchases]:[NumStorePurchases]])</f>
        <v>7</v>
      </c>
      <c r="AH81" s="14">
        <f>44232-Table13[[#This Row],[Dt_Customer]]</f>
        <v>2547</v>
      </c>
      <c r="AJ81" s="13">
        <f>Table13[[#This Row],[NumDealsPurchases]]/Table13[[#This Row],[Total Number of Purchases]]*100</f>
        <v>14.285714285714285</v>
      </c>
      <c r="AK81">
        <f>6-ROUNDUP(_xlfn.PERCENTRANK.INC(Table13[Recency],Table13[[#This Row],[Recency]])*5, 0)</f>
        <v>4</v>
      </c>
      <c r="AL81" s="15">
        <f>ROUNDUP(_xlfn.PERCENTRANK.INC(Table13[Total Number of Purchases],Table13[[#This Row],[Total Number of Purchases]])*5,0)</f>
        <v>1</v>
      </c>
      <c r="AM81" s="15">
        <f>ROUNDUP(_xlfn.PERCENTRANK.INC(Table13[Total Spend],Table13[[#This Row],[Total Spend]])*5,0)</f>
        <v>2</v>
      </c>
      <c r="AN81" s="15" t="str">
        <f>Table13[[#This Row],[Recency Score]]&amp;Table13[[#This Row],[Frequency Score]]&amp;Table13[[#This Row],[Monetary Score]]</f>
        <v>412</v>
      </c>
      <c r="AO81" s="15" t="str">
        <f>IF(AN81="555","Champions",
IF(AND(LEFT(AN81,1)="5", MID(AN81,2,1)&gt;="3"),"Loyal Customers",
IF(MID(AN81,2,1)="5","Frequent Buyers",
IF(RIGHT(AN81,1)="5","Big Spenders",
IF(LEFT(AN81,1)="4","Potential Loyalists",
IF(LEFT(AN81,1)="3","Needs Attention",
IF(LEFT(AN81,1)="2","About to Sleep",
IF(LEFT(AN81,1)="1","Lost",
IF(LEFT(AN81,1)&lt;="2","At Risk","Others")))))))))</f>
        <v>Potential Loyalists</v>
      </c>
    </row>
    <row r="82" spans="1:41" x14ac:dyDescent="0.3">
      <c r="A82">
        <v>807</v>
      </c>
      <c r="B82">
        <v>1969</v>
      </c>
      <c r="C82" t="s">
        <v>41</v>
      </c>
      <c r="D82" t="s">
        <v>35</v>
      </c>
      <c r="E82">
        <v>44602</v>
      </c>
      <c r="F82">
        <v>1</v>
      </c>
      <c r="G82">
        <v>1</v>
      </c>
      <c r="H82" s="1">
        <v>41685</v>
      </c>
      <c r="I82">
        <v>35</v>
      </c>
      <c r="J82">
        <v>167</v>
      </c>
      <c r="K82">
        <v>2</v>
      </c>
      <c r="L82">
        <v>89</v>
      </c>
      <c r="M82">
        <v>0</v>
      </c>
      <c r="N82">
        <v>0</v>
      </c>
      <c r="O82">
        <v>34</v>
      </c>
      <c r="P82">
        <v>6</v>
      </c>
      <c r="Q82">
        <v>6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40</v>
      </c>
      <c r="AC82" s="13">
        <f>SUM(Table13[[#This Row],[MntWines]:[MntGoldProds]])</f>
        <v>292</v>
      </c>
      <c r="AD82" s="13">
        <f>AVERAGE(Table13[[#This Row],[MntWines]:[MntGoldProds]])</f>
        <v>48.666666666666664</v>
      </c>
      <c r="AG82">
        <f>SUM(Table13[[#This Row],[NumDealsPurchases]:[NumStorePurchases]])</f>
        <v>17</v>
      </c>
      <c r="AH82" s="14">
        <f>44232-Table13[[#This Row],[Dt_Customer]]</f>
        <v>2547</v>
      </c>
      <c r="AJ82" s="13">
        <f>Table13[[#This Row],[NumDealsPurchases]]/Table13[[#This Row],[Total Number of Purchases]]*100</f>
        <v>35.294117647058826</v>
      </c>
      <c r="AK82">
        <f>6-ROUNDUP(_xlfn.PERCENTRANK.INC(Table13[Recency],Table13[[#This Row],[Recency]])*5, 0)</f>
        <v>4</v>
      </c>
      <c r="AL82" s="15">
        <f>ROUNDUP(_xlfn.PERCENTRANK.INC(Table13[Total Number of Purchases],Table13[[#This Row],[Total Number of Purchases]])*5,0)</f>
        <v>3</v>
      </c>
      <c r="AM82" s="15">
        <f>ROUNDUP(_xlfn.PERCENTRANK.INC(Table13[Total Spend],Table13[[#This Row],[Total Spend]])*5,0)</f>
        <v>3</v>
      </c>
      <c r="AN82" s="15" t="str">
        <f>Table13[[#This Row],[Recency Score]]&amp;Table13[[#This Row],[Frequency Score]]&amp;Table13[[#This Row],[Monetary Score]]</f>
        <v>433</v>
      </c>
      <c r="AO82" s="15" t="str">
        <f>IF(AN82="555","Champions",
IF(AND(LEFT(AN82,1)="5", MID(AN82,2,1)&gt;="3"),"Loyal Customers",
IF(MID(AN82,2,1)="5","Frequent Buyers",
IF(RIGHT(AN82,1)="5","Big Spenders",
IF(LEFT(AN82,1)="4","Potential Loyalists",
IF(LEFT(AN82,1)="3","Needs Attention",
IF(LEFT(AN82,1)="2","About to Sleep",
IF(LEFT(AN82,1)="1","Lost",
IF(LEFT(AN82,1)&lt;="2","At Risk","Others")))))))))</f>
        <v>Potential Loyalists</v>
      </c>
    </row>
    <row r="83" spans="1:41" x14ac:dyDescent="0.3">
      <c r="A83">
        <v>6182</v>
      </c>
      <c r="B83">
        <v>1984</v>
      </c>
      <c r="C83" t="s">
        <v>28</v>
      </c>
      <c r="D83" t="s">
        <v>35</v>
      </c>
      <c r="E83">
        <v>26646</v>
      </c>
      <c r="F83">
        <v>1</v>
      </c>
      <c r="G83">
        <v>0</v>
      </c>
      <c r="H83" s="1">
        <v>41680</v>
      </c>
      <c r="I83">
        <v>26</v>
      </c>
      <c r="J83">
        <v>11</v>
      </c>
      <c r="K83">
        <v>4</v>
      </c>
      <c r="L83">
        <v>20</v>
      </c>
      <c r="M83">
        <v>10</v>
      </c>
      <c r="N83">
        <v>3</v>
      </c>
      <c r="O83">
        <v>5</v>
      </c>
      <c r="P83">
        <v>2</v>
      </c>
      <c r="Q83">
        <v>2</v>
      </c>
      <c r="R83">
        <v>0</v>
      </c>
      <c r="S83">
        <v>4</v>
      </c>
      <c r="T83">
        <v>6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34</v>
      </c>
      <c r="AC83" s="13">
        <f>SUM(Table13[[#This Row],[MntWines]:[MntGoldProds]])</f>
        <v>53</v>
      </c>
      <c r="AD83" s="13">
        <f>AVERAGE(Table13[[#This Row],[MntWines]:[MntGoldProds]])</f>
        <v>8.8333333333333339</v>
      </c>
      <c r="AG83">
        <f>SUM(Table13[[#This Row],[NumDealsPurchases]:[NumStorePurchases]])</f>
        <v>8</v>
      </c>
      <c r="AH83" s="14">
        <f>44232-Table13[[#This Row],[Dt_Customer]]</f>
        <v>2552</v>
      </c>
      <c r="AJ83" s="13">
        <f>Table13[[#This Row],[NumDealsPurchases]]/Table13[[#This Row],[Total Number of Purchases]]*100</f>
        <v>25</v>
      </c>
      <c r="AK83">
        <f>6-ROUNDUP(_xlfn.PERCENTRANK.INC(Table13[Recency],Table13[[#This Row],[Recency]])*5, 0)</f>
        <v>4</v>
      </c>
      <c r="AL83" s="15">
        <f>ROUNDUP(_xlfn.PERCENTRANK.INC(Table13[Total Number of Purchases],Table13[[#This Row],[Total Number of Purchases]])*5,0)</f>
        <v>2</v>
      </c>
      <c r="AM83" s="15">
        <f>ROUNDUP(_xlfn.PERCENTRANK.INC(Table13[Total Spend],Table13[[#This Row],[Total Spend]])*5,0)</f>
        <v>1</v>
      </c>
      <c r="AN83" s="15" t="str">
        <f>Table13[[#This Row],[Recency Score]]&amp;Table13[[#This Row],[Frequency Score]]&amp;Table13[[#This Row],[Monetary Score]]</f>
        <v>421</v>
      </c>
      <c r="AO83" s="15" t="str">
        <f>IF(AN83="555","Champions",
IF(AND(LEFT(AN83,1)="5", MID(AN83,2,1)&gt;="3"),"Loyal Customers",
IF(MID(AN83,2,1)="5","Frequent Buyers",
IF(RIGHT(AN83,1)="5","Big Spenders",
IF(LEFT(AN83,1)="4","Potential Loyalists",
IF(LEFT(AN83,1)="3","Needs Attention",
IF(LEFT(AN83,1)="2","About to Sleep",
IF(LEFT(AN83,1)="1","Lost",
IF(LEFT(AN83,1)&lt;="2","At Risk","Others")))))))))</f>
        <v>Potential Loyalists</v>
      </c>
    </row>
    <row r="84" spans="1:41" x14ac:dyDescent="0.3">
      <c r="A84">
        <v>7196</v>
      </c>
      <c r="B84">
        <v>1950</v>
      </c>
      <c r="C84" t="s">
        <v>37</v>
      </c>
      <c r="D84" t="s">
        <v>33</v>
      </c>
      <c r="E84">
        <v>41145</v>
      </c>
      <c r="F84">
        <v>1</v>
      </c>
      <c r="G84">
        <v>1</v>
      </c>
      <c r="H84" s="1">
        <v>41678</v>
      </c>
      <c r="I84">
        <v>20</v>
      </c>
      <c r="J84">
        <v>9</v>
      </c>
      <c r="K84">
        <v>0</v>
      </c>
      <c r="L84">
        <v>3</v>
      </c>
      <c r="M84">
        <v>0</v>
      </c>
      <c r="N84">
        <v>0</v>
      </c>
      <c r="O84">
        <v>1</v>
      </c>
      <c r="P84">
        <v>1</v>
      </c>
      <c r="Q84">
        <v>0</v>
      </c>
      <c r="R84">
        <v>0</v>
      </c>
      <c r="S84">
        <v>3</v>
      </c>
      <c r="T84">
        <v>3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t="s">
        <v>32</v>
      </c>
      <c r="AC84" s="13">
        <f>SUM(Table13[[#This Row],[MntWines]:[MntGoldProds]])</f>
        <v>13</v>
      </c>
      <c r="AD84" s="13">
        <f>AVERAGE(Table13[[#This Row],[MntWines]:[MntGoldProds]])</f>
        <v>2.1666666666666665</v>
      </c>
      <c r="AG84">
        <f>SUM(Table13[[#This Row],[NumDealsPurchases]:[NumStorePurchases]])</f>
        <v>4</v>
      </c>
      <c r="AH84" s="14">
        <f>44232-Table13[[#This Row],[Dt_Customer]]</f>
        <v>2554</v>
      </c>
      <c r="AJ84" s="13">
        <f>Table13[[#This Row],[NumDealsPurchases]]/Table13[[#This Row],[Total Number of Purchases]]*100</f>
        <v>25</v>
      </c>
      <c r="AK84">
        <f>6-ROUNDUP(_xlfn.PERCENTRANK.INC(Table13[Recency],Table13[[#This Row],[Recency]])*5, 0)</f>
        <v>4</v>
      </c>
      <c r="AL84" s="15">
        <f>ROUNDUP(_xlfn.PERCENTRANK.INC(Table13[Total Number of Purchases],Table13[[#This Row],[Total Number of Purchases]])*5,0)</f>
        <v>1</v>
      </c>
      <c r="AM84" s="15">
        <f>ROUNDUP(_xlfn.PERCENTRANK.INC(Table13[Total Spend],Table13[[#This Row],[Total Spend]])*5,0)</f>
        <v>1</v>
      </c>
      <c r="AN84" s="15" t="str">
        <f>Table13[[#This Row],[Recency Score]]&amp;Table13[[#This Row],[Frequency Score]]&amp;Table13[[#This Row],[Monetary Score]]</f>
        <v>411</v>
      </c>
      <c r="AO84" s="15" t="str">
        <f>IF(AN84="555","Champions",
IF(AND(LEFT(AN84,1)="5", MID(AN84,2,1)&gt;="3"),"Loyal Customers",
IF(MID(AN84,2,1)="5","Frequent Buyers",
IF(RIGHT(AN84,1)="5","Big Spenders",
IF(LEFT(AN84,1)="4","Potential Loyalists",
IF(LEFT(AN84,1)="3","Needs Attention",
IF(LEFT(AN84,1)="2","About to Sleep",
IF(LEFT(AN84,1)="1","Lost",
IF(LEFT(AN84,1)&lt;="2","At Risk","Others")))))))))</f>
        <v>Potential Loyalists</v>
      </c>
    </row>
    <row r="85" spans="1:41" x14ac:dyDescent="0.3">
      <c r="A85">
        <v>498</v>
      </c>
      <c r="B85">
        <v>1970</v>
      </c>
      <c r="C85" t="s">
        <v>28</v>
      </c>
      <c r="D85" t="s">
        <v>31</v>
      </c>
      <c r="E85">
        <v>30015</v>
      </c>
      <c r="F85">
        <v>1</v>
      </c>
      <c r="G85">
        <v>0</v>
      </c>
      <c r="H85" s="1">
        <v>41672</v>
      </c>
      <c r="I85">
        <v>28</v>
      </c>
      <c r="J85">
        <v>25</v>
      </c>
      <c r="K85">
        <v>0</v>
      </c>
      <c r="L85">
        <v>22</v>
      </c>
      <c r="M85">
        <v>2</v>
      </c>
      <c r="N85">
        <v>3</v>
      </c>
      <c r="O85">
        <v>5</v>
      </c>
      <c r="P85">
        <v>2</v>
      </c>
      <c r="Q85">
        <v>1</v>
      </c>
      <c r="R85">
        <v>0</v>
      </c>
      <c r="S85">
        <v>4</v>
      </c>
      <c r="T85">
        <v>5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30</v>
      </c>
      <c r="AC85" s="13">
        <f>SUM(Table13[[#This Row],[MntWines]:[MntGoldProds]])</f>
        <v>57</v>
      </c>
      <c r="AD85" s="13">
        <f>AVERAGE(Table13[[#This Row],[MntWines]:[MntGoldProds]])</f>
        <v>9.5</v>
      </c>
      <c r="AG85">
        <f>SUM(Table13[[#This Row],[NumDealsPurchases]:[NumStorePurchases]])</f>
        <v>7</v>
      </c>
      <c r="AH85" s="14">
        <f>44232-Table13[[#This Row],[Dt_Customer]]</f>
        <v>2560</v>
      </c>
      <c r="AJ85" s="13">
        <f>Table13[[#This Row],[NumDealsPurchases]]/Table13[[#This Row],[Total Number of Purchases]]*100</f>
        <v>28.571428571428569</v>
      </c>
      <c r="AK85">
        <f>6-ROUNDUP(_xlfn.PERCENTRANK.INC(Table13[Recency],Table13[[#This Row],[Recency]])*5, 0)</f>
        <v>4</v>
      </c>
      <c r="AL85" s="15">
        <f>ROUNDUP(_xlfn.PERCENTRANK.INC(Table13[Total Number of Purchases],Table13[[#This Row],[Total Number of Purchases]])*5,0)</f>
        <v>1</v>
      </c>
      <c r="AM85" s="15">
        <f>ROUNDUP(_xlfn.PERCENTRANK.INC(Table13[Total Spend],Table13[[#This Row],[Total Spend]])*5,0)</f>
        <v>2</v>
      </c>
      <c r="AN85" s="15" t="str">
        <f>Table13[[#This Row],[Recency Score]]&amp;Table13[[#This Row],[Frequency Score]]&amp;Table13[[#This Row],[Monetary Score]]</f>
        <v>412</v>
      </c>
      <c r="AO85" s="15" t="str">
        <f>IF(AN85="555","Champions",
IF(AND(LEFT(AN85,1)="5", MID(AN85,2,1)&gt;="3"),"Loyal Customers",
IF(MID(AN85,2,1)="5","Frequent Buyers",
IF(RIGHT(AN85,1)="5","Big Spenders",
IF(LEFT(AN85,1)="4","Potential Loyalists",
IF(LEFT(AN85,1)="3","Needs Attention",
IF(LEFT(AN85,1)="2","About to Sleep",
IF(LEFT(AN85,1)="1","Lost",
IF(LEFT(AN85,1)&lt;="2","At Risk","Others")))))))))</f>
        <v>Potential Loyalists</v>
      </c>
    </row>
    <row r="86" spans="1:41" x14ac:dyDescent="0.3">
      <c r="A86">
        <v>10432</v>
      </c>
      <c r="B86">
        <v>1974</v>
      </c>
      <c r="C86" t="s">
        <v>28</v>
      </c>
      <c r="D86" t="s">
        <v>29</v>
      </c>
      <c r="E86">
        <v>19346</v>
      </c>
      <c r="F86">
        <v>1</v>
      </c>
      <c r="G86">
        <v>0</v>
      </c>
      <c r="H86" s="1">
        <v>41669</v>
      </c>
      <c r="I86">
        <v>26</v>
      </c>
      <c r="J86">
        <v>2</v>
      </c>
      <c r="K86">
        <v>0</v>
      </c>
      <c r="L86">
        <v>9</v>
      </c>
      <c r="M86">
        <v>3</v>
      </c>
      <c r="N86">
        <v>6</v>
      </c>
      <c r="O86">
        <v>2</v>
      </c>
      <c r="P86">
        <v>1</v>
      </c>
      <c r="Q86">
        <v>1</v>
      </c>
      <c r="R86">
        <v>0</v>
      </c>
      <c r="S86">
        <v>3</v>
      </c>
      <c r="T86">
        <v>8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32</v>
      </c>
      <c r="AC86" s="13">
        <f>SUM(Table13[[#This Row],[MntWines]:[MntGoldProds]])</f>
        <v>22</v>
      </c>
      <c r="AD86" s="13">
        <f>AVERAGE(Table13[[#This Row],[MntWines]:[MntGoldProds]])</f>
        <v>3.6666666666666665</v>
      </c>
      <c r="AG86">
        <f>SUM(Table13[[#This Row],[NumDealsPurchases]:[NumStorePurchases]])</f>
        <v>5</v>
      </c>
      <c r="AH86" s="14">
        <f>44232-Table13[[#This Row],[Dt_Customer]]</f>
        <v>2563</v>
      </c>
      <c r="AJ86" s="13">
        <f>Table13[[#This Row],[NumDealsPurchases]]/Table13[[#This Row],[Total Number of Purchases]]*100</f>
        <v>20</v>
      </c>
      <c r="AK86">
        <f>6-ROUNDUP(_xlfn.PERCENTRANK.INC(Table13[Recency],Table13[[#This Row],[Recency]])*5, 0)</f>
        <v>4</v>
      </c>
      <c r="AL86" s="15">
        <f>ROUNDUP(_xlfn.PERCENTRANK.INC(Table13[Total Number of Purchases],Table13[[#This Row],[Total Number of Purchases]])*5,0)</f>
        <v>1</v>
      </c>
      <c r="AM86" s="15">
        <f>ROUNDUP(_xlfn.PERCENTRANK.INC(Table13[Total Spend],Table13[[#This Row],[Total Spend]])*5,0)</f>
        <v>1</v>
      </c>
      <c r="AN86" s="15" t="str">
        <f>Table13[[#This Row],[Recency Score]]&amp;Table13[[#This Row],[Frequency Score]]&amp;Table13[[#This Row],[Monetary Score]]</f>
        <v>411</v>
      </c>
      <c r="AO86" s="15" t="str">
        <f>IF(AN86="555","Champions",
IF(AND(LEFT(AN86,1)="5", MID(AN86,2,1)&gt;="3"),"Loyal Customers",
IF(MID(AN86,2,1)="5","Frequent Buyers",
IF(RIGHT(AN86,1)="5","Big Spenders",
IF(LEFT(AN86,1)="4","Potential Loyalists",
IF(LEFT(AN86,1)="3","Needs Attention",
IF(LEFT(AN86,1)="2","About to Sleep",
IF(LEFT(AN86,1)="1","Lost",
IF(LEFT(AN86,1)&lt;="2","At Risk","Others")))))))))</f>
        <v>Potential Loyalists</v>
      </c>
    </row>
    <row r="87" spans="1:41" x14ac:dyDescent="0.3">
      <c r="A87">
        <v>1381</v>
      </c>
      <c r="B87">
        <v>1982</v>
      </c>
      <c r="C87" t="s">
        <v>37</v>
      </c>
      <c r="D87" t="s">
        <v>31</v>
      </c>
      <c r="E87">
        <v>38513</v>
      </c>
      <c r="F87">
        <v>1</v>
      </c>
      <c r="G87">
        <v>0</v>
      </c>
      <c r="H87" s="1">
        <v>41667</v>
      </c>
      <c r="I87">
        <v>20</v>
      </c>
      <c r="J87">
        <v>172</v>
      </c>
      <c r="K87">
        <v>3</v>
      </c>
      <c r="L87">
        <v>115</v>
      </c>
      <c r="M87">
        <v>16</v>
      </c>
      <c r="N87">
        <v>0</v>
      </c>
      <c r="O87">
        <v>18</v>
      </c>
      <c r="P87">
        <v>5</v>
      </c>
      <c r="Q87">
        <v>6</v>
      </c>
      <c r="R87">
        <v>1</v>
      </c>
      <c r="S87">
        <v>5</v>
      </c>
      <c r="T87">
        <v>8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 t="s">
        <v>30</v>
      </c>
      <c r="AC87" s="13">
        <f>SUM(Table13[[#This Row],[MntWines]:[MntGoldProds]])</f>
        <v>324</v>
      </c>
      <c r="AD87" s="13">
        <f>AVERAGE(Table13[[#This Row],[MntWines]:[MntGoldProds]])</f>
        <v>54</v>
      </c>
      <c r="AG87">
        <f>SUM(Table13[[#This Row],[NumDealsPurchases]:[NumStorePurchases]])</f>
        <v>17</v>
      </c>
      <c r="AH87" s="14">
        <f>44232-Table13[[#This Row],[Dt_Customer]]</f>
        <v>2565</v>
      </c>
      <c r="AJ87" s="13">
        <f>Table13[[#This Row],[NumDealsPurchases]]/Table13[[#This Row],[Total Number of Purchases]]*100</f>
        <v>29.411764705882355</v>
      </c>
      <c r="AK87">
        <f>6-ROUNDUP(_xlfn.PERCENTRANK.INC(Table13[Recency],Table13[[#This Row],[Recency]])*5, 0)</f>
        <v>4</v>
      </c>
      <c r="AL87" s="15">
        <f>ROUNDUP(_xlfn.PERCENTRANK.INC(Table13[Total Number of Purchases],Table13[[#This Row],[Total Number of Purchases]])*5,0)</f>
        <v>3</v>
      </c>
      <c r="AM87" s="15">
        <f>ROUNDUP(_xlfn.PERCENTRANK.INC(Table13[Total Spend],Table13[[#This Row],[Total Spend]])*5,0)</f>
        <v>3</v>
      </c>
      <c r="AN87" s="15" t="str">
        <f>Table13[[#This Row],[Recency Score]]&amp;Table13[[#This Row],[Frequency Score]]&amp;Table13[[#This Row],[Monetary Score]]</f>
        <v>433</v>
      </c>
      <c r="AO87" s="15" t="str">
        <f>IF(AN87="555","Champions",
IF(AND(LEFT(AN87,1)="5", MID(AN87,2,1)&gt;="3"),"Loyal Customers",
IF(MID(AN87,2,1)="5","Frequent Buyers",
IF(RIGHT(AN87,1)="5","Big Spenders",
IF(LEFT(AN87,1)="4","Potential Loyalists",
IF(LEFT(AN87,1)="3","Needs Attention",
IF(LEFT(AN87,1)="2","About to Sleep",
IF(LEFT(AN87,1)="1","Lost",
IF(LEFT(AN87,1)&lt;="2","At Risk","Others")))))))))</f>
        <v>Potential Loyalists</v>
      </c>
    </row>
    <row r="88" spans="1:41" x14ac:dyDescent="0.3">
      <c r="A88">
        <v>8594</v>
      </c>
      <c r="B88">
        <v>1958</v>
      </c>
      <c r="C88" t="s">
        <v>37</v>
      </c>
      <c r="D88" t="s">
        <v>42</v>
      </c>
      <c r="E88">
        <v>50520</v>
      </c>
      <c r="F88">
        <v>0</v>
      </c>
      <c r="G88">
        <v>1</v>
      </c>
      <c r="H88" s="1">
        <v>41667</v>
      </c>
      <c r="I88">
        <v>25</v>
      </c>
      <c r="J88">
        <v>112</v>
      </c>
      <c r="K88">
        <v>0</v>
      </c>
      <c r="L88">
        <v>6</v>
      </c>
      <c r="M88">
        <v>2</v>
      </c>
      <c r="N88">
        <v>1</v>
      </c>
      <c r="O88">
        <v>14</v>
      </c>
      <c r="P88">
        <v>2</v>
      </c>
      <c r="Q88">
        <v>3</v>
      </c>
      <c r="R88">
        <v>1</v>
      </c>
      <c r="S88">
        <v>3</v>
      </c>
      <c r="T88">
        <v>6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30</v>
      </c>
      <c r="AC88" s="13">
        <f>SUM(Table13[[#This Row],[MntWines]:[MntGoldProds]])</f>
        <v>135</v>
      </c>
      <c r="AD88" s="13">
        <f>AVERAGE(Table13[[#This Row],[MntWines]:[MntGoldProds]])</f>
        <v>22.5</v>
      </c>
      <c r="AG88">
        <f>SUM(Table13[[#This Row],[NumDealsPurchases]:[NumStorePurchases]])</f>
        <v>9</v>
      </c>
      <c r="AH88" s="14">
        <f>44232-Table13[[#This Row],[Dt_Customer]]</f>
        <v>2565</v>
      </c>
      <c r="AJ88" s="13">
        <f>Table13[[#This Row],[NumDealsPurchases]]/Table13[[#This Row],[Total Number of Purchases]]*100</f>
        <v>22.222222222222221</v>
      </c>
      <c r="AK88">
        <f>6-ROUNDUP(_xlfn.PERCENTRANK.INC(Table13[Recency],Table13[[#This Row],[Recency]])*5, 0)</f>
        <v>4</v>
      </c>
      <c r="AL88" s="15">
        <f>ROUNDUP(_xlfn.PERCENTRANK.INC(Table13[Total Number of Purchases],Table13[[#This Row],[Total Number of Purchases]])*5,0)</f>
        <v>2</v>
      </c>
      <c r="AM88" s="15">
        <f>ROUNDUP(_xlfn.PERCENTRANK.INC(Table13[Total Spend],Table13[[#This Row],[Total Spend]])*5,0)</f>
        <v>2</v>
      </c>
      <c r="AN88" s="15" t="str">
        <f>Table13[[#This Row],[Recency Score]]&amp;Table13[[#This Row],[Frequency Score]]&amp;Table13[[#This Row],[Monetary Score]]</f>
        <v>422</v>
      </c>
      <c r="AO88" s="15" t="str">
        <f>IF(AN88="555","Champions",
IF(AND(LEFT(AN88,1)="5", MID(AN88,2,1)&gt;="3"),"Loyal Customers",
IF(MID(AN88,2,1)="5","Frequent Buyers",
IF(RIGHT(AN88,1)="5","Big Spenders",
IF(LEFT(AN88,1)="4","Potential Loyalists",
IF(LEFT(AN88,1)="3","Needs Attention",
IF(LEFT(AN88,1)="2","About to Sleep",
IF(LEFT(AN88,1)="1","Lost",
IF(LEFT(AN88,1)&lt;="2","At Risk","Others")))))))))</f>
        <v>Potential Loyalists</v>
      </c>
    </row>
    <row r="89" spans="1:41" x14ac:dyDescent="0.3">
      <c r="A89">
        <v>5232</v>
      </c>
      <c r="B89">
        <v>1965</v>
      </c>
      <c r="C89" t="s">
        <v>28</v>
      </c>
      <c r="D89" t="s">
        <v>33</v>
      </c>
      <c r="E89">
        <v>69139</v>
      </c>
      <c r="F89">
        <v>0</v>
      </c>
      <c r="G89">
        <v>1</v>
      </c>
      <c r="H89" s="1">
        <v>41666</v>
      </c>
      <c r="I89">
        <v>23</v>
      </c>
      <c r="J89">
        <v>86</v>
      </c>
      <c r="K89">
        <v>12</v>
      </c>
      <c r="L89">
        <v>75</v>
      </c>
      <c r="M89">
        <v>33</v>
      </c>
      <c r="N89">
        <v>15</v>
      </c>
      <c r="O89">
        <v>6</v>
      </c>
      <c r="P89">
        <v>1</v>
      </c>
      <c r="Q89">
        <v>4</v>
      </c>
      <c r="R89">
        <v>1</v>
      </c>
      <c r="S89">
        <v>5</v>
      </c>
      <c r="T89">
        <v>4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30</v>
      </c>
      <c r="AC89" s="13">
        <f>SUM(Table13[[#This Row],[MntWines]:[MntGoldProds]])</f>
        <v>227</v>
      </c>
      <c r="AD89" s="13">
        <f>AVERAGE(Table13[[#This Row],[MntWines]:[MntGoldProds]])</f>
        <v>37.833333333333336</v>
      </c>
      <c r="AG89">
        <f>SUM(Table13[[#This Row],[NumDealsPurchases]:[NumStorePurchases]])</f>
        <v>11</v>
      </c>
      <c r="AH89" s="14">
        <f>44232-Table13[[#This Row],[Dt_Customer]]</f>
        <v>2566</v>
      </c>
      <c r="AJ89" s="13">
        <f>Table13[[#This Row],[NumDealsPurchases]]/Table13[[#This Row],[Total Number of Purchases]]*100</f>
        <v>9.0909090909090917</v>
      </c>
      <c r="AK89">
        <f>6-ROUNDUP(_xlfn.PERCENTRANK.INC(Table13[Recency],Table13[[#This Row],[Recency]])*5, 0)</f>
        <v>4</v>
      </c>
      <c r="AL89" s="15">
        <f>ROUNDUP(_xlfn.PERCENTRANK.INC(Table13[Total Number of Purchases],Table13[[#This Row],[Total Number of Purchases]])*5,0)</f>
        <v>2</v>
      </c>
      <c r="AM89" s="15">
        <f>ROUNDUP(_xlfn.PERCENTRANK.INC(Table13[Total Spend],Table13[[#This Row],[Total Spend]])*5,0)</f>
        <v>3</v>
      </c>
      <c r="AN89" s="15" t="str">
        <f>Table13[[#This Row],[Recency Score]]&amp;Table13[[#This Row],[Frequency Score]]&amp;Table13[[#This Row],[Monetary Score]]</f>
        <v>423</v>
      </c>
      <c r="AO89" s="15" t="str">
        <f>IF(AN89="555","Champions",
IF(AND(LEFT(AN89,1)="5", MID(AN89,2,1)&gt;="3"),"Loyal Customers",
IF(MID(AN89,2,1)="5","Frequent Buyers",
IF(RIGHT(AN89,1)="5","Big Spenders",
IF(LEFT(AN89,1)="4","Potential Loyalists",
IF(LEFT(AN89,1)="3","Needs Attention",
IF(LEFT(AN89,1)="2","About to Sleep",
IF(LEFT(AN89,1)="1","Lost",
IF(LEFT(AN89,1)&lt;="2","At Risk","Others")))))))))</f>
        <v>Potential Loyalists</v>
      </c>
    </row>
    <row r="90" spans="1:41" x14ac:dyDescent="0.3">
      <c r="A90">
        <v>3011</v>
      </c>
      <c r="B90">
        <v>1965</v>
      </c>
      <c r="C90" t="s">
        <v>28</v>
      </c>
      <c r="D90" t="s">
        <v>33</v>
      </c>
      <c r="E90">
        <v>69139</v>
      </c>
      <c r="F90">
        <v>0</v>
      </c>
      <c r="G90">
        <v>1</v>
      </c>
      <c r="H90" s="1">
        <v>41666</v>
      </c>
      <c r="I90">
        <v>23</v>
      </c>
      <c r="J90">
        <v>86</v>
      </c>
      <c r="K90">
        <v>12</v>
      </c>
      <c r="L90">
        <v>75</v>
      </c>
      <c r="M90">
        <v>33</v>
      </c>
      <c r="N90">
        <v>15</v>
      </c>
      <c r="O90">
        <v>6</v>
      </c>
      <c r="P90">
        <v>1</v>
      </c>
      <c r="Q90">
        <v>4</v>
      </c>
      <c r="R90">
        <v>1</v>
      </c>
      <c r="S90">
        <v>5</v>
      </c>
      <c r="T90">
        <v>4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43</v>
      </c>
      <c r="AC90" s="13">
        <f>SUM(Table13[[#This Row],[MntWines]:[MntGoldProds]])</f>
        <v>227</v>
      </c>
      <c r="AD90" s="13">
        <f>AVERAGE(Table13[[#This Row],[MntWines]:[MntGoldProds]])</f>
        <v>37.833333333333336</v>
      </c>
      <c r="AG90">
        <f>SUM(Table13[[#This Row],[NumDealsPurchases]:[NumStorePurchases]])</f>
        <v>11</v>
      </c>
      <c r="AH90" s="14">
        <f>44232-Table13[[#This Row],[Dt_Customer]]</f>
        <v>2566</v>
      </c>
      <c r="AJ90" s="13">
        <f>Table13[[#This Row],[NumDealsPurchases]]/Table13[[#This Row],[Total Number of Purchases]]*100</f>
        <v>9.0909090909090917</v>
      </c>
      <c r="AK90">
        <f>6-ROUNDUP(_xlfn.PERCENTRANK.INC(Table13[Recency],Table13[[#This Row],[Recency]])*5, 0)</f>
        <v>4</v>
      </c>
      <c r="AL90" s="15">
        <f>ROUNDUP(_xlfn.PERCENTRANK.INC(Table13[Total Number of Purchases],Table13[[#This Row],[Total Number of Purchases]])*5,0)</f>
        <v>2</v>
      </c>
      <c r="AM90" s="15">
        <f>ROUNDUP(_xlfn.PERCENTRANK.INC(Table13[Total Spend],Table13[[#This Row],[Total Spend]])*5,0)</f>
        <v>3</v>
      </c>
      <c r="AN90" s="15" t="str">
        <f>Table13[[#This Row],[Recency Score]]&amp;Table13[[#This Row],[Frequency Score]]&amp;Table13[[#This Row],[Monetary Score]]</f>
        <v>423</v>
      </c>
      <c r="AO90" s="15" t="str">
        <f>IF(AN90="555","Champions",
IF(AND(LEFT(AN90,1)="5", MID(AN90,2,1)&gt;="3"),"Loyal Customers",
IF(MID(AN90,2,1)="5","Frequent Buyers",
IF(RIGHT(AN90,1)="5","Big Spenders",
IF(LEFT(AN90,1)="4","Potential Loyalists",
IF(LEFT(AN90,1)="3","Needs Attention",
IF(LEFT(AN90,1)="2","About to Sleep",
IF(LEFT(AN90,1)="1","Lost",
IF(LEFT(AN90,1)&lt;="2","At Risk","Others")))))))))</f>
        <v>Potential Loyalists</v>
      </c>
    </row>
    <row r="91" spans="1:41" x14ac:dyDescent="0.3">
      <c r="A91">
        <v>3436</v>
      </c>
      <c r="B91">
        <v>1969</v>
      </c>
      <c r="C91" t="s">
        <v>28</v>
      </c>
      <c r="D91" t="s">
        <v>33</v>
      </c>
      <c r="E91">
        <v>14045</v>
      </c>
      <c r="F91">
        <v>1</v>
      </c>
      <c r="G91">
        <v>0</v>
      </c>
      <c r="H91" s="1">
        <v>41665</v>
      </c>
      <c r="I91">
        <v>24</v>
      </c>
      <c r="J91">
        <v>11</v>
      </c>
      <c r="K91">
        <v>0</v>
      </c>
      <c r="L91">
        <v>5</v>
      </c>
      <c r="M91">
        <v>2</v>
      </c>
      <c r="N91">
        <v>1</v>
      </c>
      <c r="O91">
        <v>1</v>
      </c>
      <c r="P91">
        <v>1</v>
      </c>
      <c r="Q91">
        <v>1</v>
      </c>
      <c r="R91">
        <v>0</v>
      </c>
      <c r="S91">
        <v>3</v>
      </c>
      <c r="T91">
        <v>7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30</v>
      </c>
      <c r="AC91" s="13">
        <f>SUM(Table13[[#This Row],[MntWines]:[MntGoldProds]])</f>
        <v>20</v>
      </c>
      <c r="AD91" s="13">
        <f>AVERAGE(Table13[[#This Row],[MntWines]:[MntGoldProds]])</f>
        <v>3.3333333333333335</v>
      </c>
      <c r="AG91">
        <f>SUM(Table13[[#This Row],[NumDealsPurchases]:[NumStorePurchases]])</f>
        <v>5</v>
      </c>
      <c r="AH91" s="14">
        <f>44232-Table13[[#This Row],[Dt_Customer]]</f>
        <v>2567</v>
      </c>
      <c r="AJ91" s="13">
        <f>Table13[[#This Row],[NumDealsPurchases]]/Table13[[#This Row],[Total Number of Purchases]]*100</f>
        <v>20</v>
      </c>
      <c r="AK91">
        <f>6-ROUNDUP(_xlfn.PERCENTRANK.INC(Table13[Recency],Table13[[#This Row],[Recency]])*5, 0)</f>
        <v>4</v>
      </c>
      <c r="AL91" s="15">
        <f>ROUNDUP(_xlfn.PERCENTRANK.INC(Table13[Total Number of Purchases],Table13[[#This Row],[Total Number of Purchases]])*5,0)</f>
        <v>1</v>
      </c>
      <c r="AM91" s="15">
        <f>ROUNDUP(_xlfn.PERCENTRANK.INC(Table13[Total Spend],Table13[[#This Row],[Total Spend]])*5,0)</f>
        <v>1</v>
      </c>
      <c r="AN91" s="15" t="str">
        <f>Table13[[#This Row],[Recency Score]]&amp;Table13[[#This Row],[Frequency Score]]&amp;Table13[[#This Row],[Monetary Score]]</f>
        <v>411</v>
      </c>
      <c r="AO91" s="15" t="str">
        <f>IF(AN91="555","Champions",
IF(AND(LEFT(AN91,1)="5", MID(AN91,2,1)&gt;="3"),"Loyal Customers",
IF(MID(AN91,2,1)="5","Frequent Buyers",
IF(RIGHT(AN91,1)="5","Big Spenders",
IF(LEFT(AN91,1)="4","Potential Loyalists",
IF(LEFT(AN91,1)="3","Needs Attention",
IF(LEFT(AN91,1)="2","About to Sleep",
IF(LEFT(AN91,1)="1","Lost",
IF(LEFT(AN91,1)&lt;="2","At Risk","Others")))))))))</f>
        <v>Potential Loyalists</v>
      </c>
    </row>
    <row r="92" spans="1:41" x14ac:dyDescent="0.3">
      <c r="A92">
        <v>10951</v>
      </c>
      <c r="B92">
        <v>1968</v>
      </c>
      <c r="C92" t="s">
        <v>28</v>
      </c>
      <c r="D92" t="s">
        <v>33</v>
      </c>
      <c r="E92">
        <v>45688</v>
      </c>
      <c r="F92">
        <v>0</v>
      </c>
      <c r="G92">
        <v>1</v>
      </c>
      <c r="H92" s="1">
        <v>41664</v>
      </c>
      <c r="I92">
        <v>20</v>
      </c>
      <c r="J92">
        <v>279</v>
      </c>
      <c r="K92">
        <v>0</v>
      </c>
      <c r="L92">
        <v>18</v>
      </c>
      <c r="M92">
        <v>0</v>
      </c>
      <c r="N92">
        <v>0</v>
      </c>
      <c r="O92">
        <v>9</v>
      </c>
      <c r="P92">
        <v>2</v>
      </c>
      <c r="Q92">
        <v>3</v>
      </c>
      <c r="R92">
        <v>1</v>
      </c>
      <c r="S92">
        <v>8</v>
      </c>
      <c r="T92">
        <v>4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 t="s">
        <v>30</v>
      </c>
      <c r="AC92" s="13">
        <f>SUM(Table13[[#This Row],[MntWines]:[MntGoldProds]])</f>
        <v>306</v>
      </c>
      <c r="AD92" s="13">
        <f>AVERAGE(Table13[[#This Row],[MntWines]:[MntGoldProds]])</f>
        <v>51</v>
      </c>
      <c r="AG92">
        <f>SUM(Table13[[#This Row],[NumDealsPurchases]:[NumStorePurchases]])</f>
        <v>14</v>
      </c>
      <c r="AH92" s="14">
        <f>44232-Table13[[#This Row],[Dt_Customer]]</f>
        <v>2568</v>
      </c>
      <c r="AJ92" s="13">
        <f>Table13[[#This Row],[NumDealsPurchases]]/Table13[[#This Row],[Total Number of Purchases]]*100</f>
        <v>14.285714285714285</v>
      </c>
      <c r="AK92">
        <f>6-ROUNDUP(_xlfn.PERCENTRANK.INC(Table13[Recency],Table13[[#This Row],[Recency]])*5, 0)</f>
        <v>4</v>
      </c>
      <c r="AL92" s="15">
        <f>ROUNDUP(_xlfn.PERCENTRANK.INC(Table13[Total Number of Purchases],Table13[[#This Row],[Total Number of Purchases]])*5,0)</f>
        <v>3</v>
      </c>
      <c r="AM92" s="15">
        <f>ROUNDUP(_xlfn.PERCENTRANK.INC(Table13[Total Spend],Table13[[#This Row],[Total Spend]])*5,0)</f>
        <v>3</v>
      </c>
      <c r="AN92" s="15" t="str">
        <f>Table13[[#This Row],[Recency Score]]&amp;Table13[[#This Row],[Frequency Score]]&amp;Table13[[#This Row],[Monetary Score]]</f>
        <v>433</v>
      </c>
      <c r="AO92" s="15" t="str">
        <f>IF(AN92="555","Champions",
IF(AND(LEFT(AN92,1)="5", MID(AN92,2,1)&gt;="3"),"Loyal Customers",
IF(MID(AN92,2,1)="5","Frequent Buyers",
IF(RIGHT(AN92,1)="5","Big Spenders",
IF(LEFT(AN92,1)="4","Potential Loyalists",
IF(LEFT(AN92,1)="3","Needs Attention",
IF(LEFT(AN92,1)="2","About to Sleep",
IF(LEFT(AN92,1)="1","Lost",
IF(LEFT(AN92,1)&lt;="2","At Risk","Others")))))))))</f>
        <v>Potential Loyalists</v>
      </c>
    </row>
    <row r="93" spans="1:41" x14ac:dyDescent="0.3">
      <c r="A93">
        <v>8230</v>
      </c>
      <c r="B93">
        <v>1980</v>
      </c>
      <c r="C93" t="s">
        <v>28</v>
      </c>
      <c r="D93" t="s">
        <v>33</v>
      </c>
      <c r="E93">
        <v>33228</v>
      </c>
      <c r="F93">
        <v>1</v>
      </c>
      <c r="G93">
        <v>0</v>
      </c>
      <c r="H93" s="1">
        <v>41662</v>
      </c>
      <c r="I93">
        <v>28</v>
      </c>
      <c r="J93">
        <v>22</v>
      </c>
      <c r="K93">
        <v>2</v>
      </c>
      <c r="L93">
        <v>31</v>
      </c>
      <c r="M93">
        <v>7</v>
      </c>
      <c r="N93">
        <v>4</v>
      </c>
      <c r="O93">
        <v>5</v>
      </c>
      <c r="P93">
        <v>1</v>
      </c>
      <c r="Q93">
        <v>2</v>
      </c>
      <c r="R93">
        <v>0</v>
      </c>
      <c r="S93">
        <v>3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30</v>
      </c>
      <c r="AC93" s="13">
        <f>SUM(Table13[[#This Row],[MntWines]:[MntGoldProds]])</f>
        <v>71</v>
      </c>
      <c r="AD93" s="13">
        <f>AVERAGE(Table13[[#This Row],[MntWines]:[MntGoldProds]])</f>
        <v>11.833333333333334</v>
      </c>
      <c r="AG93">
        <f>SUM(Table13[[#This Row],[NumDealsPurchases]:[NumStorePurchases]])</f>
        <v>6</v>
      </c>
      <c r="AH93" s="14">
        <f>44232-Table13[[#This Row],[Dt_Customer]]</f>
        <v>2570</v>
      </c>
      <c r="AJ93" s="13">
        <f>Table13[[#This Row],[NumDealsPurchases]]/Table13[[#This Row],[Total Number of Purchases]]*100</f>
        <v>16.666666666666664</v>
      </c>
      <c r="AK93">
        <f>6-ROUNDUP(_xlfn.PERCENTRANK.INC(Table13[Recency],Table13[[#This Row],[Recency]])*5, 0)</f>
        <v>4</v>
      </c>
      <c r="AL93" s="15">
        <f>ROUNDUP(_xlfn.PERCENTRANK.INC(Table13[Total Number of Purchases],Table13[[#This Row],[Total Number of Purchases]])*5,0)</f>
        <v>1</v>
      </c>
      <c r="AM93" s="15">
        <f>ROUNDUP(_xlfn.PERCENTRANK.INC(Table13[Total Spend],Table13[[#This Row],[Total Spend]])*5,0)</f>
        <v>2</v>
      </c>
      <c r="AN93" s="15" t="str">
        <f>Table13[[#This Row],[Recency Score]]&amp;Table13[[#This Row],[Frequency Score]]&amp;Table13[[#This Row],[Monetary Score]]</f>
        <v>412</v>
      </c>
      <c r="AO93" s="15" t="str">
        <f>IF(AN93="555","Champions",
IF(AND(LEFT(AN93,1)="5", MID(AN93,2,1)&gt;="3"),"Loyal Customers",
IF(MID(AN93,2,1)="5","Frequent Buyers",
IF(RIGHT(AN93,1)="5","Big Spenders",
IF(LEFT(AN93,1)="4","Potential Loyalists",
IF(LEFT(AN93,1)="3","Needs Attention",
IF(LEFT(AN93,1)="2","About to Sleep",
IF(LEFT(AN93,1)="1","Lost",
IF(LEFT(AN93,1)&lt;="2","At Risk","Others")))))))))</f>
        <v>Potential Loyalists</v>
      </c>
    </row>
    <row r="94" spans="1:41" x14ac:dyDescent="0.3">
      <c r="A94">
        <v>3790</v>
      </c>
      <c r="B94">
        <v>1956</v>
      </c>
      <c r="C94" t="s">
        <v>28</v>
      </c>
      <c r="D94" t="s">
        <v>35</v>
      </c>
      <c r="E94">
        <v>34633</v>
      </c>
      <c r="F94">
        <v>2</v>
      </c>
      <c r="G94">
        <v>1</v>
      </c>
      <c r="H94" s="1">
        <v>41662</v>
      </c>
      <c r="I94">
        <v>31</v>
      </c>
      <c r="J94">
        <v>8</v>
      </c>
      <c r="K94">
        <v>1</v>
      </c>
      <c r="L94">
        <v>5</v>
      </c>
      <c r="M94">
        <v>0</v>
      </c>
      <c r="N94">
        <v>0</v>
      </c>
      <c r="O94">
        <v>1</v>
      </c>
      <c r="P94">
        <v>1</v>
      </c>
      <c r="Q94">
        <v>1</v>
      </c>
      <c r="R94">
        <v>0</v>
      </c>
      <c r="S94">
        <v>2</v>
      </c>
      <c r="T94">
        <v>6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43</v>
      </c>
      <c r="AC94" s="13">
        <f>SUM(Table13[[#This Row],[MntWines]:[MntGoldProds]])</f>
        <v>15</v>
      </c>
      <c r="AD94" s="13">
        <f>AVERAGE(Table13[[#This Row],[MntWines]:[MntGoldProds]])</f>
        <v>2.5</v>
      </c>
      <c r="AG94">
        <f>SUM(Table13[[#This Row],[NumDealsPurchases]:[NumStorePurchases]])</f>
        <v>4</v>
      </c>
      <c r="AH94" s="14">
        <f>44232-Table13[[#This Row],[Dt_Customer]]</f>
        <v>2570</v>
      </c>
      <c r="AJ94" s="13">
        <f>Table13[[#This Row],[NumDealsPurchases]]/Table13[[#This Row],[Total Number of Purchases]]*100</f>
        <v>25</v>
      </c>
      <c r="AK94">
        <f>6-ROUNDUP(_xlfn.PERCENTRANK.INC(Table13[Recency],Table13[[#This Row],[Recency]])*5, 0)</f>
        <v>4</v>
      </c>
      <c r="AL94" s="15">
        <f>ROUNDUP(_xlfn.PERCENTRANK.INC(Table13[Total Number of Purchases],Table13[[#This Row],[Total Number of Purchases]])*5,0)</f>
        <v>1</v>
      </c>
      <c r="AM94" s="15">
        <f>ROUNDUP(_xlfn.PERCENTRANK.INC(Table13[Total Spend],Table13[[#This Row],[Total Spend]])*5,0)</f>
        <v>1</v>
      </c>
      <c r="AN94" s="15" t="str">
        <f>Table13[[#This Row],[Recency Score]]&amp;Table13[[#This Row],[Frequency Score]]&amp;Table13[[#This Row],[Monetary Score]]</f>
        <v>411</v>
      </c>
      <c r="AO94" s="15" t="str">
        <f>IF(AN94="555","Champions",
IF(AND(LEFT(AN94,1)="5", MID(AN94,2,1)&gt;="3"),"Loyal Customers",
IF(MID(AN94,2,1)="5","Frequent Buyers",
IF(RIGHT(AN94,1)="5","Big Spenders",
IF(LEFT(AN94,1)="4","Potential Loyalists",
IF(LEFT(AN94,1)="3","Needs Attention",
IF(LEFT(AN94,1)="2","About to Sleep",
IF(LEFT(AN94,1)="1","Lost",
IF(LEFT(AN94,1)&lt;="2","At Risk","Others")))))))))</f>
        <v>Potential Loyalists</v>
      </c>
    </row>
    <row r="95" spans="1:41" x14ac:dyDescent="0.3">
      <c r="A95">
        <v>9216</v>
      </c>
      <c r="B95">
        <v>1971</v>
      </c>
      <c r="C95" t="s">
        <v>28</v>
      </c>
      <c r="D95" t="s">
        <v>33</v>
      </c>
      <c r="E95">
        <v>35788</v>
      </c>
      <c r="F95">
        <v>1</v>
      </c>
      <c r="G95">
        <v>1</v>
      </c>
      <c r="H95" s="1">
        <v>41662</v>
      </c>
      <c r="I95">
        <v>34</v>
      </c>
      <c r="J95">
        <v>23</v>
      </c>
      <c r="K95">
        <v>2</v>
      </c>
      <c r="L95">
        <v>11</v>
      </c>
      <c r="M95">
        <v>3</v>
      </c>
      <c r="N95">
        <v>1</v>
      </c>
      <c r="O95">
        <v>4</v>
      </c>
      <c r="P95">
        <v>2</v>
      </c>
      <c r="Q95">
        <v>2</v>
      </c>
      <c r="R95">
        <v>0</v>
      </c>
      <c r="S95">
        <v>3</v>
      </c>
      <c r="T95">
        <v>6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32</v>
      </c>
      <c r="AC95" s="13">
        <f>SUM(Table13[[#This Row],[MntWines]:[MntGoldProds]])</f>
        <v>44</v>
      </c>
      <c r="AD95" s="13">
        <f>AVERAGE(Table13[[#This Row],[MntWines]:[MntGoldProds]])</f>
        <v>7.333333333333333</v>
      </c>
      <c r="AG95">
        <f>SUM(Table13[[#This Row],[NumDealsPurchases]:[NumStorePurchases]])</f>
        <v>7</v>
      </c>
      <c r="AH95" s="14">
        <f>44232-Table13[[#This Row],[Dt_Customer]]</f>
        <v>2570</v>
      </c>
      <c r="AJ95" s="13">
        <f>Table13[[#This Row],[NumDealsPurchases]]/Table13[[#This Row],[Total Number of Purchases]]*100</f>
        <v>28.571428571428569</v>
      </c>
      <c r="AK95">
        <f>6-ROUNDUP(_xlfn.PERCENTRANK.INC(Table13[Recency],Table13[[#This Row],[Recency]])*5, 0)</f>
        <v>4</v>
      </c>
      <c r="AL95" s="15">
        <f>ROUNDUP(_xlfn.PERCENTRANK.INC(Table13[Total Number of Purchases],Table13[[#This Row],[Total Number of Purchases]])*5,0)</f>
        <v>1</v>
      </c>
      <c r="AM95" s="15">
        <f>ROUNDUP(_xlfn.PERCENTRANK.INC(Table13[Total Spend],Table13[[#This Row],[Total Spend]])*5,0)</f>
        <v>1</v>
      </c>
      <c r="AN95" s="15" t="str">
        <f>Table13[[#This Row],[Recency Score]]&amp;Table13[[#This Row],[Frequency Score]]&amp;Table13[[#This Row],[Monetary Score]]</f>
        <v>411</v>
      </c>
      <c r="AO95" s="15" t="str">
        <f>IF(AN95="555","Champions",
IF(AND(LEFT(AN95,1)="5", MID(AN95,2,1)&gt;="3"),"Loyal Customers",
IF(MID(AN95,2,1)="5","Frequent Buyers",
IF(RIGHT(AN95,1)="5","Big Spenders",
IF(LEFT(AN95,1)="4","Potential Loyalists",
IF(LEFT(AN95,1)="3","Needs Attention",
IF(LEFT(AN95,1)="2","About to Sleep",
IF(LEFT(AN95,1)="1","Lost",
IF(LEFT(AN95,1)&lt;="2","At Risk","Others")))))))))</f>
        <v>Potential Loyalists</v>
      </c>
    </row>
    <row r="96" spans="1:41" x14ac:dyDescent="0.3">
      <c r="A96">
        <v>7505</v>
      </c>
      <c r="B96">
        <v>1957</v>
      </c>
      <c r="C96" t="s">
        <v>37</v>
      </c>
      <c r="D96" t="s">
        <v>33</v>
      </c>
      <c r="E96">
        <v>44155</v>
      </c>
      <c r="F96">
        <v>1</v>
      </c>
      <c r="G96">
        <v>1</v>
      </c>
      <c r="H96" s="1">
        <v>41658</v>
      </c>
      <c r="I96">
        <v>24</v>
      </c>
      <c r="J96">
        <v>22</v>
      </c>
      <c r="K96">
        <v>1</v>
      </c>
      <c r="L96">
        <v>9</v>
      </c>
      <c r="M96">
        <v>0</v>
      </c>
      <c r="N96">
        <v>0</v>
      </c>
      <c r="O96">
        <v>14</v>
      </c>
      <c r="P96">
        <v>1</v>
      </c>
      <c r="Q96">
        <v>1</v>
      </c>
      <c r="R96">
        <v>1</v>
      </c>
      <c r="S96">
        <v>2</v>
      </c>
      <c r="T96">
        <v>4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30</v>
      </c>
      <c r="AC96" s="13">
        <f>SUM(Table13[[#This Row],[MntWines]:[MntGoldProds]])</f>
        <v>46</v>
      </c>
      <c r="AD96" s="13">
        <f>AVERAGE(Table13[[#This Row],[MntWines]:[MntGoldProds]])</f>
        <v>7.666666666666667</v>
      </c>
      <c r="AG96">
        <f>SUM(Table13[[#This Row],[NumDealsPurchases]:[NumStorePurchases]])</f>
        <v>5</v>
      </c>
      <c r="AH96" s="14">
        <f>44232-Table13[[#This Row],[Dt_Customer]]</f>
        <v>2574</v>
      </c>
      <c r="AJ96" s="13">
        <f>Table13[[#This Row],[NumDealsPurchases]]/Table13[[#This Row],[Total Number of Purchases]]*100</f>
        <v>20</v>
      </c>
      <c r="AK96">
        <f>6-ROUNDUP(_xlfn.PERCENTRANK.INC(Table13[Recency],Table13[[#This Row],[Recency]])*5, 0)</f>
        <v>4</v>
      </c>
      <c r="AL96" s="15">
        <f>ROUNDUP(_xlfn.PERCENTRANK.INC(Table13[Total Number of Purchases],Table13[[#This Row],[Total Number of Purchases]])*5,0)</f>
        <v>1</v>
      </c>
      <c r="AM96" s="15">
        <f>ROUNDUP(_xlfn.PERCENTRANK.INC(Table13[Total Spend],Table13[[#This Row],[Total Spend]])*5,0)</f>
        <v>1</v>
      </c>
      <c r="AN96" s="15" t="str">
        <f>Table13[[#This Row],[Recency Score]]&amp;Table13[[#This Row],[Frequency Score]]&amp;Table13[[#This Row],[Monetary Score]]</f>
        <v>411</v>
      </c>
      <c r="AO96" s="15" t="str">
        <f>IF(AN96="555","Champions",
IF(AND(LEFT(AN96,1)="5", MID(AN96,2,1)&gt;="3"),"Loyal Customers",
IF(MID(AN96,2,1)="5","Frequent Buyers",
IF(RIGHT(AN96,1)="5","Big Spenders",
IF(LEFT(AN96,1)="4","Potential Loyalists",
IF(LEFT(AN96,1)="3","Needs Attention",
IF(LEFT(AN96,1)="2","About to Sleep",
IF(LEFT(AN96,1)="1","Lost",
IF(LEFT(AN96,1)&lt;="2","At Risk","Others")))))))))</f>
        <v>Potential Loyalists</v>
      </c>
    </row>
    <row r="97" spans="1:41" x14ac:dyDescent="0.3">
      <c r="A97">
        <v>4286</v>
      </c>
      <c r="B97">
        <v>1970</v>
      </c>
      <c r="C97" t="s">
        <v>37</v>
      </c>
      <c r="D97" t="s">
        <v>31</v>
      </c>
      <c r="E97">
        <v>57642</v>
      </c>
      <c r="F97">
        <v>0</v>
      </c>
      <c r="G97">
        <v>1</v>
      </c>
      <c r="H97" s="1">
        <v>41648</v>
      </c>
      <c r="I97">
        <v>24</v>
      </c>
      <c r="J97">
        <v>580</v>
      </c>
      <c r="K97">
        <v>6</v>
      </c>
      <c r="L97">
        <v>58</v>
      </c>
      <c r="M97">
        <v>8</v>
      </c>
      <c r="N97">
        <v>0</v>
      </c>
      <c r="O97">
        <v>27</v>
      </c>
      <c r="P97">
        <v>3</v>
      </c>
      <c r="Q97">
        <v>7</v>
      </c>
      <c r="R97">
        <v>6</v>
      </c>
      <c r="S97">
        <v>6</v>
      </c>
      <c r="T97">
        <v>4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 t="s">
        <v>40</v>
      </c>
      <c r="AC97" s="13">
        <f>SUM(Table13[[#This Row],[MntWines]:[MntGoldProds]])</f>
        <v>679</v>
      </c>
      <c r="AD97" s="13">
        <f>AVERAGE(Table13[[#This Row],[MntWines]:[MntGoldProds]])</f>
        <v>113.16666666666667</v>
      </c>
      <c r="AG97">
        <f>SUM(Table13[[#This Row],[NumDealsPurchases]:[NumStorePurchases]])</f>
        <v>22</v>
      </c>
      <c r="AH97" s="14">
        <f>44232-Table13[[#This Row],[Dt_Customer]]</f>
        <v>2584</v>
      </c>
      <c r="AJ97" s="13">
        <f>Table13[[#This Row],[NumDealsPurchases]]/Table13[[#This Row],[Total Number of Purchases]]*100</f>
        <v>13.636363636363635</v>
      </c>
      <c r="AK97">
        <f>6-ROUNDUP(_xlfn.PERCENTRANK.INC(Table13[Recency],Table13[[#This Row],[Recency]])*5, 0)</f>
        <v>4</v>
      </c>
      <c r="AL97" s="15">
        <f>ROUNDUP(_xlfn.PERCENTRANK.INC(Table13[Total Number of Purchases],Table13[[#This Row],[Total Number of Purchases]])*5,0)</f>
        <v>4</v>
      </c>
      <c r="AM97" s="15">
        <f>ROUNDUP(_xlfn.PERCENTRANK.INC(Table13[Total Spend],Table13[[#This Row],[Total Spend]])*5,0)</f>
        <v>4</v>
      </c>
      <c r="AN97" s="15" t="str">
        <f>Table13[[#This Row],[Recency Score]]&amp;Table13[[#This Row],[Frequency Score]]&amp;Table13[[#This Row],[Monetary Score]]</f>
        <v>444</v>
      </c>
      <c r="AO97" s="15" t="str">
        <f>IF(AN97="555","Champions",
IF(AND(LEFT(AN97,1)="5", MID(AN97,2,1)&gt;="3"),"Loyal Customers",
IF(MID(AN97,2,1)="5","Frequent Buyers",
IF(RIGHT(AN97,1)="5","Big Spenders",
IF(LEFT(AN97,1)="4","Potential Loyalists",
IF(LEFT(AN97,1)="3","Needs Attention",
IF(LEFT(AN97,1)="2","About to Sleep",
IF(LEFT(AN97,1)="1","Lost",
IF(LEFT(AN97,1)&lt;="2","At Risk","Others")))))))))</f>
        <v>Potential Loyalists</v>
      </c>
    </row>
    <row r="98" spans="1:41" x14ac:dyDescent="0.3">
      <c r="A98">
        <v>1158</v>
      </c>
      <c r="B98">
        <v>1966</v>
      </c>
      <c r="C98" t="s">
        <v>28</v>
      </c>
      <c r="D98" t="s">
        <v>29</v>
      </c>
      <c r="E98">
        <v>48877</v>
      </c>
      <c r="F98">
        <v>0</v>
      </c>
      <c r="G98">
        <v>1</v>
      </c>
      <c r="H98" s="1">
        <v>41644</v>
      </c>
      <c r="I98">
        <v>27</v>
      </c>
      <c r="J98">
        <v>102</v>
      </c>
      <c r="K98">
        <v>1</v>
      </c>
      <c r="L98">
        <v>15</v>
      </c>
      <c r="M98">
        <v>2</v>
      </c>
      <c r="N98">
        <v>0</v>
      </c>
      <c r="O98">
        <v>24</v>
      </c>
      <c r="P98">
        <v>1</v>
      </c>
      <c r="Q98">
        <v>3</v>
      </c>
      <c r="R98">
        <v>0</v>
      </c>
      <c r="S98">
        <v>4</v>
      </c>
      <c r="T98">
        <v>7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30</v>
      </c>
      <c r="AC98" s="13">
        <f>SUM(Table13[[#This Row],[MntWines]:[MntGoldProds]])</f>
        <v>144</v>
      </c>
      <c r="AD98" s="13">
        <f>AVERAGE(Table13[[#This Row],[MntWines]:[MntGoldProds]])</f>
        <v>24</v>
      </c>
      <c r="AG98">
        <f>SUM(Table13[[#This Row],[NumDealsPurchases]:[NumStorePurchases]])</f>
        <v>8</v>
      </c>
      <c r="AH98" s="14">
        <f>44232-Table13[[#This Row],[Dt_Customer]]</f>
        <v>2588</v>
      </c>
      <c r="AJ98" s="13">
        <f>Table13[[#This Row],[NumDealsPurchases]]/Table13[[#This Row],[Total Number of Purchases]]*100</f>
        <v>12.5</v>
      </c>
      <c r="AK98">
        <f>6-ROUNDUP(_xlfn.PERCENTRANK.INC(Table13[Recency],Table13[[#This Row],[Recency]])*5, 0)</f>
        <v>4</v>
      </c>
      <c r="AL98" s="15">
        <f>ROUNDUP(_xlfn.PERCENTRANK.INC(Table13[Total Number of Purchases],Table13[[#This Row],[Total Number of Purchases]])*5,0)</f>
        <v>2</v>
      </c>
      <c r="AM98" s="15">
        <f>ROUNDUP(_xlfn.PERCENTRANK.INC(Table13[Total Spend],Table13[[#This Row],[Total Spend]])*5,0)</f>
        <v>2</v>
      </c>
      <c r="AN98" s="15" t="str">
        <f>Table13[[#This Row],[Recency Score]]&amp;Table13[[#This Row],[Frequency Score]]&amp;Table13[[#This Row],[Monetary Score]]</f>
        <v>422</v>
      </c>
      <c r="AO98" s="15" t="str">
        <f>IF(AN98="555","Champions",
IF(AND(LEFT(AN98,1)="5", MID(AN98,2,1)&gt;="3"),"Loyal Customers",
IF(MID(AN98,2,1)="5","Frequent Buyers",
IF(RIGHT(AN98,1)="5","Big Spenders",
IF(LEFT(AN98,1)="4","Potential Loyalists",
IF(LEFT(AN98,1)="3","Needs Attention",
IF(LEFT(AN98,1)="2","About to Sleep",
IF(LEFT(AN98,1)="1","Lost",
IF(LEFT(AN98,1)&lt;="2","At Risk","Others")))))))))</f>
        <v>Potential Loyalists</v>
      </c>
    </row>
    <row r="99" spans="1:41" x14ac:dyDescent="0.3">
      <c r="A99">
        <v>1542</v>
      </c>
      <c r="B99">
        <v>1975</v>
      </c>
      <c r="C99" t="s">
        <v>28</v>
      </c>
      <c r="D99" t="s">
        <v>31</v>
      </c>
      <c r="E99">
        <v>56243</v>
      </c>
      <c r="F99">
        <v>1</v>
      </c>
      <c r="G99">
        <v>2</v>
      </c>
      <c r="H99" s="1">
        <v>41638</v>
      </c>
      <c r="I99">
        <v>26</v>
      </c>
      <c r="J99">
        <v>347</v>
      </c>
      <c r="K99">
        <v>0</v>
      </c>
      <c r="L99">
        <v>35</v>
      </c>
      <c r="M99">
        <v>4</v>
      </c>
      <c r="N99">
        <v>3</v>
      </c>
      <c r="O99">
        <v>7</v>
      </c>
      <c r="P99">
        <v>6</v>
      </c>
      <c r="Q99">
        <v>4</v>
      </c>
      <c r="R99">
        <v>2</v>
      </c>
      <c r="S99">
        <v>8</v>
      </c>
      <c r="T99">
        <v>5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t="s">
        <v>34</v>
      </c>
      <c r="AC99" s="13">
        <f>SUM(Table13[[#This Row],[MntWines]:[MntGoldProds]])</f>
        <v>396</v>
      </c>
      <c r="AD99" s="13">
        <f>AVERAGE(Table13[[#This Row],[MntWines]:[MntGoldProds]])</f>
        <v>66</v>
      </c>
      <c r="AG99">
        <f>SUM(Table13[[#This Row],[NumDealsPurchases]:[NumStorePurchases]])</f>
        <v>20</v>
      </c>
      <c r="AH99" s="14">
        <f>44232-Table13[[#This Row],[Dt_Customer]]</f>
        <v>2594</v>
      </c>
      <c r="AJ99" s="13">
        <f>Table13[[#This Row],[NumDealsPurchases]]/Table13[[#This Row],[Total Number of Purchases]]*100</f>
        <v>30</v>
      </c>
      <c r="AK99">
        <f>6-ROUNDUP(_xlfn.PERCENTRANK.INC(Table13[Recency],Table13[[#This Row],[Recency]])*5, 0)</f>
        <v>4</v>
      </c>
      <c r="AL99" s="15">
        <f>ROUNDUP(_xlfn.PERCENTRANK.INC(Table13[Total Number of Purchases],Table13[[#This Row],[Total Number of Purchases]])*5,0)</f>
        <v>4</v>
      </c>
      <c r="AM99" s="15">
        <f>ROUNDUP(_xlfn.PERCENTRANK.INC(Table13[Total Spend],Table13[[#This Row],[Total Spend]])*5,0)</f>
        <v>3</v>
      </c>
      <c r="AN99" s="15" t="str">
        <f>Table13[[#This Row],[Recency Score]]&amp;Table13[[#This Row],[Frequency Score]]&amp;Table13[[#This Row],[Monetary Score]]</f>
        <v>443</v>
      </c>
      <c r="AO99" s="15" t="str">
        <f>IF(AN99="555","Champions",
IF(AND(LEFT(AN99,1)="5", MID(AN99,2,1)&gt;="3"),"Loyal Customers",
IF(MID(AN99,2,1)="5","Frequent Buyers",
IF(RIGHT(AN99,1)="5","Big Spenders",
IF(LEFT(AN99,1)="4","Potential Loyalists",
IF(LEFT(AN99,1)="3","Needs Attention",
IF(LEFT(AN99,1)="2","About to Sleep",
IF(LEFT(AN99,1)="1","Lost",
IF(LEFT(AN99,1)&lt;="2","At Risk","Others")))))))))</f>
        <v>Potential Loyalists</v>
      </c>
    </row>
    <row r="100" spans="1:41" x14ac:dyDescent="0.3">
      <c r="A100">
        <v>6215</v>
      </c>
      <c r="B100">
        <v>1977</v>
      </c>
      <c r="C100" t="s">
        <v>28</v>
      </c>
      <c r="D100" t="s">
        <v>33</v>
      </c>
      <c r="E100">
        <v>31353</v>
      </c>
      <c r="F100">
        <v>1</v>
      </c>
      <c r="G100">
        <v>1</v>
      </c>
      <c r="H100" s="1">
        <v>41637</v>
      </c>
      <c r="I100">
        <v>24</v>
      </c>
      <c r="J100">
        <v>10</v>
      </c>
      <c r="K100">
        <v>0</v>
      </c>
      <c r="L100">
        <v>10</v>
      </c>
      <c r="M100">
        <v>3</v>
      </c>
      <c r="N100">
        <v>1</v>
      </c>
      <c r="O100">
        <v>7</v>
      </c>
      <c r="P100">
        <v>2</v>
      </c>
      <c r="Q100">
        <v>1</v>
      </c>
      <c r="R100">
        <v>1</v>
      </c>
      <c r="S100">
        <v>2</v>
      </c>
      <c r="T100">
        <v>8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 t="s">
        <v>43</v>
      </c>
      <c r="AC100" s="13">
        <f>SUM(Table13[[#This Row],[MntWines]:[MntGoldProds]])</f>
        <v>31</v>
      </c>
      <c r="AD100" s="13">
        <f>AVERAGE(Table13[[#This Row],[MntWines]:[MntGoldProds]])</f>
        <v>5.166666666666667</v>
      </c>
      <c r="AG100">
        <f>SUM(Table13[[#This Row],[NumDealsPurchases]:[NumStorePurchases]])</f>
        <v>6</v>
      </c>
      <c r="AH100" s="14">
        <f>44232-Table13[[#This Row],[Dt_Customer]]</f>
        <v>2595</v>
      </c>
      <c r="AJ100" s="13">
        <f>Table13[[#This Row],[NumDealsPurchases]]/Table13[[#This Row],[Total Number of Purchases]]*100</f>
        <v>33.333333333333329</v>
      </c>
      <c r="AK100">
        <f>6-ROUNDUP(_xlfn.PERCENTRANK.INC(Table13[Recency],Table13[[#This Row],[Recency]])*5, 0)</f>
        <v>4</v>
      </c>
      <c r="AL100" s="15">
        <f>ROUNDUP(_xlfn.PERCENTRANK.INC(Table13[Total Number of Purchases],Table13[[#This Row],[Total Number of Purchases]])*5,0)</f>
        <v>1</v>
      </c>
      <c r="AM100" s="15">
        <f>ROUNDUP(_xlfn.PERCENTRANK.INC(Table13[Total Spend],Table13[[#This Row],[Total Spend]])*5,0)</f>
        <v>1</v>
      </c>
      <c r="AN100" s="15" t="str">
        <f>Table13[[#This Row],[Recency Score]]&amp;Table13[[#This Row],[Frequency Score]]&amp;Table13[[#This Row],[Monetary Score]]</f>
        <v>411</v>
      </c>
      <c r="AO100" s="15" t="str">
        <f>IF(AN100="555","Champions",
IF(AND(LEFT(AN100,1)="5", MID(AN100,2,1)&gt;="3"),"Loyal Customers",
IF(MID(AN100,2,1)="5","Frequent Buyers",
IF(RIGHT(AN100,1)="5","Big Spenders",
IF(LEFT(AN100,1)="4","Potential Loyalists",
IF(LEFT(AN100,1)="3","Needs Attention",
IF(LEFT(AN100,1)="2","About to Sleep",
IF(LEFT(AN100,1)="1","Lost",
IF(LEFT(AN100,1)&lt;="2","At Risk","Others")))))))))</f>
        <v>Potential Loyalists</v>
      </c>
    </row>
    <row r="101" spans="1:41" x14ac:dyDescent="0.3">
      <c r="A101">
        <v>7224</v>
      </c>
      <c r="B101">
        <v>1977</v>
      </c>
      <c r="C101" t="s">
        <v>28</v>
      </c>
      <c r="D101" t="s">
        <v>33</v>
      </c>
      <c r="E101">
        <v>31353</v>
      </c>
      <c r="F101">
        <v>1</v>
      </c>
      <c r="G101">
        <v>1</v>
      </c>
      <c r="H101" s="1">
        <v>41637</v>
      </c>
      <c r="I101">
        <v>24</v>
      </c>
      <c r="J101">
        <v>10</v>
      </c>
      <c r="K101">
        <v>0</v>
      </c>
      <c r="L101">
        <v>10</v>
      </c>
      <c r="M101">
        <v>3</v>
      </c>
      <c r="N101">
        <v>1</v>
      </c>
      <c r="O101">
        <v>7</v>
      </c>
      <c r="P101">
        <v>2</v>
      </c>
      <c r="Q101">
        <v>1</v>
      </c>
      <c r="R101">
        <v>1</v>
      </c>
      <c r="S101">
        <v>2</v>
      </c>
      <c r="T101">
        <v>8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t="s">
        <v>40</v>
      </c>
      <c r="AC101" s="13">
        <f>SUM(Table13[[#This Row],[MntWines]:[MntGoldProds]])</f>
        <v>31</v>
      </c>
      <c r="AD101" s="13">
        <f>AVERAGE(Table13[[#This Row],[MntWines]:[MntGoldProds]])</f>
        <v>5.166666666666667</v>
      </c>
      <c r="AG101">
        <f>SUM(Table13[[#This Row],[NumDealsPurchases]:[NumStorePurchases]])</f>
        <v>6</v>
      </c>
      <c r="AH101" s="14">
        <f>44232-Table13[[#This Row],[Dt_Customer]]</f>
        <v>2595</v>
      </c>
      <c r="AJ101" s="13">
        <f>Table13[[#This Row],[NumDealsPurchases]]/Table13[[#This Row],[Total Number of Purchases]]*100</f>
        <v>33.333333333333329</v>
      </c>
      <c r="AK101">
        <f>6-ROUNDUP(_xlfn.PERCENTRANK.INC(Table13[Recency],Table13[[#This Row],[Recency]])*5, 0)</f>
        <v>4</v>
      </c>
      <c r="AL101" s="15">
        <f>ROUNDUP(_xlfn.PERCENTRANK.INC(Table13[Total Number of Purchases],Table13[[#This Row],[Total Number of Purchases]])*5,0)</f>
        <v>1</v>
      </c>
      <c r="AM101" s="15">
        <f>ROUNDUP(_xlfn.PERCENTRANK.INC(Table13[Total Spend],Table13[[#This Row],[Total Spend]])*5,0)</f>
        <v>1</v>
      </c>
      <c r="AN101" s="15" t="str">
        <f>Table13[[#This Row],[Recency Score]]&amp;Table13[[#This Row],[Frequency Score]]&amp;Table13[[#This Row],[Monetary Score]]</f>
        <v>411</v>
      </c>
      <c r="AO101" s="15" t="str">
        <f>IF(AN101="555","Champions",
IF(AND(LEFT(AN101,1)="5", MID(AN101,2,1)&gt;="3"),"Loyal Customers",
IF(MID(AN101,2,1)="5","Frequent Buyers",
IF(RIGHT(AN101,1)="5","Big Spenders",
IF(LEFT(AN101,1)="4","Potential Loyalists",
IF(LEFT(AN101,1)="3","Needs Attention",
IF(LEFT(AN101,1)="2","About to Sleep",
IF(LEFT(AN101,1)="1","Lost",
IF(LEFT(AN101,1)&lt;="2","At Risk","Others")))))))))</f>
        <v>Potential Loyalists</v>
      </c>
    </row>
    <row r="102" spans="1:41" x14ac:dyDescent="0.3">
      <c r="A102">
        <v>968</v>
      </c>
      <c r="B102">
        <v>1968</v>
      </c>
      <c r="C102" t="s">
        <v>41</v>
      </c>
      <c r="D102" t="s">
        <v>29</v>
      </c>
      <c r="E102">
        <v>41335</v>
      </c>
      <c r="F102">
        <v>1</v>
      </c>
      <c r="G102">
        <v>0</v>
      </c>
      <c r="H102" s="1">
        <v>41634</v>
      </c>
      <c r="I102">
        <v>24</v>
      </c>
      <c r="J102">
        <v>112</v>
      </c>
      <c r="K102">
        <v>19</v>
      </c>
      <c r="L102">
        <v>21</v>
      </c>
      <c r="M102">
        <v>16</v>
      </c>
      <c r="N102">
        <v>14</v>
      </c>
      <c r="O102">
        <v>5</v>
      </c>
      <c r="P102">
        <v>3</v>
      </c>
      <c r="Q102">
        <v>4</v>
      </c>
      <c r="R102">
        <v>1</v>
      </c>
      <c r="S102">
        <v>4</v>
      </c>
      <c r="T102">
        <v>7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36</v>
      </c>
      <c r="AC102" s="13">
        <f>SUM(Table13[[#This Row],[MntWines]:[MntGoldProds]])</f>
        <v>187</v>
      </c>
      <c r="AD102" s="13">
        <f>AVERAGE(Table13[[#This Row],[MntWines]:[MntGoldProds]])</f>
        <v>31.166666666666668</v>
      </c>
      <c r="AG102">
        <f>SUM(Table13[[#This Row],[NumDealsPurchases]:[NumStorePurchases]])</f>
        <v>12</v>
      </c>
      <c r="AH102" s="14">
        <f>44232-Table13[[#This Row],[Dt_Customer]]</f>
        <v>2598</v>
      </c>
      <c r="AJ102" s="13">
        <f>Table13[[#This Row],[NumDealsPurchases]]/Table13[[#This Row],[Total Number of Purchases]]*100</f>
        <v>25</v>
      </c>
      <c r="AK102">
        <f>6-ROUNDUP(_xlfn.PERCENTRANK.INC(Table13[Recency],Table13[[#This Row],[Recency]])*5, 0)</f>
        <v>4</v>
      </c>
      <c r="AL102" s="15">
        <f>ROUNDUP(_xlfn.PERCENTRANK.INC(Table13[Total Number of Purchases],Table13[[#This Row],[Total Number of Purchases]])*5,0)</f>
        <v>3</v>
      </c>
      <c r="AM102" s="15">
        <f>ROUNDUP(_xlfn.PERCENTRANK.INC(Table13[Total Spend],Table13[[#This Row],[Total Spend]])*5,0)</f>
        <v>2</v>
      </c>
      <c r="AN102" s="15" t="str">
        <f>Table13[[#This Row],[Recency Score]]&amp;Table13[[#This Row],[Frequency Score]]&amp;Table13[[#This Row],[Monetary Score]]</f>
        <v>432</v>
      </c>
      <c r="AO102" s="15" t="str">
        <f>IF(AN102="555","Champions",
IF(AND(LEFT(AN102,1)="5", MID(AN102,2,1)&gt;="3"),"Loyal Customers",
IF(MID(AN102,2,1)="5","Frequent Buyers",
IF(RIGHT(AN102,1)="5","Big Spenders",
IF(LEFT(AN102,1)="4","Potential Loyalists",
IF(LEFT(AN102,1)="3","Needs Attention",
IF(LEFT(AN102,1)="2","About to Sleep",
IF(LEFT(AN102,1)="1","Lost",
IF(LEFT(AN102,1)&lt;="2","At Risk","Others")))))))))</f>
        <v>Potential Loyalists</v>
      </c>
    </row>
    <row r="103" spans="1:41" x14ac:dyDescent="0.3">
      <c r="A103">
        <v>4096</v>
      </c>
      <c r="B103">
        <v>1968</v>
      </c>
      <c r="C103" t="s">
        <v>41</v>
      </c>
      <c r="D103" t="s">
        <v>29</v>
      </c>
      <c r="E103">
        <v>41335</v>
      </c>
      <c r="F103">
        <v>1</v>
      </c>
      <c r="G103">
        <v>0</v>
      </c>
      <c r="H103" s="1">
        <v>41634</v>
      </c>
      <c r="I103">
        <v>24</v>
      </c>
      <c r="J103">
        <v>112</v>
      </c>
      <c r="K103">
        <v>19</v>
      </c>
      <c r="L103">
        <v>21</v>
      </c>
      <c r="M103">
        <v>16</v>
      </c>
      <c r="N103">
        <v>14</v>
      </c>
      <c r="O103">
        <v>5</v>
      </c>
      <c r="P103">
        <v>3</v>
      </c>
      <c r="Q103">
        <v>4</v>
      </c>
      <c r="R103">
        <v>1</v>
      </c>
      <c r="S103">
        <v>4</v>
      </c>
      <c r="T103">
        <v>7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34</v>
      </c>
      <c r="AC103" s="13">
        <f>SUM(Table13[[#This Row],[MntWines]:[MntGoldProds]])</f>
        <v>187</v>
      </c>
      <c r="AD103" s="13">
        <f>AVERAGE(Table13[[#This Row],[MntWines]:[MntGoldProds]])</f>
        <v>31.166666666666668</v>
      </c>
      <c r="AG103">
        <f>SUM(Table13[[#This Row],[NumDealsPurchases]:[NumStorePurchases]])</f>
        <v>12</v>
      </c>
      <c r="AH103" s="14">
        <f>44232-Table13[[#This Row],[Dt_Customer]]</f>
        <v>2598</v>
      </c>
      <c r="AJ103" s="13">
        <f>Table13[[#This Row],[NumDealsPurchases]]/Table13[[#This Row],[Total Number of Purchases]]*100</f>
        <v>25</v>
      </c>
      <c r="AK103">
        <f>6-ROUNDUP(_xlfn.PERCENTRANK.INC(Table13[Recency],Table13[[#This Row],[Recency]])*5, 0)</f>
        <v>4</v>
      </c>
      <c r="AL103" s="15">
        <f>ROUNDUP(_xlfn.PERCENTRANK.INC(Table13[Total Number of Purchases],Table13[[#This Row],[Total Number of Purchases]])*5,0)</f>
        <v>3</v>
      </c>
      <c r="AM103" s="15">
        <f>ROUNDUP(_xlfn.PERCENTRANK.INC(Table13[Total Spend],Table13[[#This Row],[Total Spend]])*5,0)</f>
        <v>2</v>
      </c>
      <c r="AN103" s="15" t="str">
        <f>Table13[[#This Row],[Recency Score]]&amp;Table13[[#This Row],[Frequency Score]]&amp;Table13[[#This Row],[Monetary Score]]</f>
        <v>432</v>
      </c>
      <c r="AO103" s="15" t="str">
        <f>IF(AN103="555","Champions",
IF(AND(LEFT(AN103,1)="5", MID(AN103,2,1)&gt;="3"),"Loyal Customers",
IF(MID(AN103,2,1)="5","Frequent Buyers",
IF(RIGHT(AN103,1)="5","Big Spenders",
IF(LEFT(AN103,1)="4","Potential Loyalists",
IF(LEFT(AN103,1)="3","Needs Attention",
IF(LEFT(AN103,1)="2","About to Sleep",
IF(LEFT(AN103,1)="1","Lost",
IF(LEFT(AN103,1)&lt;="2","At Risk","Others")))))))))</f>
        <v>Potential Loyalists</v>
      </c>
    </row>
    <row r="104" spans="1:41" x14ac:dyDescent="0.3">
      <c r="A104">
        <v>5025</v>
      </c>
      <c r="B104">
        <v>1979</v>
      </c>
      <c r="C104" t="s">
        <v>28</v>
      </c>
      <c r="D104" t="s">
        <v>31</v>
      </c>
      <c r="E104">
        <v>48526</v>
      </c>
      <c r="F104">
        <v>1</v>
      </c>
      <c r="G104">
        <v>0</v>
      </c>
      <c r="H104" s="1">
        <v>41632</v>
      </c>
      <c r="I104">
        <v>32</v>
      </c>
      <c r="J104">
        <v>23</v>
      </c>
      <c r="K104">
        <v>17</v>
      </c>
      <c r="L104">
        <v>23</v>
      </c>
      <c r="M104">
        <v>43</v>
      </c>
      <c r="N104">
        <v>20</v>
      </c>
      <c r="O104">
        <v>9</v>
      </c>
      <c r="P104">
        <v>1</v>
      </c>
      <c r="Q104">
        <v>2</v>
      </c>
      <c r="R104">
        <v>1</v>
      </c>
      <c r="S104">
        <v>4</v>
      </c>
      <c r="T104">
        <v>3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t="s">
        <v>30</v>
      </c>
      <c r="AC104" s="13">
        <f>SUM(Table13[[#This Row],[MntWines]:[MntGoldProds]])</f>
        <v>135</v>
      </c>
      <c r="AD104" s="13">
        <f>AVERAGE(Table13[[#This Row],[MntWines]:[MntGoldProds]])</f>
        <v>22.5</v>
      </c>
      <c r="AG104">
        <f>SUM(Table13[[#This Row],[NumDealsPurchases]:[NumStorePurchases]])</f>
        <v>8</v>
      </c>
      <c r="AH104" s="14">
        <f>44232-Table13[[#This Row],[Dt_Customer]]</f>
        <v>2600</v>
      </c>
      <c r="AJ104" s="13">
        <f>Table13[[#This Row],[NumDealsPurchases]]/Table13[[#This Row],[Total Number of Purchases]]*100</f>
        <v>12.5</v>
      </c>
      <c r="AK104">
        <f>6-ROUNDUP(_xlfn.PERCENTRANK.INC(Table13[Recency],Table13[[#This Row],[Recency]])*5, 0)</f>
        <v>4</v>
      </c>
      <c r="AL104" s="15">
        <f>ROUNDUP(_xlfn.PERCENTRANK.INC(Table13[Total Number of Purchases],Table13[[#This Row],[Total Number of Purchases]])*5,0)</f>
        <v>2</v>
      </c>
      <c r="AM104" s="15">
        <f>ROUNDUP(_xlfn.PERCENTRANK.INC(Table13[Total Spend],Table13[[#This Row],[Total Spend]])*5,0)</f>
        <v>2</v>
      </c>
      <c r="AN104" s="15" t="str">
        <f>Table13[[#This Row],[Recency Score]]&amp;Table13[[#This Row],[Frequency Score]]&amp;Table13[[#This Row],[Monetary Score]]</f>
        <v>422</v>
      </c>
      <c r="AO104" s="15" t="str">
        <f>IF(AN104="555","Champions",
IF(AND(LEFT(AN104,1)="5", MID(AN104,2,1)&gt;="3"),"Loyal Customers",
IF(MID(AN104,2,1)="5","Frequent Buyers",
IF(RIGHT(AN104,1)="5","Big Spenders",
IF(LEFT(AN104,1)="4","Potential Loyalists",
IF(LEFT(AN104,1)="3","Needs Attention",
IF(LEFT(AN104,1)="2","About to Sleep",
IF(LEFT(AN104,1)="1","Lost",
IF(LEFT(AN104,1)&lt;="2","At Risk","Others")))))))))</f>
        <v>Potential Loyalists</v>
      </c>
    </row>
    <row r="105" spans="1:41" x14ac:dyDescent="0.3">
      <c r="A105">
        <v>10757</v>
      </c>
      <c r="B105">
        <v>1967</v>
      </c>
      <c r="C105" t="s">
        <v>37</v>
      </c>
      <c r="D105" t="s">
        <v>29</v>
      </c>
      <c r="E105">
        <v>28420</v>
      </c>
      <c r="F105">
        <v>1</v>
      </c>
      <c r="G105">
        <v>0</v>
      </c>
      <c r="H105" s="1">
        <v>41632</v>
      </c>
      <c r="I105">
        <v>36</v>
      </c>
      <c r="J105">
        <v>4</v>
      </c>
      <c r="K105">
        <v>2</v>
      </c>
      <c r="L105">
        <v>5</v>
      </c>
      <c r="M105">
        <v>2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2</v>
      </c>
      <c r="T105">
        <v>6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30</v>
      </c>
      <c r="AC105" s="13">
        <f>SUM(Table13[[#This Row],[MntWines]:[MntGoldProds]])</f>
        <v>13</v>
      </c>
      <c r="AD105" s="13">
        <f>AVERAGE(Table13[[#This Row],[MntWines]:[MntGoldProds]])</f>
        <v>2.1666666666666665</v>
      </c>
      <c r="AG105">
        <f>SUM(Table13[[#This Row],[NumDealsPurchases]:[NumStorePurchases]])</f>
        <v>4</v>
      </c>
      <c r="AH105" s="14">
        <f>44232-Table13[[#This Row],[Dt_Customer]]</f>
        <v>2600</v>
      </c>
      <c r="AJ105" s="13">
        <f>Table13[[#This Row],[NumDealsPurchases]]/Table13[[#This Row],[Total Number of Purchases]]*100</f>
        <v>25</v>
      </c>
      <c r="AK105">
        <f>6-ROUNDUP(_xlfn.PERCENTRANK.INC(Table13[Recency],Table13[[#This Row],[Recency]])*5, 0)</f>
        <v>4</v>
      </c>
      <c r="AL105" s="15">
        <f>ROUNDUP(_xlfn.PERCENTRANK.INC(Table13[Total Number of Purchases],Table13[[#This Row],[Total Number of Purchases]])*5,0)</f>
        <v>1</v>
      </c>
      <c r="AM105" s="15">
        <f>ROUNDUP(_xlfn.PERCENTRANK.INC(Table13[Total Spend],Table13[[#This Row],[Total Spend]])*5,0)</f>
        <v>1</v>
      </c>
      <c r="AN105" s="15" t="str">
        <f>Table13[[#This Row],[Recency Score]]&amp;Table13[[#This Row],[Frequency Score]]&amp;Table13[[#This Row],[Monetary Score]]</f>
        <v>411</v>
      </c>
      <c r="AO105" s="15" t="str">
        <f>IF(AN105="555","Champions",
IF(AND(LEFT(AN105,1)="5", MID(AN105,2,1)&gt;="3"),"Loyal Customers",
IF(MID(AN105,2,1)="5","Frequent Buyers",
IF(RIGHT(AN105,1)="5","Big Spenders",
IF(LEFT(AN105,1)="4","Potential Loyalists",
IF(LEFT(AN105,1)="3","Needs Attention",
IF(LEFT(AN105,1)="2","About to Sleep",
IF(LEFT(AN105,1)="1","Lost",
IF(LEFT(AN105,1)&lt;="2","At Risk","Others")))))))))</f>
        <v>Potential Loyalists</v>
      </c>
    </row>
    <row r="106" spans="1:41" x14ac:dyDescent="0.3">
      <c r="A106">
        <v>3197</v>
      </c>
      <c r="B106">
        <v>1980</v>
      </c>
      <c r="C106" t="s">
        <v>28</v>
      </c>
      <c r="D106" t="s">
        <v>33</v>
      </c>
      <c r="E106">
        <v>77353</v>
      </c>
      <c r="F106">
        <v>0</v>
      </c>
      <c r="G106">
        <v>1</v>
      </c>
      <c r="H106" s="1">
        <v>41624</v>
      </c>
      <c r="I106">
        <v>38</v>
      </c>
      <c r="J106">
        <v>275</v>
      </c>
      <c r="K106">
        <v>59</v>
      </c>
      <c r="L106">
        <v>107</v>
      </c>
      <c r="M106">
        <v>69</v>
      </c>
      <c r="N106">
        <v>101</v>
      </c>
      <c r="O106">
        <v>59</v>
      </c>
      <c r="P106">
        <v>2</v>
      </c>
      <c r="Q106">
        <v>6</v>
      </c>
      <c r="R106">
        <v>4</v>
      </c>
      <c r="S106">
        <v>8</v>
      </c>
      <c r="T106">
        <v>4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t="s">
        <v>30</v>
      </c>
      <c r="AC106" s="13">
        <f>SUM(Table13[[#This Row],[MntWines]:[MntGoldProds]])</f>
        <v>670</v>
      </c>
      <c r="AD106" s="13">
        <f>AVERAGE(Table13[[#This Row],[MntWines]:[MntGoldProds]])</f>
        <v>111.66666666666667</v>
      </c>
      <c r="AG106">
        <f>SUM(Table13[[#This Row],[NumDealsPurchases]:[NumStorePurchases]])</f>
        <v>20</v>
      </c>
      <c r="AH106" s="14">
        <f>44232-Table13[[#This Row],[Dt_Customer]]</f>
        <v>2608</v>
      </c>
      <c r="AJ106" s="13">
        <f>Table13[[#This Row],[NumDealsPurchases]]/Table13[[#This Row],[Total Number of Purchases]]*100</f>
        <v>10</v>
      </c>
      <c r="AK106">
        <f>6-ROUNDUP(_xlfn.PERCENTRANK.INC(Table13[Recency],Table13[[#This Row],[Recency]])*5, 0)</f>
        <v>4</v>
      </c>
      <c r="AL106" s="15">
        <f>ROUNDUP(_xlfn.PERCENTRANK.INC(Table13[Total Number of Purchases],Table13[[#This Row],[Total Number of Purchases]])*5,0)</f>
        <v>4</v>
      </c>
      <c r="AM106" s="15">
        <f>ROUNDUP(_xlfn.PERCENTRANK.INC(Table13[Total Spend],Table13[[#This Row],[Total Spend]])*5,0)</f>
        <v>4</v>
      </c>
      <c r="AN106" s="15" t="str">
        <f>Table13[[#This Row],[Recency Score]]&amp;Table13[[#This Row],[Frequency Score]]&amp;Table13[[#This Row],[Monetary Score]]</f>
        <v>444</v>
      </c>
      <c r="AO106" s="15" t="str">
        <f>IF(AN106="555","Champions",
IF(AND(LEFT(AN106,1)="5", MID(AN106,2,1)&gt;="3"),"Loyal Customers",
IF(MID(AN106,2,1)="5","Frequent Buyers",
IF(RIGHT(AN106,1)="5","Big Spenders",
IF(LEFT(AN106,1)="4","Potential Loyalists",
IF(LEFT(AN106,1)="3","Needs Attention",
IF(LEFT(AN106,1)="2","About to Sleep",
IF(LEFT(AN106,1)="1","Lost",
IF(LEFT(AN106,1)&lt;="2","At Risk","Others")))))))))</f>
        <v>Potential Loyalists</v>
      </c>
    </row>
    <row r="107" spans="1:41" x14ac:dyDescent="0.3">
      <c r="A107">
        <v>6950</v>
      </c>
      <c r="B107">
        <v>1958</v>
      </c>
      <c r="C107" t="s">
        <v>41</v>
      </c>
      <c r="D107" t="s">
        <v>33</v>
      </c>
      <c r="E107">
        <v>49572</v>
      </c>
      <c r="F107">
        <v>1</v>
      </c>
      <c r="G107">
        <v>1</v>
      </c>
      <c r="H107" s="1">
        <v>41623</v>
      </c>
      <c r="I107">
        <v>25</v>
      </c>
      <c r="J107">
        <v>35</v>
      </c>
      <c r="K107">
        <v>1</v>
      </c>
      <c r="L107">
        <v>16</v>
      </c>
      <c r="M107">
        <v>0</v>
      </c>
      <c r="N107">
        <v>1</v>
      </c>
      <c r="O107">
        <v>1</v>
      </c>
      <c r="P107">
        <v>2</v>
      </c>
      <c r="Q107">
        <v>2</v>
      </c>
      <c r="R107">
        <v>0</v>
      </c>
      <c r="S107">
        <v>3</v>
      </c>
      <c r="T107">
        <v>7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32</v>
      </c>
      <c r="AC107" s="13">
        <f>SUM(Table13[[#This Row],[MntWines]:[MntGoldProds]])</f>
        <v>54</v>
      </c>
      <c r="AD107" s="13">
        <f>AVERAGE(Table13[[#This Row],[MntWines]:[MntGoldProds]])</f>
        <v>9</v>
      </c>
      <c r="AG107">
        <f>SUM(Table13[[#This Row],[NumDealsPurchases]:[NumStorePurchases]])</f>
        <v>7</v>
      </c>
      <c r="AH107" s="14">
        <f>44232-Table13[[#This Row],[Dt_Customer]]</f>
        <v>2609</v>
      </c>
      <c r="AJ107" s="13">
        <f>Table13[[#This Row],[NumDealsPurchases]]/Table13[[#This Row],[Total Number of Purchases]]*100</f>
        <v>28.571428571428569</v>
      </c>
      <c r="AK107">
        <f>6-ROUNDUP(_xlfn.PERCENTRANK.INC(Table13[Recency],Table13[[#This Row],[Recency]])*5, 0)</f>
        <v>4</v>
      </c>
      <c r="AL107" s="15">
        <f>ROUNDUP(_xlfn.PERCENTRANK.INC(Table13[Total Number of Purchases],Table13[[#This Row],[Total Number of Purchases]])*5,0)</f>
        <v>1</v>
      </c>
      <c r="AM107" s="15">
        <f>ROUNDUP(_xlfn.PERCENTRANK.INC(Table13[Total Spend],Table13[[#This Row],[Total Spend]])*5,0)</f>
        <v>1</v>
      </c>
      <c r="AN107" s="15" t="str">
        <f>Table13[[#This Row],[Recency Score]]&amp;Table13[[#This Row],[Frequency Score]]&amp;Table13[[#This Row],[Monetary Score]]</f>
        <v>411</v>
      </c>
      <c r="AO107" s="15" t="str">
        <f>IF(AN107="555","Champions",
IF(AND(LEFT(AN107,1)="5", MID(AN107,2,1)&gt;="3"),"Loyal Customers",
IF(MID(AN107,2,1)="5","Frequent Buyers",
IF(RIGHT(AN107,1)="5","Big Spenders",
IF(LEFT(AN107,1)="4","Potential Loyalists",
IF(LEFT(AN107,1)="3","Needs Attention",
IF(LEFT(AN107,1)="2","About to Sleep",
IF(LEFT(AN107,1)="1","Lost",
IF(LEFT(AN107,1)&lt;="2","At Risk","Others")))))))))</f>
        <v>Potential Loyalists</v>
      </c>
    </row>
    <row r="108" spans="1:41" x14ac:dyDescent="0.3">
      <c r="A108">
        <v>8523</v>
      </c>
      <c r="B108">
        <v>1968</v>
      </c>
      <c r="C108" t="s">
        <v>28</v>
      </c>
      <c r="D108" t="s">
        <v>33</v>
      </c>
      <c r="E108">
        <v>19329</v>
      </c>
      <c r="F108">
        <v>1</v>
      </c>
      <c r="G108">
        <v>0</v>
      </c>
      <c r="H108" s="1">
        <v>41622</v>
      </c>
      <c r="I108">
        <v>39</v>
      </c>
      <c r="J108">
        <v>24</v>
      </c>
      <c r="K108">
        <v>1</v>
      </c>
      <c r="L108">
        <v>16</v>
      </c>
      <c r="M108">
        <v>12</v>
      </c>
      <c r="N108">
        <v>2</v>
      </c>
      <c r="O108">
        <v>5</v>
      </c>
      <c r="P108">
        <v>3</v>
      </c>
      <c r="Q108">
        <v>4</v>
      </c>
      <c r="R108">
        <v>0</v>
      </c>
      <c r="S108">
        <v>3</v>
      </c>
      <c r="T108">
        <v>8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t="s">
        <v>32</v>
      </c>
      <c r="AC108" s="13">
        <f>SUM(Table13[[#This Row],[MntWines]:[MntGoldProds]])</f>
        <v>60</v>
      </c>
      <c r="AD108" s="13">
        <f>AVERAGE(Table13[[#This Row],[MntWines]:[MntGoldProds]])</f>
        <v>10</v>
      </c>
      <c r="AG108">
        <f>SUM(Table13[[#This Row],[NumDealsPurchases]:[NumStorePurchases]])</f>
        <v>10</v>
      </c>
      <c r="AH108" s="14">
        <f>44232-Table13[[#This Row],[Dt_Customer]]</f>
        <v>2610</v>
      </c>
      <c r="AJ108" s="13">
        <f>Table13[[#This Row],[NumDealsPurchases]]/Table13[[#This Row],[Total Number of Purchases]]*100</f>
        <v>30</v>
      </c>
      <c r="AK108">
        <f>6-ROUNDUP(_xlfn.PERCENTRANK.INC(Table13[Recency],Table13[[#This Row],[Recency]])*5, 0)</f>
        <v>4</v>
      </c>
      <c r="AL108" s="15">
        <f>ROUNDUP(_xlfn.PERCENTRANK.INC(Table13[Total Number of Purchases],Table13[[#This Row],[Total Number of Purchases]])*5,0)</f>
        <v>2</v>
      </c>
      <c r="AM108" s="15">
        <f>ROUNDUP(_xlfn.PERCENTRANK.INC(Table13[Total Spend],Table13[[#This Row],[Total Spend]])*5,0)</f>
        <v>2</v>
      </c>
      <c r="AN108" s="15" t="str">
        <f>Table13[[#This Row],[Recency Score]]&amp;Table13[[#This Row],[Frequency Score]]&amp;Table13[[#This Row],[Monetary Score]]</f>
        <v>422</v>
      </c>
      <c r="AO108" s="15" t="str">
        <f>IF(AN108="555","Champions",
IF(AND(LEFT(AN108,1)="5", MID(AN108,2,1)&gt;="3"),"Loyal Customers",
IF(MID(AN108,2,1)="5","Frequent Buyers",
IF(RIGHT(AN108,1)="5","Big Spenders",
IF(LEFT(AN108,1)="4","Potential Loyalists",
IF(LEFT(AN108,1)="3","Needs Attention",
IF(LEFT(AN108,1)="2","About to Sleep",
IF(LEFT(AN108,1)="1","Lost",
IF(LEFT(AN108,1)&lt;="2","At Risk","Others")))))))))</f>
        <v>Potential Loyalists</v>
      </c>
    </row>
    <row r="109" spans="1:41" x14ac:dyDescent="0.3">
      <c r="A109">
        <v>8086</v>
      </c>
      <c r="B109">
        <v>1959</v>
      </c>
      <c r="C109" t="s">
        <v>28</v>
      </c>
      <c r="D109" t="s">
        <v>33</v>
      </c>
      <c r="E109">
        <v>42243</v>
      </c>
      <c r="F109">
        <v>1</v>
      </c>
      <c r="G109">
        <v>1</v>
      </c>
      <c r="H109" s="1">
        <v>41619</v>
      </c>
      <c r="I109">
        <v>34</v>
      </c>
      <c r="J109">
        <v>48</v>
      </c>
      <c r="K109">
        <v>0</v>
      </c>
      <c r="L109">
        <v>2</v>
      </c>
      <c r="M109">
        <v>0</v>
      </c>
      <c r="N109">
        <v>0</v>
      </c>
      <c r="O109">
        <v>5</v>
      </c>
      <c r="P109">
        <v>2</v>
      </c>
      <c r="Q109">
        <v>2</v>
      </c>
      <c r="R109">
        <v>0</v>
      </c>
      <c r="S109">
        <v>3</v>
      </c>
      <c r="T109">
        <v>7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t="s">
        <v>43</v>
      </c>
      <c r="AC109" s="13">
        <f>SUM(Table13[[#This Row],[MntWines]:[MntGoldProds]])</f>
        <v>55</v>
      </c>
      <c r="AD109" s="13">
        <f>AVERAGE(Table13[[#This Row],[MntWines]:[MntGoldProds]])</f>
        <v>9.1666666666666661</v>
      </c>
      <c r="AG109">
        <f>SUM(Table13[[#This Row],[NumDealsPurchases]:[NumStorePurchases]])</f>
        <v>7</v>
      </c>
      <c r="AH109" s="14">
        <f>44232-Table13[[#This Row],[Dt_Customer]]</f>
        <v>2613</v>
      </c>
      <c r="AJ109" s="13">
        <f>Table13[[#This Row],[NumDealsPurchases]]/Table13[[#This Row],[Total Number of Purchases]]*100</f>
        <v>28.571428571428569</v>
      </c>
      <c r="AK109">
        <f>6-ROUNDUP(_xlfn.PERCENTRANK.INC(Table13[Recency],Table13[[#This Row],[Recency]])*5, 0)</f>
        <v>4</v>
      </c>
      <c r="AL109" s="15">
        <f>ROUNDUP(_xlfn.PERCENTRANK.INC(Table13[Total Number of Purchases],Table13[[#This Row],[Total Number of Purchases]])*5,0)</f>
        <v>1</v>
      </c>
      <c r="AM109" s="15">
        <f>ROUNDUP(_xlfn.PERCENTRANK.INC(Table13[Total Spend],Table13[[#This Row],[Total Spend]])*5,0)</f>
        <v>1</v>
      </c>
      <c r="AN109" s="15" t="str">
        <f>Table13[[#This Row],[Recency Score]]&amp;Table13[[#This Row],[Frequency Score]]&amp;Table13[[#This Row],[Monetary Score]]</f>
        <v>411</v>
      </c>
      <c r="AO109" s="15" t="str">
        <f>IF(AN109="555","Champions",
IF(AND(LEFT(AN109,1)="5", MID(AN109,2,1)&gt;="3"),"Loyal Customers",
IF(MID(AN109,2,1)="5","Frequent Buyers",
IF(RIGHT(AN109,1)="5","Big Spenders",
IF(LEFT(AN109,1)="4","Potential Loyalists",
IF(LEFT(AN109,1)="3","Needs Attention",
IF(LEFT(AN109,1)="2","About to Sleep",
IF(LEFT(AN109,1)="1","Lost",
IF(LEFT(AN109,1)&lt;="2","At Risk","Others")))))))))</f>
        <v>Potential Loyalists</v>
      </c>
    </row>
    <row r="110" spans="1:41" x14ac:dyDescent="0.3">
      <c r="A110">
        <v>7235</v>
      </c>
      <c r="B110">
        <v>1975</v>
      </c>
      <c r="C110" t="s">
        <v>38</v>
      </c>
      <c r="D110" t="s">
        <v>33</v>
      </c>
      <c r="E110">
        <v>17003</v>
      </c>
      <c r="F110">
        <v>1</v>
      </c>
      <c r="G110">
        <v>0</v>
      </c>
      <c r="H110" s="1">
        <v>41617</v>
      </c>
      <c r="I110">
        <v>37</v>
      </c>
      <c r="J110">
        <v>2</v>
      </c>
      <c r="K110">
        <v>5</v>
      </c>
      <c r="L110">
        <v>12</v>
      </c>
      <c r="M110">
        <v>4</v>
      </c>
      <c r="N110">
        <v>8</v>
      </c>
      <c r="O110">
        <v>7</v>
      </c>
      <c r="P110">
        <v>3</v>
      </c>
      <c r="Q110">
        <v>2</v>
      </c>
      <c r="R110">
        <v>0</v>
      </c>
      <c r="S110">
        <v>4</v>
      </c>
      <c r="T110">
        <v>5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39</v>
      </c>
      <c r="AC110" s="13">
        <f>SUM(Table13[[#This Row],[MntWines]:[MntGoldProds]])</f>
        <v>38</v>
      </c>
      <c r="AD110" s="13">
        <f>AVERAGE(Table13[[#This Row],[MntWines]:[MntGoldProds]])</f>
        <v>6.333333333333333</v>
      </c>
      <c r="AG110">
        <f>SUM(Table13[[#This Row],[NumDealsPurchases]:[NumStorePurchases]])</f>
        <v>9</v>
      </c>
      <c r="AH110" s="14">
        <f>44232-Table13[[#This Row],[Dt_Customer]]</f>
        <v>2615</v>
      </c>
      <c r="AJ110" s="13">
        <f>Table13[[#This Row],[NumDealsPurchases]]/Table13[[#This Row],[Total Number of Purchases]]*100</f>
        <v>33.333333333333329</v>
      </c>
      <c r="AK110">
        <f>6-ROUNDUP(_xlfn.PERCENTRANK.INC(Table13[Recency],Table13[[#This Row],[Recency]])*5, 0)</f>
        <v>4</v>
      </c>
      <c r="AL110" s="15">
        <f>ROUNDUP(_xlfn.PERCENTRANK.INC(Table13[Total Number of Purchases],Table13[[#This Row],[Total Number of Purchases]])*5,0)</f>
        <v>2</v>
      </c>
      <c r="AM110" s="15">
        <f>ROUNDUP(_xlfn.PERCENTRANK.INC(Table13[Total Spend],Table13[[#This Row],[Total Spend]])*5,0)</f>
        <v>1</v>
      </c>
      <c r="AN110" s="15" t="str">
        <f>Table13[[#This Row],[Recency Score]]&amp;Table13[[#This Row],[Frequency Score]]&amp;Table13[[#This Row],[Monetary Score]]</f>
        <v>421</v>
      </c>
      <c r="AO110" s="15" t="str">
        <f>IF(AN110="555","Champions",
IF(AND(LEFT(AN110,1)="5", MID(AN110,2,1)&gt;="3"),"Loyal Customers",
IF(MID(AN110,2,1)="5","Frequent Buyers",
IF(RIGHT(AN110,1)="5","Big Spenders",
IF(LEFT(AN110,1)="4","Potential Loyalists",
IF(LEFT(AN110,1)="3","Needs Attention",
IF(LEFT(AN110,1)="2","About to Sleep",
IF(LEFT(AN110,1)="1","Lost",
IF(LEFT(AN110,1)&lt;="2","At Risk","Others")))))))))</f>
        <v>Potential Loyalists</v>
      </c>
    </row>
    <row r="111" spans="1:41" x14ac:dyDescent="0.3">
      <c r="A111">
        <v>3153</v>
      </c>
      <c r="B111">
        <v>1957</v>
      </c>
      <c r="C111" t="s">
        <v>37</v>
      </c>
      <c r="D111" t="s">
        <v>31</v>
      </c>
      <c r="E111">
        <v>40737</v>
      </c>
      <c r="F111">
        <v>2</v>
      </c>
      <c r="G111">
        <v>1</v>
      </c>
      <c r="H111" s="1">
        <v>41616</v>
      </c>
      <c r="I111">
        <v>24</v>
      </c>
      <c r="J111">
        <v>11</v>
      </c>
      <c r="K111">
        <v>0</v>
      </c>
      <c r="L111">
        <v>4</v>
      </c>
      <c r="M111">
        <v>0</v>
      </c>
      <c r="N111">
        <v>0</v>
      </c>
      <c r="O111">
        <v>2</v>
      </c>
      <c r="P111">
        <v>1</v>
      </c>
      <c r="Q111">
        <v>1</v>
      </c>
      <c r="R111">
        <v>0</v>
      </c>
      <c r="S111">
        <v>2</v>
      </c>
      <c r="T111">
        <v>8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t="s">
        <v>43</v>
      </c>
      <c r="AC111" s="13">
        <f>SUM(Table13[[#This Row],[MntWines]:[MntGoldProds]])</f>
        <v>17</v>
      </c>
      <c r="AD111" s="13">
        <f>AVERAGE(Table13[[#This Row],[MntWines]:[MntGoldProds]])</f>
        <v>2.8333333333333335</v>
      </c>
      <c r="AG111">
        <f>SUM(Table13[[#This Row],[NumDealsPurchases]:[NumStorePurchases]])</f>
        <v>4</v>
      </c>
      <c r="AH111" s="14">
        <f>44232-Table13[[#This Row],[Dt_Customer]]</f>
        <v>2616</v>
      </c>
      <c r="AJ111" s="13">
        <f>Table13[[#This Row],[NumDealsPurchases]]/Table13[[#This Row],[Total Number of Purchases]]*100</f>
        <v>25</v>
      </c>
      <c r="AK111">
        <f>6-ROUNDUP(_xlfn.PERCENTRANK.INC(Table13[Recency],Table13[[#This Row],[Recency]])*5, 0)</f>
        <v>4</v>
      </c>
      <c r="AL111" s="15">
        <f>ROUNDUP(_xlfn.PERCENTRANK.INC(Table13[Total Number of Purchases],Table13[[#This Row],[Total Number of Purchases]])*5,0)</f>
        <v>1</v>
      </c>
      <c r="AM111" s="15">
        <f>ROUNDUP(_xlfn.PERCENTRANK.INC(Table13[Total Spend],Table13[[#This Row],[Total Spend]])*5,0)</f>
        <v>1</v>
      </c>
      <c r="AN111" s="15" t="str">
        <f>Table13[[#This Row],[Recency Score]]&amp;Table13[[#This Row],[Frequency Score]]&amp;Table13[[#This Row],[Monetary Score]]</f>
        <v>411</v>
      </c>
      <c r="AO111" s="15" t="str">
        <f>IF(AN111="555","Champions",
IF(AND(LEFT(AN111,1)="5", MID(AN111,2,1)&gt;="3"),"Loyal Customers",
IF(MID(AN111,2,1)="5","Frequent Buyers",
IF(RIGHT(AN111,1)="5","Big Spenders",
IF(LEFT(AN111,1)="4","Potential Loyalists",
IF(LEFT(AN111,1)="3","Needs Attention",
IF(LEFT(AN111,1)="2","About to Sleep",
IF(LEFT(AN111,1)="1","Lost",
IF(LEFT(AN111,1)&lt;="2","At Risk","Others")))))))))</f>
        <v>Potential Loyalists</v>
      </c>
    </row>
    <row r="112" spans="1:41" x14ac:dyDescent="0.3">
      <c r="A112">
        <v>8527</v>
      </c>
      <c r="B112">
        <v>1965</v>
      </c>
      <c r="C112" t="s">
        <v>41</v>
      </c>
      <c r="D112" t="s">
        <v>35</v>
      </c>
      <c r="E112">
        <v>65735</v>
      </c>
      <c r="F112">
        <v>1</v>
      </c>
      <c r="G112">
        <v>1</v>
      </c>
      <c r="H112" s="1">
        <v>41615</v>
      </c>
      <c r="I112">
        <v>37</v>
      </c>
      <c r="J112">
        <v>239</v>
      </c>
      <c r="K112">
        <v>7</v>
      </c>
      <c r="L112">
        <v>119</v>
      </c>
      <c r="M112">
        <v>4</v>
      </c>
      <c r="N112">
        <v>15</v>
      </c>
      <c r="O112">
        <v>11</v>
      </c>
      <c r="P112">
        <v>5</v>
      </c>
      <c r="Q112">
        <v>6</v>
      </c>
      <c r="R112">
        <v>2</v>
      </c>
      <c r="S112">
        <v>6</v>
      </c>
      <c r="T112">
        <v>7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t="s">
        <v>30</v>
      </c>
      <c r="AC112" s="13">
        <f>SUM(Table13[[#This Row],[MntWines]:[MntGoldProds]])</f>
        <v>395</v>
      </c>
      <c r="AD112" s="13">
        <f>AVERAGE(Table13[[#This Row],[MntWines]:[MntGoldProds]])</f>
        <v>65.833333333333329</v>
      </c>
      <c r="AG112">
        <f>SUM(Table13[[#This Row],[NumDealsPurchases]:[NumStorePurchases]])</f>
        <v>19</v>
      </c>
      <c r="AH112" s="14">
        <f>44232-Table13[[#This Row],[Dt_Customer]]</f>
        <v>2617</v>
      </c>
      <c r="AJ112" s="13">
        <f>Table13[[#This Row],[NumDealsPurchases]]/Table13[[#This Row],[Total Number of Purchases]]*100</f>
        <v>26.315789473684209</v>
      </c>
      <c r="AK112">
        <f>6-ROUNDUP(_xlfn.PERCENTRANK.INC(Table13[Recency],Table13[[#This Row],[Recency]])*5, 0)</f>
        <v>4</v>
      </c>
      <c r="AL112" s="15">
        <f>ROUNDUP(_xlfn.PERCENTRANK.INC(Table13[Total Number of Purchases],Table13[[#This Row],[Total Number of Purchases]])*5,0)</f>
        <v>4</v>
      </c>
      <c r="AM112" s="15">
        <f>ROUNDUP(_xlfn.PERCENTRANK.INC(Table13[Total Spend],Table13[[#This Row],[Total Spend]])*5,0)</f>
        <v>3</v>
      </c>
      <c r="AN112" s="15" t="str">
        <f>Table13[[#This Row],[Recency Score]]&amp;Table13[[#This Row],[Frequency Score]]&amp;Table13[[#This Row],[Monetary Score]]</f>
        <v>443</v>
      </c>
      <c r="AO112" s="15" t="str">
        <f>IF(AN112="555","Champions",
IF(AND(LEFT(AN112,1)="5", MID(AN112,2,1)&gt;="3"),"Loyal Customers",
IF(MID(AN112,2,1)="5","Frequent Buyers",
IF(RIGHT(AN112,1)="5","Big Spenders",
IF(LEFT(AN112,1)="4","Potential Loyalists",
IF(LEFT(AN112,1)="3","Needs Attention",
IF(LEFT(AN112,1)="2","About to Sleep",
IF(LEFT(AN112,1)="1","Lost",
IF(LEFT(AN112,1)&lt;="2","At Risk","Others")))))))))</f>
        <v>Potential Loyalists</v>
      </c>
    </row>
    <row r="113" spans="1:41" x14ac:dyDescent="0.3">
      <c r="A113">
        <v>4137</v>
      </c>
      <c r="B113">
        <v>1948</v>
      </c>
      <c r="C113" t="s">
        <v>28</v>
      </c>
      <c r="D113" t="s">
        <v>35</v>
      </c>
      <c r="E113">
        <v>70666</v>
      </c>
      <c r="F113">
        <v>0</v>
      </c>
      <c r="G113">
        <v>0</v>
      </c>
      <c r="H113" s="1">
        <v>41614</v>
      </c>
      <c r="I113">
        <v>29</v>
      </c>
      <c r="J113">
        <v>398</v>
      </c>
      <c r="K113">
        <v>40</v>
      </c>
      <c r="L113">
        <v>367</v>
      </c>
      <c r="M113">
        <v>119</v>
      </c>
      <c r="N113">
        <v>122</v>
      </c>
      <c r="O113">
        <v>30</v>
      </c>
      <c r="P113">
        <v>1</v>
      </c>
      <c r="Q113">
        <v>7</v>
      </c>
      <c r="R113">
        <v>4</v>
      </c>
      <c r="S113">
        <v>4</v>
      </c>
      <c r="T113">
        <v>4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36</v>
      </c>
      <c r="AC113" s="13">
        <f>SUM(Table13[[#This Row],[MntWines]:[MntGoldProds]])</f>
        <v>1076</v>
      </c>
      <c r="AD113" s="13">
        <f>AVERAGE(Table13[[#This Row],[MntWines]:[MntGoldProds]])</f>
        <v>179.33333333333334</v>
      </c>
      <c r="AG113">
        <f>SUM(Table13[[#This Row],[NumDealsPurchases]:[NumStorePurchases]])</f>
        <v>16</v>
      </c>
      <c r="AH113" s="14">
        <f>44232-Table13[[#This Row],[Dt_Customer]]</f>
        <v>2618</v>
      </c>
      <c r="AJ113" s="13">
        <f>Table13[[#This Row],[NumDealsPurchases]]/Table13[[#This Row],[Total Number of Purchases]]*100</f>
        <v>6.25</v>
      </c>
      <c r="AK113">
        <f>6-ROUNDUP(_xlfn.PERCENTRANK.INC(Table13[Recency],Table13[[#This Row],[Recency]])*5, 0)</f>
        <v>4</v>
      </c>
      <c r="AL113" s="15">
        <f>ROUNDUP(_xlfn.PERCENTRANK.INC(Table13[Total Number of Purchases],Table13[[#This Row],[Total Number of Purchases]])*5,0)</f>
        <v>3</v>
      </c>
      <c r="AM113" s="15">
        <f>ROUNDUP(_xlfn.PERCENTRANK.INC(Table13[Total Spend],Table13[[#This Row],[Total Spend]])*5,0)</f>
        <v>4</v>
      </c>
      <c r="AN113" s="15" t="str">
        <f>Table13[[#This Row],[Recency Score]]&amp;Table13[[#This Row],[Frequency Score]]&amp;Table13[[#This Row],[Monetary Score]]</f>
        <v>434</v>
      </c>
      <c r="AO113" s="15" t="str">
        <f>IF(AN113="555","Champions",
IF(AND(LEFT(AN113,1)="5", MID(AN113,2,1)&gt;="3"),"Loyal Customers",
IF(MID(AN113,2,1)="5","Frequent Buyers",
IF(RIGHT(AN113,1)="5","Big Spenders",
IF(LEFT(AN113,1)="4","Potential Loyalists",
IF(LEFT(AN113,1)="3","Needs Attention",
IF(LEFT(AN113,1)="2","About to Sleep",
IF(LEFT(AN113,1)="1","Lost",
IF(LEFT(AN113,1)&lt;="2","At Risk","Others")))))))))</f>
        <v>Potential Loyalists</v>
      </c>
    </row>
    <row r="114" spans="1:41" x14ac:dyDescent="0.3">
      <c r="A114">
        <v>9119</v>
      </c>
      <c r="B114">
        <v>1950</v>
      </c>
      <c r="C114" t="s">
        <v>28</v>
      </c>
      <c r="D114" t="s">
        <v>35</v>
      </c>
      <c r="E114">
        <v>60905</v>
      </c>
      <c r="F114">
        <v>0</v>
      </c>
      <c r="G114">
        <v>1</v>
      </c>
      <c r="H114" s="1">
        <v>41613</v>
      </c>
      <c r="I114">
        <v>27</v>
      </c>
      <c r="J114">
        <v>208</v>
      </c>
      <c r="K114">
        <v>17</v>
      </c>
      <c r="L114">
        <v>76</v>
      </c>
      <c r="M114">
        <v>36</v>
      </c>
      <c r="N114">
        <v>17</v>
      </c>
      <c r="O114">
        <v>38</v>
      </c>
      <c r="P114">
        <v>2</v>
      </c>
      <c r="Q114">
        <v>3</v>
      </c>
      <c r="R114">
        <v>3</v>
      </c>
      <c r="S114">
        <v>7</v>
      </c>
      <c r="T114">
        <v>2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34</v>
      </c>
      <c r="AC114" s="13">
        <f>SUM(Table13[[#This Row],[MntWines]:[MntGoldProds]])</f>
        <v>392</v>
      </c>
      <c r="AD114" s="13">
        <f>AVERAGE(Table13[[#This Row],[MntWines]:[MntGoldProds]])</f>
        <v>65.333333333333329</v>
      </c>
      <c r="AG114">
        <f>SUM(Table13[[#This Row],[NumDealsPurchases]:[NumStorePurchases]])</f>
        <v>15</v>
      </c>
      <c r="AH114" s="14">
        <f>44232-Table13[[#This Row],[Dt_Customer]]</f>
        <v>2619</v>
      </c>
      <c r="AJ114" s="13">
        <f>Table13[[#This Row],[NumDealsPurchases]]/Table13[[#This Row],[Total Number of Purchases]]*100</f>
        <v>13.333333333333334</v>
      </c>
      <c r="AK114">
        <f>6-ROUNDUP(_xlfn.PERCENTRANK.INC(Table13[Recency],Table13[[#This Row],[Recency]])*5, 0)</f>
        <v>4</v>
      </c>
      <c r="AL114" s="15">
        <f>ROUNDUP(_xlfn.PERCENTRANK.INC(Table13[Total Number of Purchases],Table13[[#This Row],[Total Number of Purchases]])*5,0)</f>
        <v>3</v>
      </c>
      <c r="AM114" s="15">
        <f>ROUNDUP(_xlfn.PERCENTRANK.INC(Table13[Total Spend],Table13[[#This Row],[Total Spend]])*5,0)</f>
        <v>3</v>
      </c>
      <c r="AN114" s="15" t="str">
        <f>Table13[[#This Row],[Recency Score]]&amp;Table13[[#This Row],[Frequency Score]]&amp;Table13[[#This Row],[Monetary Score]]</f>
        <v>433</v>
      </c>
      <c r="AO114" s="15" t="str">
        <f>IF(AN114="555","Champions",
IF(AND(LEFT(AN114,1)="5", MID(AN114,2,1)&gt;="3"),"Loyal Customers",
IF(MID(AN114,2,1)="5","Frequent Buyers",
IF(RIGHT(AN114,1)="5","Big Spenders",
IF(LEFT(AN114,1)="4","Potential Loyalists",
IF(LEFT(AN114,1)="3","Needs Attention",
IF(LEFT(AN114,1)="2","About to Sleep",
IF(LEFT(AN114,1)="1","Lost",
IF(LEFT(AN114,1)&lt;="2","At Risk","Others")))))))))</f>
        <v>Potential Loyalists</v>
      </c>
    </row>
    <row r="115" spans="1:41" x14ac:dyDescent="0.3">
      <c r="A115">
        <v>1968</v>
      </c>
      <c r="B115">
        <v>1971</v>
      </c>
      <c r="C115" t="s">
        <v>28</v>
      </c>
      <c r="D115" t="s">
        <v>42</v>
      </c>
      <c r="E115">
        <v>45684</v>
      </c>
      <c r="F115">
        <v>1</v>
      </c>
      <c r="G115">
        <v>0</v>
      </c>
      <c r="H115" s="1">
        <v>41610</v>
      </c>
      <c r="I115">
        <v>37</v>
      </c>
      <c r="J115">
        <v>5</v>
      </c>
      <c r="K115">
        <v>1</v>
      </c>
      <c r="L115">
        <v>5</v>
      </c>
      <c r="M115">
        <v>10</v>
      </c>
      <c r="N115">
        <v>0</v>
      </c>
      <c r="O115">
        <v>7</v>
      </c>
      <c r="P115">
        <v>1</v>
      </c>
      <c r="Q115">
        <v>1</v>
      </c>
      <c r="R115">
        <v>0</v>
      </c>
      <c r="S115">
        <v>2</v>
      </c>
      <c r="T115">
        <v>7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t="s">
        <v>43</v>
      </c>
      <c r="AC115" s="13">
        <f>SUM(Table13[[#This Row],[MntWines]:[MntGoldProds]])</f>
        <v>28</v>
      </c>
      <c r="AD115" s="13">
        <f>AVERAGE(Table13[[#This Row],[MntWines]:[MntGoldProds]])</f>
        <v>4.666666666666667</v>
      </c>
      <c r="AG115">
        <f>SUM(Table13[[#This Row],[NumDealsPurchases]:[NumStorePurchases]])</f>
        <v>4</v>
      </c>
      <c r="AH115" s="14">
        <f>44232-Table13[[#This Row],[Dt_Customer]]</f>
        <v>2622</v>
      </c>
      <c r="AJ115" s="13">
        <f>Table13[[#This Row],[NumDealsPurchases]]/Table13[[#This Row],[Total Number of Purchases]]*100</f>
        <v>25</v>
      </c>
      <c r="AK115">
        <f>6-ROUNDUP(_xlfn.PERCENTRANK.INC(Table13[Recency],Table13[[#This Row],[Recency]])*5, 0)</f>
        <v>4</v>
      </c>
      <c r="AL115" s="15">
        <f>ROUNDUP(_xlfn.PERCENTRANK.INC(Table13[Total Number of Purchases],Table13[[#This Row],[Total Number of Purchases]])*5,0)</f>
        <v>1</v>
      </c>
      <c r="AM115" s="15">
        <f>ROUNDUP(_xlfn.PERCENTRANK.INC(Table13[Total Spend],Table13[[#This Row],[Total Spend]])*5,0)</f>
        <v>1</v>
      </c>
      <c r="AN115" s="15" t="str">
        <f>Table13[[#This Row],[Recency Score]]&amp;Table13[[#This Row],[Frequency Score]]&amp;Table13[[#This Row],[Monetary Score]]</f>
        <v>411</v>
      </c>
      <c r="AO115" s="15" t="str">
        <f>IF(AN115="555","Champions",
IF(AND(LEFT(AN115,1)="5", MID(AN115,2,1)&gt;="3"),"Loyal Customers",
IF(MID(AN115,2,1)="5","Frequent Buyers",
IF(RIGHT(AN115,1)="5","Big Spenders",
IF(LEFT(AN115,1)="4","Potential Loyalists",
IF(LEFT(AN115,1)="3","Needs Attention",
IF(LEFT(AN115,1)="2","About to Sleep",
IF(LEFT(AN115,1)="1","Lost",
IF(LEFT(AN115,1)&lt;="2","At Risk","Others")))))))))</f>
        <v>Potential Loyalists</v>
      </c>
    </row>
    <row r="116" spans="1:41" x14ac:dyDescent="0.3">
      <c r="A116">
        <v>6885</v>
      </c>
      <c r="B116">
        <v>1977</v>
      </c>
      <c r="C116" t="s">
        <v>28</v>
      </c>
      <c r="D116" t="s">
        <v>29</v>
      </c>
      <c r="E116">
        <v>32952</v>
      </c>
      <c r="F116">
        <v>1</v>
      </c>
      <c r="G116">
        <v>0</v>
      </c>
      <c r="H116" s="1">
        <v>41609</v>
      </c>
      <c r="I116">
        <v>36</v>
      </c>
      <c r="J116">
        <v>38</v>
      </c>
      <c r="K116">
        <v>0</v>
      </c>
      <c r="L116">
        <v>12</v>
      </c>
      <c r="M116">
        <v>3</v>
      </c>
      <c r="N116">
        <v>1</v>
      </c>
      <c r="O116">
        <v>1</v>
      </c>
      <c r="P116">
        <v>1</v>
      </c>
      <c r="Q116">
        <v>2</v>
      </c>
      <c r="R116">
        <v>0</v>
      </c>
      <c r="S116">
        <v>3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32</v>
      </c>
      <c r="AC116" s="13">
        <f>SUM(Table13[[#This Row],[MntWines]:[MntGoldProds]])</f>
        <v>55</v>
      </c>
      <c r="AD116" s="13">
        <f>AVERAGE(Table13[[#This Row],[MntWines]:[MntGoldProds]])</f>
        <v>9.1666666666666661</v>
      </c>
      <c r="AG116">
        <f>SUM(Table13[[#This Row],[NumDealsPurchases]:[NumStorePurchases]])</f>
        <v>6</v>
      </c>
      <c r="AH116" s="14">
        <f>44232-Table13[[#This Row],[Dt_Customer]]</f>
        <v>2623</v>
      </c>
      <c r="AJ116" s="13">
        <f>Table13[[#This Row],[NumDealsPurchases]]/Table13[[#This Row],[Total Number of Purchases]]*100</f>
        <v>16.666666666666664</v>
      </c>
      <c r="AK116">
        <f>6-ROUNDUP(_xlfn.PERCENTRANK.INC(Table13[Recency],Table13[[#This Row],[Recency]])*5, 0)</f>
        <v>4</v>
      </c>
      <c r="AL116" s="15">
        <f>ROUNDUP(_xlfn.PERCENTRANK.INC(Table13[Total Number of Purchases],Table13[[#This Row],[Total Number of Purchases]])*5,0)</f>
        <v>1</v>
      </c>
      <c r="AM116" s="15">
        <f>ROUNDUP(_xlfn.PERCENTRANK.INC(Table13[Total Spend],Table13[[#This Row],[Total Spend]])*5,0)</f>
        <v>1</v>
      </c>
      <c r="AN116" s="15" t="str">
        <f>Table13[[#This Row],[Recency Score]]&amp;Table13[[#This Row],[Frequency Score]]&amp;Table13[[#This Row],[Monetary Score]]</f>
        <v>411</v>
      </c>
      <c r="AO116" s="15" t="str">
        <f>IF(AN116="555","Champions",
IF(AND(LEFT(AN116,1)="5", MID(AN116,2,1)&gt;="3"),"Loyal Customers",
IF(MID(AN116,2,1)="5","Frequent Buyers",
IF(RIGHT(AN116,1)="5","Big Spenders",
IF(LEFT(AN116,1)="4","Potential Loyalists",
IF(LEFT(AN116,1)="3","Needs Attention",
IF(LEFT(AN116,1)="2","About to Sleep",
IF(LEFT(AN116,1)="1","Lost",
IF(LEFT(AN116,1)&lt;="2","At Risk","Others")))))))))</f>
        <v>Potential Loyalists</v>
      </c>
    </row>
    <row r="117" spans="1:41" x14ac:dyDescent="0.3">
      <c r="A117">
        <v>907</v>
      </c>
      <c r="B117">
        <v>1975</v>
      </c>
      <c r="C117" t="s">
        <v>28</v>
      </c>
      <c r="D117" t="s">
        <v>33</v>
      </c>
      <c r="E117">
        <v>46149</v>
      </c>
      <c r="F117">
        <v>0</v>
      </c>
      <c r="G117">
        <v>1</v>
      </c>
      <c r="H117" s="1">
        <v>41607</v>
      </c>
      <c r="I117">
        <v>36</v>
      </c>
      <c r="J117">
        <v>254</v>
      </c>
      <c r="K117">
        <v>6</v>
      </c>
      <c r="L117">
        <v>71</v>
      </c>
      <c r="M117">
        <v>4</v>
      </c>
      <c r="N117">
        <v>0</v>
      </c>
      <c r="O117">
        <v>27</v>
      </c>
      <c r="P117">
        <v>5</v>
      </c>
      <c r="Q117">
        <v>5</v>
      </c>
      <c r="R117">
        <v>1</v>
      </c>
      <c r="S117">
        <v>7</v>
      </c>
      <c r="T117">
        <v>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30</v>
      </c>
      <c r="AC117" s="13">
        <f>SUM(Table13[[#This Row],[MntWines]:[MntGoldProds]])</f>
        <v>362</v>
      </c>
      <c r="AD117" s="13">
        <f>AVERAGE(Table13[[#This Row],[MntWines]:[MntGoldProds]])</f>
        <v>60.333333333333336</v>
      </c>
      <c r="AG117">
        <f>SUM(Table13[[#This Row],[NumDealsPurchases]:[NumStorePurchases]])</f>
        <v>18</v>
      </c>
      <c r="AH117" s="14">
        <f>44232-Table13[[#This Row],[Dt_Customer]]</f>
        <v>2625</v>
      </c>
      <c r="AJ117" s="13">
        <f>Table13[[#This Row],[NumDealsPurchases]]/Table13[[#This Row],[Total Number of Purchases]]*100</f>
        <v>27.777777777777779</v>
      </c>
      <c r="AK117">
        <f>6-ROUNDUP(_xlfn.PERCENTRANK.INC(Table13[Recency],Table13[[#This Row],[Recency]])*5, 0)</f>
        <v>4</v>
      </c>
      <c r="AL117" s="15">
        <f>ROUNDUP(_xlfn.PERCENTRANK.INC(Table13[Total Number of Purchases],Table13[[#This Row],[Total Number of Purchases]])*5,0)</f>
        <v>4</v>
      </c>
      <c r="AM117" s="15">
        <f>ROUNDUP(_xlfn.PERCENTRANK.INC(Table13[Total Spend],Table13[[#This Row],[Total Spend]])*5,0)</f>
        <v>3</v>
      </c>
      <c r="AN117" s="15" t="str">
        <f>Table13[[#This Row],[Recency Score]]&amp;Table13[[#This Row],[Frequency Score]]&amp;Table13[[#This Row],[Monetary Score]]</f>
        <v>443</v>
      </c>
      <c r="AO117" s="15" t="str">
        <f>IF(AN117="555","Champions",
IF(AND(LEFT(AN117,1)="5", MID(AN117,2,1)&gt;="3"),"Loyal Customers",
IF(MID(AN117,2,1)="5","Frequent Buyers",
IF(RIGHT(AN117,1)="5","Big Spenders",
IF(LEFT(AN117,1)="4","Potential Loyalists",
IF(LEFT(AN117,1)="3","Needs Attention",
IF(LEFT(AN117,1)="2","About to Sleep",
IF(LEFT(AN117,1)="1","Lost",
IF(LEFT(AN117,1)&lt;="2","At Risk","Others")))))))))</f>
        <v>Potential Loyalists</v>
      </c>
    </row>
    <row r="118" spans="1:41" x14ac:dyDescent="0.3">
      <c r="A118">
        <v>6504</v>
      </c>
      <c r="B118">
        <v>1975</v>
      </c>
      <c r="C118" t="s">
        <v>38</v>
      </c>
      <c r="D118" t="s">
        <v>35</v>
      </c>
      <c r="E118">
        <v>19789</v>
      </c>
      <c r="F118">
        <v>1</v>
      </c>
      <c r="G118">
        <v>0</v>
      </c>
      <c r="H118" s="1">
        <v>41598</v>
      </c>
      <c r="I118">
        <v>24</v>
      </c>
      <c r="J118">
        <v>2</v>
      </c>
      <c r="K118">
        <v>5</v>
      </c>
      <c r="L118">
        <v>9</v>
      </c>
      <c r="M118">
        <v>28</v>
      </c>
      <c r="N118">
        <v>6</v>
      </c>
      <c r="O118">
        <v>28</v>
      </c>
      <c r="P118">
        <v>3</v>
      </c>
      <c r="Q118">
        <v>2</v>
      </c>
      <c r="R118">
        <v>1</v>
      </c>
      <c r="S118">
        <v>3</v>
      </c>
      <c r="T118">
        <v>5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 t="s">
        <v>30</v>
      </c>
      <c r="AC118" s="13">
        <f>SUM(Table13[[#This Row],[MntWines]:[MntGoldProds]])</f>
        <v>78</v>
      </c>
      <c r="AD118" s="13">
        <f>AVERAGE(Table13[[#This Row],[MntWines]:[MntGoldProds]])</f>
        <v>13</v>
      </c>
      <c r="AG118">
        <f>SUM(Table13[[#This Row],[NumDealsPurchases]:[NumStorePurchases]])</f>
        <v>9</v>
      </c>
      <c r="AH118" s="14">
        <f>44232-Table13[[#This Row],[Dt_Customer]]</f>
        <v>2634</v>
      </c>
      <c r="AJ118" s="13">
        <f>Table13[[#This Row],[NumDealsPurchases]]/Table13[[#This Row],[Total Number of Purchases]]*100</f>
        <v>33.333333333333329</v>
      </c>
      <c r="AK118">
        <f>6-ROUNDUP(_xlfn.PERCENTRANK.INC(Table13[Recency],Table13[[#This Row],[Recency]])*5, 0)</f>
        <v>4</v>
      </c>
      <c r="AL118" s="15">
        <f>ROUNDUP(_xlfn.PERCENTRANK.INC(Table13[Total Number of Purchases],Table13[[#This Row],[Total Number of Purchases]])*5,0)</f>
        <v>2</v>
      </c>
      <c r="AM118" s="15">
        <f>ROUNDUP(_xlfn.PERCENTRANK.INC(Table13[Total Spend],Table13[[#This Row],[Total Spend]])*5,0)</f>
        <v>2</v>
      </c>
      <c r="AN118" s="15" t="str">
        <f>Table13[[#This Row],[Recency Score]]&amp;Table13[[#This Row],[Frequency Score]]&amp;Table13[[#This Row],[Monetary Score]]</f>
        <v>422</v>
      </c>
      <c r="AO118" s="15" t="str">
        <f>IF(AN118="555","Champions",
IF(AND(LEFT(AN118,1)="5", MID(AN118,2,1)&gt;="3"),"Loyal Customers",
IF(MID(AN118,2,1)="5","Frequent Buyers",
IF(RIGHT(AN118,1)="5","Big Spenders",
IF(LEFT(AN118,1)="4","Potential Loyalists",
IF(LEFT(AN118,1)="3","Needs Attention",
IF(LEFT(AN118,1)="2","About to Sleep",
IF(LEFT(AN118,1)="1","Lost",
IF(LEFT(AN118,1)&lt;="2","At Risk","Others")))))))))</f>
        <v>Potential Loyalists</v>
      </c>
    </row>
    <row r="119" spans="1:41" x14ac:dyDescent="0.3">
      <c r="A119">
        <v>749</v>
      </c>
      <c r="B119">
        <v>1981</v>
      </c>
      <c r="C119" t="s">
        <v>28</v>
      </c>
      <c r="D119" t="s">
        <v>35</v>
      </c>
      <c r="E119">
        <v>42162</v>
      </c>
      <c r="F119">
        <v>1</v>
      </c>
      <c r="G119">
        <v>0</v>
      </c>
      <c r="H119" s="1">
        <v>41597</v>
      </c>
      <c r="I119">
        <v>31</v>
      </c>
      <c r="J119">
        <v>46</v>
      </c>
      <c r="K119">
        <v>7</v>
      </c>
      <c r="L119">
        <v>59</v>
      </c>
      <c r="M119">
        <v>2</v>
      </c>
      <c r="N119">
        <v>4</v>
      </c>
      <c r="O119">
        <v>27</v>
      </c>
      <c r="P119">
        <v>2</v>
      </c>
      <c r="Q119">
        <v>3</v>
      </c>
      <c r="R119">
        <v>1</v>
      </c>
      <c r="S119">
        <v>3</v>
      </c>
      <c r="T119">
        <v>6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1</v>
      </c>
      <c r="AA119">
        <v>0</v>
      </c>
      <c r="AB119" t="s">
        <v>30</v>
      </c>
      <c r="AC119" s="13">
        <f>SUM(Table13[[#This Row],[MntWines]:[MntGoldProds]])</f>
        <v>145</v>
      </c>
      <c r="AD119" s="13">
        <f>AVERAGE(Table13[[#This Row],[MntWines]:[MntGoldProds]])</f>
        <v>24.166666666666668</v>
      </c>
      <c r="AG119">
        <f>SUM(Table13[[#This Row],[NumDealsPurchases]:[NumStorePurchases]])</f>
        <v>9</v>
      </c>
      <c r="AH119" s="14">
        <f>44232-Table13[[#This Row],[Dt_Customer]]</f>
        <v>2635</v>
      </c>
      <c r="AJ119" s="13">
        <f>Table13[[#This Row],[NumDealsPurchases]]/Table13[[#This Row],[Total Number of Purchases]]*100</f>
        <v>22.222222222222221</v>
      </c>
      <c r="AK119">
        <f>6-ROUNDUP(_xlfn.PERCENTRANK.INC(Table13[Recency],Table13[[#This Row],[Recency]])*5, 0)</f>
        <v>4</v>
      </c>
      <c r="AL119" s="15">
        <f>ROUNDUP(_xlfn.PERCENTRANK.INC(Table13[Total Number of Purchases],Table13[[#This Row],[Total Number of Purchases]])*5,0)</f>
        <v>2</v>
      </c>
      <c r="AM119" s="15">
        <f>ROUNDUP(_xlfn.PERCENTRANK.INC(Table13[Total Spend],Table13[[#This Row],[Total Spend]])*5,0)</f>
        <v>2</v>
      </c>
      <c r="AN119" s="15" t="str">
        <f>Table13[[#This Row],[Recency Score]]&amp;Table13[[#This Row],[Frequency Score]]&amp;Table13[[#This Row],[Monetary Score]]</f>
        <v>422</v>
      </c>
      <c r="AO119" s="15" t="str">
        <f>IF(AN119="555","Champions",
IF(AND(LEFT(AN119,1)="5", MID(AN119,2,1)&gt;="3"),"Loyal Customers",
IF(MID(AN119,2,1)="5","Frequent Buyers",
IF(RIGHT(AN119,1)="5","Big Spenders",
IF(LEFT(AN119,1)="4","Potential Loyalists",
IF(LEFT(AN119,1)="3","Needs Attention",
IF(LEFT(AN119,1)="2","About to Sleep",
IF(LEFT(AN119,1)="1","Lost",
IF(LEFT(AN119,1)&lt;="2","At Risk","Others")))))))))</f>
        <v>Potential Loyalists</v>
      </c>
    </row>
    <row r="120" spans="1:41" x14ac:dyDescent="0.3">
      <c r="A120">
        <v>10573</v>
      </c>
      <c r="B120">
        <v>1953</v>
      </c>
      <c r="C120" t="s">
        <v>28</v>
      </c>
      <c r="D120" t="s">
        <v>29</v>
      </c>
      <c r="E120">
        <v>62551</v>
      </c>
      <c r="F120">
        <v>0</v>
      </c>
      <c r="G120">
        <v>0</v>
      </c>
      <c r="H120" s="1">
        <v>41596</v>
      </c>
      <c r="I120">
        <v>27</v>
      </c>
      <c r="J120">
        <v>125</v>
      </c>
      <c r="K120">
        <v>16</v>
      </c>
      <c r="L120">
        <v>98</v>
      </c>
      <c r="M120">
        <v>134</v>
      </c>
      <c r="N120">
        <v>21</v>
      </c>
      <c r="O120">
        <v>27</v>
      </c>
      <c r="P120">
        <v>1</v>
      </c>
      <c r="Q120">
        <v>6</v>
      </c>
      <c r="R120">
        <v>7</v>
      </c>
      <c r="S120">
        <v>4</v>
      </c>
      <c r="T120">
        <v>3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 t="s">
        <v>40</v>
      </c>
      <c r="AC120" s="13">
        <f>SUM(Table13[[#This Row],[MntWines]:[MntGoldProds]])</f>
        <v>421</v>
      </c>
      <c r="AD120" s="13">
        <f>AVERAGE(Table13[[#This Row],[MntWines]:[MntGoldProds]])</f>
        <v>70.166666666666671</v>
      </c>
      <c r="AG120">
        <f>SUM(Table13[[#This Row],[NumDealsPurchases]:[NumStorePurchases]])</f>
        <v>18</v>
      </c>
      <c r="AH120" s="14">
        <f>44232-Table13[[#This Row],[Dt_Customer]]</f>
        <v>2636</v>
      </c>
      <c r="AJ120" s="13">
        <f>Table13[[#This Row],[NumDealsPurchases]]/Table13[[#This Row],[Total Number of Purchases]]*100</f>
        <v>5.5555555555555554</v>
      </c>
      <c r="AK120">
        <f>6-ROUNDUP(_xlfn.PERCENTRANK.INC(Table13[Recency],Table13[[#This Row],[Recency]])*5, 0)</f>
        <v>4</v>
      </c>
      <c r="AL120" s="15">
        <f>ROUNDUP(_xlfn.PERCENTRANK.INC(Table13[Total Number of Purchases],Table13[[#This Row],[Total Number of Purchases]])*5,0)</f>
        <v>4</v>
      </c>
      <c r="AM120" s="15">
        <f>ROUNDUP(_xlfn.PERCENTRANK.INC(Table13[Total Spend],Table13[[#This Row],[Total Spend]])*5,0)</f>
        <v>3</v>
      </c>
      <c r="AN120" s="15" t="str">
        <f>Table13[[#This Row],[Recency Score]]&amp;Table13[[#This Row],[Frequency Score]]&amp;Table13[[#This Row],[Monetary Score]]</f>
        <v>443</v>
      </c>
      <c r="AO120" s="15" t="str">
        <f>IF(AN120="555","Champions",
IF(AND(LEFT(AN120,1)="5", MID(AN120,2,1)&gt;="3"),"Loyal Customers",
IF(MID(AN120,2,1)="5","Frequent Buyers",
IF(RIGHT(AN120,1)="5","Big Spenders",
IF(LEFT(AN120,1)="4","Potential Loyalists",
IF(LEFT(AN120,1)="3","Needs Attention",
IF(LEFT(AN120,1)="2","About to Sleep",
IF(LEFT(AN120,1)="1","Lost",
IF(LEFT(AN120,1)&lt;="2","At Risk","Others")))))))))</f>
        <v>Potential Loyalists</v>
      </c>
    </row>
    <row r="121" spans="1:41" x14ac:dyDescent="0.3">
      <c r="A121">
        <v>6357</v>
      </c>
      <c r="B121">
        <v>1959</v>
      </c>
      <c r="C121" t="s">
        <v>38</v>
      </c>
      <c r="D121" t="s">
        <v>29</v>
      </c>
      <c r="E121">
        <v>59052</v>
      </c>
      <c r="F121">
        <v>0</v>
      </c>
      <c r="G121">
        <v>1</v>
      </c>
      <c r="H121" s="1">
        <v>41595</v>
      </c>
      <c r="I121">
        <v>29</v>
      </c>
      <c r="J121">
        <v>230</v>
      </c>
      <c r="K121">
        <v>35</v>
      </c>
      <c r="L121">
        <v>75</v>
      </c>
      <c r="M121">
        <v>63</v>
      </c>
      <c r="N121">
        <v>57</v>
      </c>
      <c r="O121">
        <v>31</v>
      </c>
      <c r="P121">
        <v>3</v>
      </c>
      <c r="Q121">
        <v>7</v>
      </c>
      <c r="R121">
        <v>1</v>
      </c>
      <c r="S121">
        <v>7</v>
      </c>
      <c r="T121">
        <v>5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43</v>
      </c>
      <c r="AC121" s="13">
        <f>SUM(Table13[[#This Row],[MntWines]:[MntGoldProds]])</f>
        <v>491</v>
      </c>
      <c r="AD121" s="13">
        <f>AVERAGE(Table13[[#This Row],[MntWines]:[MntGoldProds]])</f>
        <v>81.833333333333329</v>
      </c>
      <c r="AG121">
        <f>SUM(Table13[[#This Row],[NumDealsPurchases]:[NumStorePurchases]])</f>
        <v>18</v>
      </c>
      <c r="AH121" s="14">
        <f>44232-Table13[[#This Row],[Dt_Customer]]</f>
        <v>2637</v>
      </c>
      <c r="AJ121" s="13">
        <f>Table13[[#This Row],[NumDealsPurchases]]/Table13[[#This Row],[Total Number of Purchases]]*100</f>
        <v>16.666666666666664</v>
      </c>
      <c r="AK121">
        <f>6-ROUNDUP(_xlfn.PERCENTRANK.INC(Table13[Recency],Table13[[#This Row],[Recency]])*5, 0)</f>
        <v>4</v>
      </c>
      <c r="AL121" s="15">
        <f>ROUNDUP(_xlfn.PERCENTRANK.INC(Table13[Total Number of Purchases],Table13[[#This Row],[Total Number of Purchases]])*5,0)</f>
        <v>4</v>
      </c>
      <c r="AM121" s="15">
        <f>ROUNDUP(_xlfn.PERCENTRANK.INC(Table13[Total Spend],Table13[[#This Row],[Total Spend]])*5,0)</f>
        <v>3</v>
      </c>
      <c r="AN121" s="15" t="str">
        <f>Table13[[#This Row],[Recency Score]]&amp;Table13[[#This Row],[Frequency Score]]&amp;Table13[[#This Row],[Monetary Score]]</f>
        <v>443</v>
      </c>
      <c r="AO121" s="15" t="str">
        <f>IF(AN121="555","Champions",
IF(AND(LEFT(AN121,1)="5", MID(AN121,2,1)&gt;="3"),"Loyal Customers",
IF(MID(AN121,2,1)="5","Frequent Buyers",
IF(RIGHT(AN121,1)="5","Big Spenders",
IF(LEFT(AN121,1)="4","Potential Loyalists",
IF(LEFT(AN121,1)="3","Needs Attention",
IF(LEFT(AN121,1)="2","About to Sleep",
IF(LEFT(AN121,1)="1","Lost",
IF(LEFT(AN121,1)&lt;="2","At Risk","Others")))))))))</f>
        <v>Potential Loyalists</v>
      </c>
    </row>
    <row r="122" spans="1:41" x14ac:dyDescent="0.3">
      <c r="A122">
        <v>2625</v>
      </c>
      <c r="B122">
        <v>1954</v>
      </c>
      <c r="C122" t="s">
        <v>38</v>
      </c>
      <c r="D122" t="s">
        <v>31</v>
      </c>
      <c r="E122">
        <v>42607</v>
      </c>
      <c r="F122">
        <v>0</v>
      </c>
      <c r="G122">
        <v>1</v>
      </c>
      <c r="H122" s="1">
        <v>41595</v>
      </c>
      <c r="I122">
        <v>30</v>
      </c>
      <c r="J122">
        <v>156</v>
      </c>
      <c r="K122">
        <v>29</v>
      </c>
      <c r="L122">
        <v>56</v>
      </c>
      <c r="M122">
        <v>30</v>
      </c>
      <c r="N122">
        <v>32</v>
      </c>
      <c r="O122">
        <v>47</v>
      </c>
      <c r="P122">
        <v>2</v>
      </c>
      <c r="Q122">
        <v>3</v>
      </c>
      <c r="R122">
        <v>2</v>
      </c>
      <c r="S122">
        <v>7</v>
      </c>
      <c r="T122">
        <v>3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43</v>
      </c>
      <c r="AC122" s="13">
        <f>SUM(Table13[[#This Row],[MntWines]:[MntGoldProds]])</f>
        <v>350</v>
      </c>
      <c r="AD122" s="13">
        <f>AVERAGE(Table13[[#This Row],[MntWines]:[MntGoldProds]])</f>
        <v>58.333333333333336</v>
      </c>
      <c r="AG122">
        <f>SUM(Table13[[#This Row],[NumDealsPurchases]:[NumStorePurchases]])</f>
        <v>14</v>
      </c>
      <c r="AH122" s="14">
        <f>44232-Table13[[#This Row],[Dt_Customer]]</f>
        <v>2637</v>
      </c>
      <c r="AJ122" s="13">
        <f>Table13[[#This Row],[NumDealsPurchases]]/Table13[[#This Row],[Total Number of Purchases]]*100</f>
        <v>14.285714285714285</v>
      </c>
      <c r="AK122">
        <f>6-ROUNDUP(_xlfn.PERCENTRANK.INC(Table13[Recency],Table13[[#This Row],[Recency]])*5, 0)</f>
        <v>4</v>
      </c>
      <c r="AL122" s="15">
        <f>ROUNDUP(_xlfn.PERCENTRANK.INC(Table13[Total Number of Purchases],Table13[[#This Row],[Total Number of Purchases]])*5,0)</f>
        <v>3</v>
      </c>
      <c r="AM122" s="15">
        <f>ROUNDUP(_xlfn.PERCENTRANK.INC(Table13[Total Spend],Table13[[#This Row],[Total Spend]])*5,0)</f>
        <v>3</v>
      </c>
      <c r="AN122" s="15" t="str">
        <f>Table13[[#This Row],[Recency Score]]&amp;Table13[[#This Row],[Frequency Score]]&amp;Table13[[#This Row],[Monetary Score]]</f>
        <v>433</v>
      </c>
      <c r="AO122" s="15" t="str">
        <f>IF(AN122="555","Champions",
IF(AND(LEFT(AN122,1)="5", MID(AN122,2,1)&gt;="3"),"Loyal Customers",
IF(MID(AN122,2,1)="5","Frequent Buyers",
IF(RIGHT(AN122,1)="5","Big Spenders",
IF(LEFT(AN122,1)="4","Potential Loyalists",
IF(LEFT(AN122,1)="3","Needs Attention",
IF(LEFT(AN122,1)="2","About to Sleep",
IF(LEFT(AN122,1)="1","Lost",
IF(LEFT(AN122,1)&lt;="2","At Risk","Others")))))))))</f>
        <v>Potential Loyalists</v>
      </c>
    </row>
    <row r="123" spans="1:41" x14ac:dyDescent="0.3">
      <c r="A123">
        <v>9862</v>
      </c>
      <c r="B123">
        <v>1969</v>
      </c>
      <c r="C123" t="s">
        <v>28</v>
      </c>
      <c r="D123" t="s">
        <v>35</v>
      </c>
      <c r="E123">
        <v>21918</v>
      </c>
      <c r="F123">
        <v>1</v>
      </c>
      <c r="G123">
        <v>0</v>
      </c>
      <c r="H123" s="1">
        <v>41592</v>
      </c>
      <c r="I123">
        <v>37</v>
      </c>
      <c r="J123">
        <v>1</v>
      </c>
      <c r="K123">
        <v>6</v>
      </c>
      <c r="L123">
        <v>7</v>
      </c>
      <c r="M123">
        <v>11</v>
      </c>
      <c r="N123">
        <v>5</v>
      </c>
      <c r="O123">
        <v>3</v>
      </c>
      <c r="P123">
        <v>2</v>
      </c>
      <c r="Q123">
        <v>2</v>
      </c>
      <c r="R123">
        <v>0</v>
      </c>
      <c r="S123">
        <v>3</v>
      </c>
      <c r="T123">
        <v>6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t="s">
        <v>32</v>
      </c>
      <c r="AC123" s="13">
        <f>SUM(Table13[[#This Row],[MntWines]:[MntGoldProds]])</f>
        <v>33</v>
      </c>
      <c r="AD123" s="13">
        <f>AVERAGE(Table13[[#This Row],[MntWines]:[MntGoldProds]])</f>
        <v>5.5</v>
      </c>
      <c r="AG123">
        <f>SUM(Table13[[#This Row],[NumDealsPurchases]:[NumStorePurchases]])</f>
        <v>7</v>
      </c>
      <c r="AH123" s="14">
        <f>44232-Table13[[#This Row],[Dt_Customer]]</f>
        <v>2640</v>
      </c>
      <c r="AJ123" s="13">
        <f>Table13[[#This Row],[NumDealsPurchases]]/Table13[[#This Row],[Total Number of Purchases]]*100</f>
        <v>28.571428571428569</v>
      </c>
      <c r="AK123">
        <f>6-ROUNDUP(_xlfn.PERCENTRANK.INC(Table13[Recency],Table13[[#This Row],[Recency]])*5, 0)</f>
        <v>4</v>
      </c>
      <c r="AL123" s="15">
        <f>ROUNDUP(_xlfn.PERCENTRANK.INC(Table13[Total Number of Purchases],Table13[[#This Row],[Total Number of Purchases]])*5,0)</f>
        <v>1</v>
      </c>
      <c r="AM123" s="15">
        <f>ROUNDUP(_xlfn.PERCENTRANK.INC(Table13[Total Spend],Table13[[#This Row],[Total Spend]])*5,0)</f>
        <v>1</v>
      </c>
      <c r="AN123" s="15" t="str">
        <f>Table13[[#This Row],[Recency Score]]&amp;Table13[[#This Row],[Frequency Score]]&amp;Table13[[#This Row],[Monetary Score]]</f>
        <v>411</v>
      </c>
      <c r="AO123" s="15" t="str">
        <f>IF(AN123="555","Champions",
IF(AND(LEFT(AN123,1)="5", MID(AN123,2,1)&gt;="3"),"Loyal Customers",
IF(MID(AN123,2,1)="5","Frequent Buyers",
IF(RIGHT(AN123,1)="5","Big Spenders",
IF(LEFT(AN123,1)="4","Potential Loyalists",
IF(LEFT(AN123,1)="3","Needs Attention",
IF(LEFT(AN123,1)="2","About to Sleep",
IF(LEFT(AN123,1)="1","Lost",
IF(LEFT(AN123,1)&lt;="2","At Risk","Others")))))))))</f>
        <v>Potential Loyalists</v>
      </c>
    </row>
    <row r="124" spans="1:41" x14ac:dyDescent="0.3">
      <c r="A124">
        <v>7901</v>
      </c>
      <c r="B124">
        <v>1971</v>
      </c>
      <c r="C124" t="s">
        <v>41</v>
      </c>
      <c r="D124" t="s">
        <v>33</v>
      </c>
      <c r="E124">
        <v>34109</v>
      </c>
      <c r="F124">
        <v>0</v>
      </c>
      <c r="G124">
        <v>1</v>
      </c>
      <c r="H124" s="1">
        <v>41584</v>
      </c>
      <c r="I124">
        <v>39</v>
      </c>
      <c r="J124">
        <v>9</v>
      </c>
      <c r="K124">
        <v>1</v>
      </c>
      <c r="L124">
        <v>5</v>
      </c>
      <c r="M124">
        <v>2</v>
      </c>
      <c r="N124">
        <v>1</v>
      </c>
      <c r="O124">
        <v>4</v>
      </c>
      <c r="P124">
        <v>1</v>
      </c>
      <c r="Q124">
        <v>0</v>
      </c>
      <c r="R124">
        <v>0</v>
      </c>
      <c r="S124">
        <v>3</v>
      </c>
      <c r="T124">
        <v>4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36</v>
      </c>
      <c r="AC124" s="13">
        <f>SUM(Table13[[#This Row],[MntWines]:[MntGoldProds]])</f>
        <v>22</v>
      </c>
      <c r="AD124" s="13">
        <f>AVERAGE(Table13[[#This Row],[MntWines]:[MntGoldProds]])</f>
        <v>3.6666666666666665</v>
      </c>
      <c r="AG124">
        <f>SUM(Table13[[#This Row],[NumDealsPurchases]:[NumStorePurchases]])</f>
        <v>4</v>
      </c>
      <c r="AH124" s="14">
        <f>44232-Table13[[#This Row],[Dt_Customer]]</f>
        <v>2648</v>
      </c>
      <c r="AJ124" s="13">
        <f>Table13[[#This Row],[NumDealsPurchases]]/Table13[[#This Row],[Total Number of Purchases]]*100</f>
        <v>25</v>
      </c>
      <c r="AK124">
        <f>6-ROUNDUP(_xlfn.PERCENTRANK.INC(Table13[Recency],Table13[[#This Row],[Recency]])*5, 0)</f>
        <v>4</v>
      </c>
      <c r="AL124" s="15">
        <f>ROUNDUP(_xlfn.PERCENTRANK.INC(Table13[Total Number of Purchases],Table13[[#This Row],[Total Number of Purchases]])*5,0)</f>
        <v>1</v>
      </c>
      <c r="AM124" s="15">
        <f>ROUNDUP(_xlfn.PERCENTRANK.INC(Table13[Total Spend],Table13[[#This Row],[Total Spend]])*5,0)</f>
        <v>1</v>
      </c>
      <c r="AN124" s="15" t="str">
        <f>Table13[[#This Row],[Recency Score]]&amp;Table13[[#This Row],[Frequency Score]]&amp;Table13[[#This Row],[Monetary Score]]</f>
        <v>411</v>
      </c>
      <c r="AO124" s="15" t="str">
        <f>IF(AN124="555","Champions",
IF(AND(LEFT(AN124,1)="5", MID(AN124,2,1)&gt;="3"),"Loyal Customers",
IF(MID(AN124,2,1)="5","Frequent Buyers",
IF(RIGHT(AN124,1)="5","Big Spenders",
IF(LEFT(AN124,1)="4","Potential Loyalists",
IF(LEFT(AN124,1)="3","Needs Attention",
IF(LEFT(AN124,1)="2","About to Sleep",
IF(LEFT(AN124,1)="1","Lost",
IF(LEFT(AN124,1)&lt;="2","At Risk","Others")))))))))</f>
        <v>Potential Loyalists</v>
      </c>
    </row>
    <row r="125" spans="1:41" x14ac:dyDescent="0.3">
      <c r="A125">
        <v>9097</v>
      </c>
      <c r="B125">
        <v>1956</v>
      </c>
      <c r="C125" t="s">
        <v>28</v>
      </c>
      <c r="D125" t="s">
        <v>29</v>
      </c>
      <c r="E125">
        <v>46086</v>
      </c>
      <c r="F125">
        <v>0</v>
      </c>
      <c r="G125">
        <v>1</v>
      </c>
      <c r="H125" s="1">
        <v>41581</v>
      </c>
      <c r="I125">
        <v>34</v>
      </c>
      <c r="J125">
        <v>244</v>
      </c>
      <c r="K125">
        <v>8</v>
      </c>
      <c r="L125">
        <v>32</v>
      </c>
      <c r="M125">
        <v>7</v>
      </c>
      <c r="N125">
        <v>2</v>
      </c>
      <c r="O125">
        <v>50</v>
      </c>
      <c r="P125">
        <v>4</v>
      </c>
      <c r="Q125">
        <v>3</v>
      </c>
      <c r="R125">
        <v>1</v>
      </c>
      <c r="S125">
        <v>8</v>
      </c>
      <c r="T125">
        <v>4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30</v>
      </c>
      <c r="AC125" s="13">
        <f>SUM(Table13[[#This Row],[MntWines]:[MntGoldProds]])</f>
        <v>343</v>
      </c>
      <c r="AD125" s="13">
        <f>AVERAGE(Table13[[#This Row],[MntWines]:[MntGoldProds]])</f>
        <v>57.166666666666664</v>
      </c>
      <c r="AG125">
        <f>SUM(Table13[[#This Row],[NumDealsPurchases]:[NumStorePurchases]])</f>
        <v>16</v>
      </c>
      <c r="AH125" s="14">
        <f>44232-Table13[[#This Row],[Dt_Customer]]</f>
        <v>2651</v>
      </c>
      <c r="AJ125" s="13">
        <f>Table13[[#This Row],[NumDealsPurchases]]/Table13[[#This Row],[Total Number of Purchases]]*100</f>
        <v>25</v>
      </c>
      <c r="AK125">
        <f>6-ROUNDUP(_xlfn.PERCENTRANK.INC(Table13[Recency],Table13[[#This Row],[Recency]])*5, 0)</f>
        <v>4</v>
      </c>
      <c r="AL125" s="15">
        <f>ROUNDUP(_xlfn.PERCENTRANK.INC(Table13[Total Number of Purchases],Table13[[#This Row],[Total Number of Purchases]])*5,0)</f>
        <v>3</v>
      </c>
      <c r="AM125" s="15">
        <f>ROUNDUP(_xlfn.PERCENTRANK.INC(Table13[Total Spend],Table13[[#This Row],[Total Spend]])*5,0)</f>
        <v>3</v>
      </c>
      <c r="AN125" s="15" t="str">
        <f>Table13[[#This Row],[Recency Score]]&amp;Table13[[#This Row],[Frequency Score]]&amp;Table13[[#This Row],[Monetary Score]]</f>
        <v>433</v>
      </c>
      <c r="AO125" s="15" t="str">
        <f>IF(AN125="555","Champions",
IF(AND(LEFT(AN125,1)="5", MID(AN125,2,1)&gt;="3"),"Loyal Customers",
IF(MID(AN125,2,1)="5","Frequent Buyers",
IF(RIGHT(AN125,1)="5","Big Spenders",
IF(LEFT(AN125,1)="4","Potential Loyalists",
IF(LEFT(AN125,1)="3","Needs Attention",
IF(LEFT(AN125,1)="2","About to Sleep",
IF(LEFT(AN125,1)="1","Lost",
IF(LEFT(AN125,1)&lt;="2","At Risk","Others")))))))))</f>
        <v>Potential Loyalists</v>
      </c>
    </row>
    <row r="126" spans="1:41" x14ac:dyDescent="0.3">
      <c r="A126">
        <v>4220</v>
      </c>
      <c r="B126">
        <v>1970</v>
      </c>
      <c r="C126" t="s">
        <v>37</v>
      </c>
      <c r="D126" t="s">
        <v>33</v>
      </c>
      <c r="E126">
        <v>59892</v>
      </c>
      <c r="F126">
        <v>0</v>
      </c>
      <c r="G126">
        <v>1</v>
      </c>
      <c r="H126" s="1">
        <v>41580</v>
      </c>
      <c r="I126">
        <v>26</v>
      </c>
      <c r="J126">
        <v>73</v>
      </c>
      <c r="K126">
        <v>0</v>
      </c>
      <c r="L126">
        <v>13</v>
      </c>
      <c r="M126">
        <v>0</v>
      </c>
      <c r="N126">
        <v>1</v>
      </c>
      <c r="O126">
        <v>0</v>
      </c>
      <c r="P126">
        <v>1</v>
      </c>
      <c r="Q126">
        <v>2</v>
      </c>
      <c r="R126">
        <v>1</v>
      </c>
      <c r="S126">
        <v>3</v>
      </c>
      <c r="T126">
        <v>3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32</v>
      </c>
      <c r="AC126" s="13">
        <f>SUM(Table13[[#This Row],[MntWines]:[MntGoldProds]])</f>
        <v>87</v>
      </c>
      <c r="AD126" s="13">
        <f>AVERAGE(Table13[[#This Row],[MntWines]:[MntGoldProds]])</f>
        <v>14.5</v>
      </c>
      <c r="AG126">
        <f>SUM(Table13[[#This Row],[NumDealsPurchases]:[NumStorePurchases]])</f>
        <v>7</v>
      </c>
      <c r="AH126" s="14">
        <f>44232-Table13[[#This Row],[Dt_Customer]]</f>
        <v>2652</v>
      </c>
      <c r="AJ126" s="13">
        <f>Table13[[#This Row],[NumDealsPurchases]]/Table13[[#This Row],[Total Number of Purchases]]*100</f>
        <v>14.285714285714285</v>
      </c>
      <c r="AK126">
        <f>6-ROUNDUP(_xlfn.PERCENTRANK.INC(Table13[Recency],Table13[[#This Row],[Recency]])*5, 0)</f>
        <v>4</v>
      </c>
      <c r="AL126" s="15">
        <f>ROUNDUP(_xlfn.PERCENTRANK.INC(Table13[Total Number of Purchases],Table13[[#This Row],[Total Number of Purchases]])*5,0)</f>
        <v>1</v>
      </c>
      <c r="AM126" s="15">
        <f>ROUNDUP(_xlfn.PERCENTRANK.INC(Table13[Total Spend],Table13[[#This Row],[Total Spend]])*5,0)</f>
        <v>2</v>
      </c>
      <c r="AN126" s="15" t="str">
        <f>Table13[[#This Row],[Recency Score]]&amp;Table13[[#This Row],[Frequency Score]]&amp;Table13[[#This Row],[Monetary Score]]</f>
        <v>412</v>
      </c>
      <c r="AO126" s="15" t="str">
        <f>IF(AN126="555","Champions",
IF(AND(LEFT(AN126,1)="5", MID(AN126,2,1)&gt;="3"),"Loyal Customers",
IF(MID(AN126,2,1)="5","Frequent Buyers",
IF(RIGHT(AN126,1)="5","Big Spenders",
IF(LEFT(AN126,1)="4","Potential Loyalists",
IF(LEFT(AN126,1)="3","Needs Attention",
IF(LEFT(AN126,1)="2","About to Sleep",
IF(LEFT(AN126,1)="1","Lost",
IF(LEFT(AN126,1)&lt;="2","At Risk","Others")))))))))</f>
        <v>Potential Loyalists</v>
      </c>
    </row>
    <row r="127" spans="1:41" x14ac:dyDescent="0.3">
      <c r="A127">
        <v>9316</v>
      </c>
      <c r="B127">
        <v>1952</v>
      </c>
      <c r="C127" t="s">
        <v>44</v>
      </c>
      <c r="D127" t="s">
        <v>35</v>
      </c>
      <c r="E127">
        <v>13084</v>
      </c>
      <c r="F127">
        <v>0</v>
      </c>
      <c r="G127">
        <v>0</v>
      </c>
      <c r="H127" s="1">
        <v>41580</v>
      </c>
      <c r="I127">
        <v>29</v>
      </c>
      <c r="J127">
        <v>2</v>
      </c>
      <c r="K127">
        <v>0</v>
      </c>
      <c r="L127">
        <v>7</v>
      </c>
      <c r="M127">
        <v>3</v>
      </c>
      <c r="N127">
        <v>7</v>
      </c>
      <c r="O127">
        <v>10</v>
      </c>
      <c r="P127">
        <v>1</v>
      </c>
      <c r="Q127">
        <v>1</v>
      </c>
      <c r="R127">
        <v>0</v>
      </c>
      <c r="S127">
        <v>3</v>
      </c>
      <c r="T127">
        <v>6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34</v>
      </c>
      <c r="AC127" s="13">
        <f>SUM(Table13[[#This Row],[MntWines]:[MntGoldProds]])</f>
        <v>29</v>
      </c>
      <c r="AD127" s="13">
        <f>AVERAGE(Table13[[#This Row],[MntWines]:[MntGoldProds]])</f>
        <v>4.833333333333333</v>
      </c>
      <c r="AG127">
        <f>SUM(Table13[[#This Row],[NumDealsPurchases]:[NumStorePurchases]])</f>
        <v>5</v>
      </c>
      <c r="AH127" s="14">
        <f>44232-Table13[[#This Row],[Dt_Customer]]</f>
        <v>2652</v>
      </c>
      <c r="AJ127" s="13">
        <f>Table13[[#This Row],[NumDealsPurchases]]/Table13[[#This Row],[Total Number of Purchases]]*100</f>
        <v>20</v>
      </c>
      <c r="AK127">
        <f>6-ROUNDUP(_xlfn.PERCENTRANK.INC(Table13[Recency],Table13[[#This Row],[Recency]])*5, 0)</f>
        <v>4</v>
      </c>
      <c r="AL127" s="15">
        <f>ROUNDUP(_xlfn.PERCENTRANK.INC(Table13[Total Number of Purchases],Table13[[#This Row],[Total Number of Purchases]])*5,0)</f>
        <v>1</v>
      </c>
      <c r="AM127" s="15">
        <f>ROUNDUP(_xlfn.PERCENTRANK.INC(Table13[Total Spend],Table13[[#This Row],[Total Spend]])*5,0)</f>
        <v>1</v>
      </c>
      <c r="AN127" s="15" t="str">
        <f>Table13[[#This Row],[Recency Score]]&amp;Table13[[#This Row],[Frequency Score]]&amp;Table13[[#This Row],[Monetary Score]]</f>
        <v>411</v>
      </c>
      <c r="AO127" s="15" t="str">
        <f>IF(AN127="555","Champions",
IF(AND(LEFT(AN127,1)="5", MID(AN127,2,1)&gt;="3"),"Loyal Customers",
IF(MID(AN127,2,1)="5","Frequent Buyers",
IF(RIGHT(AN127,1)="5","Big Spenders",
IF(LEFT(AN127,1)="4","Potential Loyalists",
IF(LEFT(AN127,1)="3","Needs Attention",
IF(LEFT(AN127,1)="2","About to Sleep",
IF(LEFT(AN127,1)="1","Lost",
IF(LEFT(AN127,1)&lt;="2","At Risk","Others")))))))))</f>
        <v>Potential Loyalists</v>
      </c>
    </row>
    <row r="128" spans="1:41" x14ac:dyDescent="0.3">
      <c r="A128">
        <v>1676</v>
      </c>
      <c r="B128">
        <v>1975</v>
      </c>
      <c r="C128" t="s">
        <v>28</v>
      </c>
      <c r="D128" t="s">
        <v>33</v>
      </c>
      <c r="E128">
        <v>43057</v>
      </c>
      <c r="F128">
        <v>0</v>
      </c>
      <c r="G128">
        <v>1</v>
      </c>
      <c r="H128" s="1">
        <v>41577</v>
      </c>
      <c r="I128">
        <v>30</v>
      </c>
      <c r="J128">
        <v>213</v>
      </c>
      <c r="K128">
        <v>2</v>
      </c>
      <c r="L128">
        <v>44</v>
      </c>
      <c r="M128">
        <v>0</v>
      </c>
      <c r="N128">
        <v>2</v>
      </c>
      <c r="O128">
        <v>5</v>
      </c>
      <c r="P128">
        <v>4</v>
      </c>
      <c r="Q128">
        <v>4</v>
      </c>
      <c r="R128">
        <v>2</v>
      </c>
      <c r="S128">
        <v>5</v>
      </c>
      <c r="T128">
        <v>5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30</v>
      </c>
      <c r="AC128" s="13">
        <f>SUM(Table13[[#This Row],[MntWines]:[MntGoldProds]])</f>
        <v>266</v>
      </c>
      <c r="AD128" s="13">
        <f>AVERAGE(Table13[[#This Row],[MntWines]:[MntGoldProds]])</f>
        <v>44.333333333333336</v>
      </c>
      <c r="AG128">
        <f>SUM(Table13[[#This Row],[NumDealsPurchases]:[NumStorePurchases]])</f>
        <v>15</v>
      </c>
      <c r="AH128" s="14">
        <f>44232-Table13[[#This Row],[Dt_Customer]]</f>
        <v>2655</v>
      </c>
      <c r="AJ128" s="13">
        <f>Table13[[#This Row],[NumDealsPurchases]]/Table13[[#This Row],[Total Number of Purchases]]*100</f>
        <v>26.666666666666668</v>
      </c>
      <c r="AK128">
        <f>6-ROUNDUP(_xlfn.PERCENTRANK.INC(Table13[Recency],Table13[[#This Row],[Recency]])*5, 0)</f>
        <v>4</v>
      </c>
      <c r="AL128" s="15">
        <f>ROUNDUP(_xlfn.PERCENTRANK.INC(Table13[Total Number of Purchases],Table13[[#This Row],[Total Number of Purchases]])*5,0)</f>
        <v>3</v>
      </c>
      <c r="AM128" s="15">
        <f>ROUNDUP(_xlfn.PERCENTRANK.INC(Table13[Total Spend],Table13[[#This Row],[Total Spend]])*5,0)</f>
        <v>3</v>
      </c>
      <c r="AN128" s="15" t="str">
        <f>Table13[[#This Row],[Recency Score]]&amp;Table13[[#This Row],[Frequency Score]]&amp;Table13[[#This Row],[Monetary Score]]</f>
        <v>433</v>
      </c>
      <c r="AO128" s="15" t="str">
        <f>IF(AN128="555","Champions",
IF(AND(LEFT(AN128,1)="5", MID(AN128,2,1)&gt;="3"),"Loyal Customers",
IF(MID(AN128,2,1)="5","Frequent Buyers",
IF(RIGHT(AN128,1)="5","Big Spenders",
IF(LEFT(AN128,1)="4","Potential Loyalists",
IF(LEFT(AN128,1)="3","Needs Attention",
IF(LEFT(AN128,1)="2","About to Sleep",
IF(LEFT(AN128,1)="1","Lost",
IF(LEFT(AN128,1)&lt;="2","At Risk","Others")))))))))</f>
        <v>Potential Loyalists</v>
      </c>
    </row>
    <row r="129" spans="1:41" x14ac:dyDescent="0.3">
      <c r="A129">
        <v>11075</v>
      </c>
      <c r="B129">
        <v>1978</v>
      </c>
      <c r="C129" t="s">
        <v>28</v>
      </c>
      <c r="D129" t="s">
        <v>33</v>
      </c>
      <c r="E129">
        <v>51267</v>
      </c>
      <c r="F129">
        <v>1</v>
      </c>
      <c r="G129">
        <v>1</v>
      </c>
      <c r="H129" s="1">
        <v>41576</v>
      </c>
      <c r="I129">
        <v>37</v>
      </c>
      <c r="J129">
        <v>183</v>
      </c>
      <c r="K129">
        <v>2</v>
      </c>
      <c r="L129">
        <v>64</v>
      </c>
      <c r="M129">
        <v>7</v>
      </c>
      <c r="N129">
        <v>2</v>
      </c>
      <c r="O129">
        <v>12</v>
      </c>
      <c r="P129">
        <v>4</v>
      </c>
      <c r="Q129">
        <v>3</v>
      </c>
      <c r="R129">
        <v>3</v>
      </c>
      <c r="S129">
        <v>5</v>
      </c>
      <c r="T129">
        <v>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t="s">
        <v>32</v>
      </c>
      <c r="AC129" s="13">
        <f>SUM(Table13[[#This Row],[MntWines]:[MntGoldProds]])</f>
        <v>270</v>
      </c>
      <c r="AD129" s="13">
        <f>AVERAGE(Table13[[#This Row],[MntWines]:[MntGoldProds]])</f>
        <v>45</v>
      </c>
      <c r="AG129">
        <f>SUM(Table13[[#This Row],[NumDealsPurchases]:[NumStorePurchases]])</f>
        <v>15</v>
      </c>
      <c r="AH129" s="14">
        <f>44232-Table13[[#This Row],[Dt_Customer]]</f>
        <v>2656</v>
      </c>
      <c r="AJ129" s="13">
        <f>Table13[[#This Row],[NumDealsPurchases]]/Table13[[#This Row],[Total Number of Purchases]]*100</f>
        <v>26.666666666666668</v>
      </c>
      <c r="AK129">
        <f>6-ROUNDUP(_xlfn.PERCENTRANK.INC(Table13[Recency],Table13[[#This Row],[Recency]])*5, 0)</f>
        <v>4</v>
      </c>
      <c r="AL129" s="15">
        <f>ROUNDUP(_xlfn.PERCENTRANK.INC(Table13[Total Number of Purchases],Table13[[#This Row],[Total Number of Purchases]])*5,0)</f>
        <v>3</v>
      </c>
      <c r="AM129" s="15">
        <f>ROUNDUP(_xlfn.PERCENTRANK.INC(Table13[Total Spend],Table13[[#This Row],[Total Spend]])*5,0)</f>
        <v>3</v>
      </c>
      <c r="AN129" s="15" t="str">
        <f>Table13[[#This Row],[Recency Score]]&amp;Table13[[#This Row],[Frequency Score]]&amp;Table13[[#This Row],[Monetary Score]]</f>
        <v>433</v>
      </c>
      <c r="AO129" s="15" t="str">
        <f>IF(AN129="555","Champions",
IF(AND(LEFT(AN129,1)="5", MID(AN129,2,1)&gt;="3"),"Loyal Customers",
IF(MID(AN129,2,1)="5","Frequent Buyers",
IF(RIGHT(AN129,1)="5","Big Spenders",
IF(LEFT(AN129,1)="4","Potential Loyalists",
IF(LEFT(AN129,1)="3","Needs Attention",
IF(LEFT(AN129,1)="2","About to Sleep",
IF(LEFT(AN129,1)="1","Lost",
IF(LEFT(AN129,1)&lt;="2","At Risk","Others")))))))))</f>
        <v>Potential Loyalists</v>
      </c>
    </row>
    <row r="130" spans="1:41" x14ac:dyDescent="0.3">
      <c r="A130">
        <v>9185</v>
      </c>
      <c r="B130">
        <v>1966</v>
      </c>
      <c r="C130" t="s">
        <v>37</v>
      </c>
      <c r="D130" t="s">
        <v>31</v>
      </c>
      <c r="E130">
        <v>69759</v>
      </c>
      <c r="F130">
        <v>0</v>
      </c>
      <c r="G130">
        <v>0</v>
      </c>
      <c r="H130" s="1">
        <v>41575</v>
      </c>
      <c r="I130">
        <v>38</v>
      </c>
      <c r="J130">
        <v>452</v>
      </c>
      <c r="K130">
        <v>20</v>
      </c>
      <c r="L130">
        <v>514</v>
      </c>
      <c r="M130">
        <v>13</v>
      </c>
      <c r="N130">
        <v>30</v>
      </c>
      <c r="O130">
        <v>0</v>
      </c>
      <c r="P130">
        <v>3</v>
      </c>
      <c r="Q130">
        <v>4</v>
      </c>
      <c r="R130">
        <v>6</v>
      </c>
      <c r="S130">
        <v>5</v>
      </c>
      <c r="T130">
        <v>3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 t="s">
        <v>30</v>
      </c>
      <c r="AC130" s="13">
        <f>SUM(Table13[[#This Row],[MntWines]:[MntGoldProds]])</f>
        <v>1029</v>
      </c>
      <c r="AD130" s="13">
        <f>AVERAGE(Table13[[#This Row],[MntWines]:[MntGoldProds]])</f>
        <v>171.5</v>
      </c>
      <c r="AG130">
        <f>SUM(Table13[[#This Row],[NumDealsPurchases]:[NumStorePurchases]])</f>
        <v>18</v>
      </c>
      <c r="AH130" s="14">
        <f>44232-Table13[[#This Row],[Dt_Customer]]</f>
        <v>2657</v>
      </c>
      <c r="AJ130" s="13">
        <f>Table13[[#This Row],[NumDealsPurchases]]/Table13[[#This Row],[Total Number of Purchases]]*100</f>
        <v>16.666666666666664</v>
      </c>
      <c r="AK130">
        <f>6-ROUNDUP(_xlfn.PERCENTRANK.INC(Table13[Recency],Table13[[#This Row],[Recency]])*5, 0)</f>
        <v>4</v>
      </c>
      <c r="AL130" s="15">
        <f>ROUNDUP(_xlfn.PERCENTRANK.INC(Table13[Total Number of Purchases],Table13[[#This Row],[Total Number of Purchases]])*5,0)</f>
        <v>4</v>
      </c>
      <c r="AM130" s="15">
        <f>ROUNDUP(_xlfn.PERCENTRANK.INC(Table13[Total Spend],Table13[[#This Row],[Total Spend]])*5,0)</f>
        <v>4</v>
      </c>
      <c r="AN130" s="15" t="str">
        <f>Table13[[#This Row],[Recency Score]]&amp;Table13[[#This Row],[Frequency Score]]&amp;Table13[[#This Row],[Monetary Score]]</f>
        <v>444</v>
      </c>
      <c r="AO130" s="15" t="str">
        <f>IF(AN130="555","Champions",
IF(AND(LEFT(AN130,1)="5", MID(AN130,2,1)&gt;="3"),"Loyal Customers",
IF(MID(AN130,2,1)="5","Frequent Buyers",
IF(RIGHT(AN130,1)="5","Big Spenders",
IF(LEFT(AN130,1)="4","Potential Loyalists",
IF(LEFT(AN130,1)="3","Needs Attention",
IF(LEFT(AN130,1)="2","About to Sleep",
IF(LEFT(AN130,1)="1","Lost",
IF(LEFT(AN130,1)&lt;="2","At Risk","Others")))))))))</f>
        <v>Potential Loyalists</v>
      </c>
    </row>
    <row r="131" spans="1:41" x14ac:dyDescent="0.3">
      <c r="A131">
        <v>2826</v>
      </c>
      <c r="B131">
        <v>1967</v>
      </c>
      <c r="C131" t="s">
        <v>28</v>
      </c>
      <c r="D131" t="s">
        <v>33</v>
      </c>
      <c r="E131">
        <v>22574</v>
      </c>
      <c r="F131">
        <v>2</v>
      </c>
      <c r="G131">
        <v>1</v>
      </c>
      <c r="H131" s="1">
        <v>41575</v>
      </c>
      <c r="I131">
        <v>28</v>
      </c>
      <c r="J131">
        <v>25</v>
      </c>
      <c r="K131">
        <v>0</v>
      </c>
      <c r="L131">
        <v>8</v>
      </c>
      <c r="M131">
        <v>2</v>
      </c>
      <c r="N131">
        <v>0</v>
      </c>
      <c r="O131">
        <v>2</v>
      </c>
      <c r="P131">
        <v>2</v>
      </c>
      <c r="Q131">
        <v>2</v>
      </c>
      <c r="R131">
        <v>0</v>
      </c>
      <c r="S131">
        <v>3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30</v>
      </c>
      <c r="AC131" s="13">
        <f>SUM(Table13[[#This Row],[MntWines]:[MntGoldProds]])</f>
        <v>37</v>
      </c>
      <c r="AD131" s="13">
        <f>AVERAGE(Table13[[#This Row],[MntWines]:[MntGoldProds]])</f>
        <v>6.166666666666667</v>
      </c>
      <c r="AG131">
        <f>SUM(Table13[[#This Row],[NumDealsPurchases]:[NumStorePurchases]])</f>
        <v>7</v>
      </c>
      <c r="AH131" s="14">
        <f>44232-Table13[[#This Row],[Dt_Customer]]</f>
        <v>2657</v>
      </c>
      <c r="AJ131" s="13">
        <f>Table13[[#This Row],[NumDealsPurchases]]/Table13[[#This Row],[Total Number of Purchases]]*100</f>
        <v>28.571428571428569</v>
      </c>
      <c r="AK131">
        <f>6-ROUNDUP(_xlfn.PERCENTRANK.INC(Table13[Recency],Table13[[#This Row],[Recency]])*5, 0)</f>
        <v>4</v>
      </c>
      <c r="AL131" s="15">
        <f>ROUNDUP(_xlfn.PERCENTRANK.INC(Table13[Total Number of Purchases],Table13[[#This Row],[Total Number of Purchases]])*5,0)</f>
        <v>1</v>
      </c>
      <c r="AM131" s="15">
        <f>ROUNDUP(_xlfn.PERCENTRANK.INC(Table13[Total Spend],Table13[[#This Row],[Total Spend]])*5,0)</f>
        <v>1</v>
      </c>
      <c r="AN131" s="15" t="str">
        <f>Table13[[#This Row],[Recency Score]]&amp;Table13[[#This Row],[Frequency Score]]&amp;Table13[[#This Row],[Monetary Score]]</f>
        <v>411</v>
      </c>
      <c r="AO131" s="15" t="str">
        <f>IF(AN131="555","Champions",
IF(AND(LEFT(AN131,1)="5", MID(AN131,2,1)&gt;="3"),"Loyal Customers",
IF(MID(AN131,2,1)="5","Frequent Buyers",
IF(RIGHT(AN131,1)="5","Big Spenders",
IF(LEFT(AN131,1)="4","Potential Loyalists",
IF(LEFT(AN131,1)="3","Needs Attention",
IF(LEFT(AN131,1)="2","About to Sleep",
IF(LEFT(AN131,1)="1","Lost",
IF(LEFT(AN131,1)&lt;="2","At Risk","Others")))))))))</f>
        <v>Potential Loyalists</v>
      </c>
    </row>
    <row r="132" spans="1:41" x14ac:dyDescent="0.3">
      <c r="A132">
        <v>6222</v>
      </c>
      <c r="B132">
        <v>1967</v>
      </c>
      <c r="C132" t="s">
        <v>28</v>
      </c>
      <c r="D132" t="s">
        <v>33</v>
      </c>
      <c r="E132">
        <v>22574</v>
      </c>
      <c r="F132">
        <v>2</v>
      </c>
      <c r="G132">
        <v>1</v>
      </c>
      <c r="H132" s="1">
        <v>41575</v>
      </c>
      <c r="I132">
        <v>28</v>
      </c>
      <c r="J132">
        <v>25</v>
      </c>
      <c r="K132">
        <v>0</v>
      </c>
      <c r="L132">
        <v>8</v>
      </c>
      <c r="M132">
        <v>2</v>
      </c>
      <c r="N132">
        <v>0</v>
      </c>
      <c r="O132">
        <v>2</v>
      </c>
      <c r="P132">
        <v>2</v>
      </c>
      <c r="Q132">
        <v>2</v>
      </c>
      <c r="R132">
        <v>0</v>
      </c>
      <c r="S132">
        <v>3</v>
      </c>
      <c r="T132">
        <v>7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30</v>
      </c>
      <c r="AC132" s="13">
        <f>SUM(Table13[[#This Row],[MntWines]:[MntGoldProds]])</f>
        <v>37</v>
      </c>
      <c r="AD132" s="13">
        <f>AVERAGE(Table13[[#This Row],[MntWines]:[MntGoldProds]])</f>
        <v>6.166666666666667</v>
      </c>
      <c r="AG132">
        <f>SUM(Table13[[#This Row],[NumDealsPurchases]:[NumStorePurchases]])</f>
        <v>7</v>
      </c>
      <c r="AH132" s="14">
        <f>44232-Table13[[#This Row],[Dt_Customer]]</f>
        <v>2657</v>
      </c>
      <c r="AJ132" s="13">
        <f>Table13[[#This Row],[NumDealsPurchases]]/Table13[[#This Row],[Total Number of Purchases]]*100</f>
        <v>28.571428571428569</v>
      </c>
      <c r="AK132">
        <f>6-ROUNDUP(_xlfn.PERCENTRANK.INC(Table13[Recency],Table13[[#This Row],[Recency]])*5, 0)</f>
        <v>4</v>
      </c>
      <c r="AL132" s="15">
        <f>ROUNDUP(_xlfn.PERCENTRANK.INC(Table13[Total Number of Purchases],Table13[[#This Row],[Total Number of Purchases]])*5,0)</f>
        <v>1</v>
      </c>
      <c r="AM132" s="15">
        <f>ROUNDUP(_xlfn.PERCENTRANK.INC(Table13[Total Spend],Table13[[#This Row],[Total Spend]])*5,0)</f>
        <v>1</v>
      </c>
      <c r="AN132" s="15" t="str">
        <f>Table13[[#This Row],[Recency Score]]&amp;Table13[[#This Row],[Frequency Score]]&amp;Table13[[#This Row],[Monetary Score]]</f>
        <v>411</v>
      </c>
      <c r="AO132" s="15" t="str">
        <f>IF(AN132="555","Champions",
IF(AND(LEFT(AN132,1)="5", MID(AN132,2,1)&gt;="3"),"Loyal Customers",
IF(MID(AN132,2,1)="5","Frequent Buyers",
IF(RIGHT(AN132,1)="5","Big Spenders",
IF(LEFT(AN132,1)="4","Potential Loyalists",
IF(LEFT(AN132,1)="3","Needs Attention",
IF(LEFT(AN132,1)="2","About to Sleep",
IF(LEFT(AN132,1)="1","Lost",
IF(LEFT(AN132,1)&lt;="2","At Risk","Others")))))))))</f>
        <v>Potential Loyalists</v>
      </c>
    </row>
    <row r="133" spans="1:41" x14ac:dyDescent="0.3">
      <c r="A133">
        <v>5423</v>
      </c>
      <c r="B133">
        <v>1983</v>
      </c>
      <c r="C133" t="s">
        <v>28</v>
      </c>
      <c r="D133" t="s">
        <v>35</v>
      </c>
      <c r="E133">
        <v>28359</v>
      </c>
      <c r="F133">
        <v>1</v>
      </c>
      <c r="G133">
        <v>0</v>
      </c>
      <c r="H133" s="1">
        <v>41574</v>
      </c>
      <c r="I133">
        <v>35</v>
      </c>
      <c r="J133">
        <v>6</v>
      </c>
      <c r="K133">
        <v>0</v>
      </c>
      <c r="L133">
        <v>5</v>
      </c>
      <c r="M133">
        <v>2</v>
      </c>
      <c r="N133">
        <v>1</v>
      </c>
      <c r="O133">
        <v>2</v>
      </c>
      <c r="P133">
        <v>1</v>
      </c>
      <c r="Q133">
        <v>1</v>
      </c>
      <c r="R133">
        <v>0</v>
      </c>
      <c r="S133">
        <v>2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43</v>
      </c>
      <c r="AC133" s="13">
        <f>SUM(Table13[[#This Row],[MntWines]:[MntGoldProds]])</f>
        <v>16</v>
      </c>
      <c r="AD133" s="13">
        <f>AVERAGE(Table13[[#This Row],[MntWines]:[MntGoldProds]])</f>
        <v>2.6666666666666665</v>
      </c>
      <c r="AG133">
        <f>SUM(Table13[[#This Row],[NumDealsPurchases]:[NumStorePurchases]])</f>
        <v>4</v>
      </c>
      <c r="AH133" s="14">
        <f>44232-Table13[[#This Row],[Dt_Customer]]</f>
        <v>2658</v>
      </c>
      <c r="AJ133" s="13">
        <f>Table13[[#This Row],[NumDealsPurchases]]/Table13[[#This Row],[Total Number of Purchases]]*100</f>
        <v>25</v>
      </c>
      <c r="AK133">
        <f>6-ROUNDUP(_xlfn.PERCENTRANK.INC(Table13[Recency],Table13[[#This Row],[Recency]])*5, 0)</f>
        <v>4</v>
      </c>
      <c r="AL133" s="15">
        <f>ROUNDUP(_xlfn.PERCENTRANK.INC(Table13[Total Number of Purchases],Table13[[#This Row],[Total Number of Purchases]])*5,0)</f>
        <v>1</v>
      </c>
      <c r="AM133" s="15">
        <f>ROUNDUP(_xlfn.PERCENTRANK.INC(Table13[Total Spend],Table13[[#This Row],[Total Spend]])*5,0)</f>
        <v>1</v>
      </c>
      <c r="AN133" s="15" t="str">
        <f>Table13[[#This Row],[Recency Score]]&amp;Table13[[#This Row],[Frequency Score]]&amp;Table13[[#This Row],[Monetary Score]]</f>
        <v>411</v>
      </c>
      <c r="AO133" s="15" t="str">
        <f>IF(AN133="555","Champions",
IF(AND(LEFT(AN133,1)="5", MID(AN133,2,1)&gt;="3"),"Loyal Customers",
IF(MID(AN133,2,1)="5","Frequent Buyers",
IF(RIGHT(AN133,1)="5","Big Spenders",
IF(LEFT(AN133,1)="4","Potential Loyalists",
IF(LEFT(AN133,1)="3","Needs Attention",
IF(LEFT(AN133,1)="2","About to Sleep",
IF(LEFT(AN133,1)="1","Lost",
IF(LEFT(AN133,1)&lt;="2","At Risk","Others")))))))))</f>
        <v>Potential Loyalists</v>
      </c>
    </row>
    <row r="134" spans="1:41" x14ac:dyDescent="0.3">
      <c r="A134">
        <v>905</v>
      </c>
      <c r="B134">
        <v>1986</v>
      </c>
      <c r="C134" t="s">
        <v>28</v>
      </c>
      <c r="D134" t="s">
        <v>29</v>
      </c>
      <c r="E134">
        <v>21846</v>
      </c>
      <c r="F134">
        <v>1</v>
      </c>
      <c r="G134">
        <v>0</v>
      </c>
      <c r="H134" s="1">
        <v>41569</v>
      </c>
      <c r="I134">
        <v>38</v>
      </c>
      <c r="J134">
        <v>7</v>
      </c>
      <c r="K134">
        <v>17</v>
      </c>
      <c r="L134">
        <v>18</v>
      </c>
      <c r="M134">
        <v>6</v>
      </c>
      <c r="N134">
        <v>10</v>
      </c>
      <c r="O134">
        <v>26</v>
      </c>
      <c r="P134">
        <v>4</v>
      </c>
      <c r="Q134">
        <v>4</v>
      </c>
      <c r="R134">
        <v>0</v>
      </c>
      <c r="S134">
        <v>3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43</v>
      </c>
      <c r="AC134" s="13">
        <f>SUM(Table13[[#This Row],[MntWines]:[MntGoldProds]])</f>
        <v>84</v>
      </c>
      <c r="AD134" s="13">
        <f>AVERAGE(Table13[[#This Row],[MntWines]:[MntGoldProds]])</f>
        <v>14</v>
      </c>
      <c r="AG134">
        <f>SUM(Table13[[#This Row],[NumDealsPurchases]:[NumStorePurchases]])</f>
        <v>11</v>
      </c>
      <c r="AH134" s="14">
        <f>44232-Table13[[#This Row],[Dt_Customer]]</f>
        <v>2663</v>
      </c>
      <c r="AJ134" s="13">
        <f>Table13[[#This Row],[NumDealsPurchases]]/Table13[[#This Row],[Total Number of Purchases]]*100</f>
        <v>36.363636363636367</v>
      </c>
      <c r="AK134">
        <f>6-ROUNDUP(_xlfn.PERCENTRANK.INC(Table13[Recency],Table13[[#This Row],[Recency]])*5, 0)</f>
        <v>4</v>
      </c>
      <c r="AL134" s="15">
        <f>ROUNDUP(_xlfn.PERCENTRANK.INC(Table13[Total Number of Purchases],Table13[[#This Row],[Total Number of Purchases]])*5,0)</f>
        <v>2</v>
      </c>
      <c r="AM134" s="15">
        <f>ROUNDUP(_xlfn.PERCENTRANK.INC(Table13[Total Spend],Table13[[#This Row],[Total Spend]])*5,0)</f>
        <v>2</v>
      </c>
      <c r="AN134" s="15" t="str">
        <f>Table13[[#This Row],[Recency Score]]&amp;Table13[[#This Row],[Frequency Score]]&amp;Table13[[#This Row],[Monetary Score]]</f>
        <v>422</v>
      </c>
      <c r="AO134" s="15" t="str">
        <f>IF(AN134="555","Champions",
IF(AND(LEFT(AN134,1)="5", MID(AN134,2,1)&gt;="3"),"Loyal Customers",
IF(MID(AN134,2,1)="5","Frequent Buyers",
IF(RIGHT(AN134,1)="5","Big Spenders",
IF(LEFT(AN134,1)="4","Potential Loyalists",
IF(LEFT(AN134,1)="3","Needs Attention",
IF(LEFT(AN134,1)="2","About to Sleep",
IF(LEFT(AN134,1)="1","Lost",
IF(LEFT(AN134,1)&lt;="2","At Risk","Others")))))))))</f>
        <v>Potential Loyalists</v>
      </c>
    </row>
    <row r="135" spans="1:41" x14ac:dyDescent="0.3">
      <c r="A135">
        <v>7352</v>
      </c>
      <c r="B135">
        <v>1957</v>
      </c>
      <c r="C135" t="s">
        <v>28</v>
      </c>
      <c r="D135" t="s">
        <v>33</v>
      </c>
      <c r="E135">
        <v>55267</v>
      </c>
      <c r="F135">
        <v>0</v>
      </c>
      <c r="G135">
        <v>1</v>
      </c>
      <c r="H135" s="1">
        <v>41568</v>
      </c>
      <c r="I135">
        <v>28</v>
      </c>
      <c r="J135">
        <v>161</v>
      </c>
      <c r="K135">
        <v>28</v>
      </c>
      <c r="L135">
        <v>136</v>
      </c>
      <c r="M135">
        <v>32</v>
      </c>
      <c r="N135">
        <v>3</v>
      </c>
      <c r="O135">
        <v>45</v>
      </c>
      <c r="P135">
        <v>4</v>
      </c>
      <c r="Q135">
        <v>3</v>
      </c>
      <c r="R135">
        <v>4</v>
      </c>
      <c r="S135">
        <v>6</v>
      </c>
      <c r="T135">
        <v>3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32</v>
      </c>
      <c r="AC135" s="13">
        <f>SUM(Table13[[#This Row],[MntWines]:[MntGoldProds]])</f>
        <v>405</v>
      </c>
      <c r="AD135" s="13">
        <f>AVERAGE(Table13[[#This Row],[MntWines]:[MntGoldProds]])</f>
        <v>67.5</v>
      </c>
      <c r="AG135">
        <f>SUM(Table13[[#This Row],[NumDealsPurchases]:[NumStorePurchases]])</f>
        <v>17</v>
      </c>
      <c r="AH135" s="14">
        <f>44232-Table13[[#This Row],[Dt_Customer]]</f>
        <v>2664</v>
      </c>
      <c r="AJ135" s="13">
        <f>Table13[[#This Row],[NumDealsPurchases]]/Table13[[#This Row],[Total Number of Purchases]]*100</f>
        <v>23.52941176470588</v>
      </c>
      <c r="AK135">
        <f>6-ROUNDUP(_xlfn.PERCENTRANK.INC(Table13[Recency],Table13[[#This Row],[Recency]])*5, 0)</f>
        <v>4</v>
      </c>
      <c r="AL135" s="15">
        <f>ROUNDUP(_xlfn.PERCENTRANK.INC(Table13[Total Number of Purchases],Table13[[#This Row],[Total Number of Purchases]])*5,0)</f>
        <v>3</v>
      </c>
      <c r="AM135" s="15">
        <f>ROUNDUP(_xlfn.PERCENTRANK.INC(Table13[Total Spend],Table13[[#This Row],[Total Spend]])*5,0)</f>
        <v>3</v>
      </c>
      <c r="AN135" s="15" t="str">
        <f>Table13[[#This Row],[Recency Score]]&amp;Table13[[#This Row],[Frequency Score]]&amp;Table13[[#This Row],[Monetary Score]]</f>
        <v>433</v>
      </c>
      <c r="AO135" s="15" t="str">
        <f>IF(AN135="555","Champions",
IF(AND(LEFT(AN135,1)="5", MID(AN135,2,1)&gt;="3"),"Loyal Customers",
IF(MID(AN135,2,1)="5","Frequent Buyers",
IF(RIGHT(AN135,1)="5","Big Spenders",
IF(LEFT(AN135,1)="4","Potential Loyalists",
IF(LEFT(AN135,1)="3","Needs Attention",
IF(LEFT(AN135,1)="2","About to Sleep",
IF(LEFT(AN135,1)="1","Lost",
IF(LEFT(AN135,1)&lt;="2","At Risk","Others")))))))))</f>
        <v>Potential Loyalists</v>
      </c>
    </row>
    <row r="136" spans="1:41" x14ac:dyDescent="0.3">
      <c r="A136">
        <v>898</v>
      </c>
      <c r="B136">
        <v>1986</v>
      </c>
      <c r="C136" t="s">
        <v>28</v>
      </c>
      <c r="D136" t="s">
        <v>33</v>
      </c>
      <c r="E136">
        <v>23477</v>
      </c>
      <c r="F136">
        <v>1</v>
      </c>
      <c r="G136">
        <v>0</v>
      </c>
      <c r="H136" s="1">
        <v>41568</v>
      </c>
      <c r="I136">
        <v>39</v>
      </c>
      <c r="J136">
        <v>38</v>
      </c>
      <c r="K136">
        <v>15</v>
      </c>
      <c r="L136">
        <v>54</v>
      </c>
      <c r="M136">
        <v>3</v>
      </c>
      <c r="N136">
        <v>8</v>
      </c>
      <c r="O136">
        <v>29</v>
      </c>
      <c r="P136">
        <v>3</v>
      </c>
      <c r="Q136">
        <v>3</v>
      </c>
      <c r="R136">
        <v>0</v>
      </c>
      <c r="S136">
        <v>4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30</v>
      </c>
      <c r="AC136" s="13">
        <f>SUM(Table13[[#This Row],[MntWines]:[MntGoldProds]])</f>
        <v>147</v>
      </c>
      <c r="AD136" s="13">
        <f>AVERAGE(Table13[[#This Row],[MntWines]:[MntGoldProds]])</f>
        <v>24.5</v>
      </c>
      <c r="AG136">
        <f>SUM(Table13[[#This Row],[NumDealsPurchases]:[NumStorePurchases]])</f>
        <v>10</v>
      </c>
      <c r="AH136" s="14">
        <f>44232-Table13[[#This Row],[Dt_Customer]]</f>
        <v>2664</v>
      </c>
      <c r="AJ136" s="13">
        <f>Table13[[#This Row],[NumDealsPurchases]]/Table13[[#This Row],[Total Number of Purchases]]*100</f>
        <v>30</v>
      </c>
      <c r="AK136">
        <f>6-ROUNDUP(_xlfn.PERCENTRANK.INC(Table13[Recency],Table13[[#This Row],[Recency]])*5, 0)</f>
        <v>4</v>
      </c>
      <c r="AL136" s="15">
        <f>ROUNDUP(_xlfn.PERCENTRANK.INC(Table13[Total Number of Purchases],Table13[[#This Row],[Total Number of Purchases]])*5,0)</f>
        <v>2</v>
      </c>
      <c r="AM136" s="15">
        <f>ROUNDUP(_xlfn.PERCENTRANK.INC(Table13[Total Spend],Table13[[#This Row],[Total Spend]])*5,0)</f>
        <v>2</v>
      </c>
      <c r="AN136" s="15" t="str">
        <f>Table13[[#This Row],[Recency Score]]&amp;Table13[[#This Row],[Frequency Score]]&amp;Table13[[#This Row],[Monetary Score]]</f>
        <v>422</v>
      </c>
      <c r="AO136" s="15" t="str">
        <f>IF(AN136="555","Champions",
IF(AND(LEFT(AN136,1)="5", MID(AN136,2,1)&gt;="3"),"Loyal Customers",
IF(MID(AN136,2,1)="5","Frequent Buyers",
IF(RIGHT(AN136,1)="5","Big Spenders",
IF(LEFT(AN136,1)="4","Potential Loyalists",
IF(LEFT(AN136,1)="3","Needs Attention",
IF(LEFT(AN136,1)="2","About to Sleep",
IF(LEFT(AN136,1)="1","Lost",
IF(LEFT(AN136,1)&lt;="2","At Risk","Others")))))))))</f>
        <v>Potential Loyalists</v>
      </c>
    </row>
    <row r="137" spans="1:41" hidden="1" x14ac:dyDescent="0.3">
      <c r="A137">
        <v>8996</v>
      </c>
      <c r="B137">
        <v>1957</v>
      </c>
      <c r="C137" t="s">
        <v>37</v>
      </c>
      <c r="D137" t="s">
        <v>33</v>
      </c>
      <c r="F137">
        <v>2</v>
      </c>
      <c r="G137">
        <v>1</v>
      </c>
      <c r="H137" s="1">
        <v>41232</v>
      </c>
      <c r="I137">
        <v>4</v>
      </c>
      <c r="J137">
        <v>230</v>
      </c>
      <c r="K137">
        <v>42</v>
      </c>
      <c r="L137">
        <v>192</v>
      </c>
      <c r="M137">
        <v>49</v>
      </c>
      <c r="N137">
        <v>37</v>
      </c>
      <c r="O137">
        <v>53</v>
      </c>
      <c r="P137">
        <v>12</v>
      </c>
      <c r="Q137">
        <v>7</v>
      </c>
      <c r="R137">
        <v>2</v>
      </c>
      <c r="S137">
        <v>8</v>
      </c>
      <c r="T137">
        <v>9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t="s">
        <v>39</v>
      </c>
      <c r="AC137">
        <f>SUM(Table13[[#This Row],[MntWines]:[MntGoldProds]])</f>
        <v>603</v>
      </c>
      <c r="AD137">
        <f>AVERAGE(Table13[[#This Row],[MntWines]:[MntGoldProds]])</f>
        <v>100.5</v>
      </c>
      <c r="AG137">
        <f>SUM(Table13[[#This Row],[NumDealsPurchases]:[NumStorePurchases]])</f>
        <v>29</v>
      </c>
      <c r="AH137" s="1">
        <f>44232-Table13[[#This Row],[Dt_Customer]]</f>
        <v>3000</v>
      </c>
      <c r="AJ137">
        <f>Table13[[#This Row],[NumDealsPurchases]]/Table13[[#This Row],[Total Number of Purchases]]*100</f>
        <v>41.379310344827587</v>
      </c>
      <c r="AK137">
        <f>6-ROUNDUP(_xlfn.PERCENTRANK.INC(Table13[Recency],Table13[[#This Row],[Recency]])*5, 0)</f>
        <v>5</v>
      </c>
      <c r="AL137" s="15">
        <f>ROUNDUP(_xlfn.PERCENTRANK.INC(Table13[Total Number of Purchases],Table13[[#This Row],[Total Number of Purchases]])*5,0)</f>
        <v>5</v>
      </c>
      <c r="AM137" s="15">
        <f>ROUNDUP(_xlfn.PERCENTRANK.INC(Table13[Total Spend],Table13[[#This Row],[Total Spend]])*5,0)</f>
        <v>3</v>
      </c>
      <c r="AN137" s="15" t="str">
        <f>Table13[[#This Row],[Recency Score]]&amp;Table13[[#This Row],[Frequency Score]]&amp;Table13[[#This Row],[Monetary Score]]</f>
        <v>553</v>
      </c>
      <c r="AO137" s="15" t="str">
        <f>IF(AN137="555","Champions",
IF(AND(LEFT(AN137,1)="5", MID(AN137,2,1)&gt;="3"),"Loyal Customers",
IF(MID(AN137,2,1)="5","Frequent Buyers",
IF(RIGHT(AN137,1)="5","Big Spenders",
IF(LEFT(AN137,1)="4","Potential Loyalists",
IF(LEFT(AN137,1)="3","Needs Attention",
IF(LEFT(AN137,1)="2","About to Sleep",
IF(LEFT(AN137,1)="1","Lost",
IF(LEFT(AN137,1)&lt;="2","At Risk","Others")))))))))</f>
        <v>Loyal Customers</v>
      </c>
    </row>
    <row r="138" spans="1:41" x14ac:dyDescent="0.3">
      <c r="A138">
        <v>3578</v>
      </c>
      <c r="B138">
        <v>1949</v>
      </c>
      <c r="C138" t="s">
        <v>28</v>
      </c>
      <c r="D138" t="s">
        <v>29</v>
      </c>
      <c r="E138">
        <v>49160</v>
      </c>
      <c r="F138">
        <v>0</v>
      </c>
      <c r="G138">
        <v>1</v>
      </c>
      <c r="H138" s="1">
        <v>41567</v>
      </c>
      <c r="I138">
        <v>29</v>
      </c>
      <c r="J138">
        <v>122</v>
      </c>
      <c r="K138">
        <v>21</v>
      </c>
      <c r="L138">
        <v>43</v>
      </c>
      <c r="M138">
        <v>25</v>
      </c>
      <c r="N138">
        <v>10</v>
      </c>
      <c r="O138">
        <v>15</v>
      </c>
      <c r="P138">
        <v>2</v>
      </c>
      <c r="Q138">
        <v>3</v>
      </c>
      <c r="R138">
        <v>1</v>
      </c>
      <c r="S138">
        <v>6</v>
      </c>
      <c r="T138">
        <v>6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t="s">
        <v>30</v>
      </c>
      <c r="AC138" s="13">
        <f>SUM(Table13[[#This Row],[MntWines]:[MntGoldProds]])</f>
        <v>236</v>
      </c>
      <c r="AD138" s="13">
        <f>AVERAGE(Table13[[#This Row],[MntWines]:[MntGoldProds]])</f>
        <v>39.333333333333336</v>
      </c>
      <c r="AG138">
        <f>SUM(Table13[[#This Row],[NumDealsPurchases]:[NumStorePurchases]])</f>
        <v>12</v>
      </c>
      <c r="AH138" s="14">
        <f>44232-Table13[[#This Row],[Dt_Customer]]</f>
        <v>2665</v>
      </c>
      <c r="AJ138" s="13">
        <f>Table13[[#This Row],[NumDealsPurchases]]/Table13[[#This Row],[Total Number of Purchases]]*100</f>
        <v>16.666666666666664</v>
      </c>
      <c r="AK138">
        <f>6-ROUNDUP(_xlfn.PERCENTRANK.INC(Table13[Recency],Table13[[#This Row],[Recency]])*5, 0)</f>
        <v>4</v>
      </c>
      <c r="AL138" s="15">
        <f>ROUNDUP(_xlfn.PERCENTRANK.INC(Table13[Total Number of Purchases],Table13[[#This Row],[Total Number of Purchases]])*5,0)</f>
        <v>3</v>
      </c>
      <c r="AM138" s="15">
        <f>ROUNDUP(_xlfn.PERCENTRANK.INC(Table13[Total Spend],Table13[[#This Row],[Total Spend]])*5,0)</f>
        <v>3</v>
      </c>
      <c r="AN138" s="15" t="str">
        <f>Table13[[#This Row],[Recency Score]]&amp;Table13[[#This Row],[Frequency Score]]&amp;Table13[[#This Row],[Monetary Score]]</f>
        <v>433</v>
      </c>
      <c r="AO138" s="15" t="str">
        <f>IF(AN138="555","Champions",
IF(AND(LEFT(AN138,1)="5", MID(AN138,2,1)&gt;="3"),"Loyal Customers",
IF(MID(AN138,2,1)="5","Frequent Buyers",
IF(RIGHT(AN138,1)="5","Big Spenders",
IF(LEFT(AN138,1)="4","Potential Loyalists",
IF(LEFT(AN138,1)="3","Needs Attention",
IF(LEFT(AN138,1)="2","About to Sleep",
IF(LEFT(AN138,1)="1","Lost",
IF(LEFT(AN138,1)&lt;="2","At Risk","Others")))))))))</f>
        <v>Potential Loyalists</v>
      </c>
    </row>
    <row r="139" spans="1:41" x14ac:dyDescent="0.3">
      <c r="A139">
        <v>5534</v>
      </c>
      <c r="B139">
        <v>1975</v>
      </c>
      <c r="C139" t="s">
        <v>41</v>
      </c>
      <c r="D139" t="s">
        <v>33</v>
      </c>
      <c r="E139">
        <v>47808</v>
      </c>
      <c r="F139">
        <v>0</v>
      </c>
      <c r="G139">
        <v>1</v>
      </c>
      <c r="H139" s="1">
        <v>41567</v>
      </c>
      <c r="I139">
        <v>30</v>
      </c>
      <c r="J139">
        <v>123</v>
      </c>
      <c r="K139">
        <v>1</v>
      </c>
      <c r="L139">
        <v>26</v>
      </c>
      <c r="M139">
        <v>2</v>
      </c>
      <c r="N139">
        <v>0</v>
      </c>
      <c r="O139">
        <v>72</v>
      </c>
      <c r="P139">
        <v>2</v>
      </c>
      <c r="Q139">
        <v>3</v>
      </c>
      <c r="R139">
        <v>2</v>
      </c>
      <c r="S139">
        <v>3</v>
      </c>
      <c r="T139">
        <v>7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 t="s">
        <v>30</v>
      </c>
      <c r="AC139" s="13">
        <f>SUM(Table13[[#This Row],[MntWines]:[MntGoldProds]])</f>
        <v>224</v>
      </c>
      <c r="AD139" s="13">
        <f>AVERAGE(Table13[[#This Row],[MntWines]:[MntGoldProds]])</f>
        <v>37.333333333333336</v>
      </c>
      <c r="AG139">
        <f>SUM(Table13[[#This Row],[NumDealsPurchases]:[NumStorePurchases]])</f>
        <v>10</v>
      </c>
      <c r="AH139" s="14">
        <f>44232-Table13[[#This Row],[Dt_Customer]]</f>
        <v>2665</v>
      </c>
      <c r="AJ139" s="13">
        <f>Table13[[#This Row],[NumDealsPurchases]]/Table13[[#This Row],[Total Number of Purchases]]*100</f>
        <v>20</v>
      </c>
      <c r="AK139">
        <f>6-ROUNDUP(_xlfn.PERCENTRANK.INC(Table13[Recency],Table13[[#This Row],[Recency]])*5, 0)</f>
        <v>4</v>
      </c>
      <c r="AL139" s="15">
        <f>ROUNDUP(_xlfn.PERCENTRANK.INC(Table13[Total Number of Purchases],Table13[[#This Row],[Total Number of Purchases]])*5,0)</f>
        <v>2</v>
      </c>
      <c r="AM139" s="15">
        <f>ROUNDUP(_xlfn.PERCENTRANK.INC(Table13[Total Spend],Table13[[#This Row],[Total Spend]])*5,0)</f>
        <v>3</v>
      </c>
      <c r="AN139" s="15" t="str">
        <f>Table13[[#This Row],[Recency Score]]&amp;Table13[[#This Row],[Frequency Score]]&amp;Table13[[#This Row],[Monetary Score]]</f>
        <v>423</v>
      </c>
      <c r="AO139" s="15" t="str">
        <f>IF(AN139="555","Champions",
IF(AND(LEFT(AN139,1)="5", MID(AN139,2,1)&gt;="3"),"Loyal Customers",
IF(MID(AN139,2,1)="5","Frequent Buyers",
IF(RIGHT(AN139,1)="5","Big Spenders",
IF(LEFT(AN139,1)="4","Potential Loyalists",
IF(LEFT(AN139,1)="3","Needs Attention",
IF(LEFT(AN139,1)="2","About to Sleep",
IF(LEFT(AN139,1)="1","Lost",
IF(LEFT(AN139,1)&lt;="2","At Risk","Others")))))))))</f>
        <v>Potential Loyalists</v>
      </c>
    </row>
    <row r="140" spans="1:41" x14ac:dyDescent="0.3">
      <c r="A140">
        <v>7444</v>
      </c>
      <c r="B140">
        <v>1969</v>
      </c>
      <c r="C140" t="s">
        <v>41</v>
      </c>
      <c r="D140" t="s">
        <v>33</v>
      </c>
      <c r="E140">
        <v>42169</v>
      </c>
      <c r="F140">
        <v>1</v>
      </c>
      <c r="G140">
        <v>1</v>
      </c>
      <c r="H140" s="1">
        <v>41566</v>
      </c>
      <c r="I140">
        <v>20</v>
      </c>
      <c r="J140">
        <v>19</v>
      </c>
      <c r="K140">
        <v>0</v>
      </c>
      <c r="L140">
        <v>9</v>
      </c>
      <c r="M140">
        <v>0</v>
      </c>
      <c r="N140">
        <v>0</v>
      </c>
      <c r="O140">
        <v>2</v>
      </c>
      <c r="P140">
        <v>2</v>
      </c>
      <c r="Q140">
        <v>1</v>
      </c>
      <c r="R140">
        <v>0</v>
      </c>
      <c r="S140">
        <v>3</v>
      </c>
      <c r="T140">
        <v>8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t="s">
        <v>30</v>
      </c>
      <c r="AC140" s="13">
        <f>SUM(Table13[[#This Row],[MntWines]:[MntGoldProds]])</f>
        <v>30</v>
      </c>
      <c r="AD140" s="13">
        <f>AVERAGE(Table13[[#This Row],[MntWines]:[MntGoldProds]])</f>
        <v>5</v>
      </c>
      <c r="AG140">
        <f>SUM(Table13[[#This Row],[NumDealsPurchases]:[NumStorePurchases]])</f>
        <v>6</v>
      </c>
      <c r="AH140" s="14">
        <f>44232-Table13[[#This Row],[Dt_Customer]]</f>
        <v>2666</v>
      </c>
      <c r="AJ140" s="13">
        <f>Table13[[#This Row],[NumDealsPurchases]]/Table13[[#This Row],[Total Number of Purchases]]*100</f>
        <v>33.333333333333329</v>
      </c>
      <c r="AK140">
        <f>6-ROUNDUP(_xlfn.PERCENTRANK.INC(Table13[Recency],Table13[[#This Row],[Recency]])*5, 0)</f>
        <v>4</v>
      </c>
      <c r="AL140" s="15">
        <f>ROUNDUP(_xlfn.PERCENTRANK.INC(Table13[Total Number of Purchases],Table13[[#This Row],[Total Number of Purchases]])*5,0)</f>
        <v>1</v>
      </c>
      <c r="AM140" s="15">
        <f>ROUNDUP(_xlfn.PERCENTRANK.INC(Table13[Total Spend],Table13[[#This Row],[Total Spend]])*5,0)</f>
        <v>1</v>
      </c>
      <c r="AN140" s="15" t="str">
        <f>Table13[[#This Row],[Recency Score]]&amp;Table13[[#This Row],[Frequency Score]]&amp;Table13[[#This Row],[Monetary Score]]</f>
        <v>411</v>
      </c>
      <c r="AO140" s="15" t="str">
        <f>IF(AN140="555","Champions",
IF(AND(LEFT(AN140,1)="5", MID(AN140,2,1)&gt;="3"),"Loyal Customers",
IF(MID(AN140,2,1)="5","Frequent Buyers",
IF(RIGHT(AN140,1)="5","Big Spenders",
IF(LEFT(AN140,1)="4","Potential Loyalists",
IF(LEFT(AN140,1)="3","Needs Attention",
IF(LEFT(AN140,1)="2","About to Sleep",
IF(LEFT(AN140,1)="1","Lost",
IF(LEFT(AN140,1)&lt;="2","At Risk","Others")))))))))</f>
        <v>Potential Loyalists</v>
      </c>
    </row>
    <row r="141" spans="1:41" x14ac:dyDescent="0.3">
      <c r="A141">
        <v>153</v>
      </c>
      <c r="B141">
        <v>1953</v>
      </c>
      <c r="C141" t="s">
        <v>28</v>
      </c>
      <c r="D141" t="s">
        <v>29</v>
      </c>
      <c r="E141">
        <v>23272</v>
      </c>
      <c r="F141">
        <v>0</v>
      </c>
      <c r="G141">
        <v>0</v>
      </c>
      <c r="H141" s="1">
        <v>41564</v>
      </c>
      <c r="I141">
        <v>29</v>
      </c>
      <c r="J141">
        <v>19</v>
      </c>
      <c r="K141">
        <v>3</v>
      </c>
      <c r="L141">
        <v>6</v>
      </c>
      <c r="M141">
        <v>4</v>
      </c>
      <c r="N141">
        <v>2</v>
      </c>
      <c r="O141">
        <v>12</v>
      </c>
      <c r="P141">
        <v>1</v>
      </c>
      <c r="Q141">
        <v>1</v>
      </c>
      <c r="R141">
        <v>0</v>
      </c>
      <c r="S141">
        <v>3</v>
      </c>
      <c r="T141">
        <v>4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t="s">
        <v>30</v>
      </c>
      <c r="AC141" s="13">
        <f>SUM(Table13[[#This Row],[MntWines]:[MntGoldProds]])</f>
        <v>46</v>
      </c>
      <c r="AD141" s="13">
        <f>AVERAGE(Table13[[#This Row],[MntWines]:[MntGoldProds]])</f>
        <v>7.666666666666667</v>
      </c>
      <c r="AG141">
        <f>SUM(Table13[[#This Row],[NumDealsPurchases]:[NumStorePurchases]])</f>
        <v>5</v>
      </c>
      <c r="AH141" s="14">
        <f>44232-Table13[[#This Row],[Dt_Customer]]</f>
        <v>2668</v>
      </c>
      <c r="AJ141" s="13">
        <f>Table13[[#This Row],[NumDealsPurchases]]/Table13[[#This Row],[Total Number of Purchases]]*100</f>
        <v>20</v>
      </c>
      <c r="AK141">
        <f>6-ROUNDUP(_xlfn.PERCENTRANK.INC(Table13[Recency],Table13[[#This Row],[Recency]])*5, 0)</f>
        <v>4</v>
      </c>
      <c r="AL141" s="15">
        <f>ROUNDUP(_xlfn.PERCENTRANK.INC(Table13[Total Number of Purchases],Table13[[#This Row],[Total Number of Purchases]])*5,0)</f>
        <v>1</v>
      </c>
      <c r="AM141" s="15">
        <f>ROUNDUP(_xlfn.PERCENTRANK.INC(Table13[Total Spend],Table13[[#This Row],[Total Spend]])*5,0)</f>
        <v>1</v>
      </c>
      <c r="AN141" s="15" t="str">
        <f>Table13[[#This Row],[Recency Score]]&amp;Table13[[#This Row],[Frequency Score]]&amp;Table13[[#This Row],[Monetary Score]]</f>
        <v>411</v>
      </c>
      <c r="AO141" s="15" t="str">
        <f>IF(AN141="555","Champions",
IF(AND(LEFT(AN141,1)="5", MID(AN141,2,1)&gt;="3"),"Loyal Customers",
IF(MID(AN141,2,1)="5","Frequent Buyers",
IF(RIGHT(AN141,1)="5","Big Spenders",
IF(LEFT(AN141,1)="4","Potential Loyalists",
IF(LEFT(AN141,1)="3","Needs Attention",
IF(LEFT(AN141,1)="2","About to Sleep",
IF(LEFT(AN141,1)="1","Lost",
IF(LEFT(AN141,1)&lt;="2","At Risk","Others")))))))))</f>
        <v>Potential Loyalists</v>
      </c>
    </row>
    <row r="142" spans="1:41" x14ac:dyDescent="0.3">
      <c r="A142">
        <v>2173</v>
      </c>
      <c r="B142">
        <v>1952</v>
      </c>
      <c r="C142" t="s">
        <v>28</v>
      </c>
      <c r="D142" t="s">
        <v>42</v>
      </c>
      <c r="E142">
        <v>40049</v>
      </c>
      <c r="F142">
        <v>0</v>
      </c>
      <c r="G142">
        <v>1</v>
      </c>
      <c r="H142" s="1">
        <v>41563</v>
      </c>
      <c r="I142">
        <v>23</v>
      </c>
      <c r="J142">
        <v>13</v>
      </c>
      <c r="K142">
        <v>6</v>
      </c>
      <c r="L142">
        <v>7</v>
      </c>
      <c r="M142">
        <v>0</v>
      </c>
      <c r="N142">
        <v>3</v>
      </c>
      <c r="O142">
        <v>3</v>
      </c>
      <c r="P142">
        <v>1</v>
      </c>
      <c r="Q142">
        <v>1</v>
      </c>
      <c r="R142">
        <v>0</v>
      </c>
      <c r="S142">
        <v>3</v>
      </c>
      <c r="T142">
        <v>6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30</v>
      </c>
      <c r="AC142" s="13">
        <f>SUM(Table13[[#This Row],[MntWines]:[MntGoldProds]])</f>
        <v>32</v>
      </c>
      <c r="AD142" s="13">
        <f>AVERAGE(Table13[[#This Row],[MntWines]:[MntGoldProds]])</f>
        <v>5.333333333333333</v>
      </c>
      <c r="AG142">
        <f>SUM(Table13[[#This Row],[NumDealsPurchases]:[NumStorePurchases]])</f>
        <v>5</v>
      </c>
      <c r="AH142" s="14">
        <f>44232-Table13[[#This Row],[Dt_Customer]]</f>
        <v>2669</v>
      </c>
      <c r="AJ142" s="13">
        <f>Table13[[#This Row],[NumDealsPurchases]]/Table13[[#This Row],[Total Number of Purchases]]*100</f>
        <v>20</v>
      </c>
      <c r="AK142">
        <f>6-ROUNDUP(_xlfn.PERCENTRANK.INC(Table13[Recency],Table13[[#This Row],[Recency]])*5, 0)</f>
        <v>4</v>
      </c>
      <c r="AL142" s="15">
        <f>ROUNDUP(_xlfn.PERCENTRANK.INC(Table13[Total Number of Purchases],Table13[[#This Row],[Total Number of Purchases]])*5,0)</f>
        <v>1</v>
      </c>
      <c r="AM142" s="15">
        <f>ROUNDUP(_xlfn.PERCENTRANK.INC(Table13[Total Spend],Table13[[#This Row],[Total Spend]])*5,0)</f>
        <v>1</v>
      </c>
      <c r="AN142" s="15" t="str">
        <f>Table13[[#This Row],[Recency Score]]&amp;Table13[[#This Row],[Frequency Score]]&amp;Table13[[#This Row],[Monetary Score]]</f>
        <v>411</v>
      </c>
      <c r="AO142" s="15" t="str">
        <f>IF(AN142="555","Champions",
IF(AND(LEFT(AN142,1)="5", MID(AN142,2,1)&gt;="3"),"Loyal Customers",
IF(MID(AN142,2,1)="5","Frequent Buyers",
IF(RIGHT(AN142,1)="5","Big Spenders",
IF(LEFT(AN142,1)="4","Potential Loyalists",
IF(LEFT(AN142,1)="3","Needs Attention",
IF(LEFT(AN142,1)="2","About to Sleep",
IF(LEFT(AN142,1)="1","Lost",
IF(LEFT(AN142,1)&lt;="2","At Risk","Others")))))))))</f>
        <v>Potential Loyalists</v>
      </c>
    </row>
    <row r="143" spans="1:41" x14ac:dyDescent="0.3">
      <c r="A143">
        <v>3102</v>
      </c>
      <c r="B143">
        <v>1981</v>
      </c>
      <c r="C143" t="s">
        <v>38</v>
      </c>
      <c r="D143" t="s">
        <v>35</v>
      </c>
      <c r="E143">
        <v>19414</v>
      </c>
      <c r="F143">
        <v>1</v>
      </c>
      <c r="G143">
        <v>0</v>
      </c>
      <c r="H143" s="1">
        <v>41563</v>
      </c>
      <c r="I143">
        <v>32</v>
      </c>
      <c r="J143">
        <v>2</v>
      </c>
      <c r="K143">
        <v>3</v>
      </c>
      <c r="L143">
        <v>12</v>
      </c>
      <c r="M143">
        <v>3</v>
      </c>
      <c r="N143">
        <v>5</v>
      </c>
      <c r="O143">
        <v>7</v>
      </c>
      <c r="P143">
        <v>1</v>
      </c>
      <c r="Q143">
        <v>1</v>
      </c>
      <c r="R143">
        <v>0</v>
      </c>
      <c r="S143">
        <v>3</v>
      </c>
      <c r="T143">
        <v>8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t="s">
        <v>32</v>
      </c>
      <c r="AC143" s="13">
        <f>SUM(Table13[[#This Row],[MntWines]:[MntGoldProds]])</f>
        <v>32</v>
      </c>
      <c r="AD143" s="13">
        <f>AVERAGE(Table13[[#This Row],[MntWines]:[MntGoldProds]])</f>
        <v>5.333333333333333</v>
      </c>
      <c r="AG143">
        <f>SUM(Table13[[#This Row],[NumDealsPurchases]:[NumStorePurchases]])</f>
        <v>5</v>
      </c>
      <c r="AH143" s="14">
        <f>44232-Table13[[#This Row],[Dt_Customer]]</f>
        <v>2669</v>
      </c>
      <c r="AJ143" s="13">
        <f>Table13[[#This Row],[NumDealsPurchases]]/Table13[[#This Row],[Total Number of Purchases]]*100</f>
        <v>20</v>
      </c>
      <c r="AK143">
        <f>6-ROUNDUP(_xlfn.PERCENTRANK.INC(Table13[Recency],Table13[[#This Row],[Recency]])*5, 0)</f>
        <v>4</v>
      </c>
      <c r="AL143" s="15">
        <f>ROUNDUP(_xlfn.PERCENTRANK.INC(Table13[Total Number of Purchases],Table13[[#This Row],[Total Number of Purchases]])*5,0)</f>
        <v>1</v>
      </c>
      <c r="AM143" s="15">
        <f>ROUNDUP(_xlfn.PERCENTRANK.INC(Table13[Total Spend],Table13[[#This Row],[Total Spend]])*5,0)</f>
        <v>1</v>
      </c>
      <c r="AN143" s="15" t="str">
        <f>Table13[[#This Row],[Recency Score]]&amp;Table13[[#This Row],[Frequency Score]]&amp;Table13[[#This Row],[Monetary Score]]</f>
        <v>411</v>
      </c>
      <c r="AO143" s="15" t="str">
        <f>IF(AN143="555","Champions",
IF(AND(LEFT(AN143,1)="5", MID(AN143,2,1)&gt;="3"),"Loyal Customers",
IF(MID(AN143,2,1)="5","Frequent Buyers",
IF(RIGHT(AN143,1)="5","Big Spenders",
IF(LEFT(AN143,1)="4","Potential Loyalists",
IF(LEFT(AN143,1)="3","Needs Attention",
IF(LEFT(AN143,1)="2","About to Sleep",
IF(LEFT(AN143,1)="1","Lost",
IF(LEFT(AN143,1)&lt;="2","At Risk","Others")))))))))</f>
        <v>Potential Loyalists</v>
      </c>
    </row>
    <row r="144" spans="1:41" x14ac:dyDescent="0.3">
      <c r="A144">
        <v>5684</v>
      </c>
      <c r="B144">
        <v>1971</v>
      </c>
      <c r="C144" t="s">
        <v>41</v>
      </c>
      <c r="D144" t="s">
        <v>29</v>
      </c>
      <c r="E144">
        <v>44635</v>
      </c>
      <c r="F144">
        <v>1</v>
      </c>
      <c r="G144">
        <v>1</v>
      </c>
      <c r="H144" s="1">
        <v>41558</v>
      </c>
      <c r="I144">
        <v>25</v>
      </c>
      <c r="J144">
        <v>56</v>
      </c>
      <c r="K144">
        <v>0</v>
      </c>
      <c r="L144">
        <v>9</v>
      </c>
      <c r="M144">
        <v>0</v>
      </c>
      <c r="N144">
        <v>0</v>
      </c>
      <c r="O144">
        <v>3</v>
      </c>
      <c r="P144">
        <v>2</v>
      </c>
      <c r="Q144">
        <v>2</v>
      </c>
      <c r="R144">
        <v>0</v>
      </c>
      <c r="S144">
        <v>3</v>
      </c>
      <c r="T144">
        <v>7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t="s">
        <v>30</v>
      </c>
      <c r="AC144" s="13">
        <f>SUM(Table13[[#This Row],[MntWines]:[MntGoldProds]])</f>
        <v>68</v>
      </c>
      <c r="AD144" s="13">
        <f>AVERAGE(Table13[[#This Row],[MntWines]:[MntGoldProds]])</f>
        <v>11.333333333333334</v>
      </c>
      <c r="AG144">
        <f>SUM(Table13[[#This Row],[NumDealsPurchases]:[NumStorePurchases]])</f>
        <v>7</v>
      </c>
      <c r="AH144" s="14">
        <f>44232-Table13[[#This Row],[Dt_Customer]]</f>
        <v>2674</v>
      </c>
      <c r="AJ144" s="13">
        <f>Table13[[#This Row],[NumDealsPurchases]]/Table13[[#This Row],[Total Number of Purchases]]*100</f>
        <v>28.571428571428569</v>
      </c>
      <c r="AK144">
        <f>6-ROUNDUP(_xlfn.PERCENTRANK.INC(Table13[Recency],Table13[[#This Row],[Recency]])*5, 0)</f>
        <v>4</v>
      </c>
      <c r="AL144" s="15">
        <f>ROUNDUP(_xlfn.PERCENTRANK.INC(Table13[Total Number of Purchases],Table13[[#This Row],[Total Number of Purchases]])*5,0)</f>
        <v>1</v>
      </c>
      <c r="AM144" s="15">
        <f>ROUNDUP(_xlfn.PERCENTRANK.INC(Table13[Total Spend],Table13[[#This Row],[Total Spend]])*5,0)</f>
        <v>2</v>
      </c>
      <c r="AN144" s="15" t="str">
        <f>Table13[[#This Row],[Recency Score]]&amp;Table13[[#This Row],[Frequency Score]]&amp;Table13[[#This Row],[Monetary Score]]</f>
        <v>412</v>
      </c>
      <c r="AO144" s="15" t="str">
        <f>IF(AN144="555","Champions",
IF(AND(LEFT(AN144,1)="5", MID(AN144,2,1)&gt;="3"),"Loyal Customers",
IF(MID(AN144,2,1)="5","Frequent Buyers",
IF(RIGHT(AN144,1)="5","Big Spenders",
IF(LEFT(AN144,1)="4","Potential Loyalists",
IF(LEFT(AN144,1)="3","Needs Attention",
IF(LEFT(AN144,1)="2","About to Sleep",
IF(LEFT(AN144,1)="1","Lost",
IF(LEFT(AN144,1)&lt;="2","At Risk","Others")))))))))</f>
        <v>Potential Loyalists</v>
      </c>
    </row>
    <row r="145" spans="1:41" x14ac:dyDescent="0.3">
      <c r="A145">
        <v>6859</v>
      </c>
      <c r="B145">
        <v>1987</v>
      </c>
      <c r="C145" t="s">
        <v>28</v>
      </c>
      <c r="D145" t="s">
        <v>31</v>
      </c>
      <c r="E145">
        <v>29236</v>
      </c>
      <c r="F145">
        <v>1</v>
      </c>
      <c r="G145">
        <v>0</v>
      </c>
      <c r="H145" s="1">
        <v>41555</v>
      </c>
      <c r="I145">
        <v>30</v>
      </c>
      <c r="J145">
        <v>37</v>
      </c>
      <c r="K145">
        <v>4</v>
      </c>
      <c r="L145">
        <v>24</v>
      </c>
      <c r="M145">
        <v>16</v>
      </c>
      <c r="N145">
        <v>9</v>
      </c>
      <c r="O145">
        <v>9</v>
      </c>
      <c r="P145">
        <v>2</v>
      </c>
      <c r="Q145">
        <v>4</v>
      </c>
      <c r="R145">
        <v>0</v>
      </c>
      <c r="S145">
        <v>3</v>
      </c>
      <c r="T145">
        <v>9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30</v>
      </c>
      <c r="AC145" s="13">
        <f>SUM(Table13[[#This Row],[MntWines]:[MntGoldProds]])</f>
        <v>99</v>
      </c>
      <c r="AD145" s="13">
        <f>AVERAGE(Table13[[#This Row],[MntWines]:[MntGoldProds]])</f>
        <v>16.5</v>
      </c>
      <c r="AG145">
        <f>SUM(Table13[[#This Row],[NumDealsPurchases]:[NumStorePurchases]])</f>
        <v>9</v>
      </c>
      <c r="AH145" s="14">
        <f>44232-Table13[[#This Row],[Dt_Customer]]</f>
        <v>2677</v>
      </c>
      <c r="AJ145" s="13">
        <f>Table13[[#This Row],[NumDealsPurchases]]/Table13[[#This Row],[Total Number of Purchases]]*100</f>
        <v>22.222222222222221</v>
      </c>
      <c r="AK145">
        <f>6-ROUNDUP(_xlfn.PERCENTRANK.INC(Table13[Recency],Table13[[#This Row],[Recency]])*5, 0)</f>
        <v>4</v>
      </c>
      <c r="AL145" s="15">
        <f>ROUNDUP(_xlfn.PERCENTRANK.INC(Table13[Total Number of Purchases],Table13[[#This Row],[Total Number of Purchases]])*5,0)</f>
        <v>2</v>
      </c>
      <c r="AM145" s="15">
        <f>ROUNDUP(_xlfn.PERCENTRANK.INC(Table13[Total Spend],Table13[[#This Row],[Total Spend]])*5,0)</f>
        <v>2</v>
      </c>
      <c r="AN145" s="15" t="str">
        <f>Table13[[#This Row],[Recency Score]]&amp;Table13[[#This Row],[Frequency Score]]&amp;Table13[[#This Row],[Monetary Score]]</f>
        <v>422</v>
      </c>
      <c r="AO145" s="15" t="str">
        <f>IF(AN145="555","Champions",
IF(AND(LEFT(AN145,1)="5", MID(AN145,2,1)&gt;="3"),"Loyal Customers",
IF(MID(AN145,2,1)="5","Frequent Buyers",
IF(RIGHT(AN145,1)="5","Big Spenders",
IF(LEFT(AN145,1)="4","Potential Loyalists",
IF(LEFT(AN145,1)="3","Needs Attention",
IF(LEFT(AN145,1)="2","About to Sleep",
IF(LEFT(AN145,1)="1","Lost",
IF(LEFT(AN145,1)&lt;="2","At Risk","Others")))))))))</f>
        <v>Potential Loyalists</v>
      </c>
    </row>
    <row r="146" spans="1:41" x14ac:dyDescent="0.3">
      <c r="A146">
        <v>9449</v>
      </c>
      <c r="B146">
        <v>1958</v>
      </c>
      <c r="C146" t="s">
        <v>37</v>
      </c>
      <c r="D146" t="s">
        <v>31</v>
      </c>
      <c r="E146">
        <v>79761</v>
      </c>
      <c r="F146">
        <v>0</v>
      </c>
      <c r="G146">
        <v>1</v>
      </c>
      <c r="H146" s="1">
        <v>41551</v>
      </c>
      <c r="I146">
        <v>32</v>
      </c>
      <c r="J146">
        <v>415</v>
      </c>
      <c r="K146">
        <v>5</v>
      </c>
      <c r="L146">
        <v>124</v>
      </c>
      <c r="M146">
        <v>15</v>
      </c>
      <c r="N146">
        <v>35</v>
      </c>
      <c r="O146">
        <v>11</v>
      </c>
      <c r="P146">
        <v>1</v>
      </c>
      <c r="Q146">
        <v>5</v>
      </c>
      <c r="R146">
        <v>2</v>
      </c>
      <c r="S146">
        <v>11</v>
      </c>
      <c r="T146">
        <v>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43</v>
      </c>
      <c r="AC146" s="13">
        <f>SUM(Table13[[#This Row],[MntWines]:[MntGoldProds]])</f>
        <v>605</v>
      </c>
      <c r="AD146" s="13">
        <f>AVERAGE(Table13[[#This Row],[MntWines]:[MntGoldProds]])</f>
        <v>100.83333333333333</v>
      </c>
      <c r="AG146">
        <f>SUM(Table13[[#This Row],[NumDealsPurchases]:[NumStorePurchases]])</f>
        <v>19</v>
      </c>
      <c r="AH146" s="14">
        <f>44232-Table13[[#This Row],[Dt_Customer]]</f>
        <v>2681</v>
      </c>
      <c r="AJ146" s="13">
        <f>Table13[[#This Row],[NumDealsPurchases]]/Table13[[#This Row],[Total Number of Purchases]]*100</f>
        <v>5.2631578947368416</v>
      </c>
      <c r="AK146">
        <f>6-ROUNDUP(_xlfn.PERCENTRANK.INC(Table13[Recency],Table13[[#This Row],[Recency]])*5, 0)</f>
        <v>4</v>
      </c>
      <c r="AL146" s="15">
        <f>ROUNDUP(_xlfn.PERCENTRANK.INC(Table13[Total Number of Purchases],Table13[[#This Row],[Total Number of Purchases]])*5,0)</f>
        <v>4</v>
      </c>
      <c r="AM146" s="15">
        <f>ROUNDUP(_xlfn.PERCENTRANK.INC(Table13[Total Spend],Table13[[#This Row],[Total Spend]])*5,0)</f>
        <v>3</v>
      </c>
      <c r="AN146" s="15" t="str">
        <f>Table13[[#This Row],[Recency Score]]&amp;Table13[[#This Row],[Frequency Score]]&amp;Table13[[#This Row],[Monetary Score]]</f>
        <v>443</v>
      </c>
      <c r="AO146" s="15" t="str">
        <f>IF(AN146="555","Champions",
IF(AND(LEFT(AN146,1)="5", MID(AN146,2,1)&gt;="3"),"Loyal Customers",
IF(MID(AN146,2,1)="5","Frequent Buyers",
IF(RIGHT(AN146,1)="5","Big Spenders",
IF(LEFT(AN146,1)="4","Potential Loyalists",
IF(LEFT(AN146,1)="3","Needs Attention",
IF(LEFT(AN146,1)="2","About to Sleep",
IF(LEFT(AN146,1)="1","Lost",
IF(LEFT(AN146,1)&lt;="2","At Risk","Others")))))))))</f>
        <v>Potential Loyalists</v>
      </c>
    </row>
    <row r="147" spans="1:41" x14ac:dyDescent="0.3">
      <c r="A147">
        <v>7275</v>
      </c>
      <c r="B147">
        <v>1971</v>
      </c>
      <c r="C147" t="s">
        <v>41</v>
      </c>
      <c r="D147" t="s">
        <v>31</v>
      </c>
      <c r="E147">
        <v>33316</v>
      </c>
      <c r="F147">
        <v>1</v>
      </c>
      <c r="G147">
        <v>1</v>
      </c>
      <c r="H147" s="1">
        <v>41551</v>
      </c>
      <c r="I147">
        <v>34</v>
      </c>
      <c r="J147">
        <v>79</v>
      </c>
      <c r="K147">
        <v>1</v>
      </c>
      <c r="L147">
        <v>31</v>
      </c>
      <c r="M147">
        <v>4</v>
      </c>
      <c r="N147">
        <v>4</v>
      </c>
      <c r="O147">
        <v>12</v>
      </c>
      <c r="P147">
        <v>3</v>
      </c>
      <c r="Q147">
        <v>2</v>
      </c>
      <c r="R147">
        <v>1</v>
      </c>
      <c r="S147">
        <v>4</v>
      </c>
      <c r="T147">
        <v>6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t="s">
        <v>34</v>
      </c>
      <c r="AC147" s="13">
        <f>SUM(Table13[[#This Row],[MntWines]:[MntGoldProds]])</f>
        <v>131</v>
      </c>
      <c r="AD147" s="13">
        <f>AVERAGE(Table13[[#This Row],[MntWines]:[MntGoldProds]])</f>
        <v>21.833333333333332</v>
      </c>
      <c r="AG147">
        <f>SUM(Table13[[#This Row],[NumDealsPurchases]:[NumStorePurchases]])</f>
        <v>10</v>
      </c>
      <c r="AH147" s="14">
        <f>44232-Table13[[#This Row],[Dt_Customer]]</f>
        <v>2681</v>
      </c>
      <c r="AJ147" s="13">
        <f>Table13[[#This Row],[NumDealsPurchases]]/Table13[[#This Row],[Total Number of Purchases]]*100</f>
        <v>30</v>
      </c>
      <c r="AK147">
        <f>6-ROUNDUP(_xlfn.PERCENTRANK.INC(Table13[Recency],Table13[[#This Row],[Recency]])*5, 0)</f>
        <v>4</v>
      </c>
      <c r="AL147" s="15">
        <f>ROUNDUP(_xlfn.PERCENTRANK.INC(Table13[Total Number of Purchases],Table13[[#This Row],[Total Number of Purchases]])*5,0)</f>
        <v>2</v>
      </c>
      <c r="AM147" s="15">
        <f>ROUNDUP(_xlfn.PERCENTRANK.INC(Table13[Total Spend],Table13[[#This Row],[Total Spend]])*5,0)</f>
        <v>2</v>
      </c>
      <c r="AN147" s="15" t="str">
        <f>Table13[[#This Row],[Recency Score]]&amp;Table13[[#This Row],[Frequency Score]]&amp;Table13[[#This Row],[Monetary Score]]</f>
        <v>422</v>
      </c>
      <c r="AO147" s="15" t="str">
        <f>IF(AN147="555","Champions",
IF(AND(LEFT(AN147,1)="5", MID(AN147,2,1)&gt;="3"),"Loyal Customers",
IF(MID(AN147,2,1)="5","Frequent Buyers",
IF(RIGHT(AN147,1)="5","Big Spenders",
IF(LEFT(AN147,1)="4","Potential Loyalists",
IF(LEFT(AN147,1)="3","Needs Attention",
IF(LEFT(AN147,1)="2","About to Sleep",
IF(LEFT(AN147,1)="1","Lost",
IF(LEFT(AN147,1)&lt;="2","At Risk","Others")))))))))</f>
        <v>Potential Loyalists</v>
      </c>
    </row>
    <row r="148" spans="1:41" x14ac:dyDescent="0.3">
      <c r="A148">
        <v>8334</v>
      </c>
      <c r="B148">
        <v>1971</v>
      </c>
      <c r="C148" t="s">
        <v>41</v>
      </c>
      <c r="D148" t="s">
        <v>31</v>
      </c>
      <c r="E148">
        <v>33316</v>
      </c>
      <c r="F148">
        <v>1</v>
      </c>
      <c r="G148">
        <v>1</v>
      </c>
      <c r="H148" s="1">
        <v>41551</v>
      </c>
      <c r="I148">
        <v>34</v>
      </c>
      <c r="J148">
        <v>79</v>
      </c>
      <c r="K148">
        <v>1</v>
      </c>
      <c r="L148">
        <v>31</v>
      </c>
      <c r="M148">
        <v>4</v>
      </c>
      <c r="N148">
        <v>4</v>
      </c>
      <c r="O148">
        <v>12</v>
      </c>
      <c r="P148">
        <v>3</v>
      </c>
      <c r="Q148">
        <v>2</v>
      </c>
      <c r="R148">
        <v>1</v>
      </c>
      <c r="S148">
        <v>4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30</v>
      </c>
      <c r="AC148" s="13">
        <f>SUM(Table13[[#This Row],[MntWines]:[MntGoldProds]])</f>
        <v>131</v>
      </c>
      <c r="AD148" s="13">
        <f>AVERAGE(Table13[[#This Row],[MntWines]:[MntGoldProds]])</f>
        <v>21.833333333333332</v>
      </c>
      <c r="AG148">
        <f>SUM(Table13[[#This Row],[NumDealsPurchases]:[NumStorePurchases]])</f>
        <v>10</v>
      </c>
      <c r="AH148" s="14">
        <f>44232-Table13[[#This Row],[Dt_Customer]]</f>
        <v>2681</v>
      </c>
      <c r="AJ148" s="13">
        <f>Table13[[#This Row],[NumDealsPurchases]]/Table13[[#This Row],[Total Number of Purchases]]*100</f>
        <v>30</v>
      </c>
      <c r="AK148">
        <f>6-ROUNDUP(_xlfn.PERCENTRANK.INC(Table13[Recency],Table13[[#This Row],[Recency]])*5, 0)</f>
        <v>4</v>
      </c>
      <c r="AL148" s="15">
        <f>ROUNDUP(_xlfn.PERCENTRANK.INC(Table13[Total Number of Purchases],Table13[[#This Row],[Total Number of Purchases]])*5,0)</f>
        <v>2</v>
      </c>
      <c r="AM148" s="15">
        <f>ROUNDUP(_xlfn.PERCENTRANK.INC(Table13[Total Spend],Table13[[#This Row],[Total Spend]])*5,0)</f>
        <v>2</v>
      </c>
      <c r="AN148" s="15" t="str">
        <f>Table13[[#This Row],[Recency Score]]&amp;Table13[[#This Row],[Frequency Score]]&amp;Table13[[#This Row],[Monetary Score]]</f>
        <v>422</v>
      </c>
      <c r="AO148" s="15" t="str">
        <f>IF(AN148="555","Champions",
IF(AND(LEFT(AN148,1)="5", MID(AN148,2,1)&gt;="3"),"Loyal Customers",
IF(MID(AN148,2,1)="5","Frequent Buyers",
IF(RIGHT(AN148,1)="5","Big Spenders",
IF(LEFT(AN148,1)="4","Potential Loyalists",
IF(LEFT(AN148,1)="3","Needs Attention",
IF(LEFT(AN148,1)="2","About to Sleep",
IF(LEFT(AN148,1)="1","Lost",
IF(LEFT(AN148,1)&lt;="2","At Risk","Others")))))))))</f>
        <v>Potential Loyalists</v>
      </c>
    </row>
    <row r="149" spans="1:41" x14ac:dyDescent="0.3">
      <c r="A149">
        <v>10711</v>
      </c>
      <c r="B149">
        <v>1945</v>
      </c>
      <c r="C149" t="s">
        <v>28</v>
      </c>
      <c r="D149" t="s">
        <v>33</v>
      </c>
      <c r="E149">
        <v>69755</v>
      </c>
      <c r="F149">
        <v>0</v>
      </c>
      <c r="G149">
        <v>0</v>
      </c>
      <c r="H149" s="1">
        <v>41549</v>
      </c>
      <c r="I149">
        <v>23</v>
      </c>
      <c r="J149">
        <v>217</v>
      </c>
      <c r="K149">
        <v>77</v>
      </c>
      <c r="L149">
        <v>373</v>
      </c>
      <c r="M149">
        <v>111</v>
      </c>
      <c r="N149">
        <v>23</v>
      </c>
      <c r="O149">
        <v>93</v>
      </c>
      <c r="P149">
        <v>1</v>
      </c>
      <c r="Q149">
        <v>3</v>
      </c>
      <c r="R149">
        <v>6</v>
      </c>
      <c r="S149">
        <v>12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43</v>
      </c>
      <c r="AC149" s="13">
        <f>SUM(Table13[[#This Row],[MntWines]:[MntGoldProds]])</f>
        <v>894</v>
      </c>
      <c r="AD149" s="13">
        <f>AVERAGE(Table13[[#This Row],[MntWines]:[MntGoldProds]])</f>
        <v>149</v>
      </c>
      <c r="AG149">
        <f>SUM(Table13[[#This Row],[NumDealsPurchases]:[NumStorePurchases]])</f>
        <v>22</v>
      </c>
      <c r="AH149" s="14">
        <f>44232-Table13[[#This Row],[Dt_Customer]]</f>
        <v>2683</v>
      </c>
      <c r="AJ149" s="13">
        <f>Table13[[#This Row],[NumDealsPurchases]]/Table13[[#This Row],[Total Number of Purchases]]*100</f>
        <v>4.5454545454545459</v>
      </c>
      <c r="AK149">
        <f>6-ROUNDUP(_xlfn.PERCENTRANK.INC(Table13[Recency],Table13[[#This Row],[Recency]])*5, 0)</f>
        <v>4</v>
      </c>
      <c r="AL149" s="15">
        <f>ROUNDUP(_xlfn.PERCENTRANK.INC(Table13[Total Number of Purchases],Table13[[#This Row],[Total Number of Purchases]])*5,0)</f>
        <v>4</v>
      </c>
      <c r="AM149" s="15">
        <f>ROUNDUP(_xlfn.PERCENTRANK.INC(Table13[Total Spend],Table13[[#This Row],[Total Spend]])*5,0)</f>
        <v>4</v>
      </c>
      <c r="AN149" s="15" t="str">
        <f>Table13[[#This Row],[Recency Score]]&amp;Table13[[#This Row],[Frequency Score]]&amp;Table13[[#This Row],[Monetary Score]]</f>
        <v>444</v>
      </c>
      <c r="AO149" s="15" t="str">
        <f>IF(AN149="555","Champions",
IF(AND(LEFT(AN149,1)="5", MID(AN149,2,1)&gt;="3"),"Loyal Customers",
IF(MID(AN149,2,1)="5","Frequent Buyers",
IF(RIGHT(AN149,1)="5","Big Spenders",
IF(LEFT(AN149,1)="4","Potential Loyalists",
IF(LEFT(AN149,1)="3","Needs Attention",
IF(LEFT(AN149,1)="2","About to Sleep",
IF(LEFT(AN149,1)="1","Lost",
IF(LEFT(AN149,1)&lt;="2","At Risk","Others")))))))))</f>
        <v>Potential Loyalists</v>
      </c>
    </row>
    <row r="150" spans="1:41" x14ac:dyDescent="0.3">
      <c r="A150">
        <v>271</v>
      </c>
      <c r="B150">
        <v>1969</v>
      </c>
      <c r="C150" t="s">
        <v>28</v>
      </c>
      <c r="D150" t="s">
        <v>42</v>
      </c>
      <c r="E150">
        <v>40590</v>
      </c>
      <c r="F150">
        <v>1</v>
      </c>
      <c r="G150">
        <v>1</v>
      </c>
      <c r="H150" s="1">
        <v>41549</v>
      </c>
      <c r="I150">
        <v>30</v>
      </c>
      <c r="J150">
        <v>154</v>
      </c>
      <c r="K150">
        <v>0</v>
      </c>
      <c r="L150">
        <v>50</v>
      </c>
      <c r="M150">
        <v>6</v>
      </c>
      <c r="N150">
        <v>11</v>
      </c>
      <c r="O150">
        <v>37</v>
      </c>
      <c r="P150">
        <v>5</v>
      </c>
      <c r="Q150">
        <v>3</v>
      </c>
      <c r="R150">
        <v>4</v>
      </c>
      <c r="S150">
        <v>3</v>
      </c>
      <c r="T150">
        <v>6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 t="s">
        <v>32</v>
      </c>
      <c r="AC150" s="13">
        <f>SUM(Table13[[#This Row],[MntWines]:[MntGoldProds]])</f>
        <v>258</v>
      </c>
      <c r="AD150" s="13">
        <f>AVERAGE(Table13[[#This Row],[MntWines]:[MntGoldProds]])</f>
        <v>43</v>
      </c>
      <c r="AG150">
        <f>SUM(Table13[[#This Row],[NumDealsPurchases]:[NumStorePurchases]])</f>
        <v>15</v>
      </c>
      <c r="AH150" s="14">
        <f>44232-Table13[[#This Row],[Dt_Customer]]</f>
        <v>2683</v>
      </c>
      <c r="AJ150" s="13">
        <f>Table13[[#This Row],[NumDealsPurchases]]/Table13[[#This Row],[Total Number of Purchases]]*100</f>
        <v>33.333333333333329</v>
      </c>
      <c r="AK150">
        <f>6-ROUNDUP(_xlfn.PERCENTRANK.INC(Table13[Recency],Table13[[#This Row],[Recency]])*5, 0)</f>
        <v>4</v>
      </c>
      <c r="AL150" s="15">
        <f>ROUNDUP(_xlfn.PERCENTRANK.INC(Table13[Total Number of Purchases],Table13[[#This Row],[Total Number of Purchases]])*5,0)</f>
        <v>3</v>
      </c>
      <c r="AM150" s="15">
        <f>ROUNDUP(_xlfn.PERCENTRANK.INC(Table13[Total Spend],Table13[[#This Row],[Total Spend]])*5,0)</f>
        <v>3</v>
      </c>
      <c r="AN150" s="15" t="str">
        <f>Table13[[#This Row],[Recency Score]]&amp;Table13[[#This Row],[Frequency Score]]&amp;Table13[[#This Row],[Monetary Score]]</f>
        <v>433</v>
      </c>
      <c r="AO150" s="15" t="str">
        <f>IF(AN150="555","Champions",
IF(AND(LEFT(AN150,1)="5", MID(AN150,2,1)&gt;="3"),"Loyal Customers",
IF(MID(AN150,2,1)="5","Frequent Buyers",
IF(RIGHT(AN150,1)="5","Big Spenders",
IF(LEFT(AN150,1)="4","Potential Loyalists",
IF(LEFT(AN150,1)="3","Needs Attention",
IF(LEFT(AN150,1)="2","About to Sleep",
IF(LEFT(AN150,1)="1","Lost",
IF(LEFT(AN150,1)&lt;="2","At Risk","Others")))))))))</f>
        <v>Potential Loyalists</v>
      </c>
    </row>
    <row r="151" spans="1:41" x14ac:dyDescent="0.3">
      <c r="A151">
        <v>7699</v>
      </c>
      <c r="B151">
        <v>1969</v>
      </c>
      <c r="C151" t="s">
        <v>28</v>
      </c>
      <c r="D151" t="s">
        <v>42</v>
      </c>
      <c r="E151">
        <v>40590</v>
      </c>
      <c r="F151">
        <v>1</v>
      </c>
      <c r="G151">
        <v>1</v>
      </c>
      <c r="H151" s="1">
        <v>41549</v>
      </c>
      <c r="I151">
        <v>30</v>
      </c>
      <c r="J151">
        <v>154</v>
      </c>
      <c r="K151">
        <v>0</v>
      </c>
      <c r="L151">
        <v>50</v>
      </c>
      <c r="M151">
        <v>6</v>
      </c>
      <c r="N151">
        <v>11</v>
      </c>
      <c r="O151">
        <v>37</v>
      </c>
      <c r="P151">
        <v>5</v>
      </c>
      <c r="Q151">
        <v>3</v>
      </c>
      <c r="R151">
        <v>4</v>
      </c>
      <c r="S151">
        <v>3</v>
      </c>
      <c r="T151">
        <v>6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 t="s">
        <v>32</v>
      </c>
      <c r="AC151" s="13">
        <f>SUM(Table13[[#This Row],[MntWines]:[MntGoldProds]])</f>
        <v>258</v>
      </c>
      <c r="AD151" s="13">
        <f>AVERAGE(Table13[[#This Row],[MntWines]:[MntGoldProds]])</f>
        <v>43</v>
      </c>
      <c r="AG151">
        <f>SUM(Table13[[#This Row],[NumDealsPurchases]:[NumStorePurchases]])</f>
        <v>15</v>
      </c>
      <c r="AH151" s="14">
        <f>44232-Table13[[#This Row],[Dt_Customer]]</f>
        <v>2683</v>
      </c>
      <c r="AJ151" s="13">
        <f>Table13[[#This Row],[NumDealsPurchases]]/Table13[[#This Row],[Total Number of Purchases]]*100</f>
        <v>33.333333333333329</v>
      </c>
      <c r="AK151">
        <f>6-ROUNDUP(_xlfn.PERCENTRANK.INC(Table13[Recency],Table13[[#This Row],[Recency]])*5, 0)</f>
        <v>4</v>
      </c>
      <c r="AL151" s="15">
        <f>ROUNDUP(_xlfn.PERCENTRANK.INC(Table13[Total Number of Purchases],Table13[[#This Row],[Total Number of Purchases]])*5,0)</f>
        <v>3</v>
      </c>
      <c r="AM151" s="15">
        <f>ROUNDUP(_xlfn.PERCENTRANK.INC(Table13[Total Spend],Table13[[#This Row],[Total Spend]])*5,0)</f>
        <v>3</v>
      </c>
      <c r="AN151" s="15" t="str">
        <f>Table13[[#This Row],[Recency Score]]&amp;Table13[[#This Row],[Frequency Score]]&amp;Table13[[#This Row],[Monetary Score]]</f>
        <v>433</v>
      </c>
      <c r="AO151" s="15" t="str">
        <f>IF(AN151="555","Champions",
IF(AND(LEFT(AN151,1)="5", MID(AN151,2,1)&gt;="3"),"Loyal Customers",
IF(MID(AN151,2,1)="5","Frequent Buyers",
IF(RIGHT(AN151,1)="5","Big Spenders",
IF(LEFT(AN151,1)="4","Potential Loyalists",
IF(LEFT(AN151,1)="3","Needs Attention",
IF(LEFT(AN151,1)="2","About to Sleep",
IF(LEFT(AN151,1)="1","Lost",
IF(LEFT(AN151,1)&lt;="2","At Risk","Others")))))))))</f>
        <v>Potential Loyalists</v>
      </c>
    </row>
    <row r="152" spans="1:41" x14ac:dyDescent="0.3">
      <c r="A152">
        <v>5329</v>
      </c>
      <c r="B152">
        <v>1949</v>
      </c>
      <c r="C152" t="s">
        <v>37</v>
      </c>
      <c r="D152" t="s">
        <v>29</v>
      </c>
      <c r="E152">
        <v>35946</v>
      </c>
      <c r="F152">
        <v>1</v>
      </c>
      <c r="G152">
        <v>1</v>
      </c>
      <c r="H152" s="1">
        <v>41544</v>
      </c>
      <c r="I152">
        <v>24</v>
      </c>
      <c r="J152">
        <v>8</v>
      </c>
      <c r="K152">
        <v>0</v>
      </c>
      <c r="L152">
        <v>3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3</v>
      </c>
      <c r="T152">
        <v>5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t="s">
        <v>36</v>
      </c>
      <c r="AC152" s="13">
        <f>SUM(Table13[[#This Row],[MntWines]:[MntGoldProds]])</f>
        <v>11</v>
      </c>
      <c r="AD152" s="13">
        <f>AVERAGE(Table13[[#This Row],[MntWines]:[MntGoldProds]])</f>
        <v>1.8333333333333333</v>
      </c>
      <c r="AG152">
        <f>SUM(Table13[[#This Row],[NumDealsPurchases]:[NumStorePurchases]])</f>
        <v>4</v>
      </c>
      <c r="AH152" s="14">
        <f>44232-Table13[[#This Row],[Dt_Customer]]</f>
        <v>2688</v>
      </c>
      <c r="AJ152" s="13">
        <f>Table13[[#This Row],[NumDealsPurchases]]/Table13[[#This Row],[Total Number of Purchases]]*100</f>
        <v>25</v>
      </c>
      <c r="AK152">
        <f>6-ROUNDUP(_xlfn.PERCENTRANK.INC(Table13[Recency],Table13[[#This Row],[Recency]])*5, 0)</f>
        <v>4</v>
      </c>
      <c r="AL152" s="15">
        <f>ROUNDUP(_xlfn.PERCENTRANK.INC(Table13[Total Number of Purchases],Table13[[#This Row],[Total Number of Purchases]])*5,0)</f>
        <v>1</v>
      </c>
      <c r="AM152" s="15">
        <f>ROUNDUP(_xlfn.PERCENTRANK.INC(Table13[Total Spend],Table13[[#This Row],[Total Spend]])*5,0)</f>
        <v>1</v>
      </c>
      <c r="AN152" s="15" t="str">
        <f>Table13[[#This Row],[Recency Score]]&amp;Table13[[#This Row],[Frequency Score]]&amp;Table13[[#This Row],[Monetary Score]]</f>
        <v>411</v>
      </c>
      <c r="AO152" s="15" t="str">
        <f>IF(AN152="555","Champions",
IF(AND(LEFT(AN152,1)="5", MID(AN152,2,1)&gt;="3"),"Loyal Customers",
IF(MID(AN152,2,1)="5","Frequent Buyers",
IF(RIGHT(AN152,1)="5","Big Spenders",
IF(LEFT(AN152,1)="4","Potential Loyalists",
IF(LEFT(AN152,1)="3","Needs Attention",
IF(LEFT(AN152,1)="2","About to Sleep",
IF(LEFT(AN152,1)="1","Lost",
IF(LEFT(AN152,1)&lt;="2","At Risk","Others")))))))))</f>
        <v>Potential Loyalists</v>
      </c>
    </row>
    <row r="153" spans="1:41" x14ac:dyDescent="0.3">
      <c r="A153">
        <v>1987</v>
      </c>
      <c r="B153">
        <v>1987</v>
      </c>
      <c r="C153" t="s">
        <v>44</v>
      </c>
      <c r="D153" t="s">
        <v>31</v>
      </c>
      <c r="E153">
        <v>21063</v>
      </c>
      <c r="F153">
        <v>1</v>
      </c>
      <c r="G153">
        <v>0</v>
      </c>
      <c r="H153" s="1">
        <v>41542</v>
      </c>
      <c r="I153">
        <v>34</v>
      </c>
      <c r="J153">
        <v>1</v>
      </c>
      <c r="K153">
        <v>10</v>
      </c>
      <c r="L153">
        <v>11</v>
      </c>
      <c r="M153">
        <v>19</v>
      </c>
      <c r="N153">
        <v>3</v>
      </c>
      <c r="O153">
        <v>15</v>
      </c>
      <c r="P153">
        <v>2</v>
      </c>
      <c r="Q153">
        <v>2</v>
      </c>
      <c r="R153">
        <v>0</v>
      </c>
      <c r="S153">
        <v>3</v>
      </c>
      <c r="T153">
        <v>6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30</v>
      </c>
      <c r="AC153" s="13">
        <f>SUM(Table13[[#This Row],[MntWines]:[MntGoldProds]])</f>
        <v>59</v>
      </c>
      <c r="AD153" s="13">
        <f>AVERAGE(Table13[[#This Row],[MntWines]:[MntGoldProds]])</f>
        <v>9.8333333333333339</v>
      </c>
      <c r="AG153">
        <f>SUM(Table13[[#This Row],[NumDealsPurchases]:[NumStorePurchases]])</f>
        <v>7</v>
      </c>
      <c r="AH153" s="14">
        <f>44232-Table13[[#This Row],[Dt_Customer]]</f>
        <v>2690</v>
      </c>
      <c r="AJ153" s="13">
        <f>Table13[[#This Row],[NumDealsPurchases]]/Table13[[#This Row],[Total Number of Purchases]]*100</f>
        <v>28.571428571428569</v>
      </c>
      <c r="AK153">
        <f>6-ROUNDUP(_xlfn.PERCENTRANK.INC(Table13[Recency],Table13[[#This Row],[Recency]])*5, 0)</f>
        <v>4</v>
      </c>
      <c r="AL153" s="15">
        <f>ROUNDUP(_xlfn.PERCENTRANK.INC(Table13[Total Number of Purchases],Table13[[#This Row],[Total Number of Purchases]])*5,0)</f>
        <v>1</v>
      </c>
      <c r="AM153" s="15">
        <f>ROUNDUP(_xlfn.PERCENTRANK.INC(Table13[Total Spend],Table13[[#This Row],[Total Spend]])*5,0)</f>
        <v>2</v>
      </c>
      <c r="AN153" s="15" t="str">
        <f>Table13[[#This Row],[Recency Score]]&amp;Table13[[#This Row],[Frequency Score]]&amp;Table13[[#This Row],[Monetary Score]]</f>
        <v>412</v>
      </c>
      <c r="AO153" s="15" t="str">
        <f>IF(AN153="555","Champions",
IF(AND(LEFT(AN153,1)="5", MID(AN153,2,1)&gt;="3"),"Loyal Customers",
IF(MID(AN153,2,1)="5","Frequent Buyers",
IF(RIGHT(AN153,1)="5","Big Spenders",
IF(LEFT(AN153,1)="4","Potential Loyalists",
IF(LEFT(AN153,1)="3","Needs Attention",
IF(LEFT(AN153,1)="2","About to Sleep",
IF(LEFT(AN153,1)="1","Lost",
IF(LEFT(AN153,1)&lt;="2","At Risk","Others")))))))))</f>
        <v>Potential Loyalists</v>
      </c>
    </row>
    <row r="154" spans="1:41" x14ac:dyDescent="0.3">
      <c r="A154">
        <v>4426</v>
      </c>
      <c r="B154">
        <v>1975</v>
      </c>
      <c r="C154" t="s">
        <v>28</v>
      </c>
      <c r="D154" t="s">
        <v>31</v>
      </c>
      <c r="E154">
        <v>55801</v>
      </c>
      <c r="F154">
        <v>1</v>
      </c>
      <c r="G154">
        <v>1</v>
      </c>
      <c r="H154" s="1">
        <v>41539</v>
      </c>
      <c r="I154">
        <v>35</v>
      </c>
      <c r="J154">
        <v>367</v>
      </c>
      <c r="K154">
        <v>4</v>
      </c>
      <c r="L154">
        <v>51</v>
      </c>
      <c r="M154">
        <v>6</v>
      </c>
      <c r="N154">
        <v>4</v>
      </c>
      <c r="O154">
        <v>95</v>
      </c>
      <c r="P154">
        <v>6</v>
      </c>
      <c r="Q154">
        <v>7</v>
      </c>
      <c r="R154">
        <v>2</v>
      </c>
      <c r="S154">
        <v>6</v>
      </c>
      <c r="T154">
        <v>7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t="s">
        <v>34</v>
      </c>
      <c r="AC154" s="13">
        <f>SUM(Table13[[#This Row],[MntWines]:[MntGoldProds]])</f>
        <v>527</v>
      </c>
      <c r="AD154" s="13">
        <f>AVERAGE(Table13[[#This Row],[MntWines]:[MntGoldProds]])</f>
        <v>87.833333333333329</v>
      </c>
      <c r="AG154">
        <f>SUM(Table13[[#This Row],[NumDealsPurchases]:[NumStorePurchases]])</f>
        <v>21</v>
      </c>
      <c r="AH154" s="14">
        <f>44232-Table13[[#This Row],[Dt_Customer]]</f>
        <v>2693</v>
      </c>
      <c r="AJ154" s="13">
        <f>Table13[[#This Row],[NumDealsPurchases]]/Table13[[#This Row],[Total Number of Purchases]]*100</f>
        <v>28.571428571428569</v>
      </c>
      <c r="AK154">
        <f>6-ROUNDUP(_xlfn.PERCENTRANK.INC(Table13[Recency],Table13[[#This Row],[Recency]])*5, 0)</f>
        <v>4</v>
      </c>
      <c r="AL154" s="15">
        <f>ROUNDUP(_xlfn.PERCENTRANK.INC(Table13[Total Number of Purchases],Table13[[#This Row],[Total Number of Purchases]])*5,0)</f>
        <v>4</v>
      </c>
      <c r="AM154" s="15">
        <f>ROUNDUP(_xlfn.PERCENTRANK.INC(Table13[Total Spend],Table13[[#This Row],[Total Spend]])*5,0)</f>
        <v>3</v>
      </c>
      <c r="AN154" s="15" t="str">
        <f>Table13[[#This Row],[Recency Score]]&amp;Table13[[#This Row],[Frequency Score]]&amp;Table13[[#This Row],[Monetary Score]]</f>
        <v>443</v>
      </c>
      <c r="AO154" s="15" t="str">
        <f>IF(AN154="555","Champions",
IF(AND(LEFT(AN154,1)="5", MID(AN154,2,1)&gt;="3"),"Loyal Customers",
IF(MID(AN154,2,1)="5","Frequent Buyers",
IF(RIGHT(AN154,1)="5","Big Spenders",
IF(LEFT(AN154,1)="4","Potential Loyalists",
IF(LEFT(AN154,1)="3","Needs Attention",
IF(LEFT(AN154,1)="2","About to Sleep",
IF(LEFT(AN154,1)="1","Lost",
IF(LEFT(AN154,1)&lt;="2","At Risk","Others")))))))))</f>
        <v>Potential Loyalists</v>
      </c>
    </row>
    <row r="155" spans="1:41" x14ac:dyDescent="0.3">
      <c r="A155">
        <v>1175</v>
      </c>
      <c r="B155">
        <v>1983</v>
      </c>
      <c r="C155" t="s">
        <v>41</v>
      </c>
      <c r="D155" t="s">
        <v>33</v>
      </c>
      <c r="E155">
        <v>36262</v>
      </c>
      <c r="F155">
        <v>0</v>
      </c>
      <c r="G155">
        <v>0</v>
      </c>
      <c r="H155" s="1">
        <v>41537</v>
      </c>
      <c r="I155">
        <v>24</v>
      </c>
      <c r="J155">
        <v>88</v>
      </c>
      <c r="K155">
        <v>39</v>
      </c>
      <c r="L155">
        <v>54</v>
      </c>
      <c r="M155">
        <v>64</v>
      </c>
      <c r="N155">
        <v>28</v>
      </c>
      <c r="O155">
        <v>153</v>
      </c>
      <c r="P155">
        <v>1</v>
      </c>
      <c r="Q155">
        <v>3</v>
      </c>
      <c r="R155">
        <v>5</v>
      </c>
      <c r="S155">
        <v>3</v>
      </c>
      <c r="T155">
        <v>6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1</v>
      </c>
      <c r="AA155">
        <v>0</v>
      </c>
      <c r="AB155" t="s">
        <v>30</v>
      </c>
      <c r="AC155" s="13">
        <f>SUM(Table13[[#This Row],[MntWines]:[MntGoldProds]])</f>
        <v>426</v>
      </c>
      <c r="AD155" s="13">
        <f>AVERAGE(Table13[[#This Row],[MntWines]:[MntGoldProds]])</f>
        <v>71</v>
      </c>
      <c r="AG155">
        <f>SUM(Table13[[#This Row],[NumDealsPurchases]:[NumStorePurchases]])</f>
        <v>12</v>
      </c>
      <c r="AH155" s="14">
        <f>44232-Table13[[#This Row],[Dt_Customer]]</f>
        <v>2695</v>
      </c>
      <c r="AJ155" s="13">
        <f>Table13[[#This Row],[NumDealsPurchases]]/Table13[[#This Row],[Total Number of Purchases]]*100</f>
        <v>8.3333333333333321</v>
      </c>
      <c r="AK155">
        <f>6-ROUNDUP(_xlfn.PERCENTRANK.INC(Table13[Recency],Table13[[#This Row],[Recency]])*5, 0)</f>
        <v>4</v>
      </c>
      <c r="AL155" s="15">
        <f>ROUNDUP(_xlfn.PERCENTRANK.INC(Table13[Total Number of Purchases],Table13[[#This Row],[Total Number of Purchases]])*5,0)</f>
        <v>3</v>
      </c>
      <c r="AM155" s="15">
        <f>ROUNDUP(_xlfn.PERCENTRANK.INC(Table13[Total Spend],Table13[[#This Row],[Total Spend]])*5,0)</f>
        <v>3</v>
      </c>
      <c r="AN155" s="15" t="str">
        <f>Table13[[#This Row],[Recency Score]]&amp;Table13[[#This Row],[Frequency Score]]&amp;Table13[[#This Row],[Monetary Score]]</f>
        <v>433</v>
      </c>
      <c r="AO155" s="15" t="str">
        <f>IF(AN155="555","Champions",
IF(AND(LEFT(AN155,1)="5", MID(AN155,2,1)&gt;="3"),"Loyal Customers",
IF(MID(AN155,2,1)="5","Frequent Buyers",
IF(RIGHT(AN155,1)="5","Big Spenders",
IF(LEFT(AN155,1)="4","Potential Loyalists",
IF(LEFT(AN155,1)="3","Needs Attention",
IF(LEFT(AN155,1)="2","About to Sleep",
IF(LEFT(AN155,1)="1","Lost",
IF(LEFT(AN155,1)&lt;="2","At Risk","Others")))))))))</f>
        <v>Potential Loyalists</v>
      </c>
    </row>
    <row r="156" spans="1:41" x14ac:dyDescent="0.3">
      <c r="A156">
        <v>5909</v>
      </c>
      <c r="B156">
        <v>1964</v>
      </c>
      <c r="C156" t="s">
        <v>28</v>
      </c>
      <c r="D156" t="s">
        <v>33</v>
      </c>
      <c r="E156">
        <v>58512</v>
      </c>
      <c r="F156">
        <v>0</v>
      </c>
      <c r="G156">
        <v>1</v>
      </c>
      <c r="H156" s="1">
        <v>41536</v>
      </c>
      <c r="I156">
        <v>25</v>
      </c>
      <c r="J156">
        <v>895</v>
      </c>
      <c r="K156">
        <v>10</v>
      </c>
      <c r="L156">
        <v>101</v>
      </c>
      <c r="M156">
        <v>13</v>
      </c>
      <c r="N156">
        <v>0</v>
      </c>
      <c r="O156">
        <v>152</v>
      </c>
      <c r="P156">
        <v>5</v>
      </c>
      <c r="Q156">
        <v>3</v>
      </c>
      <c r="R156">
        <v>4</v>
      </c>
      <c r="S156">
        <v>8</v>
      </c>
      <c r="T156">
        <v>8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39</v>
      </c>
      <c r="AC156" s="13">
        <f>SUM(Table13[[#This Row],[MntWines]:[MntGoldProds]])</f>
        <v>1171</v>
      </c>
      <c r="AD156" s="13">
        <f>AVERAGE(Table13[[#This Row],[MntWines]:[MntGoldProds]])</f>
        <v>195.16666666666666</v>
      </c>
      <c r="AG156">
        <f>SUM(Table13[[#This Row],[NumDealsPurchases]:[NumStorePurchases]])</f>
        <v>20</v>
      </c>
      <c r="AH156" s="14">
        <f>44232-Table13[[#This Row],[Dt_Customer]]</f>
        <v>2696</v>
      </c>
      <c r="AJ156" s="13">
        <f>Table13[[#This Row],[NumDealsPurchases]]/Table13[[#This Row],[Total Number of Purchases]]*100</f>
        <v>25</v>
      </c>
      <c r="AK156">
        <f>6-ROUNDUP(_xlfn.PERCENTRANK.INC(Table13[Recency],Table13[[#This Row],[Recency]])*5, 0)</f>
        <v>4</v>
      </c>
      <c r="AL156" s="15">
        <f>ROUNDUP(_xlfn.PERCENTRANK.INC(Table13[Total Number of Purchases],Table13[[#This Row],[Total Number of Purchases]])*5,0)</f>
        <v>4</v>
      </c>
      <c r="AM156" s="15">
        <f>ROUNDUP(_xlfn.PERCENTRANK.INC(Table13[Total Spend],Table13[[#This Row],[Total Spend]])*5,0)</f>
        <v>4</v>
      </c>
      <c r="AN156" s="15" t="str">
        <f>Table13[[#This Row],[Recency Score]]&amp;Table13[[#This Row],[Frequency Score]]&amp;Table13[[#This Row],[Monetary Score]]</f>
        <v>444</v>
      </c>
      <c r="AO156" s="15" t="str">
        <f>IF(AN156="555","Champions",
IF(AND(LEFT(AN156,1)="5", MID(AN156,2,1)&gt;="3"),"Loyal Customers",
IF(MID(AN156,2,1)="5","Frequent Buyers",
IF(RIGHT(AN156,1)="5","Big Spenders",
IF(LEFT(AN156,1)="4","Potential Loyalists",
IF(LEFT(AN156,1)="3","Needs Attention",
IF(LEFT(AN156,1)="2","About to Sleep",
IF(LEFT(AN156,1)="1","Lost",
IF(LEFT(AN156,1)&lt;="2","At Risk","Others")))))))))</f>
        <v>Potential Loyalists</v>
      </c>
    </row>
    <row r="157" spans="1:41" x14ac:dyDescent="0.3">
      <c r="A157">
        <v>10928</v>
      </c>
      <c r="B157">
        <v>1958</v>
      </c>
      <c r="C157" t="s">
        <v>28</v>
      </c>
      <c r="D157" t="s">
        <v>35</v>
      </c>
      <c r="E157">
        <v>66886</v>
      </c>
      <c r="F157">
        <v>0</v>
      </c>
      <c r="G157">
        <v>1</v>
      </c>
      <c r="H157" s="1">
        <v>41533</v>
      </c>
      <c r="I157">
        <v>28</v>
      </c>
      <c r="J157">
        <v>315</v>
      </c>
      <c r="K157">
        <v>4</v>
      </c>
      <c r="L157">
        <v>62</v>
      </c>
      <c r="M157">
        <v>41</v>
      </c>
      <c r="N157">
        <v>31</v>
      </c>
      <c r="O157">
        <v>146</v>
      </c>
      <c r="P157">
        <v>2</v>
      </c>
      <c r="Q157">
        <v>7</v>
      </c>
      <c r="R157">
        <v>1</v>
      </c>
      <c r="S157">
        <v>7</v>
      </c>
      <c r="T157">
        <v>5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30</v>
      </c>
      <c r="AC157" s="13">
        <f>SUM(Table13[[#This Row],[MntWines]:[MntGoldProds]])</f>
        <v>599</v>
      </c>
      <c r="AD157" s="13">
        <f>AVERAGE(Table13[[#This Row],[MntWines]:[MntGoldProds]])</f>
        <v>99.833333333333329</v>
      </c>
      <c r="AG157">
        <f>SUM(Table13[[#This Row],[NumDealsPurchases]:[NumStorePurchases]])</f>
        <v>17</v>
      </c>
      <c r="AH157" s="14">
        <f>44232-Table13[[#This Row],[Dt_Customer]]</f>
        <v>2699</v>
      </c>
      <c r="AJ157" s="13">
        <f>Table13[[#This Row],[NumDealsPurchases]]/Table13[[#This Row],[Total Number of Purchases]]*100</f>
        <v>11.76470588235294</v>
      </c>
      <c r="AK157">
        <f>6-ROUNDUP(_xlfn.PERCENTRANK.INC(Table13[Recency],Table13[[#This Row],[Recency]])*5, 0)</f>
        <v>4</v>
      </c>
      <c r="AL157" s="15">
        <f>ROUNDUP(_xlfn.PERCENTRANK.INC(Table13[Total Number of Purchases],Table13[[#This Row],[Total Number of Purchases]])*5,0)</f>
        <v>3</v>
      </c>
      <c r="AM157" s="15">
        <f>ROUNDUP(_xlfn.PERCENTRANK.INC(Table13[Total Spend],Table13[[#This Row],[Total Spend]])*5,0)</f>
        <v>3</v>
      </c>
      <c r="AN157" s="15" t="str">
        <f>Table13[[#This Row],[Recency Score]]&amp;Table13[[#This Row],[Frequency Score]]&amp;Table13[[#This Row],[Monetary Score]]</f>
        <v>433</v>
      </c>
      <c r="AO157" s="15" t="str">
        <f>IF(AN157="555","Champions",
IF(AND(LEFT(AN157,1)="5", MID(AN157,2,1)&gt;="3"),"Loyal Customers",
IF(MID(AN157,2,1)="5","Frequent Buyers",
IF(RIGHT(AN157,1)="5","Big Spenders",
IF(LEFT(AN157,1)="4","Potential Loyalists",
IF(LEFT(AN157,1)="3","Needs Attention",
IF(LEFT(AN157,1)="2","About to Sleep",
IF(LEFT(AN157,1)="1","Lost",
IF(LEFT(AN157,1)&lt;="2","At Risk","Others")))))))))</f>
        <v>Potential Loyalists</v>
      </c>
    </row>
    <row r="158" spans="1:41" x14ac:dyDescent="0.3">
      <c r="A158">
        <v>10242</v>
      </c>
      <c r="B158">
        <v>1966</v>
      </c>
      <c r="C158" t="s">
        <v>37</v>
      </c>
      <c r="D158" t="s">
        <v>35</v>
      </c>
      <c r="E158">
        <v>47472</v>
      </c>
      <c r="F158">
        <v>1</v>
      </c>
      <c r="G158">
        <v>1</v>
      </c>
      <c r="H158" s="1">
        <v>41533</v>
      </c>
      <c r="I158">
        <v>39</v>
      </c>
      <c r="J158">
        <v>56</v>
      </c>
      <c r="K158">
        <v>0</v>
      </c>
      <c r="L158">
        <v>11</v>
      </c>
      <c r="M158">
        <v>0</v>
      </c>
      <c r="N158">
        <v>0</v>
      </c>
      <c r="O158">
        <v>8</v>
      </c>
      <c r="P158">
        <v>2</v>
      </c>
      <c r="Q158">
        <v>2</v>
      </c>
      <c r="R158">
        <v>0</v>
      </c>
      <c r="S158">
        <v>4</v>
      </c>
      <c r="T158">
        <v>5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30</v>
      </c>
      <c r="AC158" s="13">
        <f>SUM(Table13[[#This Row],[MntWines]:[MntGoldProds]])</f>
        <v>75</v>
      </c>
      <c r="AD158" s="13">
        <f>AVERAGE(Table13[[#This Row],[MntWines]:[MntGoldProds]])</f>
        <v>12.5</v>
      </c>
      <c r="AG158">
        <f>SUM(Table13[[#This Row],[NumDealsPurchases]:[NumStorePurchases]])</f>
        <v>8</v>
      </c>
      <c r="AH158" s="14">
        <f>44232-Table13[[#This Row],[Dt_Customer]]</f>
        <v>2699</v>
      </c>
      <c r="AJ158" s="13">
        <f>Table13[[#This Row],[NumDealsPurchases]]/Table13[[#This Row],[Total Number of Purchases]]*100</f>
        <v>25</v>
      </c>
      <c r="AK158">
        <f>6-ROUNDUP(_xlfn.PERCENTRANK.INC(Table13[Recency],Table13[[#This Row],[Recency]])*5, 0)</f>
        <v>4</v>
      </c>
      <c r="AL158" s="15">
        <f>ROUNDUP(_xlfn.PERCENTRANK.INC(Table13[Total Number of Purchases],Table13[[#This Row],[Total Number of Purchases]])*5,0)</f>
        <v>2</v>
      </c>
      <c r="AM158" s="15">
        <f>ROUNDUP(_xlfn.PERCENTRANK.INC(Table13[Total Spend],Table13[[#This Row],[Total Spend]])*5,0)</f>
        <v>2</v>
      </c>
      <c r="AN158" s="15" t="str">
        <f>Table13[[#This Row],[Recency Score]]&amp;Table13[[#This Row],[Frequency Score]]&amp;Table13[[#This Row],[Monetary Score]]</f>
        <v>422</v>
      </c>
      <c r="AO158" s="15" t="str">
        <f>IF(AN158="555","Champions",
IF(AND(LEFT(AN158,1)="5", MID(AN158,2,1)&gt;="3"),"Loyal Customers",
IF(MID(AN158,2,1)="5","Frequent Buyers",
IF(RIGHT(AN158,1)="5","Big Spenders",
IF(LEFT(AN158,1)="4","Potential Loyalists",
IF(LEFT(AN158,1)="3","Needs Attention",
IF(LEFT(AN158,1)="2","About to Sleep",
IF(LEFT(AN158,1)="1","Lost",
IF(LEFT(AN158,1)&lt;="2","At Risk","Others")))))))))</f>
        <v>Potential Loyalists</v>
      </c>
    </row>
    <row r="159" spans="1:41" x14ac:dyDescent="0.3">
      <c r="A159">
        <v>2281</v>
      </c>
      <c r="B159">
        <v>1970</v>
      </c>
      <c r="C159" t="s">
        <v>28</v>
      </c>
      <c r="D159" t="s">
        <v>31</v>
      </c>
      <c r="E159">
        <v>33697</v>
      </c>
      <c r="F159">
        <v>1</v>
      </c>
      <c r="G159">
        <v>0</v>
      </c>
      <c r="H159" s="1">
        <v>41532</v>
      </c>
      <c r="I159">
        <v>34</v>
      </c>
      <c r="J159">
        <v>4</v>
      </c>
      <c r="K159">
        <v>3</v>
      </c>
      <c r="L159">
        <v>7</v>
      </c>
      <c r="M159">
        <v>0</v>
      </c>
      <c r="N159">
        <v>3</v>
      </c>
      <c r="O159">
        <v>11</v>
      </c>
      <c r="P159">
        <v>1</v>
      </c>
      <c r="Q159">
        <v>1</v>
      </c>
      <c r="R159">
        <v>0</v>
      </c>
      <c r="S159">
        <v>2</v>
      </c>
      <c r="T159">
        <v>7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 t="s">
        <v>39</v>
      </c>
      <c r="AC159" s="13">
        <f>SUM(Table13[[#This Row],[MntWines]:[MntGoldProds]])</f>
        <v>28</v>
      </c>
      <c r="AD159" s="13">
        <f>AVERAGE(Table13[[#This Row],[MntWines]:[MntGoldProds]])</f>
        <v>4.666666666666667</v>
      </c>
      <c r="AG159">
        <f>SUM(Table13[[#This Row],[NumDealsPurchases]:[NumStorePurchases]])</f>
        <v>4</v>
      </c>
      <c r="AH159" s="14">
        <f>44232-Table13[[#This Row],[Dt_Customer]]</f>
        <v>2700</v>
      </c>
      <c r="AJ159" s="13">
        <f>Table13[[#This Row],[NumDealsPurchases]]/Table13[[#This Row],[Total Number of Purchases]]*100</f>
        <v>25</v>
      </c>
      <c r="AK159">
        <f>6-ROUNDUP(_xlfn.PERCENTRANK.INC(Table13[Recency],Table13[[#This Row],[Recency]])*5, 0)</f>
        <v>4</v>
      </c>
      <c r="AL159" s="15">
        <f>ROUNDUP(_xlfn.PERCENTRANK.INC(Table13[Total Number of Purchases],Table13[[#This Row],[Total Number of Purchases]])*5,0)</f>
        <v>1</v>
      </c>
      <c r="AM159" s="15">
        <f>ROUNDUP(_xlfn.PERCENTRANK.INC(Table13[Total Spend],Table13[[#This Row],[Total Spend]])*5,0)</f>
        <v>1</v>
      </c>
      <c r="AN159" s="15" t="str">
        <f>Table13[[#This Row],[Recency Score]]&amp;Table13[[#This Row],[Frequency Score]]&amp;Table13[[#This Row],[Monetary Score]]</f>
        <v>411</v>
      </c>
      <c r="AO159" s="15" t="str">
        <f>IF(AN159="555","Champions",
IF(AND(LEFT(AN159,1)="5", MID(AN159,2,1)&gt;="3"),"Loyal Customers",
IF(MID(AN159,2,1)="5","Frequent Buyers",
IF(RIGHT(AN159,1)="5","Big Spenders",
IF(LEFT(AN159,1)="4","Potential Loyalists",
IF(LEFT(AN159,1)="3","Needs Attention",
IF(LEFT(AN159,1)="2","About to Sleep",
IF(LEFT(AN159,1)="1","Lost",
IF(LEFT(AN159,1)&lt;="2","At Risk","Others")))))))))</f>
        <v>Potential Loyalists</v>
      </c>
    </row>
    <row r="160" spans="1:41" x14ac:dyDescent="0.3">
      <c r="A160">
        <v>2286</v>
      </c>
      <c r="B160">
        <v>1962</v>
      </c>
      <c r="C160" t="s">
        <v>28</v>
      </c>
      <c r="D160" t="s">
        <v>31</v>
      </c>
      <c r="E160">
        <v>50785</v>
      </c>
      <c r="F160">
        <v>1</v>
      </c>
      <c r="G160">
        <v>1</v>
      </c>
      <c r="H160" s="1">
        <v>41527</v>
      </c>
      <c r="I160">
        <v>27</v>
      </c>
      <c r="J160">
        <v>64</v>
      </c>
      <c r="K160">
        <v>1</v>
      </c>
      <c r="L160">
        <v>21</v>
      </c>
      <c r="M160">
        <v>0</v>
      </c>
      <c r="N160">
        <v>1</v>
      </c>
      <c r="O160">
        <v>27</v>
      </c>
      <c r="P160">
        <v>2</v>
      </c>
      <c r="Q160">
        <v>2</v>
      </c>
      <c r="R160">
        <v>1</v>
      </c>
      <c r="S160">
        <v>3</v>
      </c>
      <c r="T160">
        <v>6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32</v>
      </c>
      <c r="AC160" s="13">
        <f>SUM(Table13[[#This Row],[MntWines]:[MntGoldProds]])</f>
        <v>114</v>
      </c>
      <c r="AD160" s="13">
        <f>AVERAGE(Table13[[#This Row],[MntWines]:[MntGoldProds]])</f>
        <v>19</v>
      </c>
      <c r="AG160">
        <f>SUM(Table13[[#This Row],[NumDealsPurchases]:[NumStorePurchases]])</f>
        <v>8</v>
      </c>
      <c r="AH160" s="14">
        <f>44232-Table13[[#This Row],[Dt_Customer]]</f>
        <v>2705</v>
      </c>
      <c r="AJ160" s="13">
        <f>Table13[[#This Row],[NumDealsPurchases]]/Table13[[#This Row],[Total Number of Purchases]]*100</f>
        <v>25</v>
      </c>
      <c r="AK160">
        <f>6-ROUNDUP(_xlfn.PERCENTRANK.INC(Table13[Recency],Table13[[#This Row],[Recency]])*5, 0)</f>
        <v>4</v>
      </c>
      <c r="AL160" s="15">
        <f>ROUNDUP(_xlfn.PERCENTRANK.INC(Table13[Total Number of Purchases],Table13[[#This Row],[Total Number of Purchases]])*5,0)</f>
        <v>2</v>
      </c>
      <c r="AM160" s="15">
        <f>ROUNDUP(_xlfn.PERCENTRANK.INC(Table13[Total Spend],Table13[[#This Row],[Total Spend]])*5,0)</f>
        <v>2</v>
      </c>
      <c r="AN160" s="15" t="str">
        <f>Table13[[#This Row],[Recency Score]]&amp;Table13[[#This Row],[Frequency Score]]&amp;Table13[[#This Row],[Monetary Score]]</f>
        <v>422</v>
      </c>
      <c r="AO160" s="15" t="str">
        <f>IF(AN160="555","Champions",
IF(AND(LEFT(AN160,1)="5", MID(AN160,2,1)&gt;="3"),"Loyal Customers",
IF(MID(AN160,2,1)="5","Frequent Buyers",
IF(RIGHT(AN160,1)="5","Big Spenders",
IF(LEFT(AN160,1)="4","Potential Loyalists",
IF(LEFT(AN160,1)="3","Needs Attention",
IF(LEFT(AN160,1)="2","About to Sleep",
IF(LEFT(AN160,1)="1","Lost",
IF(LEFT(AN160,1)&lt;="2","At Risk","Others")))))))))</f>
        <v>Potential Loyalists</v>
      </c>
    </row>
    <row r="161" spans="1:41" x14ac:dyDescent="0.3">
      <c r="A161">
        <v>7034</v>
      </c>
      <c r="B161">
        <v>1978</v>
      </c>
      <c r="C161" t="s">
        <v>38</v>
      </c>
      <c r="D161" t="s">
        <v>33</v>
      </c>
      <c r="E161">
        <v>25804</v>
      </c>
      <c r="F161">
        <v>1</v>
      </c>
      <c r="G161">
        <v>0</v>
      </c>
      <c r="H161" s="1">
        <v>41518</v>
      </c>
      <c r="I161">
        <v>34</v>
      </c>
      <c r="J161">
        <v>8</v>
      </c>
      <c r="K161">
        <v>7</v>
      </c>
      <c r="L161">
        <v>9</v>
      </c>
      <c r="M161">
        <v>13</v>
      </c>
      <c r="N161">
        <v>6</v>
      </c>
      <c r="O161">
        <v>12</v>
      </c>
      <c r="P161">
        <v>2</v>
      </c>
      <c r="Q161">
        <v>2</v>
      </c>
      <c r="R161">
        <v>0</v>
      </c>
      <c r="S161">
        <v>3</v>
      </c>
      <c r="T161">
        <v>8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t="s">
        <v>32</v>
      </c>
      <c r="AC161" s="13">
        <f>SUM(Table13[[#This Row],[MntWines]:[MntGoldProds]])</f>
        <v>55</v>
      </c>
      <c r="AD161" s="13">
        <f>AVERAGE(Table13[[#This Row],[MntWines]:[MntGoldProds]])</f>
        <v>9.1666666666666661</v>
      </c>
      <c r="AG161">
        <f>SUM(Table13[[#This Row],[NumDealsPurchases]:[NumStorePurchases]])</f>
        <v>7</v>
      </c>
      <c r="AH161" s="14">
        <f>44232-Table13[[#This Row],[Dt_Customer]]</f>
        <v>2714</v>
      </c>
      <c r="AJ161" s="13">
        <f>Table13[[#This Row],[NumDealsPurchases]]/Table13[[#This Row],[Total Number of Purchases]]*100</f>
        <v>28.571428571428569</v>
      </c>
      <c r="AK161">
        <f>6-ROUNDUP(_xlfn.PERCENTRANK.INC(Table13[Recency],Table13[[#This Row],[Recency]])*5, 0)</f>
        <v>4</v>
      </c>
      <c r="AL161" s="15">
        <f>ROUNDUP(_xlfn.PERCENTRANK.INC(Table13[Total Number of Purchases],Table13[[#This Row],[Total Number of Purchases]])*5,0)</f>
        <v>1</v>
      </c>
      <c r="AM161" s="15">
        <f>ROUNDUP(_xlfn.PERCENTRANK.INC(Table13[Total Spend],Table13[[#This Row],[Total Spend]])*5,0)</f>
        <v>1</v>
      </c>
      <c r="AN161" s="15" t="str">
        <f>Table13[[#This Row],[Recency Score]]&amp;Table13[[#This Row],[Frequency Score]]&amp;Table13[[#This Row],[Monetary Score]]</f>
        <v>411</v>
      </c>
      <c r="AO161" s="15" t="str">
        <f>IF(AN161="555","Champions",
IF(AND(LEFT(AN161,1)="5", MID(AN161,2,1)&gt;="3"),"Loyal Customers",
IF(MID(AN161,2,1)="5","Frequent Buyers",
IF(RIGHT(AN161,1)="5","Big Spenders",
IF(LEFT(AN161,1)="4","Potential Loyalists",
IF(LEFT(AN161,1)="3","Needs Attention",
IF(LEFT(AN161,1)="2","About to Sleep",
IF(LEFT(AN161,1)="1","Lost",
IF(LEFT(AN161,1)&lt;="2","At Risk","Others")))))))))</f>
        <v>Potential Loyalists</v>
      </c>
    </row>
    <row r="162" spans="1:41" x14ac:dyDescent="0.3">
      <c r="A162">
        <v>1377</v>
      </c>
      <c r="B162">
        <v>1954</v>
      </c>
      <c r="C162" t="s">
        <v>41</v>
      </c>
      <c r="D162" t="s">
        <v>42</v>
      </c>
      <c r="E162">
        <v>44551</v>
      </c>
      <c r="F162">
        <v>0</v>
      </c>
      <c r="G162">
        <v>1</v>
      </c>
      <c r="H162" s="1">
        <v>41517</v>
      </c>
      <c r="I162">
        <v>24</v>
      </c>
      <c r="J162">
        <v>182</v>
      </c>
      <c r="K162">
        <v>4</v>
      </c>
      <c r="L162">
        <v>33</v>
      </c>
      <c r="M162">
        <v>0</v>
      </c>
      <c r="N162">
        <v>0</v>
      </c>
      <c r="O162">
        <v>66</v>
      </c>
      <c r="P162">
        <v>2</v>
      </c>
      <c r="Q162">
        <v>4</v>
      </c>
      <c r="R162">
        <v>1</v>
      </c>
      <c r="S162">
        <v>5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43</v>
      </c>
      <c r="AC162" s="13">
        <f>SUM(Table13[[#This Row],[MntWines]:[MntGoldProds]])</f>
        <v>285</v>
      </c>
      <c r="AD162" s="13">
        <f>AVERAGE(Table13[[#This Row],[MntWines]:[MntGoldProds]])</f>
        <v>47.5</v>
      </c>
      <c r="AG162">
        <f>SUM(Table13[[#This Row],[NumDealsPurchases]:[NumStorePurchases]])</f>
        <v>12</v>
      </c>
      <c r="AH162" s="14">
        <f>44232-Table13[[#This Row],[Dt_Customer]]</f>
        <v>2715</v>
      </c>
      <c r="AJ162" s="13">
        <f>Table13[[#This Row],[NumDealsPurchases]]/Table13[[#This Row],[Total Number of Purchases]]*100</f>
        <v>16.666666666666664</v>
      </c>
      <c r="AK162">
        <f>6-ROUNDUP(_xlfn.PERCENTRANK.INC(Table13[Recency],Table13[[#This Row],[Recency]])*5, 0)</f>
        <v>4</v>
      </c>
      <c r="AL162" s="15">
        <f>ROUNDUP(_xlfn.PERCENTRANK.INC(Table13[Total Number of Purchases],Table13[[#This Row],[Total Number of Purchases]])*5,0)</f>
        <v>3</v>
      </c>
      <c r="AM162" s="15">
        <f>ROUNDUP(_xlfn.PERCENTRANK.INC(Table13[Total Spend],Table13[[#This Row],[Total Spend]])*5,0)</f>
        <v>3</v>
      </c>
      <c r="AN162" s="15" t="str">
        <f>Table13[[#This Row],[Recency Score]]&amp;Table13[[#This Row],[Frequency Score]]&amp;Table13[[#This Row],[Monetary Score]]</f>
        <v>433</v>
      </c>
      <c r="AO162" s="15" t="str">
        <f>IF(AN162="555","Champions",
IF(AND(LEFT(AN162,1)="5", MID(AN162,2,1)&gt;="3"),"Loyal Customers",
IF(MID(AN162,2,1)="5","Frequent Buyers",
IF(RIGHT(AN162,1)="5","Big Spenders",
IF(LEFT(AN162,1)="4","Potential Loyalists",
IF(LEFT(AN162,1)="3","Needs Attention",
IF(LEFT(AN162,1)="2","About to Sleep",
IF(LEFT(AN162,1)="1","Lost",
IF(LEFT(AN162,1)&lt;="2","At Risk","Others")))))))))</f>
        <v>Potential Loyalists</v>
      </c>
    </row>
    <row r="163" spans="1:41" x14ac:dyDescent="0.3">
      <c r="A163">
        <v>4607</v>
      </c>
      <c r="B163">
        <v>1959</v>
      </c>
      <c r="C163" t="s">
        <v>28</v>
      </c>
      <c r="D163" t="s">
        <v>35</v>
      </c>
      <c r="E163">
        <v>71367</v>
      </c>
      <c r="F163">
        <v>0</v>
      </c>
      <c r="G163">
        <v>0</v>
      </c>
      <c r="H163" s="1">
        <v>41509</v>
      </c>
      <c r="I163">
        <v>24</v>
      </c>
      <c r="J163">
        <v>227</v>
      </c>
      <c r="K163">
        <v>23</v>
      </c>
      <c r="L163">
        <v>389</v>
      </c>
      <c r="M163">
        <v>42</v>
      </c>
      <c r="N163">
        <v>21</v>
      </c>
      <c r="O163">
        <v>75</v>
      </c>
      <c r="P163">
        <v>1</v>
      </c>
      <c r="Q163">
        <v>4</v>
      </c>
      <c r="R163">
        <v>5</v>
      </c>
      <c r="S163">
        <v>7</v>
      </c>
      <c r="T163">
        <v>2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30</v>
      </c>
      <c r="AC163" s="13">
        <f>SUM(Table13[[#This Row],[MntWines]:[MntGoldProds]])</f>
        <v>777</v>
      </c>
      <c r="AD163" s="13">
        <f>AVERAGE(Table13[[#This Row],[MntWines]:[MntGoldProds]])</f>
        <v>129.5</v>
      </c>
      <c r="AG163">
        <f>SUM(Table13[[#This Row],[NumDealsPurchases]:[NumStorePurchases]])</f>
        <v>17</v>
      </c>
      <c r="AH163" s="14">
        <f>44232-Table13[[#This Row],[Dt_Customer]]</f>
        <v>2723</v>
      </c>
      <c r="AJ163" s="13">
        <f>Table13[[#This Row],[NumDealsPurchases]]/Table13[[#This Row],[Total Number of Purchases]]*100</f>
        <v>5.8823529411764701</v>
      </c>
      <c r="AK163">
        <f>6-ROUNDUP(_xlfn.PERCENTRANK.INC(Table13[Recency],Table13[[#This Row],[Recency]])*5, 0)</f>
        <v>4</v>
      </c>
      <c r="AL163" s="15">
        <f>ROUNDUP(_xlfn.PERCENTRANK.INC(Table13[Total Number of Purchases],Table13[[#This Row],[Total Number of Purchases]])*5,0)</f>
        <v>3</v>
      </c>
      <c r="AM163" s="15">
        <f>ROUNDUP(_xlfn.PERCENTRANK.INC(Table13[Total Spend],Table13[[#This Row],[Total Spend]])*5,0)</f>
        <v>4</v>
      </c>
      <c r="AN163" s="15" t="str">
        <f>Table13[[#This Row],[Recency Score]]&amp;Table13[[#This Row],[Frequency Score]]&amp;Table13[[#This Row],[Monetary Score]]</f>
        <v>434</v>
      </c>
      <c r="AO163" s="15" t="str">
        <f>IF(AN163="555","Champions",
IF(AND(LEFT(AN163,1)="5", MID(AN163,2,1)&gt;="3"),"Loyal Customers",
IF(MID(AN163,2,1)="5","Frequent Buyers",
IF(RIGHT(AN163,1)="5","Big Spenders",
IF(LEFT(AN163,1)="4","Potential Loyalists",
IF(LEFT(AN163,1)="3","Needs Attention",
IF(LEFT(AN163,1)="2","About to Sleep",
IF(LEFT(AN163,1)="1","Lost",
IF(LEFT(AN163,1)&lt;="2","At Risk","Others")))))))))</f>
        <v>Potential Loyalists</v>
      </c>
    </row>
    <row r="164" spans="1:41" x14ac:dyDescent="0.3">
      <c r="A164">
        <v>4944</v>
      </c>
      <c r="B164">
        <v>1959</v>
      </c>
      <c r="C164" t="s">
        <v>28</v>
      </c>
      <c r="D164" t="s">
        <v>35</v>
      </c>
      <c r="E164">
        <v>71367</v>
      </c>
      <c r="F164">
        <v>0</v>
      </c>
      <c r="G164">
        <v>0</v>
      </c>
      <c r="H164" s="1">
        <v>41509</v>
      </c>
      <c r="I164">
        <v>24</v>
      </c>
      <c r="J164">
        <v>227</v>
      </c>
      <c r="K164">
        <v>23</v>
      </c>
      <c r="L164">
        <v>389</v>
      </c>
      <c r="M164">
        <v>42</v>
      </c>
      <c r="N164">
        <v>21</v>
      </c>
      <c r="O164">
        <v>75</v>
      </c>
      <c r="P164">
        <v>1</v>
      </c>
      <c r="Q164">
        <v>4</v>
      </c>
      <c r="R164">
        <v>5</v>
      </c>
      <c r="S164">
        <v>7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30</v>
      </c>
      <c r="AC164" s="13">
        <f>SUM(Table13[[#This Row],[MntWines]:[MntGoldProds]])</f>
        <v>777</v>
      </c>
      <c r="AD164" s="13">
        <f>AVERAGE(Table13[[#This Row],[MntWines]:[MntGoldProds]])</f>
        <v>129.5</v>
      </c>
      <c r="AG164">
        <f>SUM(Table13[[#This Row],[NumDealsPurchases]:[NumStorePurchases]])</f>
        <v>17</v>
      </c>
      <c r="AH164" s="14">
        <f>44232-Table13[[#This Row],[Dt_Customer]]</f>
        <v>2723</v>
      </c>
      <c r="AJ164" s="13">
        <f>Table13[[#This Row],[NumDealsPurchases]]/Table13[[#This Row],[Total Number of Purchases]]*100</f>
        <v>5.8823529411764701</v>
      </c>
      <c r="AK164">
        <f>6-ROUNDUP(_xlfn.PERCENTRANK.INC(Table13[Recency],Table13[[#This Row],[Recency]])*5, 0)</f>
        <v>4</v>
      </c>
      <c r="AL164" s="15">
        <f>ROUNDUP(_xlfn.PERCENTRANK.INC(Table13[Total Number of Purchases],Table13[[#This Row],[Total Number of Purchases]])*5,0)</f>
        <v>3</v>
      </c>
      <c r="AM164" s="15">
        <f>ROUNDUP(_xlfn.PERCENTRANK.INC(Table13[Total Spend],Table13[[#This Row],[Total Spend]])*5,0)</f>
        <v>4</v>
      </c>
      <c r="AN164" s="15" t="str">
        <f>Table13[[#This Row],[Recency Score]]&amp;Table13[[#This Row],[Frequency Score]]&amp;Table13[[#This Row],[Monetary Score]]</f>
        <v>434</v>
      </c>
      <c r="AO164" s="15" t="str">
        <f>IF(AN164="555","Champions",
IF(AND(LEFT(AN164,1)="5", MID(AN164,2,1)&gt;="3"),"Loyal Customers",
IF(MID(AN164,2,1)="5","Frequent Buyers",
IF(RIGHT(AN164,1)="5","Big Spenders",
IF(LEFT(AN164,1)="4","Potential Loyalists",
IF(LEFT(AN164,1)="3","Needs Attention",
IF(LEFT(AN164,1)="2","About to Sleep",
IF(LEFT(AN164,1)="1","Lost",
IF(LEFT(AN164,1)&lt;="2","At Risk","Others")))))))))</f>
        <v>Potential Loyalists</v>
      </c>
    </row>
    <row r="165" spans="1:41" x14ac:dyDescent="0.3">
      <c r="A165">
        <v>4141</v>
      </c>
      <c r="B165">
        <v>1965</v>
      </c>
      <c r="C165" t="s">
        <v>28</v>
      </c>
      <c r="D165" t="s">
        <v>35</v>
      </c>
      <c r="E165">
        <v>71613</v>
      </c>
      <c r="F165">
        <v>0</v>
      </c>
      <c r="G165">
        <v>0</v>
      </c>
      <c r="H165" s="1">
        <v>41507</v>
      </c>
      <c r="I165">
        <v>26</v>
      </c>
      <c r="J165">
        <v>426</v>
      </c>
      <c r="K165">
        <v>49</v>
      </c>
      <c r="L165">
        <v>127</v>
      </c>
      <c r="M165">
        <v>111</v>
      </c>
      <c r="N165">
        <v>21</v>
      </c>
      <c r="O165">
        <v>42</v>
      </c>
      <c r="P165">
        <v>1</v>
      </c>
      <c r="Q165">
        <v>8</v>
      </c>
      <c r="R165">
        <v>2</v>
      </c>
      <c r="S165">
        <v>10</v>
      </c>
      <c r="T165">
        <v>4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t="s">
        <v>34</v>
      </c>
      <c r="AC165" s="13">
        <f>SUM(Table13[[#This Row],[MntWines]:[MntGoldProds]])</f>
        <v>776</v>
      </c>
      <c r="AD165" s="13">
        <f>AVERAGE(Table13[[#This Row],[MntWines]:[MntGoldProds]])</f>
        <v>129.33333333333334</v>
      </c>
      <c r="AG165">
        <f>SUM(Table13[[#This Row],[NumDealsPurchases]:[NumStorePurchases]])</f>
        <v>21</v>
      </c>
      <c r="AH165" s="14">
        <f>44232-Table13[[#This Row],[Dt_Customer]]</f>
        <v>2725</v>
      </c>
      <c r="AJ165" s="13">
        <f>Table13[[#This Row],[NumDealsPurchases]]/Table13[[#This Row],[Total Number of Purchases]]*100</f>
        <v>4.7619047619047619</v>
      </c>
      <c r="AK165">
        <f>6-ROUNDUP(_xlfn.PERCENTRANK.INC(Table13[Recency],Table13[[#This Row],[Recency]])*5, 0)</f>
        <v>4</v>
      </c>
      <c r="AL165" s="15">
        <f>ROUNDUP(_xlfn.PERCENTRANK.INC(Table13[Total Number of Purchases],Table13[[#This Row],[Total Number of Purchases]])*5,0)</f>
        <v>4</v>
      </c>
      <c r="AM165" s="15">
        <f>ROUNDUP(_xlfn.PERCENTRANK.INC(Table13[Total Spend],Table13[[#This Row],[Total Spend]])*5,0)</f>
        <v>4</v>
      </c>
      <c r="AN165" s="15" t="str">
        <f>Table13[[#This Row],[Recency Score]]&amp;Table13[[#This Row],[Frequency Score]]&amp;Table13[[#This Row],[Monetary Score]]</f>
        <v>444</v>
      </c>
      <c r="AO165" s="15" t="str">
        <f>IF(AN165="555","Champions",
IF(AND(LEFT(AN165,1)="5", MID(AN165,2,1)&gt;="3"),"Loyal Customers",
IF(MID(AN165,2,1)="5","Frequent Buyers",
IF(RIGHT(AN165,1)="5","Big Spenders",
IF(LEFT(AN165,1)="4","Potential Loyalists",
IF(LEFT(AN165,1)="3","Needs Attention",
IF(LEFT(AN165,1)="2","About to Sleep",
IF(LEFT(AN165,1)="1","Lost",
IF(LEFT(AN165,1)&lt;="2","At Risk","Others")))))))))</f>
        <v>Potential Loyalists</v>
      </c>
    </row>
    <row r="166" spans="1:41" x14ac:dyDescent="0.3">
      <c r="A166">
        <v>8104</v>
      </c>
      <c r="B166">
        <v>1951</v>
      </c>
      <c r="C166" t="s">
        <v>37</v>
      </c>
      <c r="D166" t="s">
        <v>33</v>
      </c>
      <c r="E166">
        <v>53312</v>
      </c>
      <c r="F166">
        <v>0</v>
      </c>
      <c r="G166">
        <v>0</v>
      </c>
      <c r="H166" s="1">
        <v>41495</v>
      </c>
      <c r="I166">
        <v>32</v>
      </c>
      <c r="J166">
        <v>241</v>
      </c>
      <c r="K166">
        <v>0</v>
      </c>
      <c r="L166">
        <v>12</v>
      </c>
      <c r="M166">
        <v>0</v>
      </c>
      <c r="N166">
        <v>0</v>
      </c>
      <c r="O166">
        <v>25</v>
      </c>
      <c r="P166">
        <v>1</v>
      </c>
      <c r="Q166">
        <v>5</v>
      </c>
      <c r="R166">
        <v>1</v>
      </c>
      <c r="S166">
        <v>5</v>
      </c>
      <c r="T166">
        <v>7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30</v>
      </c>
      <c r="AC166" s="13">
        <f>SUM(Table13[[#This Row],[MntWines]:[MntGoldProds]])</f>
        <v>278</v>
      </c>
      <c r="AD166" s="13">
        <f>AVERAGE(Table13[[#This Row],[MntWines]:[MntGoldProds]])</f>
        <v>46.333333333333336</v>
      </c>
      <c r="AG166">
        <f>SUM(Table13[[#This Row],[NumDealsPurchases]:[NumStorePurchases]])</f>
        <v>12</v>
      </c>
      <c r="AH166" s="14">
        <f>44232-Table13[[#This Row],[Dt_Customer]]</f>
        <v>2737</v>
      </c>
      <c r="AJ166" s="13">
        <f>Table13[[#This Row],[NumDealsPurchases]]/Table13[[#This Row],[Total Number of Purchases]]*100</f>
        <v>8.3333333333333321</v>
      </c>
      <c r="AK166">
        <f>6-ROUNDUP(_xlfn.PERCENTRANK.INC(Table13[Recency],Table13[[#This Row],[Recency]])*5, 0)</f>
        <v>4</v>
      </c>
      <c r="AL166" s="15">
        <f>ROUNDUP(_xlfn.PERCENTRANK.INC(Table13[Total Number of Purchases],Table13[[#This Row],[Total Number of Purchases]])*5,0)</f>
        <v>3</v>
      </c>
      <c r="AM166" s="15">
        <f>ROUNDUP(_xlfn.PERCENTRANK.INC(Table13[Total Spend],Table13[[#This Row],[Total Spend]])*5,0)</f>
        <v>3</v>
      </c>
      <c r="AN166" s="15" t="str">
        <f>Table13[[#This Row],[Recency Score]]&amp;Table13[[#This Row],[Frequency Score]]&amp;Table13[[#This Row],[Monetary Score]]</f>
        <v>433</v>
      </c>
      <c r="AO166" s="15" t="str">
        <f>IF(AN166="555","Champions",
IF(AND(LEFT(AN166,1)="5", MID(AN166,2,1)&gt;="3"),"Loyal Customers",
IF(MID(AN166,2,1)="5","Frequent Buyers",
IF(RIGHT(AN166,1)="5","Big Spenders",
IF(LEFT(AN166,1)="4","Potential Loyalists",
IF(LEFT(AN166,1)="3","Needs Attention",
IF(LEFT(AN166,1)="2","About to Sleep",
IF(LEFT(AN166,1)="1","Lost",
IF(LEFT(AN166,1)&lt;="2","At Risk","Others")))))))))</f>
        <v>Potential Loyalists</v>
      </c>
    </row>
    <row r="167" spans="1:41" x14ac:dyDescent="0.3">
      <c r="A167">
        <v>8420</v>
      </c>
      <c r="B167">
        <v>1970</v>
      </c>
      <c r="C167" t="s">
        <v>38</v>
      </c>
      <c r="D167" t="s">
        <v>33</v>
      </c>
      <c r="E167">
        <v>15315</v>
      </c>
      <c r="F167">
        <v>0</v>
      </c>
      <c r="G167">
        <v>0</v>
      </c>
      <c r="H167" s="1">
        <v>41489</v>
      </c>
      <c r="I167">
        <v>27</v>
      </c>
      <c r="J167">
        <v>7</v>
      </c>
      <c r="K167">
        <v>4</v>
      </c>
      <c r="L167">
        <v>13</v>
      </c>
      <c r="M167">
        <v>15</v>
      </c>
      <c r="N167">
        <v>8</v>
      </c>
      <c r="O167">
        <v>17</v>
      </c>
      <c r="P167">
        <v>2</v>
      </c>
      <c r="Q167">
        <v>2</v>
      </c>
      <c r="R167">
        <v>0</v>
      </c>
      <c r="S167">
        <v>4</v>
      </c>
      <c r="T167">
        <v>5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30</v>
      </c>
      <c r="AC167" s="13">
        <f>SUM(Table13[[#This Row],[MntWines]:[MntGoldProds]])</f>
        <v>64</v>
      </c>
      <c r="AD167" s="13">
        <f>AVERAGE(Table13[[#This Row],[MntWines]:[MntGoldProds]])</f>
        <v>10.666666666666666</v>
      </c>
      <c r="AG167">
        <f>SUM(Table13[[#This Row],[NumDealsPurchases]:[NumStorePurchases]])</f>
        <v>8</v>
      </c>
      <c r="AH167" s="14">
        <f>44232-Table13[[#This Row],[Dt_Customer]]</f>
        <v>2743</v>
      </c>
      <c r="AJ167" s="13">
        <f>Table13[[#This Row],[NumDealsPurchases]]/Table13[[#This Row],[Total Number of Purchases]]*100</f>
        <v>25</v>
      </c>
      <c r="AK167">
        <f>6-ROUNDUP(_xlfn.PERCENTRANK.INC(Table13[Recency],Table13[[#This Row],[Recency]])*5, 0)</f>
        <v>4</v>
      </c>
      <c r="AL167" s="15">
        <f>ROUNDUP(_xlfn.PERCENTRANK.INC(Table13[Total Number of Purchases],Table13[[#This Row],[Total Number of Purchases]])*5,0)</f>
        <v>2</v>
      </c>
      <c r="AM167" s="15">
        <f>ROUNDUP(_xlfn.PERCENTRANK.INC(Table13[Total Spend],Table13[[#This Row],[Total Spend]])*5,0)</f>
        <v>2</v>
      </c>
      <c r="AN167" s="15" t="str">
        <f>Table13[[#This Row],[Recency Score]]&amp;Table13[[#This Row],[Frequency Score]]&amp;Table13[[#This Row],[Monetary Score]]</f>
        <v>422</v>
      </c>
      <c r="AO167" s="15" t="str">
        <f>IF(AN167="555","Champions",
IF(AND(LEFT(AN167,1)="5", MID(AN167,2,1)&gt;="3"),"Loyal Customers",
IF(MID(AN167,2,1)="5","Frequent Buyers",
IF(RIGHT(AN167,1)="5","Big Spenders",
IF(LEFT(AN167,1)="4","Potential Loyalists",
IF(LEFT(AN167,1)="3","Needs Attention",
IF(LEFT(AN167,1)="2","About to Sleep",
IF(LEFT(AN167,1)="1","Lost",
IF(LEFT(AN167,1)&lt;="2","At Risk","Others")))))))))</f>
        <v>Potential Loyalists</v>
      </c>
    </row>
    <row r="168" spans="1:41" x14ac:dyDescent="0.3">
      <c r="A168">
        <v>10065</v>
      </c>
      <c r="B168">
        <v>1970</v>
      </c>
      <c r="C168" t="s">
        <v>38</v>
      </c>
      <c r="D168" t="s">
        <v>33</v>
      </c>
      <c r="E168">
        <v>15315</v>
      </c>
      <c r="F168">
        <v>0</v>
      </c>
      <c r="G168">
        <v>0</v>
      </c>
      <c r="H168" s="1">
        <v>41489</v>
      </c>
      <c r="I168">
        <v>27</v>
      </c>
      <c r="J168">
        <v>7</v>
      </c>
      <c r="K168">
        <v>4</v>
      </c>
      <c r="L168">
        <v>13</v>
      </c>
      <c r="M168">
        <v>15</v>
      </c>
      <c r="N168">
        <v>8</v>
      </c>
      <c r="O168">
        <v>17</v>
      </c>
      <c r="P168">
        <v>2</v>
      </c>
      <c r="Q168">
        <v>2</v>
      </c>
      <c r="R168">
        <v>0</v>
      </c>
      <c r="S168">
        <v>4</v>
      </c>
      <c r="T168">
        <v>5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30</v>
      </c>
      <c r="AC168" s="13">
        <f>SUM(Table13[[#This Row],[MntWines]:[MntGoldProds]])</f>
        <v>64</v>
      </c>
      <c r="AD168" s="13">
        <f>AVERAGE(Table13[[#This Row],[MntWines]:[MntGoldProds]])</f>
        <v>10.666666666666666</v>
      </c>
      <c r="AG168">
        <f>SUM(Table13[[#This Row],[NumDealsPurchases]:[NumStorePurchases]])</f>
        <v>8</v>
      </c>
      <c r="AH168" s="14">
        <f>44232-Table13[[#This Row],[Dt_Customer]]</f>
        <v>2743</v>
      </c>
      <c r="AJ168" s="13">
        <f>Table13[[#This Row],[NumDealsPurchases]]/Table13[[#This Row],[Total Number of Purchases]]*100</f>
        <v>25</v>
      </c>
      <c r="AK168">
        <f>6-ROUNDUP(_xlfn.PERCENTRANK.INC(Table13[Recency],Table13[[#This Row],[Recency]])*5, 0)</f>
        <v>4</v>
      </c>
      <c r="AL168" s="15">
        <f>ROUNDUP(_xlfn.PERCENTRANK.INC(Table13[Total Number of Purchases],Table13[[#This Row],[Total Number of Purchases]])*5,0)</f>
        <v>2</v>
      </c>
      <c r="AM168" s="15">
        <f>ROUNDUP(_xlfn.PERCENTRANK.INC(Table13[Total Spend],Table13[[#This Row],[Total Spend]])*5,0)</f>
        <v>2</v>
      </c>
      <c r="AN168" s="15" t="str">
        <f>Table13[[#This Row],[Recency Score]]&amp;Table13[[#This Row],[Frequency Score]]&amp;Table13[[#This Row],[Monetary Score]]</f>
        <v>422</v>
      </c>
      <c r="AO168" s="15" t="str">
        <f>IF(AN168="555","Champions",
IF(AND(LEFT(AN168,1)="5", MID(AN168,2,1)&gt;="3"),"Loyal Customers",
IF(MID(AN168,2,1)="5","Frequent Buyers",
IF(RIGHT(AN168,1)="5","Big Spenders",
IF(LEFT(AN168,1)="4","Potential Loyalists",
IF(LEFT(AN168,1)="3","Needs Attention",
IF(LEFT(AN168,1)="2","About to Sleep",
IF(LEFT(AN168,1)="1","Lost",
IF(LEFT(AN168,1)&lt;="2","At Risk","Others")))))))))</f>
        <v>Potential Loyalists</v>
      </c>
    </row>
    <row r="169" spans="1:41" x14ac:dyDescent="0.3">
      <c r="A169">
        <v>3934</v>
      </c>
      <c r="B169">
        <v>1966</v>
      </c>
      <c r="C169" t="s">
        <v>28</v>
      </c>
      <c r="D169" t="s">
        <v>33</v>
      </c>
      <c r="E169">
        <v>61286</v>
      </c>
      <c r="F169">
        <v>0</v>
      </c>
      <c r="G169">
        <v>1</v>
      </c>
      <c r="H169" s="1">
        <v>41488</v>
      </c>
      <c r="I169">
        <v>34</v>
      </c>
      <c r="J169">
        <v>356</v>
      </c>
      <c r="K169">
        <v>0</v>
      </c>
      <c r="L169">
        <v>107</v>
      </c>
      <c r="M169">
        <v>19</v>
      </c>
      <c r="N169">
        <v>9</v>
      </c>
      <c r="O169">
        <v>117</v>
      </c>
      <c r="P169">
        <v>2</v>
      </c>
      <c r="Q169">
        <v>7</v>
      </c>
      <c r="R169">
        <v>1</v>
      </c>
      <c r="S169">
        <v>8</v>
      </c>
      <c r="T169">
        <v>5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t="s">
        <v>40</v>
      </c>
      <c r="AC169" s="13">
        <f>SUM(Table13[[#This Row],[MntWines]:[MntGoldProds]])</f>
        <v>608</v>
      </c>
      <c r="AD169" s="13">
        <f>AVERAGE(Table13[[#This Row],[MntWines]:[MntGoldProds]])</f>
        <v>101.33333333333333</v>
      </c>
      <c r="AG169">
        <f>SUM(Table13[[#This Row],[NumDealsPurchases]:[NumStorePurchases]])</f>
        <v>18</v>
      </c>
      <c r="AH169" s="14">
        <f>44232-Table13[[#This Row],[Dt_Customer]]</f>
        <v>2744</v>
      </c>
      <c r="AJ169" s="13">
        <f>Table13[[#This Row],[NumDealsPurchases]]/Table13[[#This Row],[Total Number of Purchases]]*100</f>
        <v>11.111111111111111</v>
      </c>
      <c r="AK169">
        <f>6-ROUNDUP(_xlfn.PERCENTRANK.INC(Table13[Recency],Table13[[#This Row],[Recency]])*5, 0)</f>
        <v>4</v>
      </c>
      <c r="AL169" s="15">
        <f>ROUNDUP(_xlfn.PERCENTRANK.INC(Table13[Total Number of Purchases],Table13[[#This Row],[Total Number of Purchases]])*5,0)</f>
        <v>4</v>
      </c>
      <c r="AM169" s="15">
        <f>ROUNDUP(_xlfn.PERCENTRANK.INC(Table13[Total Spend],Table13[[#This Row],[Total Spend]])*5,0)</f>
        <v>3</v>
      </c>
      <c r="AN169" s="15" t="str">
        <f>Table13[[#This Row],[Recency Score]]&amp;Table13[[#This Row],[Frequency Score]]&amp;Table13[[#This Row],[Monetary Score]]</f>
        <v>443</v>
      </c>
      <c r="AO169" s="15" t="str">
        <f>IF(AN169="555","Champions",
IF(AND(LEFT(AN169,1)="5", MID(AN169,2,1)&gt;="3"),"Loyal Customers",
IF(MID(AN169,2,1)="5","Frequent Buyers",
IF(RIGHT(AN169,1)="5","Big Spenders",
IF(LEFT(AN169,1)="4","Potential Loyalists",
IF(LEFT(AN169,1)="3","Needs Attention",
IF(LEFT(AN169,1)="2","About to Sleep",
IF(LEFT(AN169,1)="1","Lost",
IF(LEFT(AN169,1)&lt;="2","At Risk","Others")))))))))</f>
        <v>Potential Loyalists</v>
      </c>
    </row>
    <row r="170" spans="1:41" x14ac:dyDescent="0.3">
      <c r="A170">
        <v>2493</v>
      </c>
      <c r="B170">
        <v>1966</v>
      </c>
      <c r="C170" t="s">
        <v>28</v>
      </c>
      <c r="D170" t="s">
        <v>33</v>
      </c>
      <c r="E170">
        <v>61286</v>
      </c>
      <c r="F170">
        <v>0</v>
      </c>
      <c r="G170">
        <v>1</v>
      </c>
      <c r="H170" s="1">
        <v>41488</v>
      </c>
      <c r="I170">
        <v>34</v>
      </c>
      <c r="J170">
        <v>356</v>
      </c>
      <c r="K170">
        <v>0</v>
      </c>
      <c r="L170">
        <v>107</v>
      </c>
      <c r="M170">
        <v>19</v>
      </c>
      <c r="N170">
        <v>9</v>
      </c>
      <c r="O170">
        <v>117</v>
      </c>
      <c r="P170">
        <v>2</v>
      </c>
      <c r="Q170">
        <v>7</v>
      </c>
      <c r="R170">
        <v>1</v>
      </c>
      <c r="S170">
        <v>8</v>
      </c>
      <c r="T170">
        <v>5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39</v>
      </c>
      <c r="AC170" s="13">
        <f>SUM(Table13[[#This Row],[MntWines]:[MntGoldProds]])</f>
        <v>608</v>
      </c>
      <c r="AD170" s="13">
        <f>AVERAGE(Table13[[#This Row],[MntWines]:[MntGoldProds]])</f>
        <v>101.33333333333333</v>
      </c>
      <c r="AG170">
        <f>SUM(Table13[[#This Row],[NumDealsPurchases]:[NumStorePurchases]])</f>
        <v>18</v>
      </c>
      <c r="AH170" s="14">
        <f>44232-Table13[[#This Row],[Dt_Customer]]</f>
        <v>2744</v>
      </c>
      <c r="AJ170" s="13">
        <f>Table13[[#This Row],[NumDealsPurchases]]/Table13[[#This Row],[Total Number of Purchases]]*100</f>
        <v>11.111111111111111</v>
      </c>
      <c r="AK170">
        <f>6-ROUNDUP(_xlfn.PERCENTRANK.INC(Table13[Recency],Table13[[#This Row],[Recency]])*5, 0)</f>
        <v>4</v>
      </c>
      <c r="AL170" s="15">
        <f>ROUNDUP(_xlfn.PERCENTRANK.INC(Table13[Total Number of Purchases],Table13[[#This Row],[Total Number of Purchases]])*5,0)</f>
        <v>4</v>
      </c>
      <c r="AM170" s="15">
        <f>ROUNDUP(_xlfn.PERCENTRANK.INC(Table13[Total Spend],Table13[[#This Row],[Total Spend]])*5,0)</f>
        <v>3</v>
      </c>
      <c r="AN170" s="15" t="str">
        <f>Table13[[#This Row],[Recency Score]]&amp;Table13[[#This Row],[Frequency Score]]&amp;Table13[[#This Row],[Monetary Score]]</f>
        <v>443</v>
      </c>
      <c r="AO170" s="15" t="str">
        <f>IF(AN170="555","Champions",
IF(AND(LEFT(AN170,1)="5", MID(AN170,2,1)&gt;="3"),"Loyal Customers",
IF(MID(AN170,2,1)="5","Frequent Buyers",
IF(RIGHT(AN170,1)="5","Big Spenders",
IF(LEFT(AN170,1)="4","Potential Loyalists",
IF(LEFT(AN170,1)="3","Needs Attention",
IF(LEFT(AN170,1)="2","About to Sleep",
IF(LEFT(AN170,1)="1","Lost",
IF(LEFT(AN170,1)&lt;="2","At Risk","Others")))))))))</f>
        <v>Potential Loyalists</v>
      </c>
    </row>
    <row r="171" spans="1:41" x14ac:dyDescent="0.3">
      <c r="A171">
        <v>1029</v>
      </c>
      <c r="B171">
        <v>1970</v>
      </c>
      <c r="C171" t="s">
        <v>37</v>
      </c>
      <c r="D171" t="s">
        <v>35</v>
      </c>
      <c r="E171">
        <v>64413</v>
      </c>
      <c r="F171">
        <v>0</v>
      </c>
      <c r="G171">
        <v>1</v>
      </c>
      <c r="H171" s="1">
        <v>41487</v>
      </c>
      <c r="I171">
        <v>27</v>
      </c>
      <c r="J171">
        <v>200</v>
      </c>
      <c r="K171">
        <v>5</v>
      </c>
      <c r="L171">
        <v>44</v>
      </c>
      <c r="M171">
        <v>0</v>
      </c>
      <c r="N171">
        <v>10</v>
      </c>
      <c r="O171">
        <v>20</v>
      </c>
      <c r="P171">
        <v>1</v>
      </c>
      <c r="Q171">
        <v>5</v>
      </c>
      <c r="R171">
        <v>1</v>
      </c>
      <c r="S171">
        <v>5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30</v>
      </c>
      <c r="AC171" s="13">
        <f>SUM(Table13[[#This Row],[MntWines]:[MntGoldProds]])</f>
        <v>279</v>
      </c>
      <c r="AD171" s="13">
        <f>AVERAGE(Table13[[#This Row],[MntWines]:[MntGoldProds]])</f>
        <v>46.5</v>
      </c>
      <c r="AG171">
        <f>SUM(Table13[[#This Row],[NumDealsPurchases]:[NumStorePurchases]])</f>
        <v>12</v>
      </c>
      <c r="AH171" s="14">
        <f>44232-Table13[[#This Row],[Dt_Customer]]</f>
        <v>2745</v>
      </c>
      <c r="AJ171" s="13">
        <f>Table13[[#This Row],[NumDealsPurchases]]/Table13[[#This Row],[Total Number of Purchases]]*100</f>
        <v>8.3333333333333321</v>
      </c>
      <c r="AK171">
        <f>6-ROUNDUP(_xlfn.PERCENTRANK.INC(Table13[Recency],Table13[[#This Row],[Recency]])*5, 0)</f>
        <v>4</v>
      </c>
      <c r="AL171" s="15">
        <f>ROUNDUP(_xlfn.PERCENTRANK.INC(Table13[Total Number of Purchases],Table13[[#This Row],[Total Number of Purchases]])*5,0)</f>
        <v>3</v>
      </c>
      <c r="AM171" s="15">
        <f>ROUNDUP(_xlfn.PERCENTRANK.INC(Table13[Total Spend],Table13[[#This Row],[Total Spend]])*5,0)</f>
        <v>3</v>
      </c>
      <c r="AN171" s="15" t="str">
        <f>Table13[[#This Row],[Recency Score]]&amp;Table13[[#This Row],[Frequency Score]]&amp;Table13[[#This Row],[Monetary Score]]</f>
        <v>433</v>
      </c>
      <c r="AO171" s="15" t="str">
        <f>IF(AN171="555","Champions",
IF(AND(LEFT(AN171,1)="5", MID(AN171,2,1)&gt;="3"),"Loyal Customers",
IF(MID(AN171,2,1)="5","Frequent Buyers",
IF(RIGHT(AN171,1)="5","Big Spenders",
IF(LEFT(AN171,1)="4","Potential Loyalists",
IF(LEFT(AN171,1)="3","Needs Attention",
IF(LEFT(AN171,1)="2","About to Sleep",
IF(LEFT(AN171,1)="1","Lost",
IF(LEFT(AN171,1)&lt;="2","At Risk","Others")))))))))</f>
        <v>Potential Loyalists</v>
      </c>
    </row>
    <row r="172" spans="1:41" x14ac:dyDescent="0.3">
      <c r="A172">
        <v>938</v>
      </c>
      <c r="B172">
        <v>1981</v>
      </c>
      <c r="C172" t="s">
        <v>28</v>
      </c>
      <c r="D172" t="s">
        <v>33</v>
      </c>
      <c r="E172">
        <v>40211</v>
      </c>
      <c r="F172">
        <v>1</v>
      </c>
      <c r="G172">
        <v>1</v>
      </c>
      <c r="H172" s="1">
        <v>41485</v>
      </c>
      <c r="I172">
        <v>30</v>
      </c>
      <c r="J172">
        <v>51</v>
      </c>
      <c r="K172">
        <v>1</v>
      </c>
      <c r="L172">
        <v>7</v>
      </c>
      <c r="M172">
        <v>2</v>
      </c>
      <c r="N172">
        <v>1</v>
      </c>
      <c r="O172">
        <v>25</v>
      </c>
      <c r="P172">
        <v>2</v>
      </c>
      <c r="Q172">
        <v>2</v>
      </c>
      <c r="R172">
        <v>1</v>
      </c>
      <c r="S172">
        <v>2</v>
      </c>
      <c r="T172">
        <v>8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 t="s">
        <v>30</v>
      </c>
      <c r="AC172" s="13">
        <f>SUM(Table13[[#This Row],[MntWines]:[MntGoldProds]])</f>
        <v>87</v>
      </c>
      <c r="AD172" s="13">
        <f>AVERAGE(Table13[[#This Row],[MntWines]:[MntGoldProds]])</f>
        <v>14.5</v>
      </c>
      <c r="AG172">
        <f>SUM(Table13[[#This Row],[NumDealsPurchases]:[NumStorePurchases]])</f>
        <v>7</v>
      </c>
      <c r="AH172" s="14">
        <f>44232-Table13[[#This Row],[Dt_Customer]]</f>
        <v>2747</v>
      </c>
      <c r="AJ172" s="13">
        <f>Table13[[#This Row],[NumDealsPurchases]]/Table13[[#This Row],[Total Number of Purchases]]*100</f>
        <v>28.571428571428569</v>
      </c>
      <c r="AK172">
        <f>6-ROUNDUP(_xlfn.PERCENTRANK.INC(Table13[Recency],Table13[[#This Row],[Recency]])*5, 0)</f>
        <v>4</v>
      </c>
      <c r="AL172" s="15">
        <f>ROUNDUP(_xlfn.PERCENTRANK.INC(Table13[Total Number of Purchases],Table13[[#This Row],[Total Number of Purchases]])*5,0)</f>
        <v>1</v>
      </c>
      <c r="AM172" s="15">
        <f>ROUNDUP(_xlfn.PERCENTRANK.INC(Table13[Total Spend],Table13[[#This Row],[Total Spend]])*5,0)</f>
        <v>2</v>
      </c>
      <c r="AN172" s="15" t="str">
        <f>Table13[[#This Row],[Recency Score]]&amp;Table13[[#This Row],[Frequency Score]]&amp;Table13[[#This Row],[Monetary Score]]</f>
        <v>412</v>
      </c>
      <c r="AO172" s="15" t="str">
        <f>IF(AN172="555","Champions",
IF(AND(LEFT(AN172,1)="5", MID(AN172,2,1)&gt;="3"),"Loyal Customers",
IF(MID(AN172,2,1)="5","Frequent Buyers",
IF(RIGHT(AN172,1)="5","Big Spenders",
IF(LEFT(AN172,1)="4","Potential Loyalists",
IF(LEFT(AN172,1)="3","Needs Attention",
IF(LEFT(AN172,1)="2","About to Sleep",
IF(LEFT(AN172,1)="1","Lost",
IF(LEFT(AN172,1)&lt;="2","At Risk","Others")))))))))</f>
        <v>Potential Loyalists</v>
      </c>
    </row>
    <row r="173" spans="1:41" x14ac:dyDescent="0.3">
      <c r="A173">
        <v>75</v>
      </c>
      <c r="B173">
        <v>1982</v>
      </c>
      <c r="C173" t="s">
        <v>38</v>
      </c>
      <c r="D173" t="s">
        <v>35</v>
      </c>
      <c r="E173">
        <v>41039</v>
      </c>
      <c r="F173">
        <v>0</v>
      </c>
      <c r="G173">
        <v>0</v>
      </c>
      <c r="H173" s="1">
        <v>41480</v>
      </c>
      <c r="I173">
        <v>32</v>
      </c>
      <c r="J173">
        <v>34</v>
      </c>
      <c r="K173">
        <v>11</v>
      </c>
      <c r="L173">
        <v>137</v>
      </c>
      <c r="M173">
        <v>179</v>
      </c>
      <c r="N173">
        <v>61</v>
      </c>
      <c r="O173">
        <v>45</v>
      </c>
      <c r="P173">
        <v>1</v>
      </c>
      <c r="Q173">
        <v>8</v>
      </c>
      <c r="R173">
        <v>1</v>
      </c>
      <c r="S173">
        <v>5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34</v>
      </c>
      <c r="AC173" s="13">
        <f>SUM(Table13[[#This Row],[MntWines]:[MntGoldProds]])</f>
        <v>467</v>
      </c>
      <c r="AD173" s="13">
        <f>AVERAGE(Table13[[#This Row],[MntWines]:[MntGoldProds]])</f>
        <v>77.833333333333329</v>
      </c>
      <c r="AG173">
        <f>SUM(Table13[[#This Row],[NumDealsPurchases]:[NumStorePurchases]])</f>
        <v>15</v>
      </c>
      <c r="AH173" s="14">
        <f>44232-Table13[[#This Row],[Dt_Customer]]</f>
        <v>2752</v>
      </c>
      <c r="AJ173" s="13">
        <f>Table13[[#This Row],[NumDealsPurchases]]/Table13[[#This Row],[Total Number of Purchases]]*100</f>
        <v>6.666666666666667</v>
      </c>
      <c r="AK173">
        <f>6-ROUNDUP(_xlfn.PERCENTRANK.INC(Table13[Recency],Table13[[#This Row],[Recency]])*5, 0)</f>
        <v>4</v>
      </c>
      <c r="AL173" s="15">
        <f>ROUNDUP(_xlfn.PERCENTRANK.INC(Table13[Total Number of Purchases],Table13[[#This Row],[Total Number of Purchases]])*5,0)</f>
        <v>3</v>
      </c>
      <c r="AM173" s="15">
        <f>ROUNDUP(_xlfn.PERCENTRANK.INC(Table13[Total Spend],Table13[[#This Row],[Total Spend]])*5,0)</f>
        <v>3</v>
      </c>
      <c r="AN173" s="15" t="str">
        <f>Table13[[#This Row],[Recency Score]]&amp;Table13[[#This Row],[Frequency Score]]&amp;Table13[[#This Row],[Monetary Score]]</f>
        <v>433</v>
      </c>
      <c r="AO173" s="15" t="str">
        <f>IF(AN173="555","Champions",
IF(AND(LEFT(AN173,1)="5", MID(AN173,2,1)&gt;="3"),"Loyal Customers",
IF(MID(AN173,2,1)="5","Frequent Buyers",
IF(RIGHT(AN173,1)="5","Big Spenders",
IF(LEFT(AN173,1)="4","Potential Loyalists",
IF(LEFT(AN173,1)="3","Needs Attention",
IF(LEFT(AN173,1)="2","About to Sleep",
IF(LEFT(AN173,1)="1","Lost",
IF(LEFT(AN173,1)&lt;="2","At Risk","Others")))))))))</f>
        <v>Potential Loyalists</v>
      </c>
    </row>
    <row r="174" spans="1:41" x14ac:dyDescent="0.3">
      <c r="A174">
        <v>113</v>
      </c>
      <c r="B174">
        <v>1951</v>
      </c>
      <c r="C174" t="s">
        <v>28</v>
      </c>
      <c r="D174" t="s">
        <v>33</v>
      </c>
      <c r="E174">
        <v>30833</v>
      </c>
      <c r="F174">
        <v>1</v>
      </c>
      <c r="G174">
        <v>1</v>
      </c>
      <c r="H174" s="1">
        <v>41471</v>
      </c>
      <c r="I174">
        <v>33</v>
      </c>
      <c r="J174">
        <v>11</v>
      </c>
      <c r="K174">
        <v>0</v>
      </c>
      <c r="L174">
        <v>7</v>
      </c>
      <c r="M174">
        <v>3</v>
      </c>
      <c r="N174">
        <v>1</v>
      </c>
      <c r="O174">
        <v>6</v>
      </c>
      <c r="P174">
        <v>2</v>
      </c>
      <c r="Q174">
        <v>1</v>
      </c>
      <c r="R174">
        <v>0</v>
      </c>
      <c r="S174">
        <v>3</v>
      </c>
      <c r="T174">
        <v>5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30</v>
      </c>
      <c r="AC174" s="13">
        <f>SUM(Table13[[#This Row],[MntWines]:[MntGoldProds]])</f>
        <v>28</v>
      </c>
      <c r="AD174" s="13">
        <f>AVERAGE(Table13[[#This Row],[MntWines]:[MntGoldProds]])</f>
        <v>4.666666666666667</v>
      </c>
      <c r="AG174">
        <f>SUM(Table13[[#This Row],[NumDealsPurchases]:[NumStorePurchases]])</f>
        <v>6</v>
      </c>
      <c r="AH174" s="14">
        <f>44232-Table13[[#This Row],[Dt_Customer]]</f>
        <v>2761</v>
      </c>
      <c r="AJ174" s="13">
        <f>Table13[[#This Row],[NumDealsPurchases]]/Table13[[#This Row],[Total Number of Purchases]]*100</f>
        <v>33.333333333333329</v>
      </c>
      <c r="AK174">
        <f>6-ROUNDUP(_xlfn.PERCENTRANK.INC(Table13[Recency],Table13[[#This Row],[Recency]])*5, 0)</f>
        <v>4</v>
      </c>
      <c r="AL174" s="15">
        <f>ROUNDUP(_xlfn.PERCENTRANK.INC(Table13[Total Number of Purchases],Table13[[#This Row],[Total Number of Purchases]])*5,0)</f>
        <v>1</v>
      </c>
      <c r="AM174" s="15">
        <f>ROUNDUP(_xlfn.PERCENTRANK.INC(Table13[Total Spend],Table13[[#This Row],[Total Spend]])*5,0)</f>
        <v>1</v>
      </c>
      <c r="AN174" s="15" t="str">
        <f>Table13[[#This Row],[Recency Score]]&amp;Table13[[#This Row],[Frequency Score]]&amp;Table13[[#This Row],[Monetary Score]]</f>
        <v>411</v>
      </c>
      <c r="AO174" s="15" t="str">
        <f>IF(AN174="555","Champions",
IF(AND(LEFT(AN174,1)="5", MID(AN174,2,1)&gt;="3"),"Loyal Customers",
IF(MID(AN174,2,1)="5","Frequent Buyers",
IF(RIGHT(AN174,1)="5","Big Spenders",
IF(LEFT(AN174,1)="4","Potential Loyalists",
IF(LEFT(AN174,1)="3","Needs Attention",
IF(LEFT(AN174,1)="2","About to Sleep",
IF(LEFT(AN174,1)="1","Lost",
IF(LEFT(AN174,1)&lt;="2","At Risk","Others")))))))))</f>
        <v>Potential Loyalists</v>
      </c>
    </row>
    <row r="175" spans="1:41" x14ac:dyDescent="0.3">
      <c r="A175">
        <v>6168</v>
      </c>
      <c r="B175">
        <v>1963</v>
      </c>
      <c r="C175" t="s">
        <v>28</v>
      </c>
      <c r="D175" t="s">
        <v>29</v>
      </c>
      <c r="E175">
        <v>45146</v>
      </c>
      <c r="F175">
        <v>1</v>
      </c>
      <c r="G175">
        <v>1</v>
      </c>
      <c r="H175" s="1">
        <v>41470</v>
      </c>
      <c r="I175">
        <v>28</v>
      </c>
      <c r="J175">
        <v>33</v>
      </c>
      <c r="K175">
        <v>0</v>
      </c>
      <c r="L175">
        <v>5</v>
      </c>
      <c r="M175">
        <v>0</v>
      </c>
      <c r="N175">
        <v>0</v>
      </c>
      <c r="O175">
        <v>15</v>
      </c>
      <c r="P175">
        <v>2</v>
      </c>
      <c r="Q175">
        <v>1</v>
      </c>
      <c r="R175">
        <v>1</v>
      </c>
      <c r="S175">
        <v>2</v>
      </c>
      <c r="T175">
        <v>4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t="s">
        <v>40</v>
      </c>
      <c r="AC175" s="13">
        <f>SUM(Table13[[#This Row],[MntWines]:[MntGoldProds]])</f>
        <v>53</v>
      </c>
      <c r="AD175" s="13">
        <f>AVERAGE(Table13[[#This Row],[MntWines]:[MntGoldProds]])</f>
        <v>8.8333333333333339</v>
      </c>
      <c r="AG175">
        <f>SUM(Table13[[#This Row],[NumDealsPurchases]:[NumStorePurchases]])</f>
        <v>6</v>
      </c>
      <c r="AH175" s="14">
        <f>44232-Table13[[#This Row],[Dt_Customer]]</f>
        <v>2762</v>
      </c>
      <c r="AJ175" s="13">
        <f>Table13[[#This Row],[NumDealsPurchases]]/Table13[[#This Row],[Total Number of Purchases]]*100</f>
        <v>33.333333333333329</v>
      </c>
      <c r="AK175">
        <f>6-ROUNDUP(_xlfn.PERCENTRANK.INC(Table13[Recency],Table13[[#This Row],[Recency]])*5, 0)</f>
        <v>4</v>
      </c>
      <c r="AL175" s="15">
        <f>ROUNDUP(_xlfn.PERCENTRANK.INC(Table13[Total Number of Purchases],Table13[[#This Row],[Total Number of Purchases]])*5,0)</f>
        <v>1</v>
      </c>
      <c r="AM175" s="15">
        <f>ROUNDUP(_xlfn.PERCENTRANK.INC(Table13[Total Spend],Table13[[#This Row],[Total Spend]])*5,0)</f>
        <v>1</v>
      </c>
      <c r="AN175" s="15" t="str">
        <f>Table13[[#This Row],[Recency Score]]&amp;Table13[[#This Row],[Frequency Score]]&amp;Table13[[#This Row],[Monetary Score]]</f>
        <v>411</v>
      </c>
      <c r="AO175" s="15" t="str">
        <f>IF(AN175="555","Champions",
IF(AND(LEFT(AN175,1)="5", MID(AN175,2,1)&gt;="3"),"Loyal Customers",
IF(MID(AN175,2,1)="5","Frequent Buyers",
IF(RIGHT(AN175,1)="5","Big Spenders",
IF(LEFT(AN175,1)="4","Potential Loyalists",
IF(LEFT(AN175,1)="3","Needs Attention",
IF(LEFT(AN175,1)="2","About to Sleep",
IF(LEFT(AN175,1)="1","Lost",
IF(LEFT(AN175,1)&lt;="2","At Risk","Others")))))))))</f>
        <v>Potential Loyalists</v>
      </c>
    </row>
    <row r="176" spans="1:41" x14ac:dyDescent="0.3">
      <c r="A176">
        <v>1940</v>
      </c>
      <c r="B176">
        <v>1986</v>
      </c>
      <c r="C176" t="s">
        <v>28</v>
      </c>
      <c r="D176" t="s">
        <v>33</v>
      </c>
      <c r="E176">
        <v>25252</v>
      </c>
      <c r="F176">
        <v>1</v>
      </c>
      <c r="G176">
        <v>0</v>
      </c>
      <c r="H176" s="1">
        <v>41467</v>
      </c>
      <c r="I176">
        <v>26</v>
      </c>
      <c r="J176">
        <v>1</v>
      </c>
      <c r="K176">
        <v>3</v>
      </c>
      <c r="L176">
        <v>4</v>
      </c>
      <c r="M176">
        <v>2</v>
      </c>
      <c r="N176">
        <v>2</v>
      </c>
      <c r="O176">
        <v>6</v>
      </c>
      <c r="P176">
        <v>1</v>
      </c>
      <c r="Q176">
        <v>1</v>
      </c>
      <c r="R176">
        <v>0</v>
      </c>
      <c r="S176">
        <v>2</v>
      </c>
      <c r="T176">
        <v>8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t="s">
        <v>36</v>
      </c>
      <c r="AC176" s="13">
        <f>SUM(Table13[[#This Row],[MntWines]:[MntGoldProds]])</f>
        <v>18</v>
      </c>
      <c r="AD176" s="13">
        <f>AVERAGE(Table13[[#This Row],[MntWines]:[MntGoldProds]])</f>
        <v>3</v>
      </c>
      <c r="AG176">
        <f>SUM(Table13[[#This Row],[NumDealsPurchases]:[NumStorePurchases]])</f>
        <v>4</v>
      </c>
      <c r="AH176" s="14">
        <f>44232-Table13[[#This Row],[Dt_Customer]]</f>
        <v>2765</v>
      </c>
      <c r="AJ176" s="13">
        <f>Table13[[#This Row],[NumDealsPurchases]]/Table13[[#This Row],[Total Number of Purchases]]*100</f>
        <v>25</v>
      </c>
      <c r="AK176">
        <f>6-ROUNDUP(_xlfn.PERCENTRANK.INC(Table13[Recency],Table13[[#This Row],[Recency]])*5, 0)</f>
        <v>4</v>
      </c>
      <c r="AL176" s="15">
        <f>ROUNDUP(_xlfn.PERCENTRANK.INC(Table13[Total Number of Purchases],Table13[[#This Row],[Total Number of Purchases]])*5,0)</f>
        <v>1</v>
      </c>
      <c r="AM176" s="15">
        <f>ROUNDUP(_xlfn.PERCENTRANK.INC(Table13[Total Spend],Table13[[#This Row],[Total Spend]])*5,0)</f>
        <v>1</v>
      </c>
      <c r="AN176" s="15" t="str">
        <f>Table13[[#This Row],[Recency Score]]&amp;Table13[[#This Row],[Frequency Score]]&amp;Table13[[#This Row],[Monetary Score]]</f>
        <v>411</v>
      </c>
      <c r="AO176" s="15" t="str">
        <f>IF(AN176="555","Champions",
IF(AND(LEFT(AN176,1)="5", MID(AN176,2,1)&gt;="3"),"Loyal Customers",
IF(MID(AN176,2,1)="5","Frequent Buyers",
IF(RIGHT(AN176,1)="5","Big Spenders",
IF(LEFT(AN176,1)="4","Potential Loyalists",
IF(LEFT(AN176,1)="3","Needs Attention",
IF(LEFT(AN176,1)="2","About to Sleep",
IF(LEFT(AN176,1)="1","Lost",
IF(LEFT(AN176,1)&lt;="2","At Risk","Others")))))))))</f>
        <v>Potential Loyalists</v>
      </c>
    </row>
    <row r="177" spans="1:41" x14ac:dyDescent="0.3">
      <c r="A177">
        <v>2782</v>
      </c>
      <c r="B177">
        <v>1961</v>
      </c>
      <c r="C177" t="s">
        <v>37</v>
      </c>
      <c r="D177" t="s">
        <v>33</v>
      </c>
      <c r="E177">
        <v>54456</v>
      </c>
      <c r="F177">
        <v>0</v>
      </c>
      <c r="G177">
        <v>1</v>
      </c>
      <c r="H177" s="1">
        <v>41466</v>
      </c>
      <c r="I177">
        <v>23</v>
      </c>
      <c r="J177">
        <v>352</v>
      </c>
      <c r="K177">
        <v>0</v>
      </c>
      <c r="L177">
        <v>27</v>
      </c>
      <c r="M177">
        <v>10</v>
      </c>
      <c r="N177">
        <v>0</v>
      </c>
      <c r="O177">
        <v>15</v>
      </c>
      <c r="P177">
        <v>3</v>
      </c>
      <c r="Q177">
        <v>6</v>
      </c>
      <c r="R177">
        <v>1</v>
      </c>
      <c r="S177">
        <v>7</v>
      </c>
      <c r="T177">
        <v>6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30</v>
      </c>
      <c r="AC177" s="13">
        <f>SUM(Table13[[#This Row],[MntWines]:[MntGoldProds]])</f>
        <v>404</v>
      </c>
      <c r="AD177" s="13">
        <f>AVERAGE(Table13[[#This Row],[MntWines]:[MntGoldProds]])</f>
        <v>67.333333333333329</v>
      </c>
      <c r="AG177">
        <f>SUM(Table13[[#This Row],[NumDealsPurchases]:[NumStorePurchases]])</f>
        <v>17</v>
      </c>
      <c r="AH177" s="14">
        <f>44232-Table13[[#This Row],[Dt_Customer]]</f>
        <v>2766</v>
      </c>
      <c r="AJ177" s="13">
        <f>Table13[[#This Row],[NumDealsPurchases]]/Table13[[#This Row],[Total Number of Purchases]]*100</f>
        <v>17.647058823529413</v>
      </c>
      <c r="AK177">
        <f>6-ROUNDUP(_xlfn.PERCENTRANK.INC(Table13[Recency],Table13[[#This Row],[Recency]])*5, 0)</f>
        <v>4</v>
      </c>
      <c r="AL177" s="15">
        <f>ROUNDUP(_xlfn.PERCENTRANK.INC(Table13[Total Number of Purchases],Table13[[#This Row],[Total Number of Purchases]])*5,0)</f>
        <v>3</v>
      </c>
      <c r="AM177" s="15">
        <f>ROUNDUP(_xlfn.PERCENTRANK.INC(Table13[Total Spend],Table13[[#This Row],[Total Spend]])*5,0)</f>
        <v>3</v>
      </c>
      <c r="AN177" s="15" t="str">
        <f>Table13[[#This Row],[Recency Score]]&amp;Table13[[#This Row],[Frequency Score]]&amp;Table13[[#This Row],[Monetary Score]]</f>
        <v>433</v>
      </c>
      <c r="AO177" s="15" t="str">
        <f>IF(AN177="555","Champions",
IF(AND(LEFT(AN177,1)="5", MID(AN177,2,1)&gt;="3"),"Loyal Customers",
IF(MID(AN177,2,1)="5","Frequent Buyers",
IF(RIGHT(AN177,1)="5","Big Spenders",
IF(LEFT(AN177,1)="4","Potential Loyalists",
IF(LEFT(AN177,1)="3","Needs Attention",
IF(LEFT(AN177,1)="2","About to Sleep",
IF(LEFT(AN177,1)="1","Lost",
IF(LEFT(AN177,1)&lt;="2","At Risk","Others")))))))))</f>
        <v>Potential Loyalists</v>
      </c>
    </row>
    <row r="178" spans="1:41" x14ac:dyDescent="0.3">
      <c r="A178">
        <v>7873</v>
      </c>
      <c r="B178">
        <v>1973</v>
      </c>
      <c r="C178" t="s">
        <v>37</v>
      </c>
      <c r="D178" t="s">
        <v>35</v>
      </c>
      <c r="E178">
        <v>63516</v>
      </c>
      <c r="F178">
        <v>1</v>
      </c>
      <c r="G178">
        <v>1</v>
      </c>
      <c r="H178" s="1">
        <v>41461</v>
      </c>
      <c r="I178">
        <v>30</v>
      </c>
      <c r="J178">
        <v>141</v>
      </c>
      <c r="K178">
        <v>11</v>
      </c>
      <c r="L178">
        <v>114</v>
      </c>
      <c r="M178">
        <v>15</v>
      </c>
      <c r="N178">
        <v>14</v>
      </c>
      <c r="O178">
        <v>5</v>
      </c>
      <c r="P178">
        <v>4</v>
      </c>
      <c r="Q178">
        <v>4</v>
      </c>
      <c r="R178">
        <v>1</v>
      </c>
      <c r="S178">
        <v>7</v>
      </c>
      <c r="T178">
        <v>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32</v>
      </c>
      <c r="AC178" s="13">
        <f>SUM(Table13[[#This Row],[MntWines]:[MntGoldProds]])</f>
        <v>300</v>
      </c>
      <c r="AD178" s="13">
        <f>AVERAGE(Table13[[#This Row],[MntWines]:[MntGoldProds]])</f>
        <v>50</v>
      </c>
      <c r="AG178">
        <f>SUM(Table13[[#This Row],[NumDealsPurchases]:[NumStorePurchases]])</f>
        <v>16</v>
      </c>
      <c r="AH178" s="14">
        <f>44232-Table13[[#This Row],[Dt_Customer]]</f>
        <v>2771</v>
      </c>
      <c r="AJ178" s="13">
        <f>Table13[[#This Row],[NumDealsPurchases]]/Table13[[#This Row],[Total Number of Purchases]]*100</f>
        <v>25</v>
      </c>
      <c r="AK178">
        <f>6-ROUNDUP(_xlfn.PERCENTRANK.INC(Table13[Recency],Table13[[#This Row],[Recency]])*5, 0)</f>
        <v>4</v>
      </c>
      <c r="AL178" s="15">
        <f>ROUNDUP(_xlfn.PERCENTRANK.INC(Table13[Total Number of Purchases],Table13[[#This Row],[Total Number of Purchases]])*5,0)</f>
        <v>3</v>
      </c>
      <c r="AM178" s="15">
        <f>ROUNDUP(_xlfn.PERCENTRANK.INC(Table13[Total Spend],Table13[[#This Row],[Total Spend]])*5,0)</f>
        <v>3</v>
      </c>
      <c r="AN178" s="15" t="str">
        <f>Table13[[#This Row],[Recency Score]]&amp;Table13[[#This Row],[Frequency Score]]&amp;Table13[[#This Row],[Monetary Score]]</f>
        <v>433</v>
      </c>
      <c r="AO178" s="15" t="str">
        <f>IF(AN178="555","Champions",
IF(AND(LEFT(AN178,1)="5", MID(AN178,2,1)&gt;="3"),"Loyal Customers",
IF(MID(AN178,2,1)="5","Frequent Buyers",
IF(RIGHT(AN178,1)="5","Big Spenders",
IF(LEFT(AN178,1)="4","Potential Loyalists",
IF(LEFT(AN178,1)="3","Needs Attention",
IF(LEFT(AN178,1)="2","About to Sleep",
IF(LEFT(AN178,1)="1","Lost",
IF(LEFT(AN178,1)&lt;="2","At Risk","Others")))))))))</f>
        <v>Potential Loyalists</v>
      </c>
    </row>
    <row r="179" spans="1:41" x14ac:dyDescent="0.3">
      <c r="A179">
        <v>5835</v>
      </c>
      <c r="B179">
        <v>1976</v>
      </c>
      <c r="C179" t="s">
        <v>37</v>
      </c>
      <c r="D179" t="s">
        <v>29</v>
      </c>
      <c r="E179">
        <v>14849</v>
      </c>
      <c r="F179">
        <v>1</v>
      </c>
      <c r="G179">
        <v>0</v>
      </c>
      <c r="H179" s="1">
        <v>41457</v>
      </c>
      <c r="I179">
        <v>39</v>
      </c>
      <c r="J179">
        <v>21</v>
      </c>
      <c r="K179">
        <v>2</v>
      </c>
      <c r="L179">
        <v>28</v>
      </c>
      <c r="M179">
        <v>3</v>
      </c>
      <c r="N179">
        <v>2</v>
      </c>
      <c r="O179">
        <v>9</v>
      </c>
      <c r="P179">
        <v>3</v>
      </c>
      <c r="Q179">
        <v>2</v>
      </c>
      <c r="R179">
        <v>0</v>
      </c>
      <c r="S179">
        <v>4</v>
      </c>
      <c r="T179">
        <v>8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30</v>
      </c>
      <c r="AC179" s="13">
        <f>SUM(Table13[[#This Row],[MntWines]:[MntGoldProds]])</f>
        <v>65</v>
      </c>
      <c r="AD179" s="13">
        <f>AVERAGE(Table13[[#This Row],[MntWines]:[MntGoldProds]])</f>
        <v>10.833333333333334</v>
      </c>
      <c r="AG179">
        <f>SUM(Table13[[#This Row],[NumDealsPurchases]:[NumStorePurchases]])</f>
        <v>9</v>
      </c>
      <c r="AH179" s="14">
        <f>44232-Table13[[#This Row],[Dt_Customer]]</f>
        <v>2775</v>
      </c>
      <c r="AJ179" s="13">
        <f>Table13[[#This Row],[NumDealsPurchases]]/Table13[[#This Row],[Total Number of Purchases]]*100</f>
        <v>33.333333333333329</v>
      </c>
      <c r="AK179">
        <f>6-ROUNDUP(_xlfn.PERCENTRANK.INC(Table13[Recency],Table13[[#This Row],[Recency]])*5, 0)</f>
        <v>4</v>
      </c>
      <c r="AL179" s="15">
        <f>ROUNDUP(_xlfn.PERCENTRANK.INC(Table13[Total Number of Purchases],Table13[[#This Row],[Total Number of Purchases]])*5,0)</f>
        <v>2</v>
      </c>
      <c r="AM179" s="15">
        <f>ROUNDUP(_xlfn.PERCENTRANK.INC(Table13[Total Spend],Table13[[#This Row],[Total Spend]])*5,0)</f>
        <v>2</v>
      </c>
      <c r="AN179" s="15" t="str">
        <f>Table13[[#This Row],[Recency Score]]&amp;Table13[[#This Row],[Frequency Score]]&amp;Table13[[#This Row],[Monetary Score]]</f>
        <v>422</v>
      </c>
      <c r="AO179" s="15" t="str">
        <f>IF(AN179="555","Champions",
IF(AND(LEFT(AN179,1)="5", MID(AN179,2,1)&gt;="3"),"Loyal Customers",
IF(MID(AN179,2,1)="5","Frequent Buyers",
IF(RIGHT(AN179,1)="5","Big Spenders",
IF(LEFT(AN179,1)="4","Potential Loyalists",
IF(LEFT(AN179,1)="3","Needs Attention",
IF(LEFT(AN179,1)="2","About to Sleep",
IF(LEFT(AN179,1)="1","Lost",
IF(LEFT(AN179,1)&lt;="2","At Risk","Others")))))))))</f>
        <v>Potential Loyalists</v>
      </c>
    </row>
    <row r="180" spans="1:41" x14ac:dyDescent="0.3">
      <c r="A180">
        <v>1506</v>
      </c>
      <c r="B180">
        <v>1975</v>
      </c>
      <c r="C180" t="s">
        <v>28</v>
      </c>
      <c r="D180" t="s">
        <v>31</v>
      </c>
      <c r="E180">
        <v>42160</v>
      </c>
      <c r="F180">
        <v>1</v>
      </c>
      <c r="G180">
        <v>1</v>
      </c>
      <c r="H180" s="1">
        <v>41453</v>
      </c>
      <c r="I180">
        <v>26</v>
      </c>
      <c r="J180">
        <v>48</v>
      </c>
      <c r="K180">
        <v>9</v>
      </c>
      <c r="L180">
        <v>45</v>
      </c>
      <c r="M180">
        <v>3</v>
      </c>
      <c r="N180">
        <v>15</v>
      </c>
      <c r="O180">
        <v>20</v>
      </c>
      <c r="P180">
        <v>4</v>
      </c>
      <c r="Q180">
        <v>2</v>
      </c>
      <c r="R180">
        <v>1</v>
      </c>
      <c r="S180">
        <v>4</v>
      </c>
      <c r="T180">
        <v>6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 t="s">
        <v>30</v>
      </c>
      <c r="AC180" s="13">
        <f>SUM(Table13[[#This Row],[MntWines]:[MntGoldProds]])</f>
        <v>140</v>
      </c>
      <c r="AD180" s="13">
        <f>AVERAGE(Table13[[#This Row],[MntWines]:[MntGoldProds]])</f>
        <v>23.333333333333332</v>
      </c>
      <c r="AG180">
        <f>SUM(Table13[[#This Row],[NumDealsPurchases]:[NumStorePurchases]])</f>
        <v>11</v>
      </c>
      <c r="AH180" s="14">
        <f>44232-Table13[[#This Row],[Dt_Customer]]</f>
        <v>2779</v>
      </c>
      <c r="AJ180" s="13">
        <f>Table13[[#This Row],[NumDealsPurchases]]/Table13[[#This Row],[Total Number of Purchases]]*100</f>
        <v>36.363636363636367</v>
      </c>
      <c r="AK180">
        <f>6-ROUNDUP(_xlfn.PERCENTRANK.INC(Table13[Recency],Table13[[#This Row],[Recency]])*5, 0)</f>
        <v>4</v>
      </c>
      <c r="AL180" s="15">
        <f>ROUNDUP(_xlfn.PERCENTRANK.INC(Table13[Total Number of Purchases],Table13[[#This Row],[Total Number of Purchases]])*5,0)</f>
        <v>2</v>
      </c>
      <c r="AM180" s="15">
        <f>ROUNDUP(_xlfn.PERCENTRANK.INC(Table13[Total Spend],Table13[[#This Row],[Total Spend]])*5,0)</f>
        <v>2</v>
      </c>
      <c r="AN180" s="15" t="str">
        <f>Table13[[#This Row],[Recency Score]]&amp;Table13[[#This Row],[Frequency Score]]&amp;Table13[[#This Row],[Monetary Score]]</f>
        <v>422</v>
      </c>
      <c r="AO180" s="15" t="str">
        <f>IF(AN180="555","Champions",
IF(AND(LEFT(AN180,1)="5", MID(AN180,2,1)&gt;="3"),"Loyal Customers",
IF(MID(AN180,2,1)="5","Frequent Buyers",
IF(RIGHT(AN180,1)="5","Big Spenders",
IF(LEFT(AN180,1)="4","Potential Loyalists",
IF(LEFT(AN180,1)="3","Needs Attention",
IF(LEFT(AN180,1)="2","About to Sleep",
IF(LEFT(AN180,1)="1","Lost",
IF(LEFT(AN180,1)&lt;="2","At Risk","Others")))))))))</f>
        <v>Potential Loyalists</v>
      </c>
    </row>
    <row r="181" spans="1:41" x14ac:dyDescent="0.3">
      <c r="A181">
        <v>6347</v>
      </c>
      <c r="B181">
        <v>1979</v>
      </c>
      <c r="C181" t="s">
        <v>44</v>
      </c>
      <c r="D181" t="s">
        <v>31</v>
      </c>
      <c r="E181">
        <v>15862</v>
      </c>
      <c r="F181">
        <v>1</v>
      </c>
      <c r="G181">
        <v>0</v>
      </c>
      <c r="H181" s="1">
        <v>41452</v>
      </c>
      <c r="I181">
        <v>26</v>
      </c>
      <c r="J181">
        <v>1</v>
      </c>
      <c r="K181">
        <v>1</v>
      </c>
      <c r="L181">
        <v>4</v>
      </c>
      <c r="M181">
        <v>11</v>
      </c>
      <c r="N181">
        <v>9</v>
      </c>
      <c r="O181">
        <v>10</v>
      </c>
      <c r="P181">
        <v>1</v>
      </c>
      <c r="Q181">
        <v>1</v>
      </c>
      <c r="R181">
        <v>0</v>
      </c>
      <c r="S181">
        <v>3</v>
      </c>
      <c r="T181">
        <v>8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30</v>
      </c>
      <c r="AC181" s="13">
        <f>SUM(Table13[[#This Row],[MntWines]:[MntGoldProds]])</f>
        <v>36</v>
      </c>
      <c r="AD181" s="13">
        <f>AVERAGE(Table13[[#This Row],[MntWines]:[MntGoldProds]])</f>
        <v>6</v>
      </c>
      <c r="AG181">
        <f>SUM(Table13[[#This Row],[NumDealsPurchases]:[NumStorePurchases]])</f>
        <v>5</v>
      </c>
      <c r="AH181" s="14">
        <f>44232-Table13[[#This Row],[Dt_Customer]]</f>
        <v>2780</v>
      </c>
      <c r="AJ181" s="13">
        <f>Table13[[#This Row],[NumDealsPurchases]]/Table13[[#This Row],[Total Number of Purchases]]*100</f>
        <v>20</v>
      </c>
      <c r="AK181">
        <f>6-ROUNDUP(_xlfn.PERCENTRANK.INC(Table13[Recency],Table13[[#This Row],[Recency]])*5, 0)</f>
        <v>4</v>
      </c>
      <c r="AL181" s="15">
        <f>ROUNDUP(_xlfn.PERCENTRANK.INC(Table13[Total Number of Purchases],Table13[[#This Row],[Total Number of Purchases]])*5,0)</f>
        <v>1</v>
      </c>
      <c r="AM181" s="15">
        <f>ROUNDUP(_xlfn.PERCENTRANK.INC(Table13[Total Spend],Table13[[#This Row],[Total Spend]])*5,0)</f>
        <v>1</v>
      </c>
      <c r="AN181" s="15" t="str">
        <f>Table13[[#This Row],[Recency Score]]&amp;Table13[[#This Row],[Frequency Score]]&amp;Table13[[#This Row],[Monetary Score]]</f>
        <v>411</v>
      </c>
      <c r="AO181" s="15" t="str">
        <f>IF(AN181="555","Champions",
IF(AND(LEFT(AN181,1)="5", MID(AN181,2,1)&gt;="3"),"Loyal Customers",
IF(MID(AN181,2,1)="5","Frequent Buyers",
IF(RIGHT(AN181,1)="5","Big Spenders",
IF(LEFT(AN181,1)="4","Potential Loyalists",
IF(LEFT(AN181,1)="3","Needs Attention",
IF(LEFT(AN181,1)="2","About to Sleep",
IF(LEFT(AN181,1)="1","Lost",
IF(LEFT(AN181,1)&lt;="2","At Risk","Others")))))))))</f>
        <v>Potential Loyalists</v>
      </c>
    </row>
    <row r="182" spans="1:41" x14ac:dyDescent="0.3">
      <c r="A182">
        <v>8773</v>
      </c>
      <c r="B182">
        <v>1971</v>
      </c>
      <c r="C182" t="s">
        <v>41</v>
      </c>
      <c r="D182" t="s">
        <v>35</v>
      </c>
      <c r="E182">
        <v>57420</v>
      </c>
      <c r="F182">
        <v>0</v>
      </c>
      <c r="G182">
        <v>1</v>
      </c>
      <c r="H182" s="1">
        <v>41450</v>
      </c>
      <c r="I182">
        <v>22</v>
      </c>
      <c r="J182">
        <v>280</v>
      </c>
      <c r="K182">
        <v>0</v>
      </c>
      <c r="L182">
        <v>18</v>
      </c>
      <c r="M182">
        <v>0</v>
      </c>
      <c r="N182">
        <v>0</v>
      </c>
      <c r="O182">
        <v>24</v>
      </c>
      <c r="P182">
        <v>3</v>
      </c>
      <c r="Q182">
        <v>5</v>
      </c>
      <c r="R182">
        <v>1</v>
      </c>
      <c r="S182">
        <v>6</v>
      </c>
      <c r="T182">
        <v>7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 t="s">
        <v>34</v>
      </c>
      <c r="AC182" s="13">
        <f>SUM(Table13[[#This Row],[MntWines]:[MntGoldProds]])</f>
        <v>322</v>
      </c>
      <c r="AD182" s="13">
        <f>AVERAGE(Table13[[#This Row],[MntWines]:[MntGoldProds]])</f>
        <v>53.666666666666664</v>
      </c>
      <c r="AG182">
        <f>SUM(Table13[[#This Row],[NumDealsPurchases]:[NumStorePurchases]])</f>
        <v>15</v>
      </c>
      <c r="AH182" s="14">
        <f>44232-Table13[[#This Row],[Dt_Customer]]</f>
        <v>2782</v>
      </c>
      <c r="AJ182" s="13">
        <f>Table13[[#This Row],[NumDealsPurchases]]/Table13[[#This Row],[Total Number of Purchases]]*100</f>
        <v>20</v>
      </c>
      <c r="AK182">
        <f>6-ROUNDUP(_xlfn.PERCENTRANK.INC(Table13[Recency],Table13[[#This Row],[Recency]])*5, 0)</f>
        <v>4</v>
      </c>
      <c r="AL182" s="15">
        <f>ROUNDUP(_xlfn.PERCENTRANK.INC(Table13[Total Number of Purchases],Table13[[#This Row],[Total Number of Purchases]])*5,0)</f>
        <v>3</v>
      </c>
      <c r="AM182" s="15">
        <f>ROUNDUP(_xlfn.PERCENTRANK.INC(Table13[Total Spend],Table13[[#This Row],[Total Spend]])*5,0)</f>
        <v>3</v>
      </c>
      <c r="AN182" s="15" t="str">
        <f>Table13[[#This Row],[Recency Score]]&amp;Table13[[#This Row],[Frequency Score]]&amp;Table13[[#This Row],[Monetary Score]]</f>
        <v>433</v>
      </c>
      <c r="AO182" s="15" t="str">
        <f>IF(AN182="555","Champions",
IF(AND(LEFT(AN182,1)="5", MID(AN182,2,1)&gt;="3"),"Loyal Customers",
IF(MID(AN182,2,1)="5","Frequent Buyers",
IF(RIGHT(AN182,1)="5","Big Spenders",
IF(LEFT(AN182,1)="4","Potential Loyalists",
IF(LEFT(AN182,1)="3","Needs Attention",
IF(LEFT(AN182,1)="2","About to Sleep",
IF(LEFT(AN182,1)="1","Lost",
IF(LEFT(AN182,1)&lt;="2","At Risk","Others")))))))))</f>
        <v>Potential Loyalists</v>
      </c>
    </row>
    <row r="183" spans="1:41" x14ac:dyDescent="0.3">
      <c r="A183">
        <v>4552</v>
      </c>
      <c r="B183">
        <v>1991</v>
      </c>
      <c r="C183" t="s">
        <v>28</v>
      </c>
      <c r="D183" t="s">
        <v>33</v>
      </c>
      <c r="E183">
        <v>51373</v>
      </c>
      <c r="F183">
        <v>0</v>
      </c>
      <c r="G183">
        <v>0</v>
      </c>
      <c r="H183" s="1">
        <v>41447</v>
      </c>
      <c r="I183">
        <v>37</v>
      </c>
      <c r="J183">
        <v>83</v>
      </c>
      <c r="K183">
        <v>2</v>
      </c>
      <c r="L183">
        <v>101</v>
      </c>
      <c r="M183">
        <v>64</v>
      </c>
      <c r="N183">
        <v>26</v>
      </c>
      <c r="O183">
        <v>117</v>
      </c>
      <c r="P183">
        <v>1</v>
      </c>
      <c r="Q183">
        <v>3</v>
      </c>
      <c r="R183">
        <v>5</v>
      </c>
      <c r="S183">
        <v>3</v>
      </c>
      <c r="T183">
        <v>4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t="s">
        <v>30</v>
      </c>
      <c r="AC183" s="13">
        <f>SUM(Table13[[#This Row],[MntWines]:[MntGoldProds]])</f>
        <v>393</v>
      </c>
      <c r="AD183" s="13">
        <f>AVERAGE(Table13[[#This Row],[MntWines]:[MntGoldProds]])</f>
        <v>65.5</v>
      </c>
      <c r="AG183">
        <f>SUM(Table13[[#This Row],[NumDealsPurchases]:[NumStorePurchases]])</f>
        <v>12</v>
      </c>
      <c r="AH183" s="14">
        <f>44232-Table13[[#This Row],[Dt_Customer]]</f>
        <v>2785</v>
      </c>
      <c r="AJ183" s="13">
        <f>Table13[[#This Row],[NumDealsPurchases]]/Table13[[#This Row],[Total Number of Purchases]]*100</f>
        <v>8.3333333333333321</v>
      </c>
      <c r="AK183">
        <f>6-ROUNDUP(_xlfn.PERCENTRANK.INC(Table13[Recency],Table13[[#This Row],[Recency]])*5, 0)</f>
        <v>4</v>
      </c>
      <c r="AL183" s="15">
        <f>ROUNDUP(_xlfn.PERCENTRANK.INC(Table13[Total Number of Purchases],Table13[[#This Row],[Total Number of Purchases]])*5,0)</f>
        <v>3</v>
      </c>
      <c r="AM183" s="15">
        <f>ROUNDUP(_xlfn.PERCENTRANK.INC(Table13[Total Spend],Table13[[#This Row],[Total Spend]])*5,0)</f>
        <v>3</v>
      </c>
      <c r="AN183" s="15" t="str">
        <f>Table13[[#This Row],[Recency Score]]&amp;Table13[[#This Row],[Frequency Score]]&amp;Table13[[#This Row],[Monetary Score]]</f>
        <v>433</v>
      </c>
      <c r="AO183" s="15" t="str">
        <f>IF(AN183="555","Champions",
IF(AND(LEFT(AN183,1)="5", MID(AN183,2,1)&gt;="3"),"Loyal Customers",
IF(MID(AN183,2,1)="5","Frequent Buyers",
IF(RIGHT(AN183,1)="5","Big Spenders",
IF(LEFT(AN183,1)="4","Potential Loyalists",
IF(LEFT(AN183,1)="3","Needs Attention",
IF(LEFT(AN183,1)="2","About to Sleep",
IF(LEFT(AN183,1)="1","Lost",
IF(LEFT(AN183,1)&lt;="2","At Risk","Others")))))))))</f>
        <v>Potential Loyalists</v>
      </c>
    </row>
    <row r="184" spans="1:41" x14ac:dyDescent="0.3">
      <c r="A184">
        <v>10524</v>
      </c>
      <c r="B184">
        <v>1963</v>
      </c>
      <c r="C184" t="s">
        <v>41</v>
      </c>
      <c r="D184" t="s">
        <v>29</v>
      </c>
      <c r="E184">
        <v>49476</v>
      </c>
      <c r="F184">
        <v>0</v>
      </c>
      <c r="G184">
        <v>1</v>
      </c>
      <c r="H184" s="1">
        <v>41445</v>
      </c>
      <c r="I184">
        <v>29</v>
      </c>
      <c r="J184">
        <v>386</v>
      </c>
      <c r="K184">
        <v>23</v>
      </c>
      <c r="L184">
        <v>95</v>
      </c>
      <c r="M184">
        <v>54</v>
      </c>
      <c r="N184">
        <v>41</v>
      </c>
      <c r="O184">
        <v>196</v>
      </c>
      <c r="P184">
        <v>4</v>
      </c>
      <c r="Q184">
        <v>2</v>
      </c>
      <c r="R184">
        <v>11</v>
      </c>
      <c r="S184">
        <v>5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t="s">
        <v>32</v>
      </c>
      <c r="AC184" s="13">
        <f>SUM(Table13[[#This Row],[MntWines]:[MntGoldProds]])</f>
        <v>795</v>
      </c>
      <c r="AD184" s="13">
        <f>AVERAGE(Table13[[#This Row],[MntWines]:[MntGoldProds]])</f>
        <v>132.5</v>
      </c>
      <c r="AG184">
        <f>SUM(Table13[[#This Row],[NumDealsPurchases]:[NumStorePurchases]])</f>
        <v>22</v>
      </c>
      <c r="AH184" s="14">
        <f>44232-Table13[[#This Row],[Dt_Customer]]</f>
        <v>2787</v>
      </c>
      <c r="AJ184" s="13">
        <f>Table13[[#This Row],[NumDealsPurchases]]/Table13[[#This Row],[Total Number of Purchases]]*100</f>
        <v>18.181818181818183</v>
      </c>
      <c r="AK184">
        <f>6-ROUNDUP(_xlfn.PERCENTRANK.INC(Table13[Recency],Table13[[#This Row],[Recency]])*5, 0)</f>
        <v>4</v>
      </c>
      <c r="AL184" s="15">
        <f>ROUNDUP(_xlfn.PERCENTRANK.INC(Table13[Total Number of Purchases],Table13[[#This Row],[Total Number of Purchases]])*5,0)</f>
        <v>4</v>
      </c>
      <c r="AM184" s="15">
        <f>ROUNDUP(_xlfn.PERCENTRANK.INC(Table13[Total Spend],Table13[[#This Row],[Total Spend]])*5,0)</f>
        <v>4</v>
      </c>
      <c r="AN184" s="15" t="str">
        <f>Table13[[#This Row],[Recency Score]]&amp;Table13[[#This Row],[Frequency Score]]&amp;Table13[[#This Row],[Monetary Score]]</f>
        <v>444</v>
      </c>
      <c r="AO184" s="15" t="str">
        <f>IF(AN184="555","Champions",
IF(AND(LEFT(AN184,1)="5", MID(AN184,2,1)&gt;="3"),"Loyal Customers",
IF(MID(AN184,2,1)="5","Frequent Buyers",
IF(RIGHT(AN184,1)="5","Big Spenders",
IF(LEFT(AN184,1)="4","Potential Loyalists",
IF(LEFT(AN184,1)="3","Needs Attention",
IF(LEFT(AN184,1)="2","About to Sleep",
IF(LEFT(AN184,1)="1","Lost",
IF(LEFT(AN184,1)&lt;="2","At Risk","Others")))))))))</f>
        <v>Potential Loyalists</v>
      </c>
    </row>
    <row r="185" spans="1:41" x14ac:dyDescent="0.3">
      <c r="A185">
        <v>3037</v>
      </c>
      <c r="B185">
        <v>1983</v>
      </c>
      <c r="C185" t="s">
        <v>37</v>
      </c>
      <c r="D185" t="s">
        <v>33</v>
      </c>
      <c r="E185">
        <v>50150</v>
      </c>
      <c r="F185">
        <v>0</v>
      </c>
      <c r="G185">
        <v>0</v>
      </c>
      <c r="H185" s="1">
        <v>41445</v>
      </c>
      <c r="I185">
        <v>32</v>
      </c>
      <c r="J185">
        <v>135</v>
      </c>
      <c r="K185">
        <v>46</v>
      </c>
      <c r="L185">
        <v>92</v>
      </c>
      <c r="M185">
        <v>65</v>
      </c>
      <c r="N185">
        <v>61</v>
      </c>
      <c r="O185">
        <v>11</v>
      </c>
      <c r="P185">
        <v>2</v>
      </c>
      <c r="Q185">
        <v>5</v>
      </c>
      <c r="R185">
        <v>2</v>
      </c>
      <c r="S185">
        <v>7</v>
      </c>
      <c r="T185">
        <v>5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t="s">
        <v>32</v>
      </c>
      <c r="AC185" s="13">
        <f>SUM(Table13[[#This Row],[MntWines]:[MntGoldProds]])</f>
        <v>410</v>
      </c>
      <c r="AD185" s="13">
        <f>AVERAGE(Table13[[#This Row],[MntWines]:[MntGoldProds]])</f>
        <v>68.333333333333329</v>
      </c>
      <c r="AG185">
        <f>SUM(Table13[[#This Row],[NumDealsPurchases]:[NumStorePurchases]])</f>
        <v>16</v>
      </c>
      <c r="AH185" s="14">
        <f>44232-Table13[[#This Row],[Dt_Customer]]</f>
        <v>2787</v>
      </c>
      <c r="AJ185" s="13">
        <f>Table13[[#This Row],[NumDealsPurchases]]/Table13[[#This Row],[Total Number of Purchases]]*100</f>
        <v>12.5</v>
      </c>
      <c r="AK185">
        <f>6-ROUNDUP(_xlfn.PERCENTRANK.INC(Table13[Recency],Table13[[#This Row],[Recency]])*5, 0)</f>
        <v>4</v>
      </c>
      <c r="AL185" s="15">
        <f>ROUNDUP(_xlfn.PERCENTRANK.INC(Table13[Total Number of Purchases],Table13[[#This Row],[Total Number of Purchases]])*5,0)</f>
        <v>3</v>
      </c>
      <c r="AM185" s="15">
        <f>ROUNDUP(_xlfn.PERCENTRANK.INC(Table13[Total Spend],Table13[[#This Row],[Total Spend]])*5,0)</f>
        <v>3</v>
      </c>
      <c r="AN185" s="15" t="str">
        <f>Table13[[#This Row],[Recency Score]]&amp;Table13[[#This Row],[Frequency Score]]&amp;Table13[[#This Row],[Monetary Score]]</f>
        <v>433</v>
      </c>
      <c r="AO185" s="15" t="str">
        <f>IF(AN185="555","Champions",
IF(AND(LEFT(AN185,1)="5", MID(AN185,2,1)&gt;="3"),"Loyal Customers",
IF(MID(AN185,2,1)="5","Frequent Buyers",
IF(RIGHT(AN185,1)="5","Big Spenders",
IF(LEFT(AN185,1)="4","Potential Loyalists",
IF(LEFT(AN185,1)="3","Needs Attention",
IF(LEFT(AN185,1)="2","About to Sleep",
IF(LEFT(AN185,1)="1","Lost",
IF(LEFT(AN185,1)&lt;="2","At Risk","Others")))))))))</f>
        <v>Potential Loyalists</v>
      </c>
    </row>
    <row r="186" spans="1:41" x14ac:dyDescent="0.3">
      <c r="A186">
        <v>4698</v>
      </c>
      <c r="B186">
        <v>1983</v>
      </c>
      <c r="C186" t="s">
        <v>37</v>
      </c>
      <c r="D186" t="s">
        <v>33</v>
      </c>
      <c r="E186">
        <v>50150</v>
      </c>
      <c r="F186">
        <v>0</v>
      </c>
      <c r="G186">
        <v>0</v>
      </c>
      <c r="H186" s="1">
        <v>41445</v>
      </c>
      <c r="I186">
        <v>32</v>
      </c>
      <c r="J186">
        <v>135</v>
      </c>
      <c r="K186">
        <v>46</v>
      </c>
      <c r="L186">
        <v>92</v>
      </c>
      <c r="M186">
        <v>65</v>
      </c>
      <c r="N186">
        <v>61</v>
      </c>
      <c r="O186">
        <v>11</v>
      </c>
      <c r="P186">
        <v>2</v>
      </c>
      <c r="Q186">
        <v>5</v>
      </c>
      <c r="R186">
        <v>2</v>
      </c>
      <c r="S186">
        <v>7</v>
      </c>
      <c r="T186">
        <v>5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30</v>
      </c>
      <c r="AC186" s="13">
        <f>SUM(Table13[[#This Row],[MntWines]:[MntGoldProds]])</f>
        <v>410</v>
      </c>
      <c r="AD186" s="13">
        <f>AVERAGE(Table13[[#This Row],[MntWines]:[MntGoldProds]])</f>
        <v>68.333333333333329</v>
      </c>
      <c r="AG186">
        <f>SUM(Table13[[#This Row],[NumDealsPurchases]:[NumStorePurchases]])</f>
        <v>16</v>
      </c>
      <c r="AH186" s="14">
        <f>44232-Table13[[#This Row],[Dt_Customer]]</f>
        <v>2787</v>
      </c>
      <c r="AJ186" s="13">
        <f>Table13[[#This Row],[NumDealsPurchases]]/Table13[[#This Row],[Total Number of Purchases]]*100</f>
        <v>12.5</v>
      </c>
      <c r="AK186">
        <f>6-ROUNDUP(_xlfn.PERCENTRANK.INC(Table13[Recency],Table13[[#This Row],[Recency]])*5, 0)</f>
        <v>4</v>
      </c>
      <c r="AL186" s="15">
        <f>ROUNDUP(_xlfn.PERCENTRANK.INC(Table13[Total Number of Purchases],Table13[[#This Row],[Total Number of Purchases]])*5,0)</f>
        <v>3</v>
      </c>
      <c r="AM186" s="15">
        <f>ROUNDUP(_xlfn.PERCENTRANK.INC(Table13[Total Spend],Table13[[#This Row],[Total Spend]])*5,0)</f>
        <v>3</v>
      </c>
      <c r="AN186" s="15" t="str">
        <f>Table13[[#This Row],[Recency Score]]&amp;Table13[[#This Row],[Frequency Score]]&amp;Table13[[#This Row],[Monetary Score]]</f>
        <v>433</v>
      </c>
      <c r="AO186" s="15" t="str">
        <f>IF(AN186="555","Champions",
IF(AND(LEFT(AN186,1)="5", MID(AN186,2,1)&gt;="3"),"Loyal Customers",
IF(MID(AN186,2,1)="5","Frequent Buyers",
IF(RIGHT(AN186,1)="5","Big Spenders",
IF(LEFT(AN186,1)="4","Potential Loyalists",
IF(LEFT(AN186,1)="3","Needs Attention",
IF(LEFT(AN186,1)="2","About to Sleep",
IF(LEFT(AN186,1)="1","Lost",
IF(LEFT(AN186,1)&lt;="2","At Risk","Others")))))))))</f>
        <v>Potential Loyalists</v>
      </c>
    </row>
    <row r="187" spans="1:41" x14ac:dyDescent="0.3">
      <c r="A187">
        <v>5209</v>
      </c>
      <c r="B187">
        <v>1954</v>
      </c>
      <c r="C187" t="s">
        <v>28</v>
      </c>
      <c r="D187" t="s">
        <v>29</v>
      </c>
      <c r="E187">
        <v>50002</v>
      </c>
      <c r="F187">
        <v>0</v>
      </c>
      <c r="G187">
        <v>1</v>
      </c>
      <c r="H187" s="1">
        <v>41442</v>
      </c>
      <c r="I187">
        <v>21</v>
      </c>
      <c r="J187">
        <v>443</v>
      </c>
      <c r="K187">
        <v>5</v>
      </c>
      <c r="L187">
        <v>71</v>
      </c>
      <c r="M187">
        <v>21</v>
      </c>
      <c r="N187">
        <v>16</v>
      </c>
      <c r="O187">
        <v>82</v>
      </c>
      <c r="P187">
        <v>2</v>
      </c>
      <c r="Q187">
        <v>8</v>
      </c>
      <c r="R187">
        <v>2</v>
      </c>
      <c r="S187">
        <v>7</v>
      </c>
      <c r="T187">
        <v>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43</v>
      </c>
      <c r="AC187" s="13">
        <f>SUM(Table13[[#This Row],[MntWines]:[MntGoldProds]])</f>
        <v>638</v>
      </c>
      <c r="AD187" s="13">
        <f>AVERAGE(Table13[[#This Row],[MntWines]:[MntGoldProds]])</f>
        <v>106.33333333333333</v>
      </c>
      <c r="AG187">
        <f>SUM(Table13[[#This Row],[NumDealsPurchases]:[NumStorePurchases]])</f>
        <v>19</v>
      </c>
      <c r="AH187" s="14">
        <f>44232-Table13[[#This Row],[Dt_Customer]]</f>
        <v>2790</v>
      </c>
      <c r="AJ187" s="13">
        <f>Table13[[#This Row],[NumDealsPurchases]]/Table13[[#This Row],[Total Number of Purchases]]*100</f>
        <v>10.526315789473683</v>
      </c>
      <c r="AK187">
        <f>6-ROUNDUP(_xlfn.PERCENTRANK.INC(Table13[Recency],Table13[[#This Row],[Recency]])*5, 0)</f>
        <v>4</v>
      </c>
      <c r="AL187" s="15">
        <f>ROUNDUP(_xlfn.PERCENTRANK.INC(Table13[Total Number of Purchases],Table13[[#This Row],[Total Number of Purchases]])*5,0)</f>
        <v>4</v>
      </c>
      <c r="AM187" s="15">
        <f>ROUNDUP(_xlfn.PERCENTRANK.INC(Table13[Total Spend],Table13[[#This Row],[Total Spend]])*5,0)</f>
        <v>4</v>
      </c>
      <c r="AN187" s="15" t="str">
        <f>Table13[[#This Row],[Recency Score]]&amp;Table13[[#This Row],[Frequency Score]]&amp;Table13[[#This Row],[Monetary Score]]</f>
        <v>444</v>
      </c>
      <c r="AO187" s="15" t="str">
        <f>IF(AN187="555","Champions",
IF(AND(LEFT(AN187,1)="5", MID(AN187,2,1)&gt;="3"),"Loyal Customers",
IF(MID(AN187,2,1)="5","Frequent Buyers",
IF(RIGHT(AN187,1)="5","Big Spenders",
IF(LEFT(AN187,1)="4","Potential Loyalists",
IF(LEFT(AN187,1)="3","Needs Attention",
IF(LEFT(AN187,1)="2","About to Sleep",
IF(LEFT(AN187,1)="1","Lost",
IF(LEFT(AN187,1)&lt;="2","At Risk","Others")))))))))</f>
        <v>Potential Loyalists</v>
      </c>
    </row>
    <row r="188" spans="1:41" x14ac:dyDescent="0.3">
      <c r="A188">
        <v>2036</v>
      </c>
      <c r="B188">
        <v>1973</v>
      </c>
      <c r="C188" t="s">
        <v>37</v>
      </c>
      <c r="D188" t="s">
        <v>35</v>
      </c>
      <c r="E188">
        <v>57906</v>
      </c>
      <c r="F188">
        <v>0</v>
      </c>
      <c r="G188">
        <v>1</v>
      </c>
      <c r="H188" s="1">
        <v>41436</v>
      </c>
      <c r="I188">
        <v>29</v>
      </c>
      <c r="J188">
        <v>243</v>
      </c>
      <c r="K188">
        <v>11</v>
      </c>
      <c r="L188">
        <v>119</v>
      </c>
      <c r="M188">
        <v>10</v>
      </c>
      <c r="N188">
        <v>3</v>
      </c>
      <c r="O188">
        <v>15</v>
      </c>
      <c r="P188">
        <v>3</v>
      </c>
      <c r="Q188">
        <v>4</v>
      </c>
      <c r="R188">
        <v>2</v>
      </c>
      <c r="S188">
        <v>8</v>
      </c>
      <c r="T188">
        <v>4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t="s">
        <v>40</v>
      </c>
      <c r="AC188" s="13">
        <f>SUM(Table13[[#This Row],[MntWines]:[MntGoldProds]])</f>
        <v>401</v>
      </c>
      <c r="AD188" s="13">
        <f>AVERAGE(Table13[[#This Row],[MntWines]:[MntGoldProds]])</f>
        <v>66.833333333333329</v>
      </c>
      <c r="AG188">
        <f>SUM(Table13[[#This Row],[NumDealsPurchases]:[NumStorePurchases]])</f>
        <v>17</v>
      </c>
      <c r="AH188" s="14">
        <f>44232-Table13[[#This Row],[Dt_Customer]]</f>
        <v>2796</v>
      </c>
      <c r="AJ188" s="13">
        <f>Table13[[#This Row],[NumDealsPurchases]]/Table13[[#This Row],[Total Number of Purchases]]*100</f>
        <v>17.647058823529413</v>
      </c>
      <c r="AK188">
        <f>6-ROUNDUP(_xlfn.PERCENTRANK.INC(Table13[Recency],Table13[[#This Row],[Recency]])*5, 0)</f>
        <v>4</v>
      </c>
      <c r="AL188" s="15">
        <f>ROUNDUP(_xlfn.PERCENTRANK.INC(Table13[Total Number of Purchases],Table13[[#This Row],[Total Number of Purchases]])*5,0)</f>
        <v>3</v>
      </c>
      <c r="AM188" s="15">
        <f>ROUNDUP(_xlfn.PERCENTRANK.INC(Table13[Total Spend],Table13[[#This Row],[Total Spend]])*5,0)</f>
        <v>3</v>
      </c>
      <c r="AN188" s="15" t="str">
        <f>Table13[[#This Row],[Recency Score]]&amp;Table13[[#This Row],[Frequency Score]]&amp;Table13[[#This Row],[Monetary Score]]</f>
        <v>433</v>
      </c>
      <c r="AO188" s="15" t="str">
        <f>IF(AN188="555","Champions",
IF(AND(LEFT(AN188,1)="5", MID(AN188,2,1)&gt;="3"),"Loyal Customers",
IF(MID(AN188,2,1)="5","Frequent Buyers",
IF(RIGHT(AN188,1)="5","Big Spenders",
IF(LEFT(AN188,1)="4","Potential Loyalists",
IF(LEFT(AN188,1)="3","Needs Attention",
IF(LEFT(AN188,1)="2","About to Sleep",
IF(LEFT(AN188,1)="1","Lost",
IF(LEFT(AN188,1)&lt;="2","At Risk","Others")))))))))</f>
        <v>Potential Loyalists</v>
      </c>
    </row>
    <row r="189" spans="1:41" x14ac:dyDescent="0.3">
      <c r="A189">
        <v>5991</v>
      </c>
      <c r="B189">
        <v>1949</v>
      </c>
      <c r="C189" t="s">
        <v>41</v>
      </c>
      <c r="D189" t="s">
        <v>33</v>
      </c>
      <c r="E189">
        <v>48150</v>
      </c>
      <c r="F189">
        <v>0</v>
      </c>
      <c r="G189">
        <v>1</v>
      </c>
      <c r="H189" s="1">
        <v>41433</v>
      </c>
      <c r="I189">
        <v>24</v>
      </c>
      <c r="J189">
        <v>173</v>
      </c>
      <c r="K189">
        <v>2</v>
      </c>
      <c r="L189">
        <v>39</v>
      </c>
      <c r="M189">
        <v>3</v>
      </c>
      <c r="N189">
        <v>2</v>
      </c>
      <c r="O189">
        <v>47</v>
      </c>
      <c r="P189">
        <v>3</v>
      </c>
      <c r="Q189">
        <v>5</v>
      </c>
      <c r="R189">
        <v>1</v>
      </c>
      <c r="S189">
        <v>4</v>
      </c>
      <c r="T189">
        <v>7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39</v>
      </c>
      <c r="AC189" s="13">
        <f>SUM(Table13[[#This Row],[MntWines]:[MntGoldProds]])</f>
        <v>266</v>
      </c>
      <c r="AD189" s="13">
        <f>AVERAGE(Table13[[#This Row],[MntWines]:[MntGoldProds]])</f>
        <v>44.333333333333336</v>
      </c>
      <c r="AG189">
        <f>SUM(Table13[[#This Row],[NumDealsPurchases]:[NumStorePurchases]])</f>
        <v>13</v>
      </c>
      <c r="AH189" s="14">
        <f>44232-Table13[[#This Row],[Dt_Customer]]</f>
        <v>2799</v>
      </c>
      <c r="AJ189" s="13">
        <f>Table13[[#This Row],[NumDealsPurchases]]/Table13[[#This Row],[Total Number of Purchases]]*100</f>
        <v>23.076923076923077</v>
      </c>
      <c r="AK189">
        <f>6-ROUNDUP(_xlfn.PERCENTRANK.INC(Table13[Recency],Table13[[#This Row],[Recency]])*5, 0)</f>
        <v>4</v>
      </c>
      <c r="AL189" s="15">
        <f>ROUNDUP(_xlfn.PERCENTRANK.INC(Table13[Total Number of Purchases],Table13[[#This Row],[Total Number of Purchases]])*5,0)</f>
        <v>3</v>
      </c>
      <c r="AM189" s="15">
        <f>ROUNDUP(_xlfn.PERCENTRANK.INC(Table13[Total Spend],Table13[[#This Row],[Total Spend]])*5,0)</f>
        <v>3</v>
      </c>
      <c r="AN189" s="15" t="str">
        <f>Table13[[#This Row],[Recency Score]]&amp;Table13[[#This Row],[Frequency Score]]&amp;Table13[[#This Row],[Monetary Score]]</f>
        <v>433</v>
      </c>
      <c r="AO189" s="15" t="str">
        <f>IF(AN189="555","Champions",
IF(AND(LEFT(AN189,1)="5", MID(AN189,2,1)&gt;="3"),"Loyal Customers",
IF(MID(AN189,2,1)="5","Frequent Buyers",
IF(RIGHT(AN189,1)="5","Big Spenders",
IF(LEFT(AN189,1)="4","Potential Loyalists",
IF(LEFT(AN189,1)="3","Needs Attention",
IF(LEFT(AN189,1)="2","About to Sleep",
IF(LEFT(AN189,1)="1","Lost",
IF(LEFT(AN189,1)&lt;="2","At Risk","Others")))))))))</f>
        <v>Potential Loyalists</v>
      </c>
    </row>
    <row r="190" spans="1:41" x14ac:dyDescent="0.3">
      <c r="A190">
        <v>10377</v>
      </c>
      <c r="B190">
        <v>1958</v>
      </c>
      <c r="C190" t="s">
        <v>41</v>
      </c>
      <c r="D190" t="s">
        <v>35</v>
      </c>
      <c r="E190">
        <v>46692</v>
      </c>
      <c r="F190">
        <v>0</v>
      </c>
      <c r="G190">
        <v>1</v>
      </c>
      <c r="H190" s="1">
        <v>41431</v>
      </c>
      <c r="I190">
        <v>37</v>
      </c>
      <c r="J190">
        <v>170</v>
      </c>
      <c r="K190">
        <v>6</v>
      </c>
      <c r="L190">
        <v>97</v>
      </c>
      <c r="M190">
        <v>24</v>
      </c>
      <c r="N190">
        <v>12</v>
      </c>
      <c r="O190">
        <v>88</v>
      </c>
      <c r="P190">
        <v>3</v>
      </c>
      <c r="Q190">
        <v>6</v>
      </c>
      <c r="R190">
        <v>1</v>
      </c>
      <c r="S190">
        <v>5</v>
      </c>
      <c r="T190">
        <v>6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t="s">
        <v>30</v>
      </c>
      <c r="AC190" s="13">
        <f>SUM(Table13[[#This Row],[MntWines]:[MntGoldProds]])</f>
        <v>397</v>
      </c>
      <c r="AD190" s="13">
        <f>AVERAGE(Table13[[#This Row],[MntWines]:[MntGoldProds]])</f>
        <v>66.166666666666671</v>
      </c>
      <c r="AG190">
        <f>SUM(Table13[[#This Row],[NumDealsPurchases]:[NumStorePurchases]])</f>
        <v>15</v>
      </c>
      <c r="AH190" s="14">
        <f>44232-Table13[[#This Row],[Dt_Customer]]</f>
        <v>2801</v>
      </c>
      <c r="AJ190" s="13">
        <f>Table13[[#This Row],[NumDealsPurchases]]/Table13[[#This Row],[Total Number of Purchases]]*100</f>
        <v>20</v>
      </c>
      <c r="AK190">
        <f>6-ROUNDUP(_xlfn.PERCENTRANK.INC(Table13[Recency],Table13[[#This Row],[Recency]])*5, 0)</f>
        <v>4</v>
      </c>
      <c r="AL190" s="15">
        <f>ROUNDUP(_xlfn.PERCENTRANK.INC(Table13[Total Number of Purchases],Table13[[#This Row],[Total Number of Purchases]])*5,0)</f>
        <v>3</v>
      </c>
      <c r="AM190" s="15">
        <f>ROUNDUP(_xlfn.PERCENTRANK.INC(Table13[Total Spend],Table13[[#This Row],[Total Spend]])*5,0)</f>
        <v>3</v>
      </c>
      <c r="AN190" s="15" t="str">
        <f>Table13[[#This Row],[Recency Score]]&amp;Table13[[#This Row],[Frequency Score]]&amp;Table13[[#This Row],[Monetary Score]]</f>
        <v>433</v>
      </c>
      <c r="AO190" s="15" t="str">
        <f>IF(AN190="555","Champions",
IF(AND(LEFT(AN190,1)="5", MID(AN190,2,1)&gt;="3"),"Loyal Customers",
IF(MID(AN190,2,1)="5","Frequent Buyers",
IF(RIGHT(AN190,1)="5","Big Spenders",
IF(LEFT(AN190,1)="4","Potential Loyalists",
IF(LEFT(AN190,1)="3","Needs Attention",
IF(LEFT(AN190,1)="2","About to Sleep",
IF(LEFT(AN190,1)="1","Lost",
IF(LEFT(AN190,1)&lt;="2","At Risk","Others")))))))))</f>
        <v>Potential Loyalists</v>
      </c>
    </row>
    <row r="191" spans="1:41" x14ac:dyDescent="0.3">
      <c r="A191">
        <v>5336</v>
      </c>
      <c r="B191">
        <v>1971</v>
      </c>
      <c r="C191" t="s">
        <v>41</v>
      </c>
      <c r="D191" t="s">
        <v>35</v>
      </c>
      <c r="E191">
        <v>157733</v>
      </c>
      <c r="F191">
        <v>1</v>
      </c>
      <c r="G191">
        <v>0</v>
      </c>
      <c r="H191" s="1">
        <v>41429</v>
      </c>
      <c r="I191">
        <v>37</v>
      </c>
      <c r="J191">
        <v>39</v>
      </c>
      <c r="K191">
        <v>1</v>
      </c>
      <c r="L191">
        <v>9</v>
      </c>
      <c r="M191">
        <v>2</v>
      </c>
      <c r="N191">
        <v>0</v>
      </c>
      <c r="O191">
        <v>8</v>
      </c>
      <c r="P191">
        <v>0</v>
      </c>
      <c r="Q191">
        <v>1</v>
      </c>
      <c r="R191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30</v>
      </c>
      <c r="AC191" s="13">
        <f>SUM(Table13[[#This Row],[MntWines]:[MntGoldProds]])</f>
        <v>59</v>
      </c>
      <c r="AD191" s="13">
        <f>AVERAGE(Table13[[#This Row],[MntWines]:[MntGoldProds]])</f>
        <v>9.8333333333333339</v>
      </c>
      <c r="AG191">
        <f>SUM(Table13[[#This Row],[NumDealsPurchases]:[NumStorePurchases]])</f>
        <v>2</v>
      </c>
      <c r="AH191" s="14">
        <f>44232-Table13[[#This Row],[Dt_Customer]]</f>
        <v>2803</v>
      </c>
      <c r="AJ191" s="13">
        <f>Table13[[#This Row],[NumDealsPurchases]]/Table13[[#This Row],[Total Number of Purchases]]*100</f>
        <v>0</v>
      </c>
      <c r="AK191">
        <f>6-ROUNDUP(_xlfn.PERCENTRANK.INC(Table13[Recency],Table13[[#This Row],[Recency]])*5, 0)</f>
        <v>4</v>
      </c>
      <c r="AL191" s="15">
        <f>ROUNDUP(_xlfn.PERCENTRANK.INC(Table13[Total Number of Purchases],Table13[[#This Row],[Total Number of Purchases]])*5,0)</f>
        <v>1</v>
      </c>
      <c r="AM191" s="15">
        <f>ROUNDUP(_xlfn.PERCENTRANK.INC(Table13[Total Spend],Table13[[#This Row],[Total Spend]])*5,0)</f>
        <v>2</v>
      </c>
      <c r="AN191" s="15" t="str">
        <f>Table13[[#This Row],[Recency Score]]&amp;Table13[[#This Row],[Frequency Score]]&amp;Table13[[#This Row],[Monetary Score]]</f>
        <v>412</v>
      </c>
      <c r="AO191" s="15" t="str">
        <f>IF(AN191="555","Champions",
IF(AND(LEFT(AN191,1)="5", MID(AN191,2,1)&gt;="3"),"Loyal Customers",
IF(MID(AN191,2,1)="5","Frequent Buyers",
IF(RIGHT(AN191,1)="5","Big Spenders",
IF(LEFT(AN191,1)="4","Potential Loyalists",
IF(LEFT(AN191,1)="3","Needs Attention",
IF(LEFT(AN191,1)="2","About to Sleep",
IF(LEFT(AN191,1)="1","Lost",
IF(LEFT(AN191,1)&lt;="2","At Risk","Others")))))))))</f>
        <v>Potential Loyalists</v>
      </c>
    </row>
    <row r="192" spans="1:41" x14ac:dyDescent="0.3">
      <c r="A192">
        <v>6919</v>
      </c>
      <c r="B192">
        <v>1978</v>
      </c>
      <c r="C192" t="s">
        <v>38</v>
      </c>
      <c r="D192" t="s">
        <v>33</v>
      </c>
      <c r="E192">
        <v>26224</v>
      </c>
      <c r="F192">
        <v>1</v>
      </c>
      <c r="G192">
        <v>0</v>
      </c>
      <c r="H192" s="1">
        <v>41429</v>
      </c>
      <c r="I192">
        <v>39</v>
      </c>
      <c r="J192">
        <v>4</v>
      </c>
      <c r="K192">
        <v>7</v>
      </c>
      <c r="L192">
        <v>15</v>
      </c>
      <c r="M192">
        <v>13</v>
      </c>
      <c r="N192">
        <v>9</v>
      </c>
      <c r="O192">
        <v>15</v>
      </c>
      <c r="P192">
        <v>3</v>
      </c>
      <c r="Q192">
        <v>2</v>
      </c>
      <c r="R192">
        <v>1</v>
      </c>
      <c r="S192">
        <v>3</v>
      </c>
      <c r="T192">
        <v>6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30</v>
      </c>
      <c r="AC192" s="13">
        <f>SUM(Table13[[#This Row],[MntWines]:[MntGoldProds]])</f>
        <v>63</v>
      </c>
      <c r="AD192" s="13">
        <f>AVERAGE(Table13[[#This Row],[MntWines]:[MntGoldProds]])</f>
        <v>10.5</v>
      </c>
      <c r="AG192">
        <f>SUM(Table13[[#This Row],[NumDealsPurchases]:[NumStorePurchases]])</f>
        <v>9</v>
      </c>
      <c r="AH192" s="14">
        <f>44232-Table13[[#This Row],[Dt_Customer]]</f>
        <v>2803</v>
      </c>
      <c r="AJ192" s="13">
        <f>Table13[[#This Row],[NumDealsPurchases]]/Table13[[#This Row],[Total Number of Purchases]]*100</f>
        <v>33.333333333333329</v>
      </c>
      <c r="AK192">
        <f>6-ROUNDUP(_xlfn.PERCENTRANK.INC(Table13[Recency],Table13[[#This Row],[Recency]])*5, 0)</f>
        <v>4</v>
      </c>
      <c r="AL192" s="15">
        <f>ROUNDUP(_xlfn.PERCENTRANK.INC(Table13[Total Number of Purchases],Table13[[#This Row],[Total Number of Purchases]])*5,0)</f>
        <v>2</v>
      </c>
      <c r="AM192" s="15">
        <f>ROUNDUP(_xlfn.PERCENTRANK.INC(Table13[Total Spend],Table13[[#This Row],[Total Spend]])*5,0)</f>
        <v>2</v>
      </c>
      <c r="AN192" s="15" t="str">
        <f>Table13[[#This Row],[Recency Score]]&amp;Table13[[#This Row],[Frequency Score]]&amp;Table13[[#This Row],[Monetary Score]]</f>
        <v>422</v>
      </c>
      <c r="AO192" s="15" t="str">
        <f>IF(AN192="555","Champions",
IF(AND(LEFT(AN192,1)="5", MID(AN192,2,1)&gt;="3"),"Loyal Customers",
IF(MID(AN192,2,1)="5","Frequent Buyers",
IF(RIGHT(AN192,1)="5","Big Spenders",
IF(LEFT(AN192,1)="4","Potential Loyalists",
IF(LEFT(AN192,1)="3","Needs Attention",
IF(LEFT(AN192,1)="2","About to Sleep",
IF(LEFT(AN192,1)="1","Lost",
IF(LEFT(AN192,1)&lt;="2","At Risk","Others")))))))))</f>
        <v>Potential Loyalists</v>
      </c>
    </row>
    <row r="193" spans="1:41" x14ac:dyDescent="0.3">
      <c r="A193">
        <v>1503</v>
      </c>
      <c r="B193">
        <v>1976</v>
      </c>
      <c r="C193" t="s">
        <v>37</v>
      </c>
      <c r="D193" t="s">
        <v>35</v>
      </c>
      <c r="E193">
        <v>162397</v>
      </c>
      <c r="F193">
        <v>1</v>
      </c>
      <c r="G193">
        <v>1</v>
      </c>
      <c r="H193" s="1">
        <v>41428</v>
      </c>
      <c r="I193">
        <v>31</v>
      </c>
      <c r="J193">
        <v>85</v>
      </c>
      <c r="K193">
        <v>1</v>
      </c>
      <c r="L193">
        <v>16</v>
      </c>
      <c r="M193">
        <v>2</v>
      </c>
      <c r="N193">
        <v>1</v>
      </c>
      <c r="O193">
        <v>2</v>
      </c>
      <c r="P193">
        <v>0</v>
      </c>
      <c r="Q193">
        <v>0</v>
      </c>
      <c r="R193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30</v>
      </c>
      <c r="AC193" s="13">
        <f>SUM(Table13[[#This Row],[MntWines]:[MntGoldProds]])</f>
        <v>107</v>
      </c>
      <c r="AD193" s="13">
        <f>AVERAGE(Table13[[#This Row],[MntWines]:[MntGoldProds]])</f>
        <v>17.833333333333332</v>
      </c>
      <c r="AG193">
        <f>SUM(Table13[[#This Row],[NumDealsPurchases]:[NumStorePurchases]])</f>
        <v>1</v>
      </c>
      <c r="AH193" s="14">
        <f>44232-Table13[[#This Row],[Dt_Customer]]</f>
        <v>2804</v>
      </c>
      <c r="AJ193" s="13">
        <f>Table13[[#This Row],[NumDealsPurchases]]/Table13[[#This Row],[Total Number of Purchases]]*100</f>
        <v>0</v>
      </c>
      <c r="AK193">
        <f>6-ROUNDUP(_xlfn.PERCENTRANK.INC(Table13[Recency],Table13[[#This Row],[Recency]])*5, 0)</f>
        <v>4</v>
      </c>
      <c r="AL193" s="15">
        <f>ROUNDUP(_xlfn.PERCENTRANK.INC(Table13[Total Number of Purchases],Table13[[#This Row],[Total Number of Purchases]])*5,0)</f>
        <v>1</v>
      </c>
      <c r="AM193" s="15">
        <f>ROUNDUP(_xlfn.PERCENTRANK.INC(Table13[Total Spend],Table13[[#This Row],[Total Spend]])*5,0)</f>
        <v>2</v>
      </c>
      <c r="AN193" s="15" t="str">
        <f>Table13[[#This Row],[Recency Score]]&amp;Table13[[#This Row],[Frequency Score]]&amp;Table13[[#This Row],[Monetary Score]]</f>
        <v>412</v>
      </c>
      <c r="AO193" s="15" t="str">
        <f>IF(AN193="555","Champions",
IF(AND(LEFT(AN193,1)="5", MID(AN193,2,1)&gt;="3"),"Loyal Customers",
IF(MID(AN193,2,1)="5","Frequent Buyers",
IF(RIGHT(AN193,1)="5","Big Spenders",
IF(LEFT(AN193,1)="4","Potential Loyalists",
IF(LEFT(AN193,1)="3","Needs Attention",
IF(LEFT(AN193,1)="2","About to Sleep",
IF(LEFT(AN193,1)="1","Lost",
IF(LEFT(AN193,1)&lt;="2","At Risk","Others")))))))))</f>
        <v>Potential Loyalists</v>
      </c>
    </row>
    <row r="194" spans="1:41" x14ac:dyDescent="0.3">
      <c r="A194">
        <v>9432</v>
      </c>
      <c r="B194">
        <v>1977</v>
      </c>
      <c r="C194" t="s">
        <v>28</v>
      </c>
      <c r="D194" t="s">
        <v>35</v>
      </c>
      <c r="E194">
        <v>666666</v>
      </c>
      <c r="F194">
        <v>1</v>
      </c>
      <c r="G194">
        <v>0</v>
      </c>
      <c r="H194" s="1">
        <v>41427</v>
      </c>
      <c r="I194">
        <v>23</v>
      </c>
      <c r="J194">
        <v>9</v>
      </c>
      <c r="K194">
        <v>14</v>
      </c>
      <c r="L194">
        <v>18</v>
      </c>
      <c r="M194">
        <v>8</v>
      </c>
      <c r="N194">
        <v>1</v>
      </c>
      <c r="O194">
        <v>12</v>
      </c>
      <c r="P194">
        <v>4</v>
      </c>
      <c r="Q194">
        <v>3</v>
      </c>
      <c r="R194">
        <v>1</v>
      </c>
      <c r="S194">
        <v>3</v>
      </c>
      <c r="T194">
        <v>6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43</v>
      </c>
      <c r="AC194" s="13">
        <f>SUM(Table13[[#This Row],[MntWines]:[MntGoldProds]])</f>
        <v>62</v>
      </c>
      <c r="AD194" s="13">
        <f>AVERAGE(Table13[[#This Row],[MntWines]:[MntGoldProds]])</f>
        <v>10.333333333333334</v>
      </c>
      <c r="AG194">
        <f>SUM(Table13[[#This Row],[NumDealsPurchases]:[NumStorePurchases]])</f>
        <v>11</v>
      </c>
      <c r="AH194" s="14">
        <f>44232-Table13[[#This Row],[Dt_Customer]]</f>
        <v>2805</v>
      </c>
      <c r="AJ194" s="13">
        <f>Table13[[#This Row],[NumDealsPurchases]]/Table13[[#This Row],[Total Number of Purchases]]*100</f>
        <v>36.363636363636367</v>
      </c>
      <c r="AK194">
        <f>6-ROUNDUP(_xlfn.PERCENTRANK.INC(Table13[Recency],Table13[[#This Row],[Recency]])*5, 0)</f>
        <v>4</v>
      </c>
      <c r="AL194" s="15">
        <f>ROUNDUP(_xlfn.PERCENTRANK.INC(Table13[Total Number of Purchases],Table13[[#This Row],[Total Number of Purchases]])*5,0)</f>
        <v>2</v>
      </c>
      <c r="AM194" s="15">
        <f>ROUNDUP(_xlfn.PERCENTRANK.INC(Table13[Total Spend],Table13[[#This Row],[Total Spend]])*5,0)</f>
        <v>2</v>
      </c>
      <c r="AN194" s="15" t="str">
        <f>Table13[[#This Row],[Recency Score]]&amp;Table13[[#This Row],[Frequency Score]]&amp;Table13[[#This Row],[Monetary Score]]</f>
        <v>422</v>
      </c>
      <c r="AO194" s="15" t="str">
        <f>IF(AN194="555","Champions",
IF(AND(LEFT(AN194,1)="5", MID(AN194,2,1)&gt;="3"),"Loyal Customers",
IF(MID(AN194,2,1)="5","Frequent Buyers",
IF(RIGHT(AN194,1)="5","Big Spenders",
IF(LEFT(AN194,1)="4","Potential Loyalists",
IF(LEFT(AN194,1)="3","Needs Attention",
IF(LEFT(AN194,1)="2","About to Sleep",
IF(LEFT(AN194,1)="1","Lost",
IF(LEFT(AN194,1)&lt;="2","At Risk","Others")))))))))</f>
        <v>Potential Loyalists</v>
      </c>
    </row>
    <row r="195" spans="1:41" x14ac:dyDescent="0.3">
      <c r="A195">
        <v>5872</v>
      </c>
      <c r="B195">
        <v>1951</v>
      </c>
      <c r="C195" t="s">
        <v>28</v>
      </c>
      <c r="D195" t="s">
        <v>31</v>
      </c>
      <c r="E195">
        <v>60689</v>
      </c>
      <c r="F195">
        <v>0</v>
      </c>
      <c r="G195">
        <v>1</v>
      </c>
      <c r="H195" s="1">
        <v>41426</v>
      </c>
      <c r="I195">
        <v>23</v>
      </c>
      <c r="J195">
        <v>240</v>
      </c>
      <c r="K195">
        <v>90</v>
      </c>
      <c r="L195">
        <v>216</v>
      </c>
      <c r="M195">
        <v>63</v>
      </c>
      <c r="N195">
        <v>6</v>
      </c>
      <c r="O195">
        <v>24</v>
      </c>
      <c r="P195">
        <v>4</v>
      </c>
      <c r="Q195">
        <v>4</v>
      </c>
      <c r="R195">
        <v>4</v>
      </c>
      <c r="S195">
        <v>10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34</v>
      </c>
      <c r="AC195" s="13">
        <f>SUM(Table13[[#This Row],[MntWines]:[MntGoldProds]])</f>
        <v>639</v>
      </c>
      <c r="AD195" s="13">
        <f>AVERAGE(Table13[[#This Row],[MntWines]:[MntGoldProds]])</f>
        <v>106.5</v>
      </c>
      <c r="AG195">
        <f>SUM(Table13[[#This Row],[NumDealsPurchases]:[NumStorePurchases]])</f>
        <v>22</v>
      </c>
      <c r="AH195" s="14">
        <f>44232-Table13[[#This Row],[Dt_Customer]]</f>
        <v>2806</v>
      </c>
      <c r="AJ195" s="13">
        <f>Table13[[#This Row],[NumDealsPurchases]]/Table13[[#This Row],[Total Number of Purchases]]*100</f>
        <v>18.181818181818183</v>
      </c>
      <c r="AK195">
        <f>6-ROUNDUP(_xlfn.PERCENTRANK.INC(Table13[Recency],Table13[[#This Row],[Recency]])*5, 0)</f>
        <v>4</v>
      </c>
      <c r="AL195" s="15">
        <f>ROUNDUP(_xlfn.PERCENTRANK.INC(Table13[Total Number of Purchases],Table13[[#This Row],[Total Number of Purchases]])*5,0)</f>
        <v>4</v>
      </c>
      <c r="AM195" s="15">
        <f>ROUNDUP(_xlfn.PERCENTRANK.INC(Table13[Total Spend],Table13[[#This Row],[Total Spend]])*5,0)</f>
        <v>4</v>
      </c>
      <c r="AN195" s="15" t="str">
        <f>Table13[[#This Row],[Recency Score]]&amp;Table13[[#This Row],[Frequency Score]]&amp;Table13[[#This Row],[Monetary Score]]</f>
        <v>444</v>
      </c>
      <c r="AO195" s="15" t="str">
        <f>IF(AN195="555","Champions",
IF(AND(LEFT(AN195,1)="5", MID(AN195,2,1)&gt;="3"),"Loyal Customers",
IF(MID(AN195,2,1)="5","Frequent Buyers",
IF(RIGHT(AN195,1)="5","Big Spenders",
IF(LEFT(AN195,1)="4","Potential Loyalists",
IF(LEFT(AN195,1)="3","Needs Attention",
IF(LEFT(AN195,1)="2","About to Sleep",
IF(LEFT(AN195,1)="1","Lost",
IF(LEFT(AN195,1)&lt;="2","At Risk","Others")))))))))</f>
        <v>Potential Loyalists</v>
      </c>
    </row>
    <row r="196" spans="1:41" x14ac:dyDescent="0.3">
      <c r="A196">
        <v>9422</v>
      </c>
      <c r="B196">
        <v>1989</v>
      </c>
      <c r="C196" t="s">
        <v>28</v>
      </c>
      <c r="D196" t="s">
        <v>33</v>
      </c>
      <c r="E196">
        <v>38360</v>
      </c>
      <c r="F196">
        <v>1</v>
      </c>
      <c r="G196">
        <v>0</v>
      </c>
      <c r="H196" s="1">
        <v>41425</v>
      </c>
      <c r="I196">
        <v>26</v>
      </c>
      <c r="J196">
        <v>36</v>
      </c>
      <c r="K196">
        <v>2</v>
      </c>
      <c r="L196">
        <v>42</v>
      </c>
      <c r="M196">
        <v>20</v>
      </c>
      <c r="N196">
        <v>21</v>
      </c>
      <c r="O196">
        <v>10</v>
      </c>
      <c r="P196">
        <v>2</v>
      </c>
      <c r="Q196">
        <v>2</v>
      </c>
      <c r="R196">
        <v>1</v>
      </c>
      <c r="S196">
        <v>4</v>
      </c>
      <c r="T196">
        <v>3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36</v>
      </c>
      <c r="AC196" s="13">
        <f>SUM(Table13[[#This Row],[MntWines]:[MntGoldProds]])</f>
        <v>131</v>
      </c>
      <c r="AD196" s="13">
        <f>AVERAGE(Table13[[#This Row],[MntWines]:[MntGoldProds]])</f>
        <v>21.833333333333332</v>
      </c>
      <c r="AG196">
        <f>SUM(Table13[[#This Row],[NumDealsPurchases]:[NumStorePurchases]])</f>
        <v>9</v>
      </c>
      <c r="AH196" s="14">
        <f>44232-Table13[[#This Row],[Dt_Customer]]</f>
        <v>2807</v>
      </c>
      <c r="AJ196" s="13">
        <f>Table13[[#This Row],[NumDealsPurchases]]/Table13[[#This Row],[Total Number of Purchases]]*100</f>
        <v>22.222222222222221</v>
      </c>
      <c r="AK196">
        <f>6-ROUNDUP(_xlfn.PERCENTRANK.INC(Table13[Recency],Table13[[#This Row],[Recency]])*5, 0)</f>
        <v>4</v>
      </c>
      <c r="AL196" s="15">
        <f>ROUNDUP(_xlfn.PERCENTRANK.INC(Table13[Total Number of Purchases],Table13[[#This Row],[Total Number of Purchases]])*5,0)</f>
        <v>2</v>
      </c>
      <c r="AM196" s="15">
        <f>ROUNDUP(_xlfn.PERCENTRANK.INC(Table13[Total Spend],Table13[[#This Row],[Total Spend]])*5,0)</f>
        <v>2</v>
      </c>
      <c r="AN196" s="15" t="str">
        <f>Table13[[#This Row],[Recency Score]]&amp;Table13[[#This Row],[Frequency Score]]&amp;Table13[[#This Row],[Monetary Score]]</f>
        <v>422</v>
      </c>
      <c r="AO196" s="15" t="str">
        <f>IF(AN196="555","Champions",
IF(AND(LEFT(AN196,1)="5", MID(AN196,2,1)&gt;="3"),"Loyal Customers",
IF(MID(AN196,2,1)="5","Frequent Buyers",
IF(RIGHT(AN196,1)="5","Big Spenders",
IF(LEFT(AN196,1)="4","Potential Loyalists",
IF(LEFT(AN196,1)="3","Needs Attention",
IF(LEFT(AN196,1)="2","About to Sleep",
IF(LEFT(AN196,1)="1","Lost",
IF(LEFT(AN196,1)&lt;="2","At Risk","Others")))))))))</f>
        <v>Potential Loyalists</v>
      </c>
    </row>
    <row r="197" spans="1:41" x14ac:dyDescent="0.3">
      <c r="A197">
        <v>9967</v>
      </c>
      <c r="B197">
        <v>1974</v>
      </c>
      <c r="C197" t="s">
        <v>28</v>
      </c>
      <c r="D197" t="s">
        <v>29</v>
      </c>
      <c r="E197">
        <v>53034</v>
      </c>
      <c r="F197">
        <v>1</v>
      </c>
      <c r="G197">
        <v>1</v>
      </c>
      <c r="H197" s="1">
        <v>41424</v>
      </c>
      <c r="I197">
        <v>30</v>
      </c>
      <c r="J197">
        <v>160</v>
      </c>
      <c r="K197">
        <v>15</v>
      </c>
      <c r="L197">
        <v>196</v>
      </c>
      <c r="M197">
        <v>15</v>
      </c>
      <c r="N197">
        <v>11</v>
      </c>
      <c r="O197">
        <v>50</v>
      </c>
      <c r="P197">
        <v>8</v>
      </c>
      <c r="Q197">
        <v>6</v>
      </c>
      <c r="R197">
        <v>1</v>
      </c>
      <c r="S197">
        <v>7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34</v>
      </c>
      <c r="AC197" s="13">
        <f>SUM(Table13[[#This Row],[MntWines]:[MntGoldProds]])</f>
        <v>447</v>
      </c>
      <c r="AD197" s="13">
        <f>AVERAGE(Table13[[#This Row],[MntWines]:[MntGoldProds]])</f>
        <v>74.5</v>
      </c>
      <c r="AG197">
        <f>SUM(Table13[[#This Row],[NumDealsPurchases]:[NumStorePurchases]])</f>
        <v>22</v>
      </c>
      <c r="AH197" s="14">
        <f>44232-Table13[[#This Row],[Dt_Customer]]</f>
        <v>2808</v>
      </c>
      <c r="AJ197" s="13">
        <f>Table13[[#This Row],[NumDealsPurchases]]/Table13[[#This Row],[Total Number of Purchases]]*100</f>
        <v>36.363636363636367</v>
      </c>
      <c r="AK197">
        <f>6-ROUNDUP(_xlfn.PERCENTRANK.INC(Table13[Recency],Table13[[#This Row],[Recency]])*5, 0)</f>
        <v>4</v>
      </c>
      <c r="AL197" s="15">
        <f>ROUNDUP(_xlfn.PERCENTRANK.INC(Table13[Total Number of Purchases],Table13[[#This Row],[Total Number of Purchases]])*5,0)</f>
        <v>4</v>
      </c>
      <c r="AM197" s="15">
        <f>ROUNDUP(_xlfn.PERCENTRANK.INC(Table13[Total Spend],Table13[[#This Row],[Total Spend]])*5,0)</f>
        <v>3</v>
      </c>
      <c r="AN197" s="15" t="str">
        <f>Table13[[#This Row],[Recency Score]]&amp;Table13[[#This Row],[Frequency Score]]&amp;Table13[[#This Row],[Monetary Score]]</f>
        <v>443</v>
      </c>
      <c r="AO197" s="15" t="str">
        <f>IF(AN197="555","Champions",
IF(AND(LEFT(AN197,1)="5", MID(AN197,2,1)&gt;="3"),"Loyal Customers",
IF(MID(AN197,2,1)="5","Frequent Buyers",
IF(RIGHT(AN197,1)="5","Big Spenders",
IF(LEFT(AN197,1)="4","Potential Loyalists",
IF(LEFT(AN197,1)="3","Needs Attention",
IF(LEFT(AN197,1)="2","About to Sleep",
IF(LEFT(AN197,1)="1","Lost",
IF(LEFT(AN197,1)&lt;="2","At Risk","Others")))))))))</f>
        <v>Potential Loyalists</v>
      </c>
    </row>
    <row r="198" spans="1:41" x14ac:dyDescent="0.3">
      <c r="A198">
        <v>975</v>
      </c>
      <c r="B198">
        <v>1956</v>
      </c>
      <c r="C198" t="s">
        <v>28</v>
      </c>
      <c r="D198" t="s">
        <v>31</v>
      </c>
      <c r="E198">
        <v>54252</v>
      </c>
      <c r="F198">
        <v>1</v>
      </c>
      <c r="G198">
        <v>1</v>
      </c>
      <c r="H198" s="1">
        <v>41422</v>
      </c>
      <c r="I198">
        <v>25</v>
      </c>
      <c r="J198">
        <v>178</v>
      </c>
      <c r="K198">
        <v>4</v>
      </c>
      <c r="L198">
        <v>26</v>
      </c>
      <c r="M198">
        <v>8</v>
      </c>
      <c r="N198">
        <v>4</v>
      </c>
      <c r="O198">
        <v>44</v>
      </c>
      <c r="P198">
        <v>5</v>
      </c>
      <c r="Q198">
        <v>4</v>
      </c>
      <c r="R198">
        <v>1</v>
      </c>
      <c r="S198">
        <v>5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36</v>
      </c>
      <c r="AC198" s="13">
        <f>SUM(Table13[[#This Row],[MntWines]:[MntGoldProds]])</f>
        <v>264</v>
      </c>
      <c r="AD198" s="13">
        <f>AVERAGE(Table13[[#This Row],[MntWines]:[MntGoldProds]])</f>
        <v>44</v>
      </c>
      <c r="AG198">
        <f>SUM(Table13[[#This Row],[NumDealsPurchases]:[NumStorePurchases]])</f>
        <v>15</v>
      </c>
      <c r="AH198" s="14">
        <f>44232-Table13[[#This Row],[Dt_Customer]]</f>
        <v>2810</v>
      </c>
      <c r="AJ198" s="13">
        <f>Table13[[#This Row],[NumDealsPurchases]]/Table13[[#This Row],[Total Number of Purchases]]*100</f>
        <v>33.333333333333329</v>
      </c>
      <c r="AK198">
        <f>6-ROUNDUP(_xlfn.PERCENTRANK.INC(Table13[Recency],Table13[[#This Row],[Recency]])*5, 0)</f>
        <v>4</v>
      </c>
      <c r="AL198" s="15">
        <f>ROUNDUP(_xlfn.PERCENTRANK.INC(Table13[Total Number of Purchases],Table13[[#This Row],[Total Number of Purchases]])*5,0)</f>
        <v>3</v>
      </c>
      <c r="AM198" s="15">
        <f>ROUNDUP(_xlfn.PERCENTRANK.INC(Table13[Total Spend],Table13[[#This Row],[Total Spend]])*5,0)</f>
        <v>3</v>
      </c>
      <c r="AN198" s="15" t="str">
        <f>Table13[[#This Row],[Recency Score]]&amp;Table13[[#This Row],[Frequency Score]]&amp;Table13[[#This Row],[Monetary Score]]</f>
        <v>433</v>
      </c>
      <c r="AO198" s="15" t="str">
        <f>IF(AN198="555","Champions",
IF(AND(LEFT(AN198,1)="5", MID(AN198,2,1)&gt;="3"),"Loyal Customers",
IF(MID(AN198,2,1)="5","Frequent Buyers",
IF(RIGHT(AN198,1)="5","Big Spenders",
IF(LEFT(AN198,1)="4","Potential Loyalists",
IF(LEFT(AN198,1)="3","Needs Attention",
IF(LEFT(AN198,1)="2","About to Sleep",
IF(LEFT(AN198,1)="1","Lost",
IF(LEFT(AN198,1)&lt;="2","At Risk","Others")))))))))</f>
        <v>Potential Loyalists</v>
      </c>
    </row>
    <row r="199" spans="1:41" x14ac:dyDescent="0.3">
      <c r="A199">
        <v>1087</v>
      </c>
      <c r="B199">
        <v>1975</v>
      </c>
      <c r="C199" t="s">
        <v>41</v>
      </c>
      <c r="D199" t="s">
        <v>35</v>
      </c>
      <c r="E199">
        <v>22669</v>
      </c>
      <c r="F199">
        <v>1</v>
      </c>
      <c r="G199">
        <v>0</v>
      </c>
      <c r="H199" s="1">
        <v>41416</v>
      </c>
      <c r="I199">
        <v>30</v>
      </c>
      <c r="J199">
        <v>16</v>
      </c>
      <c r="K199">
        <v>14</v>
      </c>
      <c r="L199">
        <v>36</v>
      </c>
      <c r="M199">
        <v>37</v>
      </c>
      <c r="N199">
        <v>22</v>
      </c>
      <c r="O199">
        <v>48</v>
      </c>
      <c r="P199">
        <v>3</v>
      </c>
      <c r="Q199">
        <v>4</v>
      </c>
      <c r="R199">
        <v>1</v>
      </c>
      <c r="S199">
        <v>2</v>
      </c>
      <c r="T199">
        <v>9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 t="s">
        <v>30</v>
      </c>
      <c r="AC199" s="13">
        <f>SUM(Table13[[#This Row],[MntWines]:[MntGoldProds]])</f>
        <v>173</v>
      </c>
      <c r="AD199" s="13">
        <f>AVERAGE(Table13[[#This Row],[MntWines]:[MntGoldProds]])</f>
        <v>28.833333333333332</v>
      </c>
      <c r="AG199">
        <f>SUM(Table13[[#This Row],[NumDealsPurchases]:[NumStorePurchases]])</f>
        <v>10</v>
      </c>
      <c r="AH199" s="14">
        <f>44232-Table13[[#This Row],[Dt_Customer]]</f>
        <v>2816</v>
      </c>
      <c r="AJ199" s="13">
        <f>Table13[[#This Row],[NumDealsPurchases]]/Table13[[#This Row],[Total Number of Purchases]]*100</f>
        <v>30</v>
      </c>
      <c r="AK199">
        <f>6-ROUNDUP(_xlfn.PERCENTRANK.INC(Table13[Recency],Table13[[#This Row],[Recency]])*5, 0)</f>
        <v>4</v>
      </c>
      <c r="AL199" s="15">
        <f>ROUNDUP(_xlfn.PERCENTRANK.INC(Table13[Total Number of Purchases],Table13[[#This Row],[Total Number of Purchases]])*5,0)</f>
        <v>2</v>
      </c>
      <c r="AM199" s="15">
        <f>ROUNDUP(_xlfn.PERCENTRANK.INC(Table13[Total Spend],Table13[[#This Row],[Total Spend]])*5,0)</f>
        <v>2</v>
      </c>
      <c r="AN199" s="15" t="str">
        <f>Table13[[#This Row],[Recency Score]]&amp;Table13[[#This Row],[Frequency Score]]&amp;Table13[[#This Row],[Monetary Score]]</f>
        <v>422</v>
      </c>
      <c r="AO199" s="15" t="str">
        <f>IF(AN199="555","Champions",
IF(AND(LEFT(AN199,1)="5", MID(AN199,2,1)&gt;="3"),"Loyal Customers",
IF(MID(AN199,2,1)="5","Frequent Buyers",
IF(RIGHT(AN199,1)="5","Big Spenders",
IF(LEFT(AN199,1)="4","Potential Loyalists",
IF(LEFT(AN199,1)="3","Needs Attention",
IF(LEFT(AN199,1)="2","About to Sleep",
IF(LEFT(AN199,1)="1","Lost",
IF(LEFT(AN199,1)&lt;="2","At Risk","Others")))))))))</f>
        <v>Potential Loyalists</v>
      </c>
    </row>
    <row r="200" spans="1:41" x14ac:dyDescent="0.3">
      <c r="A200">
        <v>11187</v>
      </c>
      <c r="B200">
        <v>1978</v>
      </c>
      <c r="C200" t="s">
        <v>44</v>
      </c>
      <c r="D200" t="s">
        <v>31</v>
      </c>
      <c r="E200">
        <v>26487</v>
      </c>
      <c r="F200">
        <v>1</v>
      </c>
      <c r="G200">
        <v>0</v>
      </c>
      <c r="H200" s="1">
        <v>41414</v>
      </c>
      <c r="I200">
        <v>23</v>
      </c>
      <c r="J200">
        <v>2</v>
      </c>
      <c r="K200">
        <v>8</v>
      </c>
      <c r="L200">
        <v>10</v>
      </c>
      <c r="M200">
        <v>12</v>
      </c>
      <c r="N200">
        <v>14</v>
      </c>
      <c r="O200">
        <v>23</v>
      </c>
      <c r="P200">
        <v>3</v>
      </c>
      <c r="Q200">
        <v>2</v>
      </c>
      <c r="R200">
        <v>1</v>
      </c>
      <c r="S200">
        <v>3</v>
      </c>
      <c r="T200">
        <v>5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32</v>
      </c>
      <c r="AC200" s="13">
        <f>SUM(Table13[[#This Row],[MntWines]:[MntGoldProds]])</f>
        <v>69</v>
      </c>
      <c r="AD200" s="13">
        <f>AVERAGE(Table13[[#This Row],[MntWines]:[MntGoldProds]])</f>
        <v>11.5</v>
      </c>
      <c r="AG200">
        <f>SUM(Table13[[#This Row],[NumDealsPurchases]:[NumStorePurchases]])</f>
        <v>9</v>
      </c>
      <c r="AH200" s="14">
        <f>44232-Table13[[#This Row],[Dt_Customer]]</f>
        <v>2818</v>
      </c>
      <c r="AJ200" s="13">
        <f>Table13[[#This Row],[NumDealsPurchases]]/Table13[[#This Row],[Total Number of Purchases]]*100</f>
        <v>33.333333333333329</v>
      </c>
      <c r="AK200">
        <f>6-ROUNDUP(_xlfn.PERCENTRANK.INC(Table13[Recency],Table13[[#This Row],[Recency]])*5, 0)</f>
        <v>4</v>
      </c>
      <c r="AL200" s="15">
        <f>ROUNDUP(_xlfn.PERCENTRANK.INC(Table13[Total Number of Purchases],Table13[[#This Row],[Total Number of Purchases]])*5,0)</f>
        <v>2</v>
      </c>
      <c r="AM200" s="15">
        <f>ROUNDUP(_xlfn.PERCENTRANK.INC(Table13[Total Spend],Table13[[#This Row],[Total Spend]])*5,0)</f>
        <v>2</v>
      </c>
      <c r="AN200" s="15" t="str">
        <f>Table13[[#This Row],[Recency Score]]&amp;Table13[[#This Row],[Frequency Score]]&amp;Table13[[#This Row],[Monetary Score]]</f>
        <v>422</v>
      </c>
      <c r="AO200" s="15" t="str">
        <f>IF(AN200="555","Champions",
IF(AND(LEFT(AN200,1)="5", MID(AN200,2,1)&gt;="3"),"Loyal Customers",
IF(MID(AN200,2,1)="5","Frequent Buyers",
IF(RIGHT(AN200,1)="5","Big Spenders",
IF(LEFT(AN200,1)="4","Potential Loyalists",
IF(LEFT(AN200,1)="3","Needs Attention",
IF(LEFT(AN200,1)="2","About to Sleep",
IF(LEFT(AN200,1)="1","Lost",
IF(LEFT(AN200,1)&lt;="2","At Risk","Others")))))))))</f>
        <v>Potential Loyalists</v>
      </c>
    </row>
    <row r="201" spans="1:41" x14ac:dyDescent="0.3">
      <c r="A201">
        <v>8754</v>
      </c>
      <c r="B201">
        <v>1974</v>
      </c>
      <c r="C201" t="s">
        <v>37</v>
      </c>
      <c r="D201" t="s">
        <v>35</v>
      </c>
      <c r="E201">
        <v>45068</v>
      </c>
      <c r="F201">
        <v>0</v>
      </c>
      <c r="G201">
        <v>1</v>
      </c>
      <c r="H201" s="1">
        <v>41410</v>
      </c>
      <c r="I201">
        <v>25</v>
      </c>
      <c r="J201">
        <v>14</v>
      </c>
      <c r="K201">
        <v>0</v>
      </c>
      <c r="L201">
        <v>3</v>
      </c>
      <c r="M201">
        <v>0</v>
      </c>
      <c r="N201">
        <v>0</v>
      </c>
      <c r="O201">
        <v>3</v>
      </c>
      <c r="P201">
        <v>1</v>
      </c>
      <c r="Q201">
        <v>1</v>
      </c>
      <c r="R201">
        <v>0</v>
      </c>
      <c r="S201">
        <v>2</v>
      </c>
      <c r="T201">
        <v>7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30</v>
      </c>
      <c r="AC201" s="13">
        <f>SUM(Table13[[#This Row],[MntWines]:[MntGoldProds]])</f>
        <v>20</v>
      </c>
      <c r="AD201" s="13">
        <f>AVERAGE(Table13[[#This Row],[MntWines]:[MntGoldProds]])</f>
        <v>3.3333333333333335</v>
      </c>
      <c r="AG201">
        <f>SUM(Table13[[#This Row],[NumDealsPurchases]:[NumStorePurchases]])</f>
        <v>4</v>
      </c>
      <c r="AH201" s="14">
        <f>44232-Table13[[#This Row],[Dt_Customer]]</f>
        <v>2822</v>
      </c>
      <c r="AJ201" s="13">
        <f>Table13[[#This Row],[NumDealsPurchases]]/Table13[[#This Row],[Total Number of Purchases]]*100</f>
        <v>25</v>
      </c>
      <c r="AK201">
        <f>6-ROUNDUP(_xlfn.PERCENTRANK.INC(Table13[Recency],Table13[[#This Row],[Recency]])*5, 0)</f>
        <v>4</v>
      </c>
      <c r="AL201" s="15">
        <f>ROUNDUP(_xlfn.PERCENTRANK.INC(Table13[Total Number of Purchases],Table13[[#This Row],[Total Number of Purchases]])*5,0)</f>
        <v>1</v>
      </c>
      <c r="AM201" s="15">
        <f>ROUNDUP(_xlfn.PERCENTRANK.INC(Table13[Total Spend],Table13[[#This Row],[Total Spend]])*5,0)</f>
        <v>1</v>
      </c>
      <c r="AN201" s="15" t="str">
        <f>Table13[[#This Row],[Recency Score]]&amp;Table13[[#This Row],[Frequency Score]]&amp;Table13[[#This Row],[Monetary Score]]</f>
        <v>411</v>
      </c>
      <c r="AO201" s="15" t="str">
        <f>IF(AN201="555","Champions",
IF(AND(LEFT(AN201,1)="5", MID(AN201,2,1)&gt;="3"),"Loyal Customers",
IF(MID(AN201,2,1)="5","Frequent Buyers",
IF(RIGHT(AN201,1)="5","Big Spenders",
IF(LEFT(AN201,1)="4","Potential Loyalists",
IF(LEFT(AN201,1)="3","Needs Attention",
IF(LEFT(AN201,1)="2","About to Sleep",
IF(LEFT(AN201,1)="1","Lost",
IF(LEFT(AN201,1)&lt;="2","At Risk","Others")))))))))</f>
        <v>Potential Loyalists</v>
      </c>
    </row>
    <row r="202" spans="1:41" x14ac:dyDescent="0.3">
      <c r="A202">
        <v>948</v>
      </c>
      <c r="B202">
        <v>1971</v>
      </c>
      <c r="C202" t="s">
        <v>28</v>
      </c>
      <c r="D202" t="s">
        <v>31</v>
      </c>
      <c r="E202">
        <v>10245</v>
      </c>
      <c r="F202">
        <v>1</v>
      </c>
      <c r="G202">
        <v>0</v>
      </c>
      <c r="H202" s="1">
        <v>41409</v>
      </c>
      <c r="I202">
        <v>32</v>
      </c>
      <c r="J202">
        <v>4</v>
      </c>
      <c r="K202">
        <v>7</v>
      </c>
      <c r="L202">
        <v>7</v>
      </c>
      <c r="M202">
        <v>6</v>
      </c>
      <c r="N202">
        <v>4</v>
      </c>
      <c r="O202">
        <v>13</v>
      </c>
      <c r="P202">
        <v>3</v>
      </c>
      <c r="Q202">
        <v>1</v>
      </c>
      <c r="R202">
        <v>2</v>
      </c>
      <c r="S202">
        <v>2</v>
      </c>
      <c r="T202">
        <v>5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30</v>
      </c>
      <c r="AC202" s="13">
        <f>SUM(Table13[[#This Row],[MntWines]:[MntGoldProds]])</f>
        <v>41</v>
      </c>
      <c r="AD202" s="13">
        <f>AVERAGE(Table13[[#This Row],[MntWines]:[MntGoldProds]])</f>
        <v>6.833333333333333</v>
      </c>
      <c r="AG202">
        <f>SUM(Table13[[#This Row],[NumDealsPurchases]:[NumStorePurchases]])</f>
        <v>8</v>
      </c>
      <c r="AH202" s="14">
        <f>44232-Table13[[#This Row],[Dt_Customer]]</f>
        <v>2823</v>
      </c>
      <c r="AJ202" s="13">
        <f>Table13[[#This Row],[NumDealsPurchases]]/Table13[[#This Row],[Total Number of Purchases]]*100</f>
        <v>37.5</v>
      </c>
      <c r="AK202">
        <f>6-ROUNDUP(_xlfn.PERCENTRANK.INC(Table13[Recency],Table13[[#This Row],[Recency]])*5, 0)</f>
        <v>4</v>
      </c>
      <c r="AL202" s="15">
        <f>ROUNDUP(_xlfn.PERCENTRANK.INC(Table13[Total Number of Purchases],Table13[[#This Row],[Total Number of Purchases]])*5,0)</f>
        <v>2</v>
      </c>
      <c r="AM202" s="15">
        <f>ROUNDUP(_xlfn.PERCENTRANK.INC(Table13[Total Spend],Table13[[#This Row],[Total Spend]])*5,0)</f>
        <v>1</v>
      </c>
      <c r="AN202" s="15" t="str">
        <f>Table13[[#This Row],[Recency Score]]&amp;Table13[[#This Row],[Frequency Score]]&amp;Table13[[#This Row],[Monetary Score]]</f>
        <v>421</v>
      </c>
      <c r="AO202" s="15" t="str">
        <f>IF(AN202="555","Champions",
IF(AND(LEFT(AN202,1)="5", MID(AN202,2,1)&gt;="3"),"Loyal Customers",
IF(MID(AN202,2,1)="5","Frequent Buyers",
IF(RIGHT(AN202,1)="5","Big Spenders",
IF(LEFT(AN202,1)="4","Potential Loyalists",
IF(LEFT(AN202,1)="3","Needs Attention",
IF(LEFT(AN202,1)="2","About to Sleep",
IF(LEFT(AN202,1)="1","Lost",
IF(LEFT(AN202,1)&lt;="2","At Risk","Others")))))))))</f>
        <v>Potential Loyalists</v>
      </c>
    </row>
    <row r="203" spans="1:41" x14ac:dyDescent="0.3">
      <c r="A203">
        <v>10350</v>
      </c>
      <c r="B203">
        <v>1950</v>
      </c>
      <c r="C203" t="s">
        <v>37</v>
      </c>
      <c r="D203" t="s">
        <v>33</v>
      </c>
      <c r="E203">
        <v>54432</v>
      </c>
      <c r="F203">
        <v>2</v>
      </c>
      <c r="G203">
        <v>1</v>
      </c>
      <c r="H203" s="1">
        <v>41403</v>
      </c>
      <c r="I203">
        <v>37</v>
      </c>
      <c r="J203">
        <v>33</v>
      </c>
      <c r="K203">
        <v>0</v>
      </c>
      <c r="L203">
        <v>5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0</v>
      </c>
      <c r="S203">
        <v>3</v>
      </c>
      <c r="T203">
        <v>4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30</v>
      </c>
      <c r="AC203" s="13">
        <f>SUM(Table13[[#This Row],[MntWines]:[MntGoldProds]])</f>
        <v>38</v>
      </c>
      <c r="AD203" s="13">
        <f>AVERAGE(Table13[[#This Row],[MntWines]:[MntGoldProds]])</f>
        <v>6.333333333333333</v>
      </c>
      <c r="AG203">
        <f>SUM(Table13[[#This Row],[NumDealsPurchases]:[NumStorePurchases]])</f>
        <v>5</v>
      </c>
      <c r="AH203" s="14">
        <f>44232-Table13[[#This Row],[Dt_Customer]]</f>
        <v>2829</v>
      </c>
      <c r="AJ203" s="13">
        <f>Table13[[#This Row],[NumDealsPurchases]]/Table13[[#This Row],[Total Number of Purchases]]*100</f>
        <v>20</v>
      </c>
      <c r="AK203">
        <f>6-ROUNDUP(_xlfn.PERCENTRANK.INC(Table13[Recency],Table13[[#This Row],[Recency]])*5, 0)</f>
        <v>4</v>
      </c>
      <c r="AL203" s="15">
        <f>ROUNDUP(_xlfn.PERCENTRANK.INC(Table13[Total Number of Purchases],Table13[[#This Row],[Total Number of Purchases]])*5,0)</f>
        <v>1</v>
      </c>
      <c r="AM203" s="15">
        <f>ROUNDUP(_xlfn.PERCENTRANK.INC(Table13[Total Spend],Table13[[#This Row],[Total Spend]])*5,0)</f>
        <v>1</v>
      </c>
      <c r="AN203" s="15" t="str">
        <f>Table13[[#This Row],[Recency Score]]&amp;Table13[[#This Row],[Frequency Score]]&amp;Table13[[#This Row],[Monetary Score]]</f>
        <v>411</v>
      </c>
      <c r="AO203" s="15" t="str">
        <f>IF(AN203="555","Champions",
IF(AND(LEFT(AN203,1)="5", MID(AN203,2,1)&gt;="3"),"Loyal Customers",
IF(MID(AN203,2,1)="5","Frequent Buyers",
IF(RIGHT(AN203,1)="5","Big Spenders",
IF(LEFT(AN203,1)="4","Potential Loyalists",
IF(LEFT(AN203,1)="3","Needs Attention",
IF(LEFT(AN203,1)="2","About to Sleep",
IF(LEFT(AN203,1)="1","Lost",
IF(LEFT(AN203,1)&lt;="2","At Risk","Others")))))))))</f>
        <v>Potential Loyalists</v>
      </c>
    </row>
    <row r="204" spans="1:41" x14ac:dyDescent="0.3">
      <c r="A204">
        <v>9495</v>
      </c>
      <c r="B204">
        <v>1982</v>
      </c>
      <c r="C204" t="s">
        <v>28</v>
      </c>
      <c r="D204" t="s">
        <v>35</v>
      </c>
      <c r="E204">
        <v>71853</v>
      </c>
      <c r="F204">
        <v>0</v>
      </c>
      <c r="G204">
        <v>0</v>
      </c>
      <c r="H204" s="1">
        <v>41402</v>
      </c>
      <c r="I204">
        <v>29</v>
      </c>
      <c r="J204">
        <v>358</v>
      </c>
      <c r="K204">
        <v>108</v>
      </c>
      <c r="L204">
        <v>413</v>
      </c>
      <c r="M204">
        <v>141</v>
      </c>
      <c r="N204">
        <v>97</v>
      </c>
      <c r="O204">
        <v>32</v>
      </c>
      <c r="P204">
        <v>1</v>
      </c>
      <c r="Q204">
        <v>2</v>
      </c>
      <c r="R204">
        <v>8</v>
      </c>
      <c r="S204">
        <v>6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30</v>
      </c>
      <c r="AC204" s="13">
        <f>SUM(Table13[[#This Row],[MntWines]:[MntGoldProds]])</f>
        <v>1149</v>
      </c>
      <c r="AD204" s="13">
        <f>AVERAGE(Table13[[#This Row],[MntWines]:[MntGoldProds]])</f>
        <v>191.5</v>
      </c>
      <c r="AG204">
        <f>SUM(Table13[[#This Row],[NumDealsPurchases]:[NumStorePurchases]])</f>
        <v>17</v>
      </c>
      <c r="AH204" s="14">
        <f>44232-Table13[[#This Row],[Dt_Customer]]</f>
        <v>2830</v>
      </c>
      <c r="AJ204" s="13">
        <f>Table13[[#This Row],[NumDealsPurchases]]/Table13[[#This Row],[Total Number of Purchases]]*100</f>
        <v>5.8823529411764701</v>
      </c>
      <c r="AK204">
        <f>6-ROUNDUP(_xlfn.PERCENTRANK.INC(Table13[Recency],Table13[[#This Row],[Recency]])*5, 0)</f>
        <v>4</v>
      </c>
      <c r="AL204" s="15">
        <f>ROUNDUP(_xlfn.PERCENTRANK.INC(Table13[Total Number of Purchases],Table13[[#This Row],[Total Number of Purchases]])*5,0)</f>
        <v>3</v>
      </c>
      <c r="AM204" s="15">
        <f>ROUNDUP(_xlfn.PERCENTRANK.INC(Table13[Total Spend],Table13[[#This Row],[Total Spend]])*5,0)</f>
        <v>4</v>
      </c>
      <c r="AN204" s="15" t="str">
        <f>Table13[[#This Row],[Recency Score]]&amp;Table13[[#This Row],[Frequency Score]]&amp;Table13[[#This Row],[Monetary Score]]</f>
        <v>434</v>
      </c>
      <c r="AO204" s="15" t="str">
        <f>IF(AN204="555","Champions",
IF(AND(LEFT(AN204,1)="5", MID(AN204,2,1)&gt;="3"),"Loyal Customers",
IF(MID(AN204,2,1)="5","Frequent Buyers",
IF(RIGHT(AN204,1)="5","Big Spenders",
IF(LEFT(AN204,1)="4","Potential Loyalists",
IF(LEFT(AN204,1)="3","Needs Attention",
IF(LEFT(AN204,1)="2","About to Sleep",
IF(LEFT(AN204,1)="1","Lost",
IF(LEFT(AN204,1)&lt;="2","At Risk","Others")))))))))</f>
        <v>Potential Loyalists</v>
      </c>
    </row>
    <row r="205" spans="1:41" x14ac:dyDescent="0.3">
      <c r="A205">
        <v>2631</v>
      </c>
      <c r="B205">
        <v>1982</v>
      </c>
      <c r="C205" t="s">
        <v>28</v>
      </c>
      <c r="D205" t="s">
        <v>35</v>
      </c>
      <c r="E205">
        <v>71853</v>
      </c>
      <c r="F205">
        <v>0</v>
      </c>
      <c r="G205">
        <v>0</v>
      </c>
      <c r="H205" s="1">
        <v>41402</v>
      </c>
      <c r="I205">
        <v>29</v>
      </c>
      <c r="J205">
        <v>358</v>
      </c>
      <c r="K205">
        <v>108</v>
      </c>
      <c r="L205">
        <v>413</v>
      </c>
      <c r="M205">
        <v>141</v>
      </c>
      <c r="N205">
        <v>97</v>
      </c>
      <c r="O205">
        <v>32</v>
      </c>
      <c r="P205">
        <v>1</v>
      </c>
      <c r="Q205">
        <v>2</v>
      </c>
      <c r="R205">
        <v>8</v>
      </c>
      <c r="S205">
        <v>6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30</v>
      </c>
      <c r="AC205" s="13">
        <f>SUM(Table13[[#This Row],[MntWines]:[MntGoldProds]])</f>
        <v>1149</v>
      </c>
      <c r="AD205" s="13">
        <f>AVERAGE(Table13[[#This Row],[MntWines]:[MntGoldProds]])</f>
        <v>191.5</v>
      </c>
      <c r="AG205">
        <f>SUM(Table13[[#This Row],[NumDealsPurchases]:[NumStorePurchases]])</f>
        <v>17</v>
      </c>
      <c r="AH205" s="14">
        <f>44232-Table13[[#This Row],[Dt_Customer]]</f>
        <v>2830</v>
      </c>
      <c r="AJ205" s="13">
        <f>Table13[[#This Row],[NumDealsPurchases]]/Table13[[#This Row],[Total Number of Purchases]]*100</f>
        <v>5.8823529411764701</v>
      </c>
      <c r="AK205">
        <f>6-ROUNDUP(_xlfn.PERCENTRANK.INC(Table13[Recency],Table13[[#This Row],[Recency]])*5, 0)</f>
        <v>4</v>
      </c>
      <c r="AL205" s="15">
        <f>ROUNDUP(_xlfn.PERCENTRANK.INC(Table13[Total Number of Purchases],Table13[[#This Row],[Total Number of Purchases]])*5,0)</f>
        <v>3</v>
      </c>
      <c r="AM205" s="15">
        <f>ROUNDUP(_xlfn.PERCENTRANK.INC(Table13[Total Spend],Table13[[#This Row],[Total Spend]])*5,0)</f>
        <v>4</v>
      </c>
      <c r="AN205" s="15" t="str">
        <f>Table13[[#This Row],[Recency Score]]&amp;Table13[[#This Row],[Frequency Score]]&amp;Table13[[#This Row],[Monetary Score]]</f>
        <v>434</v>
      </c>
      <c r="AO205" s="15" t="str">
        <f>IF(AN205="555","Champions",
IF(AND(LEFT(AN205,1)="5", MID(AN205,2,1)&gt;="3"),"Loyal Customers",
IF(MID(AN205,2,1)="5","Frequent Buyers",
IF(RIGHT(AN205,1)="5","Big Spenders",
IF(LEFT(AN205,1)="4","Potential Loyalists",
IF(LEFT(AN205,1)="3","Needs Attention",
IF(LEFT(AN205,1)="2","About to Sleep",
IF(LEFT(AN205,1)="1","Lost",
IF(LEFT(AN205,1)&lt;="2","At Risk","Others")))))))))</f>
        <v>Potential Loyalists</v>
      </c>
    </row>
    <row r="206" spans="1:41" x14ac:dyDescent="0.3">
      <c r="A206">
        <v>6177</v>
      </c>
      <c r="B206">
        <v>1985</v>
      </c>
      <c r="C206" t="s">
        <v>37</v>
      </c>
      <c r="D206" t="s">
        <v>33</v>
      </c>
      <c r="E206">
        <v>33454</v>
      </c>
      <c r="F206">
        <v>1</v>
      </c>
      <c r="G206">
        <v>0</v>
      </c>
      <c r="H206" s="1">
        <v>41402</v>
      </c>
      <c r="I206">
        <v>32</v>
      </c>
      <c r="J206">
        <v>76</v>
      </c>
      <c r="K206">
        <v>10</v>
      </c>
      <c r="L206">
        <v>56</v>
      </c>
      <c r="M206">
        <v>3</v>
      </c>
      <c r="N206">
        <v>1</v>
      </c>
      <c r="O206">
        <v>23</v>
      </c>
      <c r="P206">
        <v>2</v>
      </c>
      <c r="Q206">
        <v>4</v>
      </c>
      <c r="R206">
        <v>0</v>
      </c>
      <c r="S206">
        <v>4</v>
      </c>
      <c r="T206">
        <v>8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t="s">
        <v>34</v>
      </c>
      <c r="AC206" s="13">
        <f>SUM(Table13[[#This Row],[MntWines]:[MntGoldProds]])</f>
        <v>169</v>
      </c>
      <c r="AD206" s="13">
        <f>AVERAGE(Table13[[#This Row],[MntWines]:[MntGoldProds]])</f>
        <v>28.166666666666668</v>
      </c>
      <c r="AG206">
        <f>SUM(Table13[[#This Row],[NumDealsPurchases]:[NumStorePurchases]])</f>
        <v>10</v>
      </c>
      <c r="AH206" s="14">
        <f>44232-Table13[[#This Row],[Dt_Customer]]</f>
        <v>2830</v>
      </c>
      <c r="AJ206" s="13">
        <f>Table13[[#This Row],[NumDealsPurchases]]/Table13[[#This Row],[Total Number of Purchases]]*100</f>
        <v>20</v>
      </c>
      <c r="AK206">
        <f>6-ROUNDUP(_xlfn.PERCENTRANK.INC(Table13[Recency],Table13[[#This Row],[Recency]])*5, 0)</f>
        <v>4</v>
      </c>
      <c r="AL206" s="15">
        <f>ROUNDUP(_xlfn.PERCENTRANK.INC(Table13[Total Number of Purchases],Table13[[#This Row],[Total Number of Purchases]])*5,0)</f>
        <v>2</v>
      </c>
      <c r="AM206" s="15">
        <f>ROUNDUP(_xlfn.PERCENTRANK.INC(Table13[Total Spend],Table13[[#This Row],[Total Spend]])*5,0)</f>
        <v>2</v>
      </c>
      <c r="AN206" s="15" t="str">
        <f>Table13[[#This Row],[Recency Score]]&amp;Table13[[#This Row],[Frequency Score]]&amp;Table13[[#This Row],[Monetary Score]]</f>
        <v>422</v>
      </c>
      <c r="AO206" s="15" t="str">
        <f>IF(AN206="555","Champions",
IF(AND(LEFT(AN206,1)="5", MID(AN206,2,1)&gt;="3"),"Loyal Customers",
IF(MID(AN206,2,1)="5","Frequent Buyers",
IF(RIGHT(AN206,1)="5","Big Spenders",
IF(LEFT(AN206,1)="4","Potential Loyalists",
IF(LEFT(AN206,1)="3","Needs Attention",
IF(LEFT(AN206,1)="2","About to Sleep",
IF(LEFT(AN206,1)="1","Lost",
IF(LEFT(AN206,1)&lt;="2","At Risk","Others")))))))))</f>
        <v>Potential Loyalists</v>
      </c>
    </row>
    <row r="207" spans="1:41" x14ac:dyDescent="0.3">
      <c r="A207">
        <v>2942</v>
      </c>
      <c r="B207">
        <v>1964</v>
      </c>
      <c r="C207" t="s">
        <v>28</v>
      </c>
      <c r="D207" t="s">
        <v>31</v>
      </c>
      <c r="E207">
        <v>45906</v>
      </c>
      <c r="F207">
        <v>0</v>
      </c>
      <c r="G207">
        <v>1</v>
      </c>
      <c r="H207" s="1">
        <v>41401</v>
      </c>
      <c r="I207">
        <v>20</v>
      </c>
      <c r="J207">
        <v>305</v>
      </c>
      <c r="K207">
        <v>3</v>
      </c>
      <c r="L207">
        <v>27</v>
      </c>
      <c r="M207">
        <v>4</v>
      </c>
      <c r="N207">
        <v>3</v>
      </c>
      <c r="O207">
        <v>144</v>
      </c>
      <c r="P207">
        <v>2</v>
      </c>
      <c r="Q207">
        <v>5</v>
      </c>
      <c r="R207">
        <v>4</v>
      </c>
      <c r="S207">
        <v>4</v>
      </c>
      <c r="T207">
        <v>5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 t="s">
        <v>30</v>
      </c>
      <c r="AC207" s="13">
        <f>SUM(Table13[[#This Row],[MntWines]:[MntGoldProds]])</f>
        <v>486</v>
      </c>
      <c r="AD207" s="13">
        <f>AVERAGE(Table13[[#This Row],[MntWines]:[MntGoldProds]])</f>
        <v>81</v>
      </c>
      <c r="AG207">
        <f>SUM(Table13[[#This Row],[NumDealsPurchases]:[NumStorePurchases]])</f>
        <v>15</v>
      </c>
      <c r="AH207" s="14">
        <f>44232-Table13[[#This Row],[Dt_Customer]]</f>
        <v>2831</v>
      </c>
      <c r="AJ207" s="13">
        <f>Table13[[#This Row],[NumDealsPurchases]]/Table13[[#This Row],[Total Number of Purchases]]*100</f>
        <v>13.333333333333334</v>
      </c>
      <c r="AK207">
        <f>6-ROUNDUP(_xlfn.PERCENTRANK.INC(Table13[Recency],Table13[[#This Row],[Recency]])*5, 0)</f>
        <v>4</v>
      </c>
      <c r="AL207" s="15">
        <f>ROUNDUP(_xlfn.PERCENTRANK.INC(Table13[Total Number of Purchases],Table13[[#This Row],[Total Number of Purchases]])*5,0)</f>
        <v>3</v>
      </c>
      <c r="AM207" s="15">
        <f>ROUNDUP(_xlfn.PERCENTRANK.INC(Table13[Total Spend],Table13[[#This Row],[Total Spend]])*5,0)</f>
        <v>3</v>
      </c>
      <c r="AN207" s="15" t="str">
        <f>Table13[[#This Row],[Recency Score]]&amp;Table13[[#This Row],[Frequency Score]]&amp;Table13[[#This Row],[Monetary Score]]</f>
        <v>433</v>
      </c>
      <c r="AO207" s="15" t="str">
        <f>IF(AN207="555","Champions",
IF(AND(LEFT(AN207,1)="5", MID(AN207,2,1)&gt;="3"),"Loyal Customers",
IF(MID(AN207,2,1)="5","Frequent Buyers",
IF(RIGHT(AN207,1)="5","Big Spenders",
IF(LEFT(AN207,1)="4","Potential Loyalists",
IF(LEFT(AN207,1)="3","Needs Attention",
IF(LEFT(AN207,1)="2","About to Sleep",
IF(LEFT(AN207,1)="1","Lost",
IF(LEFT(AN207,1)&lt;="2","At Risk","Others")))))))))</f>
        <v>Potential Loyalists</v>
      </c>
    </row>
    <row r="208" spans="1:41" x14ac:dyDescent="0.3">
      <c r="A208">
        <v>3517</v>
      </c>
      <c r="B208">
        <v>1952</v>
      </c>
      <c r="C208" t="s">
        <v>28</v>
      </c>
      <c r="D208" t="s">
        <v>31</v>
      </c>
      <c r="E208">
        <v>40887</v>
      </c>
      <c r="F208">
        <v>1</v>
      </c>
      <c r="G208">
        <v>1</v>
      </c>
      <c r="H208" s="1">
        <v>41400</v>
      </c>
      <c r="I208">
        <v>32</v>
      </c>
      <c r="J208">
        <v>50</v>
      </c>
      <c r="K208">
        <v>4</v>
      </c>
      <c r="L208">
        <v>44</v>
      </c>
      <c r="M208">
        <v>10</v>
      </c>
      <c r="N208">
        <v>10</v>
      </c>
      <c r="O208">
        <v>43</v>
      </c>
      <c r="P208">
        <v>3</v>
      </c>
      <c r="Q208">
        <v>3</v>
      </c>
      <c r="R208">
        <v>1</v>
      </c>
      <c r="S208">
        <v>3</v>
      </c>
      <c r="T208">
        <v>9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 t="s">
        <v>30</v>
      </c>
      <c r="AC208" s="13">
        <f>SUM(Table13[[#This Row],[MntWines]:[MntGoldProds]])</f>
        <v>161</v>
      </c>
      <c r="AD208" s="13">
        <f>AVERAGE(Table13[[#This Row],[MntWines]:[MntGoldProds]])</f>
        <v>26.833333333333332</v>
      </c>
      <c r="AG208">
        <f>SUM(Table13[[#This Row],[NumDealsPurchases]:[NumStorePurchases]])</f>
        <v>10</v>
      </c>
      <c r="AH208" s="14">
        <f>44232-Table13[[#This Row],[Dt_Customer]]</f>
        <v>2832</v>
      </c>
      <c r="AJ208" s="13">
        <f>Table13[[#This Row],[NumDealsPurchases]]/Table13[[#This Row],[Total Number of Purchases]]*100</f>
        <v>30</v>
      </c>
      <c r="AK208">
        <f>6-ROUNDUP(_xlfn.PERCENTRANK.INC(Table13[Recency],Table13[[#This Row],[Recency]])*5, 0)</f>
        <v>4</v>
      </c>
      <c r="AL208" s="15">
        <f>ROUNDUP(_xlfn.PERCENTRANK.INC(Table13[Total Number of Purchases],Table13[[#This Row],[Total Number of Purchases]])*5,0)</f>
        <v>2</v>
      </c>
      <c r="AM208" s="15">
        <f>ROUNDUP(_xlfn.PERCENTRANK.INC(Table13[Total Spend],Table13[[#This Row],[Total Spend]])*5,0)</f>
        <v>2</v>
      </c>
      <c r="AN208" s="15" t="str">
        <f>Table13[[#This Row],[Recency Score]]&amp;Table13[[#This Row],[Frequency Score]]&amp;Table13[[#This Row],[Monetary Score]]</f>
        <v>422</v>
      </c>
      <c r="AO208" s="15" t="str">
        <f>IF(AN208="555","Champions",
IF(AND(LEFT(AN208,1)="5", MID(AN208,2,1)&gt;="3"),"Loyal Customers",
IF(MID(AN208,2,1)="5","Frequent Buyers",
IF(RIGHT(AN208,1)="5","Big Spenders",
IF(LEFT(AN208,1)="4","Potential Loyalists",
IF(LEFT(AN208,1)="3","Needs Attention",
IF(LEFT(AN208,1)="2","About to Sleep",
IF(LEFT(AN208,1)="1","Lost",
IF(LEFT(AN208,1)&lt;="2","At Risk","Others")))))))))</f>
        <v>Potential Loyalists</v>
      </c>
    </row>
    <row r="209" spans="1:41" x14ac:dyDescent="0.3">
      <c r="A209">
        <v>2499</v>
      </c>
      <c r="B209">
        <v>1958</v>
      </c>
      <c r="C209" t="s">
        <v>38</v>
      </c>
      <c r="D209" t="s">
        <v>31</v>
      </c>
      <c r="E209">
        <v>75342</v>
      </c>
      <c r="F209">
        <v>0</v>
      </c>
      <c r="G209">
        <v>1</v>
      </c>
      <c r="H209" s="1">
        <v>41400</v>
      </c>
      <c r="I209">
        <v>38</v>
      </c>
      <c r="J209">
        <v>204</v>
      </c>
      <c r="K209">
        <v>97</v>
      </c>
      <c r="L209">
        <v>97</v>
      </c>
      <c r="M209">
        <v>21</v>
      </c>
      <c r="N209">
        <v>118</v>
      </c>
      <c r="O209">
        <v>26</v>
      </c>
      <c r="P209">
        <v>1</v>
      </c>
      <c r="Q209">
        <v>5</v>
      </c>
      <c r="R209">
        <v>2</v>
      </c>
      <c r="S209">
        <v>10</v>
      </c>
      <c r="T209">
        <v>4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t="s">
        <v>30</v>
      </c>
      <c r="AC209" s="13">
        <f>SUM(Table13[[#This Row],[MntWines]:[MntGoldProds]])</f>
        <v>563</v>
      </c>
      <c r="AD209" s="13">
        <f>AVERAGE(Table13[[#This Row],[MntWines]:[MntGoldProds]])</f>
        <v>93.833333333333329</v>
      </c>
      <c r="AG209">
        <f>SUM(Table13[[#This Row],[NumDealsPurchases]:[NumStorePurchases]])</f>
        <v>18</v>
      </c>
      <c r="AH209" s="14">
        <f>44232-Table13[[#This Row],[Dt_Customer]]</f>
        <v>2832</v>
      </c>
      <c r="AJ209" s="13">
        <f>Table13[[#This Row],[NumDealsPurchases]]/Table13[[#This Row],[Total Number of Purchases]]*100</f>
        <v>5.5555555555555554</v>
      </c>
      <c r="AK209">
        <f>6-ROUNDUP(_xlfn.PERCENTRANK.INC(Table13[Recency],Table13[[#This Row],[Recency]])*5, 0)</f>
        <v>4</v>
      </c>
      <c r="AL209" s="15">
        <f>ROUNDUP(_xlfn.PERCENTRANK.INC(Table13[Total Number of Purchases],Table13[[#This Row],[Total Number of Purchases]])*5,0)</f>
        <v>4</v>
      </c>
      <c r="AM209" s="15">
        <f>ROUNDUP(_xlfn.PERCENTRANK.INC(Table13[Total Spend],Table13[[#This Row],[Total Spend]])*5,0)</f>
        <v>3</v>
      </c>
      <c r="AN209" s="15" t="str">
        <f>Table13[[#This Row],[Recency Score]]&amp;Table13[[#This Row],[Frequency Score]]&amp;Table13[[#This Row],[Monetary Score]]</f>
        <v>443</v>
      </c>
      <c r="AO209" s="15" t="str">
        <f>IF(AN209="555","Champions",
IF(AND(LEFT(AN209,1)="5", MID(AN209,2,1)&gt;="3"),"Loyal Customers",
IF(MID(AN209,2,1)="5","Frequent Buyers",
IF(RIGHT(AN209,1)="5","Big Spenders",
IF(LEFT(AN209,1)="4","Potential Loyalists",
IF(LEFT(AN209,1)="3","Needs Attention",
IF(LEFT(AN209,1)="2","About to Sleep",
IF(LEFT(AN209,1)="1","Lost",
IF(LEFT(AN209,1)&lt;="2","At Risk","Others")))))))))</f>
        <v>Potential Loyalists</v>
      </c>
    </row>
    <row r="210" spans="1:41" x14ac:dyDescent="0.3">
      <c r="A210">
        <v>2428</v>
      </c>
      <c r="B210">
        <v>1970</v>
      </c>
      <c r="C210" t="s">
        <v>28</v>
      </c>
      <c r="D210" t="s">
        <v>33</v>
      </c>
      <c r="E210">
        <v>28164</v>
      </c>
      <c r="F210">
        <v>1</v>
      </c>
      <c r="G210">
        <v>0</v>
      </c>
      <c r="H210" s="1">
        <v>41398</v>
      </c>
      <c r="I210">
        <v>23</v>
      </c>
      <c r="J210">
        <v>3</v>
      </c>
      <c r="K210">
        <v>18</v>
      </c>
      <c r="L210">
        <v>26</v>
      </c>
      <c r="M210">
        <v>11</v>
      </c>
      <c r="N210">
        <v>8</v>
      </c>
      <c r="O210">
        <v>12</v>
      </c>
      <c r="P210">
        <v>3</v>
      </c>
      <c r="Q210">
        <v>2</v>
      </c>
      <c r="R210">
        <v>0</v>
      </c>
      <c r="S210">
        <v>4</v>
      </c>
      <c r="T210">
        <v>7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t="s">
        <v>39</v>
      </c>
      <c r="AC210" s="13">
        <f>SUM(Table13[[#This Row],[MntWines]:[MntGoldProds]])</f>
        <v>78</v>
      </c>
      <c r="AD210" s="13">
        <f>AVERAGE(Table13[[#This Row],[MntWines]:[MntGoldProds]])</f>
        <v>13</v>
      </c>
      <c r="AG210">
        <f>SUM(Table13[[#This Row],[NumDealsPurchases]:[NumStorePurchases]])</f>
        <v>9</v>
      </c>
      <c r="AH210" s="14">
        <f>44232-Table13[[#This Row],[Dt_Customer]]</f>
        <v>2834</v>
      </c>
      <c r="AJ210" s="13">
        <f>Table13[[#This Row],[NumDealsPurchases]]/Table13[[#This Row],[Total Number of Purchases]]*100</f>
        <v>33.333333333333329</v>
      </c>
      <c r="AK210">
        <f>6-ROUNDUP(_xlfn.PERCENTRANK.INC(Table13[Recency],Table13[[#This Row],[Recency]])*5, 0)</f>
        <v>4</v>
      </c>
      <c r="AL210" s="15">
        <f>ROUNDUP(_xlfn.PERCENTRANK.INC(Table13[Total Number of Purchases],Table13[[#This Row],[Total Number of Purchases]])*5,0)</f>
        <v>2</v>
      </c>
      <c r="AM210" s="15">
        <f>ROUNDUP(_xlfn.PERCENTRANK.INC(Table13[Total Spend],Table13[[#This Row],[Total Spend]])*5,0)</f>
        <v>2</v>
      </c>
      <c r="AN210" s="15" t="str">
        <f>Table13[[#This Row],[Recency Score]]&amp;Table13[[#This Row],[Frequency Score]]&amp;Table13[[#This Row],[Monetary Score]]</f>
        <v>422</v>
      </c>
      <c r="AO210" s="15" t="str">
        <f>IF(AN210="555","Champions",
IF(AND(LEFT(AN210,1)="5", MID(AN210,2,1)&gt;="3"),"Loyal Customers",
IF(MID(AN210,2,1)="5","Frequent Buyers",
IF(RIGHT(AN210,1)="5","Big Spenders",
IF(LEFT(AN210,1)="4","Potential Loyalists",
IF(LEFT(AN210,1)="3","Needs Attention",
IF(LEFT(AN210,1)="2","About to Sleep",
IF(LEFT(AN210,1)="1","Lost",
IF(LEFT(AN210,1)&lt;="2","At Risk","Others")))))))))</f>
        <v>Potential Loyalists</v>
      </c>
    </row>
    <row r="211" spans="1:41" x14ac:dyDescent="0.3">
      <c r="A211">
        <v>1109</v>
      </c>
      <c r="B211">
        <v>1982</v>
      </c>
      <c r="C211" t="s">
        <v>41</v>
      </c>
      <c r="D211" t="s">
        <v>35</v>
      </c>
      <c r="E211">
        <v>27590</v>
      </c>
      <c r="F211">
        <v>1</v>
      </c>
      <c r="G211">
        <v>0</v>
      </c>
      <c r="H211" s="1">
        <v>41387</v>
      </c>
      <c r="I211">
        <v>38</v>
      </c>
      <c r="J211">
        <v>6</v>
      </c>
      <c r="K211">
        <v>0</v>
      </c>
      <c r="L211">
        <v>5</v>
      </c>
      <c r="M211">
        <v>0</v>
      </c>
      <c r="N211">
        <v>0</v>
      </c>
      <c r="O211">
        <v>1</v>
      </c>
      <c r="P211">
        <v>1</v>
      </c>
      <c r="Q211">
        <v>1</v>
      </c>
      <c r="R211">
        <v>0</v>
      </c>
      <c r="S211">
        <v>2</v>
      </c>
      <c r="T211">
        <v>7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t="s">
        <v>30</v>
      </c>
      <c r="AC211" s="13">
        <f>SUM(Table13[[#This Row],[MntWines]:[MntGoldProds]])</f>
        <v>12</v>
      </c>
      <c r="AD211" s="13">
        <f>AVERAGE(Table13[[#This Row],[MntWines]:[MntGoldProds]])</f>
        <v>2</v>
      </c>
      <c r="AG211">
        <f>SUM(Table13[[#This Row],[NumDealsPurchases]:[NumStorePurchases]])</f>
        <v>4</v>
      </c>
      <c r="AH211" s="14">
        <f>44232-Table13[[#This Row],[Dt_Customer]]</f>
        <v>2845</v>
      </c>
      <c r="AJ211" s="13">
        <f>Table13[[#This Row],[NumDealsPurchases]]/Table13[[#This Row],[Total Number of Purchases]]*100</f>
        <v>25</v>
      </c>
      <c r="AK211">
        <f>6-ROUNDUP(_xlfn.PERCENTRANK.INC(Table13[Recency],Table13[[#This Row],[Recency]])*5, 0)</f>
        <v>4</v>
      </c>
      <c r="AL211" s="15">
        <f>ROUNDUP(_xlfn.PERCENTRANK.INC(Table13[Total Number of Purchases],Table13[[#This Row],[Total Number of Purchases]])*5,0)</f>
        <v>1</v>
      </c>
      <c r="AM211" s="15">
        <f>ROUNDUP(_xlfn.PERCENTRANK.INC(Table13[Total Spend],Table13[[#This Row],[Total Spend]])*5,0)</f>
        <v>1</v>
      </c>
      <c r="AN211" s="15" t="str">
        <f>Table13[[#This Row],[Recency Score]]&amp;Table13[[#This Row],[Frequency Score]]&amp;Table13[[#This Row],[Monetary Score]]</f>
        <v>411</v>
      </c>
      <c r="AO211" s="15" t="str">
        <f>IF(AN211="555","Champions",
IF(AND(LEFT(AN211,1)="5", MID(AN211,2,1)&gt;="3"),"Loyal Customers",
IF(MID(AN211,2,1)="5","Frequent Buyers",
IF(RIGHT(AN211,1)="5","Big Spenders",
IF(LEFT(AN211,1)="4","Potential Loyalists",
IF(LEFT(AN211,1)="3","Needs Attention",
IF(LEFT(AN211,1)="2","About to Sleep",
IF(LEFT(AN211,1)="1","Lost",
IF(LEFT(AN211,1)&lt;="2","At Risk","Others")))))))))</f>
        <v>Potential Loyalists</v>
      </c>
    </row>
    <row r="212" spans="1:41" x14ac:dyDescent="0.3">
      <c r="A212">
        <v>6197</v>
      </c>
      <c r="B212">
        <v>1962</v>
      </c>
      <c r="C212" t="s">
        <v>37</v>
      </c>
      <c r="D212" t="s">
        <v>31</v>
      </c>
      <c r="E212">
        <v>27238</v>
      </c>
      <c r="F212">
        <v>1</v>
      </c>
      <c r="G212">
        <v>1</v>
      </c>
      <c r="H212" s="1">
        <v>41384</v>
      </c>
      <c r="I212">
        <v>39</v>
      </c>
      <c r="J212">
        <v>37</v>
      </c>
      <c r="K212">
        <v>0</v>
      </c>
      <c r="L212">
        <v>17</v>
      </c>
      <c r="M212">
        <v>0</v>
      </c>
      <c r="N212">
        <v>0</v>
      </c>
      <c r="O212">
        <v>3</v>
      </c>
      <c r="P212">
        <v>3</v>
      </c>
      <c r="Q212">
        <v>3</v>
      </c>
      <c r="R212">
        <v>0</v>
      </c>
      <c r="S212">
        <v>3</v>
      </c>
      <c r="T212">
        <v>9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30</v>
      </c>
      <c r="AC212" s="13">
        <f>SUM(Table13[[#This Row],[MntWines]:[MntGoldProds]])</f>
        <v>57</v>
      </c>
      <c r="AD212" s="13">
        <f>AVERAGE(Table13[[#This Row],[MntWines]:[MntGoldProds]])</f>
        <v>9.5</v>
      </c>
      <c r="AG212">
        <f>SUM(Table13[[#This Row],[NumDealsPurchases]:[NumStorePurchases]])</f>
        <v>9</v>
      </c>
      <c r="AH212" s="14">
        <f>44232-Table13[[#This Row],[Dt_Customer]]</f>
        <v>2848</v>
      </c>
      <c r="AJ212" s="13">
        <f>Table13[[#This Row],[NumDealsPurchases]]/Table13[[#This Row],[Total Number of Purchases]]*100</f>
        <v>33.333333333333329</v>
      </c>
      <c r="AK212">
        <f>6-ROUNDUP(_xlfn.PERCENTRANK.INC(Table13[Recency],Table13[[#This Row],[Recency]])*5, 0)</f>
        <v>4</v>
      </c>
      <c r="AL212" s="15">
        <f>ROUNDUP(_xlfn.PERCENTRANK.INC(Table13[Total Number of Purchases],Table13[[#This Row],[Total Number of Purchases]])*5,0)</f>
        <v>2</v>
      </c>
      <c r="AM212" s="15">
        <f>ROUNDUP(_xlfn.PERCENTRANK.INC(Table13[Total Spend],Table13[[#This Row],[Total Spend]])*5,0)</f>
        <v>2</v>
      </c>
      <c r="AN212" s="15" t="str">
        <f>Table13[[#This Row],[Recency Score]]&amp;Table13[[#This Row],[Frequency Score]]&amp;Table13[[#This Row],[Monetary Score]]</f>
        <v>422</v>
      </c>
      <c r="AO212" s="15" t="str">
        <f>IF(AN212="555","Champions",
IF(AND(LEFT(AN212,1)="5", MID(AN212,2,1)&gt;="3"),"Loyal Customers",
IF(MID(AN212,2,1)="5","Frequent Buyers",
IF(RIGHT(AN212,1)="5","Big Spenders",
IF(LEFT(AN212,1)="4","Potential Loyalists",
IF(LEFT(AN212,1)="3","Needs Attention",
IF(LEFT(AN212,1)="2","About to Sleep",
IF(LEFT(AN212,1)="1","Lost",
IF(LEFT(AN212,1)&lt;="2","At Risk","Others")))))))))</f>
        <v>Potential Loyalists</v>
      </c>
    </row>
    <row r="213" spans="1:41" x14ac:dyDescent="0.3">
      <c r="A213">
        <v>7610</v>
      </c>
      <c r="B213">
        <v>1983</v>
      </c>
      <c r="C213" t="s">
        <v>28</v>
      </c>
      <c r="D213" t="s">
        <v>35</v>
      </c>
      <c r="E213">
        <v>37292</v>
      </c>
      <c r="F213">
        <v>1</v>
      </c>
      <c r="G213">
        <v>0</v>
      </c>
      <c r="H213" s="1">
        <v>41382</v>
      </c>
      <c r="I213">
        <v>32</v>
      </c>
      <c r="J213">
        <v>275</v>
      </c>
      <c r="K213">
        <v>0</v>
      </c>
      <c r="L213">
        <v>86</v>
      </c>
      <c r="M213">
        <v>10</v>
      </c>
      <c r="N213">
        <v>23</v>
      </c>
      <c r="O213">
        <v>66</v>
      </c>
      <c r="P213">
        <v>5</v>
      </c>
      <c r="Q213">
        <v>6</v>
      </c>
      <c r="R213">
        <v>3</v>
      </c>
      <c r="S213">
        <v>5</v>
      </c>
      <c r="T213">
        <v>8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30</v>
      </c>
      <c r="AC213" s="13">
        <f>SUM(Table13[[#This Row],[MntWines]:[MntGoldProds]])</f>
        <v>460</v>
      </c>
      <c r="AD213" s="13">
        <f>AVERAGE(Table13[[#This Row],[MntWines]:[MntGoldProds]])</f>
        <v>76.666666666666671</v>
      </c>
      <c r="AG213">
        <f>SUM(Table13[[#This Row],[NumDealsPurchases]:[NumStorePurchases]])</f>
        <v>19</v>
      </c>
      <c r="AH213" s="14">
        <f>44232-Table13[[#This Row],[Dt_Customer]]</f>
        <v>2850</v>
      </c>
      <c r="AJ213" s="13">
        <f>Table13[[#This Row],[NumDealsPurchases]]/Table13[[#This Row],[Total Number of Purchases]]*100</f>
        <v>26.315789473684209</v>
      </c>
      <c r="AK213">
        <f>6-ROUNDUP(_xlfn.PERCENTRANK.INC(Table13[Recency],Table13[[#This Row],[Recency]])*5, 0)</f>
        <v>4</v>
      </c>
      <c r="AL213" s="15">
        <f>ROUNDUP(_xlfn.PERCENTRANK.INC(Table13[Total Number of Purchases],Table13[[#This Row],[Total Number of Purchases]])*5,0)</f>
        <v>4</v>
      </c>
      <c r="AM213" s="15">
        <f>ROUNDUP(_xlfn.PERCENTRANK.INC(Table13[Total Spend],Table13[[#This Row],[Total Spend]])*5,0)</f>
        <v>3</v>
      </c>
      <c r="AN213" s="15" t="str">
        <f>Table13[[#This Row],[Recency Score]]&amp;Table13[[#This Row],[Frequency Score]]&amp;Table13[[#This Row],[Monetary Score]]</f>
        <v>443</v>
      </c>
      <c r="AO213" s="15" t="str">
        <f>IF(AN213="555","Champions",
IF(AND(LEFT(AN213,1)="5", MID(AN213,2,1)&gt;="3"),"Loyal Customers",
IF(MID(AN213,2,1)="5","Frequent Buyers",
IF(RIGHT(AN213,1)="5","Big Spenders",
IF(LEFT(AN213,1)="4","Potential Loyalists",
IF(LEFT(AN213,1)="3","Needs Attention",
IF(LEFT(AN213,1)="2","About to Sleep",
IF(LEFT(AN213,1)="1","Lost",
IF(LEFT(AN213,1)&lt;="2","At Risk","Others")))))))))</f>
        <v>Potential Loyalists</v>
      </c>
    </row>
    <row r="214" spans="1:41" x14ac:dyDescent="0.3">
      <c r="A214">
        <v>2371</v>
      </c>
      <c r="B214">
        <v>1972</v>
      </c>
      <c r="C214" t="s">
        <v>28</v>
      </c>
      <c r="D214" t="s">
        <v>33</v>
      </c>
      <c r="E214">
        <v>33622</v>
      </c>
      <c r="F214">
        <v>1</v>
      </c>
      <c r="G214">
        <v>1</v>
      </c>
      <c r="H214" s="1">
        <v>41377</v>
      </c>
      <c r="I214">
        <v>22</v>
      </c>
      <c r="J214">
        <v>39</v>
      </c>
      <c r="K214">
        <v>1</v>
      </c>
      <c r="L214">
        <v>22</v>
      </c>
      <c r="M214">
        <v>3</v>
      </c>
      <c r="N214">
        <v>4</v>
      </c>
      <c r="O214">
        <v>12</v>
      </c>
      <c r="P214">
        <v>3</v>
      </c>
      <c r="Q214">
        <v>2</v>
      </c>
      <c r="R214">
        <v>0</v>
      </c>
      <c r="S214">
        <v>4</v>
      </c>
      <c r="T214">
        <v>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39</v>
      </c>
      <c r="AC214" s="13">
        <f>SUM(Table13[[#This Row],[MntWines]:[MntGoldProds]])</f>
        <v>81</v>
      </c>
      <c r="AD214" s="13">
        <f>AVERAGE(Table13[[#This Row],[MntWines]:[MntGoldProds]])</f>
        <v>13.5</v>
      </c>
      <c r="AG214">
        <f>SUM(Table13[[#This Row],[NumDealsPurchases]:[NumStorePurchases]])</f>
        <v>9</v>
      </c>
      <c r="AH214" s="14">
        <f>44232-Table13[[#This Row],[Dt_Customer]]</f>
        <v>2855</v>
      </c>
      <c r="AJ214" s="13">
        <f>Table13[[#This Row],[NumDealsPurchases]]/Table13[[#This Row],[Total Number of Purchases]]*100</f>
        <v>33.333333333333329</v>
      </c>
      <c r="AK214">
        <f>6-ROUNDUP(_xlfn.PERCENTRANK.INC(Table13[Recency],Table13[[#This Row],[Recency]])*5, 0)</f>
        <v>4</v>
      </c>
      <c r="AL214" s="15">
        <f>ROUNDUP(_xlfn.PERCENTRANK.INC(Table13[Total Number of Purchases],Table13[[#This Row],[Total Number of Purchases]])*5,0)</f>
        <v>2</v>
      </c>
      <c r="AM214" s="15">
        <f>ROUNDUP(_xlfn.PERCENTRANK.INC(Table13[Total Spend],Table13[[#This Row],[Total Spend]])*5,0)</f>
        <v>2</v>
      </c>
      <c r="AN214" s="15" t="str">
        <f>Table13[[#This Row],[Recency Score]]&amp;Table13[[#This Row],[Frequency Score]]&amp;Table13[[#This Row],[Monetary Score]]</f>
        <v>422</v>
      </c>
      <c r="AO214" s="15" t="str">
        <f>IF(AN214="555","Champions",
IF(AND(LEFT(AN214,1)="5", MID(AN214,2,1)&gt;="3"),"Loyal Customers",
IF(MID(AN214,2,1)="5","Frequent Buyers",
IF(RIGHT(AN214,1)="5","Big Spenders",
IF(LEFT(AN214,1)="4","Potential Loyalists",
IF(LEFT(AN214,1)="3","Needs Attention",
IF(LEFT(AN214,1)="2","About to Sleep",
IF(LEFT(AN214,1)="1","Lost",
IF(LEFT(AN214,1)&lt;="2","At Risk","Others")))))))))</f>
        <v>Potential Loyalists</v>
      </c>
    </row>
    <row r="215" spans="1:41" x14ac:dyDescent="0.3">
      <c r="A215">
        <v>11100</v>
      </c>
      <c r="B215">
        <v>1972</v>
      </c>
      <c r="C215" t="s">
        <v>28</v>
      </c>
      <c r="D215" t="s">
        <v>29</v>
      </c>
      <c r="E215">
        <v>51813</v>
      </c>
      <c r="F215">
        <v>1</v>
      </c>
      <c r="G215">
        <v>1</v>
      </c>
      <c r="H215" s="1">
        <v>41375</v>
      </c>
      <c r="I215">
        <v>37</v>
      </c>
      <c r="J215">
        <v>51</v>
      </c>
      <c r="K215">
        <v>2</v>
      </c>
      <c r="L215">
        <v>7</v>
      </c>
      <c r="M215">
        <v>0</v>
      </c>
      <c r="N215">
        <v>1</v>
      </c>
      <c r="O215">
        <v>2</v>
      </c>
      <c r="P215">
        <v>2</v>
      </c>
      <c r="Q215">
        <v>2</v>
      </c>
      <c r="R215">
        <v>0</v>
      </c>
      <c r="S215">
        <v>3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t="s">
        <v>32</v>
      </c>
      <c r="AC215" s="13">
        <f>SUM(Table13[[#This Row],[MntWines]:[MntGoldProds]])</f>
        <v>63</v>
      </c>
      <c r="AD215" s="13">
        <f>AVERAGE(Table13[[#This Row],[MntWines]:[MntGoldProds]])</f>
        <v>10.5</v>
      </c>
      <c r="AG215">
        <f>SUM(Table13[[#This Row],[NumDealsPurchases]:[NumStorePurchases]])</f>
        <v>7</v>
      </c>
      <c r="AH215" s="14">
        <f>44232-Table13[[#This Row],[Dt_Customer]]</f>
        <v>2857</v>
      </c>
      <c r="AJ215" s="13">
        <f>Table13[[#This Row],[NumDealsPurchases]]/Table13[[#This Row],[Total Number of Purchases]]*100</f>
        <v>28.571428571428569</v>
      </c>
      <c r="AK215">
        <f>6-ROUNDUP(_xlfn.PERCENTRANK.INC(Table13[Recency],Table13[[#This Row],[Recency]])*5, 0)</f>
        <v>4</v>
      </c>
      <c r="AL215" s="15">
        <f>ROUNDUP(_xlfn.PERCENTRANK.INC(Table13[Total Number of Purchases],Table13[[#This Row],[Total Number of Purchases]])*5,0)</f>
        <v>1</v>
      </c>
      <c r="AM215" s="15">
        <f>ROUNDUP(_xlfn.PERCENTRANK.INC(Table13[Total Spend],Table13[[#This Row],[Total Spend]])*5,0)</f>
        <v>2</v>
      </c>
      <c r="AN215" s="15" t="str">
        <f>Table13[[#This Row],[Recency Score]]&amp;Table13[[#This Row],[Frequency Score]]&amp;Table13[[#This Row],[Monetary Score]]</f>
        <v>412</v>
      </c>
      <c r="AO215" s="15" t="str">
        <f>IF(AN215="555","Champions",
IF(AND(LEFT(AN215,1)="5", MID(AN215,2,1)&gt;="3"),"Loyal Customers",
IF(MID(AN215,2,1)="5","Frequent Buyers",
IF(RIGHT(AN215,1)="5","Big Spenders",
IF(LEFT(AN215,1)="4","Potential Loyalists",
IF(LEFT(AN215,1)="3","Needs Attention",
IF(LEFT(AN215,1)="2","About to Sleep",
IF(LEFT(AN215,1)="1","Lost",
IF(LEFT(AN215,1)&lt;="2","At Risk","Others")))))))))</f>
        <v>Potential Loyalists</v>
      </c>
    </row>
    <row r="216" spans="1:41" x14ac:dyDescent="0.3">
      <c r="A216">
        <v>2868</v>
      </c>
      <c r="B216">
        <v>1949</v>
      </c>
      <c r="C216" t="s">
        <v>37</v>
      </c>
      <c r="D216" t="s">
        <v>31</v>
      </c>
      <c r="E216">
        <v>26518</v>
      </c>
      <c r="F216">
        <v>1</v>
      </c>
      <c r="G216">
        <v>1</v>
      </c>
      <c r="H216" s="1">
        <v>41372</v>
      </c>
      <c r="I216">
        <v>33</v>
      </c>
      <c r="J216">
        <v>20</v>
      </c>
      <c r="K216">
        <v>1</v>
      </c>
      <c r="L216">
        <v>28</v>
      </c>
      <c r="M216">
        <v>3</v>
      </c>
      <c r="N216">
        <v>3</v>
      </c>
      <c r="O216">
        <v>2</v>
      </c>
      <c r="P216">
        <v>3</v>
      </c>
      <c r="Q216">
        <v>2</v>
      </c>
      <c r="R216">
        <v>0</v>
      </c>
      <c r="S216">
        <v>3</v>
      </c>
      <c r="T216">
        <v>8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 t="s">
        <v>34</v>
      </c>
      <c r="AC216" s="13">
        <f>SUM(Table13[[#This Row],[MntWines]:[MntGoldProds]])</f>
        <v>57</v>
      </c>
      <c r="AD216" s="13">
        <f>AVERAGE(Table13[[#This Row],[MntWines]:[MntGoldProds]])</f>
        <v>9.5</v>
      </c>
      <c r="AG216">
        <f>SUM(Table13[[#This Row],[NumDealsPurchases]:[NumStorePurchases]])</f>
        <v>8</v>
      </c>
      <c r="AH216" s="14">
        <f>44232-Table13[[#This Row],[Dt_Customer]]</f>
        <v>2860</v>
      </c>
      <c r="AJ216" s="13">
        <f>Table13[[#This Row],[NumDealsPurchases]]/Table13[[#This Row],[Total Number of Purchases]]*100</f>
        <v>37.5</v>
      </c>
      <c r="AK216">
        <f>6-ROUNDUP(_xlfn.PERCENTRANK.INC(Table13[Recency],Table13[[#This Row],[Recency]])*5, 0)</f>
        <v>4</v>
      </c>
      <c r="AL216" s="15">
        <f>ROUNDUP(_xlfn.PERCENTRANK.INC(Table13[Total Number of Purchases],Table13[[#This Row],[Total Number of Purchases]])*5,0)</f>
        <v>2</v>
      </c>
      <c r="AM216" s="15">
        <f>ROUNDUP(_xlfn.PERCENTRANK.INC(Table13[Total Spend],Table13[[#This Row],[Total Spend]])*5,0)</f>
        <v>2</v>
      </c>
      <c r="AN216" s="15" t="str">
        <f>Table13[[#This Row],[Recency Score]]&amp;Table13[[#This Row],[Frequency Score]]&amp;Table13[[#This Row],[Monetary Score]]</f>
        <v>422</v>
      </c>
      <c r="AO216" s="15" t="str">
        <f>IF(AN216="555","Champions",
IF(AND(LEFT(AN216,1)="5", MID(AN216,2,1)&gt;="3"),"Loyal Customers",
IF(MID(AN216,2,1)="5","Frequent Buyers",
IF(RIGHT(AN216,1)="5","Big Spenders",
IF(LEFT(AN216,1)="4","Potential Loyalists",
IF(LEFT(AN216,1)="3","Needs Attention",
IF(LEFT(AN216,1)="2","About to Sleep",
IF(LEFT(AN216,1)="1","Lost",
IF(LEFT(AN216,1)&lt;="2","At Risk","Others")))))))))</f>
        <v>Potential Loyalists</v>
      </c>
    </row>
    <row r="217" spans="1:41" x14ac:dyDescent="0.3">
      <c r="A217">
        <v>3762</v>
      </c>
      <c r="B217">
        <v>1986</v>
      </c>
      <c r="C217" t="s">
        <v>37</v>
      </c>
      <c r="D217" t="s">
        <v>31</v>
      </c>
      <c r="E217">
        <v>69867</v>
      </c>
      <c r="F217">
        <v>0</v>
      </c>
      <c r="G217">
        <v>0</v>
      </c>
      <c r="H217" s="1">
        <v>41366</v>
      </c>
      <c r="I217">
        <v>30</v>
      </c>
      <c r="J217">
        <v>196</v>
      </c>
      <c r="K217">
        <v>0</v>
      </c>
      <c r="L217">
        <v>512</v>
      </c>
      <c r="M217">
        <v>33</v>
      </c>
      <c r="N217">
        <v>130</v>
      </c>
      <c r="O217">
        <v>54</v>
      </c>
      <c r="P217">
        <v>1</v>
      </c>
      <c r="Q217">
        <v>3</v>
      </c>
      <c r="R217">
        <v>5</v>
      </c>
      <c r="S217">
        <v>8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0</v>
      </c>
      <c r="AB217" t="s">
        <v>43</v>
      </c>
      <c r="AC217" s="13">
        <f>SUM(Table13[[#This Row],[MntWines]:[MntGoldProds]])</f>
        <v>925</v>
      </c>
      <c r="AD217" s="13">
        <f>AVERAGE(Table13[[#This Row],[MntWines]:[MntGoldProds]])</f>
        <v>154.16666666666666</v>
      </c>
      <c r="AG217">
        <f>SUM(Table13[[#This Row],[NumDealsPurchases]:[NumStorePurchases]])</f>
        <v>17</v>
      </c>
      <c r="AH217" s="14">
        <f>44232-Table13[[#This Row],[Dt_Customer]]</f>
        <v>2866</v>
      </c>
      <c r="AJ217" s="13">
        <f>Table13[[#This Row],[NumDealsPurchases]]/Table13[[#This Row],[Total Number of Purchases]]*100</f>
        <v>5.8823529411764701</v>
      </c>
      <c r="AK217">
        <f>6-ROUNDUP(_xlfn.PERCENTRANK.INC(Table13[Recency],Table13[[#This Row],[Recency]])*5, 0)</f>
        <v>4</v>
      </c>
      <c r="AL217" s="15">
        <f>ROUNDUP(_xlfn.PERCENTRANK.INC(Table13[Total Number of Purchases],Table13[[#This Row],[Total Number of Purchases]])*5,0)</f>
        <v>3</v>
      </c>
      <c r="AM217" s="15">
        <f>ROUNDUP(_xlfn.PERCENTRANK.INC(Table13[Total Spend],Table13[[#This Row],[Total Spend]])*5,0)</f>
        <v>4</v>
      </c>
      <c r="AN217" s="15" t="str">
        <f>Table13[[#This Row],[Recency Score]]&amp;Table13[[#This Row],[Frequency Score]]&amp;Table13[[#This Row],[Monetary Score]]</f>
        <v>434</v>
      </c>
      <c r="AO217" s="15" t="str">
        <f>IF(AN217="555","Champions",
IF(AND(LEFT(AN217,1)="5", MID(AN217,2,1)&gt;="3"),"Loyal Customers",
IF(MID(AN217,2,1)="5","Frequent Buyers",
IF(RIGHT(AN217,1)="5","Big Spenders",
IF(LEFT(AN217,1)="4","Potential Loyalists",
IF(LEFT(AN217,1)="3","Needs Attention",
IF(LEFT(AN217,1)="2","About to Sleep",
IF(LEFT(AN217,1)="1","Lost",
IF(LEFT(AN217,1)&lt;="2","At Risk","Others")))))))))</f>
        <v>Potential Loyalists</v>
      </c>
    </row>
    <row r="218" spans="1:41" x14ac:dyDescent="0.3">
      <c r="A218">
        <v>10383</v>
      </c>
      <c r="B218">
        <v>1966</v>
      </c>
      <c r="C218" t="s">
        <v>28</v>
      </c>
      <c r="D218" t="s">
        <v>29</v>
      </c>
      <c r="E218">
        <v>70287</v>
      </c>
      <c r="F218">
        <v>0</v>
      </c>
      <c r="G218">
        <v>0</v>
      </c>
      <c r="H218" s="1">
        <v>41366</v>
      </c>
      <c r="I218">
        <v>30</v>
      </c>
      <c r="J218">
        <v>295</v>
      </c>
      <c r="K218">
        <v>35</v>
      </c>
      <c r="L218">
        <v>482</v>
      </c>
      <c r="M218">
        <v>121</v>
      </c>
      <c r="N218">
        <v>120</v>
      </c>
      <c r="O218">
        <v>40</v>
      </c>
      <c r="P218">
        <v>1</v>
      </c>
      <c r="Q218">
        <v>5</v>
      </c>
      <c r="R218">
        <v>5</v>
      </c>
      <c r="S218">
        <v>10</v>
      </c>
      <c r="T218">
        <v>3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 t="s">
        <v>36</v>
      </c>
      <c r="AC218" s="13">
        <f>SUM(Table13[[#This Row],[MntWines]:[MntGoldProds]])</f>
        <v>1093</v>
      </c>
      <c r="AD218" s="13">
        <f>AVERAGE(Table13[[#This Row],[MntWines]:[MntGoldProds]])</f>
        <v>182.16666666666666</v>
      </c>
      <c r="AG218">
        <f>SUM(Table13[[#This Row],[NumDealsPurchases]:[NumStorePurchases]])</f>
        <v>21</v>
      </c>
      <c r="AH218" s="14">
        <f>44232-Table13[[#This Row],[Dt_Customer]]</f>
        <v>2866</v>
      </c>
      <c r="AJ218" s="13">
        <f>Table13[[#This Row],[NumDealsPurchases]]/Table13[[#This Row],[Total Number of Purchases]]*100</f>
        <v>4.7619047619047619</v>
      </c>
      <c r="AK218">
        <f>6-ROUNDUP(_xlfn.PERCENTRANK.INC(Table13[Recency],Table13[[#This Row],[Recency]])*5, 0)</f>
        <v>4</v>
      </c>
      <c r="AL218" s="15">
        <f>ROUNDUP(_xlfn.PERCENTRANK.INC(Table13[Total Number of Purchases],Table13[[#This Row],[Total Number of Purchases]])*5,0)</f>
        <v>4</v>
      </c>
      <c r="AM218" s="15">
        <f>ROUNDUP(_xlfn.PERCENTRANK.INC(Table13[Total Spend],Table13[[#This Row],[Total Spend]])*5,0)</f>
        <v>4</v>
      </c>
      <c r="AN218" s="15" t="str">
        <f>Table13[[#This Row],[Recency Score]]&amp;Table13[[#This Row],[Frequency Score]]&amp;Table13[[#This Row],[Monetary Score]]</f>
        <v>444</v>
      </c>
      <c r="AO218" s="15" t="str">
        <f>IF(AN218="555","Champions",
IF(AND(LEFT(AN218,1)="5", MID(AN218,2,1)&gt;="3"),"Loyal Customers",
IF(MID(AN218,2,1)="5","Frequent Buyers",
IF(RIGHT(AN218,1)="5","Big Spenders",
IF(LEFT(AN218,1)="4","Potential Loyalists",
IF(LEFT(AN218,1)="3","Needs Attention",
IF(LEFT(AN218,1)="2","About to Sleep",
IF(LEFT(AN218,1)="1","Lost",
IF(LEFT(AN218,1)&lt;="2","At Risk","Others")))))))))</f>
        <v>Potential Loyalists</v>
      </c>
    </row>
    <row r="219" spans="1:41" x14ac:dyDescent="0.3">
      <c r="A219">
        <v>9984</v>
      </c>
      <c r="B219">
        <v>1981</v>
      </c>
      <c r="C219" t="s">
        <v>38</v>
      </c>
      <c r="D219" t="s">
        <v>33</v>
      </c>
      <c r="E219">
        <v>56337</v>
      </c>
      <c r="F219">
        <v>1</v>
      </c>
      <c r="G219">
        <v>1</v>
      </c>
      <c r="H219" s="1">
        <v>41360</v>
      </c>
      <c r="I219">
        <v>25</v>
      </c>
      <c r="J219">
        <v>349</v>
      </c>
      <c r="K219">
        <v>16</v>
      </c>
      <c r="L219">
        <v>144</v>
      </c>
      <c r="M219">
        <v>28</v>
      </c>
      <c r="N219">
        <v>5</v>
      </c>
      <c r="O219">
        <v>182</v>
      </c>
      <c r="P219">
        <v>5</v>
      </c>
      <c r="Q219">
        <v>8</v>
      </c>
      <c r="R219">
        <v>5</v>
      </c>
      <c r="S219">
        <v>4</v>
      </c>
      <c r="T219">
        <v>8</v>
      </c>
      <c r="U219">
        <v>1</v>
      </c>
      <c r="V219">
        <v>0</v>
      </c>
      <c r="W219">
        <v>1</v>
      </c>
      <c r="X219">
        <v>0</v>
      </c>
      <c r="Y219">
        <v>0</v>
      </c>
      <c r="Z219">
        <v>1</v>
      </c>
      <c r="AA219">
        <v>0</v>
      </c>
      <c r="AB219" t="s">
        <v>30</v>
      </c>
      <c r="AC219" s="13">
        <f>SUM(Table13[[#This Row],[MntWines]:[MntGoldProds]])</f>
        <v>724</v>
      </c>
      <c r="AD219" s="13">
        <f>AVERAGE(Table13[[#This Row],[MntWines]:[MntGoldProds]])</f>
        <v>120.66666666666667</v>
      </c>
      <c r="AG219">
        <f>SUM(Table13[[#This Row],[NumDealsPurchases]:[NumStorePurchases]])</f>
        <v>22</v>
      </c>
      <c r="AH219" s="14">
        <f>44232-Table13[[#This Row],[Dt_Customer]]</f>
        <v>2872</v>
      </c>
      <c r="AJ219" s="13">
        <f>Table13[[#This Row],[NumDealsPurchases]]/Table13[[#This Row],[Total Number of Purchases]]*100</f>
        <v>22.727272727272727</v>
      </c>
      <c r="AK219">
        <f>6-ROUNDUP(_xlfn.PERCENTRANK.INC(Table13[Recency],Table13[[#This Row],[Recency]])*5, 0)</f>
        <v>4</v>
      </c>
      <c r="AL219" s="15">
        <f>ROUNDUP(_xlfn.PERCENTRANK.INC(Table13[Total Number of Purchases],Table13[[#This Row],[Total Number of Purchases]])*5,0)</f>
        <v>4</v>
      </c>
      <c r="AM219" s="15">
        <f>ROUNDUP(_xlfn.PERCENTRANK.INC(Table13[Total Spend],Table13[[#This Row],[Total Spend]])*5,0)</f>
        <v>4</v>
      </c>
      <c r="AN219" s="15" t="str">
        <f>Table13[[#This Row],[Recency Score]]&amp;Table13[[#This Row],[Frequency Score]]&amp;Table13[[#This Row],[Monetary Score]]</f>
        <v>444</v>
      </c>
      <c r="AO219" s="15" t="str">
        <f>IF(AN219="555","Champions",
IF(AND(LEFT(AN219,1)="5", MID(AN219,2,1)&gt;="3"),"Loyal Customers",
IF(MID(AN219,2,1)="5","Frequent Buyers",
IF(RIGHT(AN219,1)="5","Big Spenders",
IF(LEFT(AN219,1)="4","Potential Loyalists",
IF(LEFT(AN219,1)="3","Needs Attention",
IF(LEFT(AN219,1)="2","About to Sleep",
IF(LEFT(AN219,1)="1","Lost",
IF(LEFT(AN219,1)&lt;="2","At Risk","Others")))))))))</f>
        <v>Potential Loyalists</v>
      </c>
    </row>
    <row r="220" spans="1:41" x14ac:dyDescent="0.3">
      <c r="A220">
        <v>3265</v>
      </c>
      <c r="B220">
        <v>1959</v>
      </c>
      <c r="C220" t="s">
        <v>28</v>
      </c>
      <c r="D220" t="s">
        <v>33</v>
      </c>
      <c r="E220">
        <v>35701</v>
      </c>
      <c r="F220">
        <v>0</v>
      </c>
      <c r="G220">
        <v>0</v>
      </c>
      <c r="H220" s="1">
        <v>41352</v>
      </c>
      <c r="I220">
        <v>36</v>
      </c>
      <c r="J220">
        <v>21</v>
      </c>
      <c r="K220">
        <v>1</v>
      </c>
      <c r="L220">
        <v>9</v>
      </c>
      <c r="M220">
        <v>7</v>
      </c>
      <c r="N220">
        <v>3</v>
      </c>
      <c r="O220">
        <v>5</v>
      </c>
      <c r="P220">
        <v>1</v>
      </c>
      <c r="Q220">
        <v>1</v>
      </c>
      <c r="R220">
        <v>0</v>
      </c>
      <c r="S220">
        <v>3</v>
      </c>
      <c r="T220">
        <v>6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30</v>
      </c>
      <c r="AC220" s="13">
        <f>SUM(Table13[[#This Row],[MntWines]:[MntGoldProds]])</f>
        <v>46</v>
      </c>
      <c r="AD220" s="13">
        <f>AVERAGE(Table13[[#This Row],[MntWines]:[MntGoldProds]])</f>
        <v>7.666666666666667</v>
      </c>
      <c r="AG220">
        <f>SUM(Table13[[#This Row],[NumDealsPurchases]:[NumStorePurchases]])</f>
        <v>5</v>
      </c>
      <c r="AH220" s="14">
        <f>44232-Table13[[#This Row],[Dt_Customer]]</f>
        <v>2880</v>
      </c>
      <c r="AJ220" s="13">
        <f>Table13[[#This Row],[NumDealsPurchases]]/Table13[[#This Row],[Total Number of Purchases]]*100</f>
        <v>20</v>
      </c>
      <c r="AK220">
        <f>6-ROUNDUP(_xlfn.PERCENTRANK.INC(Table13[Recency],Table13[[#This Row],[Recency]])*5, 0)</f>
        <v>4</v>
      </c>
      <c r="AL220" s="15">
        <f>ROUNDUP(_xlfn.PERCENTRANK.INC(Table13[Total Number of Purchases],Table13[[#This Row],[Total Number of Purchases]])*5,0)</f>
        <v>1</v>
      </c>
      <c r="AM220" s="15">
        <f>ROUNDUP(_xlfn.PERCENTRANK.INC(Table13[Total Spend],Table13[[#This Row],[Total Spend]])*5,0)</f>
        <v>1</v>
      </c>
      <c r="AN220" s="15" t="str">
        <f>Table13[[#This Row],[Recency Score]]&amp;Table13[[#This Row],[Frequency Score]]&amp;Table13[[#This Row],[Monetary Score]]</f>
        <v>411</v>
      </c>
      <c r="AO220" s="15" t="str">
        <f>IF(AN220="555","Champions",
IF(AND(LEFT(AN220,1)="5", MID(AN220,2,1)&gt;="3"),"Loyal Customers",
IF(MID(AN220,2,1)="5","Frequent Buyers",
IF(RIGHT(AN220,1)="5","Big Spenders",
IF(LEFT(AN220,1)="4","Potential Loyalists",
IF(LEFT(AN220,1)="3","Needs Attention",
IF(LEFT(AN220,1)="2","About to Sleep",
IF(LEFT(AN220,1)="1","Lost",
IF(LEFT(AN220,1)&lt;="2","At Risk","Others")))))))))</f>
        <v>Potential Loyalists</v>
      </c>
    </row>
    <row r="221" spans="1:41" x14ac:dyDescent="0.3">
      <c r="A221">
        <v>1726</v>
      </c>
      <c r="B221">
        <v>1970</v>
      </c>
      <c r="C221" t="s">
        <v>28</v>
      </c>
      <c r="D221" t="s">
        <v>31</v>
      </c>
      <c r="E221">
        <v>22585</v>
      </c>
      <c r="F221">
        <v>0</v>
      </c>
      <c r="G221">
        <v>0</v>
      </c>
      <c r="H221" s="1">
        <v>41351</v>
      </c>
      <c r="I221">
        <v>23</v>
      </c>
      <c r="J221">
        <v>3</v>
      </c>
      <c r="K221">
        <v>9</v>
      </c>
      <c r="L221">
        <v>15</v>
      </c>
      <c r="M221">
        <v>13</v>
      </c>
      <c r="N221">
        <v>2</v>
      </c>
      <c r="O221">
        <v>39</v>
      </c>
      <c r="P221">
        <v>1</v>
      </c>
      <c r="Q221">
        <v>1</v>
      </c>
      <c r="R221">
        <v>1</v>
      </c>
      <c r="S221">
        <v>2</v>
      </c>
      <c r="T221">
        <v>9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1</v>
      </c>
      <c r="AA221">
        <v>0</v>
      </c>
      <c r="AB221" t="s">
        <v>30</v>
      </c>
      <c r="AC221" s="13">
        <f>SUM(Table13[[#This Row],[MntWines]:[MntGoldProds]])</f>
        <v>81</v>
      </c>
      <c r="AD221" s="13">
        <f>AVERAGE(Table13[[#This Row],[MntWines]:[MntGoldProds]])</f>
        <v>13.5</v>
      </c>
      <c r="AG221">
        <f>SUM(Table13[[#This Row],[NumDealsPurchases]:[NumStorePurchases]])</f>
        <v>5</v>
      </c>
      <c r="AH221" s="14">
        <f>44232-Table13[[#This Row],[Dt_Customer]]</f>
        <v>2881</v>
      </c>
      <c r="AJ221" s="13">
        <f>Table13[[#This Row],[NumDealsPurchases]]/Table13[[#This Row],[Total Number of Purchases]]*100</f>
        <v>20</v>
      </c>
      <c r="AK221">
        <f>6-ROUNDUP(_xlfn.PERCENTRANK.INC(Table13[Recency],Table13[[#This Row],[Recency]])*5, 0)</f>
        <v>4</v>
      </c>
      <c r="AL221" s="15">
        <f>ROUNDUP(_xlfn.PERCENTRANK.INC(Table13[Total Number of Purchases],Table13[[#This Row],[Total Number of Purchases]])*5,0)</f>
        <v>1</v>
      </c>
      <c r="AM221" s="15">
        <f>ROUNDUP(_xlfn.PERCENTRANK.INC(Table13[Total Spend],Table13[[#This Row],[Total Spend]])*5,0)</f>
        <v>2</v>
      </c>
      <c r="AN221" s="15" t="str">
        <f>Table13[[#This Row],[Recency Score]]&amp;Table13[[#This Row],[Frequency Score]]&amp;Table13[[#This Row],[Monetary Score]]</f>
        <v>412</v>
      </c>
      <c r="AO221" s="15" t="str">
        <f>IF(AN221="555","Champions",
IF(AND(LEFT(AN221,1)="5", MID(AN221,2,1)&gt;="3"),"Loyal Customers",
IF(MID(AN221,2,1)="5","Frequent Buyers",
IF(RIGHT(AN221,1)="5","Big Spenders",
IF(LEFT(AN221,1)="4","Potential Loyalists",
IF(LEFT(AN221,1)="3","Needs Attention",
IF(LEFT(AN221,1)="2","About to Sleep",
IF(LEFT(AN221,1)="1","Lost",
IF(LEFT(AN221,1)&lt;="2","At Risk","Others")))))))))</f>
        <v>Potential Loyalists</v>
      </c>
    </row>
    <row r="222" spans="1:41" x14ac:dyDescent="0.3">
      <c r="A222">
        <v>8650</v>
      </c>
      <c r="B222">
        <v>1978</v>
      </c>
      <c r="C222" t="s">
        <v>28</v>
      </c>
      <c r="D222" t="s">
        <v>42</v>
      </c>
      <c r="E222">
        <v>54162</v>
      </c>
      <c r="F222">
        <v>1</v>
      </c>
      <c r="G222">
        <v>1</v>
      </c>
      <c r="H222" s="1">
        <v>41351</v>
      </c>
      <c r="I222">
        <v>31</v>
      </c>
      <c r="J222">
        <v>5</v>
      </c>
      <c r="K222">
        <v>6</v>
      </c>
      <c r="L222">
        <v>10</v>
      </c>
      <c r="M222">
        <v>6</v>
      </c>
      <c r="N222">
        <v>5</v>
      </c>
      <c r="O222">
        <v>10</v>
      </c>
      <c r="P222">
        <v>1</v>
      </c>
      <c r="Q222">
        <v>1</v>
      </c>
      <c r="R222">
        <v>0</v>
      </c>
      <c r="S222">
        <v>3</v>
      </c>
      <c r="T222">
        <v>4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30</v>
      </c>
      <c r="AC222" s="13">
        <f>SUM(Table13[[#This Row],[MntWines]:[MntGoldProds]])</f>
        <v>42</v>
      </c>
      <c r="AD222" s="13">
        <f>AVERAGE(Table13[[#This Row],[MntWines]:[MntGoldProds]])</f>
        <v>7</v>
      </c>
      <c r="AG222">
        <f>SUM(Table13[[#This Row],[NumDealsPurchases]:[NumStorePurchases]])</f>
        <v>5</v>
      </c>
      <c r="AH222" s="14">
        <f>44232-Table13[[#This Row],[Dt_Customer]]</f>
        <v>2881</v>
      </c>
      <c r="AJ222" s="13">
        <f>Table13[[#This Row],[NumDealsPurchases]]/Table13[[#This Row],[Total Number of Purchases]]*100</f>
        <v>20</v>
      </c>
      <c r="AK222">
        <f>6-ROUNDUP(_xlfn.PERCENTRANK.INC(Table13[Recency],Table13[[#This Row],[Recency]])*5, 0)</f>
        <v>4</v>
      </c>
      <c r="AL222" s="15">
        <f>ROUNDUP(_xlfn.PERCENTRANK.INC(Table13[Total Number of Purchases],Table13[[#This Row],[Total Number of Purchases]])*5,0)</f>
        <v>1</v>
      </c>
      <c r="AM222" s="15">
        <f>ROUNDUP(_xlfn.PERCENTRANK.INC(Table13[Total Spend],Table13[[#This Row],[Total Spend]])*5,0)</f>
        <v>1</v>
      </c>
      <c r="AN222" s="15" t="str">
        <f>Table13[[#This Row],[Recency Score]]&amp;Table13[[#This Row],[Frequency Score]]&amp;Table13[[#This Row],[Monetary Score]]</f>
        <v>411</v>
      </c>
      <c r="AO222" s="15" t="str">
        <f>IF(AN222="555","Champions",
IF(AND(LEFT(AN222,1)="5", MID(AN222,2,1)&gt;="3"),"Loyal Customers",
IF(MID(AN222,2,1)="5","Frequent Buyers",
IF(RIGHT(AN222,1)="5","Big Spenders",
IF(LEFT(AN222,1)="4","Potential Loyalists",
IF(LEFT(AN222,1)="3","Needs Attention",
IF(LEFT(AN222,1)="2","About to Sleep",
IF(LEFT(AN222,1)="1","Lost",
IF(LEFT(AN222,1)&lt;="2","At Risk","Others")))))))))</f>
        <v>Potential Loyalists</v>
      </c>
    </row>
    <row r="223" spans="1:41" x14ac:dyDescent="0.3">
      <c r="A223">
        <v>6516</v>
      </c>
      <c r="B223">
        <v>1989</v>
      </c>
      <c r="C223" t="s">
        <v>44</v>
      </c>
      <c r="D223" t="s">
        <v>33</v>
      </c>
      <c r="E223">
        <v>17487</v>
      </c>
      <c r="F223">
        <v>1</v>
      </c>
      <c r="G223">
        <v>0</v>
      </c>
      <c r="H223" s="1">
        <v>41351</v>
      </c>
      <c r="I223">
        <v>37</v>
      </c>
      <c r="J223">
        <v>0</v>
      </c>
      <c r="K223">
        <v>0</v>
      </c>
      <c r="L223">
        <v>1</v>
      </c>
      <c r="M223">
        <v>7</v>
      </c>
      <c r="N223">
        <v>4</v>
      </c>
      <c r="O223">
        <v>6</v>
      </c>
      <c r="P223">
        <v>1</v>
      </c>
      <c r="Q223">
        <v>1</v>
      </c>
      <c r="R223">
        <v>0</v>
      </c>
      <c r="S223">
        <v>2</v>
      </c>
      <c r="T223">
        <v>7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36</v>
      </c>
      <c r="AC223" s="13">
        <f>SUM(Table13[[#This Row],[MntWines]:[MntGoldProds]])</f>
        <v>18</v>
      </c>
      <c r="AD223" s="13">
        <f>AVERAGE(Table13[[#This Row],[MntWines]:[MntGoldProds]])</f>
        <v>3</v>
      </c>
      <c r="AG223">
        <f>SUM(Table13[[#This Row],[NumDealsPurchases]:[NumStorePurchases]])</f>
        <v>4</v>
      </c>
      <c r="AH223" s="14">
        <f>44232-Table13[[#This Row],[Dt_Customer]]</f>
        <v>2881</v>
      </c>
      <c r="AJ223" s="13">
        <f>Table13[[#This Row],[NumDealsPurchases]]/Table13[[#This Row],[Total Number of Purchases]]*100</f>
        <v>25</v>
      </c>
      <c r="AK223">
        <f>6-ROUNDUP(_xlfn.PERCENTRANK.INC(Table13[Recency],Table13[[#This Row],[Recency]])*5, 0)</f>
        <v>4</v>
      </c>
      <c r="AL223" s="15">
        <f>ROUNDUP(_xlfn.PERCENTRANK.INC(Table13[Total Number of Purchases],Table13[[#This Row],[Total Number of Purchases]])*5,0)</f>
        <v>1</v>
      </c>
      <c r="AM223" s="15">
        <f>ROUNDUP(_xlfn.PERCENTRANK.INC(Table13[Total Spend],Table13[[#This Row],[Total Spend]])*5,0)</f>
        <v>1</v>
      </c>
      <c r="AN223" s="15" t="str">
        <f>Table13[[#This Row],[Recency Score]]&amp;Table13[[#This Row],[Frequency Score]]&amp;Table13[[#This Row],[Monetary Score]]</f>
        <v>411</v>
      </c>
      <c r="AO223" s="15" t="str">
        <f>IF(AN223="555","Champions",
IF(AND(LEFT(AN223,1)="5", MID(AN223,2,1)&gt;="3"),"Loyal Customers",
IF(MID(AN223,2,1)="5","Frequent Buyers",
IF(RIGHT(AN223,1)="5","Big Spenders",
IF(LEFT(AN223,1)="4","Potential Loyalists",
IF(LEFT(AN223,1)="3","Needs Attention",
IF(LEFT(AN223,1)="2","About to Sleep",
IF(LEFT(AN223,1)="1","Lost",
IF(LEFT(AN223,1)&lt;="2","At Risk","Others")))))))))</f>
        <v>Potential Loyalists</v>
      </c>
    </row>
    <row r="224" spans="1:41" x14ac:dyDescent="0.3">
      <c r="A224">
        <v>6690</v>
      </c>
      <c r="B224">
        <v>1966</v>
      </c>
      <c r="C224" t="s">
        <v>41</v>
      </c>
      <c r="D224" t="s">
        <v>33</v>
      </c>
      <c r="E224">
        <v>38179</v>
      </c>
      <c r="F224">
        <v>1</v>
      </c>
      <c r="G224">
        <v>1</v>
      </c>
      <c r="H224" s="1">
        <v>41347</v>
      </c>
      <c r="I224">
        <v>30</v>
      </c>
      <c r="J224">
        <v>38</v>
      </c>
      <c r="K224">
        <v>4</v>
      </c>
      <c r="L224">
        <v>22</v>
      </c>
      <c r="M224">
        <v>4</v>
      </c>
      <c r="N224">
        <v>2</v>
      </c>
      <c r="O224">
        <v>20</v>
      </c>
      <c r="P224">
        <v>4</v>
      </c>
      <c r="Q224">
        <v>3</v>
      </c>
      <c r="R224">
        <v>1</v>
      </c>
      <c r="S224">
        <v>3</v>
      </c>
      <c r="T224">
        <v>7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t="s">
        <v>43</v>
      </c>
      <c r="AC224" s="13">
        <f>SUM(Table13[[#This Row],[MntWines]:[MntGoldProds]])</f>
        <v>90</v>
      </c>
      <c r="AD224" s="13">
        <f>AVERAGE(Table13[[#This Row],[MntWines]:[MntGoldProds]])</f>
        <v>15</v>
      </c>
      <c r="AG224">
        <f>SUM(Table13[[#This Row],[NumDealsPurchases]:[NumStorePurchases]])</f>
        <v>11</v>
      </c>
      <c r="AH224" s="14">
        <f>44232-Table13[[#This Row],[Dt_Customer]]</f>
        <v>2885</v>
      </c>
      <c r="AJ224" s="13">
        <f>Table13[[#This Row],[NumDealsPurchases]]/Table13[[#This Row],[Total Number of Purchases]]*100</f>
        <v>36.363636363636367</v>
      </c>
      <c r="AK224">
        <f>6-ROUNDUP(_xlfn.PERCENTRANK.INC(Table13[Recency],Table13[[#This Row],[Recency]])*5, 0)</f>
        <v>4</v>
      </c>
      <c r="AL224" s="15">
        <f>ROUNDUP(_xlfn.PERCENTRANK.INC(Table13[Total Number of Purchases],Table13[[#This Row],[Total Number of Purchases]])*5,0)</f>
        <v>2</v>
      </c>
      <c r="AM224" s="15">
        <f>ROUNDUP(_xlfn.PERCENTRANK.INC(Table13[Total Spend],Table13[[#This Row],[Total Spend]])*5,0)</f>
        <v>2</v>
      </c>
      <c r="AN224" s="15" t="str">
        <f>Table13[[#This Row],[Recency Score]]&amp;Table13[[#This Row],[Frequency Score]]&amp;Table13[[#This Row],[Monetary Score]]</f>
        <v>422</v>
      </c>
      <c r="AO224" s="15" t="str">
        <f>IF(AN224="555","Champions",
IF(AND(LEFT(AN224,1)="5", MID(AN224,2,1)&gt;="3"),"Loyal Customers",
IF(MID(AN224,2,1)="5","Frequent Buyers",
IF(RIGHT(AN224,1)="5","Big Spenders",
IF(LEFT(AN224,1)="4","Potential Loyalists",
IF(LEFT(AN224,1)="3","Needs Attention",
IF(LEFT(AN224,1)="2","About to Sleep",
IF(LEFT(AN224,1)="1","Lost",
IF(LEFT(AN224,1)&lt;="2","At Risk","Others")))))))))</f>
        <v>Potential Loyalists</v>
      </c>
    </row>
    <row r="225" spans="1:41" x14ac:dyDescent="0.3">
      <c r="A225">
        <v>615</v>
      </c>
      <c r="B225">
        <v>1960</v>
      </c>
      <c r="C225" t="s">
        <v>28</v>
      </c>
      <c r="D225" t="s">
        <v>35</v>
      </c>
      <c r="E225">
        <v>30507</v>
      </c>
      <c r="F225">
        <v>0</v>
      </c>
      <c r="G225">
        <v>0</v>
      </c>
      <c r="H225" s="1">
        <v>41344</v>
      </c>
      <c r="I225">
        <v>29</v>
      </c>
      <c r="J225">
        <v>65</v>
      </c>
      <c r="K225">
        <v>36</v>
      </c>
      <c r="L225">
        <v>74</v>
      </c>
      <c r="M225">
        <v>38</v>
      </c>
      <c r="N225">
        <v>20</v>
      </c>
      <c r="O225">
        <v>110</v>
      </c>
      <c r="P225">
        <v>1</v>
      </c>
      <c r="Q225">
        <v>5</v>
      </c>
      <c r="R225">
        <v>1</v>
      </c>
      <c r="S225">
        <v>4</v>
      </c>
      <c r="T225">
        <v>7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t="s">
        <v>30</v>
      </c>
      <c r="AC225" s="13">
        <f>SUM(Table13[[#This Row],[MntWines]:[MntGoldProds]])</f>
        <v>343</v>
      </c>
      <c r="AD225" s="13">
        <f>AVERAGE(Table13[[#This Row],[MntWines]:[MntGoldProds]])</f>
        <v>57.166666666666664</v>
      </c>
      <c r="AG225">
        <f>SUM(Table13[[#This Row],[NumDealsPurchases]:[NumStorePurchases]])</f>
        <v>11</v>
      </c>
      <c r="AH225" s="14">
        <f>44232-Table13[[#This Row],[Dt_Customer]]</f>
        <v>2888</v>
      </c>
      <c r="AJ225" s="13">
        <f>Table13[[#This Row],[NumDealsPurchases]]/Table13[[#This Row],[Total Number of Purchases]]*100</f>
        <v>9.0909090909090917</v>
      </c>
      <c r="AK225">
        <f>6-ROUNDUP(_xlfn.PERCENTRANK.INC(Table13[Recency],Table13[[#This Row],[Recency]])*5, 0)</f>
        <v>4</v>
      </c>
      <c r="AL225" s="15">
        <f>ROUNDUP(_xlfn.PERCENTRANK.INC(Table13[Total Number of Purchases],Table13[[#This Row],[Total Number of Purchases]])*5,0)</f>
        <v>2</v>
      </c>
      <c r="AM225" s="15">
        <f>ROUNDUP(_xlfn.PERCENTRANK.INC(Table13[Total Spend],Table13[[#This Row],[Total Spend]])*5,0)</f>
        <v>3</v>
      </c>
      <c r="AN225" s="15" t="str">
        <f>Table13[[#This Row],[Recency Score]]&amp;Table13[[#This Row],[Frequency Score]]&amp;Table13[[#This Row],[Monetary Score]]</f>
        <v>423</v>
      </c>
      <c r="AO225" s="15" t="str">
        <f>IF(AN225="555","Champions",
IF(AND(LEFT(AN225,1)="5", MID(AN225,2,1)&gt;="3"),"Loyal Customers",
IF(MID(AN225,2,1)="5","Frequent Buyers",
IF(RIGHT(AN225,1)="5","Big Spenders",
IF(LEFT(AN225,1)="4","Potential Loyalists",
IF(LEFT(AN225,1)="3","Needs Attention",
IF(LEFT(AN225,1)="2","About to Sleep",
IF(LEFT(AN225,1)="1","Lost",
IF(LEFT(AN225,1)&lt;="2","At Risk","Others")))))))))</f>
        <v>Potential Loyalists</v>
      </c>
    </row>
    <row r="226" spans="1:41" x14ac:dyDescent="0.3">
      <c r="A226">
        <v>626</v>
      </c>
      <c r="B226">
        <v>1951</v>
      </c>
      <c r="C226" t="s">
        <v>28</v>
      </c>
      <c r="D226" t="s">
        <v>33</v>
      </c>
      <c r="E226">
        <v>32871</v>
      </c>
      <c r="F226">
        <v>1</v>
      </c>
      <c r="G226">
        <v>1</v>
      </c>
      <c r="H226" s="1">
        <v>41342</v>
      </c>
      <c r="I226">
        <v>28</v>
      </c>
      <c r="J226">
        <v>22</v>
      </c>
      <c r="K226">
        <v>2</v>
      </c>
      <c r="L226">
        <v>12</v>
      </c>
      <c r="M226">
        <v>0</v>
      </c>
      <c r="N226">
        <v>2</v>
      </c>
      <c r="O226">
        <v>5</v>
      </c>
      <c r="P226">
        <v>1</v>
      </c>
      <c r="Q226">
        <v>1</v>
      </c>
      <c r="R226">
        <v>0</v>
      </c>
      <c r="S226">
        <v>3</v>
      </c>
      <c r="T226">
        <v>4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34</v>
      </c>
      <c r="AC226" s="13">
        <f>SUM(Table13[[#This Row],[MntWines]:[MntGoldProds]])</f>
        <v>43</v>
      </c>
      <c r="AD226" s="13">
        <f>AVERAGE(Table13[[#This Row],[MntWines]:[MntGoldProds]])</f>
        <v>7.166666666666667</v>
      </c>
      <c r="AG226">
        <f>SUM(Table13[[#This Row],[NumDealsPurchases]:[NumStorePurchases]])</f>
        <v>5</v>
      </c>
      <c r="AH226" s="14">
        <f>44232-Table13[[#This Row],[Dt_Customer]]</f>
        <v>2890</v>
      </c>
      <c r="AJ226" s="13">
        <f>Table13[[#This Row],[NumDealsPurchases]]/Table13[[#This Row],[Total Number of Purchases]]*100</f>
        <v>20</v>
      </c>
      <c r="AK226">
        <f>6-ROUNDUP(_xlfn.PERCENTRANK.INC(Table13[Recency],Table13[[#This Row],[Recency]])*5, 0)</f>
        <v>4</v>
      </c>
      <c r="AL226" s="15">
        <f>ROUNDUP(_xlfn.PERCENTRANK.INC(Table13[Total Number of Purchases],Table13[[#This Row],[Total Number of Purchases]])*5,0)</f>
        <v>1</v>
      </c>
      <c r="AM226" s="15">
        <f>ROUNDUP(_xlfn.PERCENTRANK.INC(Table13[Total Spend],Table13[[#This Row],[Total Spend]])*5,0)</f>
        <v>1</v>
      </c>
      <c r="AN226" s="15" t="str">
        <f>Table13[[#This Row],[Recency Score]]&amp;Table13[[#This Row],[Frequency Score]]&amp;Table13[[#This Row],[Monetary Score]]</f>
        <v>411</v>
      </c>
      <c r="AO226" s="15" t="str">
        <f>IF(AN226="555","Champions",
IF(AND(LEFT(AN226,1)="5", MID(AN226,2,1)&gt;="3"),"Loyal Customers",
IF(MID(AN226,2,1)="5","Frequent Buyers",
IF(RIGHT(AN226,1)="5","Big Spenders",
IF(LEFT(AN226,1)="4","Potential Loyalists",
IF(LEFT(AN226,1)="3","Needs Attention",
IF(LEFT(AN226,1)="2","About to Sleep",
IF(LEFT(AN226,1)="1","Lost",
IF(LEFT(AN226,1)&lt;="2","At Risk","Others")))))))))</f>
        <v>Potential Loyalists</v>
      </c>
    </row>
    <row r="227" spans="1:41" x14ac:dyDescent="0.3">
      <c r="A227">
        <v>2874</v>
      </c>
      <c r="B227">
        <v>1988</v>
      </c>
      <c r="C227" t="s">
        <v>38</v>
      </c>
      <c r="D227" t="s">
        <v>29</v>
      </c>
      <c r="E227">
        <v>35388</v>
      </c>
      <c r="F227">
        <v>1</v>
      </c>
      <c r="G227">
        <v>0</v>
      </c>
      <c r="H227" s="1">
        <v>41340</v>
      </c>
      <c r="I227">
        <v>20</v>
      </c>
      <c r="J227">
        <v>6</v>
      </c>
      <c r="K227">
        <v>4</v>
      </c>
      <c r="L227">
        <v>7</v>
      </c>
      <c r="M227">
        <v>4</v>
      </c>
      <c r="N227">
        <v>3</v>
      </c>
      <c r="O227">
        <v>8</v>
      </c>
      <c r="P227">
        <v>1</v>
      </c>
      <c r="Q227">
        <v>1</v>
      </c>
      <c r="R227">
        <v>0</v>
      </c>
      <c r="S227">
        <v>3</v>
      </c>
      <c r="T227">
        <v>7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43</v>
      </c>
      <c r="AC227" s="13">
        <f>SUM(Table13[[#This Row],[MntWines]:[MntGoldProds]])</f>
        <v>32</v>
      </c>
      <c r="AD227" s="13">
        <f>AVERAGE(Table13[[#This Row],[MntWines]:[MntGoldProds]])</f>
        <v>5.333333333333333</v>
      </c>
      <c r="AG227">
        <f>SUM(Table13[[#This Row],[NumDealsPurchases]:[NumStorePurchases]])</f>
        <v>5</v>
      </c>
      <c r="AH227" s="14">
        <f>44232-Table13[[#This Row],[Dt_Customer]]</f>
        <v>2892</v>
      </c>
      <c r="AJ227" s="13">
        <f>Table13[[#This Row],[NumDealsPurchases]]/Table13[[#This Row],[Total Number of Purchases]]*100</f>
        <v>20</v>
      </c>
      <c r="AK227">
        <f>6-ROUNDUP(_xlfn.PERCENTRANK.INC(Table13[Recency],Table13[[#This Row],[Recency]])*5, 0)</f>
        <v>4</v>
      </c>
      <c r="AL227" s="15">
        <f>ROUNDUP(_xlfn.PERCENTRANK.INC(Table13[Total Number of Purchases],Table13[[#This Row],[Total Number of Purchases]])*5,0)</f>
        <v>1</v>
      </c>
      <c r="AM227" s="15">
        <f>ROUNDUP(_xlfn.PERCENTRANK.INC(Table13[Total Spend],Table13[[#This Row],[Total Spend]])*5,0)</f>
        <v>1</v>
      </c>
      <c r="AN227" s="15" t="str">
        <f>Table13[[#This Row],[Recency Score]]&amp;Table13[[#This Row],[Frequency Score]]&amp;Table13[[#This Row],[Monetary Score]]</f>
        <v>411</v>
      </c>
      <c r="AO227" s="15" t="str">
        <f>IF(AN227="555","Champions",
IF(AND(LEFT(AN227,1)="5", MID(AN227,2,1)&gt;="3"),"Loyal Customers",
IF(MID(AN227,2,1)="5","Frequent Buyers",
IF(RIGHT(AN227,1)="5","Big Spenders",
IF(LEFT(AN227,1)="4","Potential Loyalists",
IF(LEFT(AN227,1)="3","Needs Attention",
IF(LEFT(AN227,1)="2","About to Sleep",
IF(LEFT(AN227,1)="1","Lost",
IF(LEFT(AN227,1)&lt;="2","At Risk","Others")))))))))</f>
        <v>Potential Loyalists</v>
      </c>
    </row>
    <row r="228" spans="1:41" x14ac:dyDescent="0.3">
      <c r="A228">
        <v>7458</v>
      </c>
      <c r="B228">
        <v>1956</v>
      </c>
      <c r="C228" t="s">
        <v>41</v>
      </c>
      <c r="D228" t="s">
        <v>35</v>
      </c>
      <c r="E228">
        <v>34941</v>
      </c>
      <c r="F228">
        <v>1</v>
      </c>
      <c r="G228">
        <v>1</v>
      </c>
      <c r="H228" s="1">
        <v>41339</v>
      </c>
      <c r="I228">
        <v>26</v>
      </c>
      <c r="J228">
        <v>39</v>
      </c>
      <c r="K228">
        <v>2</v>
      </c>
      <c r="L228">
        <v>25</v>
      </c>
      <c r="M228">
        <v>4</v>
      </c>
      <c r="N228">
        <v>3</v>
      </c>
      <c r="O228">
        <v>24</v>
      </c>
      <c r="P228">
        <v>2</v>
      </c>
      <c r="Q228">
        <v>3</v>
      </c>
      <c r="R228">
        <v>0</v>
      </c>
      <c r="S228">
        <v>3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36</v>
      </c>
      <c r="AC228" s="13">
        <f>SUM(Table13[[#This Row],[MntWines]:[MntGoldProds]])</f>
        <v>97</v>
      </c>
      <c r="AD228" s="13">
        <f>AVERAGE(Table13[[#This Row],[MntWines]:[MntGoldProds]])</f>
        <v>16.166666666666668</v>
      </c>
      <c r="AG228">
        <f>SUM(Table13[[#This Row],[NumDealsPurchases]:[NumStorePurchases]])</f>
        <v>8</v>
      </c>
      <c r="AH228" s="14">
        <f>44232-Table13[[#This Row],[Dt_Customer]]</f>
        <v>2893</v>
      </c>
      <c r="AJ228" s="13">
        <f>Table13[[#This Row],[NumDealsPurchases]]/Table13[[#This Row],[Total Number of Purchases]]*100</f>
        <v>25</v>
      </c>
      <c r="AK228">
        <f>6-ROUNDUP(_xlfn.PERCENTRANK.INC(Table13[Recency],Table13[[#This Row],[Recency]])*5, 0)</f>
        <v>4</v>
      </c>
      <c r="AL228" s="15">
        <f>ROUNDUP(_xlfn.PERCENTRANK.INC(Table13[Total Number of Purchases],Table13[[#This Row],[Total Number of Purchases]])*5,0)</f>
        <v>2</v>
      </c>
      <c r="AM228" s="15">
        <f>ROUNDUP(_xlfn.PERCENTRANK.INC(Table13[Total Spend],Table13[[#This Row],[Total Spend]])*5,0)</f>
        <v>2</v>
      </c>
      <c r="AN228" s="15" t="str">
        <f>Table13[[#This Row],[Recency Score]]&amp;Table13[[#This Row],[Frequency Score]]&amp;Table13[[#This Row],[Monetary Score]]</f>
        <v>422</v>
      </c>
      <c r="AO228" s="15" t="str">
        <f>IF(AN228="555","Champions",
IF(AND(LEFT(AN228,1)="5", MID(AN228,2,1)&gt;="3"),"Loyal Customers",
IF(MID(AN228,2,1)="5","Frequent Buyers",
IF(RIGHT(AN228,1)="5","Big Spenders",
IF(LEFT(AN228,1)="4","Potential Loyalists",
IF(LEFT(AN228,1)="3","Needs Attention",
IF(LEFT(AN228,1)="2","About to Sleep",
IF(LEFT(AN228,1)="1","Lost",
IF(LEFT(AN228,1)&lt;="2","At Risk","Others")))))))))</f>
        <v>Potential Loyalists</v>
      </c>
    </row>
    <row r="229" spans="1:41" x14ac:dyDescent="0.3">
      <c r="A229">
        <v>4201</v>
      </c>
      <c r="B229">
        <v>1962</v>
      </c>
      <c r="C229" t="s">
        <v>28</v>
      </c>
      <c r="D229" t="s">
        <v>31</v>
      </c>
      <c r="E229">
        <v>57967</v>
      </c>
      <c r="F229">
        <v>0</v>
      </c>
      <c r="G229">
        <v>1</v>
      </c>
      <c r="H229" s="1">
        <v>41336</v>
      </c>
      <c r="I229">
        <v>39</v>
      </c>
      <c r="J229">
        <v>229</v>
      </c>
      <c r="K229">
        <v>7</v>
      </c>
      <c r="L229">
        <v>137</v>
      </c>
      <c r="M229">
        <v>4</v>
      </c>
      <c r="N229">
        <v>0</v>
      </c>
      <c r="O229">
        <v>91</v>
      </c>
      <c r="P229">
        <v>5</v>
      </c>
      <c r="Q229">
        <v>4</v>
      </c>
      <c r="R229">
        <v>2</v>
      </c>
      <c r="S229">
        <v>8</v>
      </c>
      <c r="T229">
        <v>5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40</v>
      </c>
      <c r="AC229" s="13">
        <f>SUM(Table13[[#This Row],[MntWines]:[MntGoldProds]])</f>
        <v>468</v>
      </c>
      <c r="AD229" s="13">
        <f>AVERAGE(Table13[[#This Row],[MntWines]:[MntGoldProds]])</f>
        <v>78</v>
      </c>
      <c r="AG229">
        <f>SUM(Table13[[#This Row],[NumDealsPurchases]:[NumStorePurchases]])</f>
        <v>19</v>
      </c>
      <c r="AH229" s="14">
        <f>44232-Table13[[#This Row],[Dt_Customer]]</f>
        <v>2896</v>
      </c>
      <c r="AJ229" s="13">
        <f>Table13[[#This Row],[NumDealsPurchases]]/Table13[[#This Row],[Total Number of Purchases]]*100</f>
        <v>26.315789473684209</v>
      </c>
      <c r="AK229">
        <f>6-ROUNDUP(_xlfn.PERCENTRANK.INC(Table13[Recency],Table13[[#This Row],[Recency]])*5, 0)</f>
        <v>4</v>
      </c>
      <c r="AL229" s="15">
        <f>ROUNDUP(_xlfn.PERCENTRANK.INC(Table13[Total Number of Purchases],Table13[[#This Row],[Total Number of Purchases]])*5,0)</f>
        <v>4</v>
      </c>
      <c r="AM229" s="15">
        <f>ROUNDUP(_xlfn.PERCENTRANK.INC(Table13[Total Spend],Table13[[#This Row],[Total Spend]])*5,0)</f>
        <v>3</v>
      </c>
      <c r="AN229" s="15" t="str">
        <f>Table13[[#This Row],[Recency Score]]&amp;Table13[[#This Row],[Frequency Score]]&amp;Table13[[#This Row],[Monetary Score]]</f>
        <v>443</v>
      </c>
      <c r="AO229" s="15" t="str">
        <f>IF(AN229="555","Champions",
IF(AND(LEFT(AN229,1)="5", MID(AN229,2,1)&gt;="3"),"Loyal Customers",
IF(MID(AN229,2,1)="5","Frequent Buyers",
IF(RIGHT(AN229,1)="5","Big Spenders",
IF(LEFT(AN229,1)="4","Potential Loyalists",
IF(LEFT(AN229,1)="3","Needs Attention",
IF(LEFT(AN229,1)="2","About to Sleep",
IF(LEFT(AN229,1)="1","Lost",
IF(LEFT(AN229,1)&lt;="2","At Risk","Others")))))))))</f>
        <v>Potential Loyalists</v>
      </c>
    </row>
    <row r="230" spans="1:41" x14ac:dyDescent="0.3">
      <c r="A230">
        <v>10277</v>
      </c>
      <c r="B230">
        <v>1961</v>
      </c>
      <c r="C230" t="s">
        <v>28</v>
      </c>
      <c r="D230" t="s">
        <v>31</v>
      </c>
      <c r="E230">
        <v>30081</v>
      </c>
      <c r="F230">
        <v>0</v>
      </c>
      <c r="G230">
        <v>1</v>
      </c>
      <c r="H230" s="1">
        <v>41326</v>
      </c>
      <c r="I230">
        <v>27</v>
      </c>
      <c r="J230">
        <v>36</v>
      </c>
      <c r="K230">
        <v>0</v>
      </c>
      <c r="L230">
        <v>2</v>
      </c>
      <c r="M230">
        <v>0</v>
      </c>
      <c r="N230">
        <v>0</v>
      </c>
      <c r="O230">
        <v>4</v>
      </c>
      <c r="P230">
        <v>1</v>
      </c>
      <c r="Q230">
        <v>1</v>
      </c>
      <c r="R230">
        <v>0</v>
      </c>
      <c r="S230">
        <v>3</v>
      </c>
      <c r="T230">
        <v>7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30</v>
      </c>
      <c r="AC230" s="13">
        <f>SUM(Table13[[#This Row],[MntWines]:[MntGoldProds]])</f>
        <v>42</v>
      </c>
      <c r="AD230" s="13">
        <f>AVERAGE(Table13[[#This Row],[MntWines]:[MntGoldProds]])</f>
        <v>7</v>
      </c>
      <c r="AG230">
        <f>SUM(Table13[[#This Row],[NumDealsPurchases]:[NumStorePurchases]])</f>
        <v>5</v>
      </c>
      <c r="AH230" s="14">
        <f>44232-Table13[[#This Row],[Dt_Customer]]</f>
        <v>2906</v>
      </c>
      <c r="AJ230" s="13">
        <f>Table13[[#This Row],[NumDealsPurchases]]/Table13[[#This Row],[Total Number of Purchases]]*100</f>
        <v>20</v>
      </c>
      <c r="AK230">
        <f>6-ROUNDUP(_xlfn.PERCENTRANK.INC(Table13[Recency],Table13[[#This Row],[Recency]])*5, 0)</f>
        <v>4</v>
      </c>
      <c r="AL230" s="15">
        <f>ROUNDUP(_xlfn.PERCENTRANK.INC(Table13[Total Number of Purchases],Table13[[#This Row],[Total Number of Purchases]])*5,0)</f>
        <v>1</v>
      </c>
      <c r="AM230" s="15">
        <f>ROUNDUP(_xlfn.PERCENTRANK.INC(Table13[Total Spend],Table13[[#This Row],[Total Spend]])*5,0)</f>
        <v>1</v>
      </c>
      <c r="AN230" s="15" t="str">
        <f>Table13[[#This Row],[Recency Score]]&amp;Table13[[#This Row],[Frequency Score]]&amp;Table13[[#This Row],[Monetary Score]]</f>
        <v>411</v>
      </c>
      <c r="AO230" s="15" t="str">
        <f>IF(AN230="555","Champions",
IF(AND(LEFT(AN230,1)="5", MID(AN230,2,1)&gt;="3"),"Loyal Customers",
IF(MID(AN230,2,1)="5","Frequent Buyers",
IF(RIGHT(AN230,1)="5","Big Spenders",
IF(LEFT(AN230,1)="4","Potential Loyalists",
IF(LEFT(AN230,1)="3","Needs Attention",
IF(LEFT(AN230,1)="2","About to Sleep",
IF(LEFT(AN230,1)="1","Lost",
IF(LEFT(AN230,1)&lt;="2","At Risk","Others")))))))))</f>
        <v>Potential Loyalists</v>
      </c>
    </row>
    <row r="231" spans="1:41" x14ac:dyDescent="0.3">
      <c r="A231">
        <v>4436</v>
      </c>
      <c r="B231">
        <v>1976</v>
      </c>
      <c r="C231" t="s">
        <v>28</v>
      </c>
      <c r="D231" t="s">
        <v>31</v>
      </c>
      <c r="E231">
        <v>20180</v>
      </c>
      <c r="F231">
        <v>0</v>
      </c>
      <c r="G231">
        <v>0</v>
      </c>
      <c r="H231" s="1">
        <v>41325</v>
      </c>
      <c r="I231">
        <v>27</v>
      </c>
      <c r="J231">
        <v>18</v>
      </c>
      <c r="K231">
        <v>42</v>
      </c>
      <c r="L231">
        <v>24</v>
      </c>
      <c r="M231">
        <v>15</v>
      </c>
      <c r="N231">
        <v>20</v>
      </c>
      <c r="O231">
        <v>18</v>
      </c>
      <c r="P231">
        <v>1</v>
      </c>
      <c r="Q231">
        <v>2</v>
      </c>
      <c r="R231">
        <v>1</v>
      </c>
      <c r="S231">
        <v>4</v>
      </c>
      <c r="T231">
        <v>7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t="s">
        <v>30</v>
      </c>
      <c r="AC231" s="13">
        <f>SUM(Table13[[#This Row],[MntWines]:[MntGoldProds]])</f>
        <v>137</v>
      </c>
      <c r="AD231" s="13">
        <f>AVERAGE(Table13[[#This Row],[MntWines]:[MntGoldProds]])</f>
        <v>22.833333333333332</v>
      </c>
      <c r="AG231">
        <f>SUM(Table13[[#This Row],[NumDealsPurchases]:[NumStorePurchases]])</f>
        <v>8</v>
      </c>
      <c r="AH231" s="14">
        <f>44232-Table13[[#This Row],[Dt_Customer]]</f>
        <v>2907</v>
      </c>
      <c r="AJ231" s="13">
        <f>Table13[[#This Row],[NumDealsPurchases]]/Table13[[#This Row],[Total Number of Purchases]]*100</f>
        <v>12.5</v>
      </c>
      <c r="AK231">
        <f>6-ROUNDUP(_xlfn.PERCENTRANK.INC(Table13[Recency],Table13[[#This Row],[Recency]])*5, 0)</f>
        <v>4</v>
      </c>
      <c r="AL231" s="15">
        <f>ROUNDUP(_xlfn.PERCENTRANK.INC(Table13[Total Number of Purchases],Table13[[#This Row],[Total Number of Purchases]])*5,0)</f>
        <v>2</v>
      </c>
      <c r="AM231" s="15">
        <f>ROUNDUP(_xlfn.PERCENTRANK.INC(Table13[Total Spend],Table13[[#This Row],[Total Spend]])*5,0)</f>
        <v>2</v>
      </c>
      <c r="AN231" s="15" t="str">
        <f>Table13[[#This Row],[Recency Score]]&amp;Table13[[#This Row],[Frequency Score]]&amp;Table13[[#This Row],[Monetary Score]]</f>
        <v>422</v>
      </c>
      <c r="AO231" s="15" t="str">
        <f>IF(AN231="555","Champions",
IF(AND(LEFT(AN231,1)="5", MID(AN231,2,1)&gt;="3"),"Loyal Customers",
IF(MID(AN231,2,1)="5","Frequent Buyers",
IF(RIGHT(AN231,1)="5","Big Spenders",
IF(LEFT(AN231,1)="4","Potential Loyalists",
IF(LEFT(AN231,1)="3","Needs Attention",
IF(LEFT(AN231,1)="2","About to Sleep",
IF(LEFT(AN231,1)="1","Lost",
IF(LEFT(AN231,1)&lt;="2","At Risk","Others")))))))))</f>
        <v>Potential Loyalists</v>
      </c>
    </row>
    <row r="232" spans="1:41" x14ac:dyDescent="0.3">
      <c r="A232">
        <v>2929</v>
      </c>
      <c r="B232">
        <v>1976</v>
      </c>
      <c r="C232" t="s">
        <v>28</v>
      </c>
      <c r="D232" t="s">
        <v>31</v>
      </c>
      <c r="E232">
        <v>20180</v>
      </c>
      <c r="F232">
        <v>0</v>
      </c>
      <c r="G232">
        <v>0</v>
      </c>
      <c r="H232" s="1">
        <v>41325</v>
      </c>
      <c r="I232">
        <v>27</v>
      </c>
      <c r="J232">
        <v>18</v>
      </c>
      <c r="K232">
        <v>42</v>
      </c>
      <c r="L232">
        <v>24</v>
      </c>
      <c r="M232">
        <v>15</v>
      </c>
      <c r="N232">
        <v>20</v>
      </c>
      <c r="O232">
        <v>18</v>
      </c>
      <c r="P232">
        <v>1</v>
      </c>
      <c r="Q232">
        <v>2</v>
      </c>
      <c r="R232">
        <v>1</v>
      </c>
      <c r="S232">
        <v>4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t="s">
        <v>30</v>
      </c>
      <c r="AC232" s="13">
        <f>SUM(Table13[[#This Row],[MntWines]:[MntGoldProds]])</f>
        <v>137</v>
      </c>
      <c r="AD232" s="13">
        <f>AVERAGE(Table13[[#This Row],[MntWines]:[MntGoldProds]])</f>
        <v>22.833333333333332</v>
      </c>
      <c r="AG232">
        <f>SUM(Table13[[#This Row],[NumDealsPurchases]:[NumStorePurchases]])</f>
        <v>8</v>
      </c>
      <c r="AH232" s="14">
        <f>44232-Table13[[#This Row],[Dt_Customer]]</f>
        <v>2907</v>
      </c>
      <c r="AJ232" s="13">
        <f>Table13[[#This Row],[NumDealsPurchases]]/Table13[[#This Row],[Total Number of Purchases]]*100</f>
        <v>12.5</v>
      </c>
      <c r="AK232">
        <f>6-ROUNDUP(_xlfn.PERCENTRANK.INC(Table13[Recency],Table13[[#This Row],[Recency]])*5, 0)</f>
        <v>4</v>
      </c>
      <c r="AL232" s="15">
        <f>ROUNDUP(_xlfn.PERCENTRANK.INC(Table13[Total Number of Purchases],Table13[[#This Row],[Total Number of Purchases]])*5,0)</f>
        <v>2</v>
      </c>
      <c r="AM232" s="15">
        <f>ROUNDUP(_xlfn.PERCENTRANK.INC(Table13[Total Spend],Table13[[#This Row],[Total Spend]])*5,0)</f>
        <v>2</v>
      </c>
      <c r="AN232" s="15" t="str">
        <f>Table13[[#This Row],[Recency Score]]&amp;Table13[[#This Row],[Frequency Score]]&amp;Table13[[#This Row],[Monetary Score]]</f>
        <v>422</v>
      </c>
      <c r="AO232" s="15" t="str">
        <f>IF(AN232="555","Champions",
IF(AND(LEFT(AN232,1)="5", MID(AN232,2,1)&gt;="3"),"Loyal Customers",
IF(MID(AN232,2,1)="5","Frequent Buyers",
IF(RIGHT(AN232,1)="5","Big Spenders",
IF(LEFT(AN232,1)="4","Potential Loyalists",
IF(LEFT(AN232,1)="3","Needs Attention",
IF(LEFT(AN232,1)="2","About to Sleep",
IF(LEFT(AN232,1)="1","Lost",
IF(LEFT(AN232,1)&lt;="2","At Risk","Others")))))))))</f>
        <v>Potential Loyalists</v>
      </c>
    </row>
    <row r="233" spans="1:41" x14ac:dyDescent="0.3">
      <c r="A233">
        <v>326</v>
      </c>
      <c r="B233">
        <v>1973</v>
      </c>
      <c r="C233" t="s">
        <v>28</v>
      </c>
      <c r="D233" t="s">
        <v>33</v>
      </c>
      <c r="E233">
        <v>51148</v>
      </c>
      <c r="F233">
        <v>1</v>
      </c>
      <c r="G233">
        <v>1</v>
      </c>
      <c r="H233" s="1">
        <v>41323</v>
      </c>
      <c r="I233">
        <v>38</v>
      </c>
      <c r="J233">
        <v>235</v>
      </c>
      <c r="K233">
        <v>6</v>
      </c>
      <c r="L233">
        <v>45</v>
      </c>
      <c r="M233">
        <v>8</v>
      </c>
      <c r="N233">
        <v>9</v>
      </c>
      <c r="O233">
        <v>12</v>
      </c>
      <c r="P233">
        <v>4</v>
      </c>
      <c r="Q233">
        <v>5</v>
      </c>
      <c r="R233">
        <v>1</v>
      </c>
      <c r="S233">
        <v>6</v>
      </c>
      <c r="T233">
        <v>6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40</v>
      </c>
      <c r="AC233" s="13">
        <f>SUM(Table13[[#This Row],[MntWines]:[MntGoldProds]])</f>
        <v>315</v>
      </c>
      <c r="AD233" s="13">
        <f>AVERAGE(Table13[[#This Row],[MntWines]:[MntGoldProds]])</f>
        <v>52.5</v>
      </c>
      <c r="AG233">
        <f>SUM(Table13[[#This Row],[NumDealsPurchases]:[NumStorePurchases]])</f>
        <v>16</v>
      </c>
      <c r="AH233" s="14">
        <f>44232-Table13[[#This Row],[Dt_Customer]]</f>
        <v>2909</v>
      </c>
      <c r="AJ233" s="13">
        <f>Table13[[#This Row],[NumDealsPurchases]]/Table13[[#This Row],[Total Number of Purchases]]*100</f>
        <v>25</v>
      </c>
      <c r="AK233">
        <f>6-ROUNDUP(_xlfn.PERCENTRANK.INC(Table13[Recency],Table13[[#This Row],[Recency]])*5, 0)</f>
        <v>4</v>
      </c>
      <c r="AL233" s="15">
        <f>ROUNDUP(_xlfn.PERCENTRANK.INC(Table13[Total Number of Purchases],Table13[[#This Row],[Total Number of Purchases]])*5,0)</f>
        <v>3</v>
      </c>
      <c r="AM233" s="15">
        <f>ROUNDUP(_xlfn.PERCENTRANK.INC(Table13[Total Spend],Table13[[#This Row],[Total Spend]])*5,0)</f>
        <v>3</v>
      </c>
      <c r="AN233" s="15" t="str">
        <f>Table13[[#This Row],[Recency Score]]&amp;Table13[[#This Row],[Frequency Score]]&amp;Table13[[#This Row],[Monetary Score]]</f>
        <v>433</v>
      </c>
      <c r="AO233" s="15" t="str">
        <f>IF(AN233="555","Champions",
IF(AND(LEFT(AN233,1)="5", MID(AN233,2,1)&gt;="3"),"Loyal Customers",
IF(MID(AN233,2,1)="5","Frequent Buyers",
IF(RIGHT(AN233,1)="5","Big Spenders",
IF(LEFT(AN233,1)="4","Potential Loyalists",
IF(LEFT(AN233,1)="3","Needs Attention",
IF(LEFT(AN233,1)="2","About to Sleep",
IF(LEFT(AN233,1)="1","Lost",
IF(LEFT(AN233,1)&lt;="2","At Risk","Others")))))))))</f>
        <v>Potential Loyalists</v>
      </c>
    </row>
    <row r="234" spans="1:41" x14ac:dyDescent="0.3">
      <c r="A234">
        <v>6281</v>
      </c>
      <c r="B234">
        <v>1966</v>
      </c>
      <c r="C234" t="s">
        <v>28</v>
      </c>
      <c r="D234" t="s">
        <v>29</v>
      </c>
      <c r="E234">
        <v>55686</v>
      </c>
      <c r="F234">
        <v>0</v>
      </c>
      <c r="G234">
        <v>1</v>
      </c>
      <c r="H234" s="1">
        <v>41319</v>
      </c>
      <c r="I234">
        <v>27</v>
      </c>
      <c r="J234">
        <v>673</v>
      </c>
      <c r="K234">
        <v>0</v>
      </c>
      <c r="L234">
        <v>199</v>
      </c>
      <c r="M234">
        <v>37</v>
      </c>
      <c r="N234">
        <v>47</v>
      </c>
      <c r="O234">
        <v>26</v>
      </c>
      <c r="P234">
        <v>2</v>
      </c>
      <c r="Q234">
        <v>6</v>
      </c>
      <c r="R234">
        <v>3</v>
      </c>
      <c r="S234">
        <v>5</v>
      </c>
      <c r="T234">
        <v>4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 t="s">
        <v>30</v>
      </c>
      <c r="AC234" s="13">
        <f>SUM(Table13[[#This Row],[MntWines]:[MntGoldProds]])</f>
        <v>982</v>
      </c>
      <c r="AD234" s="13">
        <f>AVERAGE(Table13[[#This Row],[MntWines]:[MntGoldProds]])</f>
        <v>163.66666666666666</v>
      </c>
      <c r="AG234">
        <f>SUM(Table13[[#This Row],[NumDealsPurchases]:[NumStorePurchases]])</f>
        <v>16</v>
      </c>
      <c r="AH234" s="14">
        <f>44232-Table13[[#This Row],[Dt_Customer]]</f>
        <v>2913</v>
      </c>
      <c r="AJ234" s="13">
        <f>Table13[[#This Row],[NumDealsPurchases]]/Table13[[#This Row],[Total Number of Purchases]]*100</f>
        <v>12.5</v>
      </c>
      <c r="AK234">
        <f>6-ROUNDUP(_xlfn.PERCENTRANK.INC(Table13[Recency],Table13[[#This Row],[Recency]])*5, 0)</f>
        <v>4</v>
      </c>
      <c r="AL234" s="15">
        <f>ROUNDUP(_xlfn.PERCENTRANK.INC(Table13[Total Number of Purchases],Table13[[#This Row],[Total Number of Purchases]])*5,0)</f>
        <v>3</v>
      </c>
      <c r="AM234" s="15">
        <f>ROUNDUP(_xlfn.PERCENTRANK.INC(Table13[Total Spend],Table13[[#This Row],[Total Spend]])*5,0)</f>
        <v>4</v>
      </c>
      <c r="AN234" s="15" t="str">
        <f>Table13[[#This Row],[Recency Score]]&amp;Table13[[#This Row],[Frequency Score]]&amp;Table13[[#This Row],[Monetary Score]]</f>
        <v>434</v>
      </c>
      <c r="AO234" s="15" t="str">
        <f>IF(AN234="555","Champions",
IF(AND(LEFT(AN234,1)="5", MID(AN234,2,1)&gt;="3"),"Loyal Customers",
IF(MID(AN234,2,1)="5","Frequent Buyers",
IF(RIGHT(AN234,1)="5","Big Spenders",
IF(LEFT(AN234,1)="4","Potential Loyalists",
IF(LEFT(AN234,1)="3","Needs Attention",
IF(LEFT(AN234,1)="2","About to Sleep",
IF(LEFT(AN234,1)="1","Lost",
IF(LEFT(AN234,1)&lt;="2","At Risk","Others")))))))))</f>
        <v>Potential Loyalists</v>
      </c>
    </row>
    <row r="235" spans="1:41" x14ac:dyDescent="0.3">
      <c r="A235">
        <v>10602</v>
      </c>
      <c r="B235">
        <v>1983</v>
      </c>
      <c r="C235" t="s">
        <v>28</v>
      </c>
      <c r="D235" t="s">
        <v>33</v>
      </c>
      <c r="E235">
        <v>39922</v>
      </c>
      <c r="F235">
        <v>1</v>
      </c>
      <c r="G235">
        <v>0</v>
      </c>
      <c r="H235" s="1">
        <v>41319</v>
      </c>
      <c r="I235">
        <v>30</v>
      </c>
      <c r="J235">
        <v>29</v>
      </c>
      <c r="K235">
        <v>12</v>
      </c>
      <c r="L235">
        <v>59</v>
      </c>
      <c r="M235">
        <v>19</v>
      </c>
      <c r="N235">
        <v>1</v>
      </c>
      <c r="O235">
        <v>36</v>
      </c>
      <c r="P235">
        <v>2</v>
      </c>
      <c r="Q235">
        <v>3</v>
      </c>
      <c r="R235">
        <v>0</v>
      </c>
      <c r="S235">
        <v>4</v>
      </c>
      <c r="T235">
        <v>8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40</v>
      </c>
      <c r="AC235" s="13">
        <f>SUM(Table13[[#This Row],[MntWines]:[MntGoldProds]])</f>
        <v>156</v>
      </c>
      <c r="AD235" s="13">
        <f>AVERAGE(Table13[[#This Row],[MntWines]:[MntGoldProds]])</f>
        <v>26</v>
      </c>
      <c r="AG235">
        <f>SUM(Table13[[#This Row],[NumDealsPurchases]:[NumStorePurchases]])</f>
        <v>9</v>
      </c>
      <c r="AH235" s="14">
        <f>44232-Table13[[#This Row],[Dt_Customer]]</f>
        <v>2913</v>
      </c>
      <c r="AJ235" s="13">
        <f>Table13[[#This Row],[NumDealsPurchases]]/Table13[[#This Row],[Total Number of Purchases]]*100</f>
        <v>22.222222222222221</v>
      </c>
      <c r="AK235">
        <f>6-ROUNDUP(_xlfn.PERCENTRANK.INC(Table13[Recency],Table13[[#This Row],[Recency]])*5, 0)</f>
        <v>4</v>
      </c>
      <c r="AL235" s="15">
        <f>ROUNDUP(_xlfn.PERCENTRANK.INC(Table13[Total Number of Purchases],Table13[[#This Row],[Total Number of Purchases]])*5,0)</f>
        <v>2</v>
      </c>
      <c r="AM235" s="15">
        <f>ROUNDUP(_xlfn.PERCENTRANK.INC(Table13[Total Spend],Table13[[#This Row],[Total Spend]])*5,0)</f>
        <v>2</v>
      </c>
      <c r="AN235" s="15" t="str">
        <f>Table13[[#This Row],[Recency Score]]&amp;Table13[[#This Row],[Frequency Score]]&amp;Table13[[#This Row],[Monetary Score]]</f>
        <v>422</v>
      </c>
      <c r="AO235" s="15" t="str">
        <f>IF(AN235="555","Champions",
IF(AND(LEFT(AN235,1)="5", MID(AN235,2,1)&gt;="3"),"Loyal Customers",
IF(MID(AN235,2,1)="5","Frequent Buyers",
IF(RIGHT(AN235,1)="5","Big Spenders",
IF(LEFT(AN235,1)="4","Potential Loyalists",
IF(LEFT(AN235,1)="3","Needs Attention",
IF(LEFT(AN235,1)="2","About to Sleep",
IF(LEFT(AN235,1)="1","Lost",
IF(LEFT(AN235,1)&lt;="2","At Risk","Others")))))))))</f>
        <v>Potential Loyalists</v>
      </c>
    </row>
    <row r="236" spans="1:41" x14ac:dyDescent="0.3">
      <c r="A236">
        <v>3220</v>
      </c>
      <c r="B236">
        <v>1983</v>
      </c>
      <c r="C236" t="s">
        <v>28</v>
      </c>
      <c r="D236" t="s">
        <v>33</v>
      </c>
      <c r="E236">
        <v>39922</v>
      </c>
      <c r="F236">
        <v>1</v>
      </c>
      <c r="G236">
        <v>0</v>
      </c>
      <c r="H236" s="1">
        <v>41319</v>
      </c>
      <c r="I236">
        <v>30</v>
      </c>
      <c r="J236">
        <v>29</v>
      </c>
      <c r="K236">
        <v>12</v>
      </c>
      <c r="L236">
        <v>59</v>
      </c>
      <c r="M236">
        <v>19</v>
      </c>
      <c r="N236">
        <v>1</v>
      </c>
      <c r="O236">
        <v>36</v>
      </c>
      <c r="P236">
        <v>2</v>
      </c>
      <c r="Q236">
        <v>3</v>
      </c>
      <c r="R236">
        <v>0</v>
      </c>
      <c r="S236">
        <v>4</v>
      </c>
      <c r="T236">
        <v>8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t="s">
        <v>39</v>
      </c>
      <c r="AC236" s="13">
        <f>SUM(Table13[[#This Row],[MntWines]:[MntGoldProds]])</f>
        <v>156</v>
      </c>
      <c r="AD236" s="13">
        <f>AVERAGE(Table13[[#This Row],[MntWines]:[MntGoldProds]])</f>
        <v>26</v>
      </c>
      <c r="AG236">
        <f>SUM(Table13[[#This Row],[NumDealsPurchases]:[NumStorePurchases]])</f>
        <v>9</v>
      </c>
      <c r="AH236" s="14">
        <f>44232-Table13[[#This Row],[Dt_Customer]]</f>
        <v>2913</v>
      </c>
      <c r="AJ236" s="13">
        <f>Table13[[#This Row],[NumDealsPurchases]]/Table13[[#This Row],[Total Number of Purchases]]*100</f>
        <v>22.222222222222221</v>
      </c>
      <c r="AK236">
        <f>6-ROUNDUP(_xlfn.PERCENTRANK.INC(Table13[Recency],Table13[[#This Row],[Recency]])*5, 0)</f>
        <v>4</v>
      </c>
      <c r="AL236" s="15">
        <f>ROUNDUP(_xlfn.PERCENTRANK.INC(Table13[Total Number of Purchases],Table13[[#This Row],[Total Number of Purchases]])*5,0)</f>
        <v>2</v>
      </c>
      <c r="AM236" s="15">
        <f>ROUNDUP(_xlfn.PERCENTRANK.INC(Table13[Total Spend],Table13[[#This Row],[Total Spend]])*5,0)</f>
        <v>2</v>
      </c>
      <c r="AN236" s="15" t="str">
        <f>Table13[[#This Row],[Recency Score]]&amp;Table13[[#This Row],[Frequency Score]]&amp;Table13[[#This Row],[Monetary Score]]</f>
        <v>422</v>
      </c>
      <c r="AO236" s="15" t="str">
        <f>IF(AN236="555","Champions",
IF(AND(LEFT(AN236,1)="5", MID(AN236,2,1)&gt;="3"),"Loyal Customers",
IF(MID(AN236,2,1)="5","Frequent Buyers",
IF(RIGHT(AN236,1)="5","Big Spenders",
IF(LEFT(AN236,1)="4","Potential Loyalists",
IF(LEFT(AN236,1)="3","Needs Attention",
IF(LEFT(AN236,1)="2","About to Sleep",
IF(LEFT(AN236,1)="1","Lost",
IF(LEFT(AN236,1)&lt;="2","At Risk","Others")))))))))</f>
        <v>Potential Loyalists</v>
      </c>
    </row>
    <row r="237" spans="1:41" x14ac:dyDescent="0.3">
      <c r="A237">
        <v>5424</v>
      </c>
      <c r="B237">
        <v>1983</v>
      </c>
      <c r="C237" t="s">
        <v>28</v>
      </c>
      <c r="D237" t="s">
        <v>33</v>
      </c>
      <c r="E237">
        <v>39922</v>
      </c>
      <c r="F237">
        <v>1</v>
      </c>
      <c r="G237">
        <v>0</v>
      </c>
      <c r="H237" s="1">
        <v>41319</v>
      </c>
      <c r="I237">
        <v>30</v>
      </c>
      <c r="J237">
        <v>29</v>
      </c>
      <c r="K237">
        <v>12</v>
      </c>
      <c r="L237">
        <v>59</v>
      </c>
      <c r="M237">
        <v>19</v>
      </c>
      <c r="N237">
        <v>1</v>
      </c>
      <c r="O237">
        <v>36</v>
      </c>
      <c r="P237">
        <v>2</v>
      </c>
      <c r="Q237">
        <v>3</v>
      </c>
      <c r="R237">
        <v>0</v>
      </c>
      <c r="S237">
        <v>4</v>
      </c>
      <c r="T237">
        <v>8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43</v>
      </c>
      <c r="AC237" s="13">
        <f>SUM(Table13[[#This Row],[MntWines]:[MntGoldProds]])</f>
        <v>156</v>
      </c>
      <c r="AD237" s="13">
        <f>AVERAGE(Table13[[#This Row],[MntWines]:[MntGoldProds]])</f>
        <v>26</v>
      </c>
      <c r="AG237">
        <f>SUM(Table13[[#This Row],[NumDealsPurchases]:[NumStorePurchases]])</f>
        <v>9</v>
      </c>
      <c r="AH237" s="14">
        <f>44232-Table13[[#This Row],[Dt_Customer]]</f>
        <v>2913</v>
      </c>
      <c r="AJ237" s="13">
        <f>Table13[[#This Row],[NumDealsPurchases]]/Table13[[#This Row],[Total Number of Purchases]]*100</f>
        <v>22.222222222222221</v>
      </c>
      <c r="AK237">
        <f>6-ROUNDUP(_xlfn.PERCENTRANK.INC(Table13[Recency],Table13[[#This Row],[Recency]])*5, 0)</f>
        <v>4</v>
      </c>
      <c r="AL237" s="15">
        <f>ROUNDUP(_xlfn.PERCENTRANK.INC(Table13[Total Number of Purchases],Table13[[#This Row],[Total Number of Purchases]])*5,0)</f>
        <v>2</v>
      </c>
      <c r="AM237" s="15">
        <f>ROUNDUP(_xlfn.PERCENTRANK.INC(Table13[Total Spend],Table13[[#This Row],[Total Spend]])*5,0)</f>
        <v>2</v>
      </c>
      <c r="AN237" s="15" t="str">
        <f>Table13[[#This Row],[Recency Score]]&amp;Table13[[#This Row],[Frequency Score]]&amp;Table13[[#This Row],[Monetary Score]]</f>
        <v>422</v>
      </c>
      <c r="AO237" s="15" t="str">
        <f>IF(AN237="555","Champions",
IF(AND(LEFT(AN237,1)="5", MID(AN237,2,1)&gt;="3"),"Loyal Customers",
IF(MID(AN237,2,1)="5","Frequent Buyers",
IF(RIGHT(AN237,1)="5","Big Spenders",
IF(LEFT(AN237,1)="4","Potential Loyalists",
IF(LEFT(AN237,1)="3","Needs Attention",
IF(LEFT(AN237,1)="2","About to Sleep",
IF(LEFT(AN237,1)="1","Lost",
IF(LEFT(AN237,1)&lt;="2","At Risk","Others")))))))))</f>
        <v>Potential Loyalists</v>
      </c>
    </row>
    <row r="238" spans="1:41" x14ac:dyDescent="0.3">
      <c r="A238">
        <v>7786</v>
      </c>
      <c r="B238">
        <v>1986</v>
      </c>
      <c r="C238" t="s">
        <v>37</v>
      </c>
      <c r="D238" t="s">
        <v>31</v>
      </c>
      <c r="E238">
        <v>29999</v>
      </c>
      <c r="F238">
        <v>1</v>
      </c>
      <c r="G238">
        <v>0</v>
      </c>
      <c r="H238" s="1">
        <v>41318</v>
      </c>
      <c r="I238">
        <v>22</v>
      </c>
      <c r="J238">
        <v>68</v>
      </c>
      <c r="K238">
        <v>7</v>
      </c>
      <c r="L238">
        <v>59</v>
      </c>
      <c r="M238">
        <v>10</v>
      </c>
      <c r="N238">
        <v>5</v>
      </c>
      <c r="O238">
        <v>11</v>
      </c>
      <c r="P238">
        <v>4</v>
      </c>
      <c r="Q238">
        <v>3</v>
      </c>
      <c r="R238">
        <v>1</v>
      </c>
      <c r="S238">
        <v>4</v>
      </c>
      <c r="T238">
        <v>8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30</v>
      </c>
      <c r="AC238" s="13">
        <f>SUM(Table13[[#This Row],[MntWines]:[MntGoldProds]])</f>
        <v>160</v>
      </c>
      <c r="AD238" s="13">
        <f>AVERAGE(Table13[[#This Row],[MntWines]:[MntGoldProds]])</f>
        <v>26.666666666666668</v>
      </c>
      <c r="AG238">
        <f>SUM(Table13[[#This Row],[NumDealsPurchases]:[NumStorePurchases]])</f>
        <v>12</v>
      </c>
      <c r="AH238" s="14">
        <f>44232-Table13[[#This Row],[Dt_Customer]]</f>
        <v>2914</v>
      </c>
      <c r="AJ238" s="13">
        <f>Table13[[#This Row],[NumDealsPurchases]]/Table13[[#This Row],[Total Number of Purchases]]*100</f>
        <v>33.333333333333329</v>
      </c>
      <c r="AK238">
        <f>6-ROUNDUP(_xlfn.PERCENTRANK.INC(Table13[Recency],Table13[[#This Row],[Recency]])*5, 0)</f>
        <v>4</v>
      </c>
      <c r="AL238" s="15">
        <f>ROUNDUP(_xlfn.PERCENTRANK.INC(Table13[Total Number of Purchases],Table13[[#This Row],[Total Number of Purchases]])*5,0)</f>
        <v>3</v>
      </c>
      <c r="AM238" s="15">
        <f>ROUNDUP(_xlfn.PERCENTRANK.INC(Table13[Total Spend],Table13[[#This Row],[Total Spend]])*5,0)</f>
        <v>2</v>
      </c>
      <c r="AN238" s="15" t="str">
        <f>Table13[[#This Row],[Recency Score]]&amp;Table13[[#This Row],[Frequency Score]]&amp;Table13[[#This Row],[Monetary Score]]</f>
        <v>432</v>
      </c>
      <c r="AO238" s="15" t="str">
        <f>IF(AN238="555","Champions",
IF(AND(LEFT(AN238,1)="5", MID(AN238,2,1)&gt;="3"),"Loyal Customers",
IF(MID(AN238,2,1)="5","Frequent Buyers",
IF(RIGHT(AN238,1)="5","Big Spenders",
IF(LEFT(AN238,1)="4","Potential Loyalists",
IF(LEFT(AN238,1)="3","Needs Attention",
IF(LEFT(AN238,1)="2","About to Sleep",
IF(LEFT(AN238,1)="1","Lost",
IF(LEFT(AN238,1)&lt;="2","At Risk","Others")))))))))</f>
        <v>Potential Loyalists</v>
      </c>
    </row>
    <row r="239" spans="1:41" x14ac:dyDescent="0.3">
      <c r="A239">
        <v>5527</v>
      </c>
      <c r="B239">
        <v>1987</v>
      </c>
      <c r="C239" t="s">
        <v>28</v>
      </c>
      <c r="D239" t="s">
        <v>35</v>
      </c>
      <c r="E239">
        <v>22434</v>
      </c>
      <c r="F239">
        <v>1</v>
      </c>
      <c r="G239">
        <v>0</v>
      </c>
      <c r="H239" s="1">
        <v>41318</v>
      </c>
      <c r="I239">
        <v>25</v>
      </c>
      <c r="J239">
        <v>4</v>
      </c>
      <c r="K239">
        <v>12</v>
      </c>
      <c r="L239">
        <v>11</v>
      </c>
      <c r="M239">
        <v>3</v>
      </c>
      <c r="N239">
        <v>13</v>
      </c>
      <c r="O239">
        <v>15</v>
      </c>
      <c r="P239">
        <v>2</v>
      </c>
      <c r="Q239">
        <v>2</v>
      </c>
      <c r="R239">
        <v>0</v>
      </c>
      <c r="S239">
        <v>3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30</v>
      </c>
      <c r="AC239" s="13">
        <f>SUM(Table13[[#This Row],[MntWines]:[MntGoldProds]])</f>
        <v>58</v>
      </c>
      <c r="AD239" s="13">
        <f>AVERAGE(Table13[[#This Row],[MntWines]:[MntGoldProds]])</f>
        <v>9.6666666666666661</v>
      </c>
      <c r="AG239">
        <f>SUM(Table13[[#This Row],[NumDealsPurchases]:[NumStorePurchases]])</f>
        <v>7</v>
      </c>
      <c r="AH239" s="14">
        <f>44232-Table13[[#This Row],[Dt_Customer]]</f>
        <v>2914</v>
      </c>
      <c r="AJ239" s="13">
        <f>Table13[[#This Row],[NumDealsPurchases]]/Table13[[#This Row],[Total Number of Purchases]]*100</f>
        <v>28.571428571428569</v>
      </c>
      <c r="AK239">
        <f>6-ROUNDUP(_xlfn.PERCENTRANK.INC(Table13[Recency],Table13[[#This Row],[Recency]])*5, 0)</f>
        <v>4</v>
      </c>
      <c r="AL239" s="15">
        <f>ROUNDUP(_xlfn.PERCENTRANK.INC(Table13[Total Number of Purchases],Table13[[#This Row],[Total Number of Purchases]])*5,0)</f>
        <v>1</v>
      </c>
      <c r="AM239" s="15">
        <f>ROUNDUP(_xlfn.PERCENTRANK.INC(Table13[Total Spend],Table13[[#This Row],[Total Spend]])*5,0)</f>
        <v>2</v>
      </c>
      <c r="AN239" s="15" t="str">
        <f>Table13[[#This Row],[Recency Score]]&amp;Table13[[#This Row],[Frequency Score]]&amp;Table13[[#This Row],[Monetary Score]]</f>
        <v>412</v>
      </c>
      <c r="AO239" s="15" t="str">
        <f>IF(AN239="555","Champions",
IF(AND(LEFT(AN239,1)="5", MID(AN239,2,1)&gt;="3"),"Loyal Customers",
IF(MID(AN239,2,1)="5","Frequent Buyers",
IF(RIGHT(AN239,1)="5","Big Spenders",
IF(LEFT(AN239,1)="4","Potential Loyalists",
IF(LEFT(AN239,1)="3","Needs Attention",
IF(LEFT(AN239,1)="2","About to Sleep",
IF(LEFT(AN239,1)="1","Lost",
IF(LEFT(AN239,1)&lt;="2","At Risk","Others")))))))))</f>
        <v>Potential Loyalists</v>
      </c>
    </row>
    <row r="240" spans="1:41" x14ac:dyDescent="0.3">
      <c r="A240">
        <v>607</v>
      </c>
      <c r="B240">
        <v>1955</v>
      </c>
      <c r="C240" t="s">
        <v>38</v>
      </c>
      <c r="D240" t="s">
        <v>29</v>
      </c>
      <c r="E240">
        <v>41769</v>
      </c>
      <c r="F240">
        <v>0</v>
      </c>
      <c r="G240">
        <v>1</v>
      </c>
      <c r="H240" s="1">
        <v>41318</v>
      </c>
      <c r="I240">
        <v>31</v>
      </c>
      <c r="J240">
        <v>302</v>
      </c>
      <c r="K240">
        <v>29</v>
      </c>
      <c r="L240">
        <v>131</v>
      </c>
      <c r="M240">
        <v>32</v>
      </c>
      <c r="N240">
        <v>0</v>
      </c>
      <c r="O240">
        <v>27</v>
      </c>
      <c r="P240">
        <v>6</v>
      </c>
      <c r="Q240">
        <v>8</v>
      </c>
      <c r="R240">
        <v>1</v>
      </c>
      <c r="S240">
        <v>7</v>
      </c>
      <c r="T240">
        <v>8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40</v>
      </c>
      <c r="AC240" s="13">
        <f>SUM(Table13[[#This Row],[MntWines]:[MntGoldProds]])</f>
        <v>521</v>
      </c>
      <c r="AD240" s="13">
        <f>AVERAGE(Table13[[#This Row],[MntWines]:[MntGoldProds]])</f>
        <v>86.833333333333329</v>
      </c>
      <c r="AG240">
        <f>SUM(Table13[[#This Row],[NumDealsPurchases]:[NumStorePurchases]])</f>
        <v>22</v>
      </c>
      <c r="AH240" s="14">
        <f>44232-Table13[[#This Row],[Dt_Customer]]</f>
        <v>2914</v>
      </c>
      <c r="AJ240" s="13">
        <f>Table13[[#This Row],[NumDealsPurchases]]/Table13[[#This Row],[Total Number of Purchases]]*100</f>
        <v>27.27272727272727</v>
      </c>
      <c r="AK240">
        <f>6-ROUNDUP(_xlfn.PERCENTRANK.INC(Table13[Recency],Table13[[#This Row],[Recency]])*5, 0)</f>
        <v>4</v>
      </c>
      <c r="AL240" s="15">
        <f>ROUNDUP(_xlfn.PERCENTRANK.INC(Table13[Total Number of Purchases],Table13[[#This Row],[Total Number of Purchases]])*5,0)</f>
        <v>4</v>
      </c>
      <c r="AM240" s="15">
        <f>ROUNDUP(_xlfn.PERCENTRANK.INC(Table13[Total Spend],Table13[[#This Row],[Total Spend]])*5,0)</f>
        <v>3</v>
      </c>
      <c r="AN240" s="15" t="str">
        <f>Table13[[#This Row],[Recency Score]]&amp;Table13[[#This Row],[Frequency Score]]&amp;Table13[[#This Row],[Monetary Score]]</f>
        <v>443</v>
      </c>
      <c r="AO240" s="15" t="str">
        <f>IF(AN240="555","Champions",
IF(AND(LEFT(AN240,1)="5", MID(AN240,2,1)&gt;="3"),"Loyal Customers",
IF(MID(AN240,2,1)="5","Frequent Buyers",
IF(RIGHT(AN240,1)="5","Big Spenders",
IF(LEFT(AN240,1)="4","Potential Loyalists",
IF(LEFT(AN240,1)="3","Needs Attention",
IF(LEFT(AN240,1)="2","About to Sleep",
IF(LEFT(AN240,1)="1","Lost",
IF(LEFT(AN240,1)&lt;="2","At Risk","Others")))))))))</f>
        <v>Potential Loyalists</v>
      </c>
    </row>
    <row r="241" spans="1:41" x14ac:dyDescent="0.3">
      <c r="A241">
        <v>3697</v>
      </c>
      <c r="B241">
        <v>1954</v>
      </c>
      <c r="C241" t="s">
        <v>28</v>
      </c>
      <c r="D241" t="s">
        <v>35</v>
      </c>
      <c r="E241">
        <v>39898</v>
      </c>
      <c r="F241">
        <v>0</v>
      </c>
      <c r="G241">
        <v>1</v>
      </c>
      <c r="H241" s="1">
        <v>41317</v>
      </c>
      <c r="I241">
        <v>20</v>
      </c>
      <c r="J241">
        <v>69</v>
      </c>
      <c r="K241">
        <v>8</v>
      </c>
      <c r="L241">
        <v>26</v>
      </c>
      <c r="M241">
        <v>12</v>
      </c>
      <c r="N241">
        <v>7</v>
      </c>
      <c r="O241">
        <v>12</v>
      </c>
      <c r="P241">
        <v>2</v>
      </c>
      <c r="Q241">
        <v>3</v>
      </c>
      <c r="R241">
        <v>0</v>
      </c>
      <c r="S241">
        <v>4</v>
      </c>
      <c r="T241">
        <v>7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32</v>
      </c>
      <c r="AC241" s="13">
        <f>SUM(Table13[[#This Row],[MntWines]:[MntGoldProds]])</f>
        <v>134</v>
      </c>
      <c r="AD241" s="13">
        <f>AVERAGE(Table13[[#This Row],[MntWines]:[MntGoldProds]])</f>
        <v>22.333333333333332</v>
      </c>
      <c r="AG241">
        <f>SUM(Table13[[#This Row],[NumDealsPurchases]:[NumStorePurchases]])</f>
        <v>9</v>
      </c>
      <c r="AH241" s="14">
        <f>44232-Table13[[#This Row],[Dt_Customer]]</f>
        <v>2915</v>
      </c>
      <c r="AJ241" s="13">
        <f>Table13[[#This Row],[NumDealsPurchases]]/Table13[[#This Row],[Total Number of Purchases]]*100</f>
        <v>22.222222222222221</v>
      </c>
      <c r="AK241">
        <f>6-ROUNDUP(_xlfn.PERCENTRANK.INC(Table13[Recency],Table13[[#This Row],[Recency]])*5, 0)</f>
        <v>4</v>
      </c>
      <c r="AL241" s="15">
        <f>ROUNDUP(_xlfn.PERCENTRANK.INC(Table13[Total Number of Purchases],Table13[[#This Row],[Total Number of Purchases]])*5,0)</f>
        <v>2</v>
      </c>
      <c r="AM241" s="15">
        <f>ROUNDUP(_xlfn.PERCENTRANK.INC(Table13[Total Spend],Table13[[#This Row],[Total Spend]])*5,0)</f>
        <v>2</v>
      </c>
      <c r="AN241" s="15" t="str">
        <f>Table13[[#This Row],[Recency Score]]&amp;Table13[[#This Row],[Frequency Score]]&amp;Table13[[#This Row],[Monetary Score]]</f>
        <v>422</v>
      </c>
      <c r="AO241" s="15" t="str">
        <f>IF(AN241="555","Champions",
IF(AND(LEFT(AN241,1)="5", MID(AN241,2,1)&gt;="3"),"Loyal Customers",
IF(MID(AN241,2,1)="5","Frequent Buyers",
IF(RIGHT(AN241,1)="5","Big Spenders",
IF(LEFT(AN241,1)="4","Potential Loyalists",
IF(LEFT(AN241,1)="3","Needs Attention",
IF(LEFT(AN241,1)="2","About to Sleep",
IF(LEFT(AN241,1)="1","Lost",
IF(LEFT(AN241,1)&lt;="2","At Risk","Others")))))))))</f>
        <v>Potential Loyalists</v>
      </c>
    </row>
    <row r="242" spans="1:41" x14ac:dyDescent="0.3">
      <c r="A242">
        <v>9955</v>
      </c>
      <c r="B242">
        <v>1954</v>
      </c>
      <c r="C242" t="s">
        <v>28</v>
      </c>
      <c r="D242" t="s">
        <v>35</v>
      </c>
      <c r="E242">
        <v>39898</v>
      </c>
      <c r="F242">
        <v>0</v>
      </c>
      <c r="G242">
        <v>1</v>
      </c>
      <c r="H242" s="1">
        <v>41317</v>
      </c>
      <c r="I242">
        <v>20</v>
      </c>
      <c r="J242">
        <v>69</v>
      </c>
      <c r="K242">
        <v>8</v>
      </c>
      <c r="L242">
        <v>26</v>
      </c>
      <c r="M242">
        <v>12</v>
      </c>
      <c r="N242">
        <v>7</v>
      </c>
      <c r="O242">
        <v>12</v>
      </c>
      <c r="P242">
        <v>2</v>
      </c>
      <c r="Q242">
        <v>3</v>
      </c>
      <c r="R242">
        <v>0</v>
      </c>
      <c r="S242">
        <v>4</v>
      </c>
      <c r="T242">
        <v>7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t="s">
        <v>30</v>
      </c>
      <c r="AC242" s="13">
        <f>SUM(Table13[[#This Row],[MntWines]:[MntGoldProds]])</f>
        <v>134</v>
      </c>
      <c r="AD242" s="13">
        <f>AVERAGE(Table13[[#This Row],[MntWines]:[MntGoldProds]])</f>
        <v>22.333333333333332</v>
      </c>
      <c r="AG242">
        <f>SUM(Table13[[#This Row],[NumDealsPurchases]:[NumStorePurchases]])</f>
        <v>9</v>
      </c>
      <c r="AH242" s="14">
        <f>44232-Table13[[#This Row],[Dt_Customer]]</f>
        <v>2915</v>
      </c>
      <c r="AJ242" s="13">
        <f>Table13[[#This Row],[NumDealsPurchases]]/Table13[[#This Row],[Total Number of Purchases]]*100</f>
        <v>22.222222222222221</v>
      </c>
      <c r="AK242">
        <f>6-ROUNDUP(_xlfn.PERCENTRANK.INC(Table13[Recency],Table13[[#This Row],[Recency]])*5, 0)</f>
        <v>4</v>
      </c>
      <c r="AL242" s="15">
        <f>ROUNDUP(_xlfn.PERCENTRANK.INC(Table13[Total Number of Purchases],Table13[[#This Row],[Total Number of Purchases]])*5,0)</f>
        <v>2</v>
      </c>
      <c r="AM242" s="15">
        <f>ROUNDUP(_xlfn.PERCENTRANK.INC(Table13[Total Spend],Table13[[#This Row],[Total Spend]])*5,0)</f>
        <v>2</v>
      </c>
      <c r="AN242" s="15" t="str">
        <f>Table13[[#This Row],[Recency Score]]&amp;Table13[[#This Row],[Frequency Score]]&amp;Table13[[#This Row],[Monetary Score]]</f>
        <v>422</v>
      </c>
      <c r="AO242" s="15" t="str">
        <f>IF(AN242="555","Champions",
IF(AND(LEFT(AN242,1)="5", MID(AN242,2,1)&gt;="3"),"Loyal Customers",
IF(MID(AN242,2,1)="5","Frequent Buyers",
IF(RIGHT(AN242,1)="5","Big Spenders",
IF(LEFT(AN242,1)="4","Potential Loyalists",
IF(LEFT(AN242,1)="3","Needs Attention",
IF(LEFT(AN242,1)="2","About to Sleep",
IF(LEFT(AN242,1)="1","Lost",
IF(LEFT(AN242,1)&lt;="2","At Risk","Others")))))))))</f>
        <v>Potential Loyalists</v>
      </c>
    </row>
    <row r="243" spans="1:41" x14ac:dyDescent="0.3">
      <c r="A243">
        <v>5092</v>
      </c>
      <c r="B243">
        <v>1949</v>
      </c>
      <c r="C243" t="s">
        <v>37</v>
      </c>
      <c r="D243" t="s">
        <v>42</v>
      </c>
      <c r="E243">
        <v>51569</v>
      </c>
      <c r="F243">
        <v>0</v>
      </c>
      <c r="G243">
        <v>1</v>
      </c>
      <c r="H243" s="1">
        <v>41317</v>
      </c>
      <c r="I243">
        <v>39</v>
      </c>
      <c r="J243">
        <v>380</v>
      </c>
      <c r="K243">
        <v>0</v>
      </c>
      <c r="L243">
        <v>47</v>
      </c>
      <c r="M243">
        <v>6</v>
      </c>
      <c r="N243">
        <v>0</v>
      </c>
      <c r="O243">
        <v>34</v>
      </c>
      <c r="P243">
        <v>4</v>
      </c>
      <c r="Q243">
        <v>7</v>
      </c>
      <c r="R243">
        <v>1</v>
      </c>
      <c r="S243">
        <v>7</v>
      </c>
      <c r="T243">
        <v>8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1</v>
      </c>
      <c r="AA243">
        <v>0</v>
      </c>
      <c r="AB243" t="s">
        <v>30</v>
      </c>
      <c r="AC243" s="13">
        <f>SUM(Table13[[#This Row],[MntWines]:[MntGoldProds]])</f>
        <v>467</v>
      </c>
      <c r="AD243" s="13">
        <f>AVERAGE(Table13[[#This Row],[MntWines]:[MntGoldProds]])</f>
        <v>77.833333333333329</v>
      </c>
      <c r="AG243">
        <f>SUM(Table13[[#This Row],[NumDealsPurchases]:[NumStorePurchases]])</f>
        <v>19</v>
      </c>
      <c r="AH243" s="14">
        <f>44232-Table13[[#This Row],[Dt_Customer]]</f>
        <v>2915</v>
      </c>
      <c r="AJ243" s="13">
        <f>Table13[[#This Row],[NumDealsPurchases]]/Table13[[#This Row],[Total Number of Purchases]]*100</f>
        <v>21.052631578947366</v>
      </c>
      <c r="AK243">
        <f>6-ROUNDUP(_xlfn.PERCENTRANK.INC(Table13[Recency],Table13[[#This Row],[Recency]])*5, 0)</f>
        <v>4</v>
      </c>
      <c r="AL243" s="15">
        <f>ROUNDUP(_xlfn.PERCENTRANK.INC(Table13[Total Number of Purchases],Table13[[#This Row],[Total Number of Purchases]])*5,0)</f>
        <v>4</v>
      </c>
      <c r="AM243" s="15">
        <f>ROUNDUP(_xlfn.PERCENTRANK.INC(Table13[Total Spend],Table13[[#This Row],[Total Spend]])*5,0)</f>
        <v>3</v>
      </c>
      <c r="AN243" s="15" t="str">
        <f>Table13[[#This Row],[Recency Score]]&amp;Table13[[#This Row],[Frequency Score]]&amp;Table13[[#This Row],[Monetary Score]]</f>
        <v>443</v>
      </c>
      <c r="AO243" s="15" t="str">
        <f>IF(AN243="555","Champions",
IF(AND(LEFT(AN243,1)="5", MID(AN243,2,1)&gt;="3"),"Loyal Customers",
IF(MID(AN243,2,1)="5","Frequent Buyers",
IF(RIGHT(AN243,1)="5","Big Spenders",
IF(LEFT(AN243,1)="4","Potential Loyalists",
IF(LEFT(AN243,1)="3","Needs Attention",
IF(LEFT(AN243,1)="2","About to Sleep",
IF(LEFT(AN243,1)="1","Lost",
IF(LEFT(AN243,1)&lt;="2","At Risk","Others")))))))))</f>
        <v>Potential Loyalists</v>
      </c>
    </row>
    <row r="244" spans="1:41" x14ac:dyDescent="0.3">
      <c r="A244">
        <v>10390</v>
      </c>
      <c r="B244">
        <v>1959</v>
      </c>
      <c r="C244" t="s">
        <v>38</v>
      </c>
      <c r="D244" t="s">
        <v>33</v>
      </c>
      <c r="E244">
        <v>26887</v>
      </c>
      <c r="F244">
        <v>0</v>
      </c>
      <c r="G244">
        <v>1</v>
      </c>
      <c r="H244" s="1">
        <v>41315</v>
      </c>
      <c r="I244">
        <v>27</v>
      </c>
      <c r="J244">
        <v>6</v>
      </c>
      <c r="K244">
        <v>7</v>
      </c>
      <c r="L244">
        <v>4</v>
      </c>
      <c r="M244">
        <v>3</v>
      </c>
      <c r="N244">
        <v>4</v>
      </c>
      <c r="O244">
        <v>6</v>
      </c>
      <c r="P244">
        <v>1</v>
      </c>
      <c r="Q244">
        <v>1</v>
      </c>
      <c r="R244">
        <v>0</v>
      </c>
      <c r="S244">
        <v>3</v>
      </c>
      <c r="T244">
        <v>6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30</v>
      </c>
      <c r="AC244" s="13">
        <f>SUM(Table13[[#This Row],[MntWines]:[MntGoldProds]])</f>
        <v>30</v>
      </c>
      <c r="AD244" s="13">
        <f>AVERAGE(Table13[[#This Row],[MntWines]:[MntGoldProds]])</f>
        <v>5</v>
      </c>
      <c r="AG244">
        <f>SUM(Table13[[#This Row],[NumDealsPurchases]:[NumStorePurchases]])</f>
        <v>5</v>
      </c>
      <c r="AH244" s="14">
        <f>44232-Table13[[#This Row],[Dt_Customer]]</f>
        <v>2917</v>
      </c>
      <c r="AJ244" s="13">
        <f>Table13[[#This Row],[NumDealsPurchases]]/Table13[[#This Row],[Total Number of Purchases]]*100</f>
        <v>20</v>
      </c>
      <c r="AK244">
        <f>6-ROUNDUP(_xlfn.PERCENTRANK.INC(Table13[Recency],Table13[[#This Row],[Recency]])*5, 0)</f>
        <v>4</v>
      </c>
      <c r="AL244" s="15">
        <f>ROUNDUP(_xlfn.PERCENTRANK.INC(Table13[Total Number of Purchases],Table13[[#This Row],[Total Number of Purchases]])*5,0)</f>
        <v>1</v>
      </c>
      <c r="AM244" s="15">
        <f>ROUNDUP(_xlfn.PERCENTRANK.INC(Table13[Total Spend],Table13[[#This Row],[Total Spend]])*5,0)</f>
        <v>1</v>
      </c>
      <c r="AN244" s="15" t="str">
        <f>Table13[[#This Row],[Recency Score]]&amp;Table13[[#This Row],[Frequency Score]]&amp;Table13[[#This Row],[Monetary Score]]</f>
        <v>411</v>
      </c>
      <c r="AO244" s="15" t="str">
        <f>IF(AN244="555","Champions",
IF(AND(LEFT(AN244,1)="5", MID(AN244,2,1)&gt;="3"),"Loyal Customers",
IF(MID(AN244,2,1)="5","Frequent Buyers",
IF(RIGHT(AN244,1)="5","Big Spenders",
IF(LEFT(AN244,1)="4","Potential Loyalists",
IF(LEFT(AN244,1)="3","Needs Attention",
IF(LEFT(AN244,1)="2","About to Sleep",
IF(LEFT(AN244,1)="1","Lost",
IF(LEFT(AN244,1)&lt;="2","At Risk","Others")))))))))</f>
        <v>Potential Loyalists</v>
      </c>
    </row>
    <row r="245" spans="1:41" x14ac:dyDescent="0.3">
      <c r="A245">
        <v>10967</v>
      </c>
      <c r="B245">
        <v>1963</v>
      </c>
      <c r="C245" t="s">
        <v>28</v>
      </c>
      <c r="D245" t="s">
        <v>29</v>
      </c>
      <c r="E245">
        <v>33378</v>
      </c>
      <c r="F245">
        <v>1</v>
      </c>
      <c r="G245">
        <v>1</v>
      </c>
      <c r="H245" s="1">
        <v>41311</v>
      </c>
      <c r="I245">
        <v>38</v>
      </c>
      <c r="J245">
        <v>33</v>
      </c>
      <c r="K245">
        <v>6</v>
      </c>
      <c r="L245">
        <v>40</v>
      </c>
      <c r="M245">
        <v>3</v>
      </c>
      <c r="N245">
        <v>7</v>
      </c>
      <c r="O245">
        <v>10</v>
      </c>
      <c r="P245">
        <v>3</v>
      </c>
      <c r="Q245">
        <v>2</v>
      </c>
      <c r="R245">
        <v>0</v>
      </c>
      <c r="S245">
        <v>4</v>
      </c>
      <c r="T245">
        <v>7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43</v>
      </c>
      <c r="AC245" s="13">
        <f>SUM(Table13[[#This Row],[MntWines]:[MntGoldProds]])</f>
        <v>99</v>
      </c>
      <c r="AD245" s="13">
        <f>AVERAGE(Table13[[#This Row],[MntWines]:[MntGoldProds]])</f>
        <v>16.5</v>
      </c>
      <c r="AG245">
        <f>SUM(Table13[[#This Row],[NumDealsPurchases]:[NumStorePurchases]])</f>
        <v>9</v>
      </c>
      <c r="AH245" s="14">
        <f>44232-Table13[[#This Row],[Dt_Customer]]</f>
        <v>2921</v>
      </c>
      <c r="AJ245" s="13">
        <f>Table13[[#This Row],[NumDealsPurchases]]/Table13[[#This Row],[Total Number of Purchases]]*100</f>
        <v>33.333333333333329</v>
      </c>
      <c r="AK245">
        <f>6-ROUNDUP(_xlfn.PERCENTRANK.INC(Table13[Recency],Table13[[#This Row],[Recency]])*5, 0)</f>
        <v>4</v>
      </c>
      <c r="AL245" s="15">
        <f>ROUNDUP(_xlfn.PERCENTRANK.INC(Table13[Total Number of Purchases],Table13[[#This Row],[Total Number of Purchases]])*5,0)</f>
        <v>2</v>
      </c>
      <c r="AM245" s="15">
        <f>ROUNDUP(_xlfn.PERCENTRANK.INC(Table13[Total Spend],Table13[[#This Row],[Total Spend]])*5,0)</f>
        <v>2</v>
      </c>
      <c r="AN245" s="15" t="str">
        <f>Table13[[#This Row],[Recency Score]]&amp;Table13[[#This Row],[Frequency Score]]&amp;Table13[[#This Row],[Monetary Score]]</f>
        <v>422</v>
      </c>
      <c r="AO245" s="15" t="str">
        <f>IF(AN245="555","Champions",
IF(AND(LEFT(AN245,1)="5", MID(AN245,2,1)&gt;="3"),"Loyal Customers",
IF(MID(AN245,2,1)="5","Frequent Buyers",
IF(RIGHT(AN245,1)="5","Big Spenders",
IF(LEFT(AN245,1)="4","Potential Loyalists",
IF(LEFT(AN245,1)="3","Needs Attention",
IF(LEFT(AN245,1)="2","About to Sleep",
IF(LEFT(AN245,1)="1","Lost",
IF(LEFT(AN245,1)&lt;="2","At Risk","Others")))))))))</f>
        <v>Potential Loyalists</v>
      </c>
    </row>
    <row r="246" spans="1:41" x14ac:dyDescent="0.3">
      <c r="A246">
        <v>5320</v>
      </c>
      <c r="B246">
        <v>1973</v>
      </c>
      <c r="C246" t="s">
        <v>41</v>
      </c>
      <c r="D246" t="s">
        <v>29</v>
      </c>
      <c r="E246">
        <v>44051</v>
      </c>
      <c r="F246">
        <v>1</v>
      </c>
      <c r="G246">
        <v>1</v>
      </c>
      <c r="H246" s="1">
        <v>41303</v>
      </c>
      <c r="I246">
        <v>20</v>
      </c>
      <c r="J246">
        <v>79</v>
      </c>
      <c r="K246">
        <v>7</v>
      </c>
      <c r="L246">
        <v>58</v>
      </c>
      <c r="M246">
        <v>6</v>
      </c>
      <c r="N246">
        <v>3</v>
      </c>
      <c r="O246">
        <v>18</v>
      </c>
      <c r="P246">
        <v>4</v>
      </c>
      <c r="Q246">
        <v>3</v>
      </c>
      <c r="R246">
        <v>1</v>
      </c>
      <c r="S246">
        <v>4</v>
      </c>
      <c r="T246">
        <v>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 t="s">
        <v>43</v>
      </c>
      <c r="AC246" s="13">
        <f>SUM(Table13[[#This Row],[MntWines]:[MntGoldProds]])</f>
        <v>171</v>
      </c>
      <c r="AD246" s="13">
        <f>AVERAGE(Table13[[#This Row],[MntWines]:[MntGoldProds]])</f>
        <v>28.5</v>
      </c>
      <c r="AG246">
        <f>SUM(Table13[[#This Row],[NumDealsPurchases]:[NumStorePurchases]])</f>
        <v>12</v>
      </c>
      <c r="AH246" s="14">
        <f>44232-Table13[[#This Row],[Dt_Customer]]</f>
        <v>2929</v>
      </c>
      <c r="AJ246" s="13">
        <f>Table13[[#This Row],[NumDealsPurchases]]/Table13[[#This Row],[Total Number of Purchases]]*100</f>
        <v>33.333333333333329</v>
      </c>
      <c r="AK246">
        <f>6-ROUNDUP(_xlfn.PERCENTRANK.INC(Table13[Recency],Table13[[#This Row],[Recency]])*5, 0)</f>
        <v>4</v>
      </c>
      <c r="AL246" s="15">
        <f>ROUNDUP(_xlfn.PERCENTRANK.INC(Table13[Total Number of Purchases],Table13[[#This Row],[Total Number of Purchases]])*5,0)</f>
        <v>3</v>
      </c>
      <c r="AM246" s="15">
        <f>ROUNDUP(_xlfn.PERCENTRANK.INC(Table13[Total Spend],Table13[[#This Row],[Total Spend]])*5,0)</f>
        <v>2</v>
      </c>
      <c r="AN246" s="15" t="str">
        <f>Table13[[#This Row],[Recency Score]]&amp;Table13[[#This Row],[Frequency Score]]&amp;Table13[[#This Row],[Monetary Score]]</f>
        <v>432</v>
      </c>
      <c r="AO246" s="15" t="str">
        <f>IF(AN246="555","Champions",
IF(AND(LEFT(AN246,1)="5", MID(AN246,2,1)&gt;="3"),"Loyal Customers",
IF(MID(AN246,2,1)="5","Frequent Buyers",
IF(RIGHT(AN246,1)="5","Big Spenders",
IF(LEFT(AN246,1)="4","Potential Loyalists",
IF(LEFT(AN246,1)="3","Needs Attention",
IF(LEFT(AN246,1)="2","About to Sleep",
IF(LEFT(AN246,1)="1","Lost",
IF(LEFT(AN246,1)&lt;="2","At Risk","Others")))))))))</f>
        <v>Potential Loyalists</v>
      </c>
    </row>
    <row r="247" spans="1:41" x14ac:dyDescent="0.3">
      <c r="A247">
        <v>199</v>
      </c>
      <c r="B247">
        <v>1962</v>
      </c>
      <c r="C247" t="s">
        <v>41</v>
      </c>
      <c r="D247" t="s">
        <v>31</v>
      </c>
      <c r="E247">
        <v>45183</v>
      </c>
      <c r="F247">
        <v>0</v>
      </c>
      <c r="G247">
        <v>0</v>
      </c>
      <c r="H247" s="1">
        <v>41294</v>
      </c>
      <c r="I247">
        <v>33</v>
      </c>
      <c r="J247">
        <v>219</v>
      </c>
      <c r="K247">
        <v>3</v>
      </c>
      <c r="L247">
        <v>60</v>
      </c>
      <c r="M247">
        <v>12</v>
      </c>
      <c r="N247">
        <v>9</v>
      </c>
      <c r="O247">
        <v>12</v>
      </c>
      <c r="P247">
        <v>1</v>
      </c>
      <c r="Q247">
        <v>4</v>
      </c>
      <c r="R247">
        <v>1</v>
      </c>
      <c r="S247">
        <v>7</v>
      </c>
      <c r="T247">
        <v>7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 t="s">
        <v>32</v>
      </c>
      <c r="AC247" s="13">
        <f>SUM(Table13[[#This Row],[MntWines]:[MntGoldProds]])</f>
        <v>315</v>
      </c>
      <c r="AD247" s="13">
        <f>AVERAGE(Table13[[#This Row],[MntWines]:[MntGoldProds]])</f>
        <v>52.5</v>
      </c>
      <c r="AG247">
        <f>SUM(Table13[[#This Row],[NumDealsPurchases]:[NumStorePurchases]])</f>
        <v>13</v>
      </c>
      <c r="AH247" s="14">
        <f>44232-Table13[[#This Row],[Dt_Customer]]</f>
        <v>2938</v>
      </c>
      <c r="AJ247" s="13">
        <f>Table13[[#This Row],[NumDealsPurchases]]/Table13[[#This Row],[Total Number of Purchases]]*100</f>
        <v>7.6923076923076925</v>
      </c>
      <c r="AK247">
        <f>6-ROUNDUP(_xlfn.PERCENTRANK.INC(Table13[Recency],Table13[[#This Row],[Recency]])*5, 0)</f>
        <v>4</v>
      </c>
      <c r="AL247" s="15">
        <f>ROUNDUP(_xlfn.PERCENTRANK.INC(Table13[Total Number of Purchases],Table13[[#This Row],[Total Number of Purchases]])*5,0)</f>
        <v>3</v>
      </c>
      <c r="AM247" s="15">
        <f>ROUNDUP(_xlfn.PERCENTRANK.INC(Table13[Total Spend],Table13[[#This Row],[Total Spend]])*5,0)</f>
        <v>3</v>
      </c>
      <c r="AN247" s="15" t="str">
        <f>Table13[[#This Row],[Recency Score]]&amp;Table13[[#This Row],[Frequency Score]]&amp;Table13[[#This Row],[Monetary Score]]</f>
        <v>433</v>
      </c>
      <c r="AO247" s="15" t="str">
        <f>IF(AN247="555","Champions",
IF(AND(LEFT(AN247,1)="5", MID(AN247,2,1)&gt;="3"),"Loyal Customers",
IF(MID(AN247,2,1)="5","Frequent Buyers",
IF(RIGHT(AN247,1)="5","Big Spenders",
IF(LEFT(AN247,1)="4","Potential Loyalists",
IF(LEFT(AN247,1)="3","Needs Attention",
IF(LEFT(AN247,1)="2","About to Sleep",
IF(LEFT(AN247,1)="1","Lost",
IF(LEFT(AN247,1)&lt;="2","At Risk","Others")))))))))</f>
        <v>Potential Loyalists</v>
      </c>
    </row>
    <row r="248" spans="1:41" x14ac:dyDescent="0.3">
      <c r="A248">
        <v>1802</v>
      </c>
      <c r="B248">
        <v>1971</v>
      </c>
      <c r="C248" t="s">
        <v>28</v>
      </c>
      <c r="D248" t="s">
        <v>33</v>
      </c>
      <c r="E248">
        <v>64795</v>
      </c>
      <c r="F248">
        <v>0</v>
      </c>
      <c r="G248">
        <v>1</v>
      </c>
      <c r="H248" s="1">
        <v>41291</v>
      </c>
      <c r="I248">
        <v>23</v>
      </c>
      <c r="J248">
        <v>412</v>
      </c>
      <c r="K248">
        <v>5</v>
      </c>
      <c r="L248">
        <v>119</v>
      </c>
      <c r="M248">
        <v>38</v>
      </c>
      <c r="N248">
        <v>29</v>
      </c>
      <c r="O248">
        <v>77</v>
      </c>
      <c r="P248">
        <v>3</v>
      </c>
      <c r="Q248">
        <v>3</v>
      </c>
      <c r="R248">
        <v>3</v>
      </c>
      <c r="S248">
        <v>12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30</v>
      </c>
      <c r="AC248" s="13">
        <f>SUM(Table13[[#This Row],[MntWines]:[MntGoldProds]])</f>
        <v>680</v>
      </c>
      <c r="AD248" s="13">
        <f>AVERAGE(Table13[[#This Row],[MntWines]:[MntGoldProds]])</f>
        <v>113.33333333333333</v>
      </c>
      <c r="AG248">
        <f>SUM(Table13[[#This Row],[NumDealsPurchases]:[NumStorePurchases]])</f>
        <v>21</v>
      </c>
      <c r="AH248" s="14">
        <f>44232-Table13[[#This Row],[Dt_Customer]]</f>
        <v>2941</v>
      </c>
      <c r="AJ248" s="13">
        <f>Table13[[#This Row],[NumDealsPurchases]]/Table13[[#This Row],[Total Number of Purchases]]*100</f>
        <v>14.285714285714285</v>
      </c>
      <c r="AK248">
        <f>6-ROUNDUP(_xlfn.PERCENTRANK.INC(Table13[Recency],Table13[[#This Row],[Recency]])*5, 0)</f>
        <v>4</v>
      </c>
      <c r="AL248" s="15">
        <f>ROUNDUP(_xlfn.PERCENTRANK.INC(Table13[Total Number of Purchases],Table13[[#This Row],[Total Number of Purchases]])*5,0)</f>
        <v>4</v>
      </c>
      <c r="AM248" s="15">
        <f>ROUNDUP(_xlfn.PERCENTRANK.INC(Table13[Total Spend],Table13[[#This Row],[Total Spend]])*5,0)</f>
        <v>4</v>
      </c>
      <c r="AN248" s="15" t="str">
        <f>Table13[[#This Row],[Recency Score]]&amp;Table13[[#This Row],[Frequency Score]]&amp;Table13[[#This Row],[Monetary Score]]</f>
        <v>444</v>
      </c>
      <c r="AO248" s="15" t="str">
        <f>IF(AN248="555","Champions",
IF(AND(LEFT(AN248,1)="5", MID(AN248,2,1)&gt;="3"),"Loyal Customers",
IF(MID(AN248,2,1)="5","Frequent Buyers",
IF(RIGHT(AN248,1)="5","Big Spenders",
IF(LEFT(AN248,1)="4","Potential Loyalists",
IF(LEFT(AN248,1)="3","Needs Attention",
IF(LEFT(AN248,1)="2","About to Sleep",
IF(LEFT(AN248,1)="1","Lost",
IF(LEFT(AN248,1)&lt;="2","At Risk","Others")))))))))</f>
        <v>Potential Loyalists</v>
      </c>
    </row>
    <row r="249" spans="1:41" x14ac:dyDescent="0.3">
      <c r="A249">
        <v>1734</v>
      </c>
      <c r="B249">
        <v>1968</v>
      </c>
      <c r="C249" t="s">
        <v>37</v>
      </c>
      <c r="D249" t="s">
        <v>35</v>
      </c>
      <c r="E249">
        <v>40706</v>
      </c>
      <c r="F249">
        <v>2</v>
      </c>
      <c r="G249">
        <v>1</v>
      </c>
      <c r="H249" s="1">
        <v>41291</v>
      </c>
      <c r="I249">
        <v>37</v>
      </c>
      <c r="J249">
        <v>59</v>
      </c>
      <c r="K249">
        <v>0</v>
      </c>
      <c r="L249">
        <v>11</v>
      </c>
      <c r="M249">
        <v>4</v>
      </c>
      <c r="N249">
        <v>2</v>
      </c>
      <c r="O249">
        <v>5</v>
      </c>
      <c r="P249">
        <v>4</v>
      </c>
      <c r="Q249">
        <v>3</v>
      </c>
      <c r="R249">
        <v>0</v>
      </c>
      <c r="S249">
        <v>4</v>
      </c>
      <c r="T249">
        <v>7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43</v>
      </c>
      <c r="AC249" s="13">
        <f>SUM(Table13[[#This Row],[MntWines]:[MntGoldProds]])</f>
        <v>81</v>
      </c>
      <c r="AD249" s="13">
        <f>AVERAGE(Table13[[#This Row],[MntWines]:[MntGoldProds]])</f>
        <v>13.5</v>
      </c>
      <c r="AG249">
        <f>SUM(Table13[[#This Row],[NumDealsPurchases]:[NumStorePurchases]])</f>
        <v>11</v>
      </c>
      <c r="AH249" s="14">
        <f>44232-Table13[[#This Row],[Dt_Customer]]</f>
        <v>2941</v>
      </c>
      <c r="AJ249" s="13">
        <f>Table13[[#This Row],[NumDealsPurchases]]/Table13[[#This Row],[Total Number of Purchases]]*100</f>
        <v>36.363636363636367</v>
      </c>
      <c r="AK249">
        <f>6-ROUNDUP(_xlfn.PERCENTRANK.INC(Table13[Recency],Table13[[#This Row],[Recency]])*5, 0)</f>
        <v>4</v>
      </c>
      <c r="AL249" s="15">
        <f>ROUNDUP(_xlfn.PERCENTRANK.INC(Table13[Total Number of Purchases],Table13[[#This Row],[Total Number of Purchases]])*5,0)</f>
        <v>2</v>
      </c>
      <c r="AM249" s="15">
        <f>ROUNDUP(_xlfn.PERCENTRANK.INC(Table13[Total Spend],Table13[[#This Row],[Total Spend]])*5,0)</f>
        <v>2</v>
      </c>
      <c r="AN249" s="15" t="str">
        <f>Table13[[#This Row],[Recency Score]]&amp;Table13[[#This Row],[Frequency Score]]&amp;Table13[[#This Row],[Monetary Score]]</f>
        <v>422</v>
      </c>
      <c r="AO249" s="15" t="str">
        <f>IF(AN249="555","Champions",
IF(AND(LEFT(AN249,1)="5", MID(AN249,2,1)&gt;="3"),"Loyal Customers",
IF(MID(AN249,2,1)="5","Frequent Buyers",
IF(RIGHT(AN249,1)="5","Big Spenders",
IF(LEFT(AN249,1)="4","Potential Loyalists",
IF(LEFT(AN249,1)="3","Needs Attention",
IF(LEFT(AN249,1)="2","About to Sleep",
IF(LEFT(AN249,1)="1","Lost",
IF(LEFT(AN249,1)&lt;="2","At Risk","Others")))))))))</f>
        <v>Potential Loyalists</v>
      </c>
    </row>
    <row r="250" spans="1:41" x14ac:dyDescent="0.3">
      <c r="A250">
        <v>5370</v>
      </c>
      <c r="B250">
        <v>1973</v>
      </c>
      <c r="C250" t="s">
        <v>37</v>
      </c>
      <c r="D250" t="s">
        <v>33</v>
      </c>
      <c r="E250">
        <v>32644</v>
      </c>
      <c r="F250">
        <v>1</v>
      </c>
      <c r="G250">
        <v>0</v>
      </c>
      <c r="H250" s="1">
        <v>41290</v>
      </c>
      <c r="I250">
        <v>38</v>
      </c>
      <c r="J250">
        <v>239</v>
      </c>
      <c r="K250">
        <v>3</v>
      </c>
      <c r="L250">
        <v>141</v>
      </c>
      <c r="M250">
        <v>0</v>
      </c>
      <c r="N250">
        <v>7</v>
      </c>
      <c r="O250">
        <v>23</v>
      </c>
      <c r="P250">
        <v>4</v>
      </c>
      <c r="Q250">
        <v>7</v>
      </c>
      <c r="R250">
        <v>1</v>
      </c>
      <c r="S250">
        <v>6</v>
      </c>
      <c r="T250">
        <v>8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  <c r="AB250" t="s">
        <v>30</v>
      </c>
      <c r="AC250" s="13">
        <f>SUM(Table13[[#This Row],[MntWines]:[MntGoldProds]])</f>
        <v>413</v>
      </c>
      <c r="AD250" s="13">
        <f>AVERAGE(Table13[[#This Row],[MntWines]:[MntGoldProds]])</f>
        <v>68.833333333333329</v>
      </c>
      <c r="AG250">
        <f>SUM(Table13[[#This Row],[NumDealsPurchases]:[NumStorePurchases]])</f>
        <v>18</v>
      </c>
      <c r="AH250" s="14">
        <f>44232-Table13[[#This Row],[Dt_Customer]]</f>
        <v>2942</v>
      </c>
      <c r="AJ250" s="13">
        <f>Table13[[#This Row],[NumDealsPurchases]]/Table13[[#This Row],[Total Number of Purchases]]*100</f>
        <v>22.222222222222221</v>
      </c>
      <c r="AK250">
        <f>6-ROUNDUP(_xlfn.PERCENTRANK.INC(Table13[Recency],Table13[[#This Row],[Recency]])*5, 0)</f>
        <v>4</v>
      </c>
      <c r="AL250" s="15">
        <f>ROUNDUP(_xlfn.PERCENTRANK.INC(Table13[Total Number of Purchases],Table13[[#This Row],[Total Number of Purchases]])*5,0)</f>
        <v>4</v>
      </c>
      <c r="AM250" s="15">
        <f>ROUNDUP(_xlfn.PERCENTRANK.INC(Table13[Total Spend],Table13[[#This Row],[Total Spend]])*5,0)</f>
        <v>3</v>
      </c>
      <c r="AN250" s="15" t="str">
        <f>Table13[[#This Row],[Recency Score]]&amp;Table13[[#This Row],[Frequency Score]]&amp;Table13[[#This Row],[Monetary Score]]</f>
        <v>443</v>
      </c>
      <c r="AO250" s="15" t="str">
        <f>IF(AN250="555","Champions",
IF(AND(LEFT(AN250,1)="5", MID(AN250,2,1)&gt;="3"),"Loyal Customers",
IF(MID(AN250,2,1)="5","Frequent Buyers",
IF(RIGHT(AN250,1)="5","Big Spenders",
IF(LEFT(AN250,1)="4","Potential Loyalists",
IF(LEFT(AN250,1)="3","Needs Attention",
IF(LEFT(AN250,1)="2","About to Sleep",
IF(LEFT(AN250,1)="1","Lost",
IF(LEFT(AN250,1)&lt;="2","At Risk","Others")))))))))</f>
        <v>Potential Loyalists</v>
      </c>
    </row>
    <row r="251" spans="1:41" x14ac:dyDescent="0.3">
      <c r="A251">
        <v>359</v>
      </c>
      <c r="B251">
        <v>1950</v>
      </c>
      <c r="C251" t="s">
        <v>28</v>
      </c>
      <c r="D251" t="s">
        <v>35</v>
      </c>
      <c r="E251">
        <v>48070</v>
      </c>
      <c r="F251">
        <v>0</v>
      </c>
      <c r="G251">
        <v>1</v>
      </c>
      <c r="H251" s="1">
        <v>41287</v>
      </c>
      <c r="I251">
        <v>33</v>
      </c>
      <c r="J251">
        <v>373</v>
      </c>
      <c r="K251">
        <v>14</v>
      </c>
      <c r="L251">
        <v>83</v>
      </c>
      <c r="M251">
        <v>6</v>
      </c>
      <c r="N251">
        <v>9</v>
      </c>
      <c r="O251">
        <v>19</v>
      </c>
      <c r="P251">
        <v>3</v>
      </c>
      <c r="Q251">
        <v>8</v>
      </c>
      <c r="R251">
        <v>2</v>
      </c>
      <c r="S251">
        <v>6</v>
      </c>
      <c r="T251">
        <v>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 t="s">
        <v>30</v>
      </c>
      <c r="AC251" s="13">
        <f>SUM(Table13[[#This Row],[MntWines]:[MntGoldProds]])</f>
        <v>504</v>
      </c>
      <c r="AD251" s="13">
        <f>AVERAGE(Table13[[#This Row],[MntWines]:[MntGoldProds]])</f>
        <v>84</v>
      </c>
      <c r="AG251">
        <f>SUM(Table13[[#This Row],[NumDealsPurchases]:[NumStorePurchases]])</f>
        <v>19</v>
      </c>
      <c r="AH251" s="14">
        <f>44232-Table13[[#This Row],[Dt_Customer]]</f>
        <v>2945</v>
      </c>
      <c r="AJ251" s="13">
        <f>Table13[[#This Row],[NumDealsPurchases]]/Table13[[#This Row],[Total Number of Purchases]]*100</f>
        <v>15.789473684210526</v>
      </c>
      <c r="AK251">
        <f>6-ROUNDUP(_xlfn.PERCENTRANK.INC(Table13[Recency],Table13[[#This Row],[Recency]])*5, 0)</f>
        <v>4</v>
      </c>
      <c r="AL251" s="15">
        <f>ROUNDUP(_xlfn.PERCENTRANK.INC(Table13[Total Number of Purchases],Table13[[#This Row],[Total Number of Purchases]])*5,0)</f>
        <v>4</v>
      </c>
      <c r="AM251" s="15">
        <f>ROUNDUP(_xlfn.PERCENTRANK.INC(Table13[Total Spend],Table13[[#This Row],[Total Spend]])*5,0)</f>
        <v>3</v>
      </c>
      <c r="AN251" s="15" t="str">
        <f>Table13[[#This Row],[Recency Score]]&amp;Table13[[#This Row],[Frequency Score]]&amp;Table13[[#This Row],[Monetary Score]]</f>
        <v>443</v>
      </c>
      <c r="AO251" s="15" t="str">
        <f>IF(AN251="555","Champions",
IF(AND(LEFT(AN251,1)="5", MID(AN251,2,1)&gt;="3"),"Loyal Customers",
IF(MID(AN251,2,1)="5","Frequent Buyers",
IF(RIGHT(AN251,1)="5","Big Spenders",
IF(LEFT(AN251,1)="4","Potential Loyalists",
IF(LEFT(AN251,1)="3","Needs Attention",
IF(LEFT(AN251,1)="2","About to Sleep",
IF(LEFT(AN251,1)="1","Lost",
IF(LEFT(AN251,1)&lt;="2","At Risk","Others")))))))))</f>
        <v>Potential Loyalists</v>
      </c>
    </row>
    <row r="252" spans="1:41" x14ac:dyDescent="0.3">
      <c r="A252">
        <v>1162</v>
      </c>
      <c r="B252">
        <v>1987</v>
      </c>
      <c r="C252" t="s">
        <v>37</v>
      </c>
      <c r="D252" t="s">
        <v>31</v>
      </c>
      <c r="E252">
        <v>42000</v>
      </c>
      <c r="F252">
        <v>0</v>
      </c>
      <c r="G252">
        <v>0</v>
      </c>
      <c r="H252" s="1">
        <v>41284</v>
      </c>
      <c r="I252">
        <v>23</v>
      </c>
      <c r="J252">
        <v>124</v>
      </c>
      <c r="K252">
        <v>83</v>
      </c>
      <c r="L252">
        <v>267</v>
      </c>
      <c r="M252">
        <v>85</v>
      </c>
      <c r="N252">
        <v>59</v>
      </c>
      <c r="O252">
        <v>35</v>
      </c>
      <c r="P252">
        <v>2</v>
      </c>
      <c r="Q252">
        <v>5</v>
      </c>
      <c r="R252">
        <v>2</v>
      </c>
      <c r="S252">
        <v>11</v>
      </c>
      <c r="T252">
        <v>5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 t="s">
        <v>30</v>
      </c>
      <c r="AC252" s="13">
        <f>SUM(Table13[[#This Row],[MntWines]:[MntGoldProds]])</f>
        <v>653</v>
      </c>
      <c r="AD252" s="13">
        <f>AVERAGE(Table13[[#This Row],[MntWines]:[MntGoldProds]])</f>
        <v>108.83333333333333</v>
      </c>
      <c r="AG252">
        <f>SUM(Table13[[#This Row],[NumDealsPurchases]:[NumStorePurchases]])</f>
        <v>20</v>
      </c>
      <c r="AH252" s="14">
        <f>44232-Table13[[#This Row],[Dt_Customer]]</f>
        <v>2948</v>
      </c>
      <c r="AJ252" s="13">
        <f>Table13[[#This Row],[NumDealsPurchases]]/Table13[[#This Row],[Total Number of Purchases]]*100</f>
        <v>10</v>
      </c>
      <c r="AK252">
        <f>6-ROUNDUP(_xlfn.PERCENTRANK.INC(Table13[Recency],Table13[[#This Row],[Recency]])*5, 0)</f>
        <v>4</v>
      </c>
      <c r="AL252" s="15">
        <f>ROUNDUP(_xlfn.PERCENTRANK.INC(Table13[Total Number of Purchases],Table13[[#This Row],[Total Number of Purchases]])*5,0)</f>
        <v>4</v>
      </c>
      <c r="AM252" s="15">
        <f>ROUNDUP(_xlfn.PERCENTRANK.INC(Table13[Total Spend],Table13[[#This Row],[Total Spend]])*5,0)</f>
        <v>4</v>
      </c>
      <c r="AN252" s="15" t="str">
        <f>Table13[[#This Row],[Recency Score]]&amp;Table13[[#This Row],[Frequency Score]]&amp;Table13[[#This Row],[Monetary Score]]</f>
        <v>444</v>
      </c>
      <c r="AO252" s="15" t="str">
        <f>IF(AN252="555","Champions",
IF(AND(LEFT(AN252,1)="5", MID(AN252,2,1)&gt;="3"),"Loyal Customers",
IF(MID(AN252,2,1)="5","Frequent Buyers",
IF(RIGHT(AN252,1)="5","Big Spenders",
IF(LEFT(AN252,1)="4","Potential Loyalists",
IF(LEFT(AN252,1)="3","Needs Attention",
IF(LEFT(AN252,1)="2","About to Sleep",
IF(LEFT(AN252,1)="1","Lost",
IF(LEFT(AN252,1)&lt;="2","At Risk","Others")))))))))</f>
        <v>Potential Loyalists</v>
      </c>
    </row>
    <row r="253" spans="1:41" x14ac:dyDescent="0.3">
      <c r="A253">
        <v>10643</v>
      </c>
      <c r="B253">
        <v>1987</v>
      </c>
      <c r="C253" t="s">
        <v>37</v>
      </c>
      <c r="D253" t="s">
        <v>31</v>
      </c>
      <c r="E253">
        <v>42000</v>
      </c>
      <c r="F253">
        <v>0</v>
      </c>
      <c r="G253">
        <v>0</v>
      </c>
      <c r="H253" s="1">
        <v>41284</v>
      </c>
      <c r="I253">
        <v>23</v>
      </c>
      <c r="J253">
        <v>124</v>
      </c>
      <c r="K253">
        <v>83</v>
      </c>
      <c r="L253">
        <v>267</v>
      </c>
      <c r="M253">
        <v>85</v>
      </c>
      <c r="N253">
        <v>59</v>
      </c>
      <c r="O253">
        <v>35</v>
      </c>
      <c r="P253">
        <v>2</v>
      </c>
      <c r="Q253">
        <v>5</v>
      </c>
      <c r="R253">
        <v>2</v>
      </c>
      <c r="S253">
        <v>11</v>
      </c>
      <c r="T253">
        <v>5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 t="s">
        <v>36</v>
      </c>
      <c r="AC253" s="13">
        <f>SUM(Table13[[#This Row],[MntWines]:[MntGoldProds]])</f>
        <v>653</v>
      </c>
      <c r="AD253" s="13">
        <f>AVERAGE(Table13[[#This Row],[MntWines]:[MntGoldProds]])</f>
        <v>108.83333333333333</v>
      </c>
      <c r="AG253">
        <f>SUM(Table13[[#This Row],[NumDealsPurchases]:[NumStorePurchases]])</f>
        <v>20</v>
      </c>
      <c r="AH253" s="14">
        <f>44232-Table13[[#This Row],[Dt_Customer]]</f>
        <v>2948</v>
      </c>
      <c r="AJ253" s="13">
        <f>Table13[[#This Row],[NumDealsPurchases]]/Table13[[#This Row],[Total Number of Purchases]]*100</f>
        <v>10</v>
      </c>
      <c r="AK253">
        <f>6-ROUNDUP(_xlfn.PERCENTRANK.INC(Table13[Recency],Table13[[#This Row],[Recency]])*5, 0)</f>
        <v>4</v>
      </c>
      <c r="AL253" s="15">
        <f>ROUNDUP(_xlfn.PERCENTRANK.INC(Table13[Total Number of Purchases],Table13[[#This Row],[Total Number of Purchases]])*5,0)</f>
        <v>4</v>
      </c>
      <c r="AM253" s="15">
        <f>ROUNDUP(_xlfn.PERCENTRANK.INC(Table13[Total Spend],Table13[[#This Row],[Total Spend]])*5,0)</f>
        <v>4</v>
      </c>
      <c r="AN253" s="15" t="str">
        <f>Table13[[#This Row],[Recency Score]]&amp;Table13[[#This Row],[Frequency Score]]&amp;Table13[[#This Row],[Monetary Score]]</f>
        <v>444</v>
      </c>
      <c r="AO253" s="15" t="str">
        <f>IF(AN253="555","Champions",
IF(AND(LEFT(AN253,1)="5", MID(AN253,2,1)&gt;="3"),"Loyal Customers",
IF(MID(AN253,2,1)="5","Frequent Buyers",
IF(RIGHT(AN253,1)="5","Big Spenders",
IF(LEFT(AN253,1)="4","Potential Loyalists",
IF(LEFT(AN253,1)="3","Needs Attention",
IF(LEFT(AN253,1)="2","About to Sleep",
IF(LEFT(AN253,1)="1","Lost",
IF(LEFT(AN253,1)&lt;="2","At Risk","Others")))))))))</f>
        <v>Potential Loyalists</v>
      </c>
    </row>
    <row r="254" spans="1:41" x14ac:dyDescent="0.3">
      <c r="A254">
        <v>2098</v>
      </c>
      <c r="B254">
        <v>1969</v>
      </c>
      <c r="C254" t="s">
        <v>37</v>
      </c>
      <c r="D254" t="s">
        <v>33</v>
      </c>
      <c r="E254">
        <v>33581</v>
      </c>
      <c r="F254">
        <v>2</v>
      </c>
      <c r="G254">
        <v>0</v>
      </c>
      <c r="H254" s="1">
        <v>41282</v>
      </c>
      <c r="I254">
        <v>38</v>
      </c>
      <c r="J254">
        <v>11</v>
      </c>
      <c r="K254">
        <v>0</v>
      </c>
      <c r="L254">
        <v>5</v>
      </c>
      <c r="M254">
        <v>0</v>
      </c>
      <c r="N254">
        <v>0</v>
      </c>
      <c r="O254">
        <v>1</v>
      </c>
      <c r="P254">
        <v>1</v>
      </c>
      <c r="Q254">
        <v>1</v>
      </c>
      <c r="R254">
        <v>0</v>
      </c>
      <c r="S254">
        <v>2</v>
      </c>
      <c r="T254">
        <v>8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30</v>
      </c>
      <c r="AC254" s="13">
        <f>SUM(Table13[[#This Row],[MntWines]:[MntGoldProds]])</f>
        <v>17</v>
      </c>
      <c r="AD254" s="13">
        <f>AVERAGE(Table13[[#This Row],[MntWines]:[MntGoldProds]])</f>
        <v>2.8333333333333335</v>
      </c>
      <c r="AG254">
        <f>SUM(Table13[[#This Row],[NumDealsPurchases]:[NumStorePurchases]])</f>
        <v>4</v>
      </c>
      <c r="AH254" s="14">
        <f>44232-Table13[[#This Row],[Dt_Customer]]</f>
        <v>2950</v>
      </c>
      <c r="AJ254" s="13">
        <f>Table13[[#This Row],[NumDealsPurchases]]/Table13[[#This Row],[Total Number of Purchases]]*100</f>
        <v>25</v>
      </c>
      <c r="AK254">
        <f>6-ROUNDUP(_xlfn.PERCENTRANK.INC(Table13[Recency],Table13[[#This Row],[Recency]])*5, 0)</f>
        <v>4</v>
      </c>
      <c r="AL254" s="15">
        <f>ROUNDUP(_xlfn.PERCENTRANK.INC(Table13[Total Number of Purchases],Table13[[#This Row],[Total Number of Purchases]])*5,0)</f>
        <v>1</v>
      </c>
      <c r="AM254" s="15">
        <f>ROUNDUP(_xlfn.PERCENTRANK.INC(Table13[Total Spend],Table13[[#This Row],[Total Spend]])*5,0)</f>
        <v>1</v>
      </c>
      <c r="AN254" s="15" t="str">
        <f>Table13[[#This Row],[Recency Score]]&amp;Table13[[#This Row],[Frequency Score]]&amp;Table13[[#This Row],[Monetary Score]]</f>
        <v>411</v>
      </c>
      <c r="AO254" s="15" t="str">
        <f>IF(AN254="555","Champions",
IF(AND(LEFT(AN254,1)="5", MID(AN254,2,1)&gt;="3"),"Loyal Customers",
IF(MID(AN254,2,1)="5","Frequent Buyers",
IF(RIGHT(AN254,1)="5","Big Spenders",
IF(LEFT(AN254,1)="4","Potential Loyalists",
IF(LEFT(AN254,1)="3","Needs Attention",
IF(LEFT(AN254,1)="2","About to Sleep",
IF(LEFT(AN254,1)="1","Lost",
IF(LEFT(AN254,1)&lt;="2","At Risk","Others")))))))))</f>
        <v>Potential Loyalists</v>
      </c>
    </row>
    <row r="255" spans="1:41" x14ac:dyDescent="0.3">
      <c r="A255">
        <v>4377</v>
      </c>
      <c r="B255">
        <v>1971</v>
      </c>
      <c r="C255" t="s">
        <v>28</v>
      </c>
      <c r="D255" t="s">
        <v>33</v>
      </c>
      <c r="E255">
        <v>52914</v>
      </c>
      <c r="F255">
        <v>0</v>
      </c>
      <c r="G255">
        <v>1</v>
      </c>
      <c r="H255" s="1">
        <v>41281</v>
      </c>
      <c r="I255">
        <v>32</v>
      </c>
      <c r="J255">
        <v>254</v>
      </c>
      <c r="K255">
        <v>10</v>
      </c>
      <c r="L255">
        <v>44</v>
      </c>
      <c r="M255">
        <v>30</v>
      </c>
      <c r="N255">
        <v>10</v>
      </c>
      <c r="O255">
        <v>227</v>
      </c>
      <c r="P255">
        <v>2</v>
      </c>
      <c r="Q255">
        <v>7</v>
      </c>
      <c r="R255">
        <v>3</v>
      </c>
      <c r="S255">
        <v>3</v>
      </c>
      <c r="T255">
        <v>7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 t="s">
        <v>32</v>
      </c>
      <c r="AC255" s="13">
        <f>SUM(Table13[[#This Row],[MntWines]:[MntGoldProds]])</f>
        <v>575</v>
      </c>
      <c r="AD255" s="13">
        <f>AVERAGE(Table13[[#This Row],[MntWines]:[MntGoldProds]])</f>
        <v>95.833333333333329</v>
      </c>
      <c r="AG255">
        <f>SUM(Table13[[#This Row],[NumDealsPurchases]:[NumStorePurchases]])</f>
        <v>15</v>
      </c>
      <c r="AH255" s="14">
        <f>44232-Table13[[#This Row],[Dt_Customer]]</f>
        <v>2951</v>
      </c>
      <c r="AJ255" s="13">
        <f>Table13[[#This Row],[NumDealsPurchases]]/Table13[[#This Row],[Total Number of Purchases]]*100</f>
        <v>13.333333333333334</v>
      </c>
      <c r="AK255">
        <f>6-ROUNDUP(_xlfn.PERCENTRANK.INC(Table13[Recency],Table13[[#This Row],[Recency]])*5, 0)</f>
        <v>4</v>
      </c>
      <c r="AL255" s="15">
        <f>ROUNDUP(_xlfn.PERCENTRANK.INC(Table13[Total Number of Purchases],Table13[[#This Row],[Total Number of Purchases]])*5,0)</f>
        <v>3</v>
      </c>
      <c r="AM255" s="15">
        <f>ROUNDUP(_xlfn.PERCENTRANK.INC(Table13[Total Spend],Table13[[#This Row],[Total Spend]])*5,0)</f>
        <v>3</v>
      </c>
      <c r="AN255" s="15" t="str">
        <f>Table13[[#This Row],[Recency Score]]&amp;Table13[[#This Row],[Frequency Score]]&amp;Table13[[#This Row],[Monetary Score]]</f>
        <v>433</v>
      </c>
      <c r="AO255" s="15" t="str">
        <f>IF(AN255="555","Champions",
IF(AND(LEFT(AN255,1)="5", MID(AN255,2,1)&gt;="3"),"Loyal Customers",
IF(MID(AN255,2,1)="5","Frequent Buyers",
IF(RIGHT(AN255,1)="5","Big Spenders",
IF(LEFT(AN255,1)="4","Potential Loyalists",
IF(LEFT(AN255,1)="3","Needs Attention",
IF(LEFT(AN255,1)="2","About to Sleep",
IF(LEFT(AN255,1)="1","Lost",
IF(LEFT(AN255,1)&lt;="2","At Risk","Others")))))))))</f>
        <v>Potential Loyalists</v>
      </c>
    </row>
    <row r="256" spans="1:41" x14ac:dyDescent="0.3">
      <c r="A256">
        <v>8842</v>
      </c>
      <c r="B256">
        <v>1971</v>
      </c>
      <c r="C256" t="s">
        <v>28</v>
      </c>
      <c r="D256" t="s">
        <v>42</v>
      </c>
      <c r="E256">
        <v>30372</v>
      </c>
      <c r="F256">
        <v>1</v>
      </c>
      <c r="G256">
        <v>1</v>
      </c>
      <c r="H256" s="1">
        <v>41268</v>
      </c>
      <c r="I256">
        <v>33</v>
      </c>
      <c r="J256">
        <v>15</v>
      </c>
      <c r="K256">
        <v>0</v>
      </c>
      <c r="L256">
        <v>12</v>
      </c>
      <c r="M256">
        <v>7</v>
      </c>
      <c r="N256">
        <v>3</v>
      </c>
      <c r="O256">
        <v>7</v>
      </c>
      <c r="P256">
        <v>3</v>
      </c>
      <c r="Q256">
        <v>2</v>
      </c>
      <c r="R256">
        <v>0</v>
      </c>
      <c r="S256">
        <v>3</v>
      </c>
      <c r="T256">
        <v>7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t="s">
        <v>30</v>
      </c>
      <c r="AC256" s="13">
        <f>SUM(Table13[[#This Row],[MntWines]:[MntGoldProds]])</f>
        <v>44</v>
      </c>
      <c r="AD256" s="13">
        <f>AVERAGE(Table13[[#This Row],[MntWines]:[MntGoldProds]])</f>
        <v>7.333333333333333</v>
      </c>
      <c r="AG256">
        <f>SUM(Table13[[#This Row],[NumDealsPurchases]:[NumStorePurchases]])</f>
        <v>8</v>
      </c>
      <c r="AH256" s="14">
        <f>44232-Table13[[#This Row],[Dt_Customer]]</f>
        <v>2964</v>
      </c>
      <c r="AJ256" s="13">
        <f>Table13[[#This Row],[NumDealsPurchases]]/Table13[[#This Row],[Total Number of Purchases]]*100</f>
        <v>37.5</v>
      </c>
      <c r="AK256">
        <f>6-ROUNDUP(_xlfn.PERCENTRANK.INC(Table13[Recency],Table13[[#This Row],[Recency]])*5, 0)</f>
        <v>4</v>
      </c>
      <c r="AL256" s="15">
        <f>ROUNDUP(_xlfn.PERCENTRANK.INC(Table13[Total Number of Purchases],Table13[[#This Row],[Total Number of Purchases]])*5,0)</f>
        <v>2</v>
      </c>
      <c r="AM256" s="15">
        <f>ROUNDUP(_xlfn.PERCENTRANK.INC(Table13[Total Spend],Table13[[#This Row],[Total Spend]])*5,0)</f>
        <v>1</v>
      </c>
      <c r="AN256" s="15" t="str">
        <f>Table13[[#This Row],[Recency Score]]&amp;Table13[[#This Row],[Frequency Score]]&amp;Table13[[#This Row],[Monetary Score]]</f>
        <v>421</v>
      </c>
      <c r="AO256" s="15" t="str">
        <f>IF(AN256="555","Champions",
IF(AND(LEFT(AN256,1)="5", MID(AN256,2,1)&gt;="3"),"Loyal Customers",
IF(MID(AN256,2,1)="5","Frequent Buyers",
IF(RIGHT(AN256,1)="5","Big Spenders",
IF(LEFT(AN256,1)="4","Potential Loyalists",
IF(LEFT(AN256,1)="3","Needs Attention",
IF(LEFT(AN256,1)="2","About to Sleep",
IF(LEFT(AN256,1)="1","Lost",
IF(LEFT(AN256,1)&lt;="2","At Risk","Others")))))))))</f>
        <v>Potential Loyalists</v>
      </c>
    </row>
    <row r="257" spans="1:41" x14ac:dyDescent="0.3">
      <c r="A257">
        <v>2154</v>
      </c>
      <c r="B257">
        <v>1971</v>
      </c>
      <c r="C257" t="s">
        <v>28</v>
      </c>
      <c r="D257" t="s">
        <v>42</v>
      </c>
      <c r="E257">
        <v>30372</v>
      </c>
      <c r="F257">
        <v>1</v>
      </c>
      <c r="G257">
        <v>1</v>
      </c>
      <c r="H257" s="1">
        <v>41268</v>
      </c>
      <c r="I257">
        <v>33</v>
      </c>
      <c r="J257">
        <v>15</v>
      </c>
      <c r="K257">
        <v>0</v>
      </c>
      <c r="L257">
        <v>12</v>
      </c>
      <c r="M257">
        <v>7</v>
      </c>
      <c r="N257">
        <v>3</v>
      </c>
      <c r="O257">
        <v>7</v>
      </c>
      <c r="P257">
        <v>3</v>
      </c>
      <c r="Q257">
        <v>2</v>
      </c>
      <c r="R257">
        <v>0</v>
      </c>
      <c r="S257">
        <v>3</v>
      </c>
      <c r="T257">
        <v>7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t="s">
        <v>30</v>
      </c>
      <c r="AC257" s="13">
        <f>SUM(Table13[[#This Row],[MntWines]:[MntGoldProds]])</f>
        <v>44</v>
      </c>
      <c r="AD257" s="13">
        <f>AVERAGE(Table13[[#This Row],[MntWines]:[MntGoldProds]])</f>
        <v>7.333333333333333</v>
      </c>
      <c r="AG257">
        <f>SUM(Table13[[#This Row],[NumDealsPurchases]:[NumStorePurchases]])</f>
        <v>8</v>
      </c>
      <c r="AH257" s="14">
        <f>44232-Table13[[#This Row],[Dt_Customer]]</f>
        <v>2964</v>
      </c>
      <c r="AJ257" s="13">
        <f>Table13[[#This Row],[NumDealsPurchases]]/Table13[[#This Row],[Total Number of Purchases]]*100</f>
        <v>37.5</v>
      </c>
      <c r="AK257">
        <f>6-ROUNDUP(_xlfn.PERCENTRANK.INC(Table13[Recency],Table13[[#This Row],[Recency]])*5, 0)</f>
        <v>4</v>
      </c>
      <c r="AL257" s="15">
        <f>ROUNDUP(_xlfn.PERCENTRANK.INC(Table13[Total Number of Purchases],Table13[[#This Row],[Total Number of Purchases]])*5,0)</f>
        <v>2</v>
      </c>
      <c r="AM257" s="15">
        <f>ROUNDUP(_xlfn.PERCENTRANK.INC(Table13[Total Spend],Table13[[#This Row],[Total Spend]])*5,0)</f>
        <v>1</v>
      </c>
      <c r="AN257" s="15" t="str">
        <f>Table13[[#This Row],[Recency Score]]&amp;Table13[[#This Row],[Frequency Score]]&amp;Table13[[#This Row],[Monetary Score]]</f>
        <v>421</v>
      </c>
      <c r="AO257" s="15" t="str">
        <f>IF(AN257="555","Champions",
IF(AND(LEFT(AN257,1)="5", MID(AN257,2,1)&gt;="3"),"Loyal Customers",
IF(MID(AN257,2,1)="5","Frequent Buyers",
IF(RIGHT(AN257,1)="5","Big Spenders",
IF(LEFT(AN257,1)="4","Potential Loyalists",
IF(LEFT(AN257,1)="3","Needs Attention",
IF(LEFT(AN257,1)="2","About to Sleep",
IF(LEFT(AN257,1)="1","Lost",
IF(LEFT(AN257,1)&lt;="2","At Risk","Others")))))))))</f>
        <v>Potential Loyalists</v>
      </c>
    </row>
    <row r="258" spans="1:41" x14ac:dyDescent="0.3">
      <c r="A258">
        <v>4791</v>
      </c>
      <c r="B258">
        <v>1980</v>
      </c>
      <c r="C258" t="s">
        <v>28</v>
      </c>
      <c r="D258" t="s">
        <v>35</v>
      </c>
      <c r="E258">
        <v>44964</v>
      </c>
      <c r="F258">
        <v>1</v>
      </c>
      <c r="G258">
        <v>1</v>
      </c>
      <c r="H258" s="1">
        <v>41259</v>
      </c>
      <c r="I258">
        <v>35</v>
      </c>
      <c r="J258">
        <v>19</v>
      </c>
      <c r="K258">
        <v>1</v>
      </c>
      <c r="L258">
        <v>17</v>
      </c>
      <c r="M258">
        <v>2</v>
      </c>
      <c r="N258">
        <v>0</v>
      </c>
      <c r="O258">
        <v>2</v>
      </c>
      <c r="P258">
        <v>1</v>
      </c>
      <c r="Q258">
        <v>1</v>
      </c>
      <c r="R258">
        <v>0</v>
      </c>
      <c r="S258">
        <v>3</v>
      </c>
      <c r="T258">
        <v>8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t="s">
        <v>36</v>
      </c>
      <c r="AC258" s="13">
        <f>SUM(Table13[[#This Row],[MntWines]:[MntGoldProds]])</f>
        <v>41</v>
      </c>
      <c r="AD258" s="13">
        <f>AVERAGE(Table13[[#This Row],[MntWines]:[MntGoldProds]])</f>
        <v>6.833333333333333</v>
      </c>
      <c r="AG258">
        <f>SUM(Table13[[#This Row],[NumDealsPurchases]:[NumStorePurchases]])</f>
        <v>5</v>
      </c>
      <c r="AH258" s="14">
        <f>44232-Table13[[#This Row],[Dt_Customer]]</f>
        <v>2973</v>
      </c>
      <c r="AJ258" s="13">
        <f>Table13[[#This Row],[NumDealsPurchases]]/Table13[[#This Row],[Total Number of Purchases]]*100</f>
        <v>20</v>
      </c>
      <c r="AK258">
        <f>6-ROUNDUP(_xlfn.PERCENTRANK.INC(Table13[Recency],Table13[[#This Row],[Recency]])*5, 0)</f>
        <v>4</v>
      </c>
      <c r="AL258" s="15">
        <f>ROUNDUP(_xlfn.PERCENTRANK.INC(Table13[Total Number of Purchases],Table13[[#This Row],[Total Number of Purchases]])*5,0)</f>
        <v>1</v>
      </c>
      <c r="AM258" s="15">
        <f>ROUNDUP(_xlfn.PERCENTRANK.INC(Table13[Total Spend],Table13[[#This Row],[Total Spend]])*5,0)</f>
        <v>1</v>
      </c>
      <c r="AN258" s="15" t="str">
        <f>Table13[[#This Row],[Recency Score]]&amp;Table13[[#This Row],[Frequency Score]]&amp;Table13[[#This Row],[Monetary Score]]</f>
        <v>411</v>
      </c>
      <c r="AO258" s="15" t="str">
        <f>IF(AN258="555","Champions",
IF(AND(LEFT(AN258,1)="5", MID(AN258,2,1)&gt;="3"),"Loyal Customers",
IF(MID(AN258,2,1)="5","Frequent Buyers",
IF(RIGHT(AN258,1)="5","Big Spenders",
IF(LEFT(AN258,1)="4","Potential Loyalists",
IF(LEFT(AN258,1)="3","Needs Attention",
IF(LEFT(AN258,1)="2","About to Sleep",
IF(LEFT(AN258,1)="1","Lost",
IF(LEFT(AN258,1)&lt;="2","At Risk","Others")))))))))</f>
        <v>Potential Loyalists</v>
      </c>
    </row>
    <row r="259" spans="1:41" x14ac:dyDescent="0.3">
      <c r="A259">
        <v>7798</v>
      </c>
      <c r="B259">
        <v>1972</v>
      </c>
      <c r="C259" t="s">
        <v>38</v>
      </c>
      <c r="D259" t="s">
        <v>35</v>
      </c>
      <c r="E259">
        <v>46344</v>
      </c>
      <c r="F259">
        <v>0</v>
      </c>
      <c r="G259">
        <v>1</v>
      </c>
      <c r="H259" s="1">
        <v>41257</v>
      </c>
      <c r="I259">
        <v>28</v>
      </c>
      <c r="J259">
        <v>233</v>
      </c>
      <c r="K259">
        <v>20</v>
      </c>
      <c r="L259">
        <v>57</v>
      </c>
      <c r="M259">
        <v>8</v>
      </c>
      <c r="N259">
        <v>20</v>
      </c>
      <c r="O259">
        <v>91</v>
      </c>
      <c r="P259">
        <v>4</v>
      </c>
      <c r="Q259">
        <v>7</v>
      </c>
      <c r="R259">
        <v>1</v>
      </c>
      <c r="S259">
        <v>5</v>
      </c>
      <c r="T259">
        <v>7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t="s">
        <v>32</v>
      </c>
      <c r="AC259" s="13">
        <f>SUM(Table13[[#This Row],[MntWines]:[MntGoldProds]])</f>
        <v>429</v>
      </c>
      <c r="AD259" s="13">
        <f>AVERAGE(Table13[[#This Row],[MntWines]:[MntGoldProds]])</f>
        <v>71.5</v>
      </c>
      <c r="AG259">
        <f>SUM(Table13[[#This Row],[NumDealsPurchases]:[NumStorePurchases]])</f>
        <v>17</v>
      </c>
      <c r="AH259" s="14">
        <f>44232-Table13[[#This Row],[Dt_Customer]]</f>
        <v>2975</v>
      </c>
      <c r="AJ259" s="13">
        <f>Table13[[#This Row],[NumDealsPurchases]]/Table13[[#This Row],[Total Number of Purchases]]*100</f>
        <v>23.52941176470588</v>
      </c>
      <c r="AK259">
        <f>6-ROUNDUP(_xlfn.PERCENTRANK.INC(Table13[Recency],Table13[[#This Row],[Recency]])*5, 0)</f>
        <v>4</v>
      </c>
      <c r="AL259" s="15">
        <f>ROUNDUP(_xlfn.PERCENTRANK.INC(Table13[Total Number of Purchases],Table13[[#This Row],[Total Number of Purchases]])*5,0)</f>
        <v>3</v>
      </c>
      <c r="AM259" s="15">
        <f>ROUNDUP(_xlfn.PERCENTRANK.INC(Table13[Total Spend],Table13[[#This Row],[Total Spend]])*5,0)</f>
        <v>3</v>
      </c>
      <c r="AN259" s="15" t="str">
        <f>Table13[[#This Row],[Recency Score]]&amp;Table13[[#This Row],[Frequency Score]]&amp;Table13[[#This Row],[Monetary Score]]</f>
        <v>433</v>
      </c>
      <c r="AO259" s="15" t="str">
        <f>IF(AN259="555","Champions",
IF(AND(LEFT(AN259,1)="5", MID(AN259,2,1)&gt;="3"),"Loyal Customers",
IF(MID(AN259,2,1)="5","Frequent Buyers",
IF(RIGHT(AN259,1)="5","Big Spenders",
IF(LEFT(AN259,1)="4","Potential Loyalists",
IF(LEFT(AN259,1)="3","Needs Attention",
IF(LEFT(AN259,1)="2","About to Sleep",
IF(LEFT(AN259,1)="1","Lost",
IF(LEFT(AN259,1)&lt;="2","At Risk","Others")))))))))</f>
        <v>Potential Loyalists</v>
      </c>
    </row>
    <row r="260" spans="1:41" x14ac:dyDescent="0.3">
      <c r="A260">
        <v>709</v>
      </c>
      <c r="B260">
        <v>1952</v>
      </c>
      <c r="C260" t="s">
        <v>28</v>
      </c>
      <c r="D260" t="s">
        <v>29</v>
      </c>
      <c r="E260">
        <v>51537</v>
      </c>
      <c r="F260">
        <v>0</v>
      </c>
      <c r="G260">
        <v>1</v>
      </c>
      <c r="H260" s="1">
        <v>41252</v>
      </c>
      <c r="I260">
        <v>27</v>
      </c>
      <c r="J260">
        <v>787</v>
      </c>
      <c r="K260">
        <v>20</v>
      </c>
      <c r="L260">
        <v>204</v>
      </c>
      <c r="M260">
        <v>0</v>
      </c>
      <c r="N260">
        <v>0</v>
      </c>
      <c r="O260">
        <v>92</v>
      </c>
      <c r="P260">
        <v>3</v>
      </c>
      <c r="Q260">
        <v>2</v>
      </c>
      <c r="R260">
        <v>2</v>
      </c>
      <c r="S260">
        <v>11</v>
      </c>
      <c r="T260">
        <v>8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t="s">
        <v>43</v>
      </c>
      <c r="AC260" s="13">
        <f>SUM(Table13[[#This Row],[MntWines]:[MntGoldProds]])</f>
        <v>1103</v>
      </c>
      <c r="AD260" s="13">
        <f>AVERAGE(Table13[[#This Row],[MntWines]:[MntGoldProds]])</f>
        <v>183.83333333333334</v>
      </c>
      <c r="AG260">
        <f>SUM(Table13[[#This Row],[NumDealsPurchases]:[NumStorePurchases]])</f>
        <v>18</v>
      </c>
      <c r="AH260" s="14">
        <f>44232-Table13[[#This Row],[Dt_Customer]]</f>
        <v>2980</v>
      </c>
      <c r="AJ260" s="13">
        <f>Table13[[#This Row],[NumDealsPurchases]]/Table13[[#This Row],[Total Number of Purchases]]*100</f>
        <v>16.666666666666664</v>
      </c>
      <c r="AK260">
        <f>6-ROUNDUP(_xlfn.PERCENTRANK.INC(Table13[Recency],Table13[[#This Row],[Recency]])*5, 0)</f>
        <v>4</v>
      </c>
      <c r="AL260" s="15">
        <f>ROUNDUP(_xlfn.PERCENTRANK.INC(Table13[Total Number of Purchases],Table13[[#This Row],[Total Number of Purchases]])*5,0)</f>
        <v>4</v>
      </c>
      <c r="AM260" s="15">
        <f>ROUNDUP(_xlfn.PERCENTRANK.INC(Table13[Total Spend],Table13[[#This Row],[Total Spend]])*5,0)</f>
        <v>4</v>
      </c>
      <c r="AN260" s="15" t="str">
        <f>Table13[[#This Row],[Recency Score]]&amp;Table13[[#This Row],[Frequency Score]]&amp;Table13[[#This Row],[Monetary Score]]</f>
        <v>444</v>
      </c>
      <c r="AO260" s="15" t="str">
        <f>IF(AN260="555","Champions",
IF(AND(LEFT(AN260,1)="5", MID(AN260,2,1)&gt;="3"),"Loyal Customers",
IF(MID(AN260,2,1)="5","Frequent Buyers",
IF(RIGHT(AN260,1)="5","Big Spenders",
IF(LEFT(AN260,1)="4","Potential Loyalists",
IF(LEFT(AN260,1)="3","Needs Attention",
IF(LEFT(AN260,1)="2","About to Sleep",
IF(LEFT(AN260,1)="1","Lost",
IF(LEFT(AN260,1)&lt;="2","At Risk","Others")))))))))</f>
        <v>Potential Loyalists</v>
      </c>
    </row>
    <row r="261" spans="1:41" x14ac:dyDescent="0.3">
      <c r="A261">
        <v>4088</v>
      </c>
      <c r="B261">
        <v>1962</v>
      </c>
      <c r="C261" t="s">
        <v>37</v>
      </c>
      <c r="D261" t="s">
        <v>35</v>
      </c>
      <c r="E261">
        <v>31497</v>
      </c>
      <c r="F261">
        <v>0</v>
      </c>
      <c r="G261">
        <v>1</v>
      </c>
      <c r="H261" s="1">
        <v>41249</v>
      </c>
      <c r="I261">
        <v>22</v>
      </c>
      <c r="J261">
        <v>108</v>
      </c>
      <c r="K261">
        <v>1</v>
      </c>
      <c r="L261">
        <v>28</v>
      </c>
      <c r="M261">
        <v>13</v>
      </c>
      <c r="N261">
        <v>1</v>
      </c>
      <c r="O261">
        <v>4</v>
      </c>
      <c r="P261">
        <v>2</v>
      </c>
      <c r="Q261">
        <v>3</v>
      </c>
      <c r="R261">
        <v>1</v>
      </c>
      <c r="S261">
        <v>4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t="s">
        <v>30</v>
      </c>
      <c r="AC261" s="13">
        <f>SUM(Table13[[#This Row],[MntWines]:[MntGoldProds]])</f>
        <v>155</v>
      </c>
      <c r="AD261" s="13">
        <f>AVERAGE(Table13[[#This Row],[MntWines]:[MntGoldProds]])</f>
        <v>25.833333333333332</v>
      </c>
      <c r="AG261">
        <f>SUM(Table13[[#This Row],[NumDealsPurchases]:[NumStorePurchases]])</f>
        <v>10</v>
      </c>
      <c r="AH261" s="14">
        <f>44232-Table13[[#This Row],[Dt_Customer]]</f>
        <v>2983</v>
      </c>
      <c r="AJ261" s="13">
        <f>Table13[[#This Row],[NumDealsPurchases]]/Table13[[#This Row],[Total Number of Purchases]]*100</f>
        <v>20</v>
      </c>
      <c r="AK261">
        <f>6-ROUNDUP(_xlfn.PERCENTRANK.INC(Table13[Recency],Table13[[#This Row],[Recency]])*5, 0)</f>
        <v>4</v>
      </c>
      <c r="AL261" s="15">
        <f>ROUNDUP(_xlfn.PERCENTRANK.INC(Table13[Total Number of Purchases],Table13[[#This Row],[Total Number of Purchases]])*5,0)</f>
        <v>2</v>
      </c>
      <c r="AM261" s="15">
        <f>ROUNDUP(_xlfn.PERCENTRANK.INC(Table13[Total Spend],Table13[[#This Row],[Total Spend]])*5,0)</f>
        <v>2</v>
      </c>
      <c r="AN261" s="15" t="str">
        <f>Table13[[#This Row],[Recency Score]]&amp;Table13[[#This Row],[Frequency Score]]&amp;Table13[[#This Row],[Monetary Score]]</f>
        <v>422</v>
      </c>
      <c r="AO261" s="15" t="str">
        <f>IF(AN261="555","Champions",
IF(AND(LEFT(AN261,1)="5", MID(AN261,2,1)&gt;="3"),"Loyal Customers",
IF(MID(AN261,2,1)="5","Frequent Buyers",
IF(RIGHT(AN261,1)="5","Big Spenders",
IF(LEFT(AN261,1)="4","Potential Loyalists",
IF(LEFT(AN261,1)="3","Needs Attention",
IF(LEFT(AN261,1)="2","About to Sleep",
IF(LEFT(AN261,1)="1","Lost",
IF(LEFT(AN261,1)&lt;="2","At Risk","Others")))))))))</f>
        <v>Potential Loyalists</v>
      </c>
    </row>
    <row r="262" spans="1:41" x14ac:dyDescent="0.3">
      <c r="A262">
        <v>4971</v>
      </c>
      <c r="B262">
        <v>1962</v>
      </c>
      <c r="C262" t="s">
        <v>37</v>
      </c>
      <c r="D262" t="s">
        <v>35</v>
      </c>
      <c r="E262">
        <v>31497</v>
      </c>
      <c r="F262">
        <v>0</v>
      </c>
      <c r="G262">
        <v>1</v>
      </c>
      <c r="H262" s="1">
        <v>41249</v>
      </c>
      <c r="I262">
        <v>22</v>
      </c>
      <c r="J262">
        <v>108</v>
      </c>
      <c r="K262">
        <v>1</v>
      </c>
      <c r="L262">
        <v>28</v>
      </c>
      <c r="M262">
        <v>13</v>
      </c>
      <c r="N262">
        <v>1</v>
      </c>
      <c r="O262">
        <v>4</v>
      </c>
      <c r="P262">
        <v>2</v>
      </c>
      <c r="Q262">
        <v>3</v>
      </c>
      <c r="R262">
        <v>1</v>
      </c>
      <c r="S262">
        <v>4</v>
      </c>
      <c r="T262">
        <v>8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43</v>
      </c>
      <c r="AC262" s="13">
        <f>SUM(Table13[[#This Row],[MntWines]:[MntGoldProds]])</f>
        <v>155</v>
      </c>
      <c r="AD262" s="13">
        <f>AVERAGE(Table13[[#This Row],[MntWines]:[MntGoldProds]])</f>
        <v>25.833333333333332</v>
      </c>
      <c r="AG262">
        <f>SUM(Table13[[#This Row],[NumDealsPurchases]:[NumStorePurchases]])</f>
        <v>10</v>
      </c>
      <c r="AH262" s="14">
        <f>44232-Table13[[#This Row],[Dt_Customer]]</f>
        <v>2983</v>
      </c>
      <c r="AJ262" s="13">
        <f>Table13[[#This Row],[NumDealsPurchases]]/Table13[[#This Row],[Total Number of Purchases]]*100</f>
        <v>20</v>
      </c>
      <c r="AK262">
        <f>6-ROUNDUP(_xlfn.PERCENTRANK.INC(Table13[Recency],Table13[[#This Row],[Recency]])*5, 0)</f>
        <v>4</v>
      </c>
      <c r="AL262" s="15">
        <f>ROUNDUP(_xlfn.PERCENTRANK.INC(Table13[Total Number of Purchases],Table13[[#This Row],[Total Number of Purchases]])*5,0)</f>
        <v>2</v>
      </c>
      <c r="AM262" s="15">
        <f>ROUNDUP(_xlfn.PERCENTRANK.INC(Table13[Total Spend],Table13[[#This Row],[Total Spend]])*5,0)</f>
        <v>2</v>
      </c>
      <c r="AN262" s="15" t="str">
        <f>Table13[[#This Row],[Recency Score]]&amp;Table13[[#This Row],[Frequency Score]]&amp;Table13[[#This Row],[Monetary Score]]</f>
        <v>422</v>
      </c>
      <c r="AO262" s="15" t="str">
        <f>IF(AN262="555","Champions",
IF(AND(LEFT(AN262,1)="5", MID(AN262,2,1)&gt;="3"),"Loyal Customers",
IF(MID(AN262,2,1)="5","Frequent Buyers",
IF(RIGHT(AN262,1)="5","Big Spenders",
IF(LEFT(AN262,1)="4","Potential Loyalists",
IF(LEFT(AN262,1)="3","Needs Attention",
IF(LEFT(AN262,1)="2","About to Sleep",
IF(LEFT(AN262,1)="1","Lost",
IF(LEFT(AN262,1)&lt;="2","At Risk","Others")))))))))</f>
        <v>Potential Loyalists</v>
      </c>
    </row>
    <row r="263" spans="1:41" x14ac:dyDescent="0.3">
      <c r="A263">
        <v>1773</v>
      </c>
      <c r="B263">
        <v>1978</v>
      </c>
      <c r="C263" t="s">
        <v>38</v>
      </c>
      <c r="D263" t="s">
        <v>33</v>
      </c>
      <c r="E263">
        <v>12393</v>
      </c>
      <c r="F263">
        <v>0</v>
      </c>
      <c r="G263">
        <v>0</v>
      </c>
      <c r="H263" s="1">
        <v>41247</v>
      </c>
      <c r="I263">
        <v>38</v>
      </c>
      <c r="J263">
        <v>5</v>
      </c>
      <c r="K263">
        <v>6</v>
      </c>
      <c r="L263">
        <v>15</v>
      </c>
      <c r="M263">
        <v>11</v>
      </c>
      <c r="N263">
        <v>7</v>
      </c>
      <c r="O263">
        <v>13</v>
      </c>
      <c r="P263">
        <v>1</v>
      </c>
      <c r="Q263">
        <v>2</v>
      </c>
      <c r="R263">
        <v>0</v>
      </c>
      <c r="S263">
        <v>3</v>
      </c>
      <c r="T263">
        <v>9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43</v>
      </c>
      <c r="AC263" s="13">
        <f>SUM(Table13[[#This Row],[MntWines]:[MntGoldProds]])</f>
        <v>57</v>
      </c>
      <c r="AD263" s="13">
        <f>AVERAGE(Table13[[#This Row],[MntWines]:[MntGoldProds]])</f>
        <v>9.5</v>
      </c>
      <c r="AG263">
        <f>SUM(Table13[[#This Row],[NumDealsPurchases]:[NumStorePurchases]])</f>
        <v>6</v>
      </c>
      <c r="AH263" s="14">
        <f>44232-Table13[[#This Row],[Dt_Customer]]</f>
        <v>2985</v>
      </c>
      <c r="AJ263" s="13">
        <f>Table13[[#This Row],[NumDealsPurchases]]/Table13[[#This Row],[Total Number of Purchases]]*100</f>
        <v>16.666666666666664</v>
      </c>
      <c r="AK263">
        <f>6-ROUNDUP(_xlfn.PERCENTRANK.INC(Table13[Recency],Table13[[#This Row],[Recency]])*5, 0)</f>
        <v>4</v>
      </c>
      <c r="AL263" s="15">
        <f>ROUNDUP(_xlfn.PERCENTRANK.INC(Table13[Total Number of Purchases],Table13[[#This Row],[Total Number of Purchases]])*5,0)</f>
        <v>1</v>
      </c>
      <c r="AM263" s="15">
        <f>ROUNDUP(_xlfn.PERCENTRANK.INC(Table13[Total Spend],Table13[[#This Row],[Total Spend]])*5,0)</f>
        <v>2</v>
      </c>
      <c r="AN263" s="15" t="str">
        <f>Table13[[#This Row],[Recency Score]]&amp;Table13[[#This Row],[Frequency Score]]&amp;Table13[[#This Row],[Monetary Score]]</f>
        <v>412</v>
      </c>
      <c r="AO263" s="15" t="str">
        <f>IF(AN263="555","Champions",
IF(AND(LEFT(AN263,1)="5", MID(AN263,2,1)&gt;="3"),"Loyal Customers",
IF(MID(AN263,2,1)="5","Frequent Buyers",
IF(RIGHT(AN263,1)="5","Big Spenders",
IF(LEFT(AN263,1)="4","Potential Loyalists",
IF(LEFT(AN263,1)="3","Needs Attention",
IF(LEFT(AN263,1)="2","About to Sleep",
IF(LEFT(AN263,1)="1","Lost",
IF(LEFT(AN263,1)&lt;="2","At Risk","Others")))))))))</f>
        <v>Potential Loyalists</v>
      </c>
    </row>
    <row r="264" spans="1:41" x14ac:dyDescent="0.3">
      <c r="A264">
        <v>9850</v>
      </c>
      <c r="B264">
        <v>1972</v>
      </c>
      <c r="C264" t="s">
        <v>38</v>
      </c>
      <c r="D264" t="s">
        <v>33</v>
      </c>
      <c r="E264">
        <v>24884</v>
      </c>
      <c r="F264">
        <v>1</v>
      </c>
      <c r="G264">
        <v>0</v>
      </c>
      <c r="H264" s="1">
        <v>41242</v>
      </c>
      <c r="I264">
        <v>32</v>
      </c>
      <c r="J264">
        <v>3</v>
      </c>
      <c r="K264">
        <v>6</v>
      </c>
      <c r="L264">
        <v>7</v>
      </c>
      <c r="M264">
        <v>0</v>
      </c>
      <c r="N264">
        <v>0</v>
      </c>
      <c r="O264">
        <v>3</v>
      </c>
      <c r="P264">
        <v>1</v>
      </c>
      <c r="Q264">
        <v>0</v>
      </c>
      <c r="R264">
        <v>0</v>
      </c>
      <c r="S264">
        <v>3</v>
      </c>
      <c r="T264">
        <v>7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30</v>
      </c>
      <c r="AC264" s="13">
        <f>SUM(Table13[[#This Row],[MntWines]:[MntGoldProds]])</f>
        <v>19</v>
      </c>
      <c r="AD264" s="13">
        <f>AVERAGE(Table13[[#This Row],[MntWines]:[MntGoldProds]])</f>
        <v>3.1666666666666665</v>
      </c>
      <c r="AG264">
        <f>SUM(Table13[[#This Row],[NumDealsPurchases]:[NumStorePurchases]])</f>
        <v>4</v>
      </c>
      <c r="AH264" s="14">
        <f>44232-Table13[[#This Row],[Dt_Customer]]</f>
        <v>2990</v>
      </c>
      <c r="AJ264" s="13">
        <f>Table13[[#This Row],[NumDealsPurchases]]/Table13[[#This Row],[Total Number of Purchases]]*100</f>
        <v>25</v>
      </c>
      <c r="AK264">
        <f>6-ROUNDUP(_xlfn.PERCENTRANK.INC(Table13[Recency],Table13[[#This Row],[Recency]])*5, 0)</f>
        <v>4</v>
      </c>
      <c r="AL264" s="15">
        <f>ROUNDUP(_xlfn.PERCENTRANK.INC(Table13[Total Number of Purchases],Table13[[#This Row],[Total Number of Purchases]])*5,0)</f>
        <v>1</v>
      </c>
      <c r="AM264" s="15">
        <f>ROUNDUP(_xlfn.PERCENTRANK.INC(Table13[Total Spend],Table13[[#This Row],[Total Spend]])*5,0)</f>
        <v>1</v>
      </c>
      <c r="AN264" s="15" t="str">
        <f>Table13[[#This Row],[Recency Score]]&amp;Table13[[#This Row],[Frequency Score]]&amp;Table13[[#This Row],[Monetary Score]]</f>
        <v>411</v>
      </c>
      <c r="AO264" s="15" t="str">
        <f>IF(AN264="555","Champions",
IF(AND(LEFT(AN264,1)="5", MID(AN264,2,1)&gt;="3"),"Loyal Customers",
IF(MID(AN264,2,1)="5","Frequent Buyers",
IF(RIGHT(AN264,1)="5","Big Spenders",
IF(LEFT(AN264,1)="4","Potential Loyalists",
IF(LEFT(AN264,1)="3","Needs Attention",
IF(LEFT(AN264,1)="2","About to Sleep",
IF(LEFT(AN264,1)="1","Lost",
IF(LEFT(AN264,1)&lt;="2","At Risk","Others")))))))))</f>
        <v>Potential Loyalists</v>
      </c>
    </row>
    <row r="265" spans="1:41" x14ac:dyDescent="0.3">
      <c r="A265">
        <v>5036</v>
      </c>
      <c r="B265">
        <v>1984</v>
      </c>
      <c r="C265" t="s">
        <v>37</v>
      </c>
      <c r="D265" t="s">
        <v>31</v>
      </c>
      <c r="E265">
        <v>42710</v>
      </c>
      <c r="F265">
        <v>1</v>
      </c>
      <c r="G265">
        <v>0</v>
      </c>
      <c r="H265" s="1">
        <v>41241</v>
      </c>
      <c r="I265">
        <v>38</v>
      </c>
      <c r="J265">
        <v>252</v>
      </c>
      <c r="K265">
        <v>3</v>
      </c>
      <c r="L265">
        <v>42</v>
      </c>
      <c r="M265">
        <v>4</v>
      </c>
      <c r="N265">
        <v>3</v>
      </c>
      <c r="O265">
        <v>102</v>
      </c>
      <c r="P265">
        <v>2</v>
      </c>
      <c r="Q265">
        <v>4</v>
      </c>
      <c r="R265">
        <v>5</v>
      </c>
      <c r="S265">
        <v>3</v>
      </c>
      <c r="T265">
        <v>6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t="s">
        <v>30</v>
      </c>
      <c r="AC265" s="13">
        <f>SUM(Table13[[#This Row],[MntWines]:[MntGoldProds]])</f>
        <v>406</v>
      </c>
      <c r="AD265" s="13">
        <f>AVERAGE(Table13[[#This Row],[MntWines]:[MntGoldProds]])</f>
        <v>67.666666666666671</v>
      </c>
      <c r="AG265">
        <f>SUM(Table13[[#This Row],[NumDealsPurchases]:[NumStorePurchases]])</f>
        <v>14</v>
      </c>
      <c r="AH265" s="14">
        <f>44232-Table13[[#This Row],[Dt_Customer]]</f>
        <v>2991</v>
      </c>
      <c r="AJ265" s="13">
        <f>Table13[[#This Row],[NumDealsPurchases]]/Table13[[#This Row],[Total Number of Purchases]]*100</f>
        <v>14.285714285714285</v>
      </c>
      <c r="AK265">
        <f>6-ROUNDUP(_xlfn.PERCENTRANK.INC(Table13[Recency],Table13[[#This Row],[Recency]])*5, 0)</f>
        <v>4</v>
      </c>
      <c r="AL265" s="15">
        <f>ROUNDUP(_xlfn.PERCENTRANK.INC(Table13[Total Number of Purchases],Table13[[#This Row],[Total Number of Purchases]])*5,0)</f>
        <v>3</v>
      </c>
      <c r="AM265" s="15">
        <f>ROUNDUP(_xlfn.PERCENTRANK.INC(Table13[Total Spend],Table13[[#This Row],[Total Spend]])*5,0)</f>
        <v>3</v>
      </c>
      <c r="AN265" s="15" t="str">
        <f>Table13[[#This Row],[Recency Score]]&amp;Table13[[#This Row],[Frequency Score]]&amp;Table13[[#This Row],[Monetary Score]]</f>
        <v>433</v>
      </c>
      <c r="AO265" s="15" t="str">
        <f>IF(AN265="555","Champions",
IF(AND(LEFT(AN265,1)="5", MID(AN265,2,1)&gt;="3"),"Loyal Customers",
IF(MID(AN265,2,1)="5","Frequent Buyers",
IF(RIGHT(AN265,1)="5","Big Spenders",
IF(LEFT(AN265,1)="4","Potential Loyalists",
IF(LEFT(AN265,1)="3","Needs Attention",
IF(LEFT(AN265,1)="2","About to Sleep",
IF(LEFT(AN265,1)="1","Lost",
IF(LEFT(AN265,1)&lt;="2","At Risk","Others")))))))))</f>
        <v>Potential Loyalists</v>
      </c>
    </row>
    <row r="266" spans="1:41" x14ac:dyDescent="0.3">
      <c r="A266">
        <v>9396</v>
      </c>
      <c r="B266">
        <v>1978</v>
      </c>
      <c r="C266" t="s">
        <v>37</v>
      </c>
      <c r="D266" t="s">
        <v>33</v>
      </c>
      <c r="E266">
        <v>37717</v>
      </c>
      <c r="F266">
        <v>1</v>
      </c>
      <c r="G266">
        <v>0</v>
      </c>
      <c r="H266" s="1">
        <v>41236</v>
      </c>
      <c r="I266">
        <v>31</v>
      </c>
      <c r="J266">
        <v>9</v>
      </c>
      <c r="K266">
        <v>0</v>
      </c>
      <c r="L266">
        <v>6</v>
      </c>
      <c r="M266">
        <v>4</v>
      </c>
      <c r="N266">
        <v>1</v>
      </c>
      <c r="O266">
        <v>5</v>
      </c>
      <c r="P266">
        <v>1</v>
      </c>
      <c r="Q266">
        <v>1</v>
      </c>
      <c r="R266">
        <v>0</v>
      </c>
      <c r="S266">
        <v>2</v>
      </c>
      <c r="T266">
        <v>9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43</v>
      </c>
      <c r="AC266" s="13">
        <f>SUM(Table13[[#This Row],[MntWines]:[MntGoldProds]])</f>
        <v>25</v>
      </c>
      <c r="AD266" s="13">
        <f>AVERAGE(Table13[[#This Row],[MntWines]:[MntGoldProds]])</f>
        <v>4.166666666666667</v>
      </c>
      <c r="AG266">
        <f>SUM(Table13[[#This Row],[NumDealsPurchases]:[NumStorePurchases]])</f>
        <v>4</v>
      </c>
      <c r="AH266" s="14">
        <f>44232-Table13[[#This Row],[Dt_Customer]]</f>
        <v>2996</v>
      </c>
      <c r="AJ266" s="13">
        <f>Table13[[#This Row],[NumDealsPurchases]]/Table13[[#This Row],[Total Number of Purchases]]*100</f>
        <v>25</v>
      </c>
      <c r="AK266">
        <f>6-ROUNDUP(_xlfn.PERCENTRANK.INC(Table13[Recency],Table13[[#This Row],[Recency]])*5, 0)</f>
        <v>4</v>
      </c>
      <c r="AL266" s="15">
        <f>ROUNDUP(_xlfn.PERCENTRANK.INC(Table13[Total Number of Purchases],Table13[[#This Row],[Total Number of Purchases]])*5,0)</f>
        <v>1</v>
      </c>
      <c r="AM266" s="15">
        <f>ROUNDUP(_xlfn.PERCENTRANK.INC(Table13[Total Spend],Table13[[#This Row],[Total Spend]])*5,0)</f>
        <v>1</v>
      </c>
      <c r="AN266" s="15" t="str">
        <f>Table13[[#This Row],[Recency Score]]&amp;Table13[[#This Row],[Frequency Score]]&amp;Table13[[#This Row],[Monetary Score]]</f>
        <v>411</v>
      </c>
      <c r="AO266" s="15" t="str">
        <f>IF(AN266="555","Champions",
IF(AND(LEFT(AN266,1)="5", MID(AN266,2,1)&gt;="3"),"Loyal Customers",
IF(MID(AN266,2,1)="5","Frequent Buyers",
IF(RIGHT(AN266,1)="5","Big Spenders",
IF(LEFT(AN266,1)="4","Potential Loyalists",
IF(LEFT(AN266,1)="3","Needs Attention",
IF(LEFT(AN266,1)="2","About to Sleep",
IF(LEFT(AN266,1)="1","Lost",
IF(LEFT(AN266,1)&lt;="2","At Risk","Others")))))))))</f>
        <v>Potential Loyalists</v>
      </c>
    </row>
    <row r="267" spans="1:41" x14ac:dyDescent="0.3">
      <c r="A267">
        <v>933</v>
      </c>
      <c r="B267">
        <v>1978</v>
      </c>
      <c r="C267" t="s">
        <v>37</v>
      </c>
      <c r="D267" t="s">
        <v>33</v>
      </c>
      <c r="E267">
        <v>37717</v>
      </c>
      <c r="F267">
        <v>1</v>
      </c>
      <c r="G267">
        <v>0</v>
      </c>
      <c r="H267" s="1">
        <v>41236</v>
      </c>
      <c r="I267">
        <v>31</v>
      </c>
      <c r="J267">
        <v>9</v>
      </c>
      <c r="K267">
        <v>0</v>
      </c>
      <c r="L267">
        <v>6</v>
      </c>
      <c r="M267">
        <v>4</v>
      </c>
      <c r="N267">
        <v>1</v>
      </c>
      <c r="O267">
        <v>5</v>
      </c>
      <c r="P267">
        <v>1</v>
      </c>
      <c r="Q267">
        <v>1</v>
      </c>
      <c r="R267">
        <v>0</v>
      </c>
      <c r="S267">
        <v>2</v>
      </c>
      <c r="T267">
        <v>9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30</v>
      </c>
      <c r="AC267" s="13">
        <f>SUM(Table13[[#This Row],[MntWines]:[MntGoldProds]])</f>
        <v>25</v>
      </c>
      <c r="AD267" s="13">
        <f>AVERAGE(Table13[[#This Row],[MntWines]:[MntGoldProds]])</f>
        <v>4.166666666666667</v>
      </c>
      <c r="AG267">
        <f>SUM(Table13[[#This Row],[NumDealsPurchases]:[NumStorePurchases]])</f>
        <v>4</v>
      </c>
      <c r="AH267" s="14">
        <f>44232-Table13[[#This Row],[Dt_Customer]]</f>
        <v>2996</v>
      </c>
      <c r="AJ267" s="13">
        <f>Table13[[#This Row],[NumDealsPurchases]]/Table13[[#This Row],[Total Number of Purchases]]*100</f>
        <v>25</v>
      </c>
      <c r="AK267">
        <f>6-ROUNDUP(_xlfn.PERCENTRANK.INC(Table13[Recency],Table13[[#This Row],[Recency]])*5, 0)</f>
        <v>4</v>
      </c>
      <c r="AL267" s="15">
        <f>ROUNDUP(_xlfn.PERCENTRANK.INC(Table13[Total Number of Purchases],Table13[[#This Row],[Total Number of Purchases]])*5,0)</f>
        <v>1</v>
      </c>
      <c r="AM267" s="15">
        <f>ROUNDUP(_xlfn.PERCENTRANK.INC(Table13[Total Spend],Table13[[#This Row],[Total Spend]])*5,0)</f>
        <v>1</v>
      </c>
      <c r="AN267" s="15" t="str">
        <f>Table13[[#This Row],[Recency Score]]&amp;Table13[[#This Row],[Frequency Score]]&amp;Table13[[#This Row],[Monetary Score]]</f>
        <v>411</v>
      </c>
      <c r="AO267" s="15" t="str">
        <f>IF(AN267="555","Champions",
IF(AND(LEFT(AN267,1)="5", MID(AN267,2,1)&gt;="3"),"Loyal Customers",
IF(MID(AN267,2,1)="5","Frequent Buyers",
IF(RIGHT(AN267,1)="5","Big Spenders",
IF(LEFT(AN267,1)="4","Potential Loyalists",
IF(LEFT(AN267,1)="3","Needs Attention",
IF(LEFT(AN267,1)="2","About to Sleep",
IF(LEFT(AN267,1)="1","Lost",
IF(LEFT(AN267,1)&lt;="2","At Risk","Others")))))))))</f>
        <v>Potential Loyalists</v>
      </c>
    </row>
    <row r="268" spans="1:41" x14ac:dyDescent="0.3">
      <c r="A268">
        <v>965</v>
      </c>
      <c r="B268">
        <v>1971</v>
      </c>
      <c r="C268" t="s">
        <v>28</v>
      </c>
      <c r="D268" t="s">
        <v>29</v>
      </c>
      <c r="E268">
        <v>55635</v>
      </c>
      <c r="F268">
        <v>0</v>
      </c>
      <c r="G268">
        <v>1</v>
      </c>
      <c r="H268" s="1">
        <v>41226</v>
      </c>
      <c r="I268">
        <v>34</v>
      </c>
      <c r="J268">
        <v>235</v>
      </c>
      <c r="K268">
        <v>65</v>
      </c>
      <c r="L268">
        <v>164</v>
      </c>
      <c r="M268">
        <v>50</v>
      </c>
      <c r="N268">
        <v>49</v>
      </c>
      <c r="O268">
        <v>27</v>
      </c>
      <c r="P268">
        <v>4</v>
      </c>
      <c r="Q268">
        <v>7</v>
      </c>
      <c r="R268">
        <v>3</v>
      </c>
      <c r="S268">
        <v>7</v>
      </c>
      <c r="T268">
        <v>6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34</v>
      </c>
      <c r="AC268" s="13">
        <f>SUM(Table13[[#This Row],[MntWines]:[MntGoldProds]])</f>
        <v>590</v>
      </c>
      <c r="AD268" s="13">
        <f>AVERAGE(Table13[[#This Row],[MntWines]:[MntGoldProds]])</f>
        <v>98.333333333333329</v>
      </c>
      <c r="AG268">
        <f>SUM(Table13[[#This Row],[NumDealsPurchases]:[NumStorePurchases]])</f>
        <v>21</v>
      </c>
      <c r="AH268" s="14">
        <f>44232-Table13[[#This Row],[Dt_Customer]]</f>
        <v>3006</v>
      </c>
      <c r="AJ268" s="13">
        <f>Table13[[#This Row],[NumDealsPurchases]]/Table13[[#This Row],[Total Number of Purchases]]*100</f>
        <v>19.047619047619047</v>
      </c>
      <c r="AK268">
        <f>6-ROUNDUP(_xlfn.PERCENTRANK.INC(Table13[Recency],Table13[[#This Row],[Recency]])*5, 0)</f>
        <v>4</v>
      </c>
      <c r="AL268" s="15">
        <f>ROUNDUP(_xlfn.PERCENTRANK.INC(Table13[Total Number of Purchases],Table13[[#This Row],[Total Number of Purchases]])*5,0)</f>
        <v>4</v>
      </c>
      <c r="AM268" s="15">
        <f>ROUNDUP(_xlfn.PERCENTRANK.INC(Table13[Total Spend],Table13[[#This Row],[Total Spend]])*5,0)</f>
        <v>3</v>
      </c>
      <c r="AN268" s="15" t="str">
        <f>Table13[[#This Row],[Recency Score]]&amp;Table13[[#This Row],[Frequency Score]]&amp;Table13[[#This Row],[Monetary Score]]</f>
        <v>443</v>
      </c>
      <c r="AO268" s="15" t="str">
        <f>IF(AN268="555","Champions",
IF(AND(LEFT(AN268,1)="5", MID(AN268,2,1)&gt;="3"),"Loyal Customers",
IF(MID(AN268,2,1)="5","Frequent Buyers",
IF(RIGHT(AN268,1)="5","Big Spenders",
IF(LEFT(AN268,1)="4","Potential Loyalists",
IF(LEFT(AN268,1)="3","Needs Attention",
IF(LEFT(AN268,1)="2","About to Sleep",
IF(LEFT(AN268,1)="1","Lost",
IF(LEFT(AN268,1)&lt;="2","At Risk","Others")))))))))</f>
        <v>Potential Loyalists</v>
      </c>
    </row>
    <row r="269" spans="1:41" x14ac:dyDescent="0.3">
      <c r="A269">
        <v>5289</v>
      </c>
      <c r="B269">
        <v>1975</v>
      </c>
      <c r="C269" t="s">
        <v>38</v>
      </c>
      <c r="D269" t="s">
        <v>31</v>
      </c>
      <c r="E269">
        <v>41658</v>
      </c>
      <c r="F269">
        <v>1</v>
      </c>
      <c r="G269">
        <v>1</v>
      </c>
      <c r="H269" s="1">
        <v>41222</v>
      </c>
      <c r="I269">
        <v>30</v>
      </c>
      <c r="J269">
        <v>8</v>
      </c>
      <c r="K269">
        <v>4</v>
      </c>
      <c r="L269">
        <v>12</v>
      </c>
      <c r="M269">
        <v>15</v>
      </c>
      <c r="N269">
        <v>4</v>
      </c>
      <c r="O269">
        <v>29</v>
      </c>
      <c r="P269">
        <v>2</v>
      </c>
      <c r="Q269">
        <v>1</v>
      </c>
      <c r="R269">
        <v>1</v>
      </c>
      <c r="S269">
        <v>2</v>
      </c>
      <c r="T269">
        <v>4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36</v>
      </c>
      <c r="AC269" s="13">
        <f>SUM(Table13[[#This Row],[MntWines]:[MntGoldProds]])</f>
        <v>72</v>
      </c>
      <c r="AD269" s="13">
        <f>AVERAGE(Table13[[#This Row],[MntWines]:[MntGoldProds]])</f>
        <v>12</v>
      </c>
      <c r="AG269">
        <f>SUM(Table13[[#This Row],[NumDealsPurchases]:[NumStorePurchases]])</f>
        <v>6</v>
      </c>
      <c r="AH269" s="14">
        <f>44232-Table13[[#This Row],[Dt_Customer]]</f>
        <v>3010</v>
      </c>
      <c r="AJ269" s="13">
        <f>Table13[[#This Row],[NumDealsPurchases]]/Table13[[#This Row],[Total Number of Purchases]]*100</f>
        <v>33.333333333333329</v>
      </c>
      <c r="AK269">
        <f>6-ROUNDUP(_xlfn.PERCENTRANK.INC(Table13[Recency],Table13[[#This Row],[Recency]])*5, 0)</f>
        <v>4</v>
      </c>
      <c r="AL269" s="15">
        <f>ROUNDUP(_xlfn.PERCENTRANK.INC(Table13[Total Number of Purchases],Table13[[#This Row],[Total Number of Purchases]])*5,0)</f>
        <v>1</v>
      </c>
      <c r="AM269" s="15">
        <f>ROUNDUP(_xlfn.PERCENTRANK.INC(Table13[Total Spend],Table13[[#This Row],[Total Spend]])*5,0)</f>
        <v>2</v>
      </c>
      <c r="AN269" s="15" t="str">
        <f>Table13[[#This Row],[Recency Score]]&amp;Table13[[#This Row],[Frequency Score]]&amp;Table13[[#This Row],[Monetary Score]]</f>
        <v>412</v>
      </c>
      <c r="AO269" s="15" t="str">
        <f>IF(AN269="555","Champions",
IF(AND(LEFT(AN269,1)="5", MID(AN269,2,1)&gt;="3"),"Loyal Customers",
IF(MID(AN269,2,1)="5","Frequent Buyers",
IF(RIGHT(AN269,1)="5","Big Spenders",
IF(LEFT(AN269,1)="4","Potential Loyalists",
IF(LEFT(AN269,1)="3","Needs Attention",
IF(LEFT(AN269,1)="2","About to Sleep",
IF(LEFT(AN269,1)="1","Lost",
IF(LEFT(AN269,1)&lt;="2","At Risk","Others")))))))))</f>
        <v>Potential Loyalists</v>
      </c>
    </row>
    <row r="270" spans="1:41" x14ac:dyDescent="0.3">
      <c r="A270">
        <v>9909</v>
      </c>
      <c r="B270">
        <v>1996</v>
      </c>
      <c r="C270" t="s">
        <v>38</v>
      </c>
      <c r="D270" t="s">
        <v>33</v>
      </c>
      <c r="E270">
        <v>7500</v>
      </c>
      <c r="F270">
        <v>0</v>
      </c>
      <c r="G270">
        <v>0</v>
      </c>
      <c r="H270" s="1">
        <v>41222</v>
      </c>
      <c r="I270">
        <v>24</v>
      </c>
      <c r="J270">
        <v>3</v>
      </c>
      <c r="K270">
        <v>18</v>
      </c>
      <c r="L270">
        <v>14</v>
      </c>
      <c r="M270">
        <v>15</v>
      </c>
      <c r="N270">
        <v>22</v>
      </c>
      <c r="O270">
        <v>50</v>
      </c>
      <c r="P270">
        <v>3</v>
      </c>
      <c r="Q270">
        <v>3</v>
      </c>
      <c r="R270">
        <v>1</v>
      </c>
      <c r="S270">
        <v>3</v>
      </c>
      <c r="T270">
        <v>9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 t="s">
        <v>36</v>
      </c>
      <c r="AC270" s="13">
        <f>SUM(Table13[[#This Row],[MntWines]:[MntGoldProds]])</f>
        <v>122</v>
      </c>
      <c r="AD270" s="13">
        <f>AVERAGE(Table13[[#This Row],[MntWines]:[MntGoldProds]])</f>
        <v>20.333333333333332</v>
      </c>
      <c r="AG270">
        <f>SUM(Table13[[#This Row],[NumDealsPurchases]:[NumStorePurchases]])</f>
        <v>10</v>
      </c>
      <c r="AH270" s="14">
        <f>44232-Table13[[#This Row],[Dt_Customer]]</f>
        <v>3010</v>
      </c>
      <c r="AJ270" s="13">
        <f>Table13[[#This Row],[NumDealsPurchases]]/Table13[[#This Row],[Total Number of Purchases]]*100</f>
        <v>30</v>
      </c>
      <c r="AK270">
        <f>6-ROUNDUP(_xlfn.PERCENTRANK.INC(Table13[Recency],Table13[[#This Row],[Recency]])*5, 0)</f>
        <v>4</v>
      </c>
      <c r="AL270" s="15">
        <f>ROUNDUP(_xlfn.PERCENTRANK.INC(Table13[Total Number of Purchases],Table13[[#This Row],[Total Number of Purchases]])*5,0)</f>
        <v>2</v>
      </c>
      <c r="AM270" s="15">
        <f>ROUNDUP(_xlfn.PERCENTRANK.INC(Table13[Total Spend],Table13[[#This Row],[Total Spend]])*5,0)</f>
        <v>2</v>
      </c>
      <c r="AN270" s="15" t="str">
        <f>Table13[[#This Row],[Recency Score]]&amp;Table13[[#This Row],[Frequency Score]]&amp;Table13[[#This Row],[Monetary Score]]</f>
        <v>422</v>
      </c>
      <c r="AO270" s="15" t="str">
        <f>IF(AN270="555","Champions",
IF(AND(LEFT(AN270,1)="5", MID(AN270,2,1)&gt;="3"),"Loyal Customers",
IF(MID(AN270,2,1)="5","Frequent Buyers",
IF(RIGHT(AN270,1)="5","Big Spenders",
IF(LEFT(AN270,1)="4","Potential Loyalists",
IF(LEFT(AN270,1)="3","Needs Attention",
IF(LEFT(AN270,1)="2","About to Sleep",
IF(LEFT(AN270,1)="1","Lost",
IF(LEFT(AN270,1)&lt;="2","At Risk","Others")))))))))</f>
        <v>Potential Loyalists</v>
      </c>
    </row>
    <row r="271" spans="1:41" x14ac:dyDescent="0.3">
      <c r="A271">
        <v>8369</v>
      </c>
      <c r="B271">
        <v>1987</v>
      </c>
      <c r="C271" t="s">
        <v>28</v>
      </c>
      <c r="D271" t="s">
        <v>35</v>
      </c>
      <c r="E271">
        <v>18227</v>
      </c>
      <c r="F271">
        <v>1</v>
      </c>
      <c r="G271">
        <v>0</v>
      </c>
      <c r="H271" s="1">
        <v>41221</v>
      </c>
      <c r="I271">
        <v>21</v>
      </c>
      <c r="J271">
        <v>1</v>
      </c>
      <c r="K271">
        <v>2</v>
      </c>
      <c r="L271">
        <v>7</v>
      </c>
      <c r="M271">
        <v>4</v>
      </c>
      <c r="N271">
        <v>3</v>
      </c>
      <c r="O271">
        <v>11</v>
      </c>
      <c r="P271">
        <v>1</v>
      </c>
      <c r="Q271">
        <v>0</v>
      </c>
      <c r="R271">
        <v>1</v>
      </c>
      <c r="S271">
        <v>2</v>
      </c>
      <c r="T271">
        <v>8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t="s">
        <v>30</v>
      </c>
      <c r="AC271" s="13">
        <f>SUM(Table13[[#This Row],[MntWines]:[MntGoldProds]])</f>
        <v>28</v>
      </c>
      <c r="AD271" s="13">
        <f>AVERAGE(Table13[[#This Row],[MntWines]:[MntGoldProds]])</f>
        <v>4.666666666666667</v>
      </c>
      <c r="AG271">
        <f>SUM(Table13[[#This Row],[NumDealsPurchases]:[NumStorePurchases]])</f>
        <v>4</v>
      </c>
      <c r="AH271" s="14">
        <f>44232-Table13[[#This Row],[Dt_Customer]]</f>
        <v>3011</v>
      </c>
      <c r="AJ271" s="13">
        <f>Table13[[#This Row],[NumDealsPurchases]]/Table13[[#This Row],[Total Number of Purchases]]*100</f>
        <v>25</v>
      </c>
      <c r="AK271">
        <f>6-ROUNDUP(_xlfn.PERCENTRANK.INC(Table13[Recency],Table13[[#This Row],[Recency]])*5, 0)</f>
        <v>4</v>
      </c>
      <c r="AL271" s="15">
        <f>ROUNDUP(_xlfn.PERCENTRANK.INC(Table13[Total Number of Purchases],Table13[[#This Row],[Total Number of Purchases]])*5,0)</f>
        <v>1</v>
      </c>
      <c r="AM271" s="15">
        <f>ROUNDUP(_xlfn.PERCENTRANK.INC(Table13[Total Spend],Table13[[#This Row],[Total Spend]])*5,0)</f>
        <v>1</v>
      </c>
      <c r="AN271" s="15" t="str">
        <f>Table13[[#This Row],[Recency Score]]&amp;Table13[[#This Row],[Frequency Score]]&amp;Table13[[#This Row],[Monetary Score]]</f>
        <v>411</v>
      </c>
      <c r="AO271" s="15" t="str">
        <f>IF(AN271="555","Champions",
IF(AND(LEFT(AN271,1)="5", MID(AN271,2,1)&gt;="3"),"Loyal Customers",
IF(MID(AN271,2,1)="5","Frequent Buyers",
IF(RIGHT(AN271,1)="5","Big Spenders",
IF(LEFT(AN271,1)="4","Potential Loyalists",
IF(LEFT(AN271,1)="3","Needs Attention",
IF(LEFT(AN271,1)="2","About to Sleep",
IF(LEFT(AN271,1)="1","Lost",
IF(LEFT(AN271,1)&lt;="2","At Risk","Others")))))))))</f>
        <v>Potential Loyalists</v>
      </c>
    </row>
    <row r="272" spans="1:41" hidden="1" x14ac:dyDescent="0.3">
      <c r="A272">
        <v>1994</v>
      </c>
      <c r="B272">
        <v>1983</v>
      </c>
      <c r="C272" t="s">
        <v>28</v>
      </c>
      <c r="D272" t="s">
        <v>33</v>
      </c>
      <c r="F272">
        <v>1</v>
      </c>
      <c r="G272">
        <v>0</v>
      </c>
      <c r="H272" s="1">
        <v>41593</v>
      </c>
      <c r="I272">
        <v>11</v>
      </c>
      <c r="J272">
        <v>5</v>
      </c>
      <c r="K272">
        <v>5</v>
      </c>
      <c r="L272">
        <v>6</v>
      </c>
      <c r="M272">
        <v>0</v>
      </c>
      <c r="N272">
        <v>2</v>
      </c>
      <c r="O272">
        <v>1</v>
      </c>
      <c r="P272">
        <v>1</v>
      </c>
      <c r="Q272">
        <v>1</v>
      </c>
      <c r="R272">
        <v>0</v>
      </c>
      <c r="S272">
        <v>2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34</v>
      </c>
      <c r="AC272">
        <f>SUM(Table13[[#This Row],[MntWines]:[MntGoldProds]])</f>
        <v>19</v>
      </c>
      <c r="AD272">
        <f>AVERAGE(Table13[[#This Row],[MntWines]:[MntGoldProds]])</f>
        <v>3.1666666666666665</v>
      </c>
      <c r="AG272">
        <f>SUM(Table13[[#This Row],[NumDealsPurchases]:[NumStorePurchases]])</f>
        <v>4</v>
      </c>
      <c r="AH272" s="1">
        <f>44232-Table13[[#This Row],[Dt_Customer]]</f>
        <v>2639</v>
      </c>
      <c r="AJ272">
        <f>Table13[[#This Row],[NumDealsPurchases]]/Table13[[#This Row],[Total Number of Purchases]]*100</f>
        <v>25</v>
      </c>
      <c r="AK272">
        <f>6-ROUNDUP(_xlfn.PERCENTRANK.INC(Table13[Recency],Table13[[#This Row],[Recency]])*5, 0)</f>
        <v>5</v>
      </c>
      <c r="AL272" s="15">
        <f>ROUNDUP(_xlfn.PERCENTRANK.INC(Table13[Total Number of Purchases],Table13[[#This Row],[Total Number of Purchases]])*5,0)</f>
        <v>1</v>
      </c>
      <c r="AM272" s="15">
        <f>ROUNDUP(_xlfn.PERCENTRANK.INC(Table13[Total Spend],Table13[[#This Row],[Total Spend]])*5,0)</f>
        <v>1</v>
      </c>
      <c r="AN272" s="15" t="str">
        <f>Table13[[#This Row],[Recency Score]]&amp;Table13[[#This Row],[Frequency Score]]&amp;Table13[[#This Row],[Monetary Score]]</f>
        <v>511</v>
      </c>
      <c r="AO272" s="15" t="str">
        <f>IF(AN272="555","Champions",
IF(AND(LEFT(AN272,1)="5", MID(AN272,2,1)&gt;="3"),"Loyal Customers",
IF(MID(AN272,2,1)="5","Frequent Buyers",
IF(RIGHT(AN272,1)="5","Big Spenders",
IF(LEFT(AN272,1)="4","Potential Loyalists",
IF(LEFT(AN272,1)="3","Needs Attention",
IF(LEFT(AN272,1)="2","About to Sleep",
IF(LEFT(AN272,1)="1","Lost",
IF(LEFT(AN272,1)&lt;="2","At Risk","Others")))))))))</f>
        <v>Others</v>
      </c>
    </row>
    <row r="273" spans="1:41" x14ac:dyDescent="0.3">
      <c r="A273">
        <v>6497</v>
      </c>
      <c r="B273">
        <v>1960</v>
      </c>
      <c r="C273" t="s">
        <v>28</v>
      </c>
      <c r="D273" t="s">
        <v>33</v>
      </c>
      <c r="E273">
        <v>51651</v>
      </c>
      <c r="F273">
        <v>0</v>
      </c>
      <c r="G273">
        <v>1</v>
      </c>
      <c r="H273" s="1">
        <v>41220</v>
      </c>
      <c r="I273">
        <v>32</v>
      </c>
      <c r="J273">
        <v>293</v>
      </c>
      <c r="K273">
        <v>6</v>
      </c>
      <c r="L273">
        <v>23</v>
      </c>
      <c r="M273">
        <v>13</v>
      </c>
      <c r="N273">
        <v>6</v>
      </c>
      <c r="O273">
        <v>92</v>
      </c>
      <c r="P273">
        <v>4</v>
      </c>
      <c r="Q273">
        <v>6</v>
      </c>
      <c r="R273">
        <v>2</v>
      </c>
      <c r="S273">
        <v>5</v>
      </c>
      <c r="T273">
        <v>8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36</v>
      </c>
      <c r="AC273" s="13">
        <f>SUM(Table13[[#This Row],[MntWines]:[MntGoldProds]])</f>
        <v>433</v>
      </c>
      <c r="AD273" s="13">
        <f>AVERAGE(Table13[[#This Row],[MntWines]:[MntGoldProds]])</f>
        <v>72.166666666666671</v>
      </c>
      <c r="AG273">
        <f>SUM(Table13[[#This Row],[NumDealsPurchases]:[NumStorePurchases]])</f>
        <v>17</v>
      </c>
      <c r="AH273" s="14">
        <f>44232-Table13[[#This Row],[Dt_Customer]]</f>
        <v>3012</v>
      </c>
      <c r="AJ273" s="13">
        <f>Table13[[#This Row],[NumDealsPurchases]]/Table13[[#This Row],[Total Number of Purchases]]*100</f>
        <v>23.52941176470588</v>
      </c>
      <c r="AK273">
        <f>6-ROUNDUP(_xlfn.PERCENTRANK.INC(Table13[Recency],Table13[[#This Row],[Recency]])*5, 0)</f>
        <v>4</v>
      </c>
      <c r="AL273" s="15">
        <f>ROUNDUP(_xlfn.PERCENTRANK.INC(Table13[Total Number of Purchases],Table13[[#This Row],[Total Number of Purchases]])*5,0)</f>
        <v>3</v>
      </c>
      <c r="AM273" s="15">
        <f>ROUNDUP(_xlfn.PERCENTRANK.INC(Table13[Total Spend],Table13[[#This Row],[Total Spend]])*5,0)</f>
        <v>3</v>
      </c>
      <c r="AN273" s="15" t="str">
        <f>Table13[[#This Row],[Recency Score]]&amp;Table13[[#This Row],[Frequency Score]]&amp;Table13[[#This Row],[Monetary Score]]</f>
        <v>433</v>
      </c>
      <c r="AO273" s="15" t="str">
        <f>IF(AN273="555","Champions",
IF(AND(LEFT(AN273,1)="5", MID(AN273,2,1)&gt;="3"),"Loyal Customers",
IF(MID(AN273,2,1)="5","Frequent Buyers",
IF(RIGHT(AN273,1)="5","Big Spenders",
IF(LEFT(AN273,1)="4","Potential Loyalists",
IF(LEFT(AN273,1)="3","Needs Attention",
IF(LEFT(AN273,1)="2","About to Sleep",
IF(LEFT(AN273,1)="1","Lost",
IF(LEFT(AN273,1)&lt;="2","At Risk","Others")))))))))</f>
        <v>Potential Loyalists</v>
      </c>
    </row>
    <row r="274" spans="1:41" x14ac:dyDescent="0.3">
      <c r="A274">
        <v>9648</v>
      </c>
      <c r="B274">
        <v>1967</v>
      </c>
      <c r="C274" t="s">
        <v>28</v>
      </c>
      <c r="D274" t="s">
        <v>31</v>
      </c>
      <c r="E274">
        <v>46904</v>
      </c>
      <c r="F274">
        <v>1</v>
      </c>
      <c r="G274">
        <v>1</v>
      </c>
      <c r="H274" s="1">
        <v>41216</v>
      </c>
      <c r="I274">
        <v>20</v>
      </c>
      <c r="J274">
        <v>153</v>
      </c>
      <c r="K274">
        <v>4</v>
      </c>
      <c r="L274">
        <v>56</v>
      </c>
      <c r="M274">
        <v>0</v>
      </c>
      <c r="N274">
        <v>9</v>
      </c>
      <c r="O274">
        <v>31</v>
      </c>
      <c r="P274">
        <v>4</v>
      </c>
      <c r="Q274">
        <v>5</v>
      </c>
      <c r="R274">
        <v>1</v>
      </c>
      <c r="S274">
        <v>4</v>
      </c>
      <c r="T274">
        <v>8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30</v>
      </c>
      <c r="AC274" s="13">
        <f>SUM(Table13[[#This Row],[MntWines]:[MntGoldProds]])</f>
        <v>253</v>
      </c>
      <c r="AD274" s="13">
        <f>AVERAGE(Table13[[#This Row],[MntWines]:[MntGoldProds]])</f>
        <v>42.166666666666664</v>
      </c>
      <c r="AG274">
        <f>SUM(Table13[[#This Row],[NumDealsPurchases]:[NumStorePurchases]])</f>
        <v>14</v>
      </c>
      <c r="AH274" s="14">
        <f>44232-Table13[[#This Row],[Dt_Customer]]</f>
        <v>3016</v>
      </c>
      <c r="AJ274" s="13">
        <f>Table13[[#This Row],[NumDealsPurchases]]/Table13[[#This Row],[Total Number of Purchases]]*100</f>
        <v>28.571428571428569</v>
      </c>
      <c r="AK274">
        <f>6-ROUNDUP(_xlfn.PERCENTRANK.INC(Table13[Recency],Table13[[#This Row],[Recency]])*5, 0)</f>
        <v>4</v>
      </c>
      <c r="AL274" s="15">
        <f>ROUNDUP(_xlfn.PERCENTRANK.INC(Table13[Total Number of Purchases],Table13[[#This Row],[Total Number of Purchases]])*5,0)</f>
        <v>3</v>
      </c>
      <c r="AM274" s="15">
        <f>ROUNDUP(_xlfn.PERCENTRANK.INC(Table13[Total Spend],Table13[[#This Row],[Total Spend]])*5,0)</f>
        <v>3</v>
      </c>
      <c r="AN274" s="15" t="str">
        <f>Table13[[#This Row],[Recency Score]]&amp;Table13[[#This Row],[Frequency Score]]&amp;Table13[[#This Row],[Monetary Score]]</f>
        <v>433</v>
      </c>
      <c r="AO274" s="15" t="str">
        <f>IF(AN274="555","Champions",
IF(AND(LEFT(AN274,1)="5", MID(AN274,2,1)&gt;="3"),"Loyal Customers",
IF(MID(AN274,2,1)="5","Frequent Buyers",
IF(RIGHT(AN274,1)="5","Big Spenders",
IF(LEFT(AN274,1)="4","Potential Loyalists",
IF(LEFT(AN274,1)="3","Needs Attention",
IF(LEFT(AN274,1)="2","About to Sleep",
IF(LEFT(AN274,1)="1","Lost",
IF(LEFT(AN274,1)&lt;="2","At Risk","Others")))))))))</f>
        <v>Potential Loyalists</v>
      </c>
    </row>
    <row r="275" spans="1:41" x14ac:dyDescent="0.3">
      <c r="A275">
        <v>5907</v>
      </c>
      <c r="B275">
        <v>1952</v>
      </c>
      <c r="C275" t="s">
        <v>41</v>
      </c>
      <c r="D275" t="s">
        <v>33</v>
      </c>
      <c r="E275">
        <v>33444</v>
      </c>
      <c r="F275">
        <v>1</v>
      </c>
      <c r="G275">
        <v>1</v>
      </c>
      <c r="H275" s="1">
        <v>41216</v>
      </c>
      <c r="I275">
        <v>24</v>
      </c>
      <c r="J275">
        <v>8</v>
      </c>
      <c r="K275">
        <v>0</v>
      </c>
      <c r="L275">
        <v>8</v>
      </c>
      <c r="M275">
        <v>0</v>
      </c>
      <c r="N275">
        <v>0</v>
      </c>
      <c r="O275">
        <v>2</v>
      </c>
      <c r="P275">
        <v>1</v>
      </c>
      <c r="Q275">
        <v>1</v>
      </c>
      <c r="R275">
        <v>0</v>
      </c>
      <c r="S275">
        <v>2</v>
      </c>
      <c r="T275">
        <v>8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30</v>
      </c>
      <c r="AC275" s="13">
        <f>SUM(Table13[[#This Row],[MntWines]:[MntGoldProds]])</f>
        <v>18</v>
      </c>
      <c r="AD275" s="13">
        <f>AVERAGE(Table13[[#This Row],[MntWines]:[MntGoldProds]])</f>
        <v>3</v>
      </c>
      <c r="AG275">
        <f>SUM(Table13[[#This Row],[NumDealsPurchases]:[NumStorePurchases]])</f>
        <v>4</v>
      </c>
      <c r="AH275" s="14">
        <f>44232-Table13[[#This Row],[Dt_Customer]]</f>
        <v>3016</v>
      </c>
      <c r="AJ275" s="13">
        <f>Table13[[#This Row],[NumDealsPurchases]]/Table13[[#This Row],[Total Number of Purchases]]*100</f>
        <v>25</v>
      </c>
      <c r="AK275">
        <f>6-ROUNDUP(_xlfn.PERCENTRANK.INC(Table13[Recency],Table13[[#This Row],[Recency]])*5, 0)</f>
        <v>4</v>
      </c>
      <c r="AL275" s="15">
        <f>ROUNDUP(_xlfn.PERCENTRANK.INC(Table13[Total Number of Purchases],Table13[[#This Row],[Total Number of Purchases]])*5,0)</f>
        <v>1</v>
      </c>
      <c r="AM275" s="15">
        <f>ROUNDUP(_xlfn.PERCENTRANK.INC(Table13[Total Spend],Table13[[#This Row],[Total Spend]])*5,0)</f>
        <v>1</v>
      </c>
      <c r="AN275" s="15" t="str">
        <f>Table13[[#This Row],[Recency Score]]&amp;Table13[[#This Row],[Frequency Score]]&amp;Table13[[#This Row],[Monetary Score]]</f>
        <v>411</v>
      </c>
      <c r="AO275" s="15" t="str">
        <f>IF(AN275="555","Champions",
IF(AND(LEFT(AN275,1)="5", MID(AN275,2,1)&gt;="3"),"Loyal Customers",
IF(MID(AN275,2,1)="5","Frequent Buyers",
IF(RIGHT(AN275,1)="5","Big Spenders",
IF(LEFT(AN275,1)="4","Potential Loyalists",
IF(LEFT(AN275,1)="3","Needs Attention",
IF(LEFT(AN275,1)="2","About to Sleep",
IF(LEFT(AN275,1)="1","Lost",
IF(LEFT(AN275,1)&lt;="2","At Risk","Others")))))))))</f>
        <v>Potential Loyalists</v>
      </c>
    </row>
    <row r="276" spans="1:41" x14ac:dyDescent="0.3">
      <c r="A276">
        <v>2156</v>
      </c>
      <c r="B276">
        <v>1955</v>
      </c>
      <c r="C276" t="s">
        <v>37</v>
      </c>
      <c r="D276" t="s">
        <v>33</v>
      </c>
      <c r="E276">
        <v>22554</v>
      </c>
      <c r="F276">
        <v>1</v>
      </c>
      <c r="G276">
        <v>1</v>
      </c>
      <c r="H276" s="1">
        <v>41216</v>
      </c>
      <c r="I276">
        <v>38</v>
      </c>
      <c r="J276">
        <v>27</v>
      </c>
      <c r="K276">
        <v>0</v>
      </c>
      <c r="L276">
        <v>10</v>
      </c>
      <c r="M276">
        <v>0</v>
      </c>
      <c r="N276">
        <v>0</v>
      </c>
      <c r="O276">
        <v>4</v>
      </c>
      <c r="P276">
        <v>4</v>
      </c>
      <c r="Q276">
        <v>2</v>
      </c>
      <c r="R276">
        <v>0</v>
      </c>
      <c r="S276">
        <v>4</v>
      </c>
      <c r="T276">
        <v>5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30</v>
      </c>
      <c r="AC276" s="13">
        <f>SUM(Table13[[#This Row],[MntWines]:[MntGoldProds]])</f>
        <v>41</v>
      </c>
      <c r="AD276" s="13">
        <f>AVERAGE(Table13[[#This Row],[MntWines]:[MntGoldProds]])</f>
        <v>6.833333333333333</v>
      </c>
      <c r="AG276">
        <f>SUM(Table13[[#This Row],[NumDealsPurchases]:[NumStorePurchases]])</f>
        <v>10</v>
      </c>
      <c r="AH276" s="14">
        <f>44232-Table13[[#This Row],[Dt_Customer]]</f>
        <v>3016</v>
      </c>
      <c r="AJ276" s="13">
        <f>Table13[[#This Row],[NumDealsPurchases]]/Table13[[#This Row],[Total Number of Purchases]]*100</f>
        <v>40</v>
      </c>
      <c r="AK276">
        <f>6-ROUNDUP(_xlfn.PERCENTRANK.INC(Table13[Recency],Table13[[#This Row],[Recency]])*5, 0)</f>
        <v>4</v>
      </c>
      <c r="AL276" s="15">
        <f>ROUNDUP(_xlfn.PERCENTRANK.INC(Table13[Total Number of Purchases],Table13[[#This Row],[Total Number of Purchases]])*5,0)</f>
        <v>2</v>
      </c>
      <c r="AM276" s="15">
        <f>ROUNDUP(_xlfn.PERCENTRANK.INC(Table13[Total Spend],Table13[[#This Row],[Total Spend]])*5,0)</f>
        <v>1</v>
      </c>
      <c r="AN276" s="15" t="str">
        <f>Table13[[#This Row],[Recency Score]]&amp;Table13[[#This Row],[Frequency Score]]&amp;Table13[[#This Row],[Monetary Score]]</f>
        <v>421</v>
      </c>
      <c r="AO276" s="15" t="str">
        <f>IF(AN276="555","Champions",
IF(AND(LEFT(AN276,1)="5", MID(AN276,2,1)&gt;="3"),"Loyal Customers",
IF(MID(AN276,2,1)="5","Frequent Buyers",
IF(RIGHT(AN276,1)="5","Big Spenders",
IF(LEFT(AN276,1)="4","Potential Loyalists",
IF(LEFT(AN276,1)="3","Needs Attention",
IF(LEFT(AN276,1)="2","About to Sleep",
IF(LEFT(AN276,1)="1","Lost",
IF(LEFT(AN276,1)&lt;="2","At Risk","Others")))))))))</f>
        <v>Potential Loyalists</v>
      </c>
    </row>
    <row r="277" spans="1:41" x14ac:dyDescent="0.3">
      <c r="A277">
        <v>2457</v>
      </c>
      <c r="B277">
        <v>1975</v>
      </c>
      <c r="C277" t="s">
        <v>44</v>
      </c>
      <c r="D277" t="s">
        <v>33</v>
      </c>
      <c r="E277">
        <v>30801</v>
      </c>
      <c r="F277">
        <v>0</v>
      </c>
      <c r="G277">
        <v>1</v>
      </c>
      <c r="H277" s="1">
        <v>41208</v>
      </c>
      <c r="I277">
        <v>23</v>
      </c>
      <c r="J277">
        <v>8</v>
      </c>
      <c r="K277">
        <v>4</v>
      </c>
      <c r="L277">
        <v>5</v>
      </c>
      <c r="M277">
        <v>15</v>
      </c>
      <c r="N277">
        <v>2</v>
      </c>
      <c r="O277">
        <v>11</v>
      </c>
      <c r="P277">
        <v>2</v>
      </c>
      <c r="Q277">
        <v>1</v>
      </c>
      <c r="R277">
        <v>0</v>
      </c>
      <c r="S277">
        <v>3</v>
      </c>
      <c r="T277">
        <v>7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30</v>
      </c>
      <c r="AC277" s="13">
        <f>SUM(Table13[[#This Row],[MntWines]:[MntGoldProds]])</f>
        <v>45</v>
      </c>
      <c r="AD277" s="13">
        <f>AVERAGE(Table13[[#This Row],[MntWines]:[MntGoldProds]])</f>
        <v>7.5</v>
      </c>
      <c r="AG277">
        <f>SUM(Table13[[#This Row],[NumDealsPurchases]:[NumStorePurchases]])</f>
        <v>6</v>
      </c>
      <c r="AH277" s="14">
        <f>44232-Table13[[#This Row],[Dt_Customer]]</f>
        <v>3024</v>
      </c>
      <c r="AJ277" s="13">
        <f>Table13[[#This Row],[NumDealsPurchases]]/Table13[[#This Row],[Total Number of Purchases]]*100</f>
        <v>33.333333333333329</v>
      </c>
      <c r="AK277">
        <f>6-ROUNDUP(_xlfn.PERCENTRANK.INC(Table13[Recency],Table13[[#This Row],[Recency]])*5, 0)</f>
        <v>4</v>
      </c>
      <c r="AL277" s="15">
        <f>ROUNDUP(_xlfn.PERCENTRANK.INC(Table13[Total Number of Purchases],Table13[[#This Row],[Total Number of Purchases]])*5,0)</f>
        <v>1</v>
      </c>
      <c r="AM277" s="15">
        <f>ROUNDUP(_xlfn.PERCENTRANK.INC(Table13[Total Spend],Table13[[#This Row],[Total Spend]])*5,0)</f>
        <v>1</v>
      </c>
      <c r="AN277" s="15" t="str">
        <f>Table13[[#This Row],[Recency Score]]&amp;Table13[[#This Row],[Frequency Score]]&amp;Table13[[#This Row],[Monetary Score]]</f>
        <v>411</v>
      </c>
      <c r="AO277" s="15" t="str">
        <f>IF(AN277="555","Champions",
IF(AND(LEFT(AN277,1)="5", MID(AN277,2,1)&gt;="3"),"Loyal Customers",
IF(MID(AN277,2,1)="5","Frequent Buyers",
IF(RIGHT(AN277,1)="5","Big Spenders",
IF(LEFT(AN277,1)="4","Potential Loyalists",
IF(LEFT(AN277,1)="3","Needs Attention",
IF(LEFT(AN277,1)="2","About to Sleep",
IF(LEFT(AN277,1)="1","Lost",
IF(LEFT(AN277,1)&lt;="2","At Risk","Others")))))))))</f>
        <v>Potential Loyalists</v>
      </c>
    </row>
    <row r="278" spans="1:41" x14ac:dyDescent="0.3">
      <c r="A278">
        <v>7736</v>
      </c>
      <c r="B278">
        <v>1986</v>
      </c>
      <c r="C278" t="s">
        <v>28</v>
      </c>
      <c r="D278" t="s">
        <v>33</v>
      </c>
      <c r="E278">
        <v>22518</v>
      </c>
      <c r="F278">
        <v>1</v>
      </c>
      <c r="G278">
        <v>0</v>
      </c>
      <c r="H278" s="1">
        <v>41204</v>
      </c>
      <c r="I278">
        <v>36</v>
      </c>
      <c r="J278">
        <v>11</v>
      </c>
      <c r="K278">
        <v>7</v>
      </c>
      <c r="L278">
        <v>12</v>
      </c>
      <c r="M278">
        <v>2</v>
      </c>
      <c r="N278">
        <v>2</v>
      </c>
      <c r="O278">
        <v>27</v>
      </c>
      <c r="P278">
        <v>2</v>
      </c>
      <c r="Q278">
        <v>2</v>
      </c>
      <c r="R278">
        <v>1</v>
      </c>
      <c r="S278">
        <v>2</v>
      </c>
      <c r="T278">
        <v>5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1</v>
      </c>
      <c r="AA278">
        <v>0</v>
      </c>
      <c r="AB278" t="s">
        <v>30</v>
      </c>
      <c r="AC278" s="13">
        <f>SUM(Table13[[#This Row],[MntWines]:[MntGoldProds]])</f>
        <v>61</v>
      </c>
      <c r="AD278" s="13">
        <f>AVERAGE(Table13[[#This Row],[MntWines]:[MntGoldProds]])</f>
        <v>10.166666666666666</v>
      </c>
      <c r="AG278">
        <f>SUM(Table13[[#This Row],[NumDealsPurchases]:[NumStorePurchases]])</f>
        <v>7</v>
      </c>
      <c r="AH278" s="14">
        <f>44232-Table13[[#This Row],[Dt_Customer]]</f>
        <v>3028</v>
      </c>
      <c r="AJ278" s="13">
        <f>Table13[[#This Row],[NumDealsPurchases]]/Table13[[#This Row],[Total Number of Purchases]]*100</f>
        <v>28.571428571428569</v>
      </c>
      <c r="AK278">
        <f>6-ROUNDUP(_xlfn.PERCENTRANK.INC(Table13[Recency],Table13[[#This Row],[Recency]])*5, 0)</f>
        <v>4</v>
      </c>
      <c r="AL278" s="15">
        <f>ROUNDUP(_xlfn.PERCENTRANK.INC(Table13[Total Number of Purchases],Table13[[#This Row],[Total Number of Purchases]])*5,0)</f>
        <v>1</v>
      </c>
      <c r="AM278" s="15">
        <f>ROUNDUP(_xlfn.PERCENTRANK.INC(Table13[Total Spend],Table13[[#This Row],[Total Spend]])*5,0)</f>
        <v>2</v>
      </c>
      <c r="AN278" s="15" t="str">
        <f>Table13[[#This Row],[Recency Score]]&amp;Table13[[#This Row],[Frequency Score]]&amp;Table13[[#This Row],[Monetary Score]]</f>
        <v>412</v>
      </c>
      <c r="AO278" s="15" t="str">
        <f>IF(AN278="555","Champions",
IF(AND(LEFT(AN278,1)="5", MID(AN278,2,1)&gt;="3"),"Loyal Customers",
IF(MID(AN278,2,1)="5","Frequent Buyers",
IF(RIGHT(AN278,1)="5","Big Spenders",
IF(LEFT(AN278,1)="4","Potential Loyalists",
IF(LEFT(AN278,1)="3","Needs Attention",
IF(LEFT(AN278,1)="2","About to Sleep",
IF(LEFT(AN278,1)="1","Lost",
IF(LEFT(AN278,1)&lt;="2","At Risk","Others")))))))))</f>
        <v>Potential Loyalists</v>
      </c>
    </row>
    <row r="279" spans="1:41" x14ac:dyDescent="0.3">
      <c r="A279">
        <v>9949</v>
      </c>
      <c r="B279">
        <v>1976</v>
      </c>
      <c r="C279" t="s">
        <v>28</v>
      </c>
      <c r="D279" t="s">
        <v>33</v>
      </c>
      <c r="E279">
        <v>59809</v>
      </c>
      <c r="F279">
        <v>0</v>
      </c>
      <c r="G279">
        <v>2</v>
      </c>
      <c r="H279" s="1">
        <v>41200</v>
      </c>
      <c r="I279">
        <v>36</v>
      </c>
      <c r="J279">
        <v>598</v>
      </c>
      <c r="K279">
        <v>16</v>
      </c>
      <c r="L279">
        <v>141</v>
      </c>
      <c r="M279">
        <v>32</v>
      </c>
      <c r="N279">
        <v>41</v>
      </c>
      <c r="O279">
        <v>49</v>
      </c>
      <c r="P279">
        <v>3</v>
      </c>
      <c r="Q279">
        <v>3</v>
      </c>
      <c r="R279">
        <v>3</v>
      </c>
      <c r="S279">
        <v>6</v>
      </c>
      <c r="T279">
        <v>8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32</v>
      </c>
      <c r="AC279" s="13">
        <f>SUM(Table13[[#This Row],[MntWines]:[MntGoldProds]])</f>
        <v>877</v>
      </c>
      <c r="AD279" s="13">
        <f>AVERAGE(Table13[[#This Row],[MntWines]:[MntGoldProds]])</f>
        <v>146.16666666666666</v>
      </c>
      <c r="AG279">
        <f>SUM(Table13[[#This Row],[NumDealsPurchases]:[NumStorePurchases]])</f>
        <v>15</v>
      </c>
      <c r="AH279" s="14">
        <f>44232-Table13[[#This Row],[Dt_Customer]]</f>
        <v>3032</v>
      </c>
      <c r="AJ279" s="13">
        <f>Table13[[#This Row],[NumDealsPurchases]]/Table13[[#This Row],[Total Number of Purchases]]*100</f>
        <v>20</v>
      </c>
      <c r="AK279">
        <f>6-ROUNDUP(_xlfn.PERCENTRANK.INC(Table13[Recency],Table13[[#This Row],[Recency]])*5, 0)</f>
        <v>4</v>
      </c>
      <c r="AL279" s="15">
        <f>ROUNDUP(_xlfn.PERCENTRANK.INC(Table13[Total Number of Purchases],Table13[[#This Row],[Total Number of Purchases]])*5,0)</f>
        <v>3</v>
      </c>
      <c r="AM279" s="15">
        <f>ROUNDUP(_xlfn.PERCENTRANK.INC(Table13[Total Spend],Table13[[#This Row],[Total Spend]])*5,0)</f>
        <v>4</v>
      </c>
      <c r="AN279" s="15" t="str">
        <f>Table13[[#This Row],[Recency Score]]&amp;Table13[[#This Row],[Frequency Score]]&amp;Table13[[#This Row],[Monetary Score]]</f>
        <v>434</v>
      </c>
      <c r="AO279" s="15" t="str">
        <f>IF(AN279="555","Champions",
IF(AND(LEFT(AN279,1)="5", MID(AN279,2,1)&gt;="3"),"Loyal Customers",
IF(MID(AN279,2,1)="5","Frequent Buyers",
IF(RIGHT(AN279,1)="5","Big Spenders",
IF(LEFT(AN279,1)="4","Potential Loyalists",
IF(LEFT(AN279,1)="3","Needs Attention",
IF(LEFT(AN279,1)="2","About to Sleep",
IF(LEFT(AN279,1)="1","Lost",
IF(LEFT(AN279,1)&lt;="2","At Risk","Others")))))))))</f>
        <v>Potential Loyalists</v>
      </c>
    </row>
    <row r="280" spans="1:41" x14ac:dyDescent="0.3">
      <c r="A280">
        <v>9973</v>
      </c>
      <c r="B280">
        <v>1963</v>
      </c>
      <c r="C280" t="s">
        <v>28</v>
      </c>
      <c r="D280" t="s">
        <v>33</v>
      </c>
      <c r="E280">
        <v>50437</v>
      </c>
      <c r="F280">
        <v>0</v>
      </c>
      <c r="G280">
        <v>2</v>
      </c>
      <c r="H280" s="1">
        <v>41199</v>
      </c>
      <c r="I280">
        <v>28</v>
      </c>
      <c r="J280">
        <v>370</v>
      </c>
      <c r="K280">
        <v>9</v>
      </c>
      <c r="L280">
        <v>92</v>
      </c>
      <c r="M280">
        <v>6</v>
      </c>
      <c r="N280">
        <v>9</v>
      </c>
      <c r="O280">
        <v>4</v>
      </c>
      <c r="P280">
        <v>3</v>
      </c>
      <c r="Q280">
        <v>7</v>
      </c>
      <c r="R280">
        <v>1</v>
      </c>
      <c r="S280">
        <v>8</v>
      </c>
      <c r="T280">
        <v>7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30</v>
      </c>
      <c r="AC280" s="13">
        <f>SUM(Table13[[#This Row],[MntWines]:[MntGoldProds]])</f>
        <v>490</v>
      </c>
      <c r="AD280" s="13">
        <f>AVERAGE(Table13[[#This Row],[MntWines]:[MntGoldProds]])</f>
        <v>81.666666666666671</v>
      </c>
      <c r="AG280">
        <f>SUM(Table13[[#This Row],[NumDealsPurchases]:[NumStorePurchases]])</f>
        <v>19</v>
      </c>
      <c r="AH280" s="14">
        <f>44232-Table13[[#This Row],[Dt_Customer]]</f>
        <v>3033</v>
      </c>
      <c r="AJ280" s="13">
        <f>Table13[[#This Row],[NumDealsPurchases]]/Table13[[#This Row],[Total Number of Purchases]]*100</f>
        <v>15.789473684210526</v>
      </c>
      <c r="AK280">
        <f>6-ROUNDUP(_xlfn.PERCENTRANK.INC(Table13[Recency],Table13[[#This Row],[Recency]])*5, 0)</f>
        <v>4</v>
      </c>
      <c r="AL280" s="15">
        <f>ROUNDUP(_xlfn.PERCENTRANK.INC(Table13[Total Number of Purchases],Table13[[#This Row],[Total Number of Purchases]])*5,0)</f>
        <v>4</v>
      </c>
      <c r="AM280" s="15">
        <f>ROUNDUP(_xlfn.PERCENTRANK.INC(Table13[Total Spend],Table13[[#This Row],[Total Spend]])*5,0)</f>
        <v>3</v>
      </c>
      <c r="AN280" s="15" t="str">
        <f>Table13[[#This Row],[Recency Score]]&amp;Table13[[#This Row],[Frequency Score]]&amp;Table13[[#This Row],[Monetary Score]]</f>
        <v>443</v>
      </c>
      <c r="AO280" s="15" t="str">
        <f>IF(AN280="555","Champions",
IF(AND(LEFT(AN280,1)="5", MID(AN280,2,1)&gt;="3"),"Loyal Customers",
IF(MID(AN280,2,1)="5","Frequent Buyers",
IF(RIGHT(AN280,1)="5","Big Spenders",
IF(LEFT(AN280,1)="4","Potential Loyalists",
IF(LEFT(AN280,1)="3","Needs Attention",
IF(LEFT(AN280,1)="2","About to Sleep",
IF(LEFT(AN280,1)="1","Lost",
IF(LEFT(AN280,1)&lt;="2","At Risk","Others")))))))))</f>
        <v>Potential Loyalists</v>
      </c>
    </row>
    <row r="281" spans="1:41" x14ac:dyDescent="0.3">
      <c r="A281">
        <v>5304</v>
      </c>
      <c r="B281">
        <v>1974</v>
      </c>
      <c r="C281" t="s">
        <v>37</v>
      </c>
      <c r="D281" t="s">
        <v>31</v>
      </c>
      <c r="E281">
        <v>30899</v>
      </c>
      <c r="F281">
        <v>1</v>
      </c>
      <c r="G281">
        <v>0</v>
      </c>
      <c r="H281" s="1">
        <v>41195</v>
      </c>
      <c r="I281">
        <v>35</v>
      </c>
      <c r="J281">
        <v>24</v>
      </c>
      <c r="K281">
        <v>0</v>
      </c>
      <c r="L281">
        <v>8</v>
      </c>
      <c r="M281">
        <v>0</v>
      </c>
      <c r="N281">
        <v>0</v>
      </c>
      <c r="O281">
        <v>1</v>
      </c>
      <c r="P281">
        <v>2</v>
      </c>
      <c r="Q281">
        <v>1</v>
      </c>
      <c r="R281">
        <v>0</v>
      </c>
      <c r="S281">
        <v>3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43</v>
      </c>
      <c r="AC281" s="13">
        <f>SUM(Table13[[#This Row],[MntWines]:[MntGoldProds]])</f>
        <v>33</v>
      </c>
      <c r="AD281" s="13">
        <f>AVERAGE(Table13[[#This Row],[MntWines]:[MntGoldProds]])</f>
        <v>5.5</v>
      </c>
      <c r="AG281">
        <f>SUM(Table13[[#This Row],[NumDealsPurchases]:[NumStorePurchases]])</f>
        <v>6</v>
      </c>
      <c r="AH281" s="14">
        <f>44232-Table13[[#This Row],[Dt_Customer]]</f>
        <v>3037</v>
      </c>
      <c r="AJ281" s="13">
        <f>Table13[[#This Row],[NumDealsPurchases]]/Table13[[#This Row],[Total Number of Purchases]]*100</f>
        <v>33.333333333333329</v>
      </c>
      <c r="AK281">
        <f>6-ROUNDUP(_xlfn.PERCENTRANK.INC(Table13[Recency],Table13[[#This Row],[Recency]])*5, 0)</f>
        <v>4</v>
      </c>
      <c r="AL281" s="15">
        <f>ROUNDUP(_xlfn.PERCENTRANK.INC(Table13[Total Number of Purchases],Table13[[#This Row],[Total Number of Purchases]])*5,0)</f>
        <v>1</v>
      </c>
      <c r="AM281" s="15">
        <f>ROUNDUP(_xlfn.PERCENTRANK.INC(Table13[Total Spend],Table13[[#This Row],[Total Spend]])*5,0)</f>
        <v>1</v>
      </c>
      <c r="AN281" s="15" t="str">
        <f>Table13[[#This Row],[Recency Score]]&amp;Table13[[#This Row],[Frequency Score]]&amp;Table13[[#This Row],[Monetary Score]]</f>
        <v>411</v>
      </c>
      <c r="AO281" s="15" t="str">
        <f>IF(AN281="555","Champions",
IF(AND(LEFT(AN281,1)="5", MID(AN281,2,1)&gt;="3"),"Loyal Customers",
IF(MID(AN281,2,1)="5","Frequent Buyers",
IF(RIGHT(AN281,1)="5","Big Spenders",
IF(LEFT(AN281,1)="4","Potential Loyalists",
IF(LEFT(AN281,1)="3","Needs Attention",
IF(LEFT(AN281,1)="2","About to Sleep",
IF(LEFT(AN281,1)="1","Lost",
IF(LEFT(AN281,1)&lt;="2","At Risk","Others")))))))))</f>
        <v>Potential Loyalists</v>
      </c>
    </row>
    <row r="282" spans="1:41" x14ac:dyDescent="0.3">
      <c r="A282">
        <v>5710</v>
      </c>
      <c r="B282">
        <v>1970</v>
      </c>
      <c r="C282" t="s">
        <v>28</v>
      </c>
      <c r="D282" t="s">
        <v>35</v>
      </c>
      <c r="E282">
        <v>40548</v>
      </c>
      <c r="F282">
        <v>0</v>
      </c>
      <c r="G282">
        <v>1</v>
      </c>
      <c r="H282" s="1">
        <v>41192</v>
      </c>
      <c r="I282">
        <v>31</v>
      </c>
      <c r="J282">
        <v>110</v>
      </c>
      <c r="K282">
        <v>0</v>
      </c>
      <c r="L282">
        <v>5</v>
      </c>
      <c r="M282">
        <v>2</v>
      </c>
      <c r="N282">
        <v>0</v>
      </c>
      <c r="O282">
        <v>3</v>
      </c>
      <c r="P282">
        <v>2</v>
      </c>
      <c r="Q282">
        <v>2</v>
      </c>
      <c r="R282">
        <v>1</v>
      </c>
      <c r="S282">
        <v>4</v>
      </c>
      <c r="T282">
        <v>5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 t="s">
        <v>36</v>
      </c>
      <c r="AC282" s="13">
        <f>SUM(Table13[[#This Row],[MntWines]:[MntGoldProds]])</f>
        <v>120</v>
      </c>
      <c r="AD282" s="13">
        <f>AVERAGE(Table13[[#This Row],[MntWines]:[MntGoldProds]])</f>
        <v>20</v>
      </c>
      <c r="AG282">
        <f>SUM(Table13[[#This Row],[NumDealsPurchases]:[NumStorePurchases]])</f>
        <v>9</v>
      </c>
      <c r="AH282" s="14">
        <f>44232-Table13[[#This Row],[Dt_Customer]]</f>
        <v>3040</v>
      </c>
      <c r="AJ282" s="13">
        <f>Table13[[#This Row],[NumDealsPurchases]]/Table13[[#This Row],[Total Number of Purchases]]*100</f>
        <v>22.222222222222221</v>
      </c>
      <c r="AK282">
        <f>6-ROUNDUP(_xlfn.PERCENTRANK.INC(Table13[Recency],Table13[[#This Row],[Recency]])*5, 0)</f>
        <v>4</v>
      </c>
      <c r="AL282" s="15">
        <f>ROUNDUP(_xlfn.PERCENTRANK.INC(Table13[Total Number of Purchases],Table13[[#This Row],[Total Number of Purchases]])*5,0)</f>
        <v>2</v>
      </c>
      <c r="AM282" s="15">
        <f>ROUNDUP(_xlfn.PERCENTRANK.INC(Table13[Total Spend],Table13[[#This Row],[Total Spend]])*5,0)</f>
        <v>2</v>
      </c>
      <c r="AN282" s="15" t="str">
        <f>Table13[[#This Row],[Recency Score]]&amp;Table13[[#This Row],[Frequency Score]]&amp;Table13[[#This Row],[Monetary Score]]</f>
        <v>422</v>
      </c>
      <c r="AO282" s="15" t="str">
        <f>IF(AN282="555","Champions",
IF(AND(LEFT(AN282,1)="5", MID(AN282,2,1)&gt;="3"),"Loyal Customers",
IF(MID(AN282,2,1)="5","Frequent Buyers",
IF(RIGHT(AN282,1)="5","Big Spenders",
IF(LEFT(AN282,1)="4","Potential Loyalists",
IF(LEFT(AN282,1)="3","Needs Attention",
IF(LEFT(AN282,1)="2","About to Sleep",
IF(LEFT(AN282,1)="1","Lost",
IF(LEFT(AN282,1)&lt;="2","At Risk","Others")))))))))</f>
        <v>Potential Loyalists</v>
      </c>
    </row>
    <row r="283" spans="1:41" x14ac:dyDescent="0.3">
      <c r="A283">
        <v>2569</v>
      </c>
      <c r="B283">
        <v>1987</v>
      </c>
      <c r="C283" t="s">
        <v>28</v>
      </c>
      <c r="D283" t="s">
        <v>33</v>
      </c>
      <c r="E283">
        <v>17323</v>
      </c>
      <c r="F283">
        <v>0</v>
      </c>
      <c r="G283">
        <v>0</v>
      </c>
      <c r="H283" s="1">
        <v>41192</v>
      </c>
      <c r="I283">
        <v>38</v>
      </c>
      <c r="J283">
        <v>3</v>
      </c>
      <c r="K283">
        <v>14</v>
      </c>
      <c r="L283">
        <v>17</v>
      </c>
      <c r="M283">
        <v>6</v>
      </c>
      <c r="N283">
        <v>1</v>
      </c>
      <c r="O283">
        <v>5</v>
      </c>
      <c r="P283">
        <v>1</v>
      </c>
      <c r="Q283">
        <v>1</v>
      </c>
      <c r="R283">
        <v>0</v>
      </c>
      <c r="S283">
        <v>3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34</v>
      </c>
      <c r="AC283" s="13">
        <f>SUM(Table13[[#This Row],[MntWines]:[MntGoldProds]])</f>
        <v>46</v>
      </c>
      <c r="AD283" s="13">
        <f>AVERAGE(Table13[[#This Row],[MntWines]:[MntGoldProds]])</f>
        <v>7.666666666666667</v>
      </c>
      <c r="AG283">
        <f>SUM(Table13[[#This Row],[NumDealsPurchases]:[NumStorePurchases]])</f>
        <v>5</v>
      </c>
      <c r="AH283" s="14">
        <f>44232-Table13[[#This Row],[Dt_Customer]]</f>
        <v>3040</v>
      </c>
      <c r="AJ283" s="13">
        <f>Table13[[#This Row],[NumDealsPurchases]]/Table13[[#This Row],[Total Number of Purchases]]*100</f>
        <v>20</v>
      </c>
      <c r="AK283">
        <f>6-ROUNDUP(_xlfn.PERCENTRANK.INC(Table13[Recency],Table13[[#This Row],[Recency]])*5, 0)</f>
        <v>4</v>
      </c>
      <c r="AL283" s="15">
        <f>ROUNDUP(_xlfn.PERCENTRANK.INC(Table13[Total Number of Purchases],Table13[[#This Row],[Total Number of Purchases]])*5,0)</f>
        <v>1</v>
      </c>
      <c r="AM283" s="15">
        <f>ROUNDUP(_xlfn.PERCENTRANK.INC(Table13[Total Spend],Table13[[#This Row],[Total Spend]])*5,0)</f>
        <v>1</v>
      </c>
      <c r="AN283" s="15" t="str">
        <f>Table13[[#This Row],[Recency Score]]&amp;Table13[[#This Row],[Frequency Score]]&amp;Table13[[#This Row],[Monetary Score]]</f>
        <v>411</v>
      </c>
      <c r="AO283" s="15" t="str">
        <f>IF(AN283="555","Champions",
IF(AND(LEFT(AN283,1)="5", MID(AN283,2,1)&gt;="3"),"Loyal Customers",
IF(MID(AN283,2,1)="5","Frequent Buyers",
IF(RIGHT(AN283,1)="5","Big Spenders",
IF(LEFT(AN283,1)="4","Potential Loyalists",
IF(LEFT(AN283,1)="3","Needs Attention",
IF(LEFT(AN283,1)="2","About to Sleep",
IF(LEFT(AN283,1)="1","Lost",
IF(LEFT(AN283,1)&lt;="2","At Risk","Others")))))))))</f>
        <v>Potential Loyalists</v>
      </c>
    </row>
    <row r="284" spans="1:41" x14ac:dyDescent="0.3">
      <c r="A284">
        <v>793</v>
      </c>
      <c r="B284">
        <v>1973</v>
      </c>
      <c r="C284" t="s">
        <v>28</v>
      </c>
      <c r="D284" t="s">
        <v>33</v>
      </c>
      <c r="E284">
        <v>20895</v>
      </c>
      <c r="F284">
        <v>1</v>
      </c>
      <c r="G284">
        <v>0</v>
      </c>
      <c r="H284" s="1">
        <v>41188</v>
      </c>
      <c r="I284">
        <v>24</v>
      </c>
      <c r="J284">
        <v>18</v>
      </c>
      <c r="K284">
        <v>3</v>
      </c>
      <c r="L284">
        <v>17</v>
      </c>
      <c r="M284">
        <v>3</v>
      </c>
      <c r="N284">
        <v>0</v>
      </c>
      <c r="O284">
        <v>4</v>
      </c>
      <c r="P284">
        <v>1</v>
      </c>
      <c r="Q284">
        <v>2</v>
      </c>
      <c r="R284">
        <v>0</v>
      </c>
      <c r="S284">
        <v>3</v>
      </c>
      <c r="T284">
        <v>9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36</v>
      </c>
      <c r="AC284" s="13">
        <f>SUM(Table13[[#This Row],[MntWines]:[MntGoldProds]])</f>
        <v>45</v>
      </c>
      <c r="AD284" s="13">
        <f>AVERAGE(Table13[[#This Row],[MntWines]:[MntGoldProds]])</f>
        <v>7.5</v>
      </c>
      <c r="AG284">
        <f>SUM(Table13[[#This Row],[NumDealsPurchases]:[NumStorePurchases]])</f>
        <v>6</v>
      </c>
      <c r="AH284" s="14">
        <f>44232-Table13[[#This Row],[Dt_Customer]]</f>
        <v>3044</v>
      </c>
      <c r="AJ284" s="13">
        <f>Table13[[#This Row],[NumDealsPurchases]]/Table13[[#This Row],[Total Number of Purchases]]*100</f>
        <v>16.666666666666664</v>
      </c>
      <c r="AK284">
        <f>6-ROUNDUP(_xlfn.PERCENTRANK.INC(Table13[Recency],Table13[[#This Row],[Recency]])*5, 0)</f>
        <v>4</v>
      </c>
      <c r="AL284" s="15">
        <f>ROUNDUP(_xlfn.PERCENTRANK.INC(Table13[Total Number of Purchases],Table13[[#This Row],[Total Number of Purchases]])*5,0)</f>
        <v>1</v>
      </c>
      <c r="AM284" s="15">
        <f>ROUNDUP(_xlfn.PERCENTRANK.INC(Table13[Total Spend],Table13[[#This Row],[Total Spend]])*5,0)</f>
        <v>1</v>
      </c>
      <c r="AN284" s="15" t="str">
        <f>Table13[[#This Row],[Recency Score]]&amp;Table13[[#This Row],[Frequency Score]]&amp;Table13[[#This Row],[Monetary Score]]</f>
        <v>411</v>
      </c>
      <c r="AO284" s="15" t="str">
        <f>IF(AN284="555","Champions",
IF(AND(LEFT(AN284,1)="5", MID(AN284,2,1)&gt;="3"),"Loyal Customers",
IF(MID(AN284,2,1)="5","Frequent Buyers",
IF(RIGHT(AN284,1)="5","Big Spenders",
IF(LEFT(AN284,1)="4","Potential Loyalists",
IF(LEFT(AN284,1)="3","Needs Attention",
IF(LEFT(AN284,1)="2","About to Sleep",
IF(LEFT(AN284,1)="1","Lost",
IF(LEFT(AN284,1)&lt;="2","At Risk","Others")))))))))</f>
        <v>Potential Loyalists</v>
      </c>
    </row>
    <row r="285" spans="1:41" x14ac:dyDescent="0.3">
      <c r="A285">
        <v>8486</v>
      </c>
      <c r="B285">
        <v>1971</v>
      </c>
      <c r="C285" t="s">
        <v>41</v>
      </c>
      <c r="D285" t="s">
        <v>35</v>
      </c>
      <c r="E285">
        <v>30538</v>
      </c>
      <c r="F285">
        <v>1</v>
      </c>
      <c r="G285">
        <v>0</v>
      </c>
      <c r="H285" s="1">
        <v>41183</v>
      </c>
      <c r="I285">
        <v>27</v>
      </c>
      <c r="J285">
        <v>284</v>
      </c>
      <c r="K285">
        <v>0</v>
      </c>
      <c r="L285">
        <v>52</v>
      </c>
      <c r="M285">
        <v>8</v>
      </c>
      <c r="N285">
        <v>3</v>
      </c>
      <c r="O285">
        <v>20</v>
      </c>
      <c r="P285">
        <v>4</v>
      </c>
      <c r="Q285">
        <v>9</v>
      </c>
      <c r="R285">
        <v>0</v>
      </c>
      <c r="S285">
        <v>4</v>
      </c>
      <c r="T285">
        <v>10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30</v>
      </c>
      <c r="AC285" s="13">
        <f>SUM(Table13[[#This Row],[MntWines]:[MntGoldProds]])</f>
        <v>367</v>
      </c>
      <c r="AD285" s="13">
        <f>AVERAGE(Table13[[#This Row],[MntWines]:[MntGoldProds]])</f>
        <v>61.166666666666664</v>
      </c>
      <c r="AG285">
        <f>SUM(Table13[[#This Row],[NumDealsPurchases]:[NumStorePurchases]])</f>
        <v>17</v>
      </c>
      <c r="AH285" s="14">
        <f>44232-Table13[[#This Row],[Dt_Customer]]</f>
        <v>3049</v>
      </c>
      <c r="AJ285" s="13">
        <f>Table13[[#This Row],[NumDealsPurchases]]/Table13[[#This Row],[Total Number of Purchases]]*100</f>
        <v>23.52941176470588</v>
      </c>
      <c r="AK285">
        <f>6-ROUNDUP(_xlfn.PERCENTRANK.INC(Table13[Recency],Table13[[#This Row],[Recency]])*5, 0)</f>
        <v>4</v>
      </c>
      <c r="AL285" s="15">
        <f>ROUNDUP(_xlfn.PERCENTRANK.INC(Table13[Total Number of Purchases],Table13[[#This Row],[Total Number of Purchases]])*5,0)</f>
        <v>3</v>
      </c>
      <c r="AM285" s="15">
        <f>ROUNDUP(_xlfn.PERCENTRANK.INC(Table13[Total Spend],Table13[[#This Row],[Total Spend]])*5,0)</f>
        <v>3</v>
      </c>
      <c r="AN285" s="15" t="str">
        <f>Table13[[#This Row],[Recency Score]]&amp;Table13[[#This Row],[Frequency Score]]&amp;Table13[[#This Row],[Monetary Score]]</f>
        <v>433</v>
      </c>
      <c r="AO285" s="15" t="str">
        <f>IF(AN285="555","Champions",
IF(AND(LEFT(AN285,1)="5", MID(AN285,2,1)&gt;="3"),"Loyal Customers",
IF(MID(AN285,2,1)="5","Frequent Buyers",
IF(RIGHT(AN285,1)="5","Big Spenders",
IF(LEFT(AN285,1)="4","Potential Loyalists",
IF(LEFT(AN285,1)="3","Needs Attention",
IF(LEFT(AN285,1)="2","About to Sleep",
IF(LEFT(AN285,1)="1","Lost",
IF(LEFT(AN285,1)&lt;="2","At Risk","Others")))))))))</f>
        <v>Potential Loyalists</v>
      </c>
    </row>
    <row r="286" spans="1:41" x14ac:dyDescent="0.3">
      <c r="A286">
        <v>2882</v>
      </c>
      <c r="B286">
        <v>1975</v>
      </c>
      <c r="C286" t="s">
        <v>38</v>
      </c>
      <c r="D286" t="s">
        <v>29</v>
      </c>
      <c r="E286">
        <v>67893</v>
      </c>
      <c r="F286">
        <v>0</v>
      </c>
      <c r="G286">
        <v>1</v>
      </c>
      <c r="H286" s="1">
        <v>41183</v>
      </c>
      <c r="I286">
        <v>31</v>
      </c>
      <c r="J286">
        <v>711</v>
      </c>
      <c r="K286">
        <v>28</v>
      </c>
      <c r="L286">
        <v>142</v>
      </c>
      <c r="M286">
        <v>49</v>
      </c>
      <c r="N286">
        <v>18</v>
      </c>
      <c r="O286">
        <v>47</v>
      </c>
      <c r="P286">
        <v>2</v>
      </c>
      <c r="Q286">
        <v>3</v>
      </c>
      <c r="R286">
        <v>2</v>
      </c>
      <c r="S286">
        <v>9</v>
      </c>
      <c r="T286">
        <v>8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t="s">
        <v>43</v>
      </c>
      <c r="AC286" s="13">
        <f>SUM(Table13[[#This Row],[MntWines]:[MntGoldProds]])</f>
        <v>995</v>
      </c>
      <c r="AD286" s="13">
        <f>AVERAGE(Table13[[#This Row],[MntWines]:[MntGoldProds]])</f>
        <v>165.83333333333334</v>
      </c>
      <c r="AG286">
        <f>SUM(Table13[[#This Row],[NumDealsPurchases]:[NumStorePurchases]])</f>
        <v>16</v>
      </c>
      <c r="AH286" s="14">
        <f>44232-Table13[[#This Row],[Dt_Customer]]</f>
        <v>3049</v>
      </c>
      <c r="AJ286" s="13">
        <f>Table13[[#This Row],[NumDealsPurchases]]/Table13[[#This Row],[Total Number of Purchases]]*100</f>
        <v>12.5</v>
      </c>
      <c r="AK286">
        <f>6-ROUNDUP(_xlfn.PERCENTRANK.INC(Table13[Recency],Table13[[#This Row],[Recency]])*5, 0)</f>
        <v>4</v>
      </c>
      <c r="AL286" s="15">
        <f>ROUNDUP(_xlfn.PERCENTRANK.INC(Table13[Total Number of Purchases],Table13[[#This Row],[Total Number of Purchases]])*5,0)</f>
        <v>3</v>
      </c>
      <c r="AM286" s="15">
        <f>ROUNDUP(_xlfn.PERCENTRANK.INC(Table13[Total Spend],Table13[[#This Row],[Total Spend]])*5,0)</f>
        <v>4</v>
      </c>
      <c r="AN286" s="15" t="str">
        <f>Table13[[#This Row],[Recency Score]]&amp;Table13[[#This Row],[Frequency Score]]&amp;Table13[[#This Row],[Monetary Score]]</f>
        <v>434</v>
      </c>
      <c r="AO286" s="15" t="str">
        <f>IF(AN286="555","Champions",
IF(AND(LEFT(AN286,1)="5", MID(AN286,2,1)&gt;="3"),"Loyal Customers",
IF(MID(AN286,2,1)="5","Frequent Buyers",
IF(RIGHT(AN286,1)="5","Big Spenders",
IF(LEFT(AN286,1)="4","Potential Loyalists",
IF(LEFT(AN286,1)="3","Needs Attention",
IF(LEFT(AN286,1)="2","About to Sleep",
IF(LEFT(AN286,1)="1","Lost",
IF(LEFT(AN286,1)&lt;="2","At Risk","Others")))))))))</f>
        <v>Potential Loyalists</v>
      </c>
    </row>
    <row r="287" spans="1:41" x14ac:dyDescent="0.3">
      <c r="A287">
        <v>8832</v>
      </c>
      <c r="B287">
        <v>1976</v>
      </c>
      <c r="C287" t="s">
        <v>41</v>
      </c>
      <c r="D287" t="s">
        <v>35</v>
      </c>
      <c r="E287">
        <v>37509</v>
      </c>
      <c r="F287">
        <v>1</v>
      </c>
      <c r="G287">
        <v>0</v>
      </c>
      <c r="H287" s="1">
        <v>41164</v>
      </c>
      <c r="I287">
        <v>24</v>
      </c>
      <c r="J287">
        <v>37</v>
      </c>
      <c r="K287">
        <v>5</v>
      </c>
      <c r="L287">
        <v>56</v>
      </c>
      <c r="M287">
        <v>12</v>
      </c>
      <c r="N287">
        <v>8</v>
      </c>
      <c r="O287">
        <v>5</v>
      </c>
      <c r="P287">
        <v>2</v>
      </c>
      <c r="Q287">
        <v>3</v>
      </c>
      <c r="R287">
        <v>0</v>
      </c>
      <c r="S287">
        <v>4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39</v>
      </c>
      <c r="AC287" s="13">
        <f>SUM(Table13[[#This Row],[MntWines]:[MntGoldProds]])</f>
        <v>123</v>
      </c>
      <c r="AD287" s="13">
        <f>AVERAGE(Table13[[#This Row],[MntWines]:[MntGoldProds]])</f>
        <v>20.5</v>
      </c>
      <c r="AG287">
        <f>SUM(Table13[[#This Row],[NumDealsPurchases]:[NumStorePurchases]])</f>
        <v>9</v>
      </c>
      <c r="AH287" s="14">
        <f>44232-Table13[[#This Row],[Dt_Customer]]</f>
        <v>3068</v>
      </c>
      <c r="AJ287" s="13">
        <f>Table13[[#This Row],[NumDealsPurchases]]/Table13[[#This Row],[Total Number of Purchases]]*100</f>
        <v>22.222222222222221</v>
      </c>
      <c r="AK287">
        <f>6-ROUNDUP(_xlfn.PERCENTRANK.INC(Table13[Recency],Table13[[#This Row],[Recency]])*5, 0)</f>
        <v>4</v>
      </c>
      <c r="AL287" s="15">
        <f>ROUNDUP(_xlfn.PERCENTRANK.INC(Table13[Total Number of Purchases],Table13[[#This Row],[Total Number of Purchases]])*5,0)</f>
        <v>2</v>
      </c>
      <c r="AM287" s="15">
        <f>ROUNDUP(_xlfn.PERCENTRANK.INC(Table13[Total Spend],Table13[[#This Row],[Total Spend]])*5,0)</f>
        <v>2</v>
      </c>
      <c r="AN287" s="15" t="str">
        <f>Table13[[#This Row],[Recency Score]]&amp;Table13[[#This Row],[Frequency Score]]&amp;Table13[[#This Row],[Monetary Score]]</f>
        <v>422</v>
      </c>
      <c r="AO287" s="15" t="str">
        <f>IF(AN287="555","Champions",
IF(AND(LEFT(AN287,1)="5", MID(AN287,2,1)&gt;="3"),"Loyal Customers",
IF(MID(AN287,2,1)="5","Frequent Buyers",
IF(RIGHT(AN287,1)="5","Big Spenders",
IF(LEFT(AN287,1)="4","Potential Loyalists",
IF(LEFT(AN287,1)="3","Needs Attention",
IF(LEFT(AN287,1)="2","About to Sleep",
IF(LEFT(AN287,1)="1","Lost",
IF(LEFT(AN287,1)&lt;="2","At Risk","Others")))))))))</f>
        <v>Potential Loyalists</v>
      </c>
    </row>
    <row r="288" spans="1:41" x14ac:dyDescent="0.3">
      <c r="A288">
        <v>6818</v>
      </c>
      <c r="B288">
        <v>1974</v>
      </c>
      <c r="C288" t="s">
        <v>28</v>
      </c>
      <c r="D288" t="s">
        <v>33</v>
      </c>
      <c r="E288">
        <v>44989</v>
      </c>
      <c r="F288">
        <v>0</v>
      </c>
      <c r="G288">
        <v>1</v>
      </c>
      <c r="H288" s="1">
        <v>41164</v>
      </c>
      <c r="I288">
        <v>26</v>
      </c>
      <c r="J288">
        <v>98</v>
      </c>
      <c r="K288">
        <v>0</v>
      </c>
      <c r="L288">
        <v>106</v>
      </c>
      <c r="M288">
        <v>49</v>
      </c>
      <c r="N288">
        <v>10</v>
      </c>
      <c r="O288">
        <v>106</v>
      </c>
      <c r="P288">
        <v>5</v>
      </c>
      <c r="Q288">
        <v>5</v>
      </c>
      <c r="R288">
        <v>1</v>
      </c>
      <c r="S288">
        <v>5</v>
      </c>
      <c r="T288">
        <v>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30</v>
      </c>
      <c r="AC288" s="13">
        <f>SUM(Table13[[#This Row],[MntWines]:[MntGoldProds]])</f>
        <v>369</v>
      </c>
      <c r="AD288" s="13">
        <f>AVERAGE(Table13[[#This Row],[MntWines]:[MntGoldProds]])</f>
        <v>61.5</v>
      </c>
      <c r="AG288">
        <f>SUM(Table13[[#This Row],[NumDealsPurchases]:[NumStorePurchases]])</f>
        <v>16</v>
      </c>
      <c r="AH288" s="14">
        <f>44232-Table13[[#This Row],[Dt_Customer]]</f>
        <v>3068</v>
      </c>
      <c r="AJ288" s="13">
        <f>Table13[[#This Row],[NumDealsPurchases]]/Table13[[#This Row],[Total Number of Purchases]]*100</f>
        <v>31.25</v>
      </c>
      <c r="AK288">
        <f>6-ROUNDUP(_xlfn.PERCENTRANK.INC(Table13[Recency],Table13[[#This Row],[Recency]])*5, 0)</f>
        <v>4</v>
      </c>
      <c r="AL288" s="15">
        <f>ROUNDUP(_xlfn.PERCENTRANK.INC(Table13[Total Number of Purchases],Table13[[#This Row],[Total Number of Purchases]])*5,0)</f>
        <v>3</v>
      </c>
      <c r="AM288" s="15">
        <f>ROUNDUP(_xlfn.PERCENTRANK.INC(Table13[Total Spend],Table13[[#This Row],[Total Spend]])*5,0)</f>
        <v>3</v>
      </c>
      <c r="AN288" s="15" t="str">
        <f>Table13[[#This Row],[Recency Score]]&amp;Table13[[#This Row],[Frequency Score]]&amp;Table13[[#This Row],[Monetary Score]]</f>
        <v>433</v>
      </c>
      <c r="AO288" s="15" t="str">
        <f>IF(AN288="555","Champions",
IF(AND(LEFT(AN288,1)="5", MID(AN288,2,1)&gt;="3"),"Loyal Customers",
IF(MID(AN288,2,1)="5","Frequent Buyers",
IF(RIGHT(AN288,1)="5","Big Spenders",
IF(LEFT(AN288,1)="4","Potential Loyalists",
IF(LEFT(AN288,1)="3","Needs Attention",
IF(LEFT(AN288,1)="2","About to Sleep",
IF(LEFT(AN288,1)="1","Lost",
IF(LEFT(AN288,1)&lt;="2","At Risk","Others")))))))))</f>
        <v>Potential Loyalists</v>
      </c>
    </row>
    <row r="289" spans="1:41" x14ac:dyDescent="0.3">
      <c r="A289">
        <v>7807</v>
      </c>
      <c r="B289">
        <v>1974</v>
      </c>
      <c r="C289" t="s">
        <v>28</v>
      </c>
      <c r="D289" t="s">
        <v>33</v>
      </c>
      <c r="E289">
        <v>44989</v>
      </c>
      <c r="F289">
        <v>0</v>
      </c>
      <c r="G289">
        <v>1</v>
      </c>
      <c r="H289" s="1">
        <v>41164</v>
      </c>
      <c r="I289">
        <v>26</v>
      </c>
      <c r="J289">
        <v>98</v>
      </c>
      <c r="K289">
        <v>0</v>
      </c>
      <c r="L289">
        <v>106</v>
      </c>
      <c r="M289">
        <v>49</v>
      </c>
      <c r="N289">
        <v>10</v>
      </c>
      <c r="O289">
        <v>106</v>
      </c>
      <c r="P289">
        <v>5</v>
      </c>
      <c r="Q289">
        <v>5</v>
      </c>
      <c r="R289">
        <v>1</v>
      </c>
      <c r="S289">
        <v>5</v>
      </c>
      <c r="T289">
        <v>6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30</v>
      </c>
      <c r="AC289" s="13">
        <f>SUM(Table13[[#This Row],[MntWines]:[MntGoldProds]])</f>
        <v>369</v>
      </c>
      <c r="AD289" s="13">
        <f>AVERAGE(Table13[[#This Row],[MntWines]:[MntGoldProds]])</f>
        <v>61.5</v>
      </c>
      <c r="AG289">
        <f>SUM(Table13[[#This Row],[NumDealsPurchases]:[NumStorePurchases]])</f>
        <v>16</v>
      </c>
      <c r="AH289" s="14">
        <f>44232-Table13[[#This Row],[Dt_Customer]]</f>
        <v>3068</v>
      </c>
      <c r="AJ289" s="13">
        <f>Table13[[#This Row],[NumDealsPurchases]]/Table13[[#This Row],[Total Number of Purchases]]*100</f>
        <v>31.25</v>
      </c>
      <c r="AK289">
        <f>6-ROUNDUP(_xlfn.PERCENTRANK.INC(Table13[Recency],Table13[[#This Row],[Recency]])*5, 0)</f>
        <v>4</v>
      </c>
      <c r="AL289" s="15">
        <f>ROUNDUP(_xlfn.PERCENTRANK.INC(Table13[Total Number of Purchases],Table13[[#This Row],[Total Number of Purchases]])*5,0)</f>
        <v>3</v>
      </c>
      <c r="AM289" s="15">
        <f>ROUNDUP(_xlfn.PERCENTRANK.INC(Table13[Total Spend],Table13[[#This Row],[Total Spend]])*5,0)</f>
        <v>3</v>
      </c>
      <c r="AN289" s="15" t="str">
        <f>Table13[[#This Row],[Recency Score]]&amp;Table13[[#This Row],[Frequency Score]]&amp;Table13[[#This Row],[Monetary Score]]</f>
        <v>433</v>
      </c>
      <c r="AO289" s="15" t="str">
        <f>IF(AN289="555","Champions",
IF(AND(LEFT(AN289,1)="5", MID(AN289,2,1)&gt;="3"),"Loyal Customers",
IF(MID(AN289,2,1)="5","Frequent Buyers",
IF(RIGHT(AN289,1)="5","Big Spenders",
IF(LEFT(AN289,1)="4","Potential Loyalists",
IF(LEFT(AN289,1)="3","Needs Attention",
IF(LEFT(AN289,1)="2","About to Sleep",
IF(LEFT(AN289,1)="1","Lost",
IF(LEFT(AN289,1)&lt;="2","At Risk","Others")))))))))</f>
        <v>Potential Loyalists</v>
      </c>
    </row>
    <row r="290" spans="1:41" x14ac:dyDescent="0.3">
      <c r="A290">
        <v>9204</v>
      </c>
      <c r="B290">
        <v>1970</v>
      </c>
      <c r="C290" t="s">
        <v>28</v>
      </c>
      <c r="D290" t="s">
        <v>42</v>
      </c>
      <c r="E290">
        <v>66731</v>
      </c>
      <c r="F290">
        <v>0</v>
      </c>
      <c r="G290">
        <v>1</v>
      </c>
      <c r="H290" s="1">
        <v>41164</v>
      </c>
      <c r="I290">
        <v>33</v>
      </c>
      <c r="J290">
        <v>371</v>
      </c>
      <c r="K290">
        <v>159</v>
      </c>
      <c r="L290">
        <v>194</v>
      </c>
      <c r="M290">
        <v>58</v>
      </c>
      <c r="N290">
        <v>106</v>
      </c>
      <c r="O290">
        <v>141</v>
      </c>
      <c r="P290">
        <v>4</v>
      </c>
      <c r="Q290">
        <v>4</v>
      </c>
      <c r="R290">
        <v>3</v>
      </c>
      <c r="S290">
        <v>6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30</v>
      </c>
      <c r="AC290" s="13">
        <f>SUM(Table13[[#This Row],[MntWines]:[MntGoldProds]])</f>
        <v>1029</v>
      </c>
      <c r="AD290" s="13">
        <f>AVERAGE(Table13[[#This Row],[MntWines]:[MntGoldProds]])</f>
        <v>171.5</v>
      </c>
      <c r="AG290">
        <f>SUM(Table13[[#This Row],[NumDealsPurchases]:[NumStorePurchases]])</f>
        <v>17</v>
      </c>
      <c r="AH290" s="14">
        <f>44232-Table13[[#This Row],[Dt_Customer]]</f>
        <v>3068</v>
      </c>
      <c r="AJ290" s="13">
        <f>Table13[[#This Row],[NumDealsPurchases]]/Table13[[#This Row],[Total Number of Purchases]]*100</f>
        <v>23.52941176470588</v>
      </c>
      <c r="AK290">
        <f>6-ROUNDUP(_xlfn.PERCENTRANK.INC(Table13[Recency],Table13[[#This Row],[Recency]])*5, 0)</f>
        <v>4</v>
      </c>
      <c r="AL290" s="15">
        <f>ROUNDUP(_xlfn.PERCENTRANK.INC(Table13[Total Number of Purchases],Table13[[#This Row],[Total Number of Purchases]])*5,0)</f>
        <v>3</v>
      </c>
      <c r="AM290" s="15">
        <f>ROUNDUP(_xlfn.PERCENTRANK.INC(Table13[Total Spend],Table13[[#This Row],[Total Spend]])*5,0)</f>
        <v>4</v>
      </c>
      <c r="AN290" s="15" t="str">
        <f>Table13[[#This Row],[Recency Score]]&amp;Table13[[#This Row],[Frequency Score]]&amp;Table13[[#This Row],[Monetary Score]]</f>
        <v>434</v>
      </c>
      <c r="AO290" s="15" t="str">
        <f>IF(AN290="555","Champions",
IF(AND(LEFT(AN290,1)="5", MID(AN290,2,1)&gt;="3"),"Loyal Customers",
IF(MID(AN290,2,1)="5","Frequent Buyers",
IF(RIGHT(AN290,1)="5","Big Spenders",
IF(LEFT(AN290,1)="4","Potential Loyalists",
IF(LEFT(AN290,1)="3","Needs Attention",
IF(LEFT(AN290,1)="2","About to Sleep",
IF(LEFT(AN290,1)="1","Lost",
IF(LEFT(AN290,1)&lt;="2","At Risk","Others")))))))))</f>
        <v>Potential Loyalists</v>
      </c>
    </row>
    <row r="291" spans="1:41" x14ac:dyDescent="0.3">
      <c r="A291">
        <v>10151</v>
      </c>
      <c r="B291">
        <v>1960</v>
      </c>
      <c r="C291" t="s">
        <v>28</v>
      </c>
      <c r="D291" t="s">
        <v>29</v>
      </c>
      <c r="E291">
        <v>62204</v>
      </c>
      <c r="F291">
        <v>0</v>
      </c>
      <c r="G291">
        <v>2</v>
      </c>
      <c r="H291" s="1">
        <v>41164</v>
      </c>
      <c r="I291">
        <v>38</v>
      </c>
      <c r="J291">
        <v>317</v>
      </c>
      <c r="K291">
        <v>46</v>
      </c>
      <c r="L291">
        <v>247</v>
      </c>
      <c r="M291">
        <v>151</v>
      </c>
      <c r="N291">
        <v>46</v>
      </c>
      <c r="O291">
        <v>139</v>
      </c>
      <c r="P291">
        <v>1</v>
      </c>
      <c r="Q291">
        <v>4</v>
      </c>
      <c r="R291">
        <v>5</v>
      </c>
      <c r="S291">
        <v>12</v>
      </c>
      <c r="T291">
        <v>3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30</v>
      </c>
      <c r="AC291" s="13">
        <f>SUM(Table13[[#This Row],[MntWines]:[MntGoldProds]])</f>
        <v>946</v>
      </c>
      <c r="AD291" s="13">
        <f>AVERAGE(Table13[[#This Row],[MntWines]:[MntGoldProds]])</f>
        <v>157.66666666666666</v>
      </c>
      <c r="AG291">
        <f>SUM(Table13[[#This Row],[NumDealsPurchases]:[NumStorePurchases]])</f>
        <v>22</v>
      </c>
      <c r="AH291" s="14">
        <f>44232-Table13[[#This Row],[Dt_Customer]]</f>
        <v>3068</v>
      </c>
      <c r="AJ291" s="13">
        <f>Table13[[#This Row],[NumDealsPurchases]]/Table13[[#This Row],[Total Number of Purchases]]*100</f>
        <v>4.5454545454545459</v>
      </c>
      <c r="AK291">
        <f>6-ROUNDUP(_xlfn.PERCENTRANK.INC(Table13[Recency],Table13[[#This Row],[Recency]])*5, 0)</f>
        <v>4</v>
      </c>
      <c r="AL291" s="15">
        <f>ROUNDUP(_xlfn.PERCENTRANK.INC(Table13[Total Number of Purchases],Table13[[#This Row],[Total Number of Purchases]])*5,0)</f>
        <v>4</v>
      </c>
      <c r="AM291" s="15">
        <f>ROUNDUP(_xlfn.PERCENTRANK.INC(Table13[Total Spend],Table13[[#This Row],[Total Spend]])*5,0)</f>
        <v>4</v>
      </c>
      <c r="AN291" s="15" t="str">
        <f>Table13[[#This Row],[Recency Score]]&amp;Table13[[#This Row],[Frequency Score]]&amp;Table13[[#This Row],[Monetary Score]]</f>
        <v>444</v>
      </c>
      <c r="AO291" s="15" t="str">
        <f>IF(AN291="555","Champions",
IF(AND(LEFT(AN291,1)="5", MID(AN291,2,1)&gt;="3"),"Loyal Customers",
IF(MID(AN291,2,1)="5","Frequent Buyers",
IF(RIGHT(AN291,1)="5","Big Spenders",
IF(LEFT(AN291,1)="4","Potential Loyalists",
IF(LEFT(AN291,1)="3","Needs Attention",
IF(LEFT(AN291,1)="2","About to Sleep",
IF(LEFT(AN291,1)="1","Lost",
IF(LEFT(AN291,1)&lt;="2","At Risk","Others")))))))))</f>
        <v>Potential Loyalists</v>
      </c>
    </row>
    <row r="292" spans="1:41" x14ac:dyDescent="0.3">
      <c r="A292">
        <v>10473</v>
      </c>
      <c r="B292">
        <v>1956</v>
      </c>
      <c r="C292" t="s">
        <v>37</v>
      </c>
      <c r="D292" t="s">
        <v>42</v>
      </c>
      <c r="E292">
        <v>78028</v>
      </c>
      <c r="F292">
        <v>0</v>
      </c>
      <c r="G292">
        <v>1</v>
      </c>
      <c r="H292" s="1">
        <v>41162</v>
      </c>
      <c r="I292">
        <v>38</v>
      </c>
      <c r="J292">
        <v>158</v>
      </c>
      <c r="K292">
        <v>19</v>
      </c>
      <c r="L292">
        <v>288</v>
      </c>
      <c r="M292">
        <v>25</v>
      </c>
      <c r="N292">
        <v>0</v>
      </c>
      <c r="O292">
        <v>38</v>
      </c>
      <c r="P292">
        <v>1</v>
      </c>
      <c r="Q292">
        <v>6</v>
      </c>
      <c r="R292">
        <v>4</v>
      </c>
      <c r="S292">
        <v>9</v>
      </c>
      <c r="T292">
        <v>7</v>
      </c>
      <c r="U292">
        <v>0</v>
      </c>
      <c r="V292">
        <v>0</v>
      </c>
      <c r="W292">
        <v>0</v>
      </c>
      <c r="X292">
        <v>1</v>
      </c>
      <c r="Y292">
        <v>1</v>
      </c>
      <c r="Z292">
        <v>1</v>
      </c>
      <c r="AA292">
        <v>0</v>
      </c>
      <c r="AB292" t="s">
        <v>30</v>
      </c>
      <c r="AC292" s="13">
        <f>SUM(Table13[[#This Row],[MntWines]:[MntGoldProds]])</f>
        <v>528</v>
      </c>
      <c r="AD292" s="13">
        <f>AVERAGE(Table13[[#This Row],[MntWines]:[MntGoldProds]])</f>
        <v>88</v>
      </c>
      <c r="AG292">
        <f>SUM(Table13[[#This Row],[NumDealsPurchases]:[NumStorePurchases]])</f>
        <v>20</v>
      </c>
      <c r="AH292" s="14">
        <f>44232-Table13[[#This Row],[Dt_Customer]]</f>
        <v>3070</v>
      </c>
      <c r="AJ292" s="13">
        <f>Table13[[#This Row],[NumDealsPurchases]]/Table13[[#This Row],[Total Number of Purchases]]*100</f>
        <v>5</v>
      </c>
      <c r="AK292">
        <f>6-ROUNDUP(_xlfn.PERCENTRANK.INC(Table13[Recency],Table13[[#This Row],[Recency]])*5, 0)</f>
        <v>4</v>
      </c>
      <c r="AL292" s="15">
        <f>ROUNDUP(_xlfn.PERCENTRANK.INC(Table13[Total Number of Purchases],Table13[[#This Row],[Total Number of Purchases]])*5,0)</f>
        <v>4</v>
      </c>
      <c r="AM292" s="15">
        <f>ROUNDUP(_xlfn.PERCENTRANK.INC(Table13[Total Spend],Table13[[#This Row],[Total Spend]])*5,0)</f>
        <v>3</v>
      </c>
      <c r="AN292" s="15" t="str">
        <f>Table13[[#This Row],[Recency Score]]&amp;Table13[[#This Row],[Frequency Score]]&amp;Table13[[#This Row],[Monetary Score]]</f>
        <v>443</v>
      </c>
      <c r="AO292" s="15" t="str">
        <f>IF(AN292="555","Champions",
IF(AND(LEFT(AN292,1)="5", MID(AN292,2,1)&gt;="3"),"Loyal Customers",
IF(MID(AN292,2,1)="5","Frequent Buyers",
IF(RIGHT(AN292,1)="5","Big Spenders",
IF(LEFT(AN292,1)="4","Potential Loyalists",
IF(LEFT(AN292,1)="3","Needs Attention",
IF(LEFT(AN292,1)="2","About to Sleep",
IF(LEFT(AN292,1)="1","Lost",
IF(LEFT(AN292,1)&lt;="2","At Risk","Others")))))))))</f>
        <v>Potential Loyalists</v>
      </c>
    </row>
    <row r="293" spans="1:41" x14ac:dyDescent="0.3">
      <c r="A293">
        <v>347</v>
      </c>
      <c r="B293">
        <v>1976</v>
      </c>
      <c r="C293" t="s">
        <v>28</v>
      </c>
      <c r="D293" t="s">
        <v>29</v>
      </c>
      <c r="E293">
        <v>40780</v>
      </c>
      <c r="F293">
        <v>0</v>
      </c>
      <c r="G293">
        <v>1</v>
      </c>
      <c r="H293" s="1">
        <v>41160</v>
      </c>
      <c r="I293">
        <v>30</v>
      </c>
      <c r="J293">
        <v>229</v>
      </c>
      <c r="K293">
        <v>27</v>
      </c>
      <c r="L293">
        <v>71</v>
      </c>
      <c r="M293">
        <v>13</v>
      </c>
      <c r="N293">
        <v>3</v>
      </c>
      <c r="O293">
        <v>34</v>
      </c>
      <c r="P293">
        <v>4</v>
      </c>
      <c r="Q293">
        <v>7</v>
      </c>
      <c r="R293">
        <v>1</v>
      </c>
      <c r="S293">
        <v>5</v>
      </c>
      <c r="T293">
        <v>9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t="s">
        <v>32</v>
      </c>
      <c r="AC293" s="13">
        <f>SUM(Table13[[#This Row],[MntWines]:[MntGoldProds]])</f>
        <v>377</v>
      </c>
      <c r="AD293" s="13">
        <f>AVERAGE(Table13[[#This Row],[MntWines]:[MntGoldProds]])</f>
        <v>62.833333333333336</v>
      </c>
      <c r="AG293">
        <f>SUM(Table13[[#This Row],[NumDealsPurchases]:[NumStorePurchases]])</f>
        <v>17</v>
      </c>
      <c r="AH293" s="14">
        <f>44232-Table13[[#This Row],[Dt_Customer]]</f>
        <v>3072</v>
      </c>
      <c r="AJ293" s="13">
        <f>Table13[[#This Row],[NumDealsPurchases]]/Table13[[#This Row],[Total Number of Purchases]]*100</f>
        <v>23.52941176470588</v>
      </c>
      <c r="AK293">
        <f>6-ROUNDUP(_xlfn.PERCENTRANK.INC(Table13[Recency],Table13[[#This Row],[Recency]])*5, 0)</f>
        <v>4</v>
      </c>
      <c r="AL293" s="15">
        <f>ROUNDUP(_xlfn.PERCENTRANK.INC(Table13[Total Number of Purchases],Table13[[#This Row],[Total Number of Purchases]])*5,0)</f>
        <v>3</v>
      </c>
      <c r="AM293" s="15">
        <f>ROUNDUP(_xlfn.PERCENTRANK.INC(Table13[Total Spend],Table13[[#This Row],[Total Spend]])*5,0)</f>
        <v>3</v>
      </c>
      <c r="AN293" s="15" t="str">
        <f>Table13[[#This Row],[Recency Score]]&amp;Table13[[#This Row],[Frequency Score]]&amp;Table13[[#This Row],[Monetary Score]]</f>
        <v>433</v>
      </c>
      <c r="AO293" s="15" t="str">
        <f>IF(AN293="555","Champions",
IF(AND(LEFT(AN293,1)="5", MID(AN293,2,1)&gt;="3"),"Loyal Customers",
IF(MID(AN293,2,1)="5","Frequent Buyers",
IF(RIGHT(AN293,1)="5","Big Spenders",
IF(LEFT(AN293,1)="4","Potential Loyalists",
IF(LEFT(AN293,1)="3","Needs Attention",
IF(LEFT(AN293,1)="2","About to Sleep",
IF(LEFT(AN293,1)="1","Lost",
IF(LEFT(AN293,1)&lt;="2","At Risk","Others")))))))))</f>
        <v>Potential Loyalists</v>
      </c>
    </row>
    <row r="294" spans="1:41" x14ac:dyDescent="0.3">
      <c r="A294">
        <v>8041</v>
      </c>
      <c r="B294">
        <v>1971</v>
      </c>
      <c r="C294" t="s">
        <v>37</v>
      </c>
      <c r="D294" t="s">
        <v>42</v>
      </c>
      <c r="E294">
        <v>47111</v>
      </c>
      <c r="F294">
        <v>0</v>
      </c>
      <c r="G294">
        <v>1</v>
      </c>
      <c r="H294" s="1">
        <v>41160</v>
      </c>
      <c r="I294">
        <v>35</v>
      </c>
      <c r="J294">
        <v>595</v>
      </c>
      <c r="K294">
        <v>71</v>
      </c>
      <c r="L294">
        <v>153</v>
      </c>
      <c r="M294">
        <v>120</v>
      </c>
      <c r="N294">
        <v>112</v>
      </c>
      <c r="O294">
        <v>41</v>
      </c>
      <c r="P294">
        <v>6</v>
      </c>
      <c r="Q294">
        <v>3</v>
      </c>
      <c r="R294">
        <v>2</v>
      </c>
      <c r="S294">
        <v>10</v>
      </c>
      <c r="T294">
        <v>9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43</v>
      </c>
      <c r="AC294" s="13">
        <f>SUM(Table13[[#This Row],[MntWines]:[MntGoldProds]])</f>
        <v>1092</v>
      </c>
      <c r="AD294" s="13">
        <f>AVERAGE(Table13[[#This Row],[MntWines]:[MntGoldProds]])</f>
        <v>182</v>
      </c>
      <c r="AG294">
        <f>SUM(Table13[[#This Row],[NumDealsPurchases]:[NumStorePurchases]])</f>
        <v>21</v>
      </c>
      <c r="AH294" s="14">
        <f>44232-Table13[[#This Row],[Dt_Customer]]</f>
        <v>3072</v>
      </c>
      <c r="AJ294" s="13">
        <f>Table13[[#This Row],[NumDealsPurchases]]/Table13[[#This Row],[Total Number of Purchases]]*100</f>
        <v>28.571428571428569</v>
      </c>
      <c r="AK294">
        <f>6-ROUNDUP(_xlfn.PERCENTRANK.INC(Table13[Recency],Table13[[#This Row],[Recency]])*5, 0)</f>
        <v>4</v>
      </c>
      <c r="AL294" s="15">
        <f>ROUNDUP(_xlfn.PERCENTRANK.INC(Table13[Total Number of Purchases],Table13[[#This Row],[Total Number of Purchases]])*5,0)</f>
        <v>4</v>
      </c>
      <c r="AM294" s="15">
        <f>ROUNDUP(_xlfn.PERCENTRANK.INC(Table13[Total Spend],Table13[[#This Row],[Total Spend]])*5,0)</f>
        <v>4</v>
      </c>
      <c r="AN294" s="15" t="str">
        <f>Table13[[#This Row],[Recency Score]]&amp;Table13[[#This Row],[Frequency Score]]&amp;Table13[[#This Row],[Monetary Score]]</f>
        <v>444</v>
      </c>
      <c r="AO294" s="15" t="str">
        <f>IF(AN294="555","Champions",
IF(AND(LEFT(AN294,1)="5", MID(AN294,2,1)&gt;="3"),"Loyal Customers",
IF(MID(AN294,2,1)="5","Frequent Buyers",
IF(RIGHT(AN294,1)="5","Big Spenders",
IF(LEFT(AN294,1)="4","Potential Loyalists",
IF(LEFT(AN294,1)="3","Needs Attention",
IF(LEFT(AN294,1)="2","About to Sleep",
IF(LEFT(AN294,1)="1","Lost",
IF(LEFT(AN294,1)&lt;="2","At Risk","Others")))))))))</f>
        <v>Potential Loyalists</v>
      </c>
    </row>
    <row r="295" spans="1:41" x14ac:dyDescent="0.3">
      <c r="A295">
        <v>35</v>
      </c>
      <c r="B295">
        <v>1987</v>
      </c>
      <c r="C295" t="s">
        <v>28</v>
      </c>
      <c r="D295" t="s">
        <v>33</v>
      </c>
      <c r="E295">
        <v>25545</v>
      </c>
      <c r="F295">
        <v>1</v>
      </c>
      <c r="G295">
        <v>0</v>
      </c>
      <c r="H295" s="1">
        <v>41160</v>
      </c>
      <c r="I295">
        <v>35</v>
      </c>
      <c r="J295">
        <v>32</v>
      </c>
      <c r="K295">
        <v>1</v>
      </c>
      <c r="L295">
        <v>64</v>
      </c>
      <c r="M295">
        <v>16</v>
      </c>
      <c r="N295">
        <v>12</v>
      </c>
      <c r="O295">
        <v>85</v>
      </c>
      <c r="P295">
        <v>3</v>
      </c>
      <c r="Q295">
        <v>2</v>
      </c>
      <c r="R295">
        <v>2</v>
      </c>
      <c r="S295">
        <v>3</v>
      </c>
      <c r="T295">
        <v>6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 t="s">
        <v>30</v>
      </c>
      <c r="AC295" s="13">
        <f>SUM(Table13[[#This Row],[MntWines]:[MntGoldProds]])</f>
        <v>210</v>
      </c>
      <c r="AD295" s="13">
        <f>AVERAGE(Table13[[#This Row],[MntWines]:[MntGoldProds]])</f>
        <v>35</v>
      </c>
      <c r="AG295">
        <f>SUM(Table13[[#This Row],[NumDealsPurchases]:[NumStorePurchases]])</f>
        <v>10</v>
      </c>
      <c r="AH295" s="14">
        <f>44232-Table13[[#This Row],[Dt_Customer]]</f>
        <v>3072</v>
      </c>
      <c r="AJ295" s="13">
        <f>Table13[[#This Row],[NumDealsPurchases]]/Table13[[#This Row],[Total Number of Purchases]]*100</f>
        <v>30</v>
      </c>
      <c r="AK295">
        <f>6-ROUNDUP(_xlfn.PERCENTRANK.INC(Table13[Recency],Table13[[#This Row],[Recency]])*5, 0)</f>
        <v>4</v>
      </c>
      <c r="AL295" s="15">
        <f>ROUNDUP(_xlfn.PERCENTRANK.INC(Table13[Total Number of Purchases],Table13[[#This Row],[Total Number of Purchases]])*5,0)</f>
        <v>2</v>
      </c>
      <c r="AM295" s="15">
        <f>ROUNDUP(_xlfn.PERCENTRANK.INC(Table13[Total Spend],Table13[[#This Row],[Total Spend]])*5,0)</f>
        <v>3</v>
      </c>
      <c r="AN295" s="15" t="str">
        <f>Table13[[#This Row],[Recency Score]]&amp;Table13[[#This Row],[Frequency Score]]&amp;Table13[[#This Row],[Monetary Score]]</f>
        <v>423</v>
      </c>
      <c r="AO295" s="15" t="str">
        <f>IF(AN295="555","Champions",
IF(AND(LEFT(AN295,1)="5", MID(AN295,2,1)&gt;="3"),"Loyal Customers",
IF(MID(AN295,2,1)="5","Frequent Buyers",
IF(RIGHT(AN295,1)="5","Big Spenders",
IF(LEFT(AN295,1)="4","Potential Loyalists",
IF(LEFT(AN295,1)="3","Needs Attention",
IF(LEFT(AN295,1)="2","About to Sleep",
IF(LEFT(AN295,1)="1","Lost",
IF(LEFT(AN295,1)&lt;="2","At Risk","Others")))))))))</f>
        <v>Potential Loyalists</v>
      </c>
    </row>
    <row r="296" spans="1:41" x14ac:dyDescent="0.3">
      <c r="A296">
        <v>1777</v>
      </c>
      <c r="B296">
        <v>1980</v>
      </c>
      <c r="C296" t="s">
        <v>44</v>
      </c>
      <c r="D296" t="s">
        <v>33</v>
      </c>
      <c r="E296">
        <v>25965</v>
      </c>
      <c r="F296">
        <v>0</v>
      </c>
      <c r="G296">
        <v>0</v>
      </c>
      <c r="H296" s="1">
        <v>41159</v>
      </c>
      <c r="I296">
        <v>29</v>
      </c>
      <c r="J296">
        <v>2</v>
      </c>
      <c r="K296">
        <v>2</v>
      </c>
      <c r="L296">
        <v>11</v>
      </c>
      <c r="M296">
        <v>41</v>
      </c>
      <c r="N296">
        <v>7</v>
      </c>
      <c r="O296">
        <v>11</v>
      </c>
      <c r="P296">
        <v>1</v>
      </c>
      <c r="Q296">
        <v>2</v>
      </c>
      <c r="R296">
        <v>0</v>
      </c>
      <c r="S296">
        <v>3</v>
      </c>
      <c r="T296">
        <v>8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t="s">
        <v>30</v>
      </c>
      <c r="AC296" s="13">
        <f>SUM(Table13[[#This Row],[MntWines]:[MntGoldProds]])</f>
        <v>74</v>
      </c>
      <c r="AD296" s="13">
        <f>AVERAGE(Table13[[#This Row],[MntWines]:[MntGoldProds]])</f>
        <v>12.333333333333334</v>
      </c>
      <c r="AG296">
        <f>SUM(Table13[[#This Row],[NumDealsPurchases]:[NumStorePurchases]])</f>
        <v>6</v>
      </c>
      <c r="AH296" s="14">
        <f>44232-Table13[[#This Row],[Dt_Customer]]</f>
        <v>3073</v>
      </c>
      <c r="AJ296" s="13">
        <f>Table13[[#This Row],[NumDealsPurchases]]/Table13[[#This Row],[Total Number of Purchases]]*100</f>
        <v>16.666666666666664</v>
      </c>
      <c r="AK296">
        <f>6-ROUNDUP(_xlfn.PERCENTRANK.INC(Table13[Recency],Table13[[#This Row],[Recency]])*5, 0)</f>
        <v>4</v>
      </c>
      <c r="AL296" s="15">
        <f>ROUNDUP(_xlfn.PERCENTRANK.INC(Table13[Total Number of Purchases],Table13[[#This Row],[Total Number of Purchases]])*5,0)</f>
        <v>1</v>
      </c>
      <c r="AM296" s="15">
        <f>ROUNDUP(_xlfn.PERCENTRANK.INC(Table13[Total Spend],Table13[[#This Row],[Total Spend]])*5,0)</f>
        <v>2</v>
      </c>
      <c r="AN296" s="15" t="str">
        <f>Table13[[#This Row],[Recency Score]]&amp;Table13[[#This Row],[Frequency Score]]&amp;Table13[[#This Row],[Monetary Score]]</f>
        <v>412</v>
      </c>
      <c r="AO296" s="15" t="str">
        <f>IF(AN296="555","Champions",
IF(AND(LEFT(AN296,1)="5", MID(AN296,2,1)&gt;="3"),"Loyal Customers",
IF(MID(AN296,2,1)="5","Frequent Buyers",
IF(RIGHT(AN296,1)="5","Big Spenders",
IF(LEFT(AN296,1)="4","Potential Loyalists",
IF(LEFT(AN296,1)="3","Needs Attention",
IF(LEFT(AN296,1)="2","About to Sleep",
IF(LEFT(AN296,1)="1","Lost",
IF(LEFT(AN296,1)&lt;="2","At Risk","Others")))))))))</f>
        <v>Potential Loyalists</v>
      </c>
    </row>
    <row r="297" spans="1:41" x14ac:dyDescent="0.3">
      <c r="A297">
        <v>4023</v>
      </c>
      <c r="B297">
        <v>1970</v>
      </c>
      <c r="C297" t="s">
        <v>28</v>
      </c>
      <c r="D297" t="s">
        <v>33</v>
      </c>
      <c r="E297">
        <v>22979</v>
      </c>
      <c r="F297">
        <v>1</v>
      </c>
      <c r="G297">
        <v>0</v>
      </c>
      <c r="H297" s="1">
        <v>41158</v>
      </c>
      <c r="I297">
        <v>29</v>
      </c>
      <c r="J297">
        <v>16</v>
      </c>
      <c r="K297">
        <v>17</v>
      </c>
      <c r="L297">
        <v>19</v>
      </c>
      <c r="M297">
        <v>20</v>
      </c>
      <c r="N297">
        <v>21</v>
      </c>
      <c r="O297">
        <v>22</v>
      </c>
      <c r="P297">
        <v>3</v>
      </c>
      <c r="Q297">
        <v>3</v>
      </c>
      <c r="R297">
        <v>2</v>
      </c>
      <c r="S297">
        <v>2</v>
      </c>
      <c r="T297">
        <v>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 t="s">
        <v>30</v>
      </c>
      <c r="AC297" s="13">
        <f>SUM(Table13[[#This Row],[MntWines]:[MntGoldProds]])</f>
        <v>115</v>
      </c>
      <c r="AD297" s="13">
        <f>AVERAGE(Table13[[#This Row],[MntWines]:[MntGoldProds]])</f>
        <v>19.166666666666668</v>
      </c>
      <c r="AG297">
        <f>SUM(Table13[[#This Row],[NumDealsPurchases]:[NumStorePurchases]])</f>
        <v>10</v>
      </c>
      <c r="AH297" s="14">
        <f>44232-Table13[[#This Row],[Dt_Customer]]</f>
        <v>3074</v>
      </c>
      <c r="AJ297" s="13">
        <f>Table13[[#This Row],[NumDealsPurchases]]/Table13[[#This Row],[Total Number of Purchases]]*100</f>
        <v>30</v>
      </c>
      <c r="AK297">
        <f>6-ROUNDUP(_xlfn.PERCENTRANK.INC(Table13[Recency],Table13[[#This Row],[Recency]])*5, 0)</f>
        <v>4</v>
      </c>
      <c r="AL297" s="15">
        <f>ROUNDUP(_xlfn.PERCENTRANK.INC(Table13[Total Number of Purchases],Table13[[#This Row],[Total Number of Purchases]])*5,0)</f>
        <v>2</v>
      </c>
      <c r="AM297" s="15">
        <f>ROUNDUP(_xlfn.PERCENTRANK.INC(Table13[Total Spend],Table13[[#This Row],[Total Spend]])*5,0)</f>
        <v>2</v>
      </c>
      <c r="AN297" s="15" t="str">
        <f>Table13[[#This Row],[Recency Score]]&amp;Table13[[#This Row],[Frequency Score]]&amp;Table13[[#This Row],[Monetary Score]]</f>
        <v>422</v>
      </c>
      <c r="AO297" s="15" t="str">
        <f>IF(AN297="555","Champions",
IF(AND(LEFT(AN297,1)="5", MID(AN297,2,1)&gt;="3"),"Loyal Customers",
IF(MID(AN297,2,1)="5","Frequent Buyers",
IF(RIGHT(AN297,1)="5","Big Spenders",
IF(LEFT(AN297,1)="4","Potential Loyalists",
IF(LEFT(AN297,1)="3","Needs Attention",
IF(LEFT(AN297,1)="2","About to Sleep",
IF(LEFT(AN297,1)="1","Lost",
IF(LEFT(AN297,1)&lt;="2","At Risk","Others")))))))))</f>
        <v>Potential Loyalists</v>
      </c>
    </row>
    <row r="298" spans="1:41" x14ac:dyDescent="0.3">
      <c r="A298">
        <v>10971</v>
      </c>
      <c r="B298">
        <v>1977</v>
      </c>
      <c r="C298" t="s">
        <v>28</v>
      </c>
      <c r="D298" t="s">
        <v>31</v>
      </c>
      <c r="E298">
        <v>37774</v>
      </c>
      <c r="F298">
        <v>2</v>
      </c>
      <c r="G298">
        <v>0</v>
      </c>
      <c r="H298" s="1">
        <v>41155</v>
      </c>
      <c r="I298">
        <v>28</v>
      </c>
      <c r="J298">
        <v>173</v>
      </c>
      <c r="K298">
        <v>8</v>
      </c>
      <c r="L298">
        <v>107</v>
      </c>
      <c r="M298">
        <v>7</v>
      </c>
      <c r="N298">
        <v>2</v>
      </c>
      <c r="O298">
        <v>176</v>
      </c>
      <c r="P298">
        <v>4</v>
      </c>
      <c r="Q298">
        <v>7</v>
      </c>
      <c r="R298">
        <v>2</v>
      </c>
      <c r="S298">
        <v>3</v>
      </c>
      <c r="T298">
        <v>9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1</v>
      </c>
      <c r="AA298">
        <v>1</v>
      </c>
      <c r="AB298" t="s">
        <v>30</v>
      </c>
      <c r="AC298" s="13">
        <f>SUM(Table13[[#This Row],[MntWines]:[MntGoldProds]])</f>
        <v>473</v>
      </c>
      <c r="AD298" s="13">
        <f>AVERAGE(Table13[[#This Row],[MntWines]:[MntGoldProds]])</f>
        <v>78.833333333333329</v>
      </c>
      <c r="AG298">
        <f>SUM(Table13[[#This Row],[NumDealsPurchases]:[NumStorePurchases]])</f>
        <v>16</v>
      </c>
      <c r="AH298" s="14">
        <f>44232-Table13[[#This Row],[Dt_Customer]]</f>
        <v>3077</v>
      </c>
      <c r="AJ298" s="13">
        <f>Table13[[#This Row],[NumDealsPurchases]]/Table13[[#This Row],[Total Number of Purchases]]*100</f>
        <v>25</v>
      </c>
      <c r="AK298">
        <f>6-ROUNDUP(_xlfn.PERCENTRANK.INC(Table13[Recency],Table13[[#This Row],[Recency]])*5, 0)</f>
        <v>4</v>
      </c>
      <c r="AL298" s="15">
        <f>ROUNDUP(_xlfn.PERCENTRANK.INC(Table13[Total Number of Purchases],Table13[[#This Row],[Total Number of Purchases]])*5,0)</f>
        <v>3</v>
      </c>
      <c r="AM298" s="15">
        <f>ROUNDUP(_xlfn.PERCENTRANK.INC(Table13[Total Spend],Table13[[#This Row],[Total Spend]])*5,0)</f>
        <v>3</v>
      </c>
      <c r="AN298" s="15" t="str">
        <f>Table13[[#This Row],[Recency Score]]&amp;Table13[[#This Row],[Frequency Score]]&amp;Table13[[#This Row],[Monetary Score]]</f>
        <v>433</v>
      </c>
      <c r="AO298" s="15" t="str">
        <f>IF(AN298="555","Champions",
IF(AND(LEFT(AN298,1)="5", MID(AN298,2,1)&gt;="3"),"Loyal Customers",
IF(MID(AN298,2,1)="5","Frequent Buyers",
IF(RIGHT(AN298,1)="5","Big Spenders",
IF(LEFT(AN298,1)="4","Potential Loyalists",
IF(LEFT(AN298,1)="3","Needs Attention",
IF(LEFT(AN298,1)="2","About to Sleep",
IF(LEFT(AN298,1)="1","Lost",
IF(LEFT(AN298,1)&lt;="2","At Risk","Others")))))))))</f>
        <v>Potential Loyalists</v>
      </c>
    </row>
    <row r="299" spans="1:41" x14ac:dyDescent="0.3">
      <c r="A299">
        <v>4939</v>
      </c>
      <c r="B299">
        <v>1946</v>
      </c>
      <c r="C299" t="s">
        <v>28</v>
      </c>
      <c r="D299" t="s">
        <v>35</v>
      </c>
      <c r="E299">
        <v>37760</v>
      </c>
      <c r="F299">
        <v>0</v>
      </c>
      <c r="G299">
        <v>0</v>
      </c>
      <c r="H299" s="1">
        <v>41152</v>
      </c>
      <c r="I299">
        <v>20</v>
      </c>
      <c r="J299">
        <v>84</v>
      </c>
      <c r="K299">
        <v>5</v>
      </c>
      <c r="L299">
        <v>38</v>
      </c>
      <c r="M299">
        <v>150</v>
      </c>
      <c r="N299">
        <v>12</v>
      </c>
      <c r="O299">
        <v>28</v>
      </c>
      <c r="P299">
        <v>2</v>
      </c>
      <c r="Q299">
        <v>4</v>
      </c>
      <c r="R299">
        <v>1</v>
      </c>
      <c r="S299">
        <v>6</v>
      </c>
      <c r="T299">
        <v>7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t="s">
        <v>34</v>
      </c>
      <c r="AC299" s="13">
        <f>SUM(Table13[[#This Row],[MntWines]:[MntGoldProds]])</f>
        <v>317</v>
      </c>
      <c r="AD299" s="13">
        <f>AVERAGE(Table13[[#This Row],[MntWines]:[MntGoldProds]])</f>
        <v>52.833333333333336</v>
      </c>
      <c r="AG299">
        <f>SUM(Table13[[#This Row],[NumDealsPurchases]:[NumStorePurchases]])</f>
        <v>13</v>
      </c>
      <c r="AH299" s="14">
        <f>44232-Table13[[#This Row],[Dt_Customer]]</f>
        <v>3080</v>
      </c>
      <c r="AJ299" s="13">
        <f>Table13[[#This Row],[NumDealsPurchases]]/Table13[[#This Row],[Total Number of Purchases]]*100</f>
        <v>15.384615384615385</v>
      </c>
      <c r="AK299">
        <f>6-ROUNDUP(_xlfn.PERCENTRANK.INC(Table13[Recency],Table13[[#This Row],[Recency]])*5, 0)</f>
        <v>4</v>
      </c>
      <c r="AL299" s="15">
        <f>ROUNDUP(_xlfn.PERCENTRANK.INC(Table13[Total Number of Purchases],Table13[[#This Row],[Total Number of Purchases]])*5,0)</f>
        <v>3</v>
      </c>
      <c r="AM299" s="15">
        <f>ROUNDUP(_xlfn.PERCENTRANK.INC(Table13[Total Spend],Table13[[#This Row],[Total Spend]])*5,0)</f>
        <v>3</v>
      </c>
      <c r="AN299" s="15" t="str">
        <f>Table13[[#This Row],[Recency Score]]&amp;Table13[[#This Row],[Frequency Score]]&amp;Table13[[#This Row],[Monetary Score]]</f>
        <v>433</v>
      </c>
      <c r="AO299" s="15" t="str">
        <f>IF(AN299="555","Champions",
IF(AND(LEFT(AN299,1)="5", MID(AN299,2,1)&gt;="3"),"Loyal Customers",
IF(MID(AN299,2,1)="5","Frequent Buyers",
IF(RIGHT(AN299,1)="5","Big Spenders",
IF(LEFT(AN299,1)="4","Potential Loyalists",
IF(LEFT(AN299,1)="3","Needs Attention",
IF(LEFT(AN299,1)="2","About to Sleep",
IF(LEFT(AN299,1)="1","Lost",
IF(LEFT(AN299,1)&lt;="2","At Risk","Others")))))))))</f>
        <v>Potential Loyalists</v>
      </c>
    </row>
    <row r="300" spans="1:41" x14ac:dyDescent="0.3">
      <c r="A300">
        <v>8652</v>
      </c>
      <c r="B300">
        <v>1946</v>
      </c>
      <c r="C300" t="s">
        <v>28</v>
      </c>
      <c r="D300" t="s">
        <v>35</v>
      </c>
      <c r="E300">
        <v>37760</v>
      </c>
      <c r="F300">
        <v>0</v>
      </c>
      <c r="G300">
        <v>0</v>
      </c>
      <c r="H300" s="1">
        <v>41152</v>
      </c>
      <c r="I300">
        <v>20</v>
      </c>
      <c r="J300">
        <v>84</v>
      </c>
      <c r="K300">
        <v>5</v>
      </c>
      <c r="L300">
        <v>38</v>
      </c>
      <c r="M300">
        <v>150</v>
      </c>
      <c r="N300">
        <v>12</v>
      </c>
      <c r="O300">
        <v>28</v>
      </c>
      <c r="P300">
        <v>2</v>
      </c>
      <c r="Q300">
        <v>4</v>
      </c>
      <c r="R300">
        <v>1</v>
      </c>
      <c r="S300">
        <v>6</v>
      </c>
      <c r="T300">
        <v>7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43</v>
      </c>
      <c r="AC300" s="13">
        <f>SUM(Table13[[#This Row],[MntWines]:[MntGoldProds]])</f>
        <v>317</v>
      </c>
      <c r="AD300" s="13">
        <f>AVERAGE(Table13[[#This Row],[MntWines]:[MntGoldProds]])</f>
        <v>52.833333333333336</v>
      </c>
      <c r="AG300">
        <f>SUM(Table13[[#This Row],[NumDealsPurchases]:[NumStorePurchases]])</f>
        <v>13</v>
      </c>
      <c r="AH300" s="14">
        <f>44232-Table13[[#This Row],[Dt_Customer]]</f>
        <v>3080</v>
      </c>
      <c r="AJ300" s="13">
        <f>Table13[[#This Row],[NumDealsPurchases]]/Table13[[#This Row],[Total Number of Purchases]]*100</f>
        <v>15.384615384615385</v>
      </c>
      <c r="AK300">
        <f>6-ROUNDUP(_xlfn.PERCENTRANK.INC(Table13[Recency],Table13[[#This Row],[Recency]])*5, 0)</f>
        <v>4</v>
      </c>
      <c r="AL300" s="15">
        <f>ROUNDUP(_xlfn.PERCENTRANK.INC(Table13[Total Number of Purchases],Table13[[#This Row],[Total Number of Purchases]])*5,0)</f>
        <v>3</v>
      </c>
      <c r="AM300" s="15">
        <f>ROUNDUP(_xlfn.PERCENTRANK.INC(Table13[Total Spend],Table13[[#This Row],[Total Spend]])*5,0)</f>
        <v>3</v>
      </c>
      <c r="AN300" s="15" t="str">
        <f>Table13[[#This Row],[Recency Score]]&amp;Table13[[#This Row],[Frequency Score]]&amp;Table13[[#This Row],[Monetary Score]]</f>
        <v>433</v>
      </c>
      <c r="AO300" s="15" t="str">
        <f>IF(AN300="555","Champions",
IF(AND(LEFT(AN300,1)="5", MID(AN300,2,1)&gt;="3"),"Loyal Customers",
IF(MID(AN300,2,1)="5","Frequent Buyers",
IF(RIGHT(AN300,1)="5","Big Spenders",
IF(LEFT(AN300,1)="4","Potential Loyalists",
IF(LEFT(AN300,1)="3","Needs Attention",
IF(LEFT(AN300,1)="2","About to Sleep",
IF(LEFT(AN300,1)="1","Lost",
IF(LEFT(AN300,1)&lt;="2","At Risk","Others")))))))))</f>
        <v>Potential Loyalists</v>
      </c>
    </row>
    <row r="301" spans="1:41" x14ac:dyDescent="0.3">
      <c r="A301">
        <v>7378</v>
      </c>
      <c r="B301">
        <v>1981</v>
      </c>
      <c r="C301" t="s">
        <v>41</v>
      </c>
      <c r="D301" t="s">
        <v>35</v>
      </c>
      <c r="E301">
        <v>42021</v>
      </c>
      <c r="F301">
        <v>1</v>
      </c>
      <c r="G301">
        <v>0</v>
      </c>
      <c r="H301" s="1">
        <v>41152</v>
      </c>
      <c r="I301">
        <v>34</v>
      </c>
      <c r="J301">
        <v>393</v>
      </c>
      <c r="K301">
        <v>5</v>
      </c>
      <c r="L301">
        <v>136</v>
      </c>
      <c r="M301">
        <v>7</v>
      </c>
      <c r="N301">
        <v>5</v>
      </c>
      <c r="O301">
        <v>27</v>
      </c>
      <c r="P301">
        <v>5</v>
      </c>
      <c r="Q301">
        <v>10</v>
      </c>
      <c r="R301">
        <v>1</v>
      </c>
      <c r="S301">
        <v>6</v>
      </c>
      <c r="T301">
        <v>9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 t="s">
        <v>30</v>
      </c>
      <c r="AC301" s="13">
        <f>SUM(Table13[[#This Row],[MntWines]:[MntGoldProds]])</f>
        <v>573</v>
      </c>
      <c r="AD301" s="13">
        <f>AVERAGE(Table13[[#This Row],[MntWines]:[MntGoldProds]])</f>
        <v>95.5</v>
      </c>
      <c r="AG301">
        <f>SUM(Table13[[#This Row],[NumDealsPurchases]:[NumStorePurchases]])</f>
        <v>22</v>
      </c>
      <c r="AH301" s="14">
        <f>44232-Table13[[#This Row],[Dt_Customer]]</f>
        <v>3080</v>
      </c>
      <c r="AJ301" s="13">
        <f>Table13[[#This Row],[NumDealsPurchases]]/Table13[[#This Row],[Total Number of Purchases]]*100</f>
        <v>22.727272727272727</v>
      </c>
      <c r="AK301">
        <f>6-ROUNDUP(_xlfn.PERCENTRANK.INC(Table13[Recency],Table13[[#This Row],[Recency]])*5, 0)</f>
        <v>4</v>
      </c>
      <c r="AL301" s="15">
        <f>ROUNDUP(_xlfn.PERCENTRANK.INC(Table13[Total Number of Purchases],Table13[[#This Row],[Total Number of Purchases]])*5,0)</f>
        <v>4</v>
      </c>
      <c r="AM301" s="15">
        <f>ROUNDUP(_xlfn.PERCENTRANK.INC(Table13[Total Spend],Table13[[#This Row],[Total Spend]])*5,0)</f>
        <v>3</v>
      </c>
      <c r="AN301" s="15" t="str">
        <f>Table13[[#This Row],[Recency Score]]&amp;Table13[[#This Row],[Frequency Score]]&amp;Table13[[#This Row],[Monetary Score]]</f>
        <v>443</v>
      </c>
      <c r="AO301" s="15" t="str">
        <f>IF(AN301="555","Champions",
IF(AND(LEFT(AN301,1)="5", MID(AN301,2,1)&gt;="3"),"Loyal Customers",
IF(MID(AN301,2,1)="5","Frequent Buyers",
IF(RIGHT(AN301,1)="5","Big Spenders",
IF(LEFT(AN301,1)="4","Potential Loyalists",
IF(LEFT(AN301,1)="3","Needs Attention",
IF(LEFT(AN301,1)="2","About to Sleep",
IF(LEFT(AN301,1)="1","Lost",
IF(LEFT(AN301,1)&lt;="2","At Risk","Others")))))))))</f>
        <v>Potential Loyalists</v>
      </c>
    </row>
    <row r="302" spans="1:41" x14ac:dyDescent="0.3">
      <c r="A302">
        <v>7532</v>
      </c>
      <c r="B302">
        <v>1980</v>
      </c>
      <c r="C302" t="s">
        <v>28</v>
      </c>
      <c r="D302" t="s">
        <v>33</v>
      </c>
      <c r="E302">
        <v>43586</v>
      </c>
      <c r="F302">
        <v>0</v>
      </c>
      <c r="G302">
        <v>1</v>
      </c>
      <c r="H302" s="1">
        <v>41151</v>
      </c>
      <c r="I302">
        <v>26</v>
      </c>
      <c r="J302">
        <v>99</v>
      </c>
      <c r="K302">
        <v>2</v>
      </c>
      <c r="L302">
        <v>11</v>
      </c>
      <c r="M302">
        <v>4</v>
      </c>
      <c r="N302">
        <v>0</v>
      </c>
      <c r="O302">
        <v>16</v>
      </c>
      <c r="P302">
        <v>3</v>
      </c>
      <c r="Q302">
        <v>3</v>
      </c>
      <c r="R302">
        <v>0</v>
      </c>
      <c r="S302">
        <v>4</v>
      </c>
      <c r="T302">
        <v>8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t="s">
        <v>39</v>
      </c>
      <c r="AC302" s="13">
        <f>SUM(Table13[[#This Row],[MntWines]:[MntGoldProds]])</f>
        <v>132</v>
      </c>
      <c r="AD302" s="13">
        <f>AVERAGE(Table13[[#This Row],[MntWines]:[MntGoldProds]])</f>
        <v>22</v>
      </c>
      <c r="AG302">
        <f>SUM(Table13[[#This Row],[NumDealsPurchases]:[NumStorePurchases]])</f>
        <v>10</v>
      </c>
      <c r="AH302" s="14">
        <f>44232-Table13[[#This Row],[Dt_Customer]]</f>
        <v>3081</v>
      </c>
      <c r="AJ302" s="13">
        <f>Table13[[#This Row],[NumDealsPurchases]]/Table13[[#This Row],[Total Number of Purchases]]*100</f>
        <v>30</v>
      </c>
      <c r="AK302">
        <f>6-ROUNDUP(_xlfn.PERCENTRANK.INC(Table13[Recency],Table13[[#This Row],[Recency]])*5, 0)</f>
        <v>4</v>
      </c>
      <c r="AL302" s="15">
        <f>ROUNDUP(_xlfn.PERCENTRANK.INC(Table13[Total Number of Purchases],Table13[[#This Row],[Total Number of Purchases]])*5,0)</f>
        <v>2</v>
      </c>
      <c r="AM302" s="15">
        <f>ROUNDUP(_xlfn.PERCENTRANK.INC(Table13[Total Spend],Table13[[#This Row],[Total Spend]])*5,0)</f>
        <v>2</v>
      </c>
      <c r="AN302" s="15" t="str">
        <f>Table13[[#This Row],[Recency Score]]&amp;Table13[[#This Row],[Frequency Score]]&amp;Table13[[#This Row],[Monetary Score]]</f>
        <v>422</v>
      </c>
      <c r="AO302" s="15" t="str">
        <f>IF(AN302="555","Champions",
IF(AND(LEFT(AN302,1)="5", MID(AN302,2,1)&gt;="3"),"Loyal Customers",
IF(MID(AN302,2,1)="5","Frequent Buyers",
IF(RIGHT(AN302,1)="5","Big Spenders",
IF(LEFT(AN302,1)="4","Potential Loyalists",
IF(LEFT(AN302,1)="3","Needs Attention",
IF(LEFT(AN302,1)="2","About to Sleep",
IF(LEFT(AN302,1)="1","Lost",
IF(LEFT(AN302,1)&lt;="2","At Risk","Others")))))))))</f>
        <v>Potential Loyalists</v>
      </c>
    </row>
    <row r="303" spans="1:41" x14ac:dyDescent="0.3">
      <c r="A303">
        <v>6875</v>
      </c>
      <c r="B303">
        <v>1965</v>
      </c>
      <c r="C303" t="s">
        <v>37</v>
      </c>
      <c r="D303" t="s">
        <v>35</v>
      </c>
      <c r="E303">
        <v>32727</v>
      </c>
      <c r="F303">
        <v>0</v>
      </c>
      <c r="G303">
        <v>0</v>
      </c>
      <c r="H303" s="1">
        <v>41149</v>
      </c>
      <c r="I303">
        <v>38</v>
      </c>
      <c r="J303">
        <v>167</v>
      </c>
      <c r="K303">
        <v>13</v>
      </c>
      <c r="L303">
        <v>180</v>
      </c>
      <c r="M303">
        <v>86</v>
      </c>
      <c r="N303">
        <v>13</v>
      </c>
      <c r="O303">
        <v>70</v>
      </c>
      <c r="P303">
        <v>2</v>
      </c>
      <c r="Q303">
        <v>7</v>
      </c>
      <c r="R303">
        <v>3</v>
      </c>
      <c r="S303">
        <v>5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t="s">
        <v>32</v>
      </c>
      <c r="AC303" s="13">
        <f>SUM(Table13[[#This Row],[MntWines]:[MntGoldProds]])</f>
        <v>529</v>
      </c>
      <c r="AD303" s="13">
        <f>AVERAGE(Table13[[#This Row],[MntWines]:[MntGoldProds]])</f>
        <v>88.166666666666671</v>
      </c>
      <c r="AG303">
        <f>SUM(Table13[[#This Row],[NumDealsPurchases]:[NumStorePurchases]])</f>
        <v>17</v>
      </c>
      <c r="AH303" s="14">
        <f>44232-Table13[[#This Row],[Dt_Customer]]</f>
        <v>3083</v>
      </c>
      <c r="AJ303" s="13">
        <f>Table13[[#This Row],[NumDealsPurchases]]/Table13[[#This Row],[Total Number of Purchases]]*100</f>
        <v>11.76470588235294</v>
      </c>
      <c r="AK303">
        <f>6-ROUNDUP(_xlfn.PERCENTRANK.INC(Table13[Recency],Table13[[#This Row],[Recency]])*5, 0)</f>
        <v>4</v>
      </c>
      <c r="AL303" s="15">
        <f>ROUNDUP(_xlfn.PERCENTRANK.INC(Table13[Total Number of Purchases],Table13[[#This Row],[Total Number of Purchases]])*5,0)</f>
        <v>3</v>
      </c>
      <c r="AM303" s="15">
        <f>ROUNDUP(_xlfn.PERCENTRANK.INC(Table13[Total Spend],Table13[[#This Row],[Total Spend]])*5,0)</f>
        <v>3</v>
      </c>
      <c r="AN303" s="15" t="str">
        <f>Table13[[#This Row],[Recency Score]]&amp;Table13[[#This Row],[Frequency Score]]&amp;Table13[[#This Row],[Monetary Score]]</f>
        <v>433</v>
      </c>
      <c r="AO303" s="15" t="str">
        <f>IF(AN303="555","Champions",
IF(AND(LEFT(AN303,1)="5", MID(AN303,2,1)&gt;="3"),"Loyal Customers",
IF(MID(AN303,2,1)="5","Frequent Buyers",
IF(RIGHT(AN303,1)="5","Big Spenders",
IF(LEFT(AN303,1)="4","Potential Loyalists",
IF(LEFT(AN303,1)="3","Needs Attention",
IF(LEFT(AN303,1)="2","About to Sleep",
IF(LEFT(AN303,1)="1","Lost",
IF(LEFT(AN303,1)&lt;="2","At Risk","Others")))))))))</f>
        <v>Potential Loyalists</v>
      </c>
    </row>
    <row r="304" spans="1:41" x14ac:dyDescent="0.3">
      <c r="A304">
        <v>6728</v>
      </c>
      <c r="B304">
        <v>1985</v>
      </c>
      <c r="C304" t="s">
        <v>28</v>
      </c>
      <c r="D304" t="s">
        <v>35</v>
      </c>
      <c r="E304">
        <v>29103</v>
      </c>
      <c r="F304">
        <v>1</v>
      </c>
      <c r="G304">
        <v>0</v>
      </c>
      <c r="H304" s="1">
        <v>41148</v>
      </c>
      <c r="I304">
        <v>38</v>
      </c>
      <c r="J304">
        <v>16</v>
      </c>
      <c r="K304">
        <v>0</v>
      </c>
      <c r="L304">
        <v>17</v>
      </c>
      <c r="M304">
        <v>6</v>
      </c>
      <c r="N304">
        <v>3</v>
      </c>
      <c r="O304">
        <v>6</v>
      </c>
      <c r="P304">
        <v>2</v>
      </c>
      <c r="Q304">
        <v>1</v>
      </c>
      <c r="R304">
        <v>0</v>
      </c>
      <c r="S304">
        <v>3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30</v>
      </c>
      <c r="AC304" s="13">
        <f>SUM(Table13[[#This Row],[MntWines]:[MntGoldProds]])</f>
        <v>48</v>
      </c>
      <c r="AD304" s="13">
        <f>AVERAGE(Table13[[#This Row],[MntWines]:[MntGoldProds]])</f>
        <v>8</v>
      </c>
      <c r="AG304">
        <f>SUM(Table13[[#This Row],[NumDealsPurchases]:[NumStorePurchases]])</f>
        <v>6</v>
      </c>
      <c r="AH304" s="14">
        <f>44232-Table13[[#This Row],[Dt_Customer]]</f>
        <v>3084</v>
      </c>
      <c r="AJ304" s="13">
        <f>Table13[[#This Row],[NumDealsPurchases]]/Table13[[#This Row],[Total Number of Purchases]]*100</f>
        <v>33.333333333333329</v>
      </c>
      <c r="AK304">
        <f>6-ROUNDUP(_xlfn.PERCENTRANK.INC(Table13[Recency],Table13[[#This Row],[Recency]])*5, 0)</f>
        <v>4</v>
      </c>
      <c r="AL304" s="15">
        <f>ROUNDUP(_xlfn.PERCENTRANK.INC(Table13[Total Number of Purchases],Table13[[#This Row],[Total Number of Purchases]])*5,0)</f>
        <v>1</v>
      </c>
      <c r="AM304" s="15">
        <f>ROUNDUP(_xlfn.PERCENTRANK.INC(Table13[Total Spend],Table13[[#This Row],[Total Spend]])*5,0)</f>
        <v>1</v>
      </c>
      <c r="AN304" s="15" t="str">
        <f>Table13[[#This Row],[Recency Score]]&amp;Table13[[#This Row],[Frequency Score]]&amp;Table13[[#This Row],[Monetary Score]]</f>
        <v>411</v>
      </c>
      <c r="AO304" s="15" t="str">
        <f>IF(AN304="555","Champions",
IF(AND(LEFT(AN304,1)="5", MID(AN304,2,1)&gt;="3"),"Loyal Customers",
IF(MID(AN304,2,1)="5","Frequent Buyers",
IF(RIGHT(AN304,1)="5","Big Spenders",
IF(LEFT(AN304,1)="4","Potential Loyalists",
IF(LEFT(AN304,1)="3","Needs Attention",
IF(LEFT(AN304,1)="2","About to Sleep",
IF(LEFT(AN304,1)="1","Lost",
IF(LEFT(AN304,1)&lt;="2","At Risk","Others")))))))))</f>
        <v>Potential Loyalists</v>
      </c>
    </row>
    <row r="305" spans="1:41" x14ac:dyDescent="0.3">
      <c r="A305">
        <v>195</v>
      </c>
      <c r="B305">
        <v>1972</v>
      </c>
      <c r="C305" t="s">
        <v>28</v>
      </c>
      <c r="D305" t="s">
        <v>31</v>
      </c>
      <c r="E305">
        <v>38808</v>
      </c>
      <c r="F305">
        <v>1</v>
      </c>
      <c r="G305">
        <v>0</v>
      </c>
      <c r="H305" s="1">
        <v>41147</v>
      </c>
      <c r="I305">
        <v>21</v>
      </c>
      <c r="J305">
        <v>125</v>
      </c>
      <c r="K305">
        <v>17</v>
      </c>
      <c r="L305">
        <v>52</v>
      </c>
      <c r="M305">
        <v>3</v>
      </c>
      <c r="N305">
        <v>19</v>
      </c>
      <c r="O305">
        <v>30</v>
      </c>
      <c r="P305">
        <v>4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1</v>
      </c>
      <c r="AA305">
        <v>0</v>
      </c>
      <c r="AB305" t="s">
        <v>30</v>
      </c>
      <c r="AC305" s="13">
        <f>SUM(Table13[[#This Row],[MntWines]:[MntGoldProds]])</f>
        <v>246</v>
      </c>
      <c r="AD305" s="13">
        <f>AVERAGE(Table13[[#This Row],[MntWines]:[MntGoldProds]])</f>
        <v>41</v>
      </c>
      <c r="AG305">
        <f>SUM(Table13[[#This Row],[NumDealsPurchases]:[NumStorePurchases]])</f>
        <v>14</v>
      </c>
      <c r="AH305" s="14">
        <f>44232-Table13[[#This Row],[Dt_Customer]]</f>
        <v>3085</v>
      </c>
      <c r="AJ305" s="13">
        <f>Table13[[#This Row],[NumDealsPurchases]]/Table13[[#This Row],[Total Number of Purchases]]*100</f>
        <v>28.571428571428569</v>
      </c>
      <c r="AK305">
        <f>6-ROUNDUP(_xlfn.PERCENTRANK.INC(Table13[Recency],Table13[[#This Row],[Recency]])*5, 0)</f>
        <v>4</v>
      </c>
      <c r="AL305" s="15">
        <f>ROUNDUP(_xlfn.PERCENTRANK.INC(Table13[Total Number of Purchases],Table13[[#This Row],[Total Number of Purchases]])*5,0)</f>
        <v>3</v>
      </c>
      <c r="AM305" s="15">
        <f>ROUNDUP(_xlfn.PERCENTRANK.INC(Table13[Total Spend],Table13[[#This Row],[Total Spend]])*5,0)</f>
        <v>3</v>
      </c>
      <c r="AN305" s="15" t="str">
        <f>Table13[[#This Row],[Recency Score]]&amp;Table13[[#This Row],[Frequency Score]]&amp;Table13[[#This Row],[Monetary Score]]</f>
        <v>433</v>
      </c>
      <c r="AO305" s="15" t="str">
        <f>IF(AN305="555","Champions",
IF(AND(LEFT(AN305,1)="5", MID(AN305,2,1)&gt;="3"),"Loyal Customers",
IF(MID(AN305,2,1)="5","Frequent Buyers",
IF(RIGHT(AN305,1)="5","Big Spenders",
IF(LEFT(AN305,1)="4","Potential Loyalists",
IF(LEFT(AN305,1)="3","Needs Attention",
IF(LEFT(AN305,1)="2","About to Sleep",
IF(LEFT(AN305,1)="1","Lost",
IF(LEFT(AN305,1)&lt;="2","At Risk","Others")))))))))</f>
        <v>Potential Loyalists</v>
      </c>
    </row>
    <row r="306" spans="1:41" x14ac:dyDescent="0.3">
      <c r="A306">
        <v>10395</v>
      </c>
      <c r="B306">
        <v>1986</v>
      </c>
      <c r="C306" t="s">
        <v>44</v>
      </c>
      <c r="D306" t="s">
        <v>31</v>
      </c>
      <c r="E306">
        <v>8940</v>
      </c>
      <c r="F306">
        <v>1</v>
      </c>
      <c r="G306">
        <v>0</v>
      </c>
      <c r="H306" s="1">
        <v>41143</v>
      </c>
      <c r="I306">
        <v>25</v>
      </c>
      <c r="J306">
        <v>1</v>
      </c>
      <c r="K306">
        <v>45</v>
      </c>
      <c r="L306">
        <v>3</v>
      </c>
      <c r="M306">
        <v>4</v>
      </c>
      <c r="N306">
        <v>6</v>
      </c>
      <c r="O306">
        <v>42</v>
      </c>
      <c r="P306">
        <v>3</v>
      </c>
      <c r="Q306">
        <v>3</v>
      </c>
      <c r="R306">
        <v>1</v>
      </c>
      <c r="S306">
        <v>3</v>
      </c>
      <c r="T306">
        <v>8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30</v>
      </c>
      <c r="AC306" s="13">
        <f>SUM(Table13[[#This Row],[MntWines]:[MntGoldProds]])</f>
        <v>101</v>
      </c>
      <c r="AD306" s="13">
        <f>AVERAGE(Table13[[#This Row],[MntWines]:[MntGoldProds]])</f>
        <v>16.833333333333332</v>
      </c>
      <c r="AG306">
        <f>SUM(Table13[[#This Row],[NumDealsPurchases]:[NumStorePurchases]])</f>
        <v>10</v>
      </c>
      <c r="AH306" s="14">
        <f>44232-Table13[[#This Row],[Dt_Customer]]</f>
        <v>3089</v>
      </c>
      <c r="AJ306" s="13">
        <f>Table13[[#This Row],[NumDealsPurchases]]/Table13[[#This Row],[Total Number of Purchases]]*100</f>
        <v>30</v>
      </c>
      <c r="AK306">
        <f>6-ROUNDUP(_xlfn.PERCENTRANK.INC(Table13[Recency],Table13[[#This Row],[Recency]])*5, 0)</f>
        <v>4</v>
      </c>
      <c r="AL306" s="15">
        <f>ROUNDUP(_xlfn.PERCENTRANK.INC(Table13[Total Number of Purchases],Table13[[#This Row],[Total Number of Purchases]])*5,0)</f>
        <v>2</v>
      </c>
      <c r="AM306" s="15">
        <f>ROUNDUP(_xlfn.PERCENTRANK.INC(Table13[Total Spend],Table13[[#This Row],[Total Spend]])*5,0)</f>
        <v>2</v>
      </c>
      <c r="AN306" s="15" t="str">
        <f>Table13[[#This Row],[Recency Score]]&amp;Table13[[#This Row],[Frequency Score]]&amp;Table13[[#This Row],[Monetary Score]]</f>
        <v>422</v>
      </c>
      <c r="AO306" s="15" t="str">
        <f>IF(AN306="555","Champions",
IF(AND(LEFT(AN306,1)="5", MID(AN306,2,1)&gt;="3"),"Loyal Customers",
IF(MID(AN306,2,1)="5","Frequent Buyers",
IF(RIGHT(AN306,1)="5","Big Spenders",
IF(LEFT(AN306,1)="4","Potential Loyalists",
IF(LEFT(AN306,1)="3","Needs Attention",
IF(LEFT(AN306,1)="2","About to Sleep",
IF(LEFT(AN306,1)="1","Lost",
IF(LEFT(AN306,1)&lt;="2","At Risk","Others")))))))))</f>
        <v>Potential Loyalists</v>
      </c>
    </row>
    <row r="307" spans="1:41" x14ac:dyDescent="0.3">
      <c r="A307">
        <v>6263</v>
      </c>
      <c r="B307">
        <v>1968</v>
      </c>
      <c r="C307" t="s">
        <v>28</v>
      </c>
      <c r="D307" t="s">
        <v>35</v>
      </c>
      <c r="E307">
        <v>35322</v>
      </c>
      <c r="F307">
        <v>1</v>
      </c>
      <c r="G307">
        <v>2</v>
      </c>
      <c r="H307" s="1">
        <v>41143</v>
      </c>
      <c r="I307">
        <v>34</v>
      </c>
      <c r="J307">
        <v>28</v>
      </c>
      <c r="K307">
        <v>9</v>
      </c>
      <c r="L307">
        <v>37</v>
      </c>
      <c r="M307">
        <v>12</v>
      </c>
      <c r="N307">
        <v>7</v>
      </c>
      <c r="O307">
        <v>13</v>
      </c>
      <c r="P307">
        <v>3</v>
      </c>
      <c r="Q307">
        <v>2</v>
      </c>
      <c r="R307">
        <v>0</v>
      </c>
      <c r="S307">
        <v>4</v>
      </c>
      <c r="T307">
        <v>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t="s">
        <v>30</v>
      </c>
      <c r="AC307" s="13">
        <f>SUM(Table13[[#This Row],[MntWines]:[MntGoldProds]])</f>
        <v>106</v>
      </c>
      <c r="AD307" s="13">
        <f>AVERAGE(Table13[[#This Row],[MntWines]:[MntGoldProds]])</f>
        <v>17.666666666666668</v>
      </c>
      <c r="AG307">
        <f>SUM(Table13[[#This Row],[NumDealsPurchases]:[NumStorePurchases]])</f>
        <v>9</v>
      </c>
      <c r="AH307" s="14">
        <f>44232-Table13[[#This Row],[Dt_Customer]]</f>
        <v>3089</v>
      </c>
      <c r="AJ307" s="13">
        <f>Table13[[#This Row],[NumDealsPurchases]]/Table13[[#This Row],[Total Number of Purchases]]*100</f>
        <v>33.333333333333329</v>
      </c>
      <c r="AK307">
        <f>6-ROUNDUP(_xlfn.PERCENTRANK.INC(Table13[Recency],Table13[[#This Row],[Recency]])*5, 0)</f>
        <v>4</v>
      </c>
      <c r="AL307" s="15">
        <f>ROUNDUP(_xlfn.PERCENTRANK.INC(Table13[Total Number of Purchases],Table13[[#This Row],[Total Number of Purchases]])*5,0)</f>
        <v>2</v>
      </c>
      <c r="AM307" s="15">
        <f>ROUNDUP(_xlfn.PERCENTRANK.INC(Table13[Total Spend],Table13[[#This Row],[Total Spend]])*5,0)</f>
        <v>2</v>
      </c>
      <c r="AN307" s="15" t="str">
        <f>Table13[[#This Row],[Recency Score]]&amp;Table13[[#This Row],[Frequency Score]]&amp;Table13[[#This Row],[Monetary Score]]</f>
        <v>422</v>
      </c>
      <c r="AO307" s="15" t="str">
        <f>IF(AN307="555","Champions",
IF(AND(LEFT(AN307,1)="5", MID(AN307,2,1)&gt;="3"),"Loyal Customers",
IF(MID(AN307,2,1)="5","Frequent Buyers",
IF(RIGHT(AN307,1)="5","Big Spenders",
IF(LEFT(AN307,1)="4","Potential Loyalists",
IF(LEFT(AN307,1)="3","Needs Attention",
IF(LEFT(AN307,1)="2","About to Sleep",
IF(LEFT(AN307,1)="1","Lost",
IF(LEFT(AN307,1)&lt;="2","At Risk","Others")))))))))</f>
        <v>Potential Loyalists</v>
      </c>
    </row>
    <row r="308" spans="1:41" x14ac:dyDescent="0.3">
      <c r="A308">
        <v>8346</v>
      </c>
      <c r="B308">
        <v>1974</v>
      </c>
      <c r="C308" t="s">
        <v>28</v>
      </c>
      <c r="D308" t="s">
        <v>31</v>
      </c>
      <c r="E308">
        <v>32233</v>
      </c>
      <c r="F308">
        <v>1</v>
      </c>
      <c r="G308">
        <v>0</v>
      </c>
      <c r="H308" s="1">
        <v>41140</v>
      </c>
      <c r="I308">
        <v>26</v>
      </c>
      <c r="J308">
        <v>138</v>
      </c>
      <c r="K308">
        <v>15</v>
      </c>
      <c r="L308">
        <v>35</v>
      </c>
      <c r="M308">
        <v>25</v>
      </c>
      <c r="N308">
        <v>11</v>
      </c>
      <c r="O308">
        <v>72</v>
      </c>
      <c r="P308">
        <v>2</v>
      </c>
      <c r="Q308">
        <v>6</v>
      </c>
      <c r="R308">
        <v>2</v>
      </c>
      <c r="S308">
        <v>2</v>
      </c>
      <c r="T308">
        <v>9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1</v>
      </c>
      <c r="AA308">
        <v>0</v>
      </c>
      <c r="AB308" t="s">
        <v>30</v>
      </c>
      <c r="AC308" s="13">
        <f>SUM(Table13[[#This Row],[MntWines]:[MntGoldProds]])</f>
        <v>296</v>
      </c>
      <c r="AD308" s="13">
        <f>AVERAGE(Table13[[#This Row],[MntWines]:[MntGoldProds]])</f>
        <v>49.333333333333336</v>
      </c>
      <c r="AG308">
        <f>SUM(Table13[[#This Row],[NumDealsPurchases]:[NumStorePurchases]])</f>
        <v>12</v>
      </c>
      <c r="AH308" s="14">
        <f>44232-Table13[[#This Row],[Dt_Customer]]</f>
        <v>3092</v>
      </c>
      <c r="AJ308" s="13">
        <f>Table13[[#This Row],[NumDealsPurchases]]/Table13[[#This Row],[Total Number of Purchases]]*100</f>
        <v>16.666666666666664</v>
      </c>
      <c r="AK308">
        <f>6-ROUNDUP(_xlfn.PERCENTRANK.INC(Table13[Recency],Table13[[#This Row],[Recency]])*5, 0)</f>
        <v>4</v>
      </c>
      <c r="AL308" s="15">
        <f>ROUNDUP(_xlfn.PERCENTRANK.INC(Table13[Total Number of Purchases],Table13[[#This Row],[Total Number of Purchases]])*5,0)</f>
        <v>3</v>
      </c>
      <c r="AM308" s="15">
        <f>ROUNDUP(_xlfn.PERCENTRANK.INC(Table13[Total Spend],Table13[[#This Row],[Total Spend]])*5,0)</f>
        <v>3</v>
      </c>
      <c r="AN308" s="15" t="str">
        <f>Table13[[#This Row],[Recency Score]]&amp;Table13[[#This Row],[Frequency Score]]&amp;Table13[[#This Row],[Monetary Score]]</f>
        <v>433</v>
      </c>
      <c r="AO308" s="15" t="str">
        <f>IF(AN308="555","Champions",
IF(AND(LEFT(AN308,1)="5", MID(AN308,2,1)&gt;="3"),"Loyal Customers",
IF(MID(AN308,2,1)="5","Frequent Buyers",
IF(RIGHT(AN308,1)="5","Big Spenders",
IF(LEFT(AN308,1)="4","Potential Loyalists",
IF(LEFT(AN308,1)="3","Needs Attention",
IF(LEFT(AN308,1)="2","About to Sleep",
IF(LEFT(AN308,1)="1","Lost",
IF(LEFT(AN308,1)&lt;="2","At Risk","Others")))))))))</f>
        <v>Potential Loyalists</v>
      </c>
    </row>
    <row r="309" spans="1:41" x14ac:dyDescent="0.3">
      <c r="A309">
        <v>2535</v>
      </c>
      <c r="B309">
        <v>1978</v>
      </c>
      <c r="C309" t="s">
        <v>41</v>
      </c>
      <c r="D309" t="s">
        <v>33</v>
      </c>
      <c r="E309">
        <v>88097</v>
      </c>
      <c r="F309">
        <v>1</v>
      </c>
      <c r="G309">
        <v>0</v>
      </c>
      <c r="H309" s="1">
        <v>41139</v>
      </c>
      <c r="I309">
        <v>24</v>
      </c>
      <c r="J309">
        <v>163</v>
      </c>
      <c r="K309">
        <v>0</v>
      </c>
      <c r="L309">
        <v>480</v>
      </c>
      <c r="M309">
        <v>0</v>
      </c>
      <c r="N309">
        <v>126</v>
      </c>
      <c r="O309">
        <v>75</v>
      </c>
      <c r="P309">
        <v>1</v>
      </c>
      <c r="Q309">
        <v>6</v>
      </c>
      <c r="R309">
        <v>5</v>
      </c>
      <c r="S309">
        <v>8</v>
      </c>
      <c r="T309">
        <v>9</v>
      </c>
      <c r="U309">
        <v>1</v>
      </c>
      <c r="V309">
        <v>0</v>
      </c>
      <c r="W309">
        <v>0</v>
      </c>
      <c r="X309">
        <v>1</v>
      </c>
      <c r="Y309">
        <v>1</v>
      </c>
      <c r="Z309">
        <v>1</v>
      </c>
      <c r="AA309">
        <v>0</v>
      </c>
      <c r="AB309" t="s">
        <v>30</v>
      </c>
      <c r="AC309" s="13">
        <f>SUM(Table13[[#This Row],[MntWines]:[MntGoldProds]])</f>
        <v>844</v>
      </c>
      <c r="AD309" s="13">
        <f>AVERAGE(Table13[[#This Row],[MntWines]:[MntGoldProds]])</f>
        <v>140.66666666666666</v>
      </c>
      <c r="AG309">
        <f>SUM(Table13[[#This Row],[NumDealsPurchases]:[NumStorePurchases]])</f>
        <v>20</v>
      </c>
      <c r="AH309" s="14">
        <f>44232-Table13[[#This Row],[Dt_Customer]]</f>
        <v>3093</v>
      </c>
      <c r="AJ309" s="13">
        <f>Table13[[#This Row],[NumDealsPurchases]]/Table13[[#This Row],[Total Number of Purchases]]*100</f>
        <v>5</v>
      </c>
      <c r="AK309">
        <f>6-ROUNDUP(_xlfn.PERCENTRANK.INC(Table13[Recency],Table13[[#This Row],[Recency]])*5, 0)</f>
        <v>4</v>
      </c>
      <c r="AL309" s="15">
        <f>ROUNDUP(_xlfn.PERCENTRANK.INC(Table13[Total Number of Purchases],Table13[[#This Row],[Total Number of Purchases]])*5,0)</f>
        <v>4</v>
      </c>
      <c r="AM309" s="15">
        <f>ROUNDUP(_xlfn.PERCENTRANK.INC(Table13[Total Spend],Table13[[#This Row],[Total Spend]])*5,0)</f>
        <v>4</v>
      </c>
      <c r="AN309" s="15" t="str">
        <f>Table13[[#This Row],[Recency Score]]&amp;Table13[[#This Row],[Frequency Score]]&amp;Table13[[#This Row],[Monetary Score]]</f>
        <v>444</v>
      </c>
      <c r="AO309" s="15" t="str">
        <f>IF(AN309="555","Champions",
IF(AND(LEFT(AN309,1)="5", MID(AN309,2,1)&gt;="3"),"Loyal Customers",
IF(MID(AN309,2,1)="5","Frequent Buyers",
IF(RIGHT(AN309,1)="5","Big Spenders",
IF(LEFT(AN309,1)="4","Potential Loyalists",
IF(LEFT(AN309,1)="3","Needs Attention",
IF(LEFT(AN309,1)="2","About to Sleep",
IF(LEFT(AN309,1)="1","Lost",
IF(LEFT(AN309,1)&lt;="2","At Risk","Others")))))))))</f>
        <v>Potential Loyalists</v>
      </c>
    </row>
    <row r="310" spans="1:41" x14ac:dyDescent="0.3">
      <c r="A310">
        <v>2072</v>
      </c>
      <c r="B310">
        <v>1969</v>
      </c>
      <c r="C310" t="s">
        <v>37</v>
      </c>
      <c r="D310" t="s">
        <v>35</v>
      </c>
      <c r="E310">
        <v>53374</v>
      </c>
      <c r="F310">
        <v>0</v>
      </c>
      <c r="G310">
        <v>1</v>
      </c>
      <c r="H310" s="1">
        <v>41137</v>
      </c>
      <c r="I310">
        <v>34</v>
      </c>
      <c r="J310">
        <v>896</v>
      </c>
      <c r="K310">
        <v>10</v>
      </c>
      <c r="L310">
        <v>101</v>
      </c>
      <c r="M310">
        <v>13</v>
      </c>
      <c r="N310">
        <v>10</v>
      </c>
      <c r="O310">
        <v>34</v>
      </c>
      <c r="P310">
        <v>6</v>
      </c>
      <c r="Q310">
        <v>4</v>
      </c>
      <c r="R310">
        <v>2</v>
      </c>
      <c r="S310">
        <v>9</v>
      </c>
      <c r="T310">
        <v>9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1</v>
      </c>
      <c r="AA310">
        <v>0</v>
      </c>
      <c r="AB310" t="s">
        <v>32</v>
      </c>
      <c r="AC310" s="13">
        <f>SUM(Table13[[#This Row],[MntWines]:[MntGoldProds]])</f>
        <v>1064</v>
      </c>
      <c r="AD310" s="13">
        <f>AVERAGE(Table13[[#This Row],[MntWines]:[MntGoldProds]])</f>
        <v>177.33333333333334</v>
      </c>
      <c r="AG310">
        <f>SUM(Table13[[#This Row],[NumDealsPurchases]:[NumStorePurchases]])</f>
        <v>21</v>
      </c>
      <c r="AH310" s="14">
        <f>44232-Table13[[#This Row],[Dt_Customer]]</f>
        <v>3095</v>
      </c>
      <c r="AJ310" s="13">
        <f>Table13[[#This Row],[NumDealsPurchases]]/Table13[[#This Row],[Total Number of Purchases]]*100</f>
        <v>28.571428571428569</v>
      </c>
      <c r="AK310">
        <f>6-ROUNDUP(_xlfn.PERCENTRANK.INC(Table13[Recency],Table13[[#This Row],[Recency]])*5, 0)</f>
        <v>4</v>
      </c>
      <c r="AL310" s="15">
        <f>ROUNDUP(_xlfn.PERCENTRANK.INC(Table13[Total Number of Purchases],Table13[[#This Row],[Total Number of Purchases]])*5,0)</f>
        <v>4</v>
      </c>
      <c r="AM310" s="15">
        <f>ROUNDUP(_xlfn.PERCENTRANK.INC(Table13[Total Spend],Table13[[#This Row],[Total Spend]])*5,0)</f>
        <v>4</v>
      </c>
      <c r="AN310" s="15" t="str">
        <f>Table13[[#This Row],[Recency Score]]&amp;Table13[[#This Row],[Frequency Score]]&amp;Table13[[#This Row],[Monetary Score]]</f>
        <v>444</v>
      </c>
      <c r="AO310" s="15" t="str">
        <f>IF(AN310="555","Champions",
IF(AND(LEFT(AN310,1)="5", MID(AN310,2,1)&gt;="3"),"Loyal Customers",
IF(MID(AN310,2,1)="5","Frequent Buyers",
IF(RIGHT(AN310,1)="5","Big Spenders",
IF(LEFT(AN310,1)="4","Potential Loyalists",
IF(LEFT(AN310,1)="3","Needs Attention",
IF(LEFT(AN310,1)="2","About to Sleep",
IF(LEFT(AN310,1)="1","Lost",
IF(LEFT(AN310,1)&lt;="2","At Risk","Others")))))))))</f>
        <v>Potential Loyalists</v>
      </c>
    </row>
    <row r="311" spans="1:41" x14ac:dyDescent="0.3">
      <c r="A311">
        <v>9478</v>
      </c>
      <c r="B311">
        <v>1985</v>
      </c>
      <c r="C311" t="s">
        <v>28</v>
      </c>
      <c r="D311" t="s">
        <v>31</v>
      </c>
      <c r="E311">
        <v>66503</v>
      </c>
      <c r="F311">
        <v>1</v>
      </c>
      <c r="G311">
        <v>0</v>
      </c>
      <c r="H311" s="1">
        <v>41135</v>
      </c>
      <c r="I311">
        <v>30</v>
      </c>
      <c r="J311">
        <v>91</v>
      </c>
      <c r="K311">
        <v>64</v>
      </c>
      <c r="L311">
        <v>128</v>
      </c>
      <c r="M311">
        <v>65</v>
      </c>
      <c r="N311">
        <v>3</v>
      </c>
      <c r="O311">
        <v>50</v>
      </c>
      <c r="P311">
        <v>2</v>
      </c>
      <c r="Q311">
        <v>4</v>
      </c>
      <c r="R311">
        <v>3</v>
      </c>
      <c r="S311">
        <v>6</v>
      </c>
      <c r="T311">
        <v>3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30</v>
      </c>
      <c r="AC311" s="13">
        <f>SUM(Table13[[#This Row],[MntWines]:[MntGoldProds]])</f>
        <v>401</v>
      </c>
      <c r="AD311" s="13">
        <f>AVERAGE(Table13[[#This Row],[MntWines]:[MntGoldProds]])</f>
        <v>66.833333333333329</v>
      </c>
      <c r="AG311">
        <f>SUM(Table13[[#This Row],[NumDealsPurchases]:[NumStorePurchases]])</f>
        <v>15</v>
      </c>
      <c r="AH311" s="14">
        <f>44232-Table13[[#This Row],[Dt_Customer]]</f>
        <v>3097</v>
      </c>
      <c r="AJ311" s="13">
        <f>Table13[[#This Row],[NumDealsPurchases]]/Table13[[#This Row],[Total Number of Purchases]]*100</f>
        <v>13.333333333333334</v>
      </c>
      <c r="AK311">
        <f>6-ROUNDUP(_xlfn.PERCENTRANK.INC(Table13[Recency],Table13[[#This Row],[Recency]])*5, 0)</f>
        <v>4</v>
      </c>
      <c r="AL311" s="15">
        <f>ROUNDUP(_xlfn.PERCENTRANK.INC(Table13[Total Number of Purchases],Table13[[#This Row],[Total Number of Purchases]])*5,0)</f>
        <v>3</v>
      </c>
      <c r="AM311" s="15">
        <f>ROUNDUP(_xlfn.PERCENTRANK.INC(Table13[Total Spend],Table13[[#This Row],[Total Spend]])*5,0)</f>
        <v>3</v>
      </c>
      <c r="AN311" s="15" t="str">
        <f>Table13[[#This Row],[Recency Score]]&amp;Table13[[#This Row],[Frequency Score]]&amp;Table13[[#This Row],[Monetary Score]]</f>
        <v>433</v>
      </c>
      <c r="AO311" s="15" t="str">
        <f>IF(AN311="555","Champions",
IF(AND(LEFT(AN311,1)="5", MID(AN311,2,1)&gt;="3"),"Loyal Customers",
IF(MID(AN311,2,1)="5","Frequent Buyers",
IF(RIGHT(AN311,1)="5","Big Spenders",
IF(LEFT(AN311,1)="4","Potential Loyalists",
IF(LEFT(AN311,1)="3","Needs Attention",
IF(LEFT(AN311,1)="2","About to Sleep",
IF(LEFT(AN311,1)="1","Lost",
IF(LEFT(AN311,1)&lt;="2","At Risk","Others")))))))))</f>
        <v>Potential Loyalists</v>
      </c>
    </row>
    <row r="312" spans="1:41" x14ac:dyDescent="0.3">
      <c r="A312">
        <v>5342</v>
      </c>
      <c r="B312">
        <v>1976</v>
      </c>
      <c r="C312" t="s">
        <v>44</v>
      </c>
      <c r="D312" t="s">
        <v>29</v>
      </c>
      <c r="E312">
        <v>9548</v>
      </c>
      <c r="F312">
        <v>1</v>
      </c>
      <c r="G312">
        <v>0</v>
      </c>
      <c r="H312" s="1">
        <v>41129</v>
      </c>
      <c r="I312">
        <v>31</v>
      </c>
      <c r="J312">
        <v>0</v>
      </c>
      <c r="K312">
        <v>1</v>
      </c>
      <c r="L312">
        <v>3</v>
      </c>
      <c r="M312">
        <v>10</v>
      </c>
      <c r="N312">
        <v>6</v>
      </c>
      <c r="O312">
        <v>9</v>
      </c>
      <c r="P312">
        <v>2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32</v>
      </c>
      <c r="AC312" s="13">
        <f>SUM(Table13[[#This Row],[MntWines]:[MntGoldProds]])</f>
        <v>29</v>
      </c>
      <c r="AD312" s="13">
        <f>AVERAGE(Table13[[#This Row],[MntWines]:[MntGoldProds]])</f>
        <v>4.833333333333333</v>
      </c>
      <c r="AG312">
        <f>SUM(Table13[[#This Row],[NumDealsPurchases]:[NumStorePurchases]])</f>
        <v>6</v>
      </c>
      <c r="AH312" s="14">
        <f>44232-Table13[[#This Row],[Dt_Customer]]</f>
        <v>3103</v>
      </c>
      <c r="AJ312" s="13">
        <f>Table13[[#This Row],[NumDealsPurchases]]/Table13[[#This Row],[Total Number of Purchases]]*100</f>
        <v>33.333333333333329</v>
      </c>
      <c r="AK312">
        <f>6-ROUNDUP(_xlfn.PERCENTRANK.INC(Table13[Recency],Table13[[#This Row],[Recency]])*5, 0)</f>
        <v>4</v>
      </c>
      <c r="AL312" s="15">
        <f>ROUNDUP(_xlfn.PERCENTRANK.INC(Table13[Total Number of Purchases],Table13[[#This Row],[Total Number of Purchases]])*5,0)</f>
        <v>1</v>
      </c>
      <c r="AM312" s="15">
        <f>ROUNDUP(_xlfn.PERCENTRANK.INC(Table13[Total Spend],Table13[[#This Row],[Total Spend]])*5,0)</f>
        <v>1</v>
      </c>
      <c r="AN312" s="15" t="str">
        <f>Table13[[#This Row],[Recency Score]]&amp;Table13[[#This Row],[Frequency Score]]&amp;Table13[[#This Row],[Monetary Score]]</f>
        <v>411</v>
      </c>
      <c r="AO312" s="15" t="str">
        <f>IF(AN312="555","Champions",
IF(AND(LEFT(AN312,1)="5", MID(AN312,2,1)&gt;="3"),"Loyal Customers",
IF(MID(AN312,2,1)="5","Frequent Buyers",
IF(RIGHT(AN312,1)="5","Big Spenders",
IF(LEFT(AN312,1)="4","Potential Loyalists",
IF(LEFT(AN312,1)="3","Needs Attention",
IF(LEFT(AN312,1)="2","About to Sleep",
IF(LEFT(AN312,1)="1","Lost",
IF(LEFT(AN312,1)&lt;="2","At Risk","Others")))))))))</f>
        <v>Potential Loyalists</v>
      </c>
    </row>
    <row r="313" spans="1:41" x14ac:dyDescent="0.3">
      <c r="A313">
        <v>942</v>
      </c>
      <c r="B313">
        <v>1982</v>
      </c>
      <c r="C313" t="s">
        <v>28</v>
      </c>
      <c r="D313" t="s">
        <v>31</v>
      </c>
      <c r="E313">
        <v>39660</v>
      </c>
      <c r="F313">
        <v>1</v>
      </c>
      <c r="G313">
        <v>0</v>
      </c>
      <c r="H313" s="1">
        <v>41129</v>
      </c>
      <c r="I313">
        <v>36</v>
      </c>
      <c r="J313">
        <v>139</v>
      </c>
      <c r="K313">
        <v>13</v>
      </c>
      <c r="L313">
        <v>78</v>
      </c>
      <c r="M313">
        <v>20</v>
      </c>
      <c r="N313">
        <v>13</v>
      </c>
      <c r="O313">
        <v>36</v>
      </c>
      <c r="P313">
        <v>3</v>
      </c>
      <c r="Q313">
        <v>7</v>
      </c>
      <c r="R313">
        <v>1</v>
      </c>
      <c r="S313">
        <v>3</v>
      </c>
      <c r="T313">
        <v>9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 t="s">
        <v>30</v>
      </c>
      <c r="AC313" s="13">
        <f>SUM(Table13[[#This Row],[MntWines]:[MntGoldProds]])</f>
        <v>299</v>
      </c>
      <c r="AD313" s="13">
        <f>AVERAGE(Table13[[#This Row],[MntWines]:[MntGoldProds]])</f>
        <v>49.833333333333336</v>
      </c>
      <c r="AG313">
        <f>SUM(Table13[[#This Row],[NumDealsPurchases]:[NumStorePurchases]])</f>
        <v>14</v>
      </c>
      <c r="AH313" s="14">
        <f>44232-Table13[[#This Row],[Dt_Customer]]</f>
        <v>3103</v>
      </c>
      <c r="AJ313" s="13">
        <f>Table13[[#This Row],[NumDealsPurchases]]/Table13[[#This Row],[Total Number of Purchases]]*100</f>
        <v>21.428571428571427</v>
      </c>
      <c r="AK313">
        <f>6-ROUNDUP(_xlfn.PERCENTRANK.INC(Table13[Recency],Table13[[#This Row],[Recency]])*5, 0)</f>
        <v>4</v>
      </c>
      <c r="AL313" s="15">
        <f>ROUNDUP(_xlfn.PERCENTRANK.INC(Table13[Total Number of Purchases],Table13[[#This Row],[Total Number of Purchases]])*5,0)</f>
        <v>3</v>
      </c>
      <c r="AM313" s="15">
        <f>ROUNDUP(_xlfn.PERCENTRANK.INC(Table13[Total Spend],Table13[[#This Row],[Total Spend]])*5,0)</f>
        <v>3</v>
      </c>
      <c r="AN313" s="15" t="str">
        <f>Table13[[#This Row],[Recency Score]]&amp;Table13[[#This Row],[Frequency Score]]&amp;Table13[[#This Row],[Monetary Score]]</f>
        <v>433</v>
      </c>
      <c r="AO313" s="15" t="str">
        <f>IF(AN313="555","Champions",
IF(AND(LEFT(AN313,1)="5", MID(AN313,2,1)&gt;="3"),"Loyal Customers",
IF(MID(AN313,2,1)="5","Frequent Buyers",
IF(RIGHT(AN313,1)="5","Big Spenders",
IF(LEFT(AN313,1)="4","Potential Loyalists",
IF(LEFT(AN313,1)="3","Needs Attention",
IF(LEFT(AN313,1)="2","About to Sleep",
IF(LEFT(AN313,1)="1","Lost",
IF(LEFT(AN313,1)&lt;="2","At Risk","Others")))))))))</f>
        <v>Potential Loyalists</v>
      </c>
    </row>
    <row r="314" spans="1:41" x14ac:dyDescent="0.3">
      <c r="A314">
        <v>10591</v>
      </c>
      <c r="B314">
        <v>1969</v>
      </c>
      <c r="C314" t="s">
        <v>28</v>
      </c>
      <c r="D314" t="s">
        <v>42</v>
      </c>
      <c r="E314">
        <v>43638</v>
      </c>
      <c r="F314">
        <v>0</v>
      </c>
      <c r="G314">
        <v>1</v>
      </c>
      <c r="H314" s="1">
        <v>41127</v>
      </c>
      <c r="I314">
        <v>37</v>
      </c>
      <c r="J314">
        <v>63</v>
      </c>
      <c r="K314">
        <v>10</v>
      </c>
      <c r="L314">
        <v>83</v>
      </c>
      <c r="M314">
        <v>7</v>
      </c>
      <c r="N314">
        <v>19</v>
      </c>
      <c r="O314">
        <v>19</v>
      </c>
      <c r="P314">
        <v>2</v>
      </c>
      <c r="Q314">
        <v>4</v>
      </c>
      <c r="R314">
        <v>1</v>
      </c>
      <c r="S314">
        <v>4</v>
      </c>
      <c r="T314">
        <v>7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30</v>
      </c>
      <c r="AC314" s="13">
        <f>SUM(Table13[[#This Row],[MntWines]:[MntGoldProds]])</f>
        <v>201</v>
      </c>
      <c r="AD314" s="13">
        <f>AVERAGE(Table13[[#This Row],[MntWines]:[MntGoldProds]])</f>
        <v>33.5</v>
      </c>
      <c r="AG314">
        <f>SUM(Table13[[#This Row],[NumDealsPurchases]:[NumStorePurchases]])</f>
        <v>11</v>
      </c>
      <c r="AH314" s="14">
        <f>44232-Table13[[#This Row],[Dt_Customer]]</f>
        <v>3105</v>
      </c>
      <c r="AJ314" s="13">
        <f>Table13[[#This Row],[NumDealsPurchases]]/Table13[[#This Row],[Total Number of Purchases]]*100</f>
        <v>18.181818181818183</v>
      </c>
      <c r="AK314">
        <f>6-ROUNDUP(_xlfn.PERCENTRANK.INC(Table13[Recency],Table13[[#This Row],[Recency]])*5, 0)</f>
        <v>4</v>
      </c>
      <c r="AL314" s="15">
        <f>ROUNDUP(_xlfn.PERCENTRANK.INC(Table13[Total Number of Purchases],Table13[[#This Row],[Total Number of Purchases]])*5,0)</f>
        <v>2</v>
      </c>
      <c r="AM314" s="15">
        <f>ROUNDUP(_xlfn.PERCENTRANK.INC(Table13[Total Spend],Table13[[#This Row],[Total Spend]])*5,0)</f>
        <v>3</v>
      </c>
      <c r="AN314" s="15" t="str">
        <f>Table13[[#This Row],[Recency Score]]&amp;Table13[[#This Row],[Frequency Score]]&amp;Table13[[#This Row],[Monetary Score]]</f>
        <v>423</v>
      </c>
      <c r="AO314" s="15" t="str">
        <f>IF(AN314="555","Champions",
IF(AND(LEFT(AN314,1)="5", MID(AN314,2,1)&gt;="3"),"Loyal Customers",
IF(MID(AN314,2,1)="5","Frequent Buyers",
IF(RIGHT(AN314,1)="5","Big Spenders",
IF(LEFT(AN314,1)="4","Potential Loyalists",
IF(LEFT(AN314,1)="3","Needs Attention",
IF(LEFT(AN314,1)="2","About to Sleep",
IF(LEFT(AN314,1)="1","Lost",
IF(LEFT(AN314,1)&lt;="2","At Risk","Others")))))))))</f>
        <v>Potential Loyalists</v>
      </c>
    </row>
    <row r="315" spans="1:41" x14ac:dyDescent="0.3">
      <c r="A315">
        <v>9847</v>
      </c>
      <c r="B315">
        <v>1955</v>
      </c>
      <c r="C315" t="s">
        <v>38</v>
      </c>
      <c r="D315" t="s">
        <v>33</v>
      </c>
      <c r="E315">
        <v>62972</v>
      </c>
      <c r="F315">
        <v>0</v>
      </c>
      <c r="G315">
        <v>1</v>
      </c>
      <c r="H315" s="1">
        <v>41124</v>
      </c>
      <c r="I315">
        <v>39</v>
      </c>
      <c r="J315">
        <v>313</v>
      </c>
      <c r="K315">
        <v>15</v>
      </c>
      <c r="L315">
        <v>47</v>
      </c>
      <c r="M315">
        <v>20</v>
      </c>
      <c r="N315">
        <v>0</v>
      </c>
      <c r="O315">
        <v>192</v>
      </c>
      <c r="P315">
        <v>2</v>
      </c>
      <c r="Q315">
        <v>7</v>
      </c>
      <c r="R315">
        <v>4</v>
      </c>
      <c r="S315">
        <v>3</v>
      </c>
      <c r="T315">
        <v>6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30</v>
      </c>
      <c r="AC315" s="13">
        <f>SUM(Table13[[#This Row],[MntWines]:[MntGoldProds]])</f>
        <v>587</v>
      </c>
      <c r="AD315" s="13">
        <f>AVERAGE(Table13[[#This Row],[MntWines]:[MntGoldProds]])</f>
        <v>97.833333333333329</v>
      </c>
      <c r="AG315">
        <f>SUM(Table13[[#This Row],[NumDealsPurchases]:[NumStorePurchases]])</f>
        <v>16</v>
      </c>
      <c r="AH315" s="14">
        <f>44232-Table13[[#This Row],[Dt_Customer]]</f>
        <v>3108</v>
      </c>
      <c r="AJ315" s="13">
        <f>Table13[[#This Row],[NumDealsPurchases]]/Table13[[#This Row],[Total Number of Purchases]]*100</f>
        <v>12.5</v>
      </c>
      <c r="AK315">
        <f>6-ROUNDUP(_xlfn.PERCENTRANK.INC(Table13[Recency],Table13[[#This Row],[Recency]])*5, 0)</f>
        <v>4</v>
      </c>
      <c r="AL315" s="15">
        <f>ROUNDUP(_xlfn.PERCENTRANK.INC(Table13[Total Number of Purchases],Table13[[#This Row],[Total Number of Purchases]])*5,0)</f>
        <v>3</v>
      </c>
      <c r="AM315" s="15">
        <f>ROUNDUP(_xlfn.PERCENTRANK.INC(Table13[Total Spend],Table13[[#This Row],[Total Spend]])*5,0)</f>
        <v>3</v>
      </c>
      <c r="AN315" s="15" t="str">
        <f>Table13[[#This Row],[Recency Score]]&amp;Table13[[#This Row],[Frequency Score]]&amp;Table13[[#This Row],[Monetary Score]]</f>
        <v>433</v>
      </c>
      <c r="AO315" s="15" t="str">
        <f>IF(AN315="555","Champions",
IF(AND(LEFT(AN315,1)="5", MID(AN315,2,1)&gt;="3"),"Loyal Customers",
IF(MID(AN315,2,1)="5","Frequent Buyers",
IF(RIGHT(AN315,1)="5","Big Spenders",
IF(LEFT(AN315,1)="4","Potential Loyalists",
IF(LEFT(AN315,1)="3","Needs Attention",
IF(LEFT(AN315,1)="2","About to Sleep",
IF(LEFT(AN315,1)="1","Lost",
IF(LEFT(AN315,1)&lt;="2","At Risk","Others")))))))))</f>
        <v>Potential Loyalists</v>
      </c>
    </row>
    <row r="316" spans="1:41" x14ac:dyDescent="0.3">
      <c r="A316">
        <v>9094</v>
      </c>
      <c r="B316">
        <v>1955</v>
      </c>
      <c r="C316" t="s">
        <v>38</v>
      </c>
      <c r="D316" t="s">
        <v>33</v>
      </c>
      <c r="E316">
        <v>62972</v>
      </c>
      <c r="F316">
        <v>0</v>
      </c>
      <c r="G316">
        <v>1</v>
      </c>
      <c r="H316" s="1">
        <v>41124</v>
      </c>
      <c r="I316">
        <v>39</v>
      </c>
      <c r="J316">
        <v>313</v>
      </c>
      <c r="K316">
        <v>15</v>
      </c>
      <c r="L316">
        <v>47</v>
      </c>
      <c r="M316">
        <v>20</v>
      </c>
      <c r="N316">
        <v>0</v>
      </c>
      <c r="O316">
        <v>192</v>
      </c>
      <c r="P316">
        <v>2</v>
      </c>
      <c r="Q316">
        <v>7</v>
      </c>
      <c r="R316">
        <v>4</v>
      </c>
      <c r="S316">
        <v>3</v>
      </c>
      <c r="T316">
        <v>6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 t="s">
        <v>30</v>
      </c>
      <c r="AC316" s="13">
        <f>SUM(Table13[[#This Row],[MntWines]:[MntGoldProds]])</f>
        <v>587</v>
      </c>
      <c r="AD316" s="13">
        <f>AVERAGE(Table13[[#This Row],[MntWines]:[MntGoldProds]])</f>
        <v>97.833333333333329</v>
      </c>
      <c r="AG316">
        <f>SUM(Table13[[#This Row],[NumDealsPurchases]:[NumStorePurchases]])</f>
        <v>16</v>
      </c>
      <c r="AH316" s="14">
        <f>44232-Table13[[#This Row],[Dt_Customer]]</f>
        <v>3108</v>
      </c>
      <c r="AJ316" s="13">
        <f>Table13[[#This Row],[NumDealsPurchases]]/Table13[[#This Row],[Total Number of Purchases]]*100</f>
        <v>12.5</v>
      </c>
      <c r="AK316">
        <f>6-ROUNDUP(_xlfn.PERCENTRANK.INC(Table13[Recency],Table13[[#This Row],[Recency]])*5, 0)</f>
        <v>4</v>
      </c>
      <c r="AL316" s="15">
        <f>ROUNDUP(_xlfn.PERCENTRANK.INC(Table13[Total Number of Purchases],Table13[[#This Row],[Total Number of Purchases]])*5,0)</f>
        <v>3</v>
      </c>
      <c r="AM316" s="15">
        <f>ROUNDUP(_xlfn.PERCENTRANK.INC(Table13[Total Spend],Table13[[#This Row],[Total Spend]])*5,0)</f>
        <v>3</v>
      </c>
      <c r="AN316" s="15" t="str">
        <f>Table13[[#This Row],[Recency Score]]&amp;Table13[[#This Row],[Frequency Score]]&amp;Table13[[#This Row],[Monetary Score]]</f>
        <v>433</v>
      </c>
      <c r="AO316" s="15" t="str">
        <f>IF(AN316="555","Champions",
IF(AND(LEFT(AN316,1)="5", MID(AN316,2,1)&gt;="3"),"Loyal Customers",
IF(MID(AN316,2,1)="5","Frequent Buyers",
IF(RIGHT(AN316,1)="5","Big Spenders",
IF(LEFT(AN316,1)="4","Potential Loyalists",
IF(LEFT(AN316,1)="3","Needs Attention",
IF(LEFT(AN316,1)="2","About to Sleep",
IF(LEFT(AN316,1)="1","Lost",
IF(LEFT(AN316,1)&lt;="2","At Risk","Others")))))))))</f>
        <v>Potential Loyalists</v>
      </c>
    </row>
    <row r="317" spans="1:41" x14ac:dyDescent="0.3">
      <c r="A317">
        <v>5117</v>
      </c>
      <c r="B317">
        <v>1963</v>
      </c>
      <c r="C317" t="s">
        <v>38</v>
      </c>
      <c r="D317" t="s">
        <v>33</v>
      </c>
      <c r="E317">
        <v>32632</v>
      </c>
      <c r="F317">
        <v>0</v>
      </c>
      <c r="G317">
        <v>0</v>
      </c>
      <c r="H317" s="1">
        <v>41123</v>
      </c>
      <c r="I317">
        <v>32</v>
      </c>
      <c r="J317">
        <v>63</v>
      </c>
      <c r="K317">
        <v>151</v>
      </c>
      <c r="L317">
        <v>137</v>
      </c>
      <c r="M317">
        <v>153</v>
      </c>
      <c r="N317">
        <v>19</v>
      </c>
      <c r="O317">
        <v>53</v>
      </c>
      <c r="P317">
        <v>2</v>
      </c>
      <c r="Q317">
        <v>4</v>
      </c>
      <c r="R317">
        <v>4</v>
      </c>
      <c r="S317">
        <v>8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30</v>
      </c>
      <c r="AC317" s="13">
        <f>SUM(Table13[[#This Row],[MntWines]:[MntGoldProds]])</f>
        <v>576</v>
      </c>
      <c r="AD317" s="13">
        <f>AVERAGE(Table13[[#This Row],[MntWines]:[MntGoldProds]])</f>
        <v>96</v>
      </c>
      <c r="AG317">
        <f>SUM(Table13[[#This Row],[NumDealsPurchases]:[NumStorePurchases]])</f>
        <v>18</v>
      </c>
      <c r="AH317" s="14">
        <f>44232-Table13[[#This Row],[Dt_Customer]]</f>
        <v>3109</v>
      </c>
      <c r="AJ317" s="13">
        <f>Table13[[#This Row],[NumDealsPurchases]]/Table13[[#This Row],[Total Number of Purchases]]*100</f>
        <v>11.111111111111111</v>
      </c>
      <c r="AK317">
        <f>6-ROUNDUP(_xlfn.PERCENTRANK.INC(Table13[Recency],Table13[[#This Row],[Recency]])*5, 0)</f>
        <v>4</v>
      </c>
      <c r="AL317" s="15">
        <f>ROUNDUP(_xlfn.PERCENTRANK.INC(Table13[Total Number of Purchases],Table13[[#This Row],[Total Number of Purchases]])*5,0)</f>
        <v>4</v>
      </c>
      <c r="AM317" s="15">
        <f>ROUNDUP(_xlfn.PERCENTRANK.INC(Table13[Total Spend],Table13[[#This Row],[Total Spend]])*5,0)</f>
        <v>3</v>
      </c>
      <c r="AN317" s="15" t="str">
        <f>Table13[[#This Row],[Recency Score]]&amp;Table13[[#This Row],[Frequency Score]]&amp;Table13[[#This Row],[Monetary Score]]</f>
        <v>443</v>
      </c>
      <c r="AO317" s="15" t="str">
        <f>IF(AN317="555","Champions",
IF(AND(LEFT(AN317,1)="5", MID(AN317,2,1)&gt;="3"),"Loyal Customers",
IF(MID(AN317,2,1)="5","Frequent Buyers",
IF(RIGHT(AN317,1)="5","Big Spenders",
IF(LEFT(AN317,1)="4","Potential Loyalists",
IF(LEFT(AN317,1)="3","Needs Attention",
IF(LEFT(AN317,1)="2","About to Sleep",
IF(LEFT(AN317,1)="1","Lost",
IF(LEFT(AN317,1)&lt;="2","At Risk","Others")))))))))</f>
        <v>Potential Loyalists</v>
      </c>
    </row>
    <row r="318" spans="1:41" x14ac:dyDescent="0.3">
      <c r="A318">
        <v>453</v>
      </c>
      <c r="B318">
        <v>1956</v>
      </c>
      <c r="C318" t="s">
        <v>37</v>
      </c>
      <c r="D318" t="s">
        <v>42</v>
      </c>
      <c r="E318">
        <v>35340</v>
      </c>
      <c r="F318">
        <v>1</v>
      </c>
      <c r="G318">
        <v>1</v>
      </c>
      <c r="H318" s="1">
        <v>41819</v>
      </c>
      <c r="I318">
        <v>1</v>
      </c>
      <c r="J318">
        <v>27</v>
      </c>
      <c r="K318">
        <v>0</v>
      </c>
      <c r="L318">
        <v>12</v>
      </c>
      <c r="M318">
        <v>0</v>
      </c>
      <c r="N318">
        <v>1</v>
      </c>
      <c r="O318">
        <v>5</v>
      </c>
      <c r="P318">
        <v>2</v>
      </c>
      <c r="Q318">
        <v>2</v>
      </c>
      <c r="R318">
        <v>0</v>
      </c>
      <c r="S318">
        <v>3</v>
      </c>
      <c r="T318">
        <v>5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30</v>
      </c>
      <c r="AC318" s="13">
        <f>SUM(Table13[[#This Row],[MntWines]:[MntGoldProds]])</f>
        <v>45</v>
      </c>
      <c r="AD318" s="13">
        <f>AVERAGE(Table13[[#This Row],[MntWines]:[MntGoldProds]])</f>
        <v>7.5</v>
      </c>
      <c r="AG318">
        <f>SUM(Table13[[#This Row],[NumDealsPurchases]:[NumStorePurchases]])</f>
        <v>7</v>
      </c>
      <c r="AH318" s="14">
        <f>44232-Table13[[#This Row],[Dt_Customer]]</f>
        <v>2413</v>
      </c>
      <c r="AJ318" s="13">
        <f>Table13[[#This Row],[NumDealsPurchases]]/Table13[[#This Row],[Total Number of Purchases]]*100</f>
        <v>28.571428571428569</v>
      </c>
      <c r="AK318">
        <f>6-ROUNDUP(_xlfn.PERCENTRANK.INC(Table13[Recency],Table13[[#This Row],[Recency]])*5, 0)</f>
        <v>5</v>
      </c>
      <c r="AL318" s="15">
        <f>ROUNDUP(_xlfn.PERCENTRANK.INC(Table13[Total Number of Purchases],Table13[[#This Row],[Total Number of Purchases]])*5,0)</f>
        <v>1</v>
      </c>
      <c r="AM318" s="15">
        <f>ROUNDUP(_xlfn.PERCENTRANK.INC(Table13[Total Spend],Table13[[#This Row],[Total Spend]])*5,0)</f>
        <v>1</v>
      </c>
      <c r="AN318" s="15" t="str">
        <f>Table13[[#This Row],[Recency Score]]&amp;Table13[[#This Row],[Frequency Score]]&amp;Table13[[#This Row],[Monetary Score]]</f>
        <v>511</v>
      </c>
      <c r="AO318" s="15" t="str">
        <f>IF(AN318="555","Champions",
IF(AND(LEFT(AN318,1)="5", MID(AN318,2,1)&gt;="3"),"Loyal Customers",
IF(MID(AN318,2,1)="5","Frequent Buyers",
IF(RIGHT(AN318,1)="5","Big Spenders",
IF(LEFT(AN318,1)="4","Potential Loyalists",
IF(LEFT(AN318,1)="3","Needs Attention",
IF(LEFT(AN318,1)="2","About to Sleep",
IF(LEFT(AN318,1)="1","Lost",
IF(LEFT(AN318,1)&lt;="2","At Risk","Others")))))))))</f>
        <v>Others</v>
      </c>
    </row>
    <row r="319" spans="1:41" x14ac:dyDescent="0.3">
      <c r="A319">
        <v>2546</v>
      </c>
      <c r="B319">
        <v>1977</v>
      </c>
      <c r="C319" t="s">
        <v>38</v>
      </c>
      <c r="D319" t="s">
        <v>31</v>
      </c>
      <c r="E319">
        <v>31878</v>
      </c>
      <c r="F319">
        <v>0</v>
      </c>
      <c r="G319">
        <v>1</v>
      </c>
      <c r="H319" s="1">
        <v>41812</v>
      </c>
      <c r="I319">
        <v>7</v>
      </c>
      <c r="J319">
        <v>23</v>
      </c>
      <c r="K319">
        <v>4</v>
      </c>
      <c r="L319">
        <v>5</v>
      </c>
      <c r="M319">
        <v>10</v>
      </c>
      <c r="N319">
        <v>5</v>
      </c>
      <c r="O319">
        <v>23</v>
      </c>
      <c r="P319">
        <v>1</v>
      </c>
      <c r="Q319">
        <v>1</v>
      </c>
      <c r="R319">
        <v>0</v>
      </c>
      <c r="S319">
        <v>4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30</v>
      </c>
      <c r="AC319" s="13">
        <f>SUM(Table13[[#This Row],[MntWines]:[MntGoldProds]])</f>
        <v>70</v>
      </c>
      <c r="AD319" s="13">
        <f>AVERAGE(Table13[[#This Row],[MntWines]:[MntGoldProds]])</f>
        <v>11.666666666666666</v>
      </c>
      <c r="AG319">
        <f>SUM(Table13[[#This Row],[NumDealsPurchases]:[NumStorePurchases]])</f>
        <v>6</v>
      </c>
      <c r="AH319" s="14">
        <f>44232-Table13[[#This Row],[Dt_Customer]]</f>
        <v>2420</v>
      </c>
      <c r="AJ319" s="13">
        <f>Table13[[#This Row],[NumDealsPurchases]]/Table13[[#This Row],[Total Number of Purchases]]*100</f>
        <v>16.666666666666664</v>
      </c>
      <c r="AK319">
        <f>6-ROUNDUP(_xlfn.PERCENTRANK.INC(Table13[Recency],Table13[[#This Row],[Recency]])*5, 0)</f>
        <v>5</v>
      </c>
      <c r="AL319" s="15">
        <f>ROUNDUP(_xlfn.PERCENTRANK.INC(Table13[Total Number of Purchases],Table13[[#This Row],[Total Number of Purchases]])*5,0)</f>
        <v>1</v>
      </c>
      <c r="AM319" s="15">
        <f>ROUNDUP(_xlfn.PERCENTRANK.INC(Table13[Total Spend],Table13[[#This Row],[Total Spend]])*5,0)</f>
        <v>2</v>
      </c>
      <c r="AN319" s="15" t="str">
        <f>Table13[[#This Row],[Recency Score]]&amp;Table13[[#This Row],[Frequency Score]]&amp;Table13[[#This Row],[Monetary Score]]</f>
        <v>512</v>
      </c>
      <c r="AO319" s="15" t="str">
        <f>IF(AN319="555","Champions",
IF(AND(LEFT(AN319,1)="5", MID(AN319,2,1)&gt;="3"),"Loyal Customers",
IF(MID(AN319,2,1)="5","Frequent Buyers",
IF(RIGHT(AN319,1)="5","Big Spenders",
IF(LEFT(AN319,1)="4","Potential Loyalists",
IF(LEFT(AN319,1)="3","Needs Attention",
IF(LEFT(AN319,1)="2","About to Sleep",
IF(LEFT(AN319,1)="1","Lost",
IF(LEFT(AN319,1)&lt;="2","At Risk","Others")))))))))</f>
        <v>Others</v>
      </c>
    </row>
    <row r="320" spans="1:41" x14ac:dyDescent="0.3">
      <c r="A320">
        <v>6271</v>
      </c>
      <c r="B320">
        <v>1952</v>
      </c>
      <c r="C320" t="s">
        <v>37</v>
      </c>
      <c r="D320" t="s">
        <v>33</v>
      </c>
      <c r="E320">
        <v>50870</v>
      </c>
      <c r="F320">
        <v>0</v>
      </c>
      <c r="G320">
        <v>1</v>
      </c>
      <c r="H320" s="1">
        <v>41809</v>
      </c>
      <c r="I320">
        <v>13</v>
      </c>
      <c r="J320">
        <v>53</v>
      </c>
      <c r="K320">
        <v>0</v>
      </c>
      <c r="L320">
        <v>8</v>
      </c>
      <c r="M320">
        <v>0</v>
      </c>
      <c r="N320">
        <v>0</v>
      </c>
      <c r="O320">
        <v>2</v>
      </c>
      <c r="P320">
        <v>1</v>
      </c>
      <c r="Q320">
        <v>2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30</v>
      </c>
      <c r="AC320" s="13">
        <f>SUM(Table13[[#This Row],[MntWines]:[MntGoldProds]])</f>
        <v>63</v>
      </c>
      <c r="AD320" s="13">
        <f>AVERAGE(Table13[[#This Row],[MntWines]:[MntGoldProds]])</f>
        <v>10.5</v>
      </c>
      <c r="AG320">
        <f>SUM(Table13[[#This Row],[NumDealsPurchases]:[NumStorePurchases]])</f>
        <v>6</v>
      </c>
      <c r="AH320" s="14">
        <f>44232-Table13[[#This Row],[Dt_Customer]]</f>
        <v>2423</v>
      </c>
      <c r="AJ320" s="13">
        <f>Table13[[#This Row],[NumDealsPurchases]]/Table13[[#This Row],[Total Number of Purchases]]*100</f>
        <v>16.666666666666664</v>
      </c>
      <c r="AK320">
        <f>6-ROUNDUP(_xlfn.PERCENTRANK.INC(Table13[Recency],Table13[[#This Row],[Recency]])*5, 0)</f>
        <v>5</v>
      </c>
      <c r="AL320" s="15">
        <f>ROUNDUP(_xlfn.PERCENTRANK.INC(Table13[Total Number of Purchases],Table13[[#This Row],[Total Number of Purchases]])*5,0)</f>
        <v>1</v>
      </c>
      <c r="AM320" s="15">
        <f>ROUNDUP(_xlfn.PERCENTRANK.INC(Table13[Total Spend],Table13[[#This Row],[Total Spend]])*5,0)</f>
        <v>2</v>
      </c>
      <c r="AN320" s="15" t="str">
        <f>Table13[[#This Row],[Recency Score]]&amp;Table13[[#This Row],[Frequency Score]]&amp;Table13[[#This Row],[Monetary Score]]</f>
        <v>512</v>
      </c>
      <c r="AO320" s="15" t="str">
        <f>IF(AN320="555","Champions",
IF(AND(LEFT(AN320,1)="5", MID(AN320,2,1)&gt;="3"),"Loyal Customers",
IF(MID(AN320,2,1)="5","Frequent Buyers",
IF(RIGHT(AN320,1)="5","Big Spenders",
IF(LEFT(AN320,1)="4","Potential Loyalists",
IF(LEFT(AN320,1)="3","Needs Attention",
IF(LEFT(AN320,1)="2","About to Sleep",
IF(LEFT(AN320,1)="1","Lost",
IF(LEFT(AN320,1)&lt;="2","At Risk","Others")))))))))</f>
        <v>Others</v>
      </c>
    </row>
    <row r="321" spans="1:41" x14ac:dyDescent="0.3">
      <c r="A321">
        <v>10785</v>
      </c>
      <c r="B321">
        <v>1969</v>
      </c>
      <c r="C321" t="s">
        <v>28</v>
      </c>
      <c r="D321" t="s">
        <v>33</v>
      </c>
      <c r="E321">
        <v>44078</v>
      </c>
      <c r="F321">
        <v>1</v>
      </c>
      <c r="G321">
        <v>1</v>
      </c>
      <c r="H321" s="1">
        <v>41809</v>
      </c>
      <c r="I321">
        <v>17</v>
      </c>
      <c r="J321">
        <v>24</v>
      </c>
      <c r="K321">
        <v>1</v>
      </c>
      <c r="L321">
        <v>10</v>
      </c>
      <c r="M321">
        <v>2</v>
      </c>
      <c r="N321">
        <v>0</v>
      </c>
      <c r="O321">
        <v>4</v>
      </c>
      <c r="P321">
        <v>2</v>
      </c>
      <c r="Q321">
        <v>2</v>
      </c>
      <c r="R321">
        <v>0</v>
      </c>
      <c r="S321">
        <v>3</v>
      </c>
      <c r="T321">
        <v>5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43</v>
      </c>
      <c r="AC321" s="13">
        <f>SUM(Table13[[#This Row],[MntWines]:[MntGoldProds]])</f>
        <v>41</v>
      </c>
      <c r="AD321" s="13">
        <f>AVERAGE(Table13[[#This Row],[MntWines]:[MntGoldProds]])</f>
        <v>6.833333333333333</v>
      </c>
      <c r="AG321">
        <f>SUM(Table13[[#This Row],[NumDealsPurchases]:[NumStorePurchases]])</f>
        <v>7</v>
      </c>
      <c r="AH321" s="14">
        <f>44232-Table13[[#This Row],[Dt_Customer]]</f>
        <v>2423</v>
      </c>
      <c r="AJ321" s="13">
        <f>Table13[[#This Row],[NumDealsPurchases]]/Table13[[#This Row],[Total Number of Purchases]]*100</f>
        <v>28.571428571428569</v>
      </c>
      <c r="AK321">
        <f>6-ROUNDUP(_xlfn.PERCENTRANK.INC(Table13[Recency],Table13[[#This Row],[Recency]])*5, 0)</f>
        <v>5</v>
      </c>
      <c r="AL321" s="15">
        <f>ROUNDUP(_xlfn.PERCENTRANK.INC(Table13[Total Number of Purchases],Table13[[#This Row],[Total Number of Purchases]])*5,0)</f>
        <v>1</v>
      </c>
      <c r="AM321" s="15">
        <f>ROUNDUP(_xlfn.PERCENTRANK.INC(Table13[Total Spend],Table13[[#This Row],[Total Spend]])*5,0)</f>
        <v>1</v>
      </c>
      <c r="AN321" s="15" t="str">
        <f>Table13[[#This Row],[Recency Score]]&amp;Table13[[#This Row],[Frequency Score]]&amp;Table13[[#This Row],[Monetary Score]]</f>
        <v>511</v>
      </c>
      <c r="AO321" s="15" t="str">
        <f>IF(AN321="555","Champions",
IF(AND(LEFT(AN321,1)="5", MID(AN321,2,1)&gt;="3"),"Loyal Customers",
IF(MID(AN321,2,1)="5","Frequent Buyers",
IF(RIGHT(AN321,1)="5","Big Spenders",
IF(LEFT(AN321,1)="4","Potential Loyalists",
IF(LEFT(AN321,1)="3","Needs Attention",
IF(LEFT(AN321,1)="2","About to Sleep",
IF(LEFT(AN321,1)="1","Lost",
IF(LEFT(AN321,1)&lt;="2","At Risk","Others")))))))))</f>
        <v>Others</v>
      </c>
    </row>
    <row r="322" spans="1:41" x14ac:dyDescent="0.3">
      <c r="A322">
        <v>6355</v>
      </c>
      <c r="B322">
        <v>1978</v>
      </c>
      <c r="C322" t="s">
        <v>28</v>
      </c>
      <c r="D322" t="s">
        <v>33</v>
      </c>
      <c r="E322">
        <v>44359</v>
      </c>
      <c r="F322">
        <v>1</v>
      </c>
      <c r="G322">
        <v>1</v>
      </c>
      <c r="H322" s="1">
        <v>41807</v>
      </c>
      <c r="I322">
        <v>19</v>
      </c>
      <c r="J322">
        <v>20</v>
      </c>
      <c r="K322">
        <v>0</v>
      </c>
      <c r="L322">
        <v>14</v>
      </c>
      <c r="M322">
        <v>7</v>
      </c>
      <c r="N322">
        <v>3</v>
      </c>
      <c r="O322">
        <v>1</v>
      </c>
      <c r="P322">
        <v>3</v>
      </c>
      <c r="Q322">
        <v>2</v>
      </c>
      <c r="R322">
        <v>0</v>
      </c>
      <c r="S322">
        <v>4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30</v>
      </c>
      <c r="AC322" s="13">
        <f>SUM(Table13[[#This Row],[MntWines]:[MntGoldProds]])</f>
        <v>45</v>
      </c>
      <c r="AD322" s="13">
        <f>AVERAGE(Table13[[#This Row],[MntWines]:[MntGoldProds]])</f>
        <v>7.5</v>
      </c>
      <c r="AG322">
        <f>SUM(Table13[[#This Row],[NumDealsPurchases]:[NumStorePurchases]])</f>
        <v>9</v>
      </c>
      <c r="AH322" s="14">
        <f>44232-Table13[[#This Row],[Dt_Customer]]</f>
        <v>2425</v>
      </c>
      <c r="AJ322" s="13">
        <f>Table13[[#This Row],[NumDealsPurchases]]/Table13[[#This Row],[Total Number of Purchases]]*100</f>
        <v>33.333333333333329</v>
      </c>
      <c r="AK322">
        <f>6-ROUNDUP(_xlfn.PERCENTRANK.INC(Table13[Recency],Table13[[#This Row],[Recency]])*5, 0)</f>
        <v>5</v>
      </c>
      <c r="AL322" s="15">
        <f>ROUNDUP(_xlfn.PERCENTRANK.INC(Table13[Total Number of Purchases],Table13[[#This Row],[Total Number of Purchases]])*5,0)</f>
        <v>2</v>
      </c>
      <c r="AM322" s="15">
        <f>ROUNDUP(_xlfn.PERCENTRANK.INC(Table13[Total Spend],Table13[[#This Row],[Total Spend]])*5,0)</f>
        <v>1</v>
      </c>
      <c r="AN322" s="15" t="str">
        <f>Table13[[#This Row],[Recency Score]]&amp;Table13[[#This Row],[Frequency Score]]&amp;Table13[[#This Row],[Monetary Score]]</f>
        <v>521</v>
      </c>
      <c r="AO322" s="15" t="str">
        <f>IF(AN322="555","Champions",
IF(AND(LEFT(AN322,1)="5", MID(AN322,2,1)&gt;="3"),"Loyal Customers",
IF(MID(AN322,2,1)="5","Frequent Buyers",
IF(RIGHT(AN322,1)="5","Big Spenders",
IF(LEFT(AN322,1)="4","Potential Loyalists",
IF(LEFT(AN322,1)="3","Needs Attention",
IF(LEFT(AN322,1)="2","About to Sleep",
IF(LEFT(AN322,1)="1","Lost",
IF(LEFT(AN322,1)&lt;="2","At Risk","Others")))))))))</f>
        <v>Others</v>
      </c>
    </row>
    <row r="323" spans="1:41" x14ac:dyDescent="0.3">
      <c r="A323">
        <v>1</v>
      </c>
      <c r="B323">
        <v>1961</v>
      </c>
      <c r="C323" t="s">
        <v>28</v>
      </c>
      <c r="D323" t="s">
        <v>31</v>
      </c>
      <c r="E323">
        <v>57091</v>
      </c>
      <c r="F323">
        <v>0</v>
      </c>
      <c r="G323">
        <v>0</v>
      </c>
      <c r="H323" s="1">
        <v>41805</v>
      </c>
      <c r="I323">
        <v>0</v>
      </c>
      <c r="J323">
        <v>464</v>
      </c>
      <c r="K323">
        <v>5</v>
      </c>
      <c r="L323">
        <v>64</v>
      </c>
      <c r="M323">
        <v>7</v>
      </c>
      <c r="N323">
        <v>0</v>
      </c>
      <c r="O323">
        <v>37</v>
      </c>
      <c r="P323">
        <v>1</v>
      </c>
      <c r="Q323">
        <v>7</v>
      </c>
      <c r="R323">
        <v>3</v>
      </c>
      <c r="S323">
        <v>7</v>
      </c>
      <c r="T323">
        <v>5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1</v>
      </c>
      <c r="AA323">
        <v>0</v>
      </c>
      <c r="AB323" t="s">
        <v>32</v>
      </c>
      <c r="AC323" s="13">
        <f>SUM(Table13[[#This Row],[MntWines]:[MntGoldProds]])</f>
        <v>577</v>
      </c>
      <c r="AD323" s="13">
        <f>AVERAGE(Table13[[#This Row],[MntWines]:[MntGoldProds]])</f>
        <v>96.166666666666671</v>
      </c>
      <c r="AG323">
        <f>SUM(Table13[[#This Row],[NumDealsPurchases]:[NumStorePurchases]])</f>
        <v>18</v>
      </c>
      <c r="AH323" s="14">
        <f>44232-Table13[[#This Row],[Dt_Customer]]</f>
        <v>2427</v>
      </c>
      <c r="AJ323" s="13">
        <f>Table13[[#This Row],[NumDealsPurchases]]/Table13[[#This Row],[Total Number of Purchases]]*100</f>
        <v>5.5555555555555554</v>
      </c>
      <c r="AK323">
        <f>6-ROUNDUP(_xlfn.PERCENTRANK.INC(Table13[Recency],Table13[[#This Row],[Recency]])*5, 0)</f>
        <v>6</v>
      </c>
      <c r="AL323" s="15">
        <f>ROUNDUP(_xlfn.PERCENTRANK.INC(Table13[Total Number of Purchases],Table13[[#This Row],[Total Number of Purchases]])*5,0)</f>
        <v>4</v>
      </c>
      <c r="AM323" s="15">
        <f>ROUNDUP(_xlfn.PERCENTRANK.INC(Table13[Total Spend],Table13[[#This Row],[Total Spend]])*5,0)</f>
        <v>3</v>
      </c>
      <c r="AN323" s="15" t="str">
        <f>Table13[[#This Row],[Recency Score]]&amp;Table13[[#This Row],[Frequency Score]]&amp;Table13[[#This Row],[Monetary Score]]</f>
        <v>643</v>
      </c>
      <c r="AO323" s="15" t="str">
        <f>IF(AN323="555","Champions",
IF(AND(LEFT(AN323,1)="5", MID(AN323,2,1)&gt;="3"),"Loyal Customers",
IF(MID(AN323,2,1)="5","Frequent Buyers",
IF(RIGHT(AN323,1)="5","Big Spenders",
IF(LEFT(AN323,1)="4","Potential Loyalists",
IF(LEFT(AN323,1)="3","Needs Attention",
IF(LEFT(AN323,1)="2","About to Sleep",
IF(LEFT(AN323,1)="1","Lost",
IF(LEFT(AN323,1)&lt;="2","At Risk","Others")))))))))</f>
        <v>Others</v>
      </c>
    </row>
    <row r="324" spans="1:41" x14ac:dyDescent="0.3">
      <c r="A324">
        <v>8566</v>
      </c>
      <c r="B324">
        <v>1961</v>
      </c>
      <c r="C324" t="s">
        <v>37</v>
      </c>
      <c r="D324" t="s">
        <v>35</v>
      </c>
      <c r="E324">
        <v>32583</v>
      </c>
      <c r="F324">
        <v>1</v>
      </c>
      <c r="G324">
        <v>1</v>
      </c>
      <c r="H324" s="1">
        <v>41805</v>
      </c>
      <c r="I324">
        <v>10</v>
      </c>
      <c r="J324">
        <v>5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30</v>
      </c>
      <c r="AC324" s="13">
        <f>SUM(Table13[[#This Row],[MntWines]:[MntGoldProds]])</f>
        <v>9</v>
      </c>
      <c r="AD324" s="13">
        <f>AVERAGE(Table13[[#This Row],[MntWines]:[MntGoldProds]])</f>
        <v>1.5</v>
      </c>
      <c r="AG324">
        <f>SUM(Table13[[#This Row],[NumDealsPurchases]:[NumStorePurchases]])</f>
        <v>4</v>
      </c>
      <c r="AH324" s="14">
        <f>44232-Table13[[#This Row],[Dt_Customer]]</f>
        <v>2427</v>
      </c>
      <c r="AJ324" s="13">
        <f>Table13[[#This Row],[NumDealsPurchases]]/Table13[[#This Row],[Total Number of Purchases]]*100</f>
        <v>25</v>
      </c>
      <c r="AK324">
        <f>6-ROUNDUP(_xlfn.PERCENTRANK.INC(Table13[Recency],Table13[[#This Row],[Recency]])*5, 0)</f>
        <v>5</v>
      </c>
      <c r="AL324" s="15">
        <f>ROUNDUP(_xlfn.PERCENTRANK.INC(Table13[Total Number of Purchases],Table13[[#This Row],[Total Number of Purchases]])*5,0)</f>
        <v>1</v>
      </c>
      <c r="AM324" s="15">
        <f>ROUNDUP(_xlfn.PERCENTRANK.INC(Table13[Total Spend],Table13[[#This Row],[Total Spend]])*5,0)</f>
        <v>1</v>
      </c>
      <c r="AN324" s="15" t="str">
        <f>Table13[[#This Row],[Recency Score]]&amp;Table13[[#This Row],[Frequency Score]]&amp;Table13[[#This Row],[Monetary Score]]</f>
        <v>511</v>
      </c>
      <c r="AO324" s="15" t="str">
        <f>IF(AN324="555","Champions",
IF(AND(LEFT(AN324,1)="5", MID(AN324,2,1)&gt;="3"),"Loyal Customers",
IF(MID(AN324,2,1)="5","Frequent Buyers",
IF(RIGHT(AN324,1)="5","Big Spenders",
IF(LEFT(AN324,1)="4","Potential Loyalists",
IF(LEFT(AN324,1)="3","Needs Attention",
IF(LEFT(AN324,1)="2","About to Sleep",
IF(LEFT(AN324,1)="1","Lost",
IF(LEFT(AN324,1)&lt;="2","At Risk","Others")))))))))</f>
        <v>Others</v>
      </c>
    </row>
    <row r="325" spans="1:41" x14ac:dyDescent="0.3">
      <c r="A325">
        <v>9725</v>
      </c>
      <c r="B325">
        <v>1966</v>
      </c>
      <c r="C325" t="s">
        <v>37</v>
      </c>
      <c r="D325" t="s">
        <v>35</v>
      </c>
      <c r="E325">
        <v>28764</v>
      </c>
      <c r="F325">
        <v>1</v>
      </c>
      <c r="G325">
        <v>1</v>
      </c>
      <c r="H325" s="1">
        <v>41795</v>
      </c>
      <c r="I325">
        <v>16</v>
      </c>
      <c r="J325">
        <v>8</v>
      </c>
      <c r="K325">
        <v>0</v>
      </c>
      <c r="L325">
        <v>3</v>
      </c>
      <c r="M325">
        <v>0</v>
      </c>
      <c r="N325">
        <v>0</v>
      </c>
      <c r="O325">
        <v>1</v>
      </c>
      <c r="P325">
        <v>1</v>
      </c>
      <c r="Q325">
        <v>1</v>
      </c>
      <c r="R325">
        <v>0</v>
      </c>
      <c r="S325">
        <v>2</v>
      </c>
      <c r="T325">
        <v>8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 t="s">
        <v>30</v>
      </c>
      <c r="AC325" s="13">
        <f>SUM(Table13[[#This Row],[MntWines]:[MntGoldProds]])</f>
        <v>12</v>
      </c>
      <c r="AD325" s="13">
        <f>AVERAGE(Table13[[#This Row],[MntWines]:[MntGoldProds]])</f>
        <v>2</v>
      </c>
      <c r="AG325">
        <f>SUM(Table13[[#This Row],[NumDealsPurchases]:[NumStorePurchases]])</f>
        <v>4</v>
      </c>
      <c r="AH325" s="14">
        <f>44232-Table13[[#This Row],[Dt_Customer]]</f>
        <v>2437</v>
      </c>
      <c r="AJ325" s="13">
        <f>Table13[[#This Row],[NumDealsPurchases]]/Table13[[#This Row],[Total Number of Purchases]]*100</f>
        <v>25</v>
      </c>
      <c r="AK325">
        <f>6-ROUNDUP(_xlfn.PERCENTRANK.INC(Table13[Recency],Table13[[#This Row],[Recency]])*5, 0)</f>
        <v>5</v>
      </c>
      <c r="AL325" s="15">
        <f>ROUNDUP(_xlfn.PERCENTRANK.INC(Table13[Total Number of Purchases],Table13[[#This Row],[Total Number of Purchases]])*5,0)</f>
        <v>1</v>
      </c>
      <c r="AM325" s="15">
        <f>ROUNDUP(_xlfn.PERCENTRANK.INC(Table13[Total Spend],Table13[[#This Row],[Total Spend]])*5,0)</f>
        <v>1</v>
      </c>
      <c r="AN325" s="15" t="str">
        <f>Table13[[#This Row],[Recency Score]]&amp;Table13[[#This Row],[Frequency Score]]&amp;Table13[[#This Row],[Monetary Score]]</f>
        <v>511</v>
      </c>
      <c r="AO325" s="15" t="str">
        <f>IF(AN325="555","Champions",
IF(AND(LEFT(AN325,1)="5", MID(AN325,2,1)&gt;="3"),"Loyal Customers",
IF(MID(AN325,2,1)="5","Frequent Buyers",
IF(RIGHT(AN325,1)="5","Big Spenders",
IF(LEFT(AN325,1)="4","Potential Loyalists",
IF(LEFT(AN325,1)="3","Needs Attention",
IF(LEFT(AN325,1)="2","About to Sleep",
IF(LEFT(AN325,1)="1","Lost",
IF(LEFT(AN325,1)&lt;="2","At Risk","Others")))))))))</f>
        <v>Others</v>
      </c>
    </row>
    <row r="326" spans="1:41" x14ac:dyDescent="0.3">
      <c r="A326">
        <v>263</v>
      </c>
      <c r="B326">
        <v>1945</v>
      </c>
      <c r="C326" t="s">
        <v>37</v>
      </c>
      <c r="D326" t="s">
        <v>31</v>
      </c>
      <c r="E326">
        <v>45576</v>
      </c>
      <c r="F326">
        <v>0</v>
      </c>
      <c r="G326">
        <v>0</v>
      </c>
      <c r="H326" s="1">
        <v>41787</v>
      </c>
      <c r="I326">
        <v>9</v>
      </c>
      <c r="J326">
        <v>56</v>
      </c>
      <c r="K326">
        <v>19</v>
      </c>
      <c r="L326">
        <v>29</v>
      </c>
      <c r="M326">
        <v>2</v>
      </c>
      <c r="N326">
        <v>14</v>
      </c>
      <c r="O326">
        <v>25</v>
      </c>
      <c r="P326">
        <v>1</v>
      </c>
      <c r="Q326">
        <v>3</v>
      </c>
      <c r="R326">
        <v>1</v>
      </c>
      <c r="S326">
        <v>3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 t="s">
        <v>30</v>
      </c>
      <c r="AC326" s="13">
        <f>SUM(Table13[[#This Row],[MntWines]:[MntGoldProds]])</f>
        <v>145</v>
      </c>
      <c r="AD326" s="13">
        <f>AVERAGE(Table13[[#This Row],[MntWines]:[MntGoldProds]])</f>
        <v>24.166666666666668</v>
      </c>
      <c r="AG326">
        <f>SUM(Table13[[#This Row],[NumDealsPurchases]:[NumStorePurchases]])</f>
        <v>8</v>
      </c>
      <c r="AH326" s="14">
        <f>44232-Table13[[#This Row],[Dt_Customer]]</f>
        <v>2445</v>
      </c>
      <c r="AJ326" s="13">
        <f>Table13[[#This Row],[NumDealsPurchases]]/Table13[[#This Row],[Total Number of Purchases]]*100</f>
        <v>12.5</v>
      </c>
      <c r="AK326">
        <f>6-ROUNDUP(_xlfn.PERCENTRANK.INC(Table13[Recency],Table13[[#This Row],[Recency]])*5, 0)</f>
        <v>5</v>
      </c>
      <c r="AL326" s="15">
        <f>ROUNDUP(_xlfn.PERCENTRANK.INC(Table13[Total Number of Purchases],Table13[[#This Row],[Total Number of Purchases]])*5,0)</f>
        <v>2</v>
      </c>
      <c r="AM326" s="15">
        <f>ROUNDUP(_xlfn.PERCENTRANK.INC(Table13[Total Spend],Table13[[#This Row],[Total Spend]])*5,0)</f>
        <v>2</v>
      </c>
      <c r="AN326" s="15" t="str">
        <f>Table13[[#This Row],[Recency Score]]&amp;Table13[[#This Row],[Frequency Score]]&amp;Table13[[#This Row],[Monetary Score]]</f>
        <v>522</v>
      </c>
      <c r="AO326" s="15" t="str">
        <f>IF(AN326="555","Champions",
IF(AND(LEFT(AN326,1)="5", MID(AN326,2,1)&gt;="3"),"Loyal Customers",
IF(MID(AN326,2,1)="5","Frequent Buyers",
IF(RIGHT(AN326,1)="5","Big Spenders",
IF(LEFT(AN326,1)="4","Potential Loyalists",
IF(LEFT(AN326,1)="3","Needs Attention",
IF(LEFT(AN326,1)="2","About to Sleep",
IF(LEFT(AN326,1)="1","Lost",
IF(LEFT(AN326,1)&lt;="2","At Risk","Others")))))))))</f>
        <v>Others</v>
      </c>
    </row>
    <row r="327" spans="1:41" x14ac:dyDescent="0.3">
      <c r="A327">
        <v>10084</v>
      </c>
      <c r="B327">
        <v>1972</v>
      </c>
      <c r="C327" t="s">
        <v>28</v>
      </c>
      <c r="D327" t="s">
        <v>33</v>
      </c>
      <c r="E327">
        <v>24434</v>
      </c>
      <c r="F327">
        <v>2</v>
      </c>
      <c r="G327">
        <v>0</v>
      </c>
      <c r="H327" s="1">
        <v>41777</v>
      </c>
      <c r="I327">
        <v>9</v>
      </c>
      <c r="J327">
        <v>3</v>
      </c>
      <c r="K327">
        <v>2</v>
      </c>
      <c r="L327">
        <v>8</v>
      </c>
      <c r="M327">
        <v>20</v>
      </c>
      <c r="N327">
        <v>0</v>
      </c>
      <c r="O327">
        <v>17</v>
      </c>
      <c r="P327">
        <v>2</v>
      </c>
      <c r="Q327">
        <v>2</v>
      </c>
      <c r="R327">
        <v>1</v>
      </c>
      <c r="S327">
        <v>2</v>
      </c>
      <c r="T327">
        <v>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40</v>
      </c>
      <c r="AC327" s="13">
        <f>SUM(Table13[[#This Row],[MntWines]:[MntGoldProds]])</f>
        <v>50</v>
      </c>
      <c r="AD327" s="13">
        <f>AVERAGE(Table13[[#This Row],[MntWines]:[MntGoldProds]])</f>
        <v>8.3333333333333339</v>
      </c>
      <c r="AG327">
        <f>SUM(Table13[[#This Row],[NumDealsPurchases]:[NumStorePurchases]])</f>
        <v>7</v>
      </c>
      <c r="AH327" s="14">
        <f>44232-Table13[[#This Row],[Dt_Customer]]</f>
        <v>2455</v>
      </c>
      <c r="AJ327" s="13">
        <f>Table13[[#This Row],[NumDealsPurchases]]/Table13[[#This Row],[Total Number of Purchases]]*100</f>
        <v>28.571428571428569</v>
      </c>
      <c r="AK327">
        <f>6-ROUNDUP(_xlfn.PERCENTRANK.INC(Table13[Recency],Table13[[#This Row],[Recency]])*5, 0)</f>
        <v>5</v>
      </c>
      <c r="AL327" s="15">
        <f>ROUNDUP(_xlfn.PERCENTRANK.INC(Table13[Total Number of Purchases],Table13[[#This Row],[Total Number of Purchases]])*5,0)</f>
        <v>1</v>
      </c>
      <c r="AM327" s="15">
        <f>ROUNDUP(_xlfn.PERCENTRANK.INC(Table13[Total Spend],Table13[[#This Row],[Total Spend]])*5,0)</f>
        <v>1</v>
      </c>
      <c r="AN327" s="15" t="str">
        <f>Table13[[#This Row],[Recency Score]]&amp;Table13[[#This Row],[Frequency Score]]&amp;Table13[[#This Row],[Monetary Score]]</f>
        <v>511</v>
      </c>
      <c r="AO327" s="15" t="str">
        <f>IF(AN327="555","Champions",
IF(AND(LEFT(AN327,1)="5", MID(AN327,2,1)&gt;="3"),"Loyal Customers",
IF(MID(AN327,2,1)="5","Frequent Buyers",
IF(RIGHT(AN327,1)="5","Big Spenders",
IF(LEFT(AN327,1)="4","Potential Loyalists",
IF(LEFT(AN327,1)="3","Needs Attention",
IF(LEFT(AN327,1)="2","About to Sleep",
IF(LEFT(AN327,1)="1","Lost",
IF(LEFT(AN327,1)&lt;="2","At Risk","Others")))))))))</f>
        <v>Others</v>
      </c>
    </row>
    <row r="328" spans="1:41" x14ac:dyDescent="0.3">
      <c r="A328">
        <v>10476</v>
      </c>
      <c r="B328">
        <v>1958</v>
      </c>
      <c r="C328" t="s">
        <v>28</v>
      </c>
      <c r="D328" t="s">
        <v>33</v>
      </c>
      <c r="E328">
        <v>67267</v>
      </c>
      <c r="F328">
        <v>0</v>
      </c>
      <c r="G328">
        <v>1</v>
      </c>
      <c r="H328" s="1">
        <v>41772</v>
      </c>
      <c r="I328">
        <v>0</v>
      </c>
      <c r="J328">
        <v>134</v>
      </c>
      <c r="K328">
        <v>11</v>
      </c>
      <c r="L328">
        <v>59</v>
      </c>
      <c r="M328">
        <v>15</v>
      </c>
      <c r="N328">
        <v>2</v>
      </c>
      <c r="O328">
        <v>30</v>
      </c>
      <c r="P328">
        <v>1</v>
      </c>
      <c r="Q328">
        <v>3</v>
      </c>
      <c r="R328">
        <v>2</v>
      </c>
      <c r="S328">
        <v>5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34</v>
      </c>
      <c r="AC328" s="13">
        <f>SUM(Table13[[#This Row],[MntWines]:[MntGoldProds]])</f>
        <v>251</v>
      </c>
      <c r="AD328" s="13">
        <f>AVERAGE(Table13[[#This Row],[MntWines]:[MntGoldProds]])</f>
        <v>41.833333333333336</v>
      </c>
      <c r="AG328">
        <f>SUM(Table13[[#This Row],[NumDealsPurchases]:[NumStorePurchases]])</f>
        <v>11</v>
      </c>
      <c r="AH328" s="14">
        <f>44232-Table13[[#This Row],[Dt_Customer]]</f>
        <v>2460</v>
      </c>
      <c r="AJ328" s="13">
        <f>Table13[[#This Row],[NumDealsPurchases]]/Table13[[#This Row],[Total Number of Purchases]]*100</f>
        <v>9.0909090909090917</v>
      </c>
      <c r="AK328">
        <f>6-ROUNDUP(_xlfn.PERCENTRANK.INC(Table13[Recency],Table13[[#This Row],[Recency]])*5, 0)</f>
        <v>6</v>
      </c>
      <c r="AL328" s="15">
        <f>ROUNDUP(_xlfn.PERCENTRANK.INC(Table13[Total Number of Purchases],Table13[[#This Row],[Total Number of Purchases]])*5,0)</f>
        <v>2</v>
      </c>
      <c r="AM328" s="15">
        <f>ROUNDUP(_xlfn.PERCENTRANK.INC(Table13[Total Spend],Table13[[#This Row],[Total Spend]])*5,0)</f>
        <v>3</v>
      </c>
      <c r="AN328" s="15" t="str">
        <f>Table13[[#This Row],[Recency Score]]&amp;Table13[[#This Row],[Frequency Score]]&amp;Table13[[#This Row],[Monetary Score]]</f>
        <v>623</v>
      </c>
      <c r="AO328" s="15" t="str">
        <f>IF(AN328="555","Champions",
IF(AND(LEFT(AN328,1)="5", MID(AN328,2,1)&gt;="3"),"Loyal Customers",
IF(MID(AN328,2,1)="5","Frequent Buyers",
IF(RIGHT(AN328,1)="5","Big Spenders",
IF(LEFT(AN328,1)="4","Potential Loyalists",
IF(LEFT(AN328,1)="3","Needs Attention",
IF(LEFT(AN328,1)="2","About to Sleep",
IF(LEFT(AN328,1)="1","Lost",
IF(LEFT(AN328,1)&lt;="2","At Risk","Others")))))))))</f>
        <v>Others</v>
      </c>
    </row>
    <row r="329" spans="1:41" x14ac:dyDescent="0.3">
      <c r="A329">
        <v>7264</v>
      </c>
      <c r="B329">
        <v>1978</v>
      </c>
      <c r="C329" t="s">
        <v>38</v>
      </c>
      <c r="D329" t="s">
        <v>31</v>
      </c>
      <c r="E329">
        <v>52195</v>
      </c>
      <c r="F329">
        <v>2</v>
      </c>
      <c r="G329">
        <v>1</v>
      </c>
      <c r="H329" s="1">
        <v>41771</v>
      </c>
      <c r="I329">
        <v>2</v>
      </c>
      <c r="J329">
        <v>12</v>
      </c>
      <c r="K329">
        <v>0</v>
      </c>
      <c r="L329">
        <v>4</v>
      </c>
      <c r="M329">
        <v>0</v>
      </c>
      <c r="N329">
        <v>0</v>
      </c>
      <c r="O329">
        <v>1</v>
      </c>
      <c r="P329">
        <v>1</v>
      </c>
      <c r="Q329">
        <v>1</v>
      </c>
      <c r="R329">
        <v>0</v>
      </c>
      <c r="S329">
        <v>2</v>
      </c>
      <c r="T329">
        <v>8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43</v>
      </c>
      <c r="AC329" s="13">
        <f>SUM(Table13[[#This Row],[MntWines]:[MntGoldProds]])</f>
        <v>17</v>
      </c>
      <c r="AD329" s="13">
        <f>AVERAGE(Table13[[#This Row],[MntWines]:[MntGoldProds]])</f>
        <v>2.8333333333333335</v>
      </c>
      <c r="AG329">
        <f>SUM(Table13[[#This Row],[NumDealsPurchases]:[NumStorePurchases]])</f>
        <v>4</v>
      </c>
      <c r="AH329" s="14">
        <f>44232-Table13[[#This Row],[Dt_Customer]]</f>
        <v>2461</v>
      </c>
      <c r="AJ329" s="13">
        <f>Table13[[#This Row],[NumDealsPurchases]]/Table13[[#This Row],[Total Number of Purchases]]*100</f>
        <v>25</v>
      </c>
      <c r="AK329">
        <f>6-ROUNDUP(_xlfn.PERCENTRANK.INC(Table13[Recency],Table13[[#This Row],[Recency]])*5, 0)</f>
        <v>5</v>
      </c>
      <c r="AL329" s="15">
        <f>ROUNDUP(_xlfn.PERCENTRANK.INC(Table13[Total Number of Purchases],Table13[[#This Row],[Total Number of Purchases]])*5,0)</f>
        <v>1</v>
      </c>
      <c r="AM329" s="15">
        <f>ROUNDUP(_xlfn.PERCENTRANK.INC(Table13[Total Spend],Table13[[#This Row],[Total Spend]])*5,0)</f>
        <v>1</v>
      </c>
      <c r="AN329" s="15" t="str">
        <f>Table13[[#This Row],[Recency Score]]&amp;Table13[[#This Row],[Frequency Score]]&amp;Table13[[#This Row],[Monetary Score]]</f>
        <v>511</v>
      </c>
      <c r="AO329" s="15" t="str">
        <f>IF(AN329="555","Champions",
IF(AND(LEFT(AN329,1)="5", MID(AN329,2,1)&gt;="3"),"Loyal Customers",
IF(MID(AN329,2,1)="5","Frequent Buyers",
IF(RIGHT(AN329,1)="5","Big Spenders",
IF(LEFT(AN329,1)="4","Potential Loyalists",
IF(LEFT(AN329,1)="3","Needs Attention",
IF(LEFT(AN329,1)="2","About to Sleep",
IF(LEFT(AN329,1)="1","Lost",
IF(LEFT(AN329,1)&lt;="2","At Risk","Others")))))))))</f>
        <v>Others</v>
      </c>
    </row>
    <row r="330" spans="1:41" x14ac:dyDescent="0.3">
      <c r="A330">
        <v>92</v>
      </c>
      <c r="B330">
        <v>1988</v>
      </c>
      <c r="C330" t="s">
        <v>28</v>
      </c>
      <c r="D330" t="s">
        <v>47</v>
      </c>
      <c r="E330">
        <v>34176</v>
      </c>
      <c r="F330">
        <v>1</v>
      </c>
      <c r="G330">
        <v>0</v>
      </c>
      <c r="H330" s="1">
        <v>41771</v>
      </c>
      <c r="I330">
        <v>12</v>
      </c>
      <c r="J330">
        <v>5</v>
      </c>
      <c r="K330">
        <v>7</v>
      </c>
      <c r="L330">
        <v>24</v>
      </c>
      <c r="M330">
        <v>19</v>
      </c>
      <c r="N330">
        <v>14</v>
      </c>
      <c r="O330">
        <v>20</v>
      </c>
      <c r="P330">
        <v>4</v>
      </c>
      <c r="Q330">
        <v>3</v>
      </c>
      <c r="R330">
        <v>0</v>
      </c>
      <c r="S330">
        <v>4</v>
      </c>
      <c r="T330">
        <v>6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t="s">
        <v>32</v>
      </c>
      <c r="AC330" s="13">
        <f>SUM(Table13[[#This Row],[MntWines]:[MntGoldProds]])</f>
        <v>89</v>
      </c>
      <c r="AD330" s="13">
        <f>AVERAGE(Table13[[#This Row],[MntWines]:[MntGoldProds]])</f>
        <v>14.833333333333334</v>
      </c>
      <c r="AG330">
        <f>SUM(Table13[[#This Row],[NumDealsPurchases]:[NumStorePurchases]])</f>
        <v>11</v>
      </c>
      <c r="AH330" s="14">
        <f>44232-Table13[[#This Row],[Dt_Customer]]</f>
        <v>2461</v>
      </c>
      <c r="AJ330" s="13">
        <f>Table13[[#This Row],[NumDealsPurchases]]/Table13[[#This Row],[Total Number of Purchases]]*100</f>
        <v>36.363636363636367</v>
      </c>
      <c r="AK330">
        <f>6-ROUNDUP(_xlfn.PERCENTRANK.INC(Table13[Recency],Table13[[#This Row],[Recency]])*5, 0)</f>
        <v>5</v>
      </c>
      <c r="AL330" s="15">
        <f>ROUNDUP(_xlfn.PERCENTRANK.INC(Table13[Total Number of Purchases],Table13[[#This Row],[Total Number of Purchases]])*5,0)</f>
        <v>2</v>
      </c>
      <c r="AM330" s="15">
        <f>ROUNDUP(_xlfn.PERCENTRANK.INC(Table13[Total Spend],Table13[[#This Row],[Total Spend]])*5,0)</f>
        <v>2</v>
      </c>
      <c r="AN330" s="15" t="str">
        <f>Table13[[#This Row],[Recency Score]]&amp;Table13[[#This Row],[Frequency Score]]&amp;Table13[[#This Row],[Monetary Score]]</f>
        <v>522</v>
      </c>
      <c r="AO330" s="15" t="str">
        <f>IF(AN330="555","Champions",
IF(AND(LEFT(AN330,1)="5", MID(AN330,2,1)&gt;="3"),"Loyal Customers",
IF(MID(AN330,2,1)="5","Frequent Buyers",
IF(RIGHT(AN330,1)="5","Big Spenders",
IF(LEFT(AN330,1)="4","Potential Loyalists",
IF(LEFT(AN330,1)="3","Needs Attention",
IF(LEFT(AN330,1)="2","About to Sleep",
IF(LEFT(AN330,1)="1","Lost",
IF(LEFT(AN330,1)&lt;="2","At Risk","Others")))))))))</f>
        <v>Others</v>
      </c>
    </row>
    <row r="331" spans="1:41" x14ac:dyDescent="0.3">
      <c r="A331">
        <v>3312</v>
      </c>
      <c r="B331">
        <v>1988</v>
      </c>
      <c r="C331" t="s">
        <v>28</v>
      </c>
      <c r="D331" t="s">
        <v>31</v>
      </c>
      <c r="E331">
        <v>34176</v>
      </c>
      <c r="F331">
        <v>1</v>
      </c>
      <c r="G331">
        <v>0</v>
      </c>
      <c r="H331" s="1">
        <v>41771</v>
      </c>
      <c r="I331">
        <v>12</v>
      </c>
      <c r="J331">
        <v>5</v>
      </c>
      <c r="K331">
        <v>7</v>
      </c>
      <c r="L331">
        <v>24</v>
      </c>
      <c r="M331">
        <v>19</v>
      </c>
      <c r="N331">
        <v>14</v>
      </c>
      <c r="O331">
        <v>20</v>
      </c>
      <c r="P331">
        <v>4</v>
      </c>
      <c r="Q331">
        <v>3</v>
      </c>
      <c r="R331">
        <v>0</v>
      </c>
      <c r="S331">
        <v>4</v>
      </c>
      <c r="T331">
        <v>6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40</v>
      </c>
      <c r="AC331" s="13">
        <f>SUM(Table13[[#This Row],[MntWines]:[MntGoldProds]])</f>
        <v>89</v>
      </c>
      <c r="AD331" s="13">
        <f>AVERAGE(Table13[[#This Row],[MntWines]:[MntGoldProds]])</f>
        <v>14.833333333333334</v>
      </c>
      <c r="AG331">
        <f>SUM(Table13[[#This Row],[NumDealsPurchases]:[NumStorePurchases]])</f>
        <v>11</v>
      </c>
      <c r="AH331" s="14">
        <f>44232-Table13[[#This Row],[Dt_Customer]]</f>
        <v>2461</v>
      </c>
      <c r="AJ331" s="13">
        <f>Table13[[#This Row],[NumDealsPurchases]]/Table13[[#This Row],[Total Number of Purchases]]*100</f>
        <v>36.363636363636367</v>
      </c>
      <c r="AK331">
        <f>6-ROUNDUP(_xlfn.PERCENTRANK.INC(Table13[Recency],Table13[[#This Row],[Recency]])*5, 0)</f>
        <v>5</v>
      </c>
      <c r="AL331" s="15">
        <f>ROUNDUP(_xlfn.PERCENTRANK.INC(Table13[Total Number of Purchases],Table13[[#This Row],[Total Number of Purchases]])*5,0)</f>
        <v>2</v>
      </c>
      <c r="AM331" s="15">
        <f>ROUNDUP(_xlfn.PERCENTRANK.INC(Table13[Total Spend],Table13[[#This Row],[Total Spend]])*5,0)</f>
        <v>2</v>
      </c>
      <c r="AN331" s="15" t="str">
        <f>Table13[[#This Row],[Recency Score]]&amp;Table13[[#This Row],[Frequency Score]]&amp;Table13[[#This Row],[Monetary Score]]</f>
        <v>522</v>
      </c>
      <c r="AO331" s="15" t="str">
        <f>IF(AN331="555","Champions",
IF(AND(LEFT(AN331,1)="5", MID(AN331,2,1)&gt;="3"),"Loyal Customers",
IF(MID(AN331,2,1)="5","Frequent Buyers",
IF(RIGHT(AN331,1)="5","Big Spenders",
IF(LEFT(AN331,1)="4","Potential Loyalists",
IF(LEFT(AN331,1)="3","Needs Attention",
IF(LEFT(AN331,1)="2","About to Sleep",
IF(LEFT(AN331,1)="1","Lost",
IF(LEFT(AN331,1)&lt;="2","At Risk","Others")))))))))</f>
        <v>Others</v>
      </c>
    </row>
    <row r="332" spans="1:41" x14ac:dyDescent="0.3">
      <c r="A332">
        <v>8933</v>
      </c>
      <c r="B332">
        <v>1983</v>
      </c>
      <c r="C332" t="s">
        <v>38</v>
      </c>
      <c r="D332" t="s">
        <v>33</v>
      </c>
      <c r="E332">
        <v>32146</v>
      </c>
      <c r="F332">
        <v>1</v>
      </c>
      <c r="G332">
        <v>0</v>
      </c>
      <c r="H332" s="1">
        <v>41771</v>
      </c>
      <c r="I332">
        <v>16</v>
      </c>
      <c r="J332">
        <v>26</v>
      </c>
      <c r="K332">
        <v>3</v>
      </c>
      <c r="L332">
        <v>23</v>
      </c>
      <c r="M332">
        <v>4</v>
      </c>
      <c r="N332">
        <v>7</v>
      </c>
      <c r="O332">
        <v>3</v>
      </c>
      <c r="P332">
        <v>2</v>
      </c>
      <c r="Q332">
        <v>2</v>
      </c>
      <c r="R332">
        <v>0</v>
      </c>
      <c r="S332">
        <v>4</v>
      </c>
      <c r="T332">
        <v>6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t="s">
        <v>32</v>
      </c>
      <c r="AC332" s="13">
        <f>SUM(Table13[[#This Row],[MntWines]:[MntGoldProds]])</f>
        <v>66</v>
      </c>
      <c r="AD332" s="13">
        <f>AVERAGE(Table13[[#This Row],[MntWines]:[MntGoldProds]])</f>
        <v>11</v>
      </c>
      <c r="AG332">
        <f>SUM(Table13[[#This Row],[NumDealsPurchases]:[NumStorePurchases]])</f>
        <v>8</v>
      </c>
      <c r="AH332" s="14">
        <f>44232-Table13[[#This Row],[Dt_Customer]]</f>
        <v>2461</v>
      </c>
      <c r="AJ332" s="13">
        <f>Table13[[#This Row],[NumDealsPurchases]]/Table13[[#This Row],[Total Number of Purchases]]*100</f>
        <v>25</v>
      </c>
      <c r="AK332">
        <f>6-ROUNDUP(_xlfn.PERCENTRANK.INC(Table13[Recency],Table13[[#This Row],[Recency]])*5, 0)</f>
        <v>5</v>
      </c>
      <c r="AL332" s="15">
        <f>ROUNDUP(_xlfn.PERCENTRANK.INC(Table13[Total Number of Purchases],Table13[[#This Row],[Total Number of Purchases]])*5,0)</f>
        <v>2</v>
      </c>
      <c r="AM332" s="15">
        <f>ROUNDUP(_xlfn.PERCENTRANK.INC(Table13[Total Spend],Table13[[#This Row],[Total Spend]])*5,0)</f>
        <v>2</v>
      </c>
      <c r="AN332" s="15" t="str">
        <f>Table13[[#This Row],[Recency Score]]&amp;Table13[[#This Row],[Frequency Score]]&amp;Table13[[#This Row],[Monetary Score]]</f>
        <v>522</v>
      </c>
      <c r="AO332" s="15" t="str">
        <f>IF(AN332="555","Champions",
IF(AND(LEFT(AN332,1)="5", MID(AN332,2,1)&gt;="3"),"Loyal Customers",
IF(MID(AN332,2,1)="5","Frequent Buyers",
IF(RIGHT(AN332,1)="5","Big Spenders",
IF(LEFT(AN332,1)="4","Potential Loyalists",
IF(LEFT(AN332,1)="3","Needs Attention",
IF(LEFT(AN332,1)="2","About to Sleep",
IF(LEFT(AN332,1)="1","Lost",
IF(LEFT(AN332,1)&lt;="2","At Risk","Others")))))))))</f>
        <v>Others</v>
      </c>
    </row>
    <row r="333" spans="1:41" x14ac:dyDescent="0.3">
      <c r="A333">
        <v>1386</v>
      </c>
      <c r="B333">
        <v>1967</v>
      </c>
      <c r="C333" t="s">
        <v>28</v>
      </c>
      <c r="D333" t="s">
        <v>35</v>
      </c>
      <c r="E333">
        <v>32474</v>
      </c>
      <c r="F333">
        <v>1</v>
      </c>
      <c r="G333">
        <v>1</v>
      </c>
      <c r="H333" s="1">
        <v>41770</v>
      </c>
      <c r="I333">
        <v>0</v>
      </c>
      <c r="J333">
        <v>10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2</v>
      </c>
      <c r="T333">
        <v>7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36</v>
      </c>
      <c r="AC333" s="13">
        <f>SUM(Table13[[#This Row],[MntWines]:[MntGoldProds]])</f>
        <v>11</v>
      </c>
      <c r="AD333" s="13">
        <f>AVERAGE(Table13[[#This Row],[MntWines]:[MntGoldProds]])</f>
        <v>1.8333333333333333</v>
      </c>
      <c r="AG333">
        <f>SUM(Table13[[#This Row],[NumDealsPurchases]:[NumStorePurchases]])</f>
        <v>4</v>
      </c>
      <c r="AH333" s="14">
        <f>44232-Table13[[#This Row],[Dt_Customer]]</f>
        <v>2462</v>
      </c>
      <c r="AJ333" s="13">
        <f>Table13[[#This Row],[NumDealsPurchases]]/Table13[[#This Row],[Total Number of Purchases]]*100</f>
        <v>25</v>
      </c>
      <c r="AK333">
        <f>6-ROUNDUP(_xlfn.PERCENTRANK.INC(Table13[Recency],Table13[[#This Row],[Recency]])*5, 0)</f>
        <v>6</v>
      </c>
      <c r="AL333" s="15">
        <f>ROUNDUP(_xlfn.PERCENTRANK.INC(Table13[Total Number of Purchases],Table13[[#This Row],[Total Number of Purchases]])*5,0)</f>
        <v>1</v>
      </c>
      <c r="AM333" s="15">
        <f>ROUNDUP(_xlfn.PERCENTRANK.INC(Table13[Total Spend],Table13[[#This Row],[Total Spend]])*5,0)</f>
        <v>1</v>
      </c>
      <c r="AN333" s="15" t="str">
        <f>Table13[[#This Row],[Recency Score]]&amp;Table13[[#This Row],[Frequency Score]]&amp;Table13[[#This Row],[Monetary Score]]</f>
        <v>611</v>
      </c>
      <c r="AO333" s="15" t="str">
        <f>IF(AN333="555","Champions",
IF(AND(LEFT(AN333,1)="5", MID(AN333,2,1)&gt;="3"),"Loyal Customers",
IF(MID(AN333,2,1)="5","Frequent Buyers",
IF(RIGHT(AN333,1)="5","Big Spenders",
IF(LEFT(AN333,1)="4","Potential Loyalists",
IF(LEFT(AN333,1)="3","Needs Attention",
IF(LEFT(AN333,1)="2","About to Sleep",
IF(LEFT(AN333,1)="1","Lost",
IF(LEFT(AN333,1)&lt;="2","At Risk","Others")))))))))</f>
        <v>Others</v>
      </c>
    </row>
    <row r="334" spans="1:41" x14ac:dyDescent="0.3">
      <c r="A334">
        <v>9392</v>
      </c>
      <c r="B334">
        <v>1971</v>
      </c>
      <c r="C334" t="s">
        <v>28</v>
      </c>
      <c r="D334" t="s">
        <v>31</v>
      </c>
      <c r="E334">
        <v>26954</v>
      </c>
      <c r="F334">
        <v>1</v>
      </c>
      <c r="G334">
        <v>0</v>
      </c>
      <c r="H334" s="1">
        <v>41767</v>
      </c>
      <c r="I334">
        <v>17</v>
      </c>
      <c r="J334">
        <v>4</v>
      </c>
      <c r="K334">
        <v>1</v>
      </c>
      <c r="L334">
        <v>11</v>
      </c>
      <c r="M334">
        <v>0</v>
      </c>
      <c r="N334">
        <v>0</v>
      </c>
      <c r="O334">
        <v>1</v>
      </c>
      <c r="P334">
        <v>1</v>
      </c>
      <c r="Q334">
        <v>1</v>
      </c>
      <c r="R334">
        <v>0</v>
      </c>
      <c r="S334">
        <v>2</v>
      </c>
      <c r="T334">
        <v>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30</v>
      </c>
      <c r="AC334" s="13">
        <f>SUM(Table13[[#This Row],[MntWines]:[MntGoldProds]])</f>
        <v>17</v>
      </c>
      <c r="AD334" s="13">
        <f>AVERAGE(Table13[[#This Row],[MntWines]:[MntGoldProds]])</f>
        <v>2.8333333333333335</v>
      </c>
      <c r="AG334">
        <f>SUM(Table13[[#This Row],[NumDealsPurchases]:[NumStorePurchases]])</f>
        <v>4</v>
      </c>
      <c r="AH334" s="14">
        <f>44232-Table13[[#This Row],[Dt_Customer]]</f>
        <v>2465</v>
      </c>
      <c r="AJ334" s="13">
        <f>Table13[[#This Row],[NumDealsPurchases]]/Table13[[#This Row],[Total Number of Purchases]]*100</f>
        <v>25</v>
      </c>
      <c r="AK334">
        <f>6-ROUNDUP(_xlfn.PERCENTRANK.INC(Table13[Recency],Table13[[#This Row],[Recency]])*5, 0)</f>
        <v>5</v>
      </c>
      <c r="AL334" s="15">
        <f>ROUNDUP(_xlfn.PERCENTRANK.INC(Table13[Total Number of Purchases],Table13[[#This Row],[Total Number of Purchases]])*5,0)</f>
        <v>1</v>
      </c>
      <c r="AM334" s="15">
        <f>ROUNDUP(_xlfn.PERCENTRANK.INC(Table13[Total Spend],Table13[[#This Row],[Total Spend]])*5,0)</f>
        <v>1</v>
      </c>
      <c r="AN334" s="15" t="str">
        <f>Table13[[#This Row],[Recency Score]]&amp;Table13[[#This Row],[Frequency Score]]&amp;Table13[[#This Row],[Monetary Score]]</f>
        <v>511</v>
      </c>
      <c r="AO334" s="15" t="str">
        <f>IF(AN334="555","Champions",
IF(AND(LEFT(AN334,1)="5", MID(AN334,2,1)&gt;="3"),"Loyal Customers",
IF(MID(AN334,2,1)="5","Frequent Buyers",
IF(RIGHT(AN334,1)="5","Big Spenders",
IF(LEFT(AN334,1)="4","Potential Loyalists",
IF(LEFT(AN334,1)="3","Needs Attention",
IF(LEFT(AN334,1)="2","About to Sleep",
IF(LEFT(AN334,1)="1","Lost",
IF(LEFT(AN334,1)&lt;="2","At Risk","Others")))))))))</f>
        <v>Others</v>
      </c>
    </row>
    <row r="335" spans="1:41" x14ac:dyDescent="0.3">
      <c r="A335">
        <v>5929</v>
      </c>
      <c r="B335">
        <v>1973</v>
      </c>
      <c r="C335" t="s">
        <v>37</v>
      </c>
      <c r="D335" t="s">
        <v>33</v>
      </c>
      <c r="E335">
        <v>37401</v>
      </c>
      <c r="F335">
        <v>1</v>
      </c>
      <c r="G335">
        <v>0</v>
      </c>
      <c r="H335" s="1">
        <v>41765</v>
      </c>
      <c r="I335">
        <v>14</v>
      </c>
      <c r="J335">
        <v>19</v>
      </c>
      <c r="K335">
        <v>3</v>
      </c>
      <c r="L335">
        <v>19</v>
      </c>
      <c r="M335">
        <v>3</v>
      </c>
      <c r="N335">
        <v>1</v>
      </c>
      <c r="O335">
        <v>3</v>
      </c>
      <c r="P335">
        <v>2</v>
      </c>
      <c r="Q335">
        <v>2</v>
      </c>
      <c r="R335">
        <v>0</v>
      </c>
      <c r="S335">
        <v>3</v>
      </c>
      <c r="T335">
        <v>7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30</v>
      </c>
      <c r="AC335" s="13">
        <f>SUM(Table13[[#This Row],[MntWines]:[MntGoldProds]])</f>
        <v>48</v>
      </c>
      <c r="AD335" s="13">
        <f>AVERAGE(Table13[[#This Row],[MntWines]:[MntGoldProds]])</f>
        <v>8</v>
      </c>
      <c r="AG335">
        <f>SUM(Table13[[#This Row],[NumDealsPurchases]:[NumStorePurchases]])</f>
        <v>7</v>
      </c>
      <c r="AH335" s="14">
        <f>44232-Table13[[#This Row],[Dt_Customer]]</f>
        <v>2467</v>
      </c>
      <c r="AJ335" s="13">
        <f>Table13[[#This Row],[NumDealsPurchases]]/Table13[[#This Row],[Total Number of Purchases]]*100</f>
        <v>28.571428571428569</v>
      </c>
      <c r="AK335">
        <f>6-ROUNDUP(_xlfn.PERCENTRANK.INC(Table13[Recency],Table13[[#This Row],[Recency]])*5, 0)</f>
        <v>5</v>
      </c>
      <c r="AL335" s="15">
        <f>ROUNDUP(_xlfn.PERCENTRANK.INC(Table13[Total Number of Purchases],Table13[[#This Row],[Total Number of Purchases]])*5,0)</f>
        <v>1</v>
      </c>
      <c r="AM335" s="15">
        <f>ROUNDUP(_xlfn.PERCENTRANK.INC(Table13[Total Spend],Table13[[#This Row],[Total Spend]])*5,0)</f>
        <v>1</v>
      </c>
      <c r="AN335" s="15" t="str">
        <f>Table13[[#This Row],[Recency Score]]&amp;Table13[[#This Row],[Frequency Score]]&amp;Table13[[#This Row],[Monetary Score]]</f>
        <v>511</v>
      </c>
      <c r="AO335" s="15" t="str">
        <f>IF(AN335="555","Champions",
IF(AND(LEFT(AN335,1)="5", MID(AN335,2,1)&gt;="3"),"Loyal Customers",
IF(MID(AN335,2,1)="5","Frequent Buyers",
IF(RIGHT(AN335,1)="5","Big Spenders",
IF(LEFT(AN335,1)="4","Potential Loyalists",
IF(LEFT(AN335,1)="3","Needs Attention",
IF(LEFT(AN335,1)="2","About to Sleep",
IF(LEFT(AN335,1)="1","Lost",
IF(LEFT(AN335,1)&lt;="2","At Risk","Others")))))))))</f>
        <v>Others</v>
      </c>
    </row>
    <row r="336" spans="1:41" x14ac:dyDescent="0.3">
      <c r="A336">
        <v>10795</v>
      </c>
      <c r="B336">
        <v>1973</v>
      </c>
      <c r="C336" t="s">
        <v>37</v>
      </c>
      <c r="D336" t="s">
        <v>33</v>
      </c>
      <c r="E336">
        <v>37401</v>
      </c>
      <c r="F336">
        <v>1</v>
      </c>
      <c r="G336">
        <v>0</v>
      </c>
      <c r="H336" s="1">
        <v>41765</v>
      </c>
      <c r="I336">
        <v>14</v>
      </c>
      <c r="J336">
        <v>19</v>
      </c>
      <c r="K336">
        <v>3</v>
      </c>
      <c r="L336">
        <v>19</v>
      </c>
      <c r="M336">
        <v>3</v>
      </c>
      <c r="N336">
        <v>1</v>
      </c>
      <c r="O336">
        <v>3</v>
      </c>
      <c r="P336">
        <v>2</v>
      </c>
      <c r="Q336">
        <v>2</v>
      </c>
      <c r="R336">
        <v>0</v>
      </c>
      <c r="S336">
        <v>3</v>
      </c>
      <c r="T336">
        <v>7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40</v>
      </c>
      <c r="AC336" s="13">
        <f>SUM(Table13[[#This Row],[MntWines]:[MntGoldProds]])</f>
        <v>48</v>
      </c>
      <c r="AD336" s="13">
        <f>AVERAGE(Table13[[#This Row],[MntWines]:[MntGoldProds]])</f>
        <v>8</v>
      </c>
      <c r="AG336">
        <f>SUM(Table13[[#This Row],[NumDealsPurchases]:[NumStorePurchases]])</f>
        <v>7</v>
      </c>
      <c r="AH336" s="14">
        <f>44232-Table13[[#This Row],[Dt_Customer]]</f>
        <v>2467</v>
      </c>
      <c r="AJ336" s="13">
        <f>Table13[[#This Row],[NumDealsPurchases]]/Table13[[#This Row],[Total Number of Purchases]]*100</f>
        <v>28.571428571428569</v>
      </c>
      <c r="AK336">
        <f>6-ROUNDUP(_xlfn.PERCENTRANK.INC(Table13[Recency],Table13[[#This Row],[Recency]])*5, 0)</f>
        <v>5</v>
      </c>
      <c r="AL336" s="15">
        <f>ROUNDUP(_xlfn.PERCENTRANK.INC(Table13[Total Number of Purchases],Table13[[#This Row],[Total Number of Purchases]])*5,0)</f>
        <v>1</v>
      </c>
      <c r="AM336" s="15">
        <f>ROUNDUP(_xlfn.PERCENTRANK.INC(Table13[Total Spend],Table13[[#This Row],[Total Spend]])*5,0)</f>
        <v>1</v>
      </c>
      <c r="AN336" s="15" t="str">
        <f>Table13[[#This Row],[Recency Score]]&amp;Table13[[#This Row],[Frequency Score]]&amp;Table13[[#This Row],[Monetary Score]]</f>
        <v>511</v>
      </c>
      <c r="AO336" s="15" t="str">
        <f>IF(AN336="555","Champions",
IF(AND(LEFT(AN336,1)="5", MID(AN336,2,1)&gt;="3"),"Loyal Customers",
IF(MID(AN336,2,1)="5","Frequent Buyers",
IF(RIGHT(AN336,1)="5","Big Spenders",
IF(LEFT(AN336,1)="4","Potential Loyalists",
IF(LEFT(AN336,1)="3","Needs Attention",
IF(LEFT(AN336,1)="2","About to Sleep",
IF(LEFT(AN336,1)="1","Lost",
IF(LEFT(AN336,1)&lt;="2","At Risk","Others")))))))))</f>
        <v>Others</v>
      </c>
    </row>
    <row r="337" spans="1:41" x14ac:dyDescent="0.3">
      <c r="A337">
        <v>2534</v>
      </c>
      <c r="B337">
        <v>1953</v>
      </c>
      <c r="C337" t="s">
        <v>28</v>
      </c>
      <c r="D337" t="s">
        <v>33</v>
      </c>
      <c r="E337">
        <v>37716</v>
      </c>
      <c r="F337">
        <v>0</v>
      </c>
      <c r="G337">
        <v>1</v>
      </c>
      <c r="H337" s="1">
        <v>41750</v>
      </c>
      <c r="I337">
        <v>4</v>
      </c>
      <c r="J337">
        <v>97</v>
      </c>
      <c r="K337">
        <v>1</v>
      </c>
      <c r="L337">
        <v>41</v>
      </c>
      <c r="M337">
        <v>6</v>
      </c>
      <c r="N337">
        <v>2</v>
      </c>
      <c r="O337">
        <v>41</v>
      </c>
      <c r="P337">
        <v>2</v>
      </c>
      <c r="Q337">
        <v>4</v>
      </c>
      <c r="R337">
        <v>1</v>
      </c>
      <c r="S337">
        <v>3</v>
      </c>
      <c r="T337">
        <v>7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t="s">
        <v>36</v>
      </c>
      <c r="AC337" s="13">
        <f>SUM(Table13[[#This Row],[MntWines]:[MntGoldProds]])</f>
        <v>188</v>
      </c>
      <c r="AD337" s="13">
        <f>AVERAGE(Table13[[#This Row],[MntWines]:[MntGoldProds]])</f>
        <v>31.333333333333332</v>
      </c>
      <c r="AG337">
        <f>SUM(Table13[[#This Row],[NumDealsPurchases]:[NumStorePurchases]])</f>
        <v>10</v>
      </c>
      <c r="AH337" s="14">
        <f>44232-Table13[[#This Row],[Dt_Customer]]</f>
        <v>2482</v>
      </c>
      <c r="AJ337" s="13">
        <f>Table13[[#This Row],[NumDealsPurchases]]/Table13[[#This Row],[Total Number of Purchases]]*100</f>
        <v>20</v>
      </c>
      <c r="AK337">
        <f>6-ROUNDUP(_xlfn.PERCENTRANK.INC(Table13[Recency],Table13[[#This Row],[Recency]])*5, 0)</f>
        <v>5</v>
      </c>
      <c r="AL337" s="15">
        <f>ROUNDUP(_xlfn.PERCENTRANK.INC(Table13[Total Number of Purchases],Table13[[#This Row],[Total Number of Purchases]])*5,0)</f>
        <v>2</v>
      </c>
      <c r="AM337" s="15">
        <f>ROUNDUP(_xlfn.PERCENTRANK.INC(Table13[Total Spend],Table13[[#This Row],[Total Spend]])*5,0)</f>
        <v>2</v>
      </c>
      <c r="AN337" s="15" t="str">
        <f>Table13[[#This Row],[Recency Score]]&amp;Table13[[#This Row],[Frequency Score]]&amp;Table13[[#This Row],[Monetary Score]]</f>
        <v>522</v>
      </c>
      <c r="AO337" s="15" t="str">
        <f>IF(AN337="555","Champions",
IF(AND(LEFT(AN337,1)="5", MID(AN337,2,1)&gt;="3"),"Loyal Customers",
IF(MID(AN337,2,1)="5","Frequent Buyers",
IF(RIGHT(AN337,1)="5","Big Spenders",
IF(LEFT(AN337,1)="4","Potential Loyalists",
IF(LEFT(AN337,1)="3","Needs Attention",
IF(LEFT(AN337,1)="2","About to Sleep",
IF(LEFT(AN337,1)="1","Lost",
IF(LEFT(AN337,1)&lt;="2","At Risk","Others")))))))))</f>
        <v>Others</v>
      </c>
    </row>
    <row r="338" spans="1:41" x14ac:dyDescent="0.3">
      <c r="A338">
        <v>1349</v>
      </c>
      <c r="B338">
        <v>1970</v>
      </c>
      <c r="C338" t="s">
        <v>28</v>
      </c>
      <c r="D338" t="s">
        <v>33</v>
      </c>
      <c r="E338">
        <v>50447</v>
      </c>
      <c r="F338">
        <v>2</v>
      </c>
      <c r="G338">
        <v>0</v>
      </c>
      <c r="H338" s="1">
        <v>41750</v>
      </c>
      <c r="I338">
        <v>4</v>
      </c>
      <c r="J338">
        <v>85</v>
      </c>
      <c r="K338">
        <v>7</v>
      </c>
      <c r="L338">
        <v>24</v>
      </c>
      <c r="M338">
        <v>2</v>
      </c>
      <c r="N338">
        <v>3</v>
      </c>
      <c r="O338">
        <v>27</v>
      </c>
      <c r="P338">
        <v>1</v>
      </c>
      <c r="Q338">
        <v>3</v>
      </c>
      <c r="R338">
        <v>1</v>
      </c>
      <c r="S338">
        <v>3</v>
      </c>
      <c r="T338">
        <v>6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40</v>
      </c>
      <c r="AC338" s="13">
        <f>SUM(Table13[[#This Row],[MntWines]:[MntGoldProds]])</f>
        <v>148</v>
      </c>
      <c r="AD338" s="13">
        <f>AVERAGE(Table13[[#This Row],[MntWines]:[MntGoldProds]])</f>
        <v>24.666666666666668</v>
      </c>
      <c r="AG338">
        <f>SUM(Table13[[#This Row],[NumDealsPurchases]:[NumStorePurchases]])</f>
        <v>8</v>
      </c>
      <c r="AH338" s="14">
        <f>44232-Table13[[#This Row],[Dt_Customer]]</f>
        <v>2482</v>
      </c>
      <c r="AJ338" s="13">
        <f>Table13[[#This Row],[NumDealsPurchases]]/Table13[[#This Row],[Total Number of Purchases]]*100</f>
        <v>12.5</v>
      </c>
      <c r="AK338">
        <f>6-ROUNDUP(_xlfn.PERCENTRANK.INC(Table13[Recency],Table13[[#This Row],[Recency]])*5, 0)</f>
        <v>5</v>
      </c>
      <c r="AL338" s="15">
        <f>ROUNDUP(_xlfn.PERCENTRANK.INC(Table13[Total Number of Purchases],Table13[[#This Row],[Total Number of Purchases]])*5,0)</f>
        <v>2</v>
      </c>
      <c r="AM338" s="15">
        <f>ROUNDUP(_xlfn.PERCENTRANK.INC(Table13[Total Spend],Table13[[#This Row],[Total Spend]])*5,0)</f>
        <v>2</v>
      </c>
      <c r="AN338" s="15" t="str">
        <f>Table13[[#This Row],[Recency Score]]&amp;Table13[[#This Row],[Frequency Score]]&amp;Table13[[#This Row],[Monetary Score]]</f>
        <v>522</v>
      </c>
      <c r="AO338" s="15" t="str">
        <f>IF(AN338="555","Champions",
IF(AND(LEFT(AN338,1)="5", MID(AN338,2,1)&gt;="3"),"Loyal Customers",
IF(MID(AN338,2,1)="5","Frequent Buyers",
IF(RIGHT(AN338,1)="5","Big Spenders",
IF(LEFT(AN338,1)="4","Potential Loyalists",
IF(LEFT(AN338,1)="3","Needs Attention",
IF(LEFT(AN338,1)="2","About to Sleep",
IF(LEFT(AN338,1)="1","Lost",
IF(LEFT(AN338,1)&lt;="2","At Risk","Others")))))))))</f>
        <v>Others</v>
      </c>
    </row>
    <row r="339" spans="1:41" x14ac:dyDescent="0.3">
      <c r="A339">
        <v>9635</v>
      </c>
      <c r="B339">
        <v>1983</v>
      </c>
      <c r="C339" t="s">
        <v>41</v>
      </c>
      <c r="D339" t="s">
        <v>33</v>
      </c>
      <c r="E339">
        <v>35876</v>
      </c>
      <c r="F339">
        <v>0</v>
      </c>
      <c r="G339">
        <v>0</v>
      </c>
      <c r="H339" s="1">
        <v>41749</v>
      </c>
      <c r="I339">
        <v>13</v>
      </c>
      <c r="J339">
        <v>66</v>
      </c>
      <c r="K339">
        <v>2</v>
      </c>
      <c r="L339">
        <v>40</v>
      </c>
      <c r="M339">
        <v>4</v>
      </c>
      <c r="N339">
        <v>3</v>
      </c>
      <c r="O339">
        <v>14</v>
      </c>
      <c r="P339">
        <v>1</v>
      </c>
      <c r="Q339">
        <v>3</v>
      </c>
      <c r="R339">
        <v>1</v>
      </c>
      <c r="S339">
        <v>3</v>
      </c>
      <c r="T339">
        <v>6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30</v>
      </c>
      <c r="AC339" s="13">
        <f>SUM(Table13[[#This Row],[MntWines]:[MntGoldProds]])</f>
        <v>129</v>
      </c>
      <c r="AD339" s="13">
        <f>AVERAGE(Table13[[#This Row],[MntWines]:[MntGoldProds]])</f>
        <v>21.5</v>
      </c>
      <c r="AG339">
        <f>SUM(Table13[[#This Row],[NumDealsPurchases]:[NumStorePurchases]])</f>
        <v>8</v>
      </c>
      <c r="AH339" s="14">
        <f>44232-Table13[[#This Row],[Dt_Customer]]</f>
        <v>2483</v>
      </c>
      <c r="AJ339" s="13">
        <f>Table13[[#This Row],[NumDealsPurchases]]/Table13[[#This Row],[Total Number of Purchases]]*100</f>
        <v>12.5</v>
      </c>
      <c r="AK339">
        <f>6-ROUNDUP(_xlfn.PERCENTRANK.INC(Table13[Recency],Table13[[#This Row],[Recency]])*5, 0)</f>
        <v>5</v>
      </c>
      <c r="AL339" s="15">
        <f>ROUNDUP(_xlfn.PERCENTRANK.INC(Table13[Total Number of Purchases],Table13[[#This Row],[Total Number of Purchases]])*5,0)</f>
        <v>2</v>
      </c>
      <c r="AM339" s="15">
        <f>ROUNDUP(_xlfn.PERCENTRANK.INC(Table13[Total Spend],Table13[[#This Row],[Total Spend]])*5,0)</f>
        <v>2</v>
      </c>
      <c r="AN339" s="15" t="str">
        <f>Table13[[#This Row],[Recency Score]]&amp;Table13[[#This Row],[Frequency Score]]&amp;Table13[[#This Row],[Monetary Score]]</f>
        <v>522</v>
      </c>
      <c r="AO339" s="15" t="str">
        <f>IF(AN339="555","Champions",
IF(AND(LEFT(AN339,1)="5", MID(AN339,2,1)&gt;="3"),"Loyal Customers",
IF(MID(AN339,2,1)="5","Frequent Buyers",
IF(RIGHT(AN339,1)="5","Big Spenders",
IF(LEFT(AN339,1)="4","Potential Loyalists",
IF(LEFT(AN339,1)="3","Needs Attention",
IF(LEFT(AN339,1)="2","About to Sleep",
IF(LEFT(AN339,1)="1","Lost",
IF(LEFT(AN339,1)&lt;="2","At Risk","Others")))))))))</f>
        <v>Others</v>
      </c>
    </row>
    <row r="340" spans="1:41" x14ac:dyDescent="0.3">
      <c r="A340">
        <v>2634</v>
      </c>
      <c r="B340">
        <v>1979</v>
      </c>
      <c r="C340" t="s">
        <v>41</v>
      </c>
      <c r="D340" t="s">
        <v>31</v>
      </c>
      <c r="E340">
        <v>16653</v>
      </c>
      <c r="F340">
        <v>1</v>
      </c>
      <c r="G340">
        <v>0</v>
      </c>
      <c r="H340" s="1">
        <v>41747</v>
      </c>
      <c r="I340">
        <v>10</v>
      </c>
      <c r="J340">
        <v>5</v>
      </c>
      <c r="K340">
        <v>7</v>
      </c>
      <c r="L340">
        <v>31</v>
      </c>
      <c r="M340">
        <v>15</v>
      </c>
      <c r="N340">
        <v>4</v>
      </c>
      <c r="O340">
        <v>7</v>
      </c>
      <c r="P340">
        <v>3</v>
      </c>
      <c r="Q340">
        <v>2</v>
      </c>
      <c r="R340">
        <v>1</v>
      </c>
      <c r="S340">
        <v>3</v>
      </c>
      <c r="T340">
        <v>6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0</v>
      </c>
      <c r="AB340" t="s">
        <v>30</v>
      </c>
      <c r="AC340" s="13">
        <f>SUM(Table13[[#This Row],[MntWines]:[MntGoldProds]])</f>
        <v>69</v>
      </c>
      <c r="AD340" s="13">
        <f>AVERAGE(Table13[[#This Row],[MntWines]:[MntGoldProds]])</f>
        <v>11.5</v>
      </c>
      <c r="AG340">
        <f>SUM(Table13[[#This Row],[NumDealsPurchases]:[NumStorePurchases]])</f>
        <v>9</v>
      </c>
      <c r="AH340" s="14">
        <f>44232-Table13[[#This Row],[Dt_Customer]]</f>
        <v>2485</v>
      </c>
      <c r="AJ340" s="13">
        <f>Table13[[#This Row],[NumDealsPurchases]]/Table13[[#This Row],[Total Number of Purchases]]*100</f>
        <v>33.333333333333329</v>
      </c>
      <c r="AK340">
        <f>6-ROUNDUP(_xlfn.PERCENTRANK.INC(Table13[Recency],Table13[[#This Row],[Recency]])*5, 0)</f>
        <v>5</v>
      </c>
      <c r="AL340" s="15">
        <f>ROUNDUP(_xlfn.PERCENTRANK.INC(Table13[Total Number of Purchases],Table13[[#This Row],[Total Number of Purchases]])*5,0)</f>
        <v>2</v>
      </c>
      <c r="AM340" s="15">
        <f>ROUNDUP(_xlfn.PERCENTRANK.INC(Table13[Total Spend],Table13[[#This Row],[Total Spend]])*5,0)</f>
        <v>2</v>
      </c>
      <c r="AN340" s="15" t="str">
        <f>Table13[[#This Row],[Recency Score]]&amp;Table13[[#This Row],[Frequency Score]]&amp;Table13[[#This Row],[Monetary Score]]</f>
        <v>522</v>
      </c>
      <c r="AO340" s="15" t="str">
        <f>IF(AN340="555","Champions",
IF(AND(LEFT(AN340,1)="5", MID(AN340,2,1)&gt;="3"),"Loyal Customers",
IF(MID(AN340,2,1)="5","Frequent Buyers",
IF(RIGHT(AN340,1)="5","Big Spenders",
IF(LEFT(AN340,1)="4","Potential Loyalists",
IF(LEFT(AN340,1)="3","Needs Attention",
IF(LEFT(AN340,1)="2","About to Sleep",
IF(LEFT(AN340,1)="1","Lost",
IF(LEFT(AN340,1)&lt;="2","At Risk","Others")))))))))</f>
        <v>Others</v>
      </c>
    </row>
    <row r="341" spans="1:41" x14ac:dyDescent="0.3">
      <c r="A341">
        <v>8036</v>
      </c>
      <c r="B341">
        <v>1971</v>
      </c>
      <c r="C341" t="s">
        <v>38</v>
      </c>
      <c r="D341" t="s">
        <v>35</v>
      </c>
      <c r="E341">
        <v>26850</v>
      </c>
      <c r="F341">
        <v>1</v>
      </c>
      <c r="G341">
        <v>1</v>
      </c>
      <c r="H341" s="1">
        <v>41747</v>
      </c>
      <c r="I341">
        <v>10</v>
      </c>
      <c r="J341">
        <v>31</v>
      </c>
      <c r="K341">
        <v>1</v>
      </c>
      <c r="L341">
        <v>13</v>
      </c>
      <c r="M341">
        <v>7</v>
      </c>
      <c r="N341">
        <v>2</v>
      </c>
      <c r="O341">
        <v>9</v>
      </c>
      <c r="P341">
        <v>4</v>
      </c>
      <c r="Q341">
        <v>2</v>
      </c>
      <c r="R341">
        <v>1</v>
      </c>
      <c r="S341">
        <v>4</v>
      </c>
      <c r="T341">
        <v>4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30</v>
      </c>
      <c r="AC341" s="13">
        <f>SUM(Table13[[#This Row],[MntWines]:[MntGoldProds]])</f>
        <v>63</v>
      </c>
      <c r="AD341" s="13">
        <f>AVERAGE(Table13[[#This Row],[MntWines]:[MntGoldProds]])</f>
        <v>10.5</v>
      </c>
      <c r="AG341">
        <f>SUM(Table13[[#This Row],[NumDealsPurchases]:[NumStorePurchases]])</f>
        <v>11</v>
      </c>
      <c r="AH341" s="14">
        <f>44232-Table13[[#This Row],[Dt_Customer]]</f>
        <v>2485</v>
      </c>
      <c r="AJ341" s="13">
        <f>Table13[[#This Row],[NumDealsPurchases]]/Table13[[#This Row],[Total Number of Purchases]]*100</f>
        <v>36.363636363636367</v>
      </c>
      <c r="AK341">
        <f>6-ROUNDUP(_xlfn.PERCENTRANK.INC(Table13[Recency],Table13[[#This Row],[Recency]])*5, 0)</f>
        <v>5</v>
      </c>
      <c r="AL341" s="15">
        <f>ROUNDUP(_xlfn.PERCENTRANK.INC(Table13[Total Number of Purchases],Table13[[#This Row],[Total Number of Purchases]])*5,0)</f>
        <v>2</v>
      </c>
      <c r="AM341" s="15">
        <f>ROUNDUP(_xlfn.PERCENTRANK.INC(Table13[Total Spend],Table13[[#This Row],[Total Spend]])*5,0)</f>
        <v>2</v>
      </c>
      <c r="AN341" s="15" t="str">
        <f>Table13[[#This Row],[Recency Score]]&amp;Table13[[#This Row],[Frequency Score]]&amp;Table13[[#This Row],[Monetary Score]]</f>
        <v>522</v>
      </c>
      <c r="AO341" s="15" t="str">
        <f>IF(AN341="555","Champions",
IF(AND(LEFT(AN341,1)="5", MID(AN341,2,1)&gt;="3"),"Loyal Customers",
IF(MID(AN341,2,1)="5","Frequent Buyers",
IF(RIGHT(AN341,1)="5","Big Spenders",
IF(LEFT(AN341,1)="4","Potential Loyalists",
IF(LEFT(AN341,1)="3","Needs Attention",
IF(LEFT(AN341,1)="2","About to Sleep",
IF(LEFT(AN341,1)="1","Lost",
IF(LEFT(AN341,1)&lt;="2","At Risk","Others")))))))))</f>
        <v>Others</v>
      </c>
    </row>
    <row r="342" spans="1:41" x14ac:dyDescent="0.3">
      <c r="A342">
        <v>8962</v>
      </c>
      <c r="B342">
        <v>1975</v>
      </c>
      <c r="C342" t="s">
        <v>41</v>
      </c>
      <c r="D342" t="s">
        <v>33</v>
      </c>
      <c r="E342">
        <v>44319</v>
      </c>
      <c r="F342">
        <v>1</v>
      </c>
      <c r="G342">
        <v>1</v>
      </c>
      <c r="H342" s="1">
        <v>41746</v>
      </c>
      <c r="I342">
        <v>18</v>
      </c>
      <c r="J342">
        <v>26</v>
      </c>
      <c r="K342">
        <v>0</v>
      </c>
      <c r="L342">
        <v>8</v>
      </c>
      <c r="M342">
        <v>0</v>
      </c>
      <c r="N342">
        <v>0</v>
      </c>
      <c r="O342">
        <v>3</v>
      </c>
      <c r="P342">
        <v>2</v>
      </c>
      <c r="Q342">
        <v>2</v>
      </c>
      <c r="R342">
        <v>0</v>
      </c>
      <c r="S342">
        <v>3</v>
      </c>
      <c r="T342">
        <v>5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t="s">
        <v>43</v>
      </c>
      <c r="AC342" s="13">
        <f>SUM(Table13[[#This Row],[MntWines]:[MntGoldProds]])</f>
        <v>37</v>
      </c>
      <c r="AD342" s="13">
        <f>AVERAGE(Table13[[#This Row],[MntWines]:[MntGoldProds]])</f>
        <v>6.166666666666667</v>
      </c>
      <c r="AG342">
        <f>SUM(Table13[[#This Row],[NumDealsPurchases]:[NumStorePurchases]])</f>
        <v>7</v>
      </c>
      <c r="AH342" s="14">
        <f>44232-Table13[[#This Row],[Dt_Customer]]</f>
        <v>2486</v>
      </c>
      <c r="AJ342" s="13">
        <f>Table13[[#This Row],[NumDealsPurchases]]/Table13[[#This Row],[Total Number of Purchases]]*100</f>
        <v>28.571428571428569</v>
      </c>
      <c r="AK342">
        <f>6-ROUNDUP(_xlfn.PERCENTRANK.INC(Table13[Recency],Table13[[#This Row],[Recency]])*5, 0)</f>
        <v>5</v>
      </c>
      <c r="AL342" s="15">
        <f>ROUNDUP(_xlfn.PERCENTRANK.INC(Table13[Total Number of Purchases],Table13[[#This Row],[Total Number of Purchases]])*5,0)</f>
        <v>1</v>
      </c>
      <c r="AM342" s="15">
        <f>ROUNDUP(_xlfn.PERCENTRANK.INC(Table13[Total Spend],Table13[[#This Row],[Total Spend]])*5,0)</f>
        <v>1</v>
      </c>
      <c r="AN342" s="15" t="str">
        <f>Table13[[#This Row],[Recency Score]]&amp;Table13[[#This Row],[Frequency Score]]&amp;Table13[[#This Row],[Monetary Score]]</f>
        <v>511</v>
      </c>
      <c r="AO342" s="15" t="str">
        <f>IF(AN342="555","Champions",
IF(AND(LEFT(AN342,1)="5", MID(AN342,2,1)&gt;="3"),"Loyal Customers",
IF(MID(AN342,2,1)="5","Frequent Buyers",
IF(RIGHT(AN342,1)="5","Big Spenders",
IF(LEFT(AN342,1)="4","Potential Loyalists",
IF(LEFT(AN342,1)="3","Needs Attention",
IF(LEFT(AN342,1)="2","About to Sleep",
IF(LEFT(AN342,1)="1","Lost",
IF(LEFT(AN342,1)&lt;="2","At Risk","Others")))))))))</f>
        <v>Others</v>
      </c>
    </row>
    <row r="343" spans="1:41" x14ac:dyDescent="0.3">
      <c r="A343">
        <v>10779</v>
      </c>
      <c r="B343">
        <v>1983</v>
      </c>
      <c r="C343" t="s">
        <v>28</v>
      </c>
      <c r="D343" t="s">
        <v>31</v>
      </c>
      <c r="E343">
        <v>22148</v>
      </c>
      <c r="F343">
        <v>0</v>
      </c>
      <c r="G343">
        <v>0</v>
      </c>
      <c r="H343" s="1">
        <v>41742</v>
      </c>
      <c r="I343">
        <v>16</v>
      </c>
      <c r="J343">
        <v>15</v>
      </c>
      <c r="K343">
        <v>5</v>
      </c>
      <c r="L343">
        <v>14</v>
      </c>
      <c r="M343">
        <v>0</v>
      </c>
      <c r="N343">
        <v>4</v>
      </c>
      <c r="O343">
        <v>11</v>
      </c>
      <c r="P343">
        <v>1</v>
      </c>
      <c r="Q343">
        <v>1</v>
      </c>
      <c r="R343">
        <v>0</v>
      </c>
      <c r="S343">
        <v>3</v>
      </c>
      <c r="T343">
        <v>7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30</v>
      </c>
      <c r="AC343" s="13">
        <f>SUM(Table13[[#This Row],[MntWines]:[MntGoldProds]])</f>
        <v>49</v>
      </c>
      <c r="AD343" s="13">
        <f>AVERAGE(Table13[[#This Row],[MntWines]:[MntGoldProds]])</f>
        <v>8.1666666666666661</v>
      </c>
      <c r="AG343">
        <f>SUM(Table13[[#This Row],[NumDealsPurchases]:[NumStorePurchases]])</f>
        <v>5</v>
      </c>
      <c r="AH343" s="14">
        <f>44232-Table13[[#This Row],[Dt_Customer]]</f>
        <v>2490</v>
      </c>
      <c r="AJ343" s="13">
        <f>Table13[[#This Row],[NumDealsPurchases]]/Table13[[#This Row],[Total Number of Purchases]]*100</f>
        <v>20</v>
      </c>
      <c r="AK343">
        <f>6-ROUNDUP(_xlfn.PERCENTRANK.INC(Table13[Recency],Table13[[#This Row],[Recency]])*5, 0)</f>
        <v>5</v>
      </c>
      <c r="AL343" s="15">
        <f>ROUNDUP(_xlfn.PERCENTRANK.INC(Table13[Total Number of Purchases],Table13[[#This Row],[Total Number of Purchases]])*5,0)</f>
        <v>1</v>
      </c>
      <c r="AM343" s="15">
        <f>ROUNDUP(_xlfn.PERCENTRANK.INC(Table13[Total Spend],Table13[[#This Row],[Total Spend]])*5,0)</f>
        <v>1</v>
      </c>
      <c r="AN343" s="15" t="str">
        <f>Table13[[#This Row],[Recency Score]]&amp;Table13[[#This Row],[Frequency Score]]&amp;Table13[[#This Row],[Monetary Score]]</f>
        <v>511</v>
      </c>
      <c r="AO343" s="15" t="str">
        <f>IF(AN343="555","Champions",
IF(AND(LEFT(AN343,1)="5", MID(AN343,2,1)&gt;="3"),"Loyal Customers",
IF(MID(AN343,2,1)="5","Frequent Buyers",
IF(RIGHT(AN343,1)="5","Big Spenders",
IF(LEFT(AN343,1)="4","Potential Loyalists",
IF(LEFT(AN343,1)="3","Needs Attention",
IF(LEFT(AN343,1)="2","About to Sleep",
IF(LEFT(AN343,1)="1","Lost",
IF(LEFT(AN343,1)&lt;="2","At Risk","Others")))))))))</f>
        <v>Others</v>
      </c>
    </row>
    <row r="344" spans="1:41" x14ac:dyDescent="0.3">
      <c r="A344">
        <v>5824</v>
      </c>
      <c r="B344">
        <v>1972</v>
      </c>
      <c r="C344" t="s">
        <v>37</v>
      </c>
      <c r="D344" t="s">
        <v>35</v>
      </c>
      <c r="E344">
        <v>34578</v>
      </c>
      <c r="F344">
        <v>2</v>
      </c>
      <c r="G344">
        <v>1</v>
      </c>
      <c r="H344" s="1">
        <v>41740</v>
      </c>
      <c r="I344">
        <v>1</v>
      </c>
      <c r="J344">
        <v>7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0</v>
      </c>
      <c r="S344">
        <v>2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36</v>
      </c>
      <c r="AC344" s="13">
        <f>SUM(Table13[[#This Row],[MntWines]:[MntGoldProds]])</f>
        <v>8</v>
      </c>
      <c r="AD344" s="13">
        <f>AVERAGE(Table13[[#This Row],[MntWines]:[MntGoldProds]])</f>
        <v>1.3333333333333333</v>
      </c>
      <c r="AG344">
        <f>SUM(Table13[[#This Row],[NumDealsPurchases]:[NumStorePurchases]])</f>
        <v>4</v>
      </c>
      <c r="AH344" s="14">
        <f>44232-Table13[[#This Row],[Dt_Customer]]</f>
        <v>2492</v>
      </c>
      <c r="AJ344" s="13">
        <f>Table13[[#This Row],[NumDealsPurchases]]/Table13[[#This Row],[Total Number of Purchases]]*100</f>
        <v>25</v>
      </c>
      <c r="AK344">
        <f>6-ROUNDUP(_xlfn.PERCENTRANK.INC(Table13[Recency],Table13[[#This Row],[Recency]])*5, 0)</f>
        <v>5</v>
      </c>
      <c r="AL344" s="15">
        <f>ROUNDUP(_xlfn.PERCENTRANK.INC(Table13[Total Number of Purchases],Table13[[#This Row],[Total Number of Purchases]])*5,0)</f>
        <v>1</v>
      </c>
      <c r="AM344" s="15">
        <f>ROUNDUP(_xlfn.PERCENTRANK.INC(Table13[Total Spend],Table13[[#This Row],[Total Spend]])*5,0)</f>
        <v>1</v>
      </c>
      <c r="AN344" s="15" t="str">
        <f>Table13[[#This Row],[Recency Score]]&amp;Table13[[#This Row],[Frequency Score]]&amp;Table13[[#This Row],[Monetary Score]]</f>
        <v>511</v>
      </c>
      <c r="AO344" s="15" t="str">
        <f>IF(AN344="555","Champions",
IF(AND(LEFT(AN344,1)="5", MID(AN344,2,1)&gt;="3"),"Loyal Customers",
IF(MID(AN344,2,1)="5","Frequent Buyers",
IF(RIGHT(AN344,1)="5","Big Spenders",
IF(LEFT(AN344,1)="4","Potential Loyalists",
IF(LEFT(AN344,1)="3","Needs Attention",
IF(LEFT(AN344,1)="2","About to Sleep",
IF(LEFT(AN344,1)="1","Lost",
IF(LEFT(AN344,1)&lt;="2","At Risk","Others")))))))))</f>
        <v>Others</v>
      </c>
    </row>
    <row r="345" spans="1:41" x14ac:dyDescent="0.3">
      <c r="A345">
        <v>9289</v>
      </c>
      <c r="B345">
        <v>1979</v>
      </c>
      <c r="C345" t="s">
        <v>28</v>
      </c>
      <c r="D345" t="s">
        <v>33</v>
      </c>
      <c r="E345">
        <v>36781</v>
      </c>
      <c r="F345">
        <v>1</v>
      </c>
      <c r="G345">
        <v>0</v>
      </c>
      <c r="H345" s="1">
        <v>41739</v>
      </c>
      <c r="I345">
        <v>16</v>
      </c>
      <c r="J345">
        <v>29</v>
      </c>
      <c r="K345">
        <v>1</v>
      </c>
      <c r="L345">
        <v>17</v>
      </c>
      <c r="M345">
        <v>0</v>
      </c>
      <c r="N345">
        <v>3</v>
      </c>
      <c r="O345">
        <v>13</v>
      </c>
      <c r="P345">
        <v>1</v>
      </c>
      <c r="Q345">
        <v>2</v>
      </c>
      <c r="R345">
        <v>1</v>
      </c>
      <c r="S345">
        <v>2</v>
      </c>
      <c r="T345">
        <v>8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 t="s">
        <v>30</v>
      </c>
      <c r="AC345" s="13">
        <f>SUM(Table13[[#This Row],[MntWines]:[MntGoldProds]])</f>
        <v>63</v>
      </c>
      <c r="AD345" s="13">
        <f>AVERAGE(Table13[[#This Row],[MntWines]:[MntGoldProds]])</f>
        <v>10.5</v>
      </c>
      <c r="AG345">
        <f>SUM(Table13[[#This Row],[NumDealsPurchases]:[NumStorePurchases]])</f>
        <v>6</v>
      </c>
      <c r="AH345" s="14">
        <f>44232-Table13[[#This Row],[Dt_Customer]]</f>
        <v>2493</v>
      </c>
      <c r="AJ345" s="13">
        <f>Table13[[#This Row],[NumDealsPurchases]]/Table13[[#This Row],[Total Number of Purchases]]*100</f>
        <v>16.666666666666664</v>
      </c>
      <c r="AK345">
        <f>6-ROUNDUP(_xlfn.PERCENTRANK.INC(Table13[Recency],Table13[[#This Row],[Recency]])*5, 0)</f>
        <v>5</v>
      </c>
      <c r="AL345" s="15">
        <f>ROUNDUP(_xlfn.PERCENTRANK.INC(Table13[Total Number of Purchases],Table13[[#This Row],[Total Number of Purchases]])*5,0)</f>
        <v>1</v>
      </c>
      <c r="AM345" s="15">
        <f>ROUNDUP(_xlfn.PERCENTRANK.INC(Table13[Total Spend],Table13[[#This Row],[Total Spend]])*5,0)</f>
        <v>2</v>
      </c>
      <c r="AN345" s="15" t="str">
        <f>Table13[[#This Row],[Recency Score]]&amp;Table13[[#This Row],[Frequency Score]]&amp;Table13[[#This Row],[Monetary Score]]</f>
        <v>512</v>
      </c>
      <c r="AO345" s="15" t="str">
        <f>IF(AN345="555","Champions",
IF(AND(LEFT(AN345,1)="5", MID(AN345,2,1)&gt;="3"),"Loyal Customers",
IF(MID(AN345,2,1)="5","Frequent Buyers",
IF(RIGHT(AN345,1)="5","Big Spenders",
IF(LEFT(AN345,1)="4","Potential Loyalists",
IF(LEFT(AN345,1)="3","Needs Attention",
IF(LEFT(AN345,1)="2","About to Sleep",
IF(LEFT(AN345,1)="1","Lost",
IF(LEFT(AN345,1)&lt;="2","At Risk","Others")))))))))</f>
        <v>Others</v>
      </c>
    </row>
    <row r="346" spans="1:41" x14ac:dyDescent="0.3">
      <c r="A346">
        <v>5371</v>
      </c>
      <c r="B346">
        <v>1989</v>
      </c>
      <c r="C346" t="s">
        <v>28</v>
      </c>
      <c r="D346" t="s">
        <v>31</v>
      </c>
      <c r="E346">
        <v>21474</v>
      </c>
      <c r="F346">
        <v>1</v>
      </c>
      <c r="G346">
        <v>0</v>
      </c>
      <c r="H346" s="1">
        <v>41737</v>
      </c>
      <c r="I346">
        <v>0</v>
      </c>
      <c r="J346">
        <v>6</v>
      </c>
      <c r="K346">
        <v>16</v>
      </c>
      <c r="L346">
        <v>24</v>
      </c>
      <c r="M346">
        <v>11</v>
      </c>
      <c r="N346">
        <v>0</v>
      </c>
      <c r="O346">
        <v>34</v>
      </c>
      <c r="P346">
        <v>2</v>
      </c>
      <c r="Q346">
        <v>3</v>
      </c>
      <c r="R346">
        <v>1</v>
      </c>
      <c r="S346">
        <v>2</v>
      </c>
      <c r="T346">
        <v>7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1</v>
      </c>
      <c r="AA346">
        <v>0</v>
      </c>
      <c r="AB346" t="s">
        <v>30</v>
      </c>
      <c r="AC346" s="13">
        <f>SUM(Table13[[#This Row],[MntWines]:[MntGoldProds]])</f>
        <v>91</v>
      </c>
      <c r="AD346" s="13">
        <f>AVERAGE(Table13[[#This Row],[MntWines]:[MntGoldProds]])</f>
        <v>15.166666666666666</v>
      </c>
      <c r="AG346">
        <f>SUM(Table13[[#This Row],[NumDealsPurchases]:[NumStorePurchases]])</f>
        <v>8</v>
      </c>
      <c r="AH346" s="14">
        <f>44232-Table13[[#This Row],[Dt_Customer]]</f>
        <v>2495</v>
      </c>
      <c r="AJ346" s="13">
        <f>Table13[[#This Row],[NumDealsPurchases]]/Table13[[#This Row],[Total Number of Purchases]]*100</f>
        <v>25</v>
      </c>
      <c r="AK346">
        <f>6-ROUNDUP(_xlfn.PERCENTRANK.INC(Table13[Recency],Table13[[#This Row],[Recency]])*5, 0)</f>
        <v>6</v>
      </c>
      <c r="AL346" s="15">
        <f>ROUNDUP(_xlfn.PERCENTRANK.INC(Table13[Total Number of Purchases],Table13[[#This Row],[Total Number of Purchases]])*5,0)</f>
        <v>2</v>
      </c>
      <c r="AM346" s="15">
        <f>ROUNDUP(_xlfn.PERCENTRANK.INC(Table13[Total Spend],Table13[[#This Row],[Total Spend]])*5,0)</f>
        <v>2</v>
      </c>
      <c r="AN346" s="15" t="str">
        <f>Table13[[#This Row],[Recency Score]]&amp;Table13[[#This Row],[Frequency Score]]&amp;Table13[[#This Row],[Monetary Score]]</f>
        <v>622</v>
      </c>
      <c r="AO346" s="15" t="str">
        <f>IF(AN346="555","Champions",
IF(AND(LEFT(AN346,1)="5", MID(AN346,2,1)&gt;="3"),"Loyal Customers",
IF(MID(AN346,2,1)="5","Frequent Buyers",
IF(RIGHT(AN346,1)="5","Big Spenders",
IF(LEFT(AN346,1)="4","Potential Loyalists",
IF(LEFT(AN346,1)="3","Needs Attention",
IF(LEFT(AN346,1)="2","About to Sleep",
IF(LEFT(AN346,1)="1","Lost",
IF(LEFT(AN346,1)&lt;="2","At Risk","Others")))))))))</f>
        <v>Others</v>
      </c>
    </row>
    <row r="347" spans="1:41" x14ac:dyDescent="0.3">
      <c r="A347">
        <v>8159</v>
      </c>
      <c r="B347">
        <v>1968</v>
      </c>
      <c r="C347" t="s">
        <v>28</v>
      </c>
      <c r="D347" t="s">
        <v>33</v>
      </c>
      <c r="E347">
        <v>51287</v>
      </c>
      <c r="F347">
        <v>1</v>
      </c>
      <c r="G347">
        <v>1</v>
      </c>
      <c r="H347" s="1">
        <v>41730</v>
      </c>
      <c r="I347">
        <v>10</v>
      </c>
      <c r="J347">
        <v>117</v>
      </c>
      <c r="K347">
        <v>0</v>
      </c>
      <c r="L347">
        <v>22</v>
      </c>
      <c r="M347">
        <v>13</v>
      </c>
      <c r="N347">
        <v>0</v>
      </c>
      <c r="O347">
        <v>30</v>
      </c>
      <c r="P347">
        <v>3</v>
      </c>
      <c r="Q347">
        <v>4</v>
      </c>
      <c r="R347">
        <v>1</v>
      </c>
      <c r="S347">
        <v>3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30</v>
      </c>
      <c r="AC347" s="13">
        <f>SUM(Table13[[#This Row],[MntWines]:[MntGoldProds]])</f>
        <v>182</v>
      </c>
      <c r="AD347" s="13">
        <f>AVERAGE(Table13[[#This Row],[MntWines]:[MntGoldProds]])</f>
        <v>30.333333333333332</v>
      </c>
      <c r="AG347">
        <f>SUM(Table13[[#This Row],[NumDealsPurchases]:[NumStorePurchases]])</f>
        <v>11</v>
      </c>
      <c r="AH347" s="14">
        <f>44232-Table13[[#This Row],[Dt_Customer]]</f>
        <v>2502</v>
      </c>
      <c r="AJ347" s="13">
        <f>Table13[[#This Row],[NumDealsPurchases]]/Table13[[#This Row],[Total Number of Purchases]]*100</f>
        <v>27.27272727272727</v>
      </c>
      <c r="AK347">
        <f>6-ROUNDUP(_xlfn.PERCENTRANK.INC(Table13[Recency],Table13[[#This Row],[Recency]])*5, 0)</f>
        <v>5</v>
      </c>
      <c r="AL347" s="15">
        <f>ROUNDUP(_xlfn.PERCENTRANK.INC(Table13[Total Number of Purchases],Table13[[#This Row],[Total Number of Purchases]])*5,0)</f>
        <v>2</v>
      </c>
      <c r="AM347" s="15">
        <f>ROUNDUP(_xlfn.PERCENTRANK.INC(Table13[Total Spend],Table13[[#This Row],[Total Spend]])*5,0)</f>
        <v>2</v>
      </c>
      <c r="AN347" s="15" t="str">
        <f>Table13[[#This Row],[Recency Score]]&amp;Table13[[#This Row],[Frequency Score]]&amp;Table13[[#This Row],[Monetary Score]]</f>
        <v>522</v>
      </c>
      <c r="AO347" s="15" t="str">
        <f>IF(AN347="555","Champions",
IF(AND(LEFT(AN347,1)="5", MID(AN347,2,1)&gt;="3"),"Loyal Customers",
IF(MID(AN347,2,1)="5","Frequent Buyers",
IF(RIGHT(AN347,1)="5","Big Spenders",
IF(LEFT(AN347,1)="4","Potential Loyalists",
IF(LEFT(AN347,1)="3","Needs Attention",
IF(LEFT(AN347,1)="2","About to Sleep",
IF(LEFT(AN347,1)="1","Lost",
IF(LEFT(AN347,1)&lt;="2","At Risk","Others")))))))))</f>
        <v>Others</v>
      </c>
    </row>
    <row r="348" spans="1:41" x14ac:dyDescent="0.3">
      <c r="A348">
        <v>6019</v>
      </c>
      <c r="B348">
        <v>1971</v>
      </c>
      <c r="C348" t="s">
        <v>37</v>
      </c>
      <c r="D348" t="s">
        <v>33</v>
      </c>
      <c r="E348">
        <v>37126</v>
      </c>
      <c r="F348">
        <v>1</v>
      </c>
      <c r="G348">
        <v>0</v>
      </c>
      <c r="H348" s="1">
        <v>41728</v>
      </c>
      <c r="I348">
        <v>9</v>
      </c>
      <c r="J348">
        <v>45</v>
      </c>
      <c r="K348">
        <v>3</v>
      </c>
      <c r="L348">
        <v>9</v>
      </c>
      <c r="M348">
        <v>4</v>
      </c>
      <c r="N348">
        <v>4</v>
      </c>
      <c r="O348">
        <v>7</v>
      </c>
      <c r="P348">
        <v>1</v>
      </c>
      <c r="Q348">
        <v>1</v>
      </c>
      <c r="R348">
        <v>2</v>
      </c>
      <c r="S348">
        <v>2</v>
      </c>
      <c r="T348">
        <v>6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1</v>
      </c>
      <c r="AA348">
        <v>0</v>
      </c>
      <c r="AB348" t="s">
        <v>30</v>
      </c>
      <c r="AC348" s="13">
        <f>SUM(Table13[[#This Row],[MntWines]:[MntGoldProds]])</f>
        <v>72</v>
      </c>
      <c r="AD348" s="13">
        <f>AVERAGE(Table13[[#This Row],[MntWines]:[MntGoldProds]])</f>
        <v>12</v>
      </c>
      <c r="AG348">
        <f>SUM(Table13[[#This Row],[NumDealsPurchases]:[NumStorePurchases]])</f>
        <v>6</v>
      </c>
      <c r="AH348" s="14">
        <f>44232-Table13[[#This Row],[Dt_Customer]]</f>
        <v>2504</v>
      </c>
      <c r="AJ348" s="13">
        <f>Table13[[#This Row],[NumDealsPurchases]]/Table13[[#This Row],[Total Number of Purchases]]*100</f>
        <v>16.666666666666664</v>
      </c>
      <c r="AK348">
        <f>6-ROUNDUP(_xlfn.PERCENTRANK.INC(Table13[Recency],Table13[[#This Row],[Recency]])*5, 0)</f>
        <v>5</v>
      </c>
      <c r="AL348" s="15">
        <f>ROUNDUP(_xlfn.PERCENTRANK.INC(Table13[Total Number of Purchases],Table13[[#This Row],[Total Number of Purchases]])*5,0)</f>
        <v>1</v>
      </c>
      <c r="AM348" s="15">
        <f>ROUNDUP(_xlfn.PERCENTRANK.INC(Table13[Total Spend],Table13[[#This Row],[Total Spend]])*5,0)</f>
        <v>2</v>
      </c>
      <c r="AN348" s="15" t="str">
        <f>Table13[[#This Row],[Recency Score]]&amp;Table13[[#This Row],[Frequency Score]]&amp;Table13[[#This Row],[Monetary Score]]</f>
        <v>512</v>
      </c>
      <c r="AO348" s="15" t="str">
        <f>IF(AN348="555","Champions",
IF(AND(LEFT(AN348,1)="5", MID(AN348,2,1)&gt;="3"),"Loyal Customers",
IF(MID(AN348,2,1)="5","Frequent Buyers",
IF(RIGHT(AN348,1)="5","Big Spenders",
IF(LEFT(AN348,1)="4","Potential Loyalists",
IF(LEFT(AN348,1)="3","Needs Attention",
IF(LEFT(AN348,1)="2","About to Sleep",
IF(LEFT(AN348,1)="1","Lost",
IF(LEFT(AN348,1)&lt;="2","At Risk","Others")))))))))</f>
        <v>Others</v>
      </c>
    </row>
    <row r="349" spans="1:41" x14ac:dyDescent="0.3">
      <c r="A349">
        <v>6398</v>
      </c>
      <c r="B349">
        <v>1974</v>
      </c>
      <c r="C349" t="s">
        <v>44</v>
      </c>
      <c r="D349" t="s">
        <v>33</v>
      </c>
      <c r="E349">
        <v>18393</v>
      </c>
      <c r="F349">
        <v>1</v>
      </c>
      <c r="G349">
        <v>0</v>
      </c>
      <c r="H349" s="1">
        <v>41727</v>
      </c>
      <c r="I349">
        <v>2</v>
      </c>
      <c r="J349">
        <v>7</v>
      </c>
      <c r="K349">
        <v>10</v>
      </c>
      <c r="L349">
        <v>13</v>
      </c>
      <c r="M349">
        <v>16</v>
      </c>
      <c r="N349">
        <v>0</v>
      </c>
      <c r="O349">
        <v>4</v>
      </c>
      <c r="P349">
        <v>2</v>
      </c>
      <c r="Q349">
        <v>3</v>
      </c>
      <c r="R349">
        <v>0</v>
      </c>
      <c r="S349">
        <v>3</v>
      </c>
      <c r="T349">
        <v>8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t="s">
        <v>30</v>
      </c>
      <c r="AC349" s="13">
        <f>SUM(Table13[[#This Row],[MntWines]:[MntGoldProds]])</f>
        <v>50</v>
      </c>
      <c r="AD349" s="13">
        <f>AVERAGE(Table13[[#This Row],[MntWines]:[MntGoldProds]])</f>
        <v>8.3333333333333339</v>
      </c>
      <c r="AG349">
        <f>SUM(Table13[[#This Row],[NumDealsPurchases]:[NumStorePurchases]])</f>
        <v>8</v>
      </c>
      <c r="AH349" s="14">
        <f>44232-Table13[[#This Row],[Dt_Customer]]</f>
        <v>2505</v>
      </c>
      <c r="AJ349" s="13">
        <f>Table13[[#This Row],[NumDealsPurchases]]/Table13[[#This Row],[Total Number of Purchases]]*100</f>
        <v>25</v>
      </c>
      <c r="AK349">
        <f>6-ROUNDUP(_xlfn.PERCENTRANK.INC(Table13[Recency],Table13[[#This Row],[Recency]])*5, 0)</f>
        <v>5</v>
      </c>
      <c r="AL349" s="15">
        <f>ROUNDUP(_xlfn.PERCENTRANK.INC(Table13[Total Number of Purchases],Table13[[#This Row],[Total Number of Purchases]])*5,0)</f>
        <v>2</v>
      </c>
      <c r="AM349" s="15">
        <f>ROUNDUP(_xlfn.PERCENTRANK.INC(Table13[Total Spend],Table13[[#This Row],[Total Spend]])*5,0)</f>
        <v>1</v>
      </c>
      <c r="AN349" s="15" t="str">
        <f>Table13[[#This Row],[Recency Score]]&amp;Table13[[#This Row],[Frequency Score]]&amp;Table13[[#This Row],[Monetary Score]]</f>
        <v>521</v>
      </c>
      <c r="AO349" s="15" t="str">
        <f>IF(AN349="555","Champions",
IF(AND(LEFT(AN349,1)="5", MID(AN349,2,1)&gt;="3"),"Loyal Customers",
IF(MID(AN349,2,1)="5","Frequent Buyers",
IF(RIGHT(AN349,1)="5","Big Spenders",
IF(LEFT(AN349,1)="4","Potential Loyalists",
IF(LEFT(AN349,1)="3","Needs Attention",
IF(LEFT(AN349,1)="2","About to Sleep",
IF(LEFT(AN349,1)="1","Lost",
IF(LEFT(AN349,1)&lt;="2","At Risk","Others")))))))))</f>
        <v>Others</v>
      </c>
    </row>
    <row r="350" spans="1:41" x14ac:dyDescent="0.3">
      <c r="A350">
        <v>1463</v>
      </c>
      <c r="B350">
        <v>1958</v>
      </c>
      <c r="C350" t="s">
        <v>28</v>
      </c>
      <c r="D350" t="s">
        <v>31</v>
      </c>
      <c r="E350">
        <v>45160</v>
      </c>
      <c r="F350">
        <v>1</v>
      </c>
      <c r="G350">
        <v>1</v>
      </c>
      <c r="H350" s="1">
        <v>41727</v>
      </c>
      <c r="I350">
        <v>9</v>
      </c>
      <c r="J350">
        <v>8</v>
      </c>
      <c r="K350">
        <v>2</v>
      </c>
      <c r="L350">
        <v>5</v>
      </c>
      <c r="M350">
        <v>3</v>
      </c>
      <c r="N350">
        <v>0</v>
      </c>
      <c r="O350">
        <v>3</v>
      </c>
      <c r="P350">
        <v>1</v>
      </c>
      <c r="Q350">
        <v>1</v>
      </c>
      <c r="R350">
        <v>0</v>
      </c>
      <c r="S350">
        <v>2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36</v>
      </c>
      <c r="AC350" s="13">
        <f>SUM(Table13[[#This Row],[MntWines]:[MntGoldProds]])</f>
        <v>21</v>
      </c>
      <c r="AD350" s="13">
        <f>AVERAGE(Table13[[#This Row],[MntWines]:[MntGoldProds]])</f>
        <v>3.5</v>
      </c>
      <c r="AG350">
        <f>SUM(Table13[[#This Row],[NumDealsPurchases]:[NumStorePurchases]])</f>
        <v>4</v>
      </c>
      <c r="AH350" s="14">
        <f>44232-Table13[[#This Row],[Dt_Customer]]</f>
        <v>2505</v>
      </c>
      <c r="AJ350" s="13">
        <f>Table13[[#This Row],[NumDealsPurchases]]/Table13[[#This Row],[Total Number of Purchases]]*100</f>
        <v>25</v>
      </c>
      <c r="AK350">
        <f>6-ROUNDUP(_xlfn.PERCENTRANK.INC(Table13[Recency],Table13[[#This Row],[Recency]])*5, 0)</f>
        <v>5</v>
      </c>
      <c r="AL350" s="15">
        <f>ROUNDUP(_xlfn.PERCENTRANK.INC(Table13[Total Number of Purchases],Table13[[#This Row],[Total Number of Purchases]])*5,0)</f>
        <v>1</v>
      </c>
      <c r="AM350" s="15">
        <f>ROUNDUP(_xlfn.PERCENTRANK.INC(Table13[Total Spend],Table13[[#This Row],[Total Spend]])*5,0)</f>
        <v>1</v>
      </c>
      <c r="AN350" s="15" t="str">
        <f>Table13[[#This Row],[Recency Score]]&amp;Table13[[#This Row],[Frequency Score]]&amp;Table13[[#This Row],[Monetary Score]]</f>
        <v>511</v>
      </c>
      <c r="AO350" s="15" t="str">
        <f>IF(AN350="555","Champions",
IF(AND(LEFT(AN350,1)="5", MID(AN350,2,1)&gt;="3"),"Loyal Customers",
IF(MID(AN350,2,1)="5","Frequent Buyers",
IF(RIGHT(AN350,1)="5","Big Spenders",
IF(LEFT(AN350,1)="4","Potential Loyalists",
IF(LEFT(AN350,1)="3","Needs Attention",
IF(LEFT(AN350,1)="2","About to Sleep",
IF(LEFT(AN350,1)="1","Lost",
IF(LEFT(AN350,1)&lt;="2","At Risk","Others")))))))))</f>
        <v>Others</v>
      </c>
    </row>
    <row r="351" spans="1:41" x14ac:dyDescent="0.3">
      <c r="A351">
        <v>6678</v>
      </c>
      <c r="B351">
        <v>1989</v>
      </c>
      <c r="C351" t="s">
        <v>28</v>
      </c>
      <c r="D351" t="s">
        <v>35</v>
      </c>
      <c r="E351">
        <v>31928</v>
      </c>
      <c r="F351">
        <v>1</v>
      </c>
      <c r="G351">
        <v>0</v>
      </c>
      <c r="H351" s="1">
        <v>41726</v>
      </c>
      <c r="I351">
        <v>5</v>
      </c>
      <c r="J351">
        <v>33</v>
      </c>
      <c r="K351">
        <v>4</v>
      </c>
      <c r="L351">
        <v>24</v>
      </c>
      <c r="M351">
        <v>4</v>
      </c>
      <c r="N351">
        <v>2</v>
      </c>
      <c r="O351">
        <v>5</v>
      </c>
      <c r="P351">
        <v>2</v>
      </c>
      <c r="Q351">
        <v>3</v>
      </c>
      <c r="R351">
        <v>0</v>
      </c>
      <c r="S351">
        <v>4</v>
      </c>
      <c r="T351">
        <v>7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t="s">
        <v>40</v>
      </c>
      <c r="AC351" s="13">
        <f>SUM(Table13[[#This Row],[MntWines]:[MntGoldProds]])</f>
        <v>72</v>
      </c>
      <c r="AD351" s="13">
        <f>AVERAGE(Table13[[#This Row],[MntWines]:[MntGoldProds]])</f>
        <v>12</v>
      </c>
      <c r="AG351">
        <f>SUM(Table13[[#This Row],[NumDealsPurchases]:[NumStorePurchases]])</f>
        <v>9</v>
      </c>
      <c r="AH351" s="14">
        <f>44232-Table13[[#This Row],[Dt_Customer]]</f>
        <v>2506</v>
      </c>
      <c r="AJ351" s="13">
        <f>Table13[[#This Row],[NumDealsPurchases]]/Table13[[#This Row],[Total Number of Purchases]]*100</f>
        <v>22.222222222222221</v>
      </c>
      <c r="AK351">
        <f>6-ROUNDUP(_xlfn.PERCENTRANK.INC(Table13[Recency],Table13[[#This Row],[Recency]])*5, 0)</f>
        <v>5</v>
      </c>
      <c r="AL351" s="15">
        <f>ROUNDUP(_xlfn.PERCENTRANK.INC(Table13[Total Number of Purchases],Table13[[#This Row],[Total Number of Purchases]])*5,0)</f>
        <v>2</v>
      </c>
      <c r="AM351" s="15">
        <f>ROUNDUP(_xlfn.PERCENTRANK.INC(Table13[Total Spend],Table13[[#This Row],[Total Spend]])*5,0)</f>
        <v>2</v>
      </c>
      <c r="AN351" s="15" t="str">
        <f>Table13[[#This Row],[Recency Score]]&amp;Table13[[#This Row],[Frequency Score]]&amp;Table13[[#This Row],[Monetary Score]]</f>
        <v>522</v>
      </c>
      <c r="AO351" s="15" t="str">
        <f>IF(AN351="555","Champions",
IF(AND(LEFT(AN351,1)="5", MID(AN351,2,1)&gt;="3"),"Loyal Customers",
IF(MID(AN351,2,1)="5","Frequent Buyers",
IF(RIGHT(AN351,1)="5","Big Spenders",
IF(LEFT(AN351,1)="4","Potential Loyalists",
IF(LEFT(AN351,1)="3","Needs Attention",
IF(LEFT(AN351,1)="2","About to Sleep",
IF(LEFT(AN351,1)="1","Lost",
IF(LEFT(AN351,1)&lt;="2","At Risk","Others")))))))))</f>
        <v>Others</v>
      </c>
    </row>
    <row r="352" spans="1:41" x14ac:dyDescent="0.3">
      <c r="A352">
        <v>2130</v>
      </c>
      <c r="B352">
        <v>1982</v>
      </c>
      <c r="C352" t="s">
        <v>28</v>
      </c>
      <c r="D352" t="s">
        <v>35</v>
      </c>
      <c r="E352">
        <v>45203</v>
      </c>
      <c r="F352">
        <v>2</v>
      </c>
      <c r="G352">
        <v>0</v>
      </c>
      <c r="H352" s="1">
        <v>41721</v>
      </c>
      <c r="I352">
        <v>4</v>
      </c>
      <c r="J352">
        <v>35</v>
      </c>
      <c r="K352">
        <v>3</v>
      </c>
      <c r="L352">
        <v>67</v>
      </c>
      <c r="M352">
        <v>10</v>
      </c>
      <c r="N352">
        <v>8</v>
      </c>
      <c r="O352">
        <v>24</v>
      </c>
      <c r="P352">
        <v>1</v>
      </c>
      <c r="Q352">
        <v>3</v>
      </c>
      <c r="R352">
        <v>1</v>
      </c>
      <c r="S352">
        <v>3</v>
      </c>
      <c r="T352">
        <v>6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 t="s">
        <v>43</v>
      </c>
      <c r="AC352" s="13">
        <f>SUM(Table13[[#This Row],[MntWines]:[MntGoldProds]])</f>
        <v>147</v>
      </c>
      <c r="AD352" s="13">
        <f>AVERAGE(Table13[[#This Row],[MntWines]:[MntGoldProds]])</f>
        <v>24.5</v>
      </c>
      <c r="AG352">
        <f>SUM(Table13[[#This Row],[NumDealsPurchases]:[NumStorePurchases]])</f>
        <v>8</v>
      </c>
      <c r="AH352" s="14">
        <f>44232-Table13[[#This Row],[Dt_Customer]]</f>
        <v>2511</v>
      </c>
      <c r="AJ352" s="13">
        <f>Table13[[#This Row],[NumDealsPurchases]]/Table13[[#This Row],[Total Number of Purchases]]*100</f>
        <v>12.5</v>
      </c>
      <c r="AK352">
        <f>6-ROUNDUP(_xlfn.PERCENTRANK.INC(Table13[Recency],Table13[[#This Row],[Recency]])*5, 0)</f>
        <v>5</v>
      </c>
      <c r="AL352" s="15">
        <f>ROUNDUP(_xlfn.PERCENTRANK.INC(Table13[Total Number of Purchases],Table13[[#This Row],[Total Number of Purchases]])*5,0)</f>
        <v>2</v>
      </c>
      <c r="AM352" s="15">
        <f>ROUNDUP(_xlfn.PERCENTRANK.INC(Table13[Total Spend],Table13[[#This Row],[Total Spend]])*5,0)</f>
        <v>2</v>
      </c>
      <c r="AN352" s="15" t="str">
        <f>Table13[[#This Row],[Recency Score]]&amp;Table13[[#This Row],[Frequency Score]]&amp;Table13[[#This Row],[Monetary Score]]</f>
        <v>522</v>
      </c>
      <c r="AO352" s="15" t="str">
        <f>IF(AN352="555","Champions",
IF(AND(LEFT(AN352,1)="5", MID(AN352,2,1)&gt;="3"),"Loyal Customers",
IF(MID(AN352,2,1)="5","Frequent Buyers",
IF(RIGHT(AN352,1)="5","Big Spenders",
IF(LEFT(AN352,1)="4","Potential Loyalists",
IF(LEFT(AN352,1)="3","Needs Attention",
IF(LEFT(AN352,1)="2","About to Sleep",
IF(LEFT(AN352,1)="1","Lost",
IF(LEFT(AN352,1)&lt;="2","At Risk","Others")))))))))</f>
        <v>Others</v>
      </c>
    </row>
    <row r="353" spans="1:41" x14ac:dyDescent="0.3">
      <c r="A353">
        <v>5726</v>
      </c>
      <c r="B353">
        <v>1983</v>
      </c>
      <c r="C353" t="s">
        <v>41</v>
      </c>
      <c r="D353" t="s">
        <v>31</v>
      </c>
      <c r="E353">
        <v>31788</v>
      </c>
      <c r="F353">
        <v>1</v>
      </c>
      <c r="G353">
        <v>0</v>
      </c>
      <c r="H353" s="1">
        <v>41718</v>
      </c>
      <c r="I353">
        <v>15</v>
      </c>
      <c r="J353">
        <v>16</v>
      </c>
      <c r="K353">
        <v>7</v>
      </c>
      <c r="L353">
        <v>23</v>
      </c>
      <c r="M353">
        <v>0</v>
      </c>
      <c r="N353">
        <v>8</v>
      </c>
      <c r="O353">
        <v>6</v>
      </c>
      <c r="P353">
        <v>3</v>
      </c>
      <c r="Q353">
        <v>3</v>
      </c>
      <c r="R353">
        <v>0</v>
      </c>
      <c r="S353">
        <v>4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 t="s">
        <v>43</v>
      </c>
      <c r="AC353" s="13">
        <f>SUM(Table13[[#This Row],[MntWines]:[MntGoldProds]])</f>
        <v>60</v>
      </c>
      <c r="AD353" s="13">
        <f>AVERAGE(Table13[[#This Row],[MntWines]:[MntGoldProds]])</f>
        <v>10</v>
      </c>
      <c r="AG353">
        <f>SUM(Table13[[#This Row],[NumDealsPurchases]:[NumStorePurchases]])</f>
        <v>10</v>
      </c>
      <c r="AH353" s="14">
        <f>44232-Table13[[#This Row],[Dt_Customer]]</f>
        <v>2514</v>
      </c>
      <c r="AJ353" s="13">
        <f>Table13[[#This Row],[NumDealsPurchases]]/Table13[[#This Row],[Total Number of Purchases]]*100</f>
        <v>30</v>
      </c>
      <c r="AK353">
        <f>6-ROUNDUP(_xlfn.PERCENTRANK.INC(Table13[Recency],Table13[[#This Row],[Recency]])*5, 0)</f>
        <v>5</v>
      </c>
      <c r="AL353" s="15">
        <f>ROUNDUP(_xlfn.PERCENTRANK.INC(Table13[Total Number of Purchases],Table13[[#This Row],[Total Number of Purchases]])*5,0)</f>
        <v>2</v>
      </c>
      <c r="AM353" s="15">
        <f>ROUNDUP(_xlfn.PERCENTRANK.INC(Table13[Total Spend],Table13[[#This Row],[Total Spend]])*5,0)</f>
        <v>2</v>
      </c>
      <c r="AN353" s="15" t="str">
        <f>Table13[[#This Row],[Recency Score]]&amp;Table13[[#This Row],[Frequency Score]]&amp;Table13[[#This Row],[Monetary Score]]</f>
        <v>522</v>
      </c>
      <c r="AO353" s="15" t="str">
        <f>IF(AN353="555","Champions",
IF(AND(LEFT(AN353,1)="5", MID(AN353,2,1)&gt;="3"),"Loyal Customers",
IF(MID(AN353,2,1)="5","Frequent Buyers",
IF(RIGHT(AN353,1)="5","Big Spenders",
IF(LEFT(AN353,1)="4","Potential Loyalists",
IF(LEFT(AN353,1)="3","Needs Attention",
IF(LEFT(AN353,1)="2","About to Sleep",
IF(LEFT(AN353,1)="1","Lost",
IF(LEFT(AN353,1)&lt;="2","At Risk","Others")))))))))</f>
        <v>Others</v>
      </c>
    </row>
    <row r="354" spans="1:41" x14ac:dyDescent="0.3">
      <c r="A354">
        <v>4290</v>
      </c>
      <c r="B354">
        <v>1972</v>
      </c>
      <c r="C354" t="s">
        <v>28</v>
      </c>
      <c r="D354" t="s">
        <v>33</v>
      </c>
      <c r="E354">
        <v>30467</v>
      </c>
      <c r="F354">
        <v>1</v>
      </c>
      <c r="G354">
        <v>0</v>
      </c>
      <c r="H354" s="1">
        <v>41717</v>
      </c>
      <c r="I354">
        <v>8</v>
      </c>
      <c r="J354">
        <v>1</v>
      </c>
      <c r="K354">
        <v>3</v>
      </c>
      <c r="L354">
        <v>8</v>
      </c>
      <c r="M354">
        <v>2</v>
      </c>
      <c r="N354">
        <v>5</v>
      </c>
      <c r="O354">
        <v>5</v>
      </c>
      <c r="P354">
        <v>1</v>
      </c>
      <c r="Q354">
        <v>1</v>
      </c>
      <c r="R354">
        <v>0</v>
      </c>
      <c r="S354">
        <v>2</v>
      </c>
      <c r="T354">
        <v>7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32</v>
      </c>
      <c r="AC354" s="13">
        <f>SUM(Table13[[#This Row],[MntWines]:[MntGoldProds]])</f>
        <v>24</v>
      </c>
      <c r="AD354" s="13">
        <f>AVERAGE(Table13[[#This Row],[MntWines]:[MntGoldProds]])</f>
        <v>4</v>
      </c>
      <c r="AG354">
        <f>SUM(Table13[[#This Row],[NumDealsPurchases]:[NumStorePurchases]])</f>
        <v>4</v>
      </c>
      <c r="AH354" s="14">
        <f>44232-Table13[[#This Row],[Dt_Customer]]</f>
        <v>2515</v>
      </c>
      <c r="AJ354" s="13">
        <f>Table13[[#This Row],[NumDealsPurchases]]/Table13[[#This Row],[Total Number of Purchases]]*100</f>
        <v>25</v>
      </c>
      <c r="AK354">
        <f>6-ROUNDUP(_xlfn.PERCENTRANK.INC(Table13[Recency],Table13[[#This Row],[Recency]])*5, 0)</f>
        <v>5</v>
      </c>
      <c r="AL354" s="15">
        <f>ROUNDUP(_xlfn.PERCENTRANK.INC(Table13[Total Number of Purchases],Table13[[#This Row],[Total Number of Purchases]])*5,0)</f>
        <v>1</v>
      </c>
      <c r="AM354" s="15">
        <f>ROUNDUP(_xlfn.PERCENTRANK.INC(Table13[Total Spend],Table13[[#This Row],[Total Spend]])*5,0)</f>
        <v>1</v>
      </c>
      <c r="AN354" s="15" t="str">
        <f>Table13[[#This Row],[Recency Score]]&amp;Table13[[#This Row],[Frequency Score]]&amp;Table13[[#This Row],[Monetary Score]]</f>
        <v>511</v>
      </c>
      <c r="AO354" s="15" t="str">
        <f>IF(AN354="555","Champions",
IF(AND(LEFT(AN354,1)="5", MID(AN354,2,1)&gt;="3"),"Loyal Customers",
IF(MID(AN354,2,1)="5","Frequent Buyers",
IF(RIGHT(AN354,1)="5","Big Spenders",
IF(LEFT(AN354,1)="4","Potential Loyalists",
IF(LEFT(AN354,1)="3","Needs Attention",
IF(LEFT(AN354,1)="2","About to Sleep",
IF(LEFT(AN354,1)="1","Lost",
IF(LEFT(AN354,1)&lt;="2","At Risk","Others")))))))))</f>
        <v>Others</v>
      </c>
    </row>
    <row r="355" spans="1:41" x14ac:dyDescent="0.3">
      <c r="A355">
        <v>7628</v>
      </c>
      <c r="B355">
        <v>1973</v>
      </c>
      <c r="C355" t="s">
        <v>38</v>
      </c>
      <c r="D355" t="s">
        <v>33</v>
      </c>
      <c r="E355">
        <v>43050</v>
      </c>
      <c r="F355">
        <v>1</v>
      </c>
      <c r="G355">
        <v>0</v>
      </c>
      <c r="H355" s="1">
        <v>41716</v>
      </c>
      <c r="I355">
        <v>10</v>
      </c>
      <c r="J355">
        <v>30</v>
      </c>
      <c r="K355">
        <v>5</v>
      </c>
      <c r="L355">
        <v>24</v>
      </c>
      <c r="M355">
        <v>6</v>
      </c>
      <c r="N355">
        <v>3</v>
      </c>
      <c r="O355">
        <v>8</v>
      </c>
      <c r="P355">
        <v>2</v>
      </c>
      <c r="Q355">
        <v>2</v>
      </c>
      <c r="R355">
        <v>0</v>
      </c>
      <c r="S355">
        <v>4</v>
      </c>
      <c r="T355">
        <v>5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t="s">
        <v>30</v>
      </c>
      <c r="AC355" s="13">
        <f>SUM(Table13[[#This Row],[MntWines]:[MntGoldProds]])</f>
        <v>76</v>
      </c>
      <c r="AD355" s="13">
        <f>AVERAGE(Table13[[#This Row],[MntWines]:[MntGoldProds]])</f>
        <v>12.666666666666666</v>
      </c>
      <c r="AG355">
        <f>SUM(Table13[[#This Row],[NumDealsPurchases]:[NumStorePurchases]])</f>
        <v>8</v>
      </c>
      <c r="AH355" s="14">
        <f>44232-Table13[[#This Row],[Dt_Customer]]</f>
        <v>2516</v>
      </c>
      <c r="AJ355" s="13">
        <f>Table13[[#This Row],[NumDealsPurchases]]/Table13[[#This Row],[Total Number of Purchases]]*100</f>
        <v>25</v>
      </c>
      <c r="AK355">
        <f>6-ROUNDUP(_xlfn.PERCENTRANK.INC(Table13[Recency],Table13[[#This Row],[Recency]])*5, 0)</f>
        <v>5</v>
      </c>
      <c r="AL355" s="15">
        <f>ROUNDUP(_xlfn.PERCENTRANK.INC(Table13[Total Number of Purchases],Table13[[#This Row],[Total Number of Purchases]])*5,0)</f>
        <v>2</v>
      </c>
      <c r="AM355" s="15">
        <f>ROUNDUP(_xlfn.PERCENTRANK.INC(Table13[Total Spend],Table13[[#This Row],[Total Spend]])*5,0)</f>
        <v>2</v>
      </c>
      <c r="AN355" s="15" t="str">
        <f>Table13[[#This Row],[Recency Score]]&amp;Table13[[#This Row],[Frequency Score]]&amp;Table13[[#This Row],[Monetary Score]]</f>
        <v>522</v>
      </c>
      <c r="AO355" s="15" t="str">
        <f>IF(AN355="555","Champions",
IF(AND(LEFT(AN355,1)="5", MID(AN355,2,1)&gt;="3"),"Loyal Customers",
IF(MID(AN355,2,1)="5","Frequent Buyers",
IF(RIGHT(AN355,1)="5","Big Spenders",
IF(LEFT(AN355,1)="4","Potential Loyalists",
IF(LEFT(AN355,1)="3","Needs Attention",
IF(LEFT(AN355,1)="2","About to Sleep",
IF(LEFT(AN355,1)="1","Lost",
IF(LEFT(AN355,1)&lt;="2","At Risk","Others")))))))))</f>
        <v>Others</v>
      </c>
    </row>
    <row r="356" spans="1:41" x14ac:dyDescent="0.3">
      <c r="A356">
        <v>8207</v>
      </c>
      <c r="B356">
        <v>1957</v>
      </c>
      <c r="C356" t="s">
        <v>38</v>
      </c>
      <c r="D356" t="s">
        <v>33</v>
      </c>
      <c r="E356">
        <v>53233</v>
      </c>
      <c r="F356">
        <v>0</v>
      </c>
      <c r="G356">
        <v>1</v>
      </c>
      <c r="H356" s="1">
        <v>41716</v>
      </c>
      <c r="I356">
        <v>18</v>
      </c>
      <c r="J356">
        <v>28</v>
      </c>
      <c r="K356">
        <v>0</v>
      </c>
      <c r="L356">
        <v>9</v>
      </c>
      <c r="M356">
        <v>3</v>
      </c>
      <c r="N356">
        <v>0</v>
      </c>
      <c r="O356">
        <v>0</v>
      </c>
      <c r="P356">
        <v>1</v>
      </c>
      <c r="Q356">
        <v>1</v>
      </c>
      <c r="R356">
        <v>0</v>
      </c>
      <c r="S356">
        <v>3</v>
      </c>
      <c r="T356">
        <v>4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32</v>
      </c>
      <c r="AC356" s="13">
        <f>SUM(Table13[[#This Row],[MntWines]:[MntGoldProds]])</f>
        <v>40</v>
      </c>
      <c r="AD356" s="13">
        <f>AVERAGE(Table13[[#This Row],[MntWines]:[MntGoldProds]])</f>
        <v>6.666666666666667</v>
      </c>
      <c r="AG356">
        <f>SUM(Table13[[#This Row],[NumDealsPurchases]:[NumStorePurchases]])</f>
        <v>5</v>
      </c>
      <c r="AH356" s="14">
        <f>44232-Table13[[#This Row],[Dt_Customer]]</f>
        <v>2516</v>
      </c>
      <c r="AJ356" s="13">
        <f>Table13[[#This Row],[NumDealsPurchases]]/Table13[[#This Row],[Total Number of Purchases]]*100</f>
        <v>20</v>
      </c>
      <c r="AK356">
        <f>6-ROUNDUP(_xlfn.PERCENTRANK.INC(Table13[Recency],Table13[[#This Row],[Recency]])*5, 0)</f>
        <v>5</v>
      </c>
      <c r="AL356" s="15">
        <f>ROUNDUP(_xlfn.PERCENTRANK.INC(Table13[Total Number of Purchases],Table13[[#This Row],[Total Number of Purchases]])*5,0)</f>
        <v>1</v>
      </c>
      <c r="AM356" s="15">
        <f>ROUNDUP(_xlfn.PERCENTRANK.INC(Table13[Total Spend],Table13[[#This Row],[Total Spend]])*5,0)</f>
        <v>1</v>
      </c>
      <c r="AN356" s="15" t="str">
        <f>Table13[[#This Row],[Recency Score]]&amp;Table13[[#This Row],[Frequency Score]]&amp;Table13[[#This Row],[Monetary Score]]</f>
        <v>511</v>
      </c>
      <c r="AO356" s="15" t="str">
        <f>IF(AN356="555","Champions",
IF(AND(LEFT(AN356,1)="5", MID(AN356,2,1)&gt;="3"),"Loyal Customers",
IF(MID(AN356,2,1)="5","Frequent Buyers",
IF(RIGHT(AN356,1)="5","Big Spenders",
IF(LEFT(AN356,1)="4","Potential Loyalists",
IF(LEFT(AN356,1)="3","Needs Attention",
IF(LEFT(AN356,1)="2","About to Sleep",
IF(LEFT(AN356,1)="1","Lost",
IF(LEFT(AN356,1)&lt;="2","At Risk","Others")))))))))</f>
        <v>Others</v>
      </c>
    </row>
    <row r="357" spans="1:41" x14ac:dyDescent="0.3">
      <c r="A357">
        <v>8461</v>
      </c>
      <c r="B357">
        <v>1962</v>
      </c>
      <c r="C357" t="s">
        <v>28</v>
      </c>
      <c r="D357" t="s">
        <v>29</v>
      </c>
      <c r="E357">
        <v>46102</v>
      </c>
      <c r="F357">
        <v>2</v>
      </c>
      <c r="G357">
        <v>1</v>
      </c>
      <c r="H357" s="1">
        <v>41708</v>
      </c>
      <c r="I357">
        <v>3</v>
      </c>
      <c r="J357">
        <v>14</v>
      </c>
      <c r="K357">
        <v>0</v>
      </c>
      <c r="L357">
        <v>1</v>
      </c>
      <c r="M357">
        <v>0</v>
      </c>
      <c r="N357">
        <v>0</v>
      </c>
      <c r="O357">
        <v>1</v>
      </c>
      <c r="P357">
        <v>1</v>
      </c>
      <c r="Q357">
        <v>1</v>
      </c>
      <c r="R357">
        <v>0</v>
      </c>
      <c r="S357">
        <v>2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30</v>
      </c>
      <c r="AC357" s="13">
        <f>SUM(Table13[[#This Row],[MntWines]:[MntGoldProds]])</f>
        <v>16</v>
      </c>
      <c r="AD357" s="13">
        <f>AVERAGE(Table13[[#This Row],[MntWines]:[MntGoldProds]])</f>
        <v>2.6666666666666665</v>
      </c>
      <c r="AG357">
        <f>SUM(Table13[[#This Row],[NumDealsPurchases]:[NumStorePurchases]])</f>
        <v>4</v>
      </c>
      <c r="AH357" s="14">
        <f>44232-Table13[[#This Row],[Dt_Customer]]</f>
        <v>2524</v>
      </c>
      <c r="AJ357" s="13">
        <f>Table13[[#This Row],[NumDealsPurchases]]/Table13[[#This Row],[Total Number of Purchases]]*100</f>
        <v>25</v>
      </c>
      <c r="AK357">
        <f>6-ROUNDUP(_xlfn.PERCENTRANK.INC(Table13[Recency],Table13[[#This Row],[Recency]])*5, 0)</f>
        <v>5</v>
      </c>
      <c r="AL357" s="15">
        <f>ROUNDUP(_xlfn.PERCENTRANK.INC(Table13[Total Number of Purchases],Table13[[#This Row],[Total Number of Purchases]])*5,0)</f>
        <v>1</v>
      </c>
      <c r="AM357" s="15">
        <f>ROUNDUP(_xlfn.PERCENTRANK.INC(Table13[Total Spend],Table13[[#This Row],[Total Spend]])*5,0)</f>
        <v>1</v>
      </c>
      <c r="AN357" s="15" t="str">
        <f>Table13[[#This Row],[Recency Score]]&amp;Table13[[#This Row],[Frequency Score]]&amp;Table13[[#This Row],[Monetary Score]]</f>
        <v>511</v>
      </c>
      <c r="AO357" s="15" t="str">
        <f>IF(AN357="555","Champions",
IF(AND(LEFT(AN357,1)="5", MID(AN357,2,1)&gt;="3"),"Loyal Customers",
IF(MID(AN357,2,1)="5","Frequent Buyers",
IF(RIGHT(AN357,1)="5","Big Spenders",
IF(LEFT(AN357,1)="4","Potential Loyalists",
IF(LEFT(AN357,1)="3","Needs Attention",
IF(LEFT(AN357,1)="2","About to Sleep",
IF(LEFT(AN357,1)="1","Lost",
IF(LEFT(AN357,1)&lt;="2","At Risk","Others")))))))))</f>
        <v>Others</v>
      </c>
    </row>
    <row r="358" spans="1:41" x14ac:dyDescent="0.3">
      <c r="A358">
        <v>1857</v>
      </c>
      <c r="B358">
        <v>1952</v>
      </c>
      <c r="C358" t="s">
        <v>28</v>
      </c>
      <c r="D358" t="s">
        <v>31</v>
      </c>
      <c r="E358">
        <v>47139</v>
      </c>
      <c r="F358">
        <v>1</v>
      </c>
      <c r="G358">
        <v>1</v>
      </c>
      <c r="H358" s="1">
        <v>41704</v>
      </c>
      <c r="I358">
        <v>2</v>
      </c>
      <c r="J358">
        <v>46</v>
      </c>
      <c r="K358">
        <v>0</v>
      </c>
      <c r="L358">
        <v>12</v>
      </c>
      <c r="M358">
        <v>0</v>
      </c>
      <c r="N358">
        <v>2</v>
      </c>
      <c r="O358">
        <v>23</v>
      </c>
      <c r="P358">
        <v>2</v>
      </c>
      <c r="Q358">
        <v>2</v>
      </c>
      <c r="R358">
        <v>1</v>
      </c>
      <c r="S358">
        <v>2</v>
      </c>
      <c r="T358">
        <v>7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 t="s">
        <v>30</v>
      </c>
      <c r="AC358" s="13">
        <f>SUM(Table13[[#This Row],[MntWines]:[MntGoldProds]])</f>
        <v>83</v>
      </c>
      <c r="AD358" s="13">
        <f>AVERAGE(Table13[[#This Row],[MntWines]:[MntGoldProds]])</f>
        <v>13.833333333333334</v>
      </c>
      <c r="AG358">
        <f>SUM(Table13[[#This Row],[NumDealsPurchases]:[NumStorePurchases]])</f>
        <v>7</v>
      </c>
      <c r="AH358" s="14">
        <f>44232-Table13[[#This Row],[Dt_Customer]]</f>
        <v>2528</v>
      </c>
      <c r="AJ358" s="13">
        <f>Table13[[#This Row],[NumDealsPurchases]]/Table13[[#This Row],[Total Number of Purchases]]*100</f>
        <v>28.571428571428569</v>
      </c>
      <c r="AK358">
        <f>6-ROUNDUP(_xlfn.PERCENTRANK.INC(Table13[Recency],Table13[[#This Row],[Recency]])*5, 0)</f>
        <v>5</v>
      </c>
      <c r="AL358" s="15">
        <f>ROUNDUP(_xlfn.PERCENTRANK.INC(Table13[Total Number of Purchases],Table13[[#This Row],[Total Number of Purchases]])*5,0)</f>
        <v>1</v>
      </c>
      <c r="AM358" s="15">
        <f>ROUNDUP(_xlfn.PERCENTRANK.INC(Table13[Total Spend],Table13[[#This Row],[Total Spend]])*5,0)</f>
        <v>2</v>
      </c>
      <c r="AN358" s="15" t="str">
        <f>Table13[[#This Row],[Recency Score]]&amp;Table13[[#This Row],[Frequency Score]]&amp;Table13[[#This Row],[Monetary Score]]</f>
        <v>512</v>
      </c>
      <c r="AO358" s="15" t="str">
        <f>IF(AN358="555","Champions",
IF(AND(LEFT(AN358,1)="5", MID(AN358,2,1)&gt;="3"),"Loyal Customers",
IF(MID(AN358,2,1)="5","Frequent Buyers",
IF(RIGHT(AN358,1)="5","Big Spenders",
IF(LEFT(AN358,1)="4","Potential Loyalists",
IF(LEFT(AN358,1)="3","Needs Attention",
IF(LEFT(AN358,1)="2","About to Sleep",
IF(LEFT(AN358,1)="1","Lost",
IF(LEFT(AN358,1)&lt;="2","At Risk","Others")))))))))</f>
        <v>Others</v>
      </c>
    </row>
    <row r="359" spans="1:41" x14ac:dyDescent="0.3">
      <c r="A359">
        <v>4877</v>
      </c>
      <c r="B359">
        <v>1973</v>
      </c>
      <c r="C359" t="s">
        <v>41</v>
      </c>
      <c r="D359" t="s">
        <v>33</v>
      </c>
      <c r="E359">
        <v>38576</v>
      </c>
      <c r="F359">
        <v>0</v>
      </c>
      <c r="G359">
        <v>1</v>
      </c>
      <c r="H359" s="1">
        <v>41702</v>
      </c>
      <c r="I359">
        <v>2</v>
      </c>
      <c r="J359">
        <v>34</v>
      </c>
      <c r="K359">
        <v>0</v>
      </c>
      <c r="L359">
        <v>7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0</v>
      </c>
      <c r="S359">
        <v>3</v>
      </c>
      <c r="T359">
        <v>7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40</v>
      </c>
      <c r="AC359" s="13">
        <f>SUM(Table13[[#This Row],[MntWines]:[MntGoldProds]])</f>
        <v>41</v>
      </c>
      <c r="AD359" s="13">
        <f>AVERAGE(Table13[[#This Row],[MntWines]:[MntGoldProds]])</f>
        <v>6.833333333333333</v>
      </c>
      <c r="AG359">
        <f>SUM(Table13[[#This Row],[NumDealsPurchases]:[NumStorePurchases]])</f>
        <v>5</v>
      </c>
      <c r="AH359" s="14">
        <f>44232-Table13[[#This Row],[Dt_Customer]]</f>
        <v>2530</v>
      </c>
      <c r="AJ359" s="13">
        <f>Table13[[#This Row],[NumDealsPurchases]]/Table13[[#This Row],[Total Number of Purchases]]*100</f>
        <v>20</v>
      </c>
      <c r="AK359">
        <f>6-ROUNDUP(_xlfn.PERCENTRANK.INC(Table13[Recency],Table13[[#This Row],[Recency]])*5, 0)</f>
        <v>5</v>
      </c>
      <c r="AL359" s="15">
        <f>ROUNDUP(_xlfn.PERCENTRANK.INC(Table13[Total Number of Purchases],Table13[[#This Row],[Total Number of Purchases]])*5,0)</f>
        <v>1</v>
      </c>
      <c r="AM359" s="15">
        <f>ROUNDUP(_xlfn.PERCENTRANK.INC(Table13[Total Spend],Table13[[#This Row],[Total Spend]])*5,0)</f>
        <v>1</v>
      </c>
      <c r="AN359" s="15" t="str">
        <f>Table13[[#This Row],[Recency Score]]&amp;Table13[[#This Row],[Frequency Score]]&amp;Table13[[#This Row],[Monetary Score]]</f>
        <v>511</v>
      </c>
      <c r="AO359" s="15" t="str">
        <f>IF(AN359="555","Champions",
IF(AND(LEFT(AN359,1)="5", MID(AN359,2,1)&gt;="3"),"Loyal Customers",
IF(MID(AN359,2,1)="5","Frequent Buyers",
IF(RIGHT(AN359,1)="5","Big Spenders",
IF(LEFT(AN359,1)="4","Potential Loyalists",
IF(LEFT(AN359,1)="3","Needs Attention",
IF(LEFT(AN359,1)="2","About to Sleep",
IF(LEFT(AN359,1)="1","Lost",
IF(LEFT(AN359,1)&lt;="2","At Risk","Others")))))))))</f>
        <v>Others</v>
      </c>
    </row>
    <row r="360" spans="1:41" x14ac:dyDescent="0.3">
      <c r="A360">
        <v>10146</v>
      </c>
      <c r="B360">
        <v>1972</v>
      </c>
      <c r="C360" t="s">
        <v>37</v>
      </c>
      <c r="D360" t="s">
        <v>35</v>
      </c>
      <c r="E360">
        <v>38887</v>
      </c>
      <c r="F360">
        <v>1</v>
      </c>
      <c r="G360">
        <v>0</v>
      </c>
      <c r="H360" s="1">
        <v>41700</v>
      </c>
      <c r="I360">
        <v>17</v>
      </c>
      <c r="J360">
        <v>25</v>
      </c>
      <c r="K360">
        <v>1</v>
      </c>
      <c r="L360">
        <v>13</v>
      </c>
      <c r="M360">
        <v>0</v>
      </c>
      <c r="N360">
        <v>0</v>
      </c>
      <c r="O360">
        <v>3</v>
      </c>
      <c r="P360">
        <v>1</v>
      </c>
      <c r="Q360">
        <v>1</v>
      </c>
      <c r="R360">
        <v>0</v>
      </c>
      <c r="S360">
        <v>3</v>
      </c>
      <c r="T360">
        <v>7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36</v>
      </c>
      <c r="AC360" s="13">
        <f>SUM(Table13[[#This Row],[MntWines]:[MntGoldProds]])</f>
        <v>42</v>
      </c>
      <c r="AD360" s="13">
        <f>AVERAGE(Table13[[#This Row],[MntWines]:[MntGoldProds]])</f>
        <v>7</v>
      </c>
      <c r="AG360">
        <f>SUM(Table13[[#This Row],[NumDealsPurchases]:[NumStorePurchases]])</f>
        <v>5</v>
      </c>
      <c r="AH360" s="14">
        <f>44232-Table13[[#This Row],[Dt_Customer]]</f>
        <v>2532</v>
      </c>
      <c r="AJ360" s="13">
        <f>Table13[[#This Row],[NumDealsPurchases]]/Table13[[#This Row],[Total Number of Purchases]]*100</f>
        <v>20</v>
      </c>
      <c r="AK360">
        <f>6-ROUNDUP(_xlfn.PERCENTRANK.INC(Table13[Recency],Table13[[#This Row],[Recency]])*5, 0)</f>
        <v>5</v>
      </c>
      <c r="AL360" s="15">
        <f>ROUNDUP(_xlfn.PERCENTRANK.INC(Table13[Total Number of Purchases],Table13[[#This Row],[Total Number of Purchases]])*5,0)</f>
        <v>1</v>
      </c>
      <c r="AM360" s="15">
        <f>ROUNDUP(_xlfn.PERCENTRANK.INC(Table13[Total Spend],Table13[[#This Row],[Total Spend]])*5,0)</f>
        <v>1</v>
      </c>
      <c r="AN360" s="15" t="str">
        <f>Table13[[#This Row],[Recency Score]]&amp;Table13[[#This Row],[Frequency Score]]&amp;Table13[[#This Row],[Monetary Score]]</f>
        <v>511</v>
      </c>
      <c r="AO360" s="15" t="str">
        <f>IF(AN360="555","Champions",
IF(AND(LEFT(AN360,1)="5", MID(AN360,2,1)&gt;="3"),"Loyal Customers",
IF(MID(AN360,2,1)="5","Frequent Buyers",
IF(RIGHT(AN360,1)="5","Big Spenders",
IF(LEFT(AN360,1)="4","Potential Loyalists",
IF(LEFT(AN360,1)="3","Needs Attention",
IF(LEFT(AN360,1)="2","About to Sleep",
IF(LEFT(AN360,1)="1","Lost",
IF(LEFT(AN360,1)&lt;="2","At Risk","Others")))))))))</f>
        <v>Others</v>
      </c>
    </row>
    <row r="361" spans="1:41" x14ac:dyDescent="0.3">
      <c r="A361">
        <v>9727</v>
      </c>
      <c r="B361">
        <v>1957</v>
      </c>
      <c r="C361" t="s">
        <v>28</v>
      </c>
      <c r="D361" t="s">
        <v>33</v>
      </c>
      <c r="E361">
        <v>23539</v>
      </c>
      <c r="F361">
        <v>0</v>
      </c>
      <c r="G361">
        <v>0</v>
      </c>
      <c r="H361" s="1">
        <v>41698</v>
      </c>
      <c r="I361">
        <v>13</v>
      </c>
      <c r="J361">
        <v>4</v>
      </c>
      <c r="K361">
        <v>24</v>
      </c>
      <c r="L361">
        <v>11</v>
      </c>
      <c r="M361">
        <v>16</v>
      </c>
      <c r="N361">
        <v>1</v>
      </c>
      <c r="O361">
        <v>25</v>
      </c>
      <c r="P361">
        <v>1</v>
      </c>
      <c r="Q361">
        <v>2</v>
      </c>
      <c r="R361">
        <v>0</v>
      </c>
      <c r="S361">
        <v>4</v>
      </c>
      <c r="T361">
        <v>6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t="s">
        <v>32</v>
      </c>
      <c r="AC361" s="13">
        <f>SUM(Table13[[#This Row],[MntWines]:[MntGoldProds]])</f>
        <v>81</v>
      </c>
      <c r="AD361" s="13">
        <f>AVERAGE(Table13[[#This Row],[MntWines]:[MntGoldProds]])</f>
        <v>13.5</v>
      </c>
      <c r="AG361">
        <f>SUM(Table13[[#This Row],[NumDealsPurchases]:[NumStorePurchases]])</f>
        <v>7</v>
      </c>
      <c r="AH361" s="14">
        <f>44232-Table13[[#This Row],[Dt_Customer]]</f>
        <v>2534</v>
      </c>
      <c r="AJ361" s="13">
        <f>Table13[[#This Row],[NumDealsPurchases]]/Table13[[#This Row],[Total Number of Purchases]]*100</f>
        <v>14.285714285714285</v>
      </c>
      <c r="AK361">
        <f>6-ROUNDUP(_xlfn.PERCENTRANK.INC(Table13[Recency],Table13[[#This Row],[Recency]])*5, 0)</f>
        <v>5</v>
      </c>
      <c r="AL361" s="15">
        <f>ROUNDUP(_xlfn.PERCENTRANK.INC(Table13[Total Number of Purchases],Table13[[#This Row],[Total Number of Purchases]])*5,0)</f>
        <v>1</v>
      </c>
      <c r="AM361" s="15">
        <f>ROUNDUP(_xlfn.PERCENTRANK.INC(Table13[Total Spend],Table13[[#This Row],[Total Spend]])*5,0)</f>
        <v>2</v>
      </c>
      <c r="AN361" s="15" t="str">
        <f>Table13[[#This Row],[Recency Score]]&amp;Table13[[#This Row],[Frequency Score]]&amp;Table13[[#This Row],[Monetary Score]]</f>
        <v>512</v>
      </c>
      <c r="AO361" s="15" t="str">
        <f>IF(AN361="555","Champions",
IF(AND(LEFT(AN361,1)="5", MID(AN361,2,1)&gt;="3"),"Loyal Customers",
IF(MID(AN361,2,1)="5","Frequent Buyers",
IF(RIGHT(AN361,1)="5","Big Spenders",
IF(LEFT(AN361,1)="4","Potential Loyalists",
IF(LEFT(AN361,1)="3","Needs Attention",
IF(LEFT(AN361,1)="2","About to Sleep",
IF(LEFT(AN361,1)="1","Lost",
IF(LEFT(AN361,1)&lt;="2","At Risk","Others")))))))))</f>
        <v>Others</v>
      </c>
    </row>
    <row r="362" spans="1:41" x14ac:dyDescent="0.3">
      <c r="A362">
        <v>3878</v>
      </c>
      <c r="B362">
        <v>1980</v>
      </c>
      <c r="C362" t="s">
        <v>38</v>
      </c>
      <c r="D362" t="s">
        <v>31</v>
      </c>
      <c r="E362">
        <v>31859</v>
      </c>
      <c r="F362">
        <v>1</v>
      </c>
      <c r="G362">
        <v>0</v>
      </c>
      <c r="H362" s="1">
        <v>41697</v>
      </c>
      <c r="I362">
        <v>3</v>
      </c>
      <c r="J362">
        <v>3</v>
      </c>
      <c r="K362">
        <v>4</v>
      </c>
      <c r="L362">
        <v>7</v>
      </c>
      <c r="M362">
        <v>15</v>
      </c>
      <c r="N362">
        <v>8</v>
      </c>
      <c r="O362">
        <v>11</v>
      </c>
      <c r="P362">
        <v>1</v>
      </c>
      <c r="Q362">
        <v>1</v>
      </c>
      <c r="R362">
        <v>0</v>
      </c>
      <c r="S362">
        <v>3</v>
      </c>
      <c r="T362">
        <v>7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30</v>
      </c>
      <c r="AC362" s="13">
        <f>SUM(Table13[[#This Row],[MntWines]:[MntGoldProds]])</f>
        <v>48</v>
      </c>
      <c r="AD362" s="13">
        <f>AVERAGE(Table13[[#This Row],[MntWines]:[MntGoldProds]])</f>
        <v>8</v>
      </c>
      <c r="AG362">
        <f>SUM(Table13[[#This Row],[NumDealsPurchases]:[NumStorePurchases]])</f>
        <v>5</v>
      </c>
      <c r="AH362" s="14">
        <f>44232-Table13[[#This Row],[Dt_Customer]]</f>
        <v>2535</v>
      </c>
      <c r="AJ362" s="13">
        <f>Table13[[#This Row],[NumDealsPurchases]]/Table13[[#This Row],[Total Number of Purchases]]*100</f>
        <v>20</v>
      </c>
      <c r="AK362">
        <f>6-ROUNDUP(_xlfn.PERCENTRANK.INC(Table13[Recency],Table13[[#This Row],[Recency]])*5, 0)</f>
        <v>5</v>
      </c>
      <c r="AL362" s="15">
        <f>ROUNDUP(_xlfn.PERCENTRANK.INC(Table13[Total Number of Purchases],Table13[[#This Row],[Total Number of Purchases]])*5,0)</f>
        <v>1</v>
      </c>
      <c r="AM362" s="15">
        <f>ROUNDUP(_xlfn.PERCENTRANK.INC(Table13[Total Spend],Table13[[#This Row],[Total Spend]])*5,0)</f>
        <v>1</v>
      </c>
      <c r="AN362" s="15" t="str">
        <f>Table13[[#This Row],[Recency Score]]&amp;Table13[[#This Row],[Frequency Score]]&amp;Table13[[#This Row],[Monetary Score]]</f>
        <v>511</v>
      </c>
      <c r="AO362" s="15" t="str">
        <f>IF(AN362="555","Champions",
IF(AND(LEFT(AN362,1)="5", MID(AN362,2,1)&gt;="3"),"Loyal Customers",
IF(MID(AN362,2,1)="5","Frequent Buyers",
IF(RIGHT(AN362,1)="5","Big Spenders",
IF(LEFT(AN362,1)="4","Potential Loyalists",
IF(LEFT(AN362,1)="3","Needs Attention",
IF(LEFT(AN362,1)="2","About to Sleep",
IF(LEFT(AN362,1)="1","Lost",
IF(LEFT(AN362,1)&lt;="2","At Risk","Others")))))))))</f>
        <v>Others</v>
      </c>
    </row>
    <row r="363" spans="1:41" x14ac:dyDescent="0.3">
      <c r="A363">
        <v>5231</v>
      </c>
      <c r="B363">
        <v>1974</v>
      </c>
      <c r="C363" t="s">
        <v>38</v>
      </c>
      <c r="D363" t="s">
        <v>33</v>
      </c>
      <c r="E363">
        <v>45894</v>
      </c>
      <c r="F363">
        <v>0</v>
      </c>
      <c r="G363">
        <v>2</v>
      </c>
      <c r="H363" s="1">
        <v>41697</v>
      </c>
      <c r="I363">
        <v>15</v>
      </c>
      <c r="J363">
        <v>27</v>
      </c>
      <c r="K363">
        <v>2</v>
      </c>
      <c r="L363">
        <v>7</v>
      </c>
      <c r="M363">
        <v>0</v>
      </c>
      <c r="N363">
        <v>2</v>
      </c>
      <c r="O363">
        <v>13</v>
      </c>
      <c r="P363">
        <v>1</v>
      </c>
      <c r="Q363">
        <v>1</v>
      </c>
      <c r="R363">
        <v>0</v>
      </c>
      <c r="S363">
        <v>3</v>
      </c>
      <c r="T363">
        <v>5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30</v>
      </c>
      <c r="AC363" s="13">
        <f>SUM(Table13[[#This Row],[MntWines]:[MntGoldProds]])</f>
        <v>51</v>
      </c>
      <c r="AD363" s="13">
        <f>AVERAGE(Table13[[#This Row],[MntWines]:[MntGoldProds]])</f>
        <v>8.5</v>
      </c>
      <c r="AG363">
        <f>SUM(Table13[[#This Row],[NumDealsPurchases]:[NumStorePurchases]])</f>
        <v>5</v>
      </c>
      <c r="AH363" s="14">
        <f>44232-Table13[[#This Row],[Dt_Customer]]</f>
        <v>2535</v>
      </c>
      <c r="AJ363" s="13">
        <f>Table13[[#This Row],[NumDealsPurchases]]/Table13[[#This Row],[Total Number of Purchases]]*100</f>
        <v>20</v>
      </c>
      <c r="AK363">
        <f>6-ROUNDUP(_xlfn.PERCENTRANK.INC(Table13[Recency],Table13[[#This Row],[Recency]])*5, 0)</f>
        <v>5</v>
      </c>
      <c r="AL363" s="15">
        <f>ROUNDUP(_xlfn.PERCENTRANK.INC(Table13[Total Number of Purchases],Table13[[#This Row],[Total Number of Purchases]])*5,0)</f>
        <v>1</v>
      </c>
      <c r="AM363" s="15">
        <f>ROUNDUP(_xlfn.PERCENTRANK.INC(Table13[Total Spend],Table13[[#This Row],[Total Spend]])*5,0)</f>
        <v>1</v>
      </c>
      <c r="AN363" s="15" t="str">
        <f>Table13[[#This Row],[Recency Score]]&amp;Table13[[#This Row],[Frequency Score]]&amp;Table13[[#This Row],[Monetary Score]]</f>
        <v>511</v>
      </c>
      <c r="AO363" s="15" t="str">
        <f>IF(AN363="555","Champions",
IF(AND(LEFT(AN363,1)="5", MID(AN363,2,1)&gt;="3"),"Loyal Customers",
IF(MID(AN363,2,1)="5","Frequent Buyers",
IF(RIGHT(AN363,1)="5","Big Spenders",
IF(LEFT(AN363,1)="4","Potential Loyalists",
IF(LEFT(AN363,1)="3","Needs Attention",
IF(LEFT(AN363,1)="2","About to Sleep",
IF(LEFT(AN363,1)="1","Lost",
IF(LEFT(AN363,1)&lt;="2","At Risk","Others")))))))))</f>
        <v>Others</v>
      </c>
    </row>
    <row r="364" spans="1:41" x14ac:dyDescent="0.3">
      <c r="A364">
        <v>6205</v>
      </c>
      <c r="B364">
        <v>1967</v>
      </c>
      <c r="C364" t="s">
        <v>41</v>
      </c>
      <c r="D364" t="s">
        <v>31</v>
      </c>
      <c r="E364">
        <v>32557</v>
      </c>
      <c r="F364">
        <v>1</v>
      </c>
      <c r="G364">
        <v>0</v>
      </c>
      <c r="H364" s="1">
        <v>41694</v>
      </c>
      <c r="I364">
        <v>13</v>
      </c>
      <c r="J364">
        <v>34</v>
      </c>
      <c r="K364">
        <v>3</v>
      </c>
      <c r="L364">
        <v>29</v>
      </c>
      <c r="M364">
        <v>0</v>
      </c>
      <c r="N364">
        <v>4</v>
      </c>
      <c r="O364">
        <v>10</v>
      </c>
      <c r="P364">
        <v>3</v>
      </c>
      <c r="Q364">
        <v>2</v>
      </c>
      <c r="R364">
        <v>1</v>
      </c>
      <c r="S364">
        <v>3</v>
      </c>
      <c r="T364">
        <v>5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 t="s">
        <v>32</v>
      </c>
      <c r="AC364" s="13">
        <f>SUM(Table13[[#This Row],[MntWines]:[MntGoldProds]])</f>
        <v>80</v>
      </c>
      <c r="AD364" s="13">
        <f>AVERAGE(Table13[[#This Row],[MntWines]:[MntGoldProds]])</f>
        <v>13.333333333333334</v>
      </c>
      <c r="AG364">
        <f>SUM(Table13[[#This Row],[NumDealsPurchases]:[NumStorePurchases]])</f>
        <v>9</v>
      </c>
      <c r="AH364" s="14">
        <f>44232-Table13[[#This Row],[Dt_Customer]]</f>
        <v>2538</v>
      </c>
      <c r="AJ364" s="13">
        <f>Table13[[#This Row],[NumDealsPurchases]]/Table13[[#This Row],[Total Number of Purchases]]*100</f>
        <v>33.333333333333329</v>
      </c>
      <c r="AK364">
        <f>6-ROUNDUP(_xlfn.PERCENTRANK.INC(Table13[Recency],Table13[[#This Row],[Recency]])*5, 0)</f>
        <v>5</v>
      </c>
      <c r="AL364" s="15">
        <f>ROUNDUP(_xlfn.PERCENTRANK.INC(Table13[Total Number of Purchases],Table13[[#This Row],[Total Number of Purchases]])*5,0)</f>
        <v>2</v>
      </c>
      <c r="AM364" s="15">
        <f>ROUNDUP(_xlfn.PERCENTRANK.INC(Table13[Total Spend],Table13[[#This Row],[Total Spend]])*5,0)</f>
        <v>2</v>
      </c>
      <c r="AN364" s="15" t="str">
        <f>Table13[[#This Row],[Recency Score]]&amp;Table13[[#This Row],[Frequency Score]]&amp;Table13[[#This Row],[Monetary Score]]</f>
        <v>522</v>
      </c>
      <c r="AO364" s="15" t="str">
        <f>IF(AN364="555","Champions",
IF(AND(LEFT(AN364,1)="5", MID(AN364,2,1)&gt;="3"),"Loyal Customers",
IF(MID(AN364,2,1)="5","Frequent Buyers",
IF(RIGHT(AN364,1)="5","Big Spenders",
IF(LEFT(AN364,1)="4","Potential Loyalists",
IF(LEFT(AN364,1)="3","Needs Attention",
IF(LEFT(AN364,1)="2","About to Sleep",
IF(LEFT(AN364,1)="1","Lost",
IF(LEFT(AN364,1)&lt;="2","At Risk","Others")))))))))</f>
        <v>Others</v>
      </c>
    </row>
    <row r="365" spans="1:41" x14ac:dyDescent="0.3">
      <c r="A365">
        <v>9986</v>
      </c>
      <c r="B365">
        <v>1982</v>
      </c>
      <c r="C365" t="s">
        <v>28</v>
      </c>
      <c r="D365" t="s">
        <v>35</v>
      </c>
      <c r="E365">
        <v>19444</v>
      </c>
      <c r="F365">
        <v>1</v>
      </c>
      <c r="G365">
        <v>0</v>
      </c>
      <c r="H365" s="1">
        <v>41692</v>
      </c>
      <c r="I365">
        <v>8</v>
      </c>
      <c r="J365">
        <v>16</v>
      </c>
      <c r="K365">
        <v>0</v>
      </c>
      <c r="L365">
        <v>23</v>
      </c>
      <c r="M365">
        <v>3</v>
      </c>
      <c r="N365">
        <v>2</v>
      </c>
      <c r="O365">
        <v>10</v>
      </c>
      <c r="P365">
        <v>3</v>
      </c>
      <c r="Q365">
        <v>4</v>
      </c>
      <c r="R365">
        <v>1</v>
      </c>
      <c r="S365">
        <v>2</v>
      </c>
      <c r="T365">
        <v>7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 t="s">
        <v>43</v>
      </c>
      <c r="AC365" s="13">
        <f>SUM(Table13[[#This Row],[MntWines]:[MntGoldProds]])</f>
        <v>54</v>
      </c>
      <c r="AD365" s="13">
        <f>AVERAGE(Table13[[#This Row],[MntWines]:[MntGoldProds]])</f>
        <v>9</v>
      </c>
      <c r="AG365">
        <f>SUM(Table13[[#This Row],[NumDealsPurchases]:[NumStorePurchases]])</f>
        <v>10</v>
      </c>
      <c r="AH365" s="14">
        <f>44232-Table13[[#This Row],[Dt_Customer]]</f>
        <v>2540</v>
      </c>
      <c r="AJ365" s="13">
        <f>Table13[[#This Row],[NumDealsPurchases]]/Table13[[#This Row],[Total Number of Purchases]]*100</f>
        <v>30</v>
      </c>
      <c r="AK365">
        <f>6-ROUNDUP(_xlfn.PERCENTRANK.INC(Table13[Recency],Table13[[#This Row],[Recency]])*5, 0)</f>
        <v>5</v>
      </c>
      <c r="AL365" s="15">
        <f>ROUNDUP(_xlfn.PERCENTRANK.INC(Table13[Total Number of Purchases],Table13[[#This Row],[Total Number of Purchases]])*5,0)</f>
        <v>2</v>
      </c>
      <c r="AM365" s="15">
        <f>ROUNDUP(_xlfn.PERCENTRANK.INC(Table13[Total Spend],Table13[[#This Row],[Total Spend]])*5,0)</f>
        <v>1</v>
      </c>
      <c r="AN365" s="15" t="str">
        <f>Table13[[#This Row],[Recency Score]]&amp;Table13[[#This Row],[Frequency Score]]&amp;Table13[[#This Row],[Monetary Score]]</f>
        <v>521</v>
      </c>
      <c r="AO365" s="15" t="str">
        <f>IF(AN365="555","Champions",
IF(AND(LEFT(AN365,1)="5", MID(AN365,2,1)&gt;="3"),"Loyal Customers",
IF(MID(AN365,2,1)="5","Frequent Buyers",
IF(RIGHT(AN365,1)="5","Big Spenders",
IF(LEFT(AN365,1)="4","Potential Loyalists",
IF(LEFT(AN365,1)="3","Needs Attention",
IF(LEFT(AN365,1)="2","About to Sleep",
IF(LEFT(AN365,1)="1","Lost",
IF(LEFT(AN365,1)&lt;="2","At Risk","Others")))))))))</f>
        <v>Others</v>
      </c>
    </row>
    <row r="366" spans="1:41" x14ac:dyDescent="0.3">
      <c r="A366">
        <v>8443</v>
      </c>
      <c r="B366">
        <v>1972</v>
      </c>
      <c r="C366" t="s">
        <v>28</v>
      </c>
      <c r="D366" t="s">
        <v>31</v>
      </c>
      <c r="E366">
        <v>24762</v>
      </c>
      <c r="F366">
        <v>1</v>
      </c>
      <c r="G366">
        <v>0</v>
      </c>
      <c r="H366" s="1">
        <v>41680</v>
      </c>
      <c r="I366">
        <v>16</v>
      </c>
      <c r="J366">
        <v>6</v>
      </c>
      <c r="K366">
        <v>10</v>
      </c>
      <c r="L366">
        <v>12</v>
      </c>
      <c r="M366">
        <v>3</v>
      </c>
      <c r="N366">
        <v>15</v>
      </c>
      <c r="O366">
        <v>40</v>
      </c>
      <c r="P366">
        <v>3</v>
      </c>
      <c r="Q366">
        <v>3</v>
      </c>
      <c r="R366">
        <v>1</v>
      </c>
      <c r="S366">
        <v>2</v>
      </c>
      <c r="T366">
        <v>8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1</v>
      </c>
      <c r="AA366">
        <v>0</v>
      </c>
      <c r="AB366" t="s">
        <v>43</v>
      </c>
      <c r="AC366" s="13">
        <f>SUM(Table13[[#This Row],[MntWines]:[MntGoldProds]])</f>
        <v>86</v>
      </c>
      <c r="AD366" s="13">
        <f>AVERAGE(Table13[[#This Row],[MntWines]:[MntGoldProds]])</f>
        <v>14.333333333333334</v>
      </c>
      <c r="AG366">
        <f>SUM(Table13[[#This Row],[NumDealsPurchases]:[NumStorePurchases]])</f>
        <v>9</v>
      </c>
      <c r="AH366" s="14">
        <f>44232-Table13[[#This Row],[Dt_Customer]]</f>
        <v>2552</v>
      </c>
      <c r="AJ366" s="13">
        <f>Table13[[#This Row],[NumDealsPurchases]]/Table13[[#This Row],[Total Number of Purchases]]*100</f>
        <v>33.333333333333329</v>
      </c>
      <c r="AK366">
        <f>6-ROUNDUP(_xlfn.PERCENTRANK.INC(Table13[Recency],Table13[[#This Row],[Recency]])*5, 0)</f>
        <v>5</v>
      </c>
      <c r="AL366" s="15">
        <f>ROUNDUP(_xlfn.PERCENTRANK.INC(Table13[Total Number of Purchases],Table13[[#This Row],[Total Number of Purchases]])*5,0)</f>
        <v>2</v>
      </c>
      <c r="AM366" s="15">
        <f>ROUNDUP(_xlfn.PERCENTRANK.INC(Table13[Total Spend],Table13[[#This Row],[Total Spend]])*5,0)</f>
        <v>2</v>
      </c>
      <c r="AN366" s="15" t="str">
        <f>Table13[[#This Row],[Recency Score]]&amp;Table13[[#This Row],[Frequency Score]]&amp;Table13[[#This Row],[Monetary Score]]</f>
        <v>522</v>
      </c>
      <c r="AO366" s="15" t="str">
        <f>IF(AN366="555","Champions",
IF(AND(LEFT(AN366,1)="5", MID(AN366,2,1)&gt;="3"),"Loyal Customers",
IF(MID(AN366,2,1)="5","Frequent Buyers",
IF(RIGHT(AN366,1)="5","Big Spenders",
IF(LEFT(AN366,1)="4","Potential Loyalists",
IF(LEFT(AN366,1)="3","Needs Attention",
IF(LEFT(AN366,1)="2","About to Sleep",
IF(LEFT(AN366,1)="1","Lost",
IF(LEFT(AN366,1)&lt;="2","At Risk","Others")))))))))</f>
        <v>Others</v>
      </c>
    </row>
    <row r="367" spans="1:41" x14ac:dyDescent="0.3">
      <c r="A367">
        <v>8275</v>
      </c>
      <c r="B367">
        <v>1965</v>
      </c>
      <c r="C367" t="s">
        <v>37</v>
      </c>
      <c r="D367" t="s">
        <v>29</v>
      </c>
      <c r="E367">
        <v>47025</v>
      </c>
      <c r="F367">
        <v>1</v>
      </c>
      <c r="G367">
        <v>1</v>
      </c>
      <c r="H367" s="1">
        <v>41679</v>
      </c>
      <c r="I367">
        <v>6</v>
      </c>
      <c r="J367">
        <v>16</v>
      </c>
      <c r="K367">
        <v>0</v>
      </c>
      <c r="L367">
        <v>3</v>
      </c>
      <c r="M367">
        <v>0</v>
      </c>
      <c r="N367">
        <v>0</v>
      </c>
      <c r="O367">
        <v>1</v>
      </c>
      <c r="P367">
        <v>1</v>
      </c>
      <c r="Q367">
        <v>1</v>
      </c>
      <c r="R367">
        <v>0</v>
      </c>
      <c r="S367">
        <v>2</v>
      </c>
      <c r="T367">
        <v>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t="s">
        <v>30</v>
      </c>
      <c r="AC367" s="13">
        <f>SUM(Table13[[#This Row],[MntWines]:[MntGoldProds]])</f>
        <v>20</v>
      </c>
      <c r="AD367" s="13">
        <f>AVERAGE(Table13[[#This Row],[MntWines]:[MntGoldProds]])</f>
        <v>3.3333333333333335</v>
      </c>
      <c r="AG367">
        <f>SUM(Table13[[#This Row],[NumDealsPurchases]:[NumStorePurchases]])</f>
        <v>4</v>
      </c>
      <c r="AH367" s="14">
        <f>44232-Table13[[#This Row],[Dt_Customer]]</f>
        <v>2553</v>
      </c>
      <c r="AJ367" s="13">
        <f>Table13[[#This Row],[NumDealsPurchases]]/Table13[[#This Row],[Total Number of Purchases]]*100</f>
        <v>25</v>
      </c>
      <c r="AK367">
        <f>6-ROUNDUP(_xlfn.PERCENTRANK.INC(Table13[Recency],Table13[[#This Row],[Recency]])*5, 0)</f>
        <v>5</v>
      </c>
      <c r="AL367" s="15">
        <f>ROUNDUP(_xlfn.PERCENTRANK.INC(Table13[Total Number of Purchases],Table13[[#This Row],[Total Number of Purchases]])*5,0)</f>
        <v>1</v>
      </c>
      <c r="AM367" s="15">
        <f>ROUNDUP(_xlfn.PERCENTRANK.INC(Table13[Total Spend],Table13[[#This Row],[Total Spend]])*5,0)</f>
        <v>1</v>
      </c>
      <c r="AN367" s="15" t="str">
        <f>Table13[[#This Row],[Recency Score]]&amp;Table13[[#This Row],[Frequency Score]]&amp;Table13[[#This Row],[Monetary Score]]</f>
        <v>511</v>
      </c>
      <c r="AO367" s="15" t="str">
        <f>IF(AN367="555","Champions",
IF(AND(LEFT(AN367,1)="5", MID(AN367,2,1)&gt;="3"),"Loyal Customers",
IF(MID(AN367,2,1)="5","Frequent Buyers",
IF(RIGHT(AN367,1)="5","Big Spenders",
IF(LEFT(AN367,1)="4","Potential Loyalists",
IF(LEFT(AN367,1)="3","Needs Attention",
IF(LEFT(AN367,1)="2","About to Sleep",
IF(LEFT(AN367,1)="1","Lost",
IF(LEFT(AN367,1)&lt;="2","At Risk","Others")))))))))</f>
        <v>Others</v>
      </c>
    </row>
    <row r="368" spans="1:41" x14ac:dyDescent="0.3">
      <c r="A368">
        <v>1307</v>
      </c>
      <c r="B368">
        <v>1978</v>
      </c>
      <c r="C368" t="s">
        <v>28</v>
      </c>
      <c r="D368" t="s">
        <v>29</v>
      </c>
      <c r="E368">
        <v>41986</v>
      </c>
      <c r="F368">
        <v>0</v>
      </c>
      <c r="G368">
        <v>1</v>
      </c>
      <c r="H368" s="1">
        <v>41679</v>
      </c>
      <c r="I368">
        <v>15</v>
      </c>
      <c r="J368">
        <v>27</v>
      </c>
      <c r="K368">
        <v>5</v>
      </c>
      <c r="L368">
        <v>8</v>
      </c>
      <c r="M368">
        <v>8</v>
      </c>
      <c r="N368">
        <v>3</v>
      </c>
      <c r="O368">
        <v>12</v>
      </c>
      <c r="P368">
        <v>3</v>
      </c>
      <c r="Q368">
        <v>3</v>
      </c>
      <c r="R368">
        <v>0</v>
      </c>
      <c r="S368">
        <v>4</v>
      </c>
      <c r="T368">
        <v>4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30</v>
      </c>
      <c r="AC368" s="13">
        <f>SUM(Table13[[#This Row],[MntWines]:[MntGoldProds]])</f>
        <v>63</v>
      </c>
      <c r="AD368" s="13">
        <f>AVERAGE(Table13[[#This Row],[MntWines]:[MntGoldProds]])</f>
        <v>10.5</v>
      </c>
      <c r="AG368">
        <f>SUM(Table13[[#This Row],[NumDealsPurchases]:[NumStorePurchases]])</f>
        <v>10</v>
      </c>
      <c r="AH368" s="14">
        <f>44232-Table13[[#This Row],[Dt_Customer]]</f>
        <v>2553</v>
      </c>
      <c r="AJ368" s="13">
        <f>Table13[[#This Row],[NumDealsPurchases]]/Table13[[#This Row],[Total Number of Purchases]]*100</f>
        <v>30</v>
      </c>
      <c r="AK368">
        <f>6-ROUNDUP(_xlfn.PERCENTRANK.INC(Table13[Recency],Table13[[#This Row],[Recency]])*5, 0)</f>
        <v>5</v>
      </c>
      <c r="AL368" s="15">
        <f>ROUNDUP(_xlfn.PERCENTRANK.INC(Table13[Total Number of Purchases],Table13[[#This Row],[Total Number of Purchases]])*5,0)</f>
        <v>2</v>
      </c>
      <c r="AM368" s="15">
        <f>ROUNDUP(_xlfn.PERCENTRANK.INC(Table13[Total Spend],Table13[[#This Row],[Total Spend]])*5,0)</f>
        <v>2</v>
      </c>
      <c r="AN368" s="15" t="str">
        <f>Table13[[#This Row],[Recency Score]]&amp;Table13[[#This Row],[Frequency Score]]&amp;Table13[[#This Row],[Monetary Score]]</f>
        <v>522</v>
      </c>
      <c r="AO368" s="15" t="str">
        <f>IF(AN368="555","Champions",
IF(AND(LEFT(AN368,1)="5", MID(AN368,2,1)&gt;="3"),"Loyal Customers",
IF(MID(AN368,2,1)="5","Frequent Buyers",
IF(RIGHT(AN368,1)="5","Big Spenders",
IF(LEFT(AN368,1)="4","Potential Loyalists",
IF(LEFT(AN368,1)="3","Needs Attention",
IF(LEFT(AN368,1)="2","About to Sleep",
IF(LEFT(AN368,1)="1","Lost",
IF(LEFT(AN368,1)&lt;="2","At Risk","Others")))))))))</f>
        <v>Others</v>
      </c>
    </row>
    <row r="369" spans="1:41" x14ac:dyDescent="0.3">
      <c r="A369">
        <v>9612</v>
      </c>
      <c r="B369">
        <v>1987</v>
      </c>
      <c r="C369" t="s">
        <v>38</v>
      </c>
      <c r="D369" t="s">
        <v>31</v>
      </c>
      <c r="E369">
        <v>23830</v>
      </c>
      <c r="F369">
        <v>0</v>
      </c>
      <c r="G369">
        <v>0</v>
      </c>
      <c r="H369" s="1">
        <v>41677</v>
      </c>
      <c r="I369">
        <v>3</v>
      </c>
      <c r="J369">
        <v>1</v>
      </c>
      <c r="K369">
        <v>8</v>
      </c>
      <c r="L369">
        <v>6</v>
      </c>
      <c r="M369">
        <v>4</v>
      </c>
      <c r="N369">
        <v>8</v>
      </c>
      <c r="O369">
        <v>16</v>
      </c>
      <c r="P369">
        <v>1</v>
      </c>
      <c r="Q369">
        <v>1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30</v>
      </c>
      <c r="AC369" s="13">
        <f>SUM(Table13[[#This Row],[MntWines]:[MntGoldProds]])</f>
        <v>43</v>
      </c>
      <c r="AD369" s="13">
        <f>AVERAGE(Table13[[#This Row],[MntWines]:[MntGoldProds]])</f>
        <v>7.166666666666667</v>
      </c>
      <c r="AG369">
        <f>SUM(Table13[[#This Row],[NumDealsPurchases]:[NumStorePurchases]])</f>
        <v>5</v>
      </c>
      <c r="AH369" s="14">
        <f>44232-Table13[[#This Row],[Dt_Customer]]</f>
        <v>2555</v>
      </c>
      <c r="AJ369" s="13">
        <f>Table13[[#This Row],[NumDealsPurchases]]/Table13[[#This Row],[Total Number of Purchases]]*100</f>
        <v>20</v>
      </c>
      <c r="AK369">
        <f>6-ROUNDUP(_xlfn.PERCENTRANK.INC(Table13[Recency],Table13[[#This Row],[Recency]])*5, 0)</f>
        <v>5</v>
      </c>
      <c r="AL369" s="15">
        <f>ROUNDUP(_xlfn.PERCENTRANK.INC(Table13[Total Number of Purchases],Table13[[#This Row],[Total Number of Purchases]])*5,0)</f>
        <v>1</v>
      </c>
      <c r="AM369" s="15">
        <f>ROUNDUP(_xlfn.PERCENTRANK.INC(Table13[Total Spend],Table13[[#This Row],[Total Spend]])*5,0)</f>
        <v>1</v>
      </c>
      <c r="AN369" s="15" t="str">
        <f>Table13[[#This Row],[Recency Score]]&amp;Table13[[#This Row],[Frequency Score]]&amp;Table13[[#This Row],[Monetary Score]]</f>
        <v>511</v>
      </c>
      <c r="AO369" s="15" t="str">
        <f>IF(AN369="555","Champions",
IF(AND(LEFT(AN369,1)="5", MID(AN369,2,1)&gt;="3"),"Loyal Customers",
IF(MID(AN369,2,1)="5","Frequent Buyers",
IF(RIGHT(AN369,1)="5","Big Spenders",
IF(LEFT(AN369,1)="4","Potential Loyalists",
IF(LEFT(AN369,1)="3","Needs Attention",
IF(LEFT(AN369,1)="2","About to Sleep",
IF(LEFT(AN369,1)="1","Lost",
IF(LEFT(AN369,1)&lt;="2","At Risk","Others")))))))))</f>
        <v>Others</v>
      </c>
    </row>
    <row r="370" spans="1:41" x14ac:dyDescent="0.3">
      <c r="A370">
        <v>6424</v>
      </c>
      <c r="B370">
        <v>1977</v>
      </c>
      <c r="C370" t="s">
        <v>28</v>
      </c>
      <c r="D370" t="s">
        <v>35</v>
      </c>
      <c r="E370">
        <v>33178</v>
      </c>
      <c r="F370">
        <v>1</v>
      </c>
      <c r="G370">
        <v>0</v>
      </c>
      <c r="H370" s="1">
        <v>41669</v>
      </c>
      <c r="I370">
        <v>9</v>
      </c>
      <c r="J370">
        <v>12</v>
      </c>
      <c r="K370">
        <v>6</v>
      </c>
      <c r="L370">
        <v>2</v>
      </c>
      <c r="M370">
        <v>11</v>
      </c>
      <c r="N370">
        <v>2</v>
      </c>
      <c r="O370">
        <v>16</v>
      </c>
      <c r="P370">
        <v>1</v>
      </c>
      <c r="Q370">
        <v>1</v>
      </c>
      <c r="R370">
        <v>0</v>
      </c>
      <c r="S370">
        <v>3</v>
      </c>
      <c r="T370">
        <v>4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30</v>
      </c>
      <c r="AC370" s="13">
        <f>SUM(Table13[[#This Row],[MntWines]:[MntGoldProds]])</f>
        <v>49</v>
      </c>
      <c r="AD370" s="13">
        <f>AVERAGE(Table13[[#This Row],[MntWines]:[MntGoldProds]])</f>
        <v>8.1666666666666661</v>
      </c>
      <c r="AG370">
        <f>SUM(Table13[[#This Row],[NumDealsPurchases]:[NumStorePurchases]])</f>
        <v>5</v>
      </c>
      <c r="AH370" s="14">
        <f>44232-Table13[[#This Row],[Dt_Customer]]</f>
        <v>2563</v>
      </c>
      <c r="AJ370" s="13">
        <f>Table13[[#This Row],[NumDealsPurchases]]/Table13[[#This Row],[Total Number of Purchases]]*100</f>
        <v>20</v>
      </c>
      <c r="AK370">
        <f>6-ROUNDUP(_xlfn.PERCENTRANK.INC(Table13[Recency],Table13[[#This Row],[Recency]])*5, 0)</f>
        <v>5</v>
      </c>
      <c r="AL370" s="15">
        <f>ROUNDUP(_xlfn.PERCENTRANK.INC(Table13[Total Number of Purchases],Table13[[#This Row],[Total Number of Purchases]])*5,0)</f>
        <v>1</v>
      </c>
      <c r="AM370" s="15">
        <f>ROUNDUP(_xlfn.PERCENTRANK.INC(Table13[Total Spend],Table13[[#This Row],[Total Spend]])*5,0)</f>
        <v>1</v>
      </c>
      <c r="AN370" s="15" t="str">
        <f>Table13[[#This Row],[Recency Score]]&amp;Table13[[#This Row],[Frequency Score]]&amp;Table13[[#This Row],[Monetary Score]]</f>
        <v>511</v>
      </c>
      <c r="AO370" s="15" t="str">
        <f>IF(AN370="555","Champions",
IF(AND(LEFT(AN370,1)="5", MID(AN370,2,1)&gt;="3"),"Loyal Customers",
IF(MID(AN370,2,1)="5","Frequent Buyers",
IF(RIGHT(AN370,1)="5","Big Spenders",
IF(LEFT(AN370,1)="4","Potential Loyalists",
IF(LEFT(AN370,1)="3","Needs Attention",
IF(LEFT(AN370,1)="2","About to Sleep",
IF(LEFT(AN370,1)="1","Lost",
IF(LEFT(AN370,1)&lt;="2","At Risk","Others")))))))))</f>
        <v>Others</v>
      </c>
    </row>
    <row r="371" spans="1:41" x14ac:dyDescent="0.3">
      <c r="A371">
        <v>1880</v>
      </c>
      <c r="B371">
        <v>1959</v>
      </c>
      <c r="C371" t="s">
        <v>37</v>
      </c>
      <c r="D371" t="s">
        <v>35</v>
      </c>
      <c r="E371">
        <v>53537</v>
      </c>
      <c r="F371">
        <v>1</v>
      </c>
      <c r="G371">
        <v>1</v>
      </c>
      <c r="H371" s="1">
        <v>41669</v>
      </c>
      <c r="I371">
        <v>17</v>
      </c>
      <c r="J371">
        <v>81</v>
      </c>
      <c r="K371">
        <v>0</v>
      </c>
      <c r="L371">
        <v>6</v>
      </c>
      <c r="M371">
        <v>0</v>
      </c>
      <c r="N371">
        <v>0</v>
      </c>
      <c r="O371">
        <v>6</v>
      </c>
      <c r="P371">
        <v>2</v>
      </c>
      <c r="Q371">
        <v>2</v>
      </c>
      <c r="R371">
        <v>1</v>
      </c>
      <c r="S371">
        <v>3</v>
      </c>
      <c r="T371">
        <v>5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t="s">
        <v>40</v>
      </c>
      <c r="AC371" s="13">
        <f>SUM(Table13[[#This Row],[MntWines]:[MntGoldProds]])</f>
        <v>93</v>
      </c>
      <c r="AD371" s="13">
        <f>AVERAGE(Table13[[#This Row],[MntWines]:[MntGoldProds]])</f>
        <v>15.5</v>
      </c>
      <c r="AG371">
        <f>SUM(Table13[[#This Row],[NumDealsPurchases]:[NumStorePurchases]])</f>
        <v>8</v>
      </c>
      <c r="AH371" s="14">
        <f>44232-Table13[[#This Row],[Dt_Customer]]</f>
        <v>2563</v>
      </c>
      <c r="AJ371" s="13">
        <f>Table13[[#This Row],[NumDealsPurchases]]/Table13[[#This Row],[Total Number of Purchases]]*100</f>
        <v>25</v>
      </c>
      <c r="AK371">
        <f>6-ROUNDUP(_xlfn.PERCENTRANK.INC(Table13[Recency],Table13[[#This Row],[Recency]])*5, 0)</f>
        <v>5</v>
      </c>
      <c r="AL371" s="15">
        <f>ROUNDUP(_xlfn.PERCENTRANK.INC(Table13[Total Number of Purchases],Table13[[#This Row],[Total Number of Purchases]])*5,0)</f>
        <v>2</v>
      </c>
      <c r="AM371" s="15">
        <f>ROUNDUP(_xlfn.PERCENTRANK.INC(Table13[Total Spend],Table13[[#This Row],[Total Spend]])*5,0)</f>
        <v>2</v>
      </c>
      <c r="AN371" s="15" t="str">
        <f>Table13[[#This Row],[Recency Score]]&amp;Table13[[#This Row],[Frequency Score]]&amp;Table13[[#This Row],[Monetary Score]]</f>
        <v>522</v>
      </c>
      <c r="AO371" s="15" t="str">
        <f>IF(AN371="555","Champions",
IF(AND(LEFT(AN371,1)="5", MID(AN371,2,1)&gt;="3"),"Loyal Customers",
IF(MID(AN371,2,1)="5","Frequent Buyers",
IF(RIGHT(AN371,1)="5","Big Spenders",
IF(LEFT(AN371,1)="4","Potential Loyalists",
IF(LEFT(AN371,1)="3","Needs Attention",
IF(LEFT(AN371,1)="2","About to Sleep",
IF(LEFT(AN371,1)="1","Lost",
IF(LEFT(AN371,1)&lt;="2","At Risk","Others")))))))))</f>
        <v>Others</v>
      </c>
    </row>
    <row r="372" spans="1:41" x14ac:dyDescent="0.3">
      <c r="A372">
        <v>4098</v>
      </c>
      <c r="B372">
        <v>1973</v>
      </c>
      <c r="C372" t="s">
        <v>28</v>
      </c>
      <c r="D372" t="s">
        <v>33</v>
      </c>
      <c r="E372">
        <v>24639</v>
      </c>
      <c r="F372">
        <v>1</v>
      </c>
      <c r="G372">
        <v>1</v>
      </c>
      <c r="H372" s="1">
        <v>41667</v>
      </c>
      <c r="I372">
        <v>3</v>
      </c>
      <c r="J372">
        <v>20</v>
      </c>
      <c r="K372">
        <v>3</v>
      </c>
      <c r="L372">
        <v>16</v>
      </c>
      <c r="M372">
        <v>0</v>
      </c>
      <c r="N372">
        <v>4</v>
      </c>
      <c r="O372">
        <v>1</v>
      </c>
      <c r="P372">
        <v>3</v>
      </c>
      <c r="Q372">
        <v>2</v>
      </c>
      <c r="R372">
        <v>0</v>
      </c>
      <c r="S372">
        <v>4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t="s">
        <v>36</v>
      </c>
      <c r="AC372" s="13">
        <f>SUM(Table13[[#This Row],[MntWines]:[MntGoldProds]])</f>
        <v>44</v>
      </c>
      <c r="AD372" s="13">
        <f>AVERAGE(Table13[[#This Row],[MntWines]:[MntGoldProds]])</f>
        <v>7.333333333333333</v>
      </c>
      <c r="AG372">
        <f>SUM(Table13[[#This Row],[NumDealsPurchases]:[NumStorePurchases]])</f>
        <v>9</v>
      </c>
      <c r="AH372" s="14">
        <f>44232-Table13[[#This Row],[Dt_Customer]]</f>
        <v>2565</v>
      </c>
      <c r="AJ372" s="13">
        <f>Table13[[#This Row],[NumDealsPurchases]]/Table13[[#This Row],[Total Number of Purchases]]*100</f>
        <v>33.333333333333329</v>
      </c>
      <c r="AK372">
        <f>6-ROUNDUP(_xlfn.PERCENTRANK.INC(Table13[Recency],Table13[[#This Row],[Recency]])*5, 0)</f>
        <v>5</v>
      </c>
      <c r="AL372" s="15">
        <f>ROUNDUP(_xlfn.PERCENTRANK.INC(Table13[Total Number of Purchases],Table13[[#This Row],[Total Number of Purchases]])*5,0)</f>
        <v>2</v>
      </c>
      <c r="AM372" s="15">
        <f>ROUNDUP(_xlfn.PERCENTRANK.INC(Table13[Total Spend],Table13[[#This Row],[Total Spend]])*5,0)</f>
        <v>1</v>
      </c>
      <c r="AN372" s="15" t="str">
        <f>Table13[[#This Row],[Recency Score]]&amp;Table13[[#This Row],[Frequency Score]]&amp;Table13[[#This Row],[Monetary Score]]</f>
        <v>521</v>
      </c>
      <c r="AO372" s="15" t="str">
        <f>IF(AN372="555","Champions",
IF(AND(LEFT(AN372,1)="5", MID(AN372,2,1)&gt;="3"),"Loyal Customers",
IF(MID(AN372,2,1)="5","Frequent Buyers",
IF(RIGHT(AN372,1)="5","Big Spenders",
IF(LEFT(AN372,1)="4","Potential Loyalists",
IF(LEFT(AN372,1)="3","Needs Attention",
IF(LEFT(AN372,1)="2","About to Sleep",
IF(LEFT(AN372,1)="1","Lost",
IF(LEFT(AN372,1)&lt;="2","At Risk","Others")))))))))</f>
        <v>Others</v>
      </c>
    </row>
    <row r="373" spans="1:41" x14ac:dyDescent="0.3">
      <c r="A373">
        <v>1515</v>
      </c>
      <c r="B373">
        <v>1975</v>
      </c>
      <c r="C373" t="s">
        <v>41</v>
      </c>
      <c r="D373" t="s">
        <v>35</v>
      </c>
      <c r="E373">
        <v>34176</v>
      </c>
      <c r="F373">
        <v>0</v>
      </c>
      <c r="G373">
        <v>1</v>
      </c>
      <c r="H373" s="1">
        <v>41661</v>
      </c>
      <c r="I373">
        <v>9</v>
      </c>
      <c r="J373">
        <v>11</v>
      </c>
      <c r="K373">
        <v>2</v>
      </c>
      <c r="L373">
        <v>7</v>
      </c>
      <c r="M373">
        <v>4</v>
      </c>
      <c r="N373">
        <v>2</v>
      </c>
      <c r="O373">
        <v>2</v>
      </c>
      <c r="P373">
        <v>1</v>
      </c>
      <c r="Q373">
        <v>1</v>
      </c>
      <c r="R373">
        <v>0</v>
      </c>
      <c r="S373">
        <v>3</v>
      </c>
      <c r="T373">
        <v>3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32</v>
      </c>
      <c r="AC373" s="13">
        <f>SUM(Table13[[#This Row],[MntWines]:[MntGoldProds]])</f>
        <v>28</v>
      </c>
      <c r="AD373" s="13">
        <f>AVERAGE(Table13[[#This Row],[MntWines]:[MntGoldProds]])</f>
        <v>4.666666666666667</v>
      </c>
      <c r="AG373">
        <f>SUM(Table13[[#This Row],[NumDealsPurchases]:[NumStorePurchases]])</f>
        <v>5</v>
      </c>
      <c r="AH373" s="14">
        <f>44232-Table13[[#This Row],[Dt_Customer]]</f>
        <v>2571</v>
      </c>
      <c r="AJ373" s="13">
        <f>Table13[[#This Row],[NumDealsPurchases]]/Table13[[#This Row],[Total Number of Purchases]]*100</f>
        <v>20</v>
      </c>
      <c r="AK373">
        <f>6-ROUNDUP(_xlfn.PERCENTRANK.INC(Table13[Recency],Table13[[#This Row],[Recency]])*5, 0)</f>
        <v>5</v>
      </c>
      <c r="AL373" s="15">
        <f>ROUNDUP(_xlfn.PERCENTRANK.INC(Table13[Total Number of Purchases],Table13[[#This Row],[Total Number of Purchases]])*5,0)</f>
        <v>1</v>
      </c>
      <c r="AM373" s="15">
        <f>ROUNDUP(_xlfn.PERCENTRANK.INC(Table13[Total Spend],Table13[[#This Row],[Total Spend]])*5,0)</f>
        <v>1</v>
      </c>
      <c r="AN373" s="15" t="str">
        <f>Table13[[#This Row],[Recency Score]]&amp;Table13[[#This Row],[Frequency Score]]&amp;Table13[[#This Row],[Monetary Score]]</f>
        <v>511</v>
      </c>
      <c r="AO373" s="15" t="str">
        <f>IF(AN373="555","Champions",
IF(AND(LEFT(AN373,1)="5", MID(AN373,2,1)&gt;="3"),"Loyal Customers",
IF(MID(AN373,2,1)="5","Frequent Buyers",
IF(RIGHT(AN373,1)="5","Big Spenders",
IF(LEFT(AN373,1)="4","Potential Loyalists",
IF(LEFT(AN373,1)="3","Needs Attention",
IF(LEFT(AN373,1)="2","About to Sleep",
IF(LEFT(AN373,1)="1","Lost",
IF(LEFT(AN373,1)&lt;="2","At Risk","Others")))))))))</f>
        <v>Others</v>
      </c>
    </row>
    <row r="374" spans="1:41" x14ac:dyDescent="0.3">
      <c r="A374">
        <v>10796</v>
      </c>
      <c r="B374">
        <v>1984</v>
      </c>
      <c r="C374" t="s">
        <v>41</v>
      </c>
      <c r="D374" t="s">
        <v>33</v>
      </c>
      <c r="E374">
        <v>30477</v>
      </c>
      <c r="F374">
        <v>1</v>
      </c>
      <c r="G374">
        <v>0</v>
      </c>
      <c r="H374" s="1">
        <v>41661</v>
      </c>
      <c r="I374">
        <v>16</v>
      </c>
      <c r="J374">
        <v>47</v>
      </c>
      <c r="K374">
        <v>1</v>
      </c>
      <c r="L374">
        <v>6</v>
      </c>
      <c r="M374">
        <v>0</v>
      </c>
      <c r="N374">
        <v>0</v>
      </c>
      <c r="O374">
        <v>12</v>
      </c>
      <c r="P374">
        <v>1</v>
      </c>
      <c r="Q374">
        <v>1</v>
      </c>
      <c r="R374">
        <v>1</v>
      </c>
      <c r="S374">
        <v>3</v>
      </c>
      <c r="T374">
        <v>6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40</v>
      </c>
      <c r="AC374" s="13">
        <f>SUM(Table13[[#This Row],[MntWines]:[MntGoldProds]])</f>
        <v>66</v>
      </c>
      <c r="AD374" s="13">
        <f>AVERAGE(Table13[[#This Row],[MntWines]:[MntGoldProds]])</f>
        <v>11</v>
      </c>
      <c r="AG374">
        <f>SUM(Table13[[#This Row],[NumDealsPurchases]:[NumStorePurchases]])</f>
        <v>6</v>
      </c>
      <c r="AH374" s="14">
        <f>44232-Table13[[#This Row],[Dt_Customer]]</f>
        <v>2571</v>
      </c>
      <c r="AJ374" s="13">
        <f>Table13[[#This Row],[NumDealsPurchases]]/Table13[[#This Row],[Total Number of Purchases]]*100</f>
        <v>16.666666666666664</v>
      </c>
      <c r="AK374">
        <f>6-ROUNDUP(_xlfn.PERCENTRANK.INC(Table13[Recency],Table13[[#This Row],[Recency]])*5, 0)</f>
        <v>5</v>
      </c>
      <c r="AL374" s="15">
        <f>ROUNDUP(_xlfn.PERCENTRANK.INC(Table13[Total Number of Purchases],Table13[[#This Row],[Total Number of Purchases]])*5,0)</f>
        <v>1</v>
      </c>
      <c r="AM374" s="15">
        <f>ROUNDUP(_xlfn.PERCENTRANK.INC(Table13[Total Spend],Table13[[#This Row],[Total Spend]])*5,0)</f>
        <v>2</v>
      </c>
      <c r="AN374" s="15" t="str">
        <f>Table13[[#This Row],[Recency Score]]&amp;Table13[[#This Row],[Frequency Score]]&amp;Table13[[#This Row],[Monetary Score]]</f>
        <v>512</v>
      </c>
      <c r="AO374" s="15" t="str">
        <f>IF(AN374="555","Champions",
IF(AND(LEFT(AN374,1)="5", MID(AN374,2,1)&gt;="3"),"Loyal Customers",
IF(MID(AN374,2,1)="5","Frequent Buyers",
IF(RIGHT(AN374,1)="5","Big Spenders",
IF(LEFT(AN374,1)="4","Potential Loyalists",
IF(LEFT(AN374,1)="3","Needs Attention",
IF(LEFT(AN374,1)="2","About to Sleep",
IF(LEFT(AN374,1)="1","Lost",
IF(LEFT(AN374,1)&lt;="2","At Risk","Others")))))))))</f>
        <v>Others</v>
      </c>
    </row>
    <row r="375" spans="1:41" x14ac:dyDescent="0.3">
      <c r="A375">
        <v>1991</v>
      </c>
      <c r="B375">
        <v>1967</v>
      </c>
      <c r="C375" t="s">
        <v>28</v>
      </c>
      <c r="D375" t="s">
        <v>35</v>
      </c>
      <c r="E375">
        <v>44931</v>
      </c>
      <c r="F375">
        <v>0</v>
      </c>
      <c r="G375">
        <v>1</v>
      </c>
      <c r="H375" s="1">
        <v>41657</v>
      </c>
      <c r="I375">
        <v>0</v>
      </c>
      <c r="J375">
        <v>78</v>
      </c>
      <c r="K375">
        <v>0</v>
      </c>
      <c r="L375">
        <v>11</v>
      </c>
      <c r="M375">
        <v>0</v>
      </c>
      <c r="N375">
        <v>0</v>
      </c>
      <c r="O375">
        <v>7</v>
      </c>
      <c r="P375">
        <v>1</v>
      </c>
      <c r="Q375">
        <v>2</v>
      </c>
      <c r="R375">
        <v>1</v>
      </c>
      <c r="S375">
        <v>3</v>
      </c>
      <c r="T375">
        <v>5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30</v>
      </c>
      <c r="AC375" s="13">
        <f>SUM(Table13[[#This Row],[MntWines]:[MntGoldProds]])</f>
        <v>96</v>
      </c>
      <c r="AD375" s="13">
        <f>AVERAGE(Table13[[#This Row],[MntWines]:[MntGoldProds]])</f>
        <v>16</v>
      </c>
      <c r="AG375">
        <f>SUM(Table13[[#This Row],[NumDealsPurchases]:[NumStorePurchases]])</f>
        <v>7</v>
      </c>
      <c r="AH375" s="14">
        <f>44232-Table13[[#This Row],[Dt_Customer]]</f>
        <v>2575</v>
      </c>
      <c r="AJ375" s="13">
        <f>Table13[[#This Row],[NumDealsPurchases]]/Table13[[#This Row],[Total Number of Purchases]]*100</f>
        <v>14.285714285714285</v>
      </c>
      <c r="AK375">
        <f>6-ROUNDUP(_xlfn.PERCENTRANK.INC(Table13[Recency],Table13[[#This Row],[Recency]])*5, 0)</f>
        <v>6</v>
      </c>
      <c r="AL375" s="15">
        <f>ROUNDUP(_xlfn.PERCENTRANK.INC(Table13[Total Number of Purchases],Table13[[#This Row],[Total Number of Purchases]])*5,0)</f>
        <v>1</v>
      </c>
      <c r="AM375" s="15">
        <f>ROUNDUP(_xlfn.PERCENTRANK.INC(Table13[Total Spend],Table13[[#This Row],[Total Spend]])*5,0)</f>
        <v>2</v>
      </c>
      <c r="AN375" s="15" t="str">
        <f>Table13[[#This Row],[Recency Score]]&amp;Table13[[#This Row],[Frequency Score]]&amp;Table13[[#This Row],[Monetary Score]]</f>
        <v>612</v>
      </c>
      <c r="AO375" s="15" t="str">
        <f>IF(AN375="555","Champions",
IF(AND(LEFT(AN375,1)="5", MID(AN375,2,1)&gt;="3"),"Loyal Customers",
IF(MID(AN375,2,1)="5","Frequent Buyers",
IF(RIGHT(AN375,1)="5","Big Spenders",
IF(LEFT(AN375,1)="4","Potential Loyalists",
IF(LEFT(AN375,1)="3","Needs Attention",
IF(LEFT(AN375,1)="2","About to Sleep",
IF(LEFT(AN375,1)="1","Lost",
IF(LEFT(AN375,1)&lt;="2","At Risk","Others")))))))))</f>
        <v>Others</v>
      </c>
    </row>
    <row r="376" spans="1:41" x14ac:dyDescent="0.3">
      <c r="A376">
        <v>11086</v>
      </c>
      <c r="B376">
        <v>1984</v>
      </c>
      <c r="C376" t="s">
        <v>44</v>
      </c>
      <c r="D376" t="s">
        <v>31</v>
      </c>
      <c r="E376">
        <v>25707</v>
      </c>
      <c r="F376">
        <v>1</v>
      </c>
      <c r="G376">
        <v>0</v>
      </c>
      <c r="H376" s="1">
        <v>41657</v>
      </c>
      <c r="I376">
        <v>18</v>
      </c>
      <c r="J376">
        <v>1</v>
      </c>
      <c r="K376">
        <v>6</v>
      </c>
      <c r="L376">
        <v>2</v>
      </c>
      <c r="M376">
        <v>3</v>
      </c>
      <c r="N376">
        <v>6</v>
      </c>
      <c r="O376">
        <v>3</v>
      </c>
      <c r="P376">
        <v>1</v>
      </c>
      <c r="Q376">
        <v>1</v>
      </c>
      <c r="R376">
        <v>0</v>
      </c>
      <c r="S376">
        <v>3</v>
      </c>
      <c r="T376">
        <v>7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t="s">
        <v>30</v>
      </c>
      <c r="AC376" s="13">
        <f>SUM(Table13[[#This Row],[MntWines]:[MntGoldProds]])</f>
        <v>21</v>
      </c>
      <c r="AD376" s="13">
        <f>AVERAGE(Table13[[#This Row],[MntWines]:[MntGoldProds]])</f>
        <v>3.5</v>
      </c>
      <c r="AG376">
        <f>SUM(Table13[[#This Row],[NumDealsPurchases]:[NumStorePurchases]])</f>
        <v>5</v>
      </c>
      <c r="AH376" s="14">
        <f>44232-Table13[[#This Row],[Dt_Customer]]</f>
        <v>2575</v>
      </c>
      <c r="AJ376" s="13">
        <f>Table13[[#This Row],[NumDealsPurchases]]/Table13[[#This Row],[Total Number of Purchases]]*100</f>
        <v>20</v>
      </c>
      <c r="AK376">
        <f>6-ROUNDUP(_xlfn.PERCENTRANK.INC(Table13[Recency],Table13[[#This Row],[Recency]])*5, 0)</f>
        <v>5</v>
      </c>
      <c r="AL376" s="15">
        <f>ROUNDUP(_xlfn.PERCENTRANK.INC(Table13[Total Number of Purchases],Table13[[#This Row],[Total Number of Purchases]])*5,0)</f>
        <v>1</v>
      </c>
      <c r="AM376" s="15">
        <f>ROUNDUP(_xlfn.PERCENTRANK.INC(Table13[Total Spend],Table13[[#This Row],[Total Spend]])*5,0)</f>
        <v>1</v>
      </c>
      <c r="AN376" s="15" t="str">
        <f>Table13[[#This Row],[Recency Score]]&amp;Table13[[#This Row],[Frequency Score]]&amp;Table13[[#This Row],[Monetary Score]]</f>
        <v>511</v>
      </c>
      <c r="AO376" s="15" t="str">
        <f>IF(AN376="555","Champions",
IF(AND(LEFT(AN376,1)="5", MID(AN376,2,1)&gt;="3"),"Loyal Customers",
IF(MID(AN376,2,1)="5","Frequent Buyers",
IF(RIGHT(AN376,1)="5","Big Spenders",
IF(LEFT(AN376,1)="4","Potential Loyalists",
IF(LEFT(AN376,1)="3","Needs Attention",
IF(LEFT(AN376,1)="2","About to Sleep",
IF(LEFT(AN376,1)="1","Lost",
IF(LEFT(AN376,1)&lt;="2","At Risk","Others")))))))))</f>
        <v>Others</v>
      </c>
    </row>
    <row r="377" spans="1:41" x14ac:dyDescent="0.3">
      <c r="A377">
        <v>4047</v>
      </c>
      <c r="B377">
        <v>1954</v>
      </c>
      <c r="C377" t="s">
        <v>37</v>
      </c>
      <c r="D377" t="s">
        <v>33</v>
      </c>
      <c r="E377">
        <v>65324</v>
      </c>
      <c r="F377">
        <v>0</v>
      </c>
      <c r="G377">
        <v>1</v>
      </c>
      <c r="H377" s="1">
        <v>41650</v>
      </c>
      <c r="I377">
        <v>0</v>
      </c>
      <c r="J377">
        <v>384</v>
      </c>
      <c r="K377">
        <v>0</v>
      </c>
      <c r="L377">
        <v>102</v>
      </c>
      <c r="M377">
        <v>21</v>
      </c>
      <c r="N377">
        <v>32</v>
      </c>
      <c r="O377">
        <v>5</v>
      </c>
      <c r="P377">
        <v>3</v>
      </c>
      <c r="Q377">
        <v>6</v>
      </c>
      <c r="R377">
        <v>2</v>
      </c>
      <c r="S377">
        <v>9</v>
      </c>
      <c r="T377">
        <v>4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34</v>
      </c>
      <c r="AC377" s="13">
        <f>SUM(Table13[[#This Row],[MntWines]:[MntGoldProds]])</f>
        <v>544</v>
      </c>
      <c r="AD377" s="13">
        <f>AVERAGE(Table13[[#This Row],[MntWines]:[MntGoldProds]])</f>
        <v>90.666666666666671</v>
      </c>
      <c r="AG377">
        <f>SUM(Table13[[#This Row],[NumDealsPurchases]:[NumStorePurchases]])</f>
        <v>20</v>
      </c>
      <c r="AH377" s="14">
        <f>44232-Table13[[#This Row],[Dt_Customer]]</f>
        <v>2582</v>
      </c>
      <c r="AJ377" s="13">
        <f>Table13[[#This Row],[NumDealsPurchases]]/Table13[[#This Row],[Total Number of Purchases]]*100</f>
        <v>15</v>
      </c>
      <c r="AK377">
        <f>6-ROUNDUP(_xlfn.PERCENTRANK.INC(Table13[Recency],Table13[[#This Row],[Recency]])*5, 0)</f>
        <v>6</v>
      </c>
      <c r="AL377" s="15">
        <f>ROUNDUP(_xlfn.PERCENTRANK.INC(Table13[Total Number of Purchases],Table13[[#This Row],[Total Number of Purchases]])*5,0)</f>
        <v>4</v>
      </c>
      <c r="AM377" s="15">
        <f>ROUNDUP(_xlfn.PERCENTRANK.INC(Table13[Total Spend],Table13[[#This Row],[Total Spend]])*5,0)</f>
        <v>3</v>
      </c>
      <c r="AN377" s="15" t="str">
        <f>Table13[[#This Row],[Recency Score]]&amp;Table13[[#This Row],[Frequency Score]]&amp;Table13[[#This Row],[Monetary Score]]</f>
        <v>643</v>
      </c>
      <c r="AO377" s="15" t="str">
        <f>IF(AN377="555","Champions",
IF(AND(LEFT(AN377,1)="5", MID(AN377,2,1)&gt;="3"),"Loyal Customers",
IF(MID(AN377,2,1)="5","Frequent Buyers",
IF(RIGHT(AN377,1)="5","Big Spenders",
IF(LEFT(AN377,1)="4","Potential Loyalists",
IF(LEFT(AN377,1)="3","Needs Attention",
IF(LEFT(AN377,1)="2","About to Sleep",
IF(LEFT(AN377,1)="1","Lost",
IF(LEFT(AN377,1)&lt;="2","At Risk","Others")))))))))</f>
        <v>Others</v>
      </c>
    </row>
    <row r="378" spans="1:41" x14ac:dyDescent="0.3">
      <c r="A378">
        <v>9477</v>
      </c>
      <c r="B378">
        <v>1954</v>
      </c>
      <c r="C378" t="s">
        <v>37</v>
      </c>
      <c r="D378" t="s">
        <v>33</v>
      </c>
      <c r="E378">
        <v>65324</v>
      </c>
      <c r="F378">
        <v>0</v>
      </c>
      <c r="G378">
        <v>1</v>
      </c>
      <c r="H378" s="1">
        <v>41650</v>
      </c>
      <c r="I378">
        <v>0</v>
      </c>
      <c r="J378">
        <v>384</v>
      </c>
      <c r="K378">
        <v>0</v>
      </c>
      <c r="L378">
        <v>102</v>
      </c>
      <c r="M378">
        <v>21</v>
      </c>
      <c r="N378">
        <v>32</v>
      </c>
      <c r="O378">
        <v>5</v>
      </c>
      <c r="P378">
        <v>3</v>
      </c>
      <c r="Q378">
        <v>6</v>
      </c>
      <c r="R378">
        <v>2</v>
      </c>
      <c r="S378">
        <v>9</v>
      </c>
      <c r="T378">
        <v>4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t="s">
        <v>40</v>
      </c>
      <c r="AC378" s="13">
        <f>SUM(Table13[[#This Row],[MntWines]:[MntGoldProds]])</f>
        <v>544</v>
      </c>
      <c r="AD378" s="13">
        <f>AVERAGE(Table13[[#This Row],[MntWines]:[MntGoldProds]])</f>
        <v>90.666666666666671</v>
      </c>
      <c r="AG378">
        <f>SUM(Table13[[#This Row],[NumDealsPurchases]:[NumStorePurchases]])</f>
        <v>20</v>
      </c>
      <c r="AH378" s="14">
        <f>44232-Table13[[#This Row],[Dt_Customer]]</f>
        <v>2582</v>
      </c>
      <c r="AJ378" s="13">
        <f>Table13[[#This Row],[NumDealsPurchases]]/Table13[[#This Row],[Total Number of Purchases]]*100</f>
        <v>15</v>
      </c>
      <c r="AK378">
        <f>6-ROUNDUP(_xlfn.PERCENTRANK.INC(Table13[Recency],Table13[[#This Row],[Recency]])*5, 0)</f>
        <v>6</v>
      </c>
      <c r="AL378" s="15">
        <f>ROUNDUP(_xlfn.PERCENTRANK.INC(Table13[Total Number of Purchases],Table13[[#This Row],[Total Number of Purchases]])*5,0)</f>
        <v>4</v>
      </c>
      <c r="AM378" s="15">
        <f>ROUNDUP(_xlfn.PERCENTRANK.INC(Table13[Total Spend],Table13[[#This Row],[Total Spend]])*5,0)</f>
        <v>3</v>
      </c>
      <c r="AN378" s="15" t="str">
        <f>Table13[[#This Row],[Recency Score]]&amp;Table13[[#This Row],[Frequency Score]]&amp;Table13[[#This Row],[Monetary Score]]</f>
        <v>643</v>
      </c>
      <c r="AO378" s="15" t="str">
        <f>IF(AN378="555","Champions",
IF(AND(LEFT(AN378,1)="5", MID(AN378,2,1)&gt;="3"),"Loyal Customers",
IF(MID(AN378,2,1)="5","Frequent Buyers",
IF(RIGHT(AN378,1)="5","Big Spenders",
IF(LEFT(AN378,1)="4","Potential Loyalists",
IF(LEFT(AN378,1)="3","Needs Attention",
IF(LEFT(AN378,1)="2","About to Sleep",
IF(LEFT(AN378,1)="1","Lost",
IF(LEFT(AN378,1)&lt;="2","At Risk","Others")))))))))</f>
        <v>Others</v>
      </c>
    </row>
    <row r="379" spans="1:41" x14ac:dyDescent="0.3">
      <c r="A379">
        <v>2296</v>
      </c>
      <c r="B379">
        <v>1975</v>
      </c>
      <c r="C379" t="s">
        <v>41</v>
      </c>
      <c r="D379" t="s">
        <v>33</v>
      </c>
      <c r="E379">
        <v>37368</v>
      </c>
      <c r="F379">
        <v>1</v>
      </c>
      <c r="G379">
        <v>0</v>
      </c>
      <c r="H379" s="1">
        <v>41624</v>
      </c>
      <c r="I379">
        <v>4</v>
      </c>
      <c r="J379">
        <v>3</v>
      </c>
      <c r="K379">
        <v>2</v>
      </c>
      <c r="L379">
        <v>11</v>
      </c>
      <c r="M379">
        <v>2</v>
      </c>
      <c r="N379">
        <v>2</v>
      </c>
      <c r="O379">
        <v>10</v>
      </c>
      <c r="P379">
        <v>1</v>
      </c>
      <c r="Q379">
        <v>1</v>
      </c>
      <c r="R379">
        <v>0</v>
      </c>
      <c r="S379">
        <v>2</v>
      </c>
      <c r="T379">
        <v>6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 t="s">
        <v>30</v>
      </c>
      <c r="AC379" s="13">
        <f>SUM(Table13[[#This Row],[MntWines]:[MntGoldProds]])</f>
        <v>30</v>
      </c>
      <c r="AD379" s="13">
        <f>AVERAGE(Table13[[#This Row],[MntWines]:[MntGoldProds]])</f>
        <v>5</v>
      </c>
      <c r="AG379">
        <f>SUM(Table13[[#This Row],[NumDealsPurchases]:[NumStorePurchases]])</f>
        <v>4</v>
      </c>
      <c r="AH379" s="14">
        <f>44232-Table13[[#This Row],[Dt_Customer]]</f>
        <v>2608</v>
      </c>
      <c r="AJ379" s="13">
        <f>Table13[[#This Row],[NumDealsPurchases]]/Table13[[#This Row],[Total Number of Purchases]]*100</f>
        <v>25</v>
      </c>
      <c r="AK379">
        <f>6-ROUNDUP(_xlfn.PERCENTRANK.INC(Table13[Recency],Table13[[#This Row],[Recency]])*5, 0)</f>
        <v>5</v>
      </c>
      <c r="AL379" s="15">
        <f>ROUNDUP(_xlfn.PERCENTRANK.INC(Table13[Total Number of Purchases],Table13[[#This Row],[Total Number of Purchases]])*5,0)</f>
        <v>1</v>
      </c>
      <c r="AM379" s="15">
        <f>ROUNDUP(_xlfn.PERCENTRANK.INC(Table13[Total Spend],Table13[[#This Row],[Total Spend]])*5,0)</f>
        <v>1</v>
      </c>
      <c r="AN379" s="15" t="str">
        <f>Table13[[#This Row],[Recency Score]]&amp;Table13[[#This Row],[Frequency Score]]&amp;Table13[[#This Row],[Monetary Score]]</f>
        <v>511</v>
      </c>
      <c r="AO379" s="15" t="str">
        <f>IF(AN379="555","Champions",
IF(AND(LEFT(AN379,1)="5", MID(AN379,2,1)&gt;="3"),"Loyal Customers",
IF(MID(AN379,2,1)="5","Frequent Buyers",
IF(RIGHT(AN379,1)="5","Big Spenders",
IF(LEFT(AN379,1)="4","Potential Loyalists",
IF(LEFT(AN379,1)="3","Needs Attention",
IF(LEFT(AN379,1)="2","About to Sleep",
IF(LEFT(AN379,1)="1","Lost",
IF(LEFT(AN379,1)&lt;="2","At Risk","Others")))))))))</f>
        <v>Others</v>
      </c>
    </row>
    <row r="380" spans="1:41" x14ac:dyDescent="0.3">
      <c r="A380">
        <v>10241</v>
      </c>
      <c r="B380">
        <v>1975</v>
      </c>
      <c r="C380" t="s">
        <v>38</v>
      </c>
      <c r="D380" t="s">
        <v>29</v>
      </c>
      <c r="E380">
        <v>11448</v>
      </c>
      <c r="F380">
        <v>0</v>
      </c>
      <c r="G380">
        <v>0</v>
      </c>
      <c r="H380" s="1">
        <v>41623</v>
      </c>
      <c r="I380">
        <v>16</v>
      </c>
      <c r="J380">
        <v>0</v>
      </c>
      <c r="K380">
        <v>0</v>
      </c>
      <c r="L380">
        <v>0</v>
      </c>
      <c r="M380">
        <v>6</v>
      </c>
      <c r="N380">
        <v>2</v>
      </c>
      <c r="O380">
        <v>6</v>
      </c>
      <c r="P380">
        <v>1</v>
      </c>
      <c r="Q380">
        <v>1</v>
      </c>
      <c r="R380">
        <v>0</v>
      </c>
      <c r="S380">
        <v>2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30</v>
      </c>
      <c r="AC380" s="13">
        <f>SUM(Table13[[#This Row],[MntWines]:[MntGoldProds]])</f>
        <v>14</v>
      </c>
      <c r="AD380" s="13">
        <f>AVERAGE(Table13[[#This Row],[MntWines]:[MntGoldProds]])</f>
        <v>2.3333333333333335</v>
      </c>
      <c r="AG380">
        <f>SUM(Table13[[#This Row],[NumDealsPurchases]:[NumStorePurchases]])</f>
        <v>4</v>
      </c>
      <c r="AH380" s="14">
        <f>44232-Table13[[#This Row],[Dt_Customer]]</f>
        <v>2609</v>
      </c>
      <c r="AJ380" s="13">
        <f>Table13[[#This Row],[NumDealsPurchases]]/Table13[[#This Row],[Total Number of Purchases]]*100</f>
        <v>25</v>
      </c>
      <c r="AK380">
        <f>6-ROUNDUP(_xlfn.PERCENTRANK.INC(Table13[Recency],Table13[[#This Row],[Recency]])*5, 0)</f>
        <v>5</v>
      </c>
      <c r="AL380" s="15">
        <f>ROUNDUP(_xlfn.PERCENTRANK.INC(Table13[Total Number of Purchases],Table13[[#This Row],[Total Number of Purchases]])*5,0)</f>
        <v>1</v>
      </c>
      <c r="AM380" s="15">
        <f>ROUNDUP(_xlfn.PERCENTRANK.INC(Table13[Total Spend],Table13[[#This Row],[Total Spend]])*5,0)</f>
        <v>1</v>
      </c>
      <c r="AN380" s="15" t="str">
        <f>Table13[[#This Row],[Recency Score]]&amp;Table13[[#This Row],[Frequency Score]]&amp;Table13[[#This Row],[Monetary Score]]</f>
        <v>511</v>
      </c>
      <c r="AO380" s="15" t="str">
        <f>IF(AN380="555","Champions",
IF(AND(LEFT(AN380,1)="5", MID(AN380,2,1)&gt;="3"),"Loyal Customers",
IF(MID(AN380,2,1)="5","Frequent Buyers",
IF(RIGHT(AN380,1)="5","Big Spenders",
IF(LEFT(AN380,1)="4","Potential Loyalists",
IF(LEFT(AN380,1)="3","Needs Attention",
IF(LEFT(AN380,1)="2","About to Sleep",
IF(LEFT(AN380,1)="1","Lost",
IF(LEFT(AN380,1)&lt;="2","At Risk","Others")))))))))</f>
        <v>Others</v>
      </c>
    </row>
    <row r="381" spans="1:41" x14ac:dyDescent="0.3">
      <c r="A381">
        <v>3376</v>
      </c>
      <c r="B381">
        <v>1970</v>
      </c>
      <c r="C381" t="s">
        <v>41</v>
      </c>
      <c r="D381" t="s">
        <v>29</v>
      </c>
      <c r="E381">
        <v>55282</v>
      </c>
      <c r="F381">
        <v>1</v>
      </c>
      <c r="G381">
        <v>0</v>
      </c>
      <c r="H381" s="1">
        <v>41621</v>
      </c>
      <c r="I381">
        <v>9</v>
      </c>
      <c r="J381">
        <v>125</v>
      </c>
      <c r="K381">
        <v>6</v>
      </c>
      <c r="L381">
        <v>73</v>
      </c>
      <c r="M381">
        <v>8</v>
      </c>
      <c r="N381">
        <v>4</v>
      </c>
      <c r="O381">
        <v>19</v>
      </c>
      <c r="P381">
        <v>1</v>
      </c>
      <c r="Q381">
        <v>3</v>
      </c>
      <c r="R381">
        <v>1</v>
      </c>
      <c r="S381">
        <v>6</v>
      </c>
      <c r="T381">
        <v>4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30</v>
      </c>
      <c r="AC381" s="13">
        <f>SUM(Table13[[#This Row],[MntWines]:[MntGoldProds]])</f>
        <v>235</v>
      </c>
      <c r="AD381" s="13">
        <f>AVERAGE(Table13[[#This Row],[MntWines]:[MntGoldProds]])</f>
        <v>39.166666666666664</v>
      </c>
      <c r="AG381">
        <f>SUM(Table13[[#This Row],[NumDealsPurchases]:[NumStorePurchases]])</f>
        <v>11</v>
      </c>
      <c r="AH381" s="14">
        <f>44232-Table13[[#This Row],[Dt_Customer]]</f>
        <v>2611</v>
      </c>
      <c r="AJ381" s="13">
        <f>Table13[[#This Row],[NumDealsPurchases]]/Table13[[#This Row],[Total Number of Purchases]]*100</f>
        <v>9.0909090909090917</v>
      </c>
      <c r="AK381">
        <f>6-ROUNDUP(_xlfn.PERCENTRANK.INC(Table13[Recency],Table13[[#This Row],[Recency]])*5, 0)</f>
        <v>5</v>
      </c>
      <c r="AL381" s="15">
        <f>ROUNDUP(_xlfn.PERCENTRANK.INC(Table13[Total Number of Purchases],Table13[[#This Row],[Total Number of Purchases]])*5,0)</f>
        <v>2</v>
      </c>
      <c r="AM381" s="15">
        <f>ROUNDUP(_xlfn.PERCENTRANK.INC(Table13[Total Spend],Table13[[#This Row],[Total Spend]])*5,0)</f>
        <v>3</v>
      </c>
      <c r="AN381" s="15" t="str">
        <f>Table13[[#This Row],[Recency Score]]&amp;Table13[[#This Row],[Frequency Score]]&amp;Table13[[#This Row],[Monetary Score]]</f>
        <v>523</v>
      </c>
      <c r="AO381" s="15" t="str">
        <f>IF(AN381="555","Champions",
IF(AND(LEFT(AN381,1)="5", MID(AN381,2,1)&gt;="3"),"Loyal Customers",
IF(MID(AN381,2,1)="5","Frequent Buyers",
IF(RIGHT(AN381,1)="5","Big Spenders",
IF(LEFT(AN381,1)="4","Potential Loyalists",
IF(LEFT(AN381,1)="3","Needs Attention",
IF(LEFT(AN381,1)="2","About to Sleep",
IF(LEFT(AN381,1)="1","Lost",
IF(LEFT(AN381,1)&lt;="2","At Risk","Others")))))))))</f>
        <v>Others</v>
      </c>
    </row>
    <row r="382" spans="1:41" x14ac:dyDescent="0.3">
      <c r="A382">
        <v>4246</v>
      </c>
      <c r="B382">
        <v>1982</v>
      </c>
      <c r="C382" t="s">
        <v>41</v>
      </c>
      <c r="D382" t="s">
        <v>31</v>
      </c>
      <c r="E382">
        <v>6560</v>
      </c>
      <c r="F382">
        <v>0</v>
      </c>
      <c r="G382">
        <v>0</v>
      </c>
      <c r="H382" s="1">
        <v>41620</v>
      </c>
      <c r="I382">
        <v>2</v>
      </c>
      <c r="J382">
        <v>67</v>
      </c>
      <c r="K382">
        <v>11</v>
      </c>
      <c r="L382">
        <v>26</v>
      </c>
      <c r="M382">
        <v>4</v>
      </c>
      <c r="N382">
        <v>3</v>
      </c>
      <c r="O382">
        <v>262</v>
      </c>
      <c r="P382">
        <v>0</v>
      </c>
      <c r="Q382">
        <v>1</v>
      </c>
      <c r="R382">
        <v>0</v>
      </c>
      <c r="S382">
        <v>1</v>
      </c>
      <c r="T382">
        <v>17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30</v>
      </c>
      <c r="AC382" s="13">
        <f>SUM(Table13[[#This Row],[MntWines]:[MntGoldProds]])</f>
        <v>373</v>
      </c>
      <c r="AD382" s="13">
        <f>AVERAGE(Table13[[#This Row],[MntWines]:[MntGoldProds]])</f>
        <v>62.166666666666664</v>
      </c>
      <c r="AG382">
        <f>SUM(Table13[[#This Row],[NumDealsPurchases]:[NumStorePurchases]])</f>
        <v>2</v>
      </c>
      <c r="AH382" s="14">
        <f>44232-Table13[[#This Row],[Dt_Customer]]</f>
        <v>2612</v>
      </c>
      <c r="AJ382" s="13">
        <f>Table13[[#This Row],[NumDealsPurchases]]/Table13[[#This Row],[Total Number of Purchases]]*100</f>
        <v>0</v>
      </c>
      <c r="AK382">
        <f>6-ROUNDUP(_xlfn.PERCENTRANK.INC(Table13[Recency],Table13[[#This Row],[Recency]])*5, 0)</f>
        <v>5</v>
      </c>
      <c r="AL382" s="15">
        <f>ROUNDUP(_xlfn.PERCENTRANK.INC(Table13[Total Number of Purchases],Table13[[#This Row],[Total Number of Purchases]])*5,0)</f>
        <v>1</v>
      </c>
      <c r="AM382" s="15">
        <f>ROUNDUP(_xlfn.PERCENTRANK.INC(Table13[Total Spend],Table13[[#This Row],[Total Spend]])*5,0)</f>
        <v>3</v>
      </c>
      <c r="AN382" s="15" t="str">
        <f>Table13[[#This Row],[Recency Score]]&amp;Table13[[#This Row],[Frequency Score]]&amp;Table13[[#This Row],[Monetary Score]]</f>
        <v>513</v>
      </c>
      <c r="AO382" s="15" t="str">
        <f>IF(AN382="555","Champions",
IF(AND(LEFT(AN382,1)="5", MID(AN382,2,1)&gt;="3"),"Loyal Customers",
IF(MID(AN382,2,1)="5","Frequent Buyers",
IF(RIGHT(AN382,1)="5","Big Spenders",
IF(LEFT(AN382,1)="4","Potential Loyalists",
IF(LEFT(AN382,1)="3","Needs Attention",
IF(LEFT(AN382,1)="2","About to Sleep",
IF(LEFT(AN382,1)="1","Lost",
IF(LEFT(AN382,1)&lt;="2","At Risk","Others")))))))))</f>
        <v>Others</v>
      </c>
    </row>
    <row r="383" spans="1:41" x14ac:dyDescent="0.3">
      <c r="A383">
        <v>1064</v>
      </c>
      <c r="B383">
        <v>1971</v>
      </c>
      <c r="C383" t="s">
        <v>37</v>
      </c>
      <c r="D383" t="s">
        <v>33</v>
      </c>
      <c r="E383">
        <v>42403</v>
      </c>
      <c r="F383">
        <v>1</v>
      </c>
      <c r="G383">
        <v>0</v>
      </c>
      <c r="H383" s="1">
        <v>41619</v>
      </c>
      <c r="I383">
        <v>18</v>
      </c>
      <c r="J383">
        <v>22</v>
      </c>
      <c r="K383">
        <v>1</v>
      </c>
      <c r="L383">
        <v>11</v>
      </c>
      <c r="M383">
        <v>0</v>
      </c>
      <c r="N383">
        <v>5</v>
      </c>
      <c r="O383">
        <v>3</v>
      </c>
      <c r="P383">
        <v>1</v>
      </c>
      <c r="Q383">
        <v>1</v>
      </c>
      <c r="R383">
        <v>0</v>
      </c>
      <c r="S383">
        <v>3</v>
      </c>
      <c r="T383">
        <v>8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30</v>
      </c>
      <c r="AC383" s="13">
        <f>SUM(Table13[[#This Row],[MntWines]:[MntGoldProds]])</f>
        <v>42</v>
      </c>
      <c r="AD383" s="13">
        <f>AVERAGE(Table13[[#This Row],[MntWines]:[MntGoldProds]])</f>
        <v>7</v>
      </c>
      <c r="AG383">
        <f>SUM(Table13[[#This Row],[NumDealsPurchases]:[NumStorePurchases]])</f>
        <v>5</v>
      </c>
      <c r="AH383" s="14">
        <f>44232-Table13[[#This Row],[Dt_Customer]]</f>
        <v>2613</v>
      </c>
      <c r="AJ383" s="13">
        <f>Table13[[#This Row],[NumDealsPurchases]]/Table13[[#This Row],[Total Number of Purchases]]*100</f>
        <v>20</v>
      </c>
      <c r="AK383">
        <f>6-ROUNDUP(_xlfn.PERCENTRANK.INC(Table13[Recency],Table13[[#This Row],[Recency]])*5, 0)</f>
        <v>5</v>
      </c>
      <c r="AL383" s="15">
        <f>ROUNDUP(_xlfn.PERCENTRANK.INC(Table13[Total Number of Purchases],Table13[[#This Row],[Total Number of Purchases]])*5,0)</f>
        <v>1</v>
      </c>
      <c r="AM383" s="15">
        <f>ROUNDUP(_xlfn.PERCENTRANK.INC(Table13[Total Spend],Table13[[#This Row],[Total Spend]])*5,0)</f>
        <v>1</v>
      </c>
      <c r="AN383" s="15" t="str">
        <f>Table13[[#This Row],[Recency Score]]&amp;Table13[[#This Row],[Frequency Score]]&amp;Table13[[#This Row],[Monetary Score]]</f>
        <v>511</v>
      </c>
      <c r="AO383" s="15" t="str">
        <f>IF(AN383="555","Champions",
IF(AND(LEFT(AN383,1)="5", MID(AN383,2,1)&gt;="3"),"Loyal Customers",
IF(MID(AN383,2,1)="5","Frequent Buyers",
IF(RIGHT(AN383,1)="5","Big Spenders",
IF(LEFT(AN383,1)="4","Potential Loyalists",
IF(LEFT(AN383,1)="3","Needs Attention",
IF(LEFT(AN383,1)="2","About to Sleep",
IF(LEFT(AN383,1)="1","Lost",
IF(LEFT(AN383,1)&lt;="2","At Risk","Others")))))))))</f>
        <v>Others</v>
      </c>
    </row>
    <row r="384" spans="1:41" x14ac:dyDescent="0.3">
      <c r="A384">
        <v>5642</v>
      </c>
      <c r="B384">
        <v>1979</v>
      </c>
      <c r="C384" t="s">
        <v>41</v>
      </c>
      <c r="D384" t="s">
        <v>35</v>
      </c>
      <c r="E384">
        <v>62499</v>
      </c>
      <c r="F384">
        <v>1</v>
      </c>
      <c r="G384">
        <v>0</v>
      </c>
      <c r="H384" s="1">
        <v>41617</v>
      </c>
      <c r="I384">
        <v>0</v>
      </c>
      <c r="J384">
        <v>140</v>
      </c>
      <c r="K384">
        <v>4</v>
      </c>
      <c r="L384">
        <v>61</v>
      </c>
      <c r="M384">
        <v>0</v>
      </c>
      <c r="N384">
        <v>13</v>
      </c>
      <c r="O384">
        <v>4</v>
      </c>
      <c r="P384">
        <v>2</v>
      </c>
      <c r="Q384">
        <v>3</v>
      </c>
      <c r="R384">
        <v>1</v>
      </c>
      <c r="S384">
        <v>6</v>
      </c>
      <c r="T384">
        <v>4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30</v>
      </c>
      <c r="AC384" s="13">
        <f>SUM(Table13[[#This Row],[MntWines]:[MntGoldProds]])</f>
        <v>222</v>
      </c>
      <c r="AD384" s="13">
        <f>AVERAGE(Table13[[#This Row],[MntWines]:[MntGoldProds]])</f>
        <v>37</v>
      </c>
      <c r="AG384">
        <f>SUM(Table13[[#This Row],[NumDealsPurchases]:[NumStorePurchases]])</f>
        <v>12</v>
      </c>
      <c r="AH384" s="14">
        <f>44232-Table13[[#This Row],[Dt_Customer]]</f>
        <v>2615</v>
      </c>
      <c r="AJ384" s="13">
        <f>Table13[[#This Row],[NumDealsPurchases]]/Table13[[#This Row],[Total Number of Purchases]]*100</f>
        <v>16.666666666666664</v>
      </c>
      <c r="AK384">
        <f>6-ROUNDUP(_xlfn.PERCENTRANK.INC(Table13[Recency],Table13[[#This Row],[Recency]])*5, 0)</f>
        <v>6</v>
      </c>
      <c r="AL384" s="15">
        <f>ROUNDUP(_xlfn.PERCENTRANK.INC(Table13[Total Number of Purchases],Table13[[#This Row],[Total Number of Purchases]])*5,0)</f>
        <v>3</v>
      </c>
      <c r="AM384" s="15">
        <f>ROUNDUP(_xlfn.PERCENTRANK.INC(Table13[Total Spend],Table13[[#This Row],[Total Spend]])*5,0)</f>
        <v>3</v>
      </c>
      <c r="AN384" s="15" t="str">
        <f>Table13[[#This Row],[Recency Score]]&amp;Table13[[#This Row],[Frequency Score]]&amp;Table13[[#This Row],[Monetary Score]]</f>
        <v>633</v>
      </c>
      <c r="AO384" s="15" t="str">
        <f>IF(AN384="555","Champions",
IF(AND(LEFT(AN384,1)="5", MID(AN384,2,1)&gt;="3"),"Loyal Customers",
IF(MID(AN384,2,1)="5","Frequent Buyers",
IF(RIGHT(AN384,1)="5","Big Spenders",
IF(LEFT(AN384,1)="4","Potential Loyalists",
IF(LEFT(AN384,1)="3","Needs Attention",
IF(LEFT(AN384,1)="2","About to Sleep",
IF(LEFT(AN384,1)="1","Lost",
IF(LEFT(AN384,1)&lt;="2","At Risk","Others")))))))))</f>
        <v>Others</v>
      </c>
    </row>
    <row r="385" spans="1:41" x14ac:dyDescent="0.3">
      <c r="A385">
        <v>10530</v>
      </c>
      <c r="B385">
        <v>1959</v>
      </c>
      <c r="C385" t="s">
        <v>37</v>
      </c>
      <c r="D385" t="s">
        <v>42</v>
      </c>
      <c r="E385">
        <v>67786</v>
      </c>
      <c r="F385">
        <v>0</v>
      </c>
      <c r="G385">
        <v>0</v>
      </c>
      <c r="H385" s="1">
        <v>41615</v>
      </c>
      <c r="I385">
        <v>0</v>
      </c>
      <c r="J385">
        <v>431</v>
      </c>
      <c r="K385">
        <v>82</v>
      </c>
      <c r="L385">
        <v>441</v>
      </c>
      <c r="M385">
        <v>80</v>
      </c>
      <c r="N385">
        <v>20</v>
      </c>
      <c r="O385">
        <v>102</v>
      </c>
      <c r="P385">
        <v>1</v>
      </c>
      <c r="Q385">
        <v>3</v>
      </c>
      <c r="R385">
        <v>6</v>
      </c>
      <c r="S385">
        <v>6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 t="s">
        <v>40</v>
      </c>
      <c r="AC385" s="13">
        <f>SUM(Table13[[#This Row],[MntWines]:[MntGoldProds]])</f>
        <v>1156</v>
      </c>
      <c r="AD385" s="13">
        <f>AVERAGE(Table13[[#This Row],[MntWines]:[MntGoldProds]])</f>
        <v>192.66666666666666</v>
      </c>
      <c r="AG385">
        <f>SUM(Table13[[#This Row],[NumDealsPurchases]:[NumStorePurchases]])</f>
        <v>16</v>
      </c>
      <c r="AH385" s="14">
        <f>44232-Table13[[#This Row],[Dt_Customer]]</f>
        <v>2617</v>
      </c>
      <c r="AJ385" s="13">
        <f>Table13[[#This Row],[NumDealsPurchases]]/Table13[[#This Row],[Total Number of Purchases]]*100</f>
        <v>6.25</v>
      </c>
      <c r="AK385">
        <f>6-ROUNDUP(_xlfn.PERCENTRANK.INC(Table13[Recency],Table13[[#This Row],[Recency]])*5, 0)</f>
        <v>6</v>
      </c>
      <c r="AL385" s="15">
        <f>ROUNDUP(_xlfn.PERCENTRANK.INC(Table13[Total Number of Purchases],Table13[[#This Row],[Total Number of Purchases]])*5,0)</f>
        <v>3</v>
      </c>
      <c r="AM385" s="15">
        <f>ROUNDUP(_xlfn.PERCENTRANK.INC(Table13[Total Spend],Table13[[#This Row],[Total Spend]])*5,0)</f>
        <v>4</v>
      </c>
      <c r="AN385" s="15" t="str">
        <f>Table13[[#This Row],[Recency Score]]&amp;Table13[[#This Row],[Frequency Score]]&amp;Table13[[#This Row],[Monetary Score]]</f>
        <v>634</v>
      </c>
      <c r="AO385" s="15" t="str">
        <f>IF(AN385="555","Champions",
IF(AND(LEFT(AN385,1)="5", MID(AN385,2,1)&gt;="3"),"Loyal Customers",
IF(MID(AN385,2,1)="5","Frequent Buyers",
IF(RIGHT(AN385,1)="5","Big Spenders",
IF(LEFT(AN385,1)="4","Potential Loyalists",
IF(LEFT(AN385,1)="3","Needs Attention",
IF(LEFT(AN385,1)="2","About to Sleep",
IF(LEFT(AN385,1)="1","Lost",
IF(LEFT(AN385,1)&lt;="2","At Risk","Others")))))))))</f>
        <v>Others</v>
      </c>
    </row>
    <row r="386" spans="1:41" x14ac:dyDescent="0.3">
      <c r="A386">
        <v>11191</v>
      </c>
      <c r="B386">
        <v>1986</v>
      </c>
      <c r="C386" t="s">
        <v>28</v>
      </c>
      <c r="D386" t="s">
        <v>29</v>
      </c>
      <c r="E386">
        <v>41411</v>
      </c>
      <c r="F386">
        <v>0</v>
      </c>
      <c r="G386">
        <v>0</v>
      </c>
      <c r="H386" s="1">
        <v>41615</v>
      </c>
      <c r="I386">
        <v>11</v>
      </c>
      <c r="J386">
        <v>37</v>
      </c>
      <c r="K386">
        <v>32</v>
      </c>
      <c r="L386">
        <v>38</v>
      </c>
      <c r="M386">
        <v>11</v>
      </c>
      <c r="N386">
        <v>3</v>
      </c>
      <c r="O386">
        <v>18</v>
      </c>
      <c r="P386">
        <v>1</v>
      </c>
      <c r="Q386">
        <v>2</v>
      </c>
      <c r="R386">
        <v>1</v>
      </c>
      <c r="S386">
        <v>4</v>
      </c>
      <c r="T386">
        <v>6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30</v>
      </c>
      <c r="AC386" s="13">
        <f>SUM(Table13[[#This Row],[MntWines]:[MntGoldProds]])</f>
        <v>139</v>
      </c>
      <c r="AD386" s="13">
        <f>AVERAGE(Table13[[#This Row],[MntWines]:[MntGoldProds]])</f>
        <v>23.166666666666668</v>
      </c>
      <c r="AG386">
        <f>SUM(Table13[[#This Row],[NumDealsPurchases]:[NumStorePurchases]])</f>
        <v>8</v>
      </c>
      <c r="AH386" s="14">
        <f>44232-Table13[[#This Row],[Dt_Customer]]</f>
        <v>2617</v>
      </c>
      <c r="AJ386" s="13">
        <f>Table13[[#This Row],[NumDealsPurchases]]/Table13[[#This Row],[Total Number of Purchases]]*100</f>
        <v>12.5</v>
      </c>
      <c r="AK386">
        <f>6-ROUNDUP(_xlfn.PERCENTRANK.INC(Table13[Recency],Table13[[#This Row],[Recency]])*5, 0)</f>
        <v>5</v>
      </c>
      <c r="AL386" s="15">
        <f>ROUNDUP(_xlfn.PERCENTRANK.INC(Table13[Total Number of Purchases],Table13[[#This Row],[Total Number of Purchases]])*5,0)</f>
        <v>2</v>
      </c>
      <c r="AM386" s="15">
        <f>ROUNDUP(_xlfn.PERCENTRANK.INC(Table13[Total Spend],Table13[[#This Row],[Total Spend]])*5,0)</f>
        <v>2</v>
      </c>
      <c r="AN386" s="15" t="str">
        <f>Table13[[#This Row],[Recency Score]]&amp;Table13[[#This Row],[Frequency Score]]&amp;Table13[[#This Row],[Monetary Score]]</f>
        <v>522</v>
      </c>
      <c r="AO386" s="15" t="str">
        <f>IF(AN386="555","Champions",
IF(AND(LEFT(AN386,1)="5", MID(AN386,2,1)&gt;="3"),"Loyal Customers",
IF(MID(AN386,2,1)="5","Frequent Buyers",
IF(RIGHT(AN386,1)="5","Big Spenders",
IF(LEFT(AN386,1)="4","Potential Loyalists",
IF(LEFT(AN386,1)="3","Needs Attention",
IF(LEFT(AN386,1)="2","About to Sleep",
IF(LEFT(AN386,1)="1","Lost",
IF(LEFT(AN386,1)&lt;="2","At Risk","Others")))))))))</f>
        <v>Others</v>
      </c>
    </row>
    <row r="387" spans="1:41" x14ac:dyDescent="0.3">
      <c r="A387">
        <v>7284</v>
      </c>
      <c r="B387">
        <v>1953</v>
      </c>
      <c r="C387" t="s">
        <v>28</v>
      </c>
      <c r="D387" t="s">
        <v>33</v>
      </c>
      <c r="E387">
        <v>48686</v>
      </c>
      <c r="F387">
        <v>1</v>
      </c>
      <c r="G387">
        <v>2</v>
      </c>
      <c r="H387" s="1">
        <v>41612</v>
      </c>
      <c r="I387">
        <v>8</v>
      </c>
      <c r="J387">
        <v>10</v>
      </c>
      <c r="K387">
        <v>0</v>
      </c>
      <c r="L387">
        <v>7</v>
      </c>
      <c r="M387">
        <v>2</v>
      </c>
      <c r="N387">
        <v>0</v>
      </c>
      <c r="O387">
        <v>1</v>
      </c>
      <c r="P387">
        <v>1</v>
      </c>
      <c r="Q387">
        <v>1</v>
      </c>
      <c r="R387">
        <v>0</v>
      </c>
      <c r="S387">
        <v>2</v>
      </c>
      <c r="T387">
        <v>8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t="s">
        <v>30</v>
      </c>
      <c r="AC387" s="13">
        <f>SUM(Table13[[#This Row],[MntWines]:[MntGoldProds]])</f>
        <v>20</v>
      </c>
      <c r="AD387" s="13">
        <f>AVERAGE(Table13[[#This Row],[MntWines]:[MntGoldProds]])</f>
        <v>3.3333333333333335</v>
      </c>
      <c r="AG387">
        <f>SUM(Table13[[#This Row],[NumDealsPurchases]:[NumStorePurchases]])</f>
        <v>4</v>
      </c>
      <c r="AH387" s="14">
        <f>44232-Table13[[#This Row],[Dt_Customer]]</f>
        <v>2620</v>
      </c>
      <c r="AJ387" s="13">
        <f>Table13[[#This Row],[NumDealsPurchases]]/Table13[[#This Row],[Total Number of Purchases]]*100</f>
        <v>25</v>
      </c>
      <c r="AK387">
        <f>6-ROUNDUP(_xlfn.PERCENTRANK.INC(Table13[Recency],Table13[[#This Row],[Recency]])*5, 0)</f>
        <v>5</v>
      </c>
      <c r="AL387" s="15">
        <f>ROUNDUP(_xlfn.PERCENTRANK.INC(Table13[Total Number of Purchases],Table13[[#This Row],[Total Number of Purchases]])*5,0)</f>
        <v>1</v>
      </c>
      <c r="AM387" s="15">
        <f>ROUNDUP(_xlfn.PERCENTRANK.INC(Table13[Total Spend],Table13[[#This Row],[Total Spend]])*5,0)</f>
        <v>1</v>
      </c>
      <c r="AN387" s="15" t="str">
        <f>Table13[[#This Row],[Recency Score]]&amp;Table13[[#This Row],[Frequency Score]]&amp;Table13[[#This Row],[Monetary Score]]</f>
        <v>511</v>
      </c>
      <c r="AO387" s="15" t="str">
        <f>IF(AN387="555","Champions",
IF(AND(LEFT(AN387,1)="5", MID(AN387,2,1)&gt;="3"),"Loyal Customers",
IF(MID(AN387,2,1)="5","Frequent Buyers",
IF(RIGHT(AN387,1)="5","Big Spenders",
IF(LEFT(AN387,1)="4","Potential Loyalists",
IF(LEFT(AN387,1)="3","Needs Attention",
IF(LEFT(AN387,1)="2","About to Sleep",
IF(LEFT(AN387,1)="1","Lost",
IF(LEFT(AN387,1)&lt;="2","At Risk","Others")))))))))</f>
        <v>Others</v>
      </c>
    </row>
    <row r="388" spans="1:41" x14ac:dyDescent="0.3">
      <c r="A388">
        <v>8416</v>
      </c>
      <c r="B388">
        <v>1981</v>
      </c>
      <c r="C388" t="s">
        <v>28</v>
      </c>
      <c r="D388" t="s">
        <v>33</v>
      </c>
      <c r="E388">
        <v>29009</v>
      </c>
      <c r="F388">
        <v>1</v>
      </c>
      <c r="G388">
        <v>0</v>
      </c>
      <c r="H388" s="1">
        <v>41607</v>
      </c>
      <c r="I388">
        <v>19</v>
      </c>
      <c r="J388">
        <v>6</v>
      </c>
      <c r="K388">
        <v>6</v>
      </c>
      <c r="L388">
        <v>15</v>
      </c>
      <c r="M388">
        <v>10</v>
      </c>
      <c r="N388">
        <v>5</v>
      </c>
      <c r="O388">
        <v>2</v>
      </c>
      <c r="P388">
        <v>2</v>
      </c>
      <c r="Q388">
        <v>2</v>
      </c>
      <c r="R388">
        <v>0</v>
      </c>
      <c r="S388">
        <v>3</v>
      </c>
      <c r="T388">
        <v>6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34</v>
      </c>
      <c r="AC388" s="13">
        <f>SUM(Table13[[#This Row],[MntWines]:[MntGoldProds]])</f>
        <v>44</v>
      </c>
      <c r="AD388" s="13">
        <f>AVERAGE(Table13[[#This Row],[MntWines]:[MntGoldProds]])</f>
        <v>7.333333333333333</v>
      </c>
      <c r="AG388">
        <f>SUM(Table13[[#This Row],[NumDealsPurchases]:[NumStorePurchases]])</f>
        <v>7</v>
      </c>
      <c r="AH388" s="14">
        <f>44232-Table13[[#This Row],[Dt_Customer]]</f>
        <v>2625</v>
      </c>
      <c r="AJ388" s="13">
        <f>Table13[[#This Row],[NumDealsPurchases]]/Table13[[#This Row],[Total Number of Purchases]]*100</f>
        <v>28.571428571428569</v>
      </c>
      <c r="AK388">
        <f>6-ROUNDUP(_xlfn.PERCENTRANK.INC(Table13[Recency],Table13[[#This Row],[Recency]])*5, 0)</f>
        <v>5</v>
      </c>
      <c r="AL388" s="15">
        <f>ROUNDUP(_xlfn.PERCENTRANK.INC(Table13[Total Number of Purchases],Table13[[#This Row],[Total Number of Purchases]])*5,0)</f>
        <v>1</v>
      </c>
      <c r="AM388" s="15">
        <f>ROUNDUP(_xlfn.PERCENTRANK.INC(Table13[Total Spend],Table13[[#This Row],[Total Spend]])*5,0)</f>
        <v>1</v>
      </c>
      <c r="AN388" s="15" t="str">
        <f>Table13[[#This Row],[Recency Score]]&amp;Table13[[#This Row],[Frequency Score]]&amp;Table13[[#This Row],[Monetary Score]]</f>
        <v>511</v>
      </c>
      <c r="AO388" s="15" t="str">
        <f>IF(AN388="555","Champions",
IF(AND(LEFT(AN388,1)="5", MID(AN388,2,1)&gt;="3"),"Loyal Customers",
IF(MID(AN388,2,1)="5","Frequent Buyers",
IF(RIGHT(AN388,1)="5","Big Spenders",
IF(LEFT(AN388,1)="4","Potential Loyalists",
IF(LEFT(AN388,1)="3","Needs Attention",
IF(LEFT(AN388,1)="2","About to Sleep",
IF(LEFT(AN388,1)="1","Lost",
IF(LEFT(AN388,1)&lt;="2","At Risk","Others")))))))))</f>
        <v>Others</v>
      </c>
    </row>
    <row r="389" spans="1:41" x14ac:dyDescent="0.3">
      <c r="A389">
        <v>1384</v>
      </c>
      <c r="B389">
        <v>1992</v>
      </c>
      <c r="C389" t="s">
        <v>44</v>
      </c>
      <c r="D389" t="s">
        <v>33</v>
      </c>
      <c r="E389">
        <v>17256</v>
      </c>
      <c r="F389">
        <v>1</v>
      </c>
      <c r="G389">
        <v>0</v>
      </c>
      <c r="H389" s="1">
        <v>41601</v>
      </c>
      <c r="I389">
        <v>10</v>
      </c>
      <c r="J389">
        <v>6</v>
      </c>
      <c r="K389">
        <v>4</v>
      </c>
      <c r="L389">
        <v>14</v>
      </c>
      <c r="M389">
        <v>8</v>
      </c>
      <c r="N389">
        <v>8</v>
      </c>
      <c r="O389">
        <v>22</v>
      </c>
      <c r="P389">
        <v>2</v>
      </c>
      <c r="Q389">
        <v>2</v>
      </c>
      <c r="R389">
        <v>1</v>
      </c>
      <c r="S389">
        <v>2</v>
      </c>
      <c r="T389">
        <v>8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 t="s">
        <v>34</v>
      </c>
      <c r="AC389" s="13">
        <f>SUM(Table13[[#This Row],[MntWines]:[MntGoldProds]])</f>
        <v>62</v>
      </c>
      <c r="AD389" s="13">
        <f>AVERAGE(Table13[[#This Row],[MntWines]:[MntGoldProds]])</f>
        <v>10.333333333333334</v>
      </c>
      <c r="AG389">
        <f>SUM(Table13[[#This Row],[NumDealsPurchases]:[NumStorePurchases]])</f>
        <v>7</v>
      </c>
      <c r="AH389" s="14">
        <f>44232-Table13[[#This Row],[Dt_Customer]]</f>
        <v>2631</v>
      </c>
      <c r="AJ389" s="13">
        <f>Table13[[#This Row],[NumDealsPurchases]]/Table13[[#This Row],[Total Number of Purchases]]*100</f>
        <v>28.571428571428569</v>
      </c>
      <c r="AK389">
        <f>6-ROUNDUP(_xlfn.PERCENTRANK.INC(Table13[Recency],Table13[[#This Row],[Recency]])*5, 0)</f>
        <v>5</v>
      </c>
      <c r="AL389" s="15">
        <f>ROUNDUP(_xlfn.PERCENTRANK.INC(Table13[Total Number of Purchases],Table13[[#This Row],[Total Number of Purchases]])*5,0)</f>
        <v>1</v>
      </c>
      <c r="AM389" s="15">
        <f>ROUNDUP(_xlfn.PERCENTRANK.INC(Table13[Total Spend],Table13[[#This Row],[Total Spend]])*5,0)</f>
        <v>2</v>
      </c>
      <c r="AN389" s="15" t="str">
        <f>Table13[[#This Row],[Recency Score]]&amp;Table13[[#This Row],[Frequency Score]]&amp;Table13[[#This Row],[Monetary Score]]</f>
        <v>512</v>
      </c>
      <c r="AO389" s="15" t="str">
        <f>IF(AN389="555","Champions",
IF(AND(LEFT(AN389,1)="5", MID(AN389,2,1)&gt;="3"),"Loyal Customers",
IF(MID(AN389,2,1)="5","Frequent Buyers",
IF(RIGHT(AN389,1)="5","Big Spenders",
IF(LEFT(AN389,1)="4","Potential Loyalists",
IF(LEFT(AN389,1)="3","Needs Attention",
IF(LEFT(AN389,1)="2","About to Sleep",
IF(LEFT(AN389,1)="1","Lost",
IF(LEFT(AN389,1)&lt;="2","At Risk","Others")))))))))</f>
        <v>Others</v>
      </c>
    </row>
    <row r="390" spans="1:41" x14ac:dyDescent="0.3">
      <c r="A390">
        <v>10623</v>
      </c>
      <c r="B390">
        <v>1961</v>
      </c>
      <c r="C390" t="s">
        <v>41</v>
      </c>
      <c r="D390" t="s">
        <v>35</v>
      </c>
      <c r="E390">
        <v>48330</v>
      </c>
      <c r="F390">
        <v>0</v>
      </c>
      <c r="G390">
        <v>1</v>
      </c>
      <c r="H390" s="1">
        <v>41593</v>
      </c>
      <c r="I390">
        <v>2</v>
      </c>
      <c r="J390">
        <v>28</v>
      </c>
      <c r="K390">
        <v>0</v>
      </c>
      <c r="L390">
        <v>4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0</v>
      </c>
      <c r="S390">
        <v>3</v>
      </c>
      <c r="T390">
        <v>5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30</v>
      </c>
      <c r="AC390" s="13">
        <f>SUM(Table13[[#This Row],[MntWines]:[MntGoldProds]])</f>
        <v>32</v>
      </c>
      <c r="AD390" s="13">
        <f>AVERAGE(Table13[[#This Row],[MntWines]:[MntGoldProds]])</f>
        <v>5.333333333333333</v>
      </c>
      <c r="AG390">
        <f>SUM(Table13[[#This Row],[NumDealsPurchases]:[NumStorePurchases]])</f>
        <v>5</v>
      </c>
      <c r="AH390" s="14">
        <f>44232-Table13[[#This Row],[Dt_Customer]]</f>
        <v>2639</v>
      </c>
      <c r="AJ390" s="13">
        <f>Table13[[#This Row],[NumDealsPurchases]]/Table13[[#This Row],[Total Number of Purchases]]*100</f>
        <v>20</v>
      </c>
      <c r="AK390">
        <f>6-ROUNDUP(_xlfn.PERCENTRANK.INC(Table13[Recency],Table13[[#This Row],[Recency]])*5, 0)</f>
        <v>5</v>
      </c>
      <c r="AL390" s="15">
        <f>ROUNDUP(_xlfn.PERCENTRANK.INC(Table13[Total Number of Purchases],Table13[[#This Row],[Total Number of Purchases]])*5,0)</f>
        <v>1</v>
      </c>
      <c r="AM390" s="15">
        <f>ROUNDUP(_xlfn.PERCENTRANK.INC(Table13[Total Spend],Table13[[#This Row],[Total Spend]])*5,0)</f>
        <v>1</v>
      </c>
      <c r="AN390" s="15" t="str">
        <f>Table13[[#This Row],[Recency Score]]&amp;Table13[[#This Row],[Frequency Score]]&amp;Table13[[#This Row],[Monetary Score]]</f>
        <v>511</v>
      </c>
      <c r="AO390" s="15" t="str">
        <f>IF(AN390="555","Champions",
IF(AND(LEFT(AN390,1)="5", MID(AN390,2,1)&gt;="3"),"Loyal Customers",
IF(MID(AN390,2,1)="5","Frequent Buyers",
IF(RIGHT(AN390,1)="5","Big Spenders",
IF(LEFT(AN390,1)="4","Potential Loyalists",
IF(LEFT(AN390,1)="3","Needs Attention",
IF(LEFT(AN390,1)="2","About to Sleep",
IF(LEFT(AN390,1)="1","Lost",
IF(LEFT(AN390,1)&lt;="2","At Risk","Others")))))))))</f>
        <v>Others</v>
      </c>
    </row>
    <row r="391" spans="1:41" x14ac:dyDescent="0.3">
      <c r="A391">
        <v>3896</v>
      </c>
      <c r="B391">
        <v>1984</v>
      </c>
      <c r="C391" t="s">
        <v>28</v>
      </c>
      <c r="D391" t="s">
        <v>33</v>
      </c>
      <c r="E391">
        <v>27255</v>
      </c>
      <c r="F391">
        <v>1</v>
      </c>
      <c r="G391">
        <v>0</v>
      </c>
      <c r="H391" s="1">
        <v>41585</v>
      </c>
      <c r="I391">
        <v>3</v>
      </c>
      <c r="J391">
        <v>22</v>
      </c>
      <c r="K391">
        <v>1</v>
      </c>
      <c r="L391">
        <v>11</v>
      </c>
      <c r="M391">
        <v>0</v>
      </c>
      <c r="N391">
        <v>1</v>
      </c>
      <c r="O391">
        <v>2</v>
      </c>
      <c r="P391">
        <v>1</v>
      </c>
      <c r="Q391">
        <v>1</v>
      </c>
      <c r="R391">
        <v>0</v>
      </c>
      <c r="S391">
        <v>3</v>
      </c>
      <c r="T391">
        <v>7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30</v>
      </c>
      <c r="AC391" s="13">
        <f>SUM(Table13[[#This Row],[MntWines]:[MntGoldProds]])</f>
        <v>37</v>
      </c>
      <c r="AD391" s="13">
        <f>AVERAGE(Table13[[#This Row],[MntWines]:[MntGoldProds]])</f>
        <v>6.166666666666667</v>
      </c>
      <c r="AG391">
        <f>SUM(Table13[[#This Row],[NumDealsPurchases]:[NumStorePurchases]])</f>
        <v>5</v>
      </c>
      <c r="AH391" s="14">
        <f>44232-Table13[[#This Row],[Dt_Customer]]</f>
        <v>2647</v>
      </c>
      <c r="AJ391" s="13">
        <f>Table13[[#This Row],[NumDealsPurchases]]/Table13[[#This Row],[Total Number of Purchases]]*100</f>
        <v>20</v>
      </c>
      <c r="AK391">
        <f>6-ROUNDUP(_xlfn.PERCENTRANK.INC(Table13[Recency],Table13[[#This Row],[Recency]])*5, 0)</f>
        <v>5</v>
      </c>
      <c r="AL391" s="15">
        <f>ROUNDUP(_xlfn.PERCENTRANK.INC(Table13[Total Number of Purchases],Table13[[#This Row],[Total Number of Purchases]])*5,0)</f>
        <v>1</v>
      </c>
      <c r="AM391" s="15">
        <f>ROUNDUP(_xlfn.PERCENTRANK.INC(Table13[Total Spend],Table13[[#This Row],[Total Spend]])*5,0)</f>
        <v>1</v>
      </c>
      <c r="AN391" s="15" t="str">
        <f>Table13[[#This Row],[Recency Score]]&amp;Table13[[#This Row],[Frequency Score]]&amp;Table13[[#This Row],[Monetary Score]]</f>
        <v>511</v>
      </c>
      <c r="AO391" s="15" t="str">
        <f>IF(AN391="555","Champions",
IF(AND(LEFT(AN391,1)="5", MID(AN391,2,1)&gt;="3"),"Loyal Customers",
IF(MID(AN391,2,1)="5","Frequent Buyers",
IF(RIGHT(AN391,1)="5","Big Spenders",
IF(LEFT(AN391,1)="4","Potential Loyalists",
IF(LEFT(AN391,1)="3","Needs Attention",
IF(LEFT(AN391,1)="2","About to Sleep",
IF(LEFT(AN391,1)="1","Lost",
IF(LEFT(AN391,1)&lt;="2","At Risk","Others")))))))))</f>
        <v>Others</v>
      </c>
    </row>
    <row r="392" spans="1:41" x14ac:dyDescent="0.3">
      <c r="A392">
        <v>3068</v>
      </c>
      <c r="B392">
        <v>1990</v>
      </c>
      <c r="C392" t="s">
        <v>28</v>
      </c>
      <c r="D392" t="s">
        <v>33</v>
      </c>
      <c r="E392">
        <v>18351</v>
      </c>
      <c r="F392">
        <v>0</v>
      </c>
      <c r="G392">
        <v>0</v>
      </c>
      <c r="H392" s="1">
        <v>41576</v>
      </c>
      <c r="I392">
        <v>1</v>
      </c>
      <c r="J392">
        <v>1</v>
      </c>
      <c r="K392">
        <v>12</v>
      </c>
      <c r="L392">
        <v>9</v>
      </c>
      <c r="M392">
        <v>0</v>
      </c>
      <c r="N392">
        <v>14</v>
      </c>
      <c r="O392">
        <v>7</v>
      </c>
      <c r="P392">
        <v>1</v>
      </c>
      <c r="Q392">
        <v>2</v>
      </c>
      <c r="R392">
        <v>0</v>
      </c>
      <c r="S392">
        <v>3</v>
      </c>
      <c r="T392">
        <v>7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30</v>
      </c>
      <c r="AC392" s="13">
        <f>SUM(Table13[[#This Row],[MntWines]:[MntGoldProds]])</f>
        <v>43</v>
      </c>
      <c r="AD392" s="13">
        <f>AVERAGE(Table13[[#This Row],[MntWines]:[MntGoldProds]])</f>
        <v>7.166666666666667</v>
      </c>
      <c r="AG392">
        <f>SUM(Table13[[#This Row],[NumDealsPurchases]:[NumStorePurchases]])</f>
        <v>6</v>
      </c>
      <c r="AH392" s="14">
        <f>44232-Table13[[#This Row],[Dt_Customer]]</f>
        <v>2656</v>
      </c>
      <c r="AJ392" s="13">
        <f>Table13[[#This Row],[NumDealsPurchases]]/Table13[[#This Row],[Total Number of Purchases]]*100</f>
        <v>16.666666666666664</v>
      </c>
      <c r="AK392">
        <f>6-ROUNDUP(_xlfn.PERCENTRANK.INC(Table13[Recency],Table13[[#This Row],[Recency]])*5, 0)</f>
        <v>5</v>
      </c>
      <c r="AL392" s="15">
        <f>ROUNDUP(_xlfn.PERCENTRANK.INC(Table13[Total Number of Purchases],Table13[[#This Row],[Total Number of Purchases]])*5,0)</f>
        <v>1</v>
      </c>
      <c r="AM392" s="15">
        <f>ROUNDUP(_xlfn.PERCENTRANK.INC(Table13[Total Spend],Table13[[#This Row],[Total Spend]])*5,0)</f>
        <v>1</v>
      </c>
      <c r="AN392" s="15" t="str">
        <f>Table13[[#This Row],[Recency Score]]&amp;Table13[[#This Row],[Frequency Score]]&amp;Table13[[#This Row],[Monetary Score]]</f>
        <v>511</v>
      </c>
      <c r="AO392" s="15" t="str">
        <f>IF(AN392="555","Champions",
IF(AND(LEFT(AN392,1)="5", MID(AN392,2,1)&gt;="3"),"Loyal Customers",
IF(MID(AN392,2,1)="5","Frequent Buyers",
IF(RIGHT(AN392,1)="5","Big Spenders",
IF(LEFT(AN392,1)="4","Potential Loyalists",
IF(LEFT(AN392,1)="3","Needs Attention",
IF(LEFT(AN392,1)="2","About to Sleep",
IF(LEFT(AN392,1)="1","Lost",
IF(LEFT(AN392,1)&lt;="2","At Risk","Others")))))))))</f>
        <v>Others</v>
      </c>
    </row>
    <row r="393" spans="1:41" x14ac:dyDescent="0.3">
      <c r="A393">
        <v>7600</v>
      </c>
      <c r="B393">
        <v>1992</v>
      </c>
      <c r="C393" t="s">
        <v>44</v>
      </c>
      <c r="D393" t="s">
        <v>31</v>
      </c>
      <c r="E393">
        <v>15253</v>
      </c>
      <c r="F393">
        <v>1</v>
      </c>
      <c r="G393">
        <v>0</v>
      </c>
      <c r="H393" s="1">
        <v>41575</v>
      </c>
      <c r="I393">
        <v>13</v>
      </c>
      <c r="J393">
        <v>1</v>
      </c>
      <c r="K393">
        <v>3</v>
      </c>
      <c r="L393">
        <v>3</v>
      </c>
      <c r="M393">
        <v>8</v>
      </c>
      <c r="N393">
        <v>1</v>
      </c>
      <c r="O393">
        <v>13</v>
      </c>
      <c r="P393">
        <v>2</v>
      </c>
      <c r="Q393">
        <v>1</v>
      </c>
      <c r="R393">
        <v>0</v>
      </c>
      <c r="S393">
        <v>3</v>
      </c>
      <c r="T393">
        <v>7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32</v>
      </c>
      <c r="AC393" s="13">
        <f>SUM(Table13[[#This Row],[MntWines]:[MntGoldProds]])</f>
        <v>29</v>
      </c>
      <c r="AD393" s="13">
        <f>AVERAGE(Table13[[#This Row],[MntWines]:[MntGoldProds]])</f>
        <v>4.833333333333333</v>
      </c>
      <c r="AG393">
        <f>SUM(Table13[[#This Row],[NumDealsPurchases]:[NumStorePurchases]])</f>
        <v>6</v>
      </c>
      <c r="AH393" s="14">
        <f>44232-Table13[[#This Row],[Dt_Customer]]</f>
        <v>2657</v>
      </c>
      <c r="AJ393" s="13">
        <f>Table13[[#This Row],[NumDealsPurchases]]/Table13[[#This Row],[Total Number of Purchases]]*100</f>
        <v>33.333333333333329</v>
      </c>
      <c r="AK393">
        <f>6-ROUNDUP(_xlfn.PERCENTRANK.INC(Table13[Recency],Table13[[#This Row],[Recency]])*5, 0)</f>
        <v>5</v>
      </c>
      <c r="AL393" s="15">
        <f>ROUNDUP(_xlfn.PERCENTRANK.INC(Table13[Total Number of Purchases],Table13[[#This Row],[Total Number of Purchases]])*5,0)</f>
        <v>1</v>
      </c>
      <c r="AM393" s="15">
        <f>ROUNDUP(_xlfn.PERCENTRANK.INC(Table13[Total Spend],Table13[[#This Row],[Total Spend]])*5,0)</f>
        <v>1</v>
      </c>
      <c r="AN393" s="15" t="str">
        <f>Table13[[#This Row],[Recency Score]]&amp;Table13[[#This Row],[Frequency Score]]&amp;Table13[[#This Row],[Monetary Score]]</f>
        <v>511</v>
      </c>
      <c r="AO393" s="15" t="str">
        <f>IF(AN393="555","Champions",
IF(AND(LEFT(AN393,1)="5", MID(AN393,2,1)&gt;="3"),"Loyal Customers",
IF(MID(AN393,2,1)="5","Frequent Buyers",
IF(RIGHT(AN393,1)="5","Big Spenders",
IF(LEFT(AN393,1)="4","Potential Loyalists",
IF(LEFT(AN393,1)="3","Needs Attention",
IF(LEFT(AN393,1)="2","About to Sleep",
IF(LEFT(AN393,1)="1","Lost",
IF(LEFT(AN393,1)&lt;="2","At Risk","Others")))))))))</f>
        <v>Others</v>
      </c>
    </row>
    <row r="394" spans="1:41" x14ac:dyDescent="0.3">
      <c r="A394">
        <v>9970</v>
      </c>
      <c r="B394">
        <v>1977</v>
      </c>
      <c r="C394" t="s">
        <v>28</v>
      </c>
      <c r="D394" t="s">
        <v>35</v>
      </c>
      <c r="E394">
        <v>55375</v>
      </c>
      <c r="F394">
        <v>0</v>
      </c>
      <c r="G394">
        <v>1</v>
      </c>
      <c r="H394" s="1">
        <v>41564</v>
      </c>
      <c r="I394">
        <v>3</v>
      </c>
      <c r="J394">
        <v>42</v>
      </c>
      <c r="K394">
        <v>11</v>
      </c>
      <c r="L394">
        <v>57</v>
      </c>
      <c r="M394">
        <v>10</v>
      </c>
      <c r="N394">
        <v>28</v>
      </c>
      <c r="O394">
        <v>14</v>
      </c>
      <c r="P394">
        <v>1</v>
      </c>
      <c r="Q394">
        <v>1</v>
      </c>
      <c r="R394">
        <v>1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32</v>
      </c>
      <c r="AC394" s="13">
        <f>SUM(Table13[[#This Row],[MntWines]:[MntGoldProds]])</f>
        <v>162</v>
      </c>
      <c r="AD394" s="13">
        <f>AVERAGE(Table13[[#This Row],[MntWines]:[MntGoldProds]])</f>
        <v>27</v>
      </c>
      <c r="AG394">
        <f>SUM(Table13[[#This Row],[NumDealsPurchases]:[NumStorePurchases]])</f>
        <v>9</v>
      </c>
      <c r="AH394" s="14">
        <f>44232-Table13[[#This Row],[Dt_Customer]]</f>
        <v>2668</v>
      </c>
      <c r="AJ394" s="13">
        <f>Table13[[#This Row],[NumDealsPurchases]]/Table13[[#This Row],[Total Number of Purchases]]*100</f>
        <v>11.111111111111111</v>
      </c>
      <c r="AK394">
        <f>6-ROUNDUP(_xlfn.PERCENTRANK.INC(Table13[Recency],Table13[[#This Row],[Recency]])*5, 0)</f>
        <v>5</v>
      </c>
      <c r="AL394" s="15">
        <f>ROUNDUP(_xlfn.PERCENTRANK.INC(Table13[Total Number of Purchases],Table13[[#This Row],[Total Number of Purchases]])*5,0)</f>
        <v>2</v>
      </c>
      <c r="AM394" s="15">
        <f>ROUNDUP(_xlfn.PERCENTRANK.INC(Table13[Total Spend],Table13[[#This Row],[Total Spend]])*5,0)</f>
        <v>2</v>
      </c>
      <c r="AN394" s="15" t="str">
        <f>Table13[[#This Row],[Recency Score]]&amp;Table13[[#This Row],[Frequency Score]]&amp;Table13[[#This Row],[Monetary Score]]</f>
        <v>522</v>
      </c>
      <c r="AO394" s="15" t="str">
        <f>IF(AN394="555","Champions",
IF(AND(LEFT(AN394,1)="5", MID(AN394,2,1)&gt;="3"),"Loyal Customers",
IF(MID(AN394,2,1)="5","Frequent Buyers",
IF(RIGHT(AN394,1)="5","Big Spenders",
IF(LEFT(AN394,1)="4","Potential Loyalists",
IF(LEFT(AN394,1)="3","Needs Attention",
IF(LEFT(AN394,1)="2","About to Sleep",
IF(LEFT(AN394,1)="1","Lost",
IF(LEFT(AN394,1)&lt;="2","At Risk","Others")))))))))</f>
        <v>Others</v>
      </c>
    </row>
    <row r="395" spans="1:41" x14ac:dyDescent="0.3">
      <c r="A395">
        <v>6471</v>
      </c>
      <c r="B395">
        <v>1971</v>
      </c>
      <c r="C395" t="s">
        <v>41</v>
      </c>
      <c r="D395" t="s">
        <v>31</v>
      </c>
      <c r="E395">
        <v>36230</v>
      </c>
      <c r="F395">
        <v>1</v>
      </c>
      <c r="G395">
        <v>0</v>
      </c>
      <c r="H395" s="1">
        <v>41564</v>
      </c>
      <c r="I395">
        <v>17</v>
      </c>
      <c r="J395">
        <v>14</v>
      </c>
      <c r="K395">
        <v>2</v>
      </c>
      <c r="L395">
        <v>30</v>
      </c>
      <c r="M395">
        <v>8</v>
      </c>
      <c r="N395">
        <v>2</v>
      </c>
      <c r="O395">
        <v>3</v>
      </c>
      <c r="P395">
        <v>1</v>
      </c>
      <c r="Q395">
        <v>2</v>
      </c>
      <c r="R395">
        <v>0</v>
      </c>
      <c r="S395">
        <v>4</v>
      </c>
      <c r="T395">
        <v>5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30</v>
      </c>
      <c r="AC395" s="13">
        <f>SUM(Table13[[#This Row],[MntWines]:[MntGoldProds]])</f>
        <v>59</v>
      </c>
      <c r="AD395" s="13">
        <f>AVERAGE(Table13[[#This Row],[MntWines]:[MntGoldProds]])</f>
        <v>9.8333333333333339</v>
      </c>
      <c r="AG395">
        <f>SUM(Table13[[#This Row],[NumDealsPurchases]:[NumStorePurchases]])</f>
        <v>7</v>
      </c>
      <c r="AH395" s="14">
        <f>44232-Table13[[#This Row],[Dt_Customer]]</f>
        <v>2668</v>
      </c>
      <c r="AJ395" s="13">
        <f>Table13[[#This Row],[NumDealsPurchases]]/Table13[[#This Row],[Total Number of Purchases]]*100</f>
        <v>14.285714285714285</v>
      </c>
      <c r="AK395">
        <f>6-ROUNDUP(_xlfn.PERCENTRANK.INC(Table13[Recency],Table13[[#This Row],[Recency]])*5, 0)</f>
        <v>5</v>
      </c>
      <c r="AL395" s="15">
        <f>ROUNDUP(_xlfn.PERCENTRANK.INC(Table13[Total Number of Purchases],Table13[[#This Row],[Total Number of Purchases]])*5,0)</f>
        <v>1</v>
      </c>
      <c r="AM395" s="15">
        <f>ROUNDUP(_xlfn.PERCENTRANK.INC(Table13[Total Spend],Table13[[#This Row],[Total Spend]])*5,0)</f>
        <v>2</v>
      </c>
      <c r="AN395" s="15" t="str">
        <f>Table13[[#This Row],[Recency Score]]&amp;Table13[[#This Row],[Frequency Score]]&amp;Table13[[#This Row],[Monetary Score]]</f>
        <v>512</v>
      </c>
      <c r="AO395" s="15" t="str">
        <f>IF(AN395="555","Champions",
IF(AND(LEFT(AN395,1)="5", MID(AN395,2,1)&gt;="3"),"Loyal Customers",
IF(MID(AN395,2,1)="5","Frequent Buyers",
IF(RIGHT(AN395,1)="5","Big Spenders",
IF(LEFT(AN395,1)="4","Potential Loyalists",
IF(LEFT(AN395,1)="3","Needs Attention",
IF(LEFT(AN395,1)="2","About to Sleep",
IF(LEFT(AN395,1)="1","Lost",
IF(LEFT(AN395,1)&lt;="2","At Risk","Others")))))))))</f>
        <v>Others</v>
      </c>
    </row>
    <row r="396" spans="1:41" x14ac:dyDescent="0.3">
      <c r="A396">
        <v>2964</v>
      </c>
      <c r="B396">
        <v>1981</v>
      </c>
      <c r="C396" t="s">
        <v>28</v>
      </c>
      <c r="D396" t="s">
        <v>33</v>
      </c>
      <c r="E396">
        <v>26872</v>
      </c>
      <c r="F396">
        <v>0</v>
      </c>
      <c r="G396">
        <v>0</v>
      </c>
      <c r="H396" s="1">
        <v>41563</v>
      </c>
      <c r="I396">
        <v>0</v>
      </c>
      <c r="J396">
        <v>3</v>
      </c>
      <c r="K396">
        <v>10</v>
      </c>
      <c r="L396">
        <v>8</v>
      </c>
      <c r="M396">
        <v>3</v>
      </c>
      <c r="N396">
        <v>16</v>
      </c>
      <c r="O396">
        <v>32</v>
      </c>
      <c r="P396">
        <v>1</v>
      </c>
      <c r="Q396">
        <v>1</v>
      </c>
      <c r="R396">
        <v>1</v>
      </c>
      <c r="S396">
        <v>2</v>
      </c>
      <c r="T396">
        <v>6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t="s">
        <v>32</v>
      </c>
      <c r="AC396" s="13">
        <f>SUM(Table13[[#This Row],[MntWines]:[MntGoldProds]])</f>
        <v>72</v>
      </c>
      <c r="AD396" s="13">
        <f>AVERAGE(Table13[[#This Row],[MntWines]:[MntGoldProds]])</f>
        <v>12</v>
      </c>
      <c r="AG396">
        <f>SUM(Table13[[#This Row],[NumDealsPurchases]:[NumStorePurchases]])</f>
        <v>5</v>
      </c>
      <c r="AH396" s="14">
        <f>44232-Table13[[#This Row],[Dt_Customer]]</f>
        <v>2669</v>
      </c>
      <c r="AJ396" s="13">
        <f>Table13[[#This Row],[NumDealsPurchases]]/Table13[[#This Row],[Total Number of Purchases]]*100</f>
        <v>20</v>
      </c>
      <c r="AK396">
        <f>6-ROUNDUP(_xlfn.PERCENTRANK.INC(Table13[Recency],Table13[[#This Row],[Recency]])*5, 0)</f>
        <v>6</v>
      </c>
      <c r="AL396" s="15">
        <f>ROUNDUP(_xlfn.PERCENTRANK.INC(Table13[Total Number of Purchases],Table13[[#This Row],[Total Number of Purchases]])*5,0)</f>
        <v>1</v>
      </c>
      <c r="AM396" s="15">
        <f>ROUNDUP(_xlfn.PERCENTRANK.INC(Table13[Total Spend],Table13[[#This Row],[Total Spend]])*5,0)</f>
        <v>2</v>
      </c>
      <c r="AN396" s="15" t="str">
        <f>Table13[[#This Row],[Recency Score]]&amp;Table13[[#This Row],[Frequency Score]]&amp;Table13[[#This Row],[Monetary Score]]</f>
        <v>612</v>
      </c>
      <c r="AO396" s="15" t="str">
        <f>IF(AN396="555","Champions",
IF(AND(LEFT(AN396,1)="5", MID(AN396,2,1)&gt;="3"),"Loyal Customers",
IF(MID(AN396,2,1)="5","Frequent Buyers",
IF(RIGHT(AN396,1)="5","Big Spenders",
IF(LEFT(AN396,1)="4","Potential Loyalists",
IF(LEFT(AN396,1)="3","Needs Attention",
IF(LEFT(AN396,1)="2","About to Sleep",
IF(LEFT(AN396,1)="1","Lost",
IF(LEFT(AN396,1)&lt;="2","At Risk","Others")))))))))</f>
        <v>Others</v>
      </c>
    </row>
    <row r="397" spans="1:41" x14ac:dyDescent="0.3">
      <c r="A397">
        <v>3885</v>
      </c>
      <c r="B397">
        <v>1983</v>
      </c>
      <c r="C397" t="s">
        <v>37</v>
      </c>
      <c r="D397" t="s">
        <v>33</v>
      </c>
      <c r="E397">
        <v>33569</v>
      </c>
      <c r="F397">
        <v>1</v>
      </c>
      <c r="G397">
        <v>0</v>
      </c>
      <c r="H397" s="1">
        <v>41563</v>
      </c>
      <c r="I397">
        <v>10</v>
      </c>
      <c r="J397">
        <v>16</v>
      </c>
      <c r="K397">
        <v>2</v>
      </c>
      <c r="L397">
        <v>18</v>
      </c>
      <c r="M397">
        <v>3</v>
      </c>
      <c r="N397">
        <v>0</v>
      </c>
      <c r="O397">
        <v>24</v>
      </c>
      <c r="P397">
        <v>1</v>
      </c>
      <c r="Q397">
        <v>1</v>
      </c>
      <c r="R397">
        <v>1</v>
      </c>
      <c r="S397">
        <v>2</v>
      </c>
      <c r="T397">
        <v>8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1</v>
      </c>
      <c r="AA397">
        <v>0</v>
      </c>
      <c r="AB397" t="s">
        <v>30</v>
      </c>
      <c r="AC397" s="13">
        <f>SUM(Table13[[#This Row],[MntWines]:[MntGoldProds]])</f>
        <v>63</v>
      </c>
      <c r="AD397" s="13">
        <f>AVERAGE(Table13[[#This Row],[MntWines]:[MntGoldProds]])</f>
        <v>10.5</v>
      </c>
      <c r="AG397">
        <f>SUM(Table13[[#This Row],[NumDealsPurchases]:[NumStorePurchases]])</f>
        <v>5</v>
      </c>
      <c r="AH397" s="14">
        <f>44232-Table13[[#This Row],[Dt_Customer]]</f>
        <v>2669</v>
      </c>
      <c r="AJ397" s="13">
        <f>Table13[[#This Row],[NumDealsPurchases]]/Table13[[#This Row],[Total Number of Purchases]]*100</f>
        <v>20</v>
      </c>
      <c r="AK397">
        <f>6-ROUNDUP(_xlfn.PERCENTRANK.INC(Table13[Recency],Table13[[#This Row],[Recency]])*5, 0)</f>
        <v>5</v>
      </c>
      <c r="AL397" s="15">
        <f>ROUNDUP(_xlfn.PERCENTRANK.INC(Table13[Total Number of Purchases],Table13[[#This Row],[Total Number of Purchases]])*5,0)</f>
        <v>1</v>
      </c>
      <c r="AM397" s="15">
        <f>ROUNDUP(_xlfn.PERCENTRANK.INC(Table13[Total Spend],Table13[[#This Row],[Total Spend]])*5,0)</f>
        <v>2</v>
      </c>
      <c r="AN397" s="15" t="str">
        <f>Table13[[#This Row],[Recency Score]]&amp;Table13[[#This Row],[Frequency Score]]&amp;Table13[[#This Row],[Monetary Score]]</f>
        <v>512</v>
      </c>
      <c r="AO397" s="15" t="str">
        <f>IF(AN397="555","Champions",
IF(AND(LEFT(AN397,1)="5", MID(AN397,2,1)&gt;="3"),"Loyal Customers",
IF(MID(AN397,2,1)="5","Frequent Buyers",
IF(RIGHT(AN397,1)="5","Big Spenders",
IF(LEFT(AN397,1)="4","Potential Loyalists",
IF(LEFT(AN397,1)="3","Needs Attention",
IF(LEFT(AN397,1)="2","About to Sleep",
IF(LEFT(AN397,1)="1","Lost",
IF(LEFT(AN397,1)&lt;="2","At Risk","Others")))))))))</f>
        <v>Others</v>
      </c>
    </row>
    <row r="398" spans="1:41" x14ac:dyDescent="0.3">
      <c r="A398">
        <v>10914</v>
      </c>
      <c r="B398">
        <v>1970</v>
      </c>
      <c r="C398" t="s">
        <v>28</v>
      </c>
      <c r="D398" t="s">
        <v>31</v>
      </c>
      <c r="E398">
        <v>24163</v>
      </c>
      <c r="F398">
        <v>1</v>
      </c>
      <c r="G398">
        <v>1</v>
      </c>
      <c r="H398" s="1">
        <v>41559</v>
      </c>
      <c r="I398">
        <v>3</v>
      </c>
      <c r="J398">
        <v>4</v>
      </c>
      <c r="K398">
        <v>1</v>
      </c>
      <c r="L398">
        <v>7</v>
      </c>
      <c r="M398">
        <v>2</v>
      </c>
      <c r="N398">
        <v>1</v>
      </c>
      <c r="O398">
        <v>2</v>
      </c>
      <c r="P398">
        <v>2</v>
      </c>
      <c r="Q398">
        <v>1</v>
      </c>
      <c r="R398">
        <v>0</v>
      </c>
      <c r="S398">
        <v>3</v>
      </c>
      <c r="T398">
        <v>4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30</v>
      </c>
      <c r="AC398" s="13">
        <f>SUM(Table13[[#This Row],[MntWines]:[MntGoldProds]])</f>
        <v>17</v>
      </c>
      <c r="AD398" s="13">
        <f>AVERAGE(Table13[[#This Row],[MntWines]:[MntGoldProds]])</f>
        <v>2.8333333333333335</v>
      </c>
      <c r="AG398">
        <f>SUM(Table13[[#This Row],[NumDealsPurchases]:[NumStorePurchases]])</f>
        <v>6</v>
      </c>
      <c r="AH398" s="14">
        <f>44232-Table13[[#This Row],[Dt_Customer]]</f>
        <v>2673</v>
      </c>
      <c r="AJ398" s="13">
        <f>Table13[[#This Row],[NumDealsPurchases]]/Table13[[#This Row],[Total Number of Purchases]]*100</f>
        <v>33.333333333333329</v>
      </c>
      <c r="AK398">
        <f>6-ROUNDUP(_xlfn.PERCENTRANK.INC(Table13[Recency],Table13[[#This Row],[Recency]])*5, 0)</f>
        <v>5</v>
      </c>
      <c r="AL398" s="15">
        <f>ROUNDUP(_xlfn.PERCENTRANK.INC(Table13[Total Number of Purchases],Table13[[#This Row],[Total Number of Purchases]])*5,0)</f>
        <v>1</v>
      </c>
      <c r="AM398" s="15">
        <f>ROUNDUP(_xlfn.PERCENTRANK.INC(Table13[Total Spend],Table13[[#This Row],[Total Spend]])*5,0)</f>
        <v>1</v>
      </c>
      <c r="AN398" s="15" t="str">
        <f>Table13[[#This Row],[Recency Score]]&amp;Table13[[#This Row],[Frequency Score]]&amp;Table13[[#This Row],[Monetary Score]]</f>
        <v>511</v>
      </c>
      <c r="AO398" s="15" t="str">
        <f>IF(AN398="555","Champions",
IF(AND(LEFT(AN398,1)="5", MID(AN398,2,1)&gt;="3"),"Loyal Customers",
IF(MID(AN398,2,1)="5","Frequent Buyers",
IF(RIGHT(AN398,1)="5","Big Spenders",
IF(LEFT(AN398,1)="4","Potential Loyalists",
IF(LEFT(AN398,1)="3","Needs Attention",
IF(LEFT(AN398,1)="2","About to Sleep",
IF(LEFT(AN398,1)="1","Lost",
IF(LEFT(AN398,1)&lt;="2","At Risk","Others")))))))))</f>
        <v>Others</v>
      </c>
    </row>
    <row r="399" spans="1:41" x14ac:dyDescent="0.3">
      <c r="A399">
        <v>10609</v>
      </c>
      <c r="B399">
        <v>1962</v>
      </c>
      <c r="C399" t="s">
        <v>37</v>
      </c>
      <c r="D399" t="s">
        <v>33</v>
      </c>
      <c r="E399">
        <v>42769</v>
      </c>
      <c r="F399">
        <v>0</v>
      </c>
      <c r="G399">
        <v>1</v>
      </c>
      <c r="H399" s="1">
        <v>41559</v>
      </c>
      <c r="I399">
        <v>15</v>
      </c>
      <c r="J399">
        <v>71</v>
      </c>
      <c r="K399">
        <v>0</v>
      </c>
      <c r="L399">
        <v>13</v>
      </c>
      <c r="M399">
        <v>3</v>
      </c>
      <c r="N399">
        <v>1</v>
      </c>
      <c r="O399">
        <v>0</v>
      </c>
      <c r="P399">
        <v>2</v>
      </c>
      <c r="Q399">
        <v>1</v>
      </c>
      <c r="R399">
        <v>1</v>
      </c>
      <c r="S399">
        <v>4</v>
      </c>
      <c r="T399">
        <v>4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32</v>
      </c>
      <c r="AC399" s="13">
        <f>SUM(Table13[[#This Row],[MntWines]:[MntGoldProds]])</f>
        <v>88</v>
      </c>
      <c r="AD399" s="13">
        <f>AVERAGE(Table13[[#This Row],[MntWines]:[MntGoldProds]])</f>
        <v>14.666666666666666</v>
      </c>
      <c r="AG399">
        <f>SUM(Table13[[#This Row],[NumDealsPurchases]:[NumStorePurchases]])</f>
        <v>8</v>
      </c>
      <c r="AH399" s="14">
        <f>44232-Table13[[#This Row],[Dt_Customer]]</f>
        <v>2673</v>
      </c>
      <c r="AJ399" s="13">
        <f>Table13[[#This Row],[NumDealsPurchases]]/Table13[[#This Row],[Total Number of Purchases]]*100</f>
        <v>25</v>
      </c>
      <c r="AK399">
        <f>6-ROUNDUP(_xlfn.PERCENTRANK.INC(Table13[Recency],Table13[[#This Row],[Recency]])*5, 0)</f>
        <v>5</v>
      </c>
      <c r="AL399" s="15">
        <f>ROUNDUP(_xlfn.PERCENTRANK.INC(Table13[Total Number of Purchases],Table13[[#This Row],[Total Number of Purchases]])*5,0)</f>
        <v>2</v>
      </c>
      <c r="AM399" s="15">
        <f>ROUNDUP(_xlfn.PERCENTRANK.INC(Table13[Total Spend],Table13[[#This Row],[Total Spend]])*5,0)</f>
        <v>2</v>
      </c>
      <c r="AN399" s="15" t="str">
        <f>Table13[[#This Row],[Recency Score]]&amp;Table13[[#This Row],[Frequency Score]]&amp;Table13[[#This Row],[Monetary Score]]</f>
        <v>522</v>
      </c>
      <c r="AO399" s="15" t="str">
        <f>IF(AN399="555","Champions",
IF(AND(LEFT(AN399,1)="5", MID(AN399,2,1)&gt;="3"),"Loyal Customers",
IF(MID(AN399,2,1)="5","Frequent Buyers",
IF(RIGHT(AN399,1)="5","Big Spenders",
IF(LEFT(AN399,1)="4","Potential Loyalists",
IF(LEFT(AN399,1)="3","Needs Attention",
IF(LEFT(AN399,1)="2","About to Sleep",
IF(LEFT(AN399,1)="1","Lost",
IF(LEFT(AN399,1)&lt;="2","At Risk","Others")))))))))</f>
        <v>Others</v>
      </c>
    </row>
    <row r="400" spans="1:41" x14ac:dyDescent="0.3">
      <c r="A400">
        <v>1581</v>
      </c>
      <c r="B400">
        <v>1980</v>
      </c>
      <c r="C400" t="s">
        <v>28</v>
      </c>
      <c r="D400" t="s">
        <v>33</v>
      </c>
      <c r="E400">
        <v>37406</v>
      </c>
      <c r="F400">
        <v>1</v>
      </c>
      <c r="G400">
        <v>0</v>
      </c>
      <c r="H400" s="1">
        <v>41557</v>
      </c>
      <c r="I400">
        <v>18</v>
      </c>
      <c r="J400">
        <v>2</v>
      </c>
      <c r="K400">
        <v>0</v>
      </c>
      <c r="L400">
        <v>8</v>
      </c>
      <c r="M400">
        <v>2</v>
      </c>
      <c r="N400">
        <v>2</v>
      </c>
      <c r="O400">
        <v>3</v>
      </c>
      <c r="P400">
        <v>1</v>
      </c>
      <c r="Q400">
        <v>1</v>
      </c>
      <c r="R400">
        <v>0</v>
      </c>
      <c r="S400">
        <v>2</v>
      </c>
      <c r="T400">
        <v>8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 t="s">
        <v>30</v>
      </c>
      <c r="AC400" s="13">
        <f>SUM(Table13[[#This Row],[MntWines]:[MntGoldProds]])</f>
        <v>17</v>
      </c>
      <c r="AD400" s="13">
        <f>AVERAGE(Table13[[#This Row],[MntWines]:[MntGoldProds]])</f>
        <v>2.8333333333333335</v>
      </c>
      <c r="AG400">
        <f>SUM(Table13[[#This Row],[NumDealsPurchases]:[NumStorePurchases]])</f>
        <v>4</v>
      </c>
      <c r="AH400" s="14">
        <f>44232-Table13[[#This Row],[Dt_Customer]]</f>
        <v>2675</v>
      </c>
      <c r="AJ400" s="13">
        <f>Table13[[#This Row],[NumDealsPurchases]]/Table13[[#This Row],[Total Number of Purchases]]*100</f>
        <v>25</v>
      </c>
      <c r="AK400">
        <f>6-ROUNDUP(_xlfn.PERCENTRANK.INC(Table13[Recency],Table13[[#This Row],[Recency]])*5, 0)</f>
        <v>5</v>
      </c>
      <c r="AL400" s="15">
        <f>ROUNDUP(_xlfn.PERCENTRANK.INC(Table13[Total Number of Purchases],Table13[[#This Row],[Total Number of Purchases]])*5,0)</f>
        <v>1</v>
      </c>
      <c r="AM400" s="15">
        <f>ROUNDUP(_xlfn.PERCENTRANK.INC(Table13[Total Spend],Table13[[#This Row],[Total Spend]])*5,0)</f>
        <v>1</v>
      </c>
      <c r="AN400" s="15" t="str">
        <f>Table13[[#This Row],[Recency Score]]&amp;Table13[[#This Row],[Frequency Score]]&amp;Table13[[#This Row],[Monetary Score]]</f>
        <v>511</v>
      </c>
      <c r="AO400" s="15" t="str">
        <f>IF(AN400="555","Champions",
IF(AND(LEFT(AN400,1)="5", MID(AN400,2,1)&gt;="3"),"Loyal Customers",
IF(MID(AN400,2,1)="5","Frequent Buyers",
IF(RIGHT(AN400,1)="5","Big Spenders",
IF(LEFT(AN400,1)="4","Potential Loyalists",
IF(LEFT(AN400,1)="3","Needs Attention",
IF(LEFT(AN400,1)="2","About to Sleep",
IF(LEFT(AN400,1)="1","Lost",
IF(LEFT(AN400,1)&lt;="2","At Risk","Others")))))))))</f>
        <v>Others</v>
      </c>
    </row>
    <row r="401" spans="1:41" x14ac:dyDescent="0.3">
      <c r="A401">
        <v>4557</v>
      </c>
      <c r="B401">
        <v>1970</v>
      </c>
      <c r="C401" t="s">
        <v>28</v>
      </c>
      <c r="D401" t="s">
        <v>35</v>
      </c>
      <c r="E401">
        <v>22070</v>
      </c>
      <c r="F401">
        <v>1</v>
      </c>
      <c r="G401">
        <v>0</v>
      </c>
      <c r="H401" s="1">
        <v>41551</v>
      </c>
      <c r="I401">
        <v>11</v>
      </c>
      <c r="J401">
        <v>10</v>
      </c>
      <c r="K401">
        <v>7</v>
      </c>
      <c r="L401">
        <v>19</v>
      </c>
      <c r="M401">
        <v>8</v>
      </c>
      <c r="N401">
        <v>2</v>
      </c>
      <c r="O401">
        <v>21</v>
      </c>
      <c r="P401">
        <v>2</v>
      </c>
      <c r="Q401">
        <v>2</v>
      </c>
      <c r="R401">
        <v>2</v>
      </c>
      <c r="S401">
        <v>2</v>
      </c>
      <c r="T401">
        <v>6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t="s">
        <v>43</v>
      </c>
      <c r="AC401" s="13">
        <f>SUM(Table13[[#This Row],[MntWines]:[MntGoldProds]])</f>
        <v>67</v>
      </c>
      <c r="AD401" s="13">
        <f>AVERAGE(Table13[[#This Row],[MntWines]:[MntGoldProds]])</f>
        <v>11.166666666666666</v>
      </c>
      <c r="AG401">
        <f>SUM(Table13[[#This Row],[NumDealsPurchases]:[NumStorePurchases]])</f>
        <v>8</v>
      </c>
      <c r="AH401" s="14">
        <f>44232-Table13[[#This Row],[Dt_Customer]]</f>
        <v>2681</v>
      </c>
      <c r="AJ401" s="13">
        <f>Table13[[#This Row],[NumDealsPurchases]]/Table13[[#This Row],[Total Number of Purchases]]*100</f>
        <v>25</v>
      </c>
      <c r="AK401">
        <f>6-ROUNDUP(_xlfn.PERCENTRANK.INC(Table13[Recency],Table13[[#This Row],[Recency]])*5, 0)</f>
        <v>5</v>
      </c>
      <c r="AL401" s="15">
        <f>ROUNDUP(_xlfn.PERCENTRANK.INC(Table13[Total Number of Purchases],Table13[[#This Row],[Total Number of Purchases]])*5,0)</f>
        <v>2</v>
      </c>
      <c r="AM401" s="15">
        <f>ROUNDUP(_xlfn.PERCENTRANK.INC(Table13[Total Spend],Table13[[#This Row],[Total Spend]])*5,0)</f>
        <v>2</v>
      </c>
      <c r="AN401" s="15" t="str">
        <f>Table13[[#This Row],[Recency Score]]&amp;Table13[[#This Row],[Frequency Score]]&amp;Table13[[#This Row],[Monetary Score]]</f>
        <v>522</v>
      </c>
      <c r="AO401" s="15" t="str">
        <f>IF(AN401="555","Champions",
IF(AND(LEFT(AN401,1)="5", MID(AN401,2,1)&gt;="3"),"Loyal Customers",
IF(MID(AN401,2,1)="5","Frequent Buyers",
IF(RIGHT(AN401,1)="5","Big Spenders",
IF(LEFT(AN401,1)="4","Potential Loyalists",
IF(LEFT(AN401,1)="3","Needs Attention",
IF(LEFT(AN401,1)="2","About to Sleep",
IF(LEFT(AN401,1)="1","Lost",
IF(LEFT(AN401,1)&lt;="2","At Risk","Others")))))))))</f>
        <v>Others</v>
      </c>
    </row>
    <row r="402" spans="1:41" x14ac:dyDescent="0.3">
      <c r="A402">
        <v>6507</v>
      </c>
      <c r="B402">
        <v>1980</v>
      </c>
      <c r="C402" t="s">
        <v>28</v>
      </c>
      <c r="D402" t="s">
        <v>31</v>
      </c>
      <c r="E402">
        <v>30828</v>
      </c>
      <c r="F402">
        <v>1</v>
      </c>
      <c r="G402">
        <v>0</v>
      </c>
      <c r="H402" s="1">
        <v>41551</v>
      </c>
      <c r="I402">
        <v>16</v>
      </c>
      <c r="J402">
        <v>16</v>
      </c>
      <c r="K402">
        <v>11</v>
      </c>
      <c r="L402">
        <v>15</v>
      </c>
      <c r="M402">
        <v>2</v>
      </c>
      <c r="N402">
        <v>0</v>
      </c>
      <c r="O402">
        <v>12</v>
      </c>
      <c r="P402">
        <v>2</v>
      </c>
      <c r="Q402">
        <v>1</v>
      </c>
      <c r="R402">
        <v>1</v>
      </c>
      <c r="S402">
        <v>4</v>
      </c>
      <c r="T402">
        <v>3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t="s">
        <v>36</v>
      </c>
      <c r="AC402" s="13">
        <f>SUM(Table13[[#This Row],[MntWines]:[MntGoldProds]])</f>
        <v>56</v>
      </c>
      <c r="AD402" s="13">
        <f>AVERAGE(Table13[[#This Row],[MntWines]:[MntGoldProds]])</f>
        <v>9.3333333333333339</v>
      </c>
      <c r="AG402">
        <f>SUM(Table13[[#This Row],[NumDealsPurchases]:[NumStorePurchases]])</f>
        <v>8</v>
      </c>
      <c r="AH402" s="14">
        <f>44232-Table13[[#This Row],[Dt_Customer]]</f>
        <v>2681</v>
      </c>
      <c r="AJ402" s="13">
        <f>Table13[[#This Row],[NumDealsPurchases]]/Table13[[#This Row],[Total Number of Purchases]]*100</f>
        <v>25</v>
      </c>
      <c r="AK402">
        <f>6-ROUNDUP(_xlfn.PERCENTRANK.INC(Table13[Recency],Table13[[#This Row],[Recency]])*5, 0)</f>
        <v>5</v>
      </c>
      <c r="AL402" s="15">
        <f>ROUNDUP(_xlfn.PERCENTRANK.INC(Table13[Total Number of Purchases],Table13[[#This Row],[Total Number of Purchases]])*5,0)</f>
        <v>2</v>
      </c>
      <c r="AM402" s="15">
        <f>ROUNDUP(_xlfn.PERCENTRANK.INC(Table13[Total Spend],Table13[[#This Row],[Total Spend]])*5,0)</f>
        <v>2</v>
      </c>
      <c r="AN402" s="15" t="str">
        <f>Table13[[#This Row],[Recency Score]]&amp;Table13[[#This Row],[Frequency Score]]&amp;Table13[[#This Row],[Monetary Score]]</f>
        <v>522</v>
      </c>
      <c r="AO402" s="15" t="str">
        <f>IF(AN402="555","Champions",
IF(AND(LEFT(AN402,1)="5", MID(AN402,2,1)&gt;="3"),"Loyal Customers",
IF(MID(AN402,2,1)="5","Frequent Buyers",
IF(RIGHT(AN402,1)="5","Big Spenders",
IF(LEFT(AN402,1)="4","Potential Loyalists",
IF(LEFT(AN402,1)="3","Needs Attention",
IF(LEFT(AN402,1)="2","About to Sleep",
IF(LEFT(AN402,1)="1","Lost",
IF(LEFT(AN402,1)&lt;="2","At Risk","Others")))))))))</f>
        <v>Others</v>
      </c>
    </row>
    <row r="403" spans="1:41" x14ac:dyDescent="0.3">
      <c r="A403">
        <v>10270</v>
      </c>
      <c r="B403">
        <v>1981</v>
      </c>
      <c r="C403" t="s">
        <v>38</v>
      </c>
      <c r="D403" t="s">
        <v>33</v>
      </c>
      <c r="E403">
        <v>35523</v>
      </c>
      <c r="F403">
        <v>1</v>
      </c>
      <c r="G403">
        <v>0</v>
      </c>
      <c r="H403" s="1">
        <v>41550</v>
      </c>
      <c r="I403">
        <v>8</v>
      </c>
      <c r="J403">
        <v>11</v>
      </c>
      <c r="K403">
        <v>5</v>
      </c>
      <c r="L403">
        <v>22</v>
      </c>
      <c r="M403">
        <v>12</v>
      </c>
      <c r="N403">
        <v>5</v>
      </c>
      <c r="O403">
        <v>11</v>
      </c>
      <c r="P403">
        <v>2</v>
      </c>
      <c r="Q403">
        <v>3</v>
      </c>
      <c r="R403">
        <v>0</v>
      </c>
      <c r="S403">
        <v>3</v>
      </c>
      <c r="T403">
        <v>7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39</v>
      </c>
      <c r="AC403" s="13">
        <f>SUM(Table13[[#This Row],[MntWines]:[MntGoldProds]])</f>
        <v>66</v>
      </c>
      <c r="AD403" s="13">
        <f>AVERAGE(Table13[[#This Row],[MntWines]:[MntGoldProds]])</f>
        <v>11</v>
      </c>
      <c r="AG403">
        <f>SUM(Table13[[#This Row],[NumDealsPurchases]:[NumStorePurchases]])</f>
        <v>8</v>
      </c>
      <c r="AH403" s="14">
        <f>44232-Table13[[#This Row],[Dt_Customer]]</f>
        <v>2682</v>
      </c>
      <c r="AJ403" s="13">
        <f>Table13[[#This Row],[NumDealsPurchases]]/Table13[[#This Row],[Total Number of Purchases]]*100</f>
        <v>25</v>
      </c>
      <c r="AK403">
        <f>6-ROUNDUP(_xlfn.PERCENTRANK.INC(Table13[Recency],Table13[[#This Row],[Recency]])*5, 0)</f>
        <v>5</v>
      </c>
      <c r="AL403" s="15">
        <f>ROUNDUP(_xlfn.PERCENTRANK.INC(Table13[Total Number of Purchases],Table13[[#This Row],[Total Number of Purchases]])*5,0)</f>
        <v>2</v>
      </c>
      <c r="AM403" s="15">
        <f>ROUNDUP(_xlfn.PERCENTRANK.INC(Table13[Total Spend],Table13[[#This Row],[Total Spend]])*5,0)</f>
        <v>2</v>
      </c>
      <c r="AN403" s="15" t="str">
        <f>Table13[[#This Row],[Recency Score]]&amp;Table13[[#This Row],[Frequency Score]]&amp;Table13[[#This Row],[Monetary Score]]</f>
        <v>522</v>
      </c>
      <c r="AO403" s="15" t="str">
        <f>IF(AN403="555","Champions",
IF(AND(LEFT(AN403,1)="5", MID(AN403,2,1)&gt;="3"),"Loyal Customers",
IF(MID(AN403,2,1)="5","Frequent Buyers",
IF(RIGHT(AN403,1)="5","Big Spenders",
IF(LEFT(AN403,1)="4","Potential Loyalists",
IF(LEFT(AN403,1)="3","Needs Attention",
IF(LEFT(AN403,1)="2","About to Sleep",
IF(LEFT(AN403,1)="1","Lost",
IF(LEFT(AN403,1)&lt;="2","At Risk","Others")))))))))</f>
        <v>Others</v>
      </c>
    </row>
    <row r="404" spans="1:41" x14ac:dyDescent="0.3">
      <c r="A404">
        <v>11003</v>
      </c>
      <c r="B404">
        <v>1980</v>
      </c>
      <c r="C404" t="s">
        <v>38</v>
      </c>
      <c r="D404" t="s">
        <v>35</v>
      </c>
      <c r="E404">
        <v>25130</v>
      </c>
      <c r="F404">
        <v>1</v>
      </c>
      <c r="G404">
        <v>0</v>
      </c>
      <c r="H404" s="1">
        <v>41549</v>
      </c>
      <c r="I404">
        <v>10</v>
      </c>
      <c r="J404">
        <v>2</v>
      </c>
      <c r="K404">
        <v>5</v>
      </c>
      <c r="L404">
        <v>7</v>
      </c>
      <c r="M404">
        <v>0</v>
      </c>
      <c r="N404">
        <v>18</v>
      </c>
      <c r="O404">
        <v>18</v>
      </c>
      <c r="P404">
        <v>2</v>
      </c>
      <c r="Q404">
        <v>2</v>
      </c>
      <c r="R404">
        <v>0</v>
      </c>
      <c r="S404">
        <v>3</v>
      </c>
      <c r="T404">
        <v>7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32</v>
      </c>
      <c r="AC404" s="13">
        <f>SUM(Table13[[#This Row],[MntWines]:[MntGoldProds]])</f>
        <v>50</v>
      </c>
      <c r="AD404" s="13">
        <f>AVERAGE(Table13[[#This Row],[MntWines]:[MntGoldProds]])</f>
        <v>8.3333333333333339</v>
      </c>
      <c r="AG404">
        <f>SUM(Table13[[#This Row],[NumDealsPurchases]:[NumStorePurchases]])</f>
        <v>7</v>
      </c>
      <c r="AH404" s="14">
        <f>44232-Table13[[#This Row],[Dt_Customer]]</f>
        <v>2683</v>
      </c>
      <c r="AJ404" s="13">
        <f>Table13[[#This Row],[NumDealsPurchases]]/Table13[[#This Row],[Total Number of Purchases]]*100</f>
        <v>28.571428571428569</v>
      </c>
      <c r="AK404">
        <f>6-ROUNDUP(_xlfn.PERCENTRANK.INC(Table13[Recency],Table13[[#This Row],[Recency]])*5, 0)</f>
        <v>5</v>
      </c>
      <c r="AL404" s="15">
        <f>ROUNDUP(_xlfn.PERCENTRANK.INC(Table13[Total Number of Purchases],Table13[[#This Row],[Total Number of Purchases]])*5,0)</f>
        <v>1</v>
      </c>
      <c r="AM404" s="15">
        <f>ROUNDUP(_xlfn.PERCENTRANK.INC(Table13[Total Spend],Table13[[#This Row],[Total Spend]])*5,0)</f>
        <v>1</v>
      </c>
      <c r="AN404" s="15" t="str">
        <f>Table13[[#This Row],[Recency Score]]&amp;Table13[[#This Row],[Frequency Score]]&amp;Table13[[#This Row],[Monetary Score]]</f>
        <v>511</v>
      </c>
      <c r="AO404" s="15" t="str">
        <f>IF(AN404="555","Champions",
IF(AND(LEFT(AN404,1)="5", MID(AN404,2,1)&gt;="3"),"Loyal Customers",
IF(MID(AN404,2,1)="5","Frequent Buyers",
IF(RIGHT(AN404,1)="5","Big Spenders",
IF(LEFT(AN404,1)="4","Potential Loyalists",
IF(LEFT(AN404,1)="3","Needs Attention",
IF(LEFT(AN404,1)="2","About to Sleep",
IF(LEFT(AN404,1)="1","Lost",
IF(LEFT(AN404,1)&lt;="2","At Risk","Others")))))))))</f>
        <v>Others</v>
      </c>
    </row>
    <row r="405" spans="1:41" x14ac:dyDescent="0.3">
      <c r="A405">
        <v>2139</v>
      </c>
      <c r="B405">
        <v>1975</v>
      </c>
      <c r="C405" t="s">
        <v>41</v>
      </c>
      <c r="D405" t="s">
        <v>33</v>
      </c>
      <c r="E405">
        <v>7500</v>
      </c>
      <c r="F405">
        <v>1</v>
      </c>
      <c r="G405">
        <v>0</v>
      </c>
      <c r="H405" s="1">
        <v>41549</v>
      </c>
      <c r="I405">
        <v>19</v>
      </c>
      <c r="J405">
        <v>3</v>
      </c>
      <c r="K405">
        <v>1</v>
      </c>
      <c r="L405">
        <v>10</v>
      </c>
      <c r="M405">
        <v>3</v>
      </c>
      <c r="N405">
        <v>2</v>
      </c>
      <c r="O405">
        <v>12</v>
      </c>
      <c r="P405">
        <v>3</v>
      </c>
      <c r="Q405">
        <v>2</v>
      </c>
      <c r="R405">
        <v>0</v>
      </c>
      <c r="S405">
        <v>3</v>
      </c>
      <c r="T405">
        <v>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t="s">
        <v>36</v>
      </c>
      <c r="AC405" s="13">
        <f>SUM(Table13[[#This Row],[MntWines]:[MntGoldProds]])</f>
        <v>31</v>
      </c>
      <c r="AD405" s="13">
        <f>AVERAGE(Table13[[#This Row],[MntWines]:[MntGoldProds]])</f>
        <v>5.166666666666667</v>
      </c>
      <c r="AG405">
        <f>SUM(Table13[[#This Row],[NumDealsPurchases]:[NumStorePurchases]])</f>
        <v>8</v>
      </c>
      <c r="AH405" s="14">
        <f>44232-Table13[[#This Row],[Dt_Customer]]</f>
        <v>2683</v>
      </c>
      <c r="AJ405" s="13">
        <f>Table13[[#This Row],[NumDealsPurchases]]/Table13[[#This Row],[Total Number of Purchases]]*100</f>
        <v>37.5</v>
      </c>
      <c r="AK405">
        <f>6-ROUNDUP(_xlfn.PERCENTRANK.INC(Table13[Recency],Table13[[#This Row],[Recency]])*5, 0)</f>
        <v>5</v>
      </c>
      <c r="AL405" s="15">
        <f>ROUNDUP(_xlfn.PERCENTRANK.INC(Table13[Total Number of Purchases],Table13[[#This Row],[Total Number of Purchases]])*5,0)</f>
        <v>2</v>
      </c>
      <c r="AM405" s="15">
        <f>ROUNDUP(_xlfn.PERCENTRANK.INC(Table13[Total Spend],Table13[[#This Row],[Total Spend]])*5,0)</f>
        <v>1</v>
      </c>
      <c r="AN405" s="15" t="str">
        <f>Table13[[#This Row],[Recency Score]]&amp;Table13[[#This Row],[Frequency Score]]&amp;Table13[[#This Row],[Monetary Score]]</f>
        <v>521</v>
      </c>
      <c r="AO405" s="15" t="str">
        <f>IF(AN405="555","Champions",
IF(AND(LEFT(AN405,1)="5", MID(AN405,2,1)&gt;="3"),"Loyal Customers",
IF(MID(AN405,2,1)="5","Frequent Buyers",
IF(RIGHT(AN405,1)="5","Big Spenders",
IF(LEFT(AN405,1)="4","Potential Loyalists",
IF(LEFT(AN405,1)="3","Needs Attention",
IF(LEFT(AN405,1)="2","About to Sleep",
IF(LEFT(AN405,1)="1","Lost",
IF(LEFT(AN405,1)&lt;="2","At Risk","Others")))))))))</f>
        <v>Others</v>
      </c>
    </row>
    <row r="406" spans="1:41" x14ac:dyDescent="0.3">
      <c r="A406">
        <v>8799</v>
      </c>
      <c r="B406">
        <v>1984</v>
      </c>
      <c r="C406" t="s">
        <v>37</v>
      </c>
      <c r="D406" t="s">
        <v>33</v>
      </c>
      <c r="E406">
        <v>38175</v>
      </c>
      <c r="F406">
        <v>1</v>
      </c>
      <c r="G406">
        <v>0</v>
      </c>
      <c r="H406" s="1">
        <v>41540</v>
      </c>
      <c r="I406">
        <v>6</v>
      </c>
      <c r="J406">
        <v>70</v>
      </c>
      <c r="K406">
        <v>6</v>
      </c>
      <c r="L406">
        <v>69</v>
      </c>
      <c r="M406">
        <v>2</v>
      </c>
      <c r="N406">
        <v>3</v>
      </c>
      <c r="O406">
        <v>3</v>
      </c>
      <c r="P406">
        <v>3</v>
      </c>
      <c r="Q406">
        <v>3</v>
      </c>
      <c r="R406">
        <v>1</v>
      </c>
      <c r="S406">
        <v>4</v>
      </c>
      <c r="T406">
        <v>7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30</v>
      </c>
      <c r="AC406" s="13">
        <f>SUM(Table13[[#This Row],[MntWines]:[MntGoldProds]])</f>
        <v>153</v>
      </c>
      <c r="AD406" s="13">
        <f>AVERAGE(Table13[[#This Row],[MntWines]:[MntGoldProds]])</f>
        <v>25.5</v>
      </c>
      <c r="AG406">
        <f>SUM(Table13[[#This Row],[NumDealsPurchases]:[NumStorePurchases]])</f>
        <v>11</v>
      </c>
      <c r="AH406" s="14">
        <f>44232-Table13[[#This Row],[Dt_Customer]]</f>
        <v>2692</v>
      </c>
      <c r="AJ406" s="13">
        <f>Table13[[#This Row],[NumDealsPurchases]]/Table13[[#This Row],[Total Number of Purchases]]*100</f>
        <v>27.27272727272727</v>
      </c>
      <c r="AK406">
        <f>6-ROUNDUP(_xlfn.PERCENTRANK.INC(Table13[Recency],Table13[[#This Row],[Recency]])*5, 0)</f>
        <v>5</v>
      </c>
      <c r="AL406" s="15">
        <f>ROUNDUP(_xlfn.PERCENTRANK.INC(Table13[Total Number of Purchases],Table13[[#This Row],[Total Number of Purchases]])*5,0)</f>
        <v>2</v>
      </c>
      <c r="AM406" s="15">
        <f>ROUNDUP(_xlfn.PERCENTRANK.INC(Table13[Total Spend],Table13[[#This Row],[Total Spend]])*5,0)</f>
        <v>2</v>
      </c>
      <c r="AN406" s="15" t="str">
        <f>Table13[[#This Row],[Recency Score]]&amp;Table13[[#This Row],[Frequency Score]]&amp;Table13[[#This Row],[Monetary Score]]</f>
        <v>522</v>
      </c>
      <c r="AO406" s="15" t="str">
        <f>IF(AN406="555","Champions",
IF(AND(LEFT(AN406,1)="5", MID(AN406,2,1)&gt;="3"),"Loyal Customers",
IF(MID(AN406,2,1)="5","Frequent Buyers",
IF(RIGHT(AN406,1)="5","Big Spenders",
IF(LEFT(AN406,1)="4","Potential Loyalists",
IF(LEFT(AN406,1)="3","Needs Attention",
IF(LEFT(AN406,1)="2","About to Sleep",
IF(LEFT(AN406,1)="1","Lost",
IF(LEFT(AN406,1)&lt;="2","At Risk","Others")))))))))</f>
        <v>Others</v>
      </c>
    </row>
    <row r="407" spans="1:41" hidden="1" x14ac:dyDescent="0.3">
      <c r="A407">
        <v>3769</v>
      </c>
      <c r="B407">
        <v>1972</v>
      </c>
      <c r="C407" t="s">
        <v>37</v>
      </c>
      <c r="D407" t="s">
        <v>35</v>
      </c>
      <c r="F407">
        <v>1</v>
      </c>
      <c r="G407">
        <v>0</v>
      </c>
      <c r="H407" s="1">
        <v>41700</v>
      </c>
      <c r="I407">
        <v>17</v>
      </c>
      <c r="J407">
        <v>25</v>
      </c>
      <c r="K407">
        <v>1</v>
      </c>
      <c r="L407">
        <v>13</v>
      </c>
      <c r="M407">
        <v>0</v>
      </c>
      <c r="N407">
        <v>0</v>
      </c>
      <c r="O407">
        <v>3</v>
      </c>
      <c r="P407">
        <v>1</v>
      </c>
      <c r="Q407">
        <v>1</v>
      </c>
      <c r="R407">
        <v>0</v>
      </c>
      <c r="S407">
        <v>3</v>
      </c>
      <c r="T407">
        <v>7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36</v>
      </c>
      <c r="AC407">
        <f>SUM(Table13[[#This Row],[MntWines]:[MntGoldProds]])</f>
        <v>42</v>
      </c>
      <c r="AD407">
        <f>AVERAGE(Table13[[#This Row],[MntWines]:[MntGoldProds]])</f>
        <v>7</v>
      </c>
      <c r="AG407">
        <f>SUM(Table13[[#This Row],[NumDealsPurchases]:[NumStorePurchases]])</f>
        <v>5</v>
      </c>
      <c r="AH407" s="1">
        <f>44232-Table13[[#This Row],[Dt_Customer]]</f>
        <v>2532</v>
      </c>
      <c r="AJ407">
        <f>Table13[[#This Row],[NumDealsPurchases]]/Table13[[#This Row],[Total Number of Purchases]]*100</f>
        <v>20</v>
      </c>
      <c r="AK407">
        <f>6-ROUNDUP(_xlfn.PERCENTRANK.INC(Table13[Recency],Table13[[#This Row],[Recency]])*5, 0)</f>
        <v>5</v>
      </c>
      <c r="AL407" s="15">
        <f>ROUNDUP(_xlfn.PERCENTRANK.INC(Table13[Total Number of Purchases],Table13[[#This Row],[Total Number of Purchases]])*5,0)</f>
        <v>1</v>
      </c>
      <c r="AM407" s="15">
        <f>ROUNDUP(_xlfn.PERCENTRANK.INC(Table13[Total Spend],Table13[[#This Row],[Total Spend]])*5,0)</f>
        <v>1</v>
      </c>
      <c r="AN407" s="15" t="str">
        <f>Table13[[#This Row],[Recency Score]]&amp;Table13[[#This Row],[Frequency Score]]&amp;Table13[[#This Row],[Monetary Score]]</f>
        <v>511</v>
      </c>
      <c r="AO407" s="15" t="str">
        <f>IF(AN407="555","Champions",
IF(AND(LEFT(AN407,1)="5", MID(AN407,2,1)&gt;="3"),"Loyal Customers",
IF(MID(AN407,2,1)="5","Frequent Buyers",
IF(RIGHT(AN407,1)="5","Big Spenders",
IF(LEFT(AN407,1)="4","Potential Loyalists",
IF(LEFT(AN407,1)="3","Needs Attention",
IF(LEFT(AN407,1)="2","About to Sleep",
IF(LEFT(AN407,1)="1","Lost",
IF(LEFT(AN407,1)&lt;="2","At Risk","Others")))))))))</f>
        <v>Others</v>
      </c>
    </row>
    <row r="408" spans="1:41" x14ac:dyDescent="0.3">
      <c r="A408">
        <v>1183</v>
      </c>
      <c r="B408">
        <v>1949</v>
      </c>
      <c r="C408" t="s">
        <v>41</v>
      </c>
      <c r="D408" t="s">
        <v>33</v>
      </c>
      <c r="E408">
        <v>36408</v>
      </c>
      <c r="F408">
        <v>1</v>
      </c>
      <c r="G408">
        <v>1</v>
      </c>
      <c r="H408" s="1">
        <v>41538</v>
      </c>
      <c r="I408">
        <v>11</v>
      </c>
      <c r="J408">
        <v>9</v>
      </c>
      <c r="K408">
        <v>1</v>
      </c>
      <c r="L408">
        <v>4</v>
      </c>
      <c r="M408">
        <v>3</v>
      </c>
      <c r="N408">
        <v>2</v>
      </c>
      <c r="O408">
        <v>3</v>
      </c>
      <c r="P408">
        <v>1</v>
      </c>
      <c r="Q408">
        <v>1</v>
      </c>
      <c r="R408">
        <v>0</v>
      </c>
      <c r="S408">
        <v>2</v>
      </c>
      <c r="T408">
        <v>6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39</v>
      </c>
      <c r="AC408" s="13">
        <f>SUM(Table13[[#This Row],[MntWines]:[MntGoldProds]])</f>
        <v>22</v>
      </c>
      <c r="AD408" s="13">
        <f>AVERAGE(Table13[[#This Row],[MntWines]:[MntGoldProds]])</f>
        <v>3.6666666666666665</v>
      </c>
      <c r="AG408">
        <f>SUM(Table13[[#This Row],[NumDealsPurchases]:[NumStorePurchases]])</f>
        <v>4</v>
      </c>
      <c r="AH408" s="14">
        <f>44232-Table13[[#This Row],[Dt_Customer]]</f>
        <v>2694</v>
      </c>
      <c r="AJ408" s="13">
        <f>Table13[[#This Row],[NumDealsPurchases]]/Table13[[#This Row],[Total Number of Purchases]]*100</f>
        <v>25</v>
      </c>
      <c r="AK408">
        <f>6-ROUNDUP(_xlfn.PERCENTRANK.INC(Table13[Recency],Table13[[#This Row],[Recency]])*5, 0)</f>
        <v>5</v>
      </c>
      <c r="AL408" s="15">
        <f>ROUNDUP(_xlfn.PERCENTRANK.INC(Table13[Total Number of Purchases],Table13[[#This Row],[Total Number of Purchases]])*5,0)</f>
        <v>1</v>
      </c>
      <c r="AM408" s="15">
        <f>ROUNDUP(_xlfn.PERCENTRANK.INC(Table13[Total Spend],Table13[[#This Row],[Total Spend]])*5,0)</f>
        <v>1</v>
      </c>
      <c r="AN408" s="15" t="str">
        <f>Table13[[#This Row],[Recency Score]]&amp;Table13[[#This Row],[Frequency Score]]&amp;Table13[[#This Row],[Monetary Score]]</f>
        <v>511</v>
      </c>
      <c r="AO408" s="15" t="str">
        <f>IF(AN408="555","Champions",
IF(AND(LEFT(AN408,1)="5", MID(AN408,2,1)&gt;="3"),"Loyal Customers",
IF(MID(AN408,2,1)="5","Frequent Buyers",
IF(RIGHT(AN408,1)="5","Big Spenders",
IF(LEFT(AN408,1)="4","Potential Loyalists",
IF(LEFT(AN408,1)="3","Needs Attention",
IF(LEFT(AN408,1)="2","About to Sleep",
IF(LEFT(AN408,1)="1","Lost",
IF(LEFT(AN408,1)&lt;="2","At Risk","Others")))))))))</f>
        <v>Others</v>
      </c>
    </row>
    <row r="409" spans="1:41" x14ac:dyDescent="0.3">
      <c r="A409">
        <v>4867</v>
      </c>
      <c r="B409">
        <v>1968</v>
      </c>
      <c r="C409" t="s">
        <v>37</v>
      </c>
      <c r="D409" t="s">
        <v>31</v>
      </c>
      <c r="E409">
        <v>38236</v>
      </c>
      <c r="F409">
        <v>1</v>
      </c>
      <c r="G409">
        <v>1</v>
      </c>
      <c r="H409" s="1">
        <v>41537</v>
      </c>
      <c r="I409">
        <v>2</v>
      </c>
      <c r="J409">
        <v>58</v>
      </c>
      <c r="K409">
        <v>0</v>
      </c>
      <c r="L409">
        <v>18</v>
      </c>
      <c r="M409">
        <v>2</v>
      </c>
      <c r="N409">
        <v>0</v>
      </c>
      <c r="O409">
        <v>10</v>
      </c>
      <c r="P409">
        <v>4</v>
      </c>
      <c r="Q409">
        <v>3</v>
      </c>
      <c r="R409">
        <v>0</v>
      </c>
      <c r="S409">
        <v>4</v>
      </c>
      <c r="T409">
        <v>7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t="s">
        <v>30</v>
      </c>
      <c r="AC409" s="13">
        <f>SUM(Table13[[#This Row],[MntWines]:[MntGoldProds]])</f>
        <v>88</v>
      </c>
      <c r="AD409" s="13">
        <f>AVERAGE(Table13[[#This Row],[MntWines]:[MntGoldProds]])</f>
        <v>14.666666666666666</v>
      </c>
      <c r="AG409">
        <f>SUM(Table13[[#This Row],[NumDealsPurchases]:[NumStorePurchases]])</f>
        <v>11</v>
      </c>
      <c r="AH409" s="14">
        <f>44232-Table13[[#This Row],[Dt_Customer]]</f>
        <v>2695</v>
      </c>
      <c r="AJ409" s="13">
        <f>Table13[[#This Row],[NumDealsPurchases]]/Table13[[#This Row],[Total Number of Purchases]]*100</f>
        <v>36.363636363636367</v>
      </c>
      <c r="AK409">
        <f>6-ROUNDUP(_xlfn.PERCENTRANK.INC(Table13[Recency],Table13[[#This Row],[Recency]])*5, 0)</f>
        <v>5</v>
      </c>
      <c r="AL409" s="15">
        <f>ROUNDUP(_xlfn.PERCENTRANK.INC(Table13[Total Number of Purchases],Table13[[#This Row],[Total Number of Purchases]])*5,0)</f>
        <v>2</v>
      </c>
      <c r="AM409" s="15">
        <f>ROUNDUP(_xlfn.PERCENTRANK.INC(Table13[Total Spend],Table13[[#This Row],[Total Spend]])*5,0)</f>
        <v>2</v>
      </c>
      <c r="AN409" s="15" t="str">
        <f>Table13[[#This Row],[Recency Score]]&amp;Table13[[#This Row],[Frequency Score]]&amp;Table13[[#This Row],[Monetary Score]]</f>
        <v>522</v>
      </c>
      <c r="AO409" s="15" t="str">
        <f>IF(AN409="555","Champions",
IF(AND(LEFT(AN409,1)="5", MID(AN409,2,1)&gt;="3"),"Loyal Customers",
IF(MID(AN409,2,1)="5","Frequent Buyers",
IF(RIGHT(AN409,1)="5","Big Spenders",
IF(LEFT(AN409,1)="4","Potential Loyalists",
IF(LEFT(AN409,1)="3","Needs Attention",
IF(LEFT(AN409,1)="2","About to Sleep",
IF(LEFT(AN409,1)="1","Lost",
IF(LEFT(AN409,1)&lt;="2","At Risk","Others")))))))))</f>
        <v>Others</v>
      </c>
    </row>
    <row r="410" spans="1:41" x14ac:dyDescent="0.3">
      <c r="A410">
        <v>4992</v>
      </c>
      <c r="B410">
        <v>1975</v>
      </c>
      <c r="C410" t="s">
        <v>41</v>
      </c>
      <c r="D410" t="s">
        <v>35</v>
      </c>
      <c r="E410">
        <v>17459</v>
      </c>
      <c r="F410">
        <v>1</v>
      </c>
      <c r="G410">
        <v>0</v>
      </c>
      <c r="H410" s="1">
        <v>41536</v>
      </c>
      <c r="I410">
        <v>12</v>
      </c>
      <c r="J410">
        <v>6</v>
      </c>
      <c r="K410">
        <v>4</v>
      </c>
      <c r="L410">
        <v>16</v>
      </c>
      <c r="M410">
        <v>3</v>
      </c>
      <c r="N410">
        <v>10</v>
      </c>
      <c r="O410">
        <v>30</v>
      </c>
      <c r="P410">
        <v>3</v>
      </c>
      <c r="Q410">
        <v>3</v>
      </c>
      <c r="R410">
        <v>1</v>
      </c>
      <c r="S410">
        <v>2</v>
      </c>
      <c r="T410">
        <v>7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 t="s">
        <v>30</v>
      </c>
      <c r="AC410" s="13">
        <f>SUM(Table13[[#This Row],[MntWines]:[MntGoldProds]])</f>
        <v>69</v>
      </c>
      <c r="AD410" s="13">
        <f>AVERAGE(Table13[[#This Row],[MntWines]:[MntGoldProds]])</f>
        <v>11.5</v>
      </c>
      <c r="AG410">
        <f>SUM(Table13[[#This Row],[NumDealsPurchases]:[NumStorePurchases]])</f>
        <v>9</v>
      </c>
      <c r="AH410" s="14">
        <f>44232-Table13[[#This Row],[Dt_Customer]]</f>
        <v>2696</v>
      </c>
      <c r="AJ410" s="13">
        <f>Table13[[#This Row],[NumDealsPurchases]]/Table13[[#This Row],[Total Number of Purchases]]*100</f>
        <v>33.333333333333329</v>
      </c>
      <c r="AK410">
        <f>6-ROUNDUP(_xlfn.PERCENTRANK.INC(Table13[Recency],Table13[[#This Row],[Recency]])*5, 0)</f>
        <v>5</v>
      </c>
      <c r="AL410" s="15">
        <f>ROUNDUP(_xlfn.PERCENTRANK.INC(Table13[Total Number of Purchases],Table13[[#This Row],[Total Number of Purchases]])*5,0)</f>
        <v>2</v>
      </c>
      <c r="AM410" s="15">
        <f>ROUNDUP(_xlfn.PERCENTRANK.INC(Table13[Total Spend],Table13[[#This Row],[Total Spend]])*5,0)</f>
        <v>2</v>
      </c>
      <c r="AN410" s="15" t="str">
        <f>Table13[[#This Row],[Recency Score]]&amp;Table13[[#This Row],[Frequency Score]]&amp;Table13[[#This Row],[Monetary Score]]</f>
        <v>522</v>
      </c>
      <c r="AO410" s="15" t="str">
        <f>IF(AN410="555","Champions",
IF(AND(LEFT(AN410,1)="5", MID(AN410,2,1)&gt;="3"),"Loyal Customers",
IF(MID(AN410,2,1)="5","Frequent Buyers",
IF(RIGHT(AN410,1)="5","Big Spenders",
IF(LEFT(AN410,1)="4","Potential Loyalists",
IF(LEFT(AN410,1)="3","Needs Attention",
IF(LEFT(AN410,1)="2","About to Sleep",
IF(LEFT(AN410,1)="1","Lost",
IF(LEFT(AN410,1)&lt;="2","At Risk","Others")))))))))</f>
        <v>Others</v>
      </c>
    </row>
    <row r="411" spans="1:41" x14ac:dyDescent="0.3">
      <c r="A411">
        <v>67</v>
      </c>
      <c r="B411">
        <v>1972</v>
      </c>
      <c r="C411" t="s">
        <v>41</v>
      </c>
      <c r="D411" t="s">
        <v>31</v>
      </c>
      <c r="E411">
        <v>46423</v>
      </c>
      <c r="F411">
        <v>1</v>
      </c>
      <c r="G411">
        <v>1</v>
      </c>
      <c r="H411" s="1">
        <v>41535</v>
      </c>
      <c r="I411">
        <v>6</v>
      </c>
      <c r="J411">
        <v>68</v>
      </c>
      <c r="K411">
        <v>0</v>
      </c>
      <c r="L411">
        <v>16</v>
      </c>
      <c r="M411">
        <v>0</v>
      </c>
      <c r="N411">
        <v>0</v>
      </c>
      <c r="O411">
        <v>8</v>
      </c>
      <c r="P411">
        <v>3</v>
      </c>
      <c r="Q411">
        <v>2</v>
      </c>
      <c r="R411">
        <v>0</v>
      </c>
      <c r="S411">
        <v>4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30</v>
      </c>
      <c r="AC411" s="13">
        <f>SUM(Table13[[#This Row],[MntWines]:[MntGoldProds]])</f>
        <v>92</v>
      </c>
      <c r="AD411" s="13">
        <f>AVERAGE(Table13[[#This Row],[MntWines]:[MntGoldProds]])</f>
        <v>15.333333333333334</v>
      </c>
      <c r="AG411">
        <f>SUM(Table13[[#This Row],[NumDealsPurchases]:[NumStorePurchases]])</f>
        <v>9</v>
      </c>
      <c r="AH411" s="14">
        <f>44232-Table13[[#This Row],[Dt_Customer]]</f>
        <v>2697</v>
      </c>
      <c r="AJ411" s="13">
        <f>Table13[[#This Row],[NumDealsPurchases]]/Table13[[#This Row],[Total Number of Purchases]]*100</f>
        <v>33.333333333333329</v>
      </c>
      <c r="AK411">
        <f>6-ROUNDUP(_xlfn.PERCENTRANK.INC(Table13[Recency],Table13[[#This Row],[Recency]])*5, 0)</f>
        <v>5</v>
      </c>
      <c r="AL411" s="15">
        <f>ROUNDUP(_xlfn.PERCENTRANK.INC(Table13[Total Number of Purchases],Table13[[#This Row],[Total Number of Purchases]])*5,0)</f>
        <v>2</v>
      </c>
      <c r="AM411" s="15">
        <f>ROUNDUP(_xlfn.PERCENTRANK.INC(Table13[Total Spend],Table13[[#This Row],[Total Spend]])*5,0)</f>
        <v>2</v>
      </c>
      <c r="AN411" s="15" t="str">
        <f>Table13[[#This Row],[Recency Score]]&amp;Table13[[#This Row],[Frequency Score]]&amp;Table13[[#This Row],[Monetary Score]]</f>
        <v>522</v>
      </c>
      <c r="AO411" s="15" t="str">
        <f>IF(AN411="555","Champions",
IF(AND(LEFT(AN411,1)="5", MID(AN411,2,1)&gt;="3"),"Loyal Customers",
IF(MID(AN411,2,1)="5","Frequent Buyers",
IF(RIGHT(AN411,1)="5","Big Spenders",
IF(LEFT(AN411,1)="4","Potential Loyalists",
IF(LEFT(AN411,1)="3","Needs Attention",
IF(LEFT(AN411,1)="2","About to Sleep",
IF(LEFT(AN411,1)="1","Lost",
IF(LEFT(AN411,1)&lt;="2","At Risk","Others")))))))))</f>
        <v>Others</v>
      </c>
    </row>
    <row r="412" spans="1:41" x14ac:dyDescent="0.3">
      <c r="A412">
        <v>9923</v>
      </c>
      <c r="B412">
        <v>1972</v>
      </c>
      <c r="C412" t="s">
        <v>41</v>
      </c>
      <c r="D412" t="s">
        <v>31</v>
      </c>
      <c r="E412">
        <v>46423</v>
      </c>
      <c r="F412">
        <v>1</v>
      </c>
      <c r="G412">
        <v>1</v>
      </c>
      <c r="H412" s="1">
        <v>41535</v>
      </c>
      <c r="I412">
        <v>6</v>
      </c>
      <c r="J412">
        <v>68</v>
      </c>
      <c r="K412">
        <v>0</v>
      </c>
      <c r="L412">
        <v>16</v>
      </c>
      <c r="M412">
        <v>0</v>
      </c>
      <c r="N412">
        <v>0</v>
      </c>
      <c r="O412">
        <v>8</v>
      </c>
      <c r="P412">
        <v>3</v>
      </c>
      <c r="Q412">
        <v>2</v>
      </c>
      <c r="R412">
        <v>0</v>
      </c>
      <c r="S412">
        <v>4</v>
      </c>
      <c r="T412">
        <v>7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t="s">
        <v>30</v>
      </c>
      <c r="AC412" s="13">
        <f>SUM(Table13[[#This Row],[MntWines]:[MntGoldProds]])</f>
        <v>92</v>
      </c>
      <c r="AD412" s="13">
        <f>AVERAGE(Table13[[#This Row],[MntWines]:[MntGoldProds]])</f>
        <v>15.333333333333334</v>
      </c>
      <c r="AG412">
        <f>SUM(Table13[[#This Row],[NumDealsPurchases]:[NumStorePurchases]])</f>
        <v>9</v>
      </c>
      <c r="AH412" s="14">
        <f>44232-Table13[[#This Row],[Dt_Customer]]</f>
        <v>2697</v>
      </c>
      <c r="AJ412" s="13">
        <f>Table13[[#This Row],[NumDealsPurchases]]/Table13[[#This Row],[Total Number of Purchases]]*100</f>
        <v>33.333333333333329</v>
      </c>
      <c r="AK412">
        <f>6-ROUNDUP(_xlfn.PERCENTRANK.INC(Table13[Recency],Table13[[#This Row],[Recency]])*5, 0)</f>
        <v>5</v>
      </c>
      <c r="AL412" s="15">
        <f>ROUNDUP(_xlfn.PERCENTRANK.INC(Table13[Total Number of Purchases],Table13[[#This Row],[Total Number of Purchases]])*5,0)</f>
        <v>2</v>
      </c>
      <c r="AM412" s="15">
        <f>ROUNDUP(_xlfn.PERCENTRANK.INC(Table13[Total Spend],Table13[[#This Row],[Total Spend]])*5,0)</f>
        <v>2</v>
      </c>
      <c r="AN412" s="15" t="str">
        <f>Table13[[#This Row],[Recency Score]]&amp;Table13[[#This Row],[Frequency Score]]&amp;Table13[[#This Row],[Monetary Score]]</f>
        <v>522</v>
      </c>
      <c r="AO412" s="15" t="str">
        <f>IF(AN412="555","Champions",
IF(AND(LEFT(AN412,1)="5", MID(AN412,2,1)&gt;="3"),"Loyal Customers",
IF(MID(AN412,2,1)="5","Frequent Buyers",
IF(RIGHT(AN412,1)="5","Big Spenders",
IF(LEFT(AN412,1)="4","Potential Loyalists",
IF(LEFT(AN412,1)="3","Needs Attention",
IF(LEFT(AN412,1)="2","About to Sleep",
IF(LEFT(AN412,1)="1","Lost",
IF(LEFT(AN412,1)&lt;="2","At Risk","Others")))))))))</f>
        <v>Others</v>
      </c>
    </row>
    <row r="413" spans="1:41" x14ac:dyDescent="0.3">
      <c r="A413">
        <v>837</v>
      </c>
      <c r="B413">
        <v>1977</v>
      </c>
      <c r="C413" t="s">
        <v>28</v>
      </c>
      <c r="D413" t="s">
        <v>33</v>
      </c>
      <c r="E413">
        <v>54809</v>
      </c>
      <c r="F413">
        <v>1</v>
      </c>
      <c r="G413">
        <v>1</v>
      </c>
      <c r="H413" s="1">
        <v>41528</v>
      </c>
      <c r="I413">
        <v>0</v>
      </c>
      <c r="J413">
        <v>63</v>
      </c>
      <c r="K413">
        <v>6</v>
      </c>
      <c r="L413">
        <v>57</v>
      </c>
      <c r="M413">
        <v>13</v>
      </c>
      <c r="N413">
        <v>13</v>
      </c>
      <c r="O413">
        <v>22</v>
      </c>
      <c r="P413">
        <v>4</v>
      </c>
      <c r="Q413">
        <v>2</v>
      </c>
      <c r="R413">
        <v>1</v>
      </c>
      <c r="S413">
        <v>5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30</v>
      </c>
      <c r="AC413" s="13">
        <f>SUM(Table13[[#This Row],[MntWines]:[MntGoldProds]])</f>
        <v>174</v>
      </c>
      <c r="AD413" s="13">
        <f>AVERAGE(Table13[[#This Row],[MntWines]:[MntGoldProds]])</f>
        <v>29</v>
      </c>
      <c r="AG413">
        <f>SUM(Table13[[#This Row],[NumDealsPurchases]:[NumStorePurchases]])</f>
        <v>12</v>
      </c>
      <c r="AH413" s="14">
        <f>44232-Table13[[#This Row],[Dt_Customer]]</f>
        <v>2704</v>
      </c>
      <c r="AJ413" s="13">
        <f>Table13[[#This Row],[NumDealsPurchases]]/Table13[[#This Row],[Total Number of Purchases]]*100</f>
        <v>33.333333333333329</v>
      </c>
      <c r="AK413">
        <f>6-ROUNDUP(_xlfn.PERCENTRANK.INC(Table13[Recency],Table13[[#This Row],[Recency]])*5, 0)</f>
        <v>6</v>
      </c>
      <c r="AL413" s="15">
        <f>ROUNDUP(_xlfn.PERCENTRANK.INC(Table13[Total Number of Purchases],Table13[[#This Row],[Total Number of Purchases]])*5,0)</f>
        <v>3</v>
      </c>
      <c r="AM413" s="15">
        <f>ROUNDUP(_xlfn.PERCENTRANK.INC(Table13[Total Spend],Table13[[#This Row],[Total Spend]])*5,0)</f>
        <v>2</v>
      </c>
      <c r="AN413" s="15" t="str">
        <f>Table13[[#This Row],[Recency Score]]&amp;Table13[[#This Row],[Frequency Score]]&amp;Table13[[#This Row],[Monetary Score]]</f>
        <v>632</v>
      </c>
      <c r="AO413" s="15" t="str">
        <f>IF(AN413="555","Champions",
IF(AND(LEFT(AN413,1)="5", MID(AN413,2,1)&gt;="3"),"Loyal Customers",
IF(MID(AN413,2,1)="5","Frequent Buyers",
IF(RIGHT(AN413,1)="5","Big Spenders",
IF(LEFT(AN413,1)="4","Potential Loyalists",
IF(LEFT(AN413,1)="3","Needs Attention",
IF(LEFT(AN413,1)="2","About to Sleep",
IF(LEFT(AN413,1)="1","Lost",
IF(LEFT(AN413,1)&lt;="2","At Risk","Others")))))))))</f>
        <v>Others</v>
      </c>
    </row>
    <row r="414" spans="1:41" x14ac:dyDescent="0.3">
      <c r="A414">
        <v>10521</v>
      </c>
      <c r="B414">
        <v>1977</v>
      </c>
      <c r="C414" t="s">
        <v>28</v>
      </c>
      <c r="D414" t="s">
        <v>33</v>
      </c>
      <c r="E414">
        <v>54809</v>
      </c>
      <c r="F414">
        <v>1</v>
      </c>
      <c r="G414">
        <v>1</v>
      </c>
      <c r="H414" s="1">
        <v>41528</v>
      </c>
      <c r="I414">
        <v>0</v>
      </c>
      <c r="J414">
        <v>63</v>
      </c>
      <c r="K414">
        <v>6</v>
      </c>
      <c r="L414">
        <v>57</v>
      </c>
      <c r="M414">
        <v>13</v>
      </c>
      <c r="N414">
        <v>13</v>
      </c>
      <c r="O414">
        <v>22</v>
      </c>
      <c r="P414">
        <v>4</v>
      </c>
      <c r="Q414">
        <v>2</v>
      </c>
      <c r="R414">
        <v>1</v>
      </c>
      <c r="S414">
        <v>5</v>
      </c>
      <c r="T414">
        <v>4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 t="s">
        <v>30</v>
      </c>
      <c r="AC414" s="13">
        <f>SUM(Table13[[#This Row],[MntWines]:[MntGoldProds]])</f>
        <v>174</v>
      </c>
      <c r="AD414" s="13">
        <f>AVERAGE(Table13[[#This Row],[MntWines]:[MntGoldProds]])</f>
        <v>29</v>
      </c>
      <c r="AG414">
        <f>SUM(Table13[[#This Row],[NumDealsPurchases]:[NumStorePurchases]])</f>
        <v>12</v>
      </c>
      <c r="AH414" s="14">
        <f>44232-Table13[[#This Row],[Dt_Customer]]</f>
        <v>2704</v>
      </c>
      <c r="AJ414" s="13">
        <f>Table13[[#This Row],[NumDealsPurchases]]/Table13[[#This Row],[Total Number of Purchases]]*100</f>
        <v>33.333333333333329</v>
      </c>
      <c r="AK414">
        <f>6-ROUNDUP(_xlfn.PERCENTRANK.INC(Table13[Recency],Table13[[#This Row],[Recency]])*5, 0)</f>
        <v>6</v>
      </c>
      <c r="AL414" s="15">
        <f>ROUNDUP(_xlfn.PERCENTRANK.INC(Table13[Total Number of Purchases],Table13[[#This Row],[Total Number of Purchases]])*5,0)</f>
        <v>3</v>
      </c>
      <c r="AM414" s="15">
        <f>ROUNDUP(_xlfn.PERCENTRANK.INC(Table13[Total Spend],Table13[[#This Row],[Total Spend]])*5,0)</f>
        <v>2</v>
      </c>
      <c r="AN414" s="15" t="str">
        <f>Table13[[#This Row],[Recency Score]]&amp;Table13[[#This Row],[Frequency Score]]&amp;Table13[[#This Row],[Monetary Score]]</f>
        <v>632</v>
      </c>
      <c r="AO414" s="15" t="str">
        <f>IF(AN414="555","Champions",
IF(AND(LEFT(AN414,1)="5", MID(AN414,2,1)&gt;="3"),"Loyal Customers",
IF(MID(AN414,2,1)="5","Frequent Buyers",
IF(RIGHT(AN414,1)="5","Big Spenders",
IF(LEFT(AN414,1)="4","Potential Loyalists",
IF(LEFT(AN414,1)="3","Needs Attention",
IF(LEFT(AN414,1)="2","About to Sleep",
IF(LEFT(AN414,1)="1","Lost",
IF(LEFT(AN414,1)&lt;="2","At Risk","Others")))))))))</f>
        <v>Others</v>
      </c>
    </row>
    <row r="415" spans="1:41" x14ac:dyDescent="0.3">
      <c r="A415">
        <v>7685</v>
      </c>
      <c r="B415">
        <v>1978</v>
      </c>
      <c r="C415" t="s">
        <v>28</v>
      </c>
      <c r="D415" t="s">
        <v>33</v>
      </c>
      <c r="E415">
        <v>33039</v>
      </c>
      <c r="F415">
        <v>1</v>
      </c>
      <c r="G415">
        <v>0</v>
      </c>
      <c r="H415" s="1">
        <v>41526</v>
      </c>
      <c r="I415">
        <v>4</v>
      </c>
      <c r="J415">
        <v>30</v>
      </c>
      <c r="K415">
        <v>8</v>
      </c>
      <c r="L415">
        <v>12</v>
      </c>
      <c r="M415">
        <v>8</v>
      </c>
      <c r="N415">
        <v>8</v>
      </c>
      <c r="O415">
        <v>12</v>
      </c>
      <c r="P415">
        <v>1</v>
      </c>
      <c r="Q415">
        <v>2</v>
      </c>
      <c r="R415">
        <v>0</v>
      </c>
      <c r="S415">
        <v>4</v>
      </c>
      <c r="T415">
        <v>5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30</v>
      </c>
      <c r="AC415" s="13">
        <f>SUM(Table13[[#This Row],[MntWines]:[MntGoldProds]])</f>
        <v>78</v>
      </c>
      <c r="AD415" s="13">
        <f>AVERAGE(Table13[[#This Row],[MntWines]:[MntGoldProds]])</f>
        <v>13</v>
      </c>
      <c r="AG415">
        <f>SUM(Table13[[#This Row],[NumDealsPurchases]:[NumStorePurchases]])</f>
        <v>7</v>
      </c>
      <c r="AH415" s="14">
        <f>44232-Table13[[#This Row],[Dt_Customer]]</f>
        <v>2706</v>
      </c>
      <c r="AJ415" s="13">
        <f>Table13[[#This Row],[NumDealsPurchases]]/Table13[[#This Row],[Total Number of Purchases]]*100</f>
        <v>14.285714285714285</v>
      </c>
      <c r="AK415">
        <f>6-ROUNDUP(_xlfn.PERCENTRANK.INC(Table13[Recency],Table13[[#This Row],[Recency]])*5, 0)</f>
        <v>5</v>
      </c>
      <c r="AL415" s="15">
        <f>ROUNDUP(_xlfn.PERCENTRANK.INC(Table13[Total Number of Purchases],Table13[[#This Row],[Total Number of Purchases]])*5,0)</f>
        <v>1</v>
      </c>
      <c r="AM415" s="15">
        <f>ROUNDUP(_xlfn.PERCENTRANK.INC(Table13[Total Spend],Table13[[#This Row],[Total Spend]])*5,0)</f>
        <v>2</v>
      </c>
      <c r="AN415" s="15" t="str">
        <f>Table13[[#This Row],[Recency Score]]&amp;Table13[[#This Row],[Frequency Score]]&amp;Table13[[#This Row],[Monetary Score]]</f>
        <v>512</v>
      </c>
      <c r="AO415" s="15" t="str">
        <f>IF(AN415="555","Champions",
IF(AND(LEFT(AN415,1)="5", MID(AN415,2,1)&gt;="3"),"Loyal Customers",
IF(MID(AN415,2,1)="5","Frequent Buyers",
IF(RIGHT(AN415,1)="5","Big Spenders",
IF(LEFT(AN415,1)="4","Potential Loyalists",
IF(LEFT(AN415,1)="3","Needs Attention",
IF(LEFT(AN415,1)="2","About to Sleep",
IF(LEFT(AN415,1)="1","Lost",
IF(LEFT(AN415,1)&lt;="2","At Risk","Others")))))))))</f>
        <v>Others</v>
      </c>
    </row>
    <row r="416" spans="1:41" x14ac:dyDescent="0.3">
      <c r="A416">
        <v>6310</v>
      </c>
      <c r="B416">
        <v>1978</v>
      </c>
      <c r="C416" t="s">
        <v>28</v>
      </c>
      <c r="D416" t="s">
        <v>33</v>
      </c>
      <c r="E416">
        <v>33039</v>
      </c>
      <c r="F416">
        <v>1</v>
      </c>
      <c r="G416">
        <v>0</v>
      </c>
      <c r="H416" s="1">
        <v>41526</v>
      </c>
      <c r="I416">
        <v>4</v>
      </c>
      <c r="J416">
        <v>30</v>
      </c>
      <c r="K416">
        <v>8</v>
      </c>
      <c r="L416">
        <v>12</v>
      </c>
      <c r="M416">
        <v>8</v>
      </c>
      <c r="N416">
        <v>8</v>
      </c>
      <c r="O416">
        <v>12</v>
      </c>
      <c r="P416">
        <v>1</v>
      </c>
      <c r="Q416">
        <v>2</v>
      </c>
      <c r="R416">
        <v>0</v>
      </c>
      <c r="S416">
        <v>4</v>
      </c>
      <c r="T416">
        <v>5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32</v>
      </c>
      <c r="AC416" s="13">
        <f>SUM(Table13[[#This Row],[MntWines]:[MntGoldProds]])</f>
        <v>78</v>
      </c>
      <c r="AD416" s="13">
        <f>AVERAGE(Table13[[#This Row],[MntWines]:[MntGoldProds]])</f>
        <v>13</v>
      </c>
      <c r="AG416">
        <f>SUM(Table13[[#This Row],[NumDealsPurchases]:[NumStorePurchases]])</f>
        <v>7</v>
      </c>
      <c r="AH416" s="14">
        <f>44232-Table13[[#This Row],[Dt_Customer]]</f>
        <v>2706</v>
      </c>
      <c r="AJ416" s="13">
        <f>Table13[[#This Row],[NumDealsPurchases]]/Table13[[#This Row],[Total Number of Purchases]]*100</f>
        <v>14.285714285714285</v>
      </c>
      <c r="AK416">
        <f>6-ROUNDUP(_xlfn.PERCENTRANK.INC(Table13[Recency],Table13[[#This Row],[Recency]])*5, 0)</f>
        <v>5</v>
      </c>
      <c r="AL416" s="15">
        <f>ROUNDUP(_xlfn.PERCENTRANK.INC(Table13[Total Number of Purchases],Table13[[#This Row],[Total Number of Purchases]])*5,0)</f>
        <v>1</v>
      </c>
      <c r="AM416" s="15">
        <f>ROUNDUP(_xlfn.PERCENTRANK.INC(Table13[Total Spend],Table13[[#This Row],[Total Spend]])*5,0)</f>
        <v>2</v>
      </c>
      <c r="AN416" s="15" t="str">
        <f>Table13[[#This Row],[Recency Score]]&amp;Table13[[#This Row],[Frequency Score]]&amp;Table13[[#This Row],[Monetary Score]]</f>
        <v>512</v>
      </c>
      <c r="AO416" s="15" t="str">
        <f>IF(AN416="555","Champions",
IF(AND(LEFT(AN416,1)="5", MID(AN416,2,1)&gt;="3"),"Loyal Customers",
IF(MID(AN416,2,1)="5","Frequent Buyers",
IF(RIGHT(AN416,1)="5","Big Spenders",
IF(LEFT(AN416,1)="4","Potential Loyalists",
IF(LEFT(AN416,1)="3","Needs Attention",
IF(LEFT(AN416,1)="2","About to Sleep",
IF(LEFT(AN416,1)="1","Lost",
IF(LEFT(AN416,1)&lt;="2","At Risk","Others")))))))))</f>
        <v>Others</v>
      </c>
    </row>
    <row r="417" spans="1:41" x14ac:dyDescent="0.3">
      <c r="A417">
        <v>3112</v>
      </c>
      <c r="B417">
        <v>1977</v>
      </c>
      <c r="C417" t="s">
        <v>41</v>
      </c>
      <c r="D417" t="s">
        <v>33</v>
      </c>
      <c r="E417">
        <v>22701</v>
      </c>
      <c r="F417">
        <v>1</v>
      </c>
      <c r="G417">
        <v>0</v>
      </c>
      <c r="H417" s="1">
        <v>41522</v>
      </c>
      <c r="I417">
        <v>2</v>
      </c>
      <c r="J417">
        <v>2</v>
      </c>
      <c r="K417">
        <v>4</v>
      </c>
      <c r="L417">
        <v>9</v>
      </c>
      <c r="M417">
        <v>0</v>
      </c>
      <c r="N417">
        <v>4</v>
      </c>
      <c r="O417">
        <v>5</v>
      </c>
      <c r="P417">
        <v>1</v>
      </c>
      <c r="Q417">
        <v>1</v>
      </c>
      <c r="R417">
        <v>0</v>
      </c>
      <c r="S417">
        <v>3</v>
      </c>
      <c r="T417">
        <v>5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30</v>
      </c>
      <c r="AC417" s="13">
        <f>SUM(Table13[[#This Row],[MntWines]:[MntGoldProds]])</f>
        <v>24</v>
      </c>
      <c r="AD417" s="13">
        <f>AVERAGE(Table13[[#This Row],[MntWines]:[MntGoldProds]])</f>
        <v>4</v>
      </c>
      <c r="AG417">
        <f>SUM(Table13[[#This Row],[NumDealsPurchases]:[NumStorePurchases]])</f>
        <v>5</v>
      </c>
      <c r="AH417" s="14">
        <f>44232-Table13[[#This Row],[Dt_Customer]]</f>
        <v>2710</v>
      </c>
      <c r="AJ417" s="13">
        <f>Table13[[#This Row],[NumDealsPurchases]]/Table13[[#This Row],[Total Number of Purchases]]*100</f>
        <v>20</v>
      </c>
      <c r="AK417">
        <f>6-ROUNDUP(_xlfn.PERCENTRANK.INC(Table13[Recency],Table13[[#This Row],[Recency]])*5, 0)</f>
        <v>5</v>
      </c>
      <c r="AL417" s="15">
        <f>ROUNDUP(_xlfn.PERCENTRANK.INC(Table13[Total Number of Purchases],Table13[[#This Row],[Total Number of Purchases]])*5,0)</f>
        <v>1</v>
      </c>
      <c r="AM417" s="15">
        <f>ROUNDUP(_xlfn.PERCENTRANK.INC(Table13[Total Spend],Table13[[#This Row],[Total Spend]])*5,0)</f>
        <v>1</v>
      </c>
      <c r="AN417" s="15" t="str">
        <f>Table13[[#This Row],[Recency Score]]&amp;Table13[[#This Row],[Frequency Score]]&amp;Table13[[#This Row],[Monetary Score]]</f>
        <v>511</v>
      </c>
      <c r="AO417" s="15" t="str">
        <f>IF(AN417="555","Champions",
IF(AND(LEFT(AN417,1)="5", MID(AN417,2,1)&gt;="3"),"Loyal Customers",
IF(MID(AN417,2,1)="5","Frequent Buyers",
IF(RIGHT(AN417,1)="5","Big Spenders",
IF(LEFT(AN417,1)="4","Potential Loyalists",
IF(LEFT(AN417,1)="3","Needs Attention",
IF(LEFT(AN417,1)="2","About to Sleep",
IF(LEFT(AN417,1)="1","Lost",
IF(LEFT(AN417,1)&lt;="2","At Risk","Others")))))))))</f>
        <v>Others</v>
      </c>
    </row>
    <row r="418" spans="1:41" x14ac:dyDescent="0.3">
      <c r="A418">
        <v>4808</v>
      </c>
      <c r="B418">
        <v>1956</v>
      </c>
      <c r="C418" t="s">
        <v>28</v>
      </c>
      <c r="D418" t="s">
        <v>33</v>
      </c>
      <c r="E418">
        <v>15759</v>
      </c>
      <c r="F418">
        <v>0</v>
      </c>
      <c r="G418">
        <v>0</v>
      </c>
      <c r="H418" s="1">
        <v>41522</v>
      </c>
      <c r="I418">
        <v>12</v>
      </c>
      <c r="J418">
        <v>1</v>
      </c>
      <c r="K418">
        <v>2</v>
      </c>
      <c r="L418">
        <v>5</v>
      </c>
      <c r="M418">
        <v>6</v>
      </c>
      <c r="N418">
        <v>0</v>
      </c>
      <c r="O418">
        <v>3</v>
      </c>
      <c r="P418">
        <v>1</v>
      </c>
      <c r="Q418">
        <v>1</v>
      </c>
      <c r="R418">
        <v>0</v>
      </c>
      <c r="S418">
        <v>2</v>
      </c>
      <c r="T418">
        <v>7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t="s">
        <v>30</v>
      </c>
      <c r="AC418" s="13">
        <f>SUM(Table13[[#This Row],[MntWines]:[MntGoldProds]])</f>
        <v>17</v>
      </c>
      <c r="AD418" s="13">
        <f>AVERAGE(Table13[[#This Row],[MntWines]:[MntGoldProds]])</f>
        <v>2.8333333333333335</v>
      </c>
      <c r="AG418">
        <f>SUM(Table13[[#This Row],[NumDealsPurchases]:[NumStorePurchases]])</f>
        <v>4</v>
      </c>
      <c r="AH418" s="14">
        <f>44232-Table13[[#This Row],[Dt_Customer]]</f>
        <v>2710</v>
      </c>
      <c r="AJ418" s="13">
        <f>Table13[[#This Row],[NumDealsPurchases]]/Table13[[#This Row],[Total Number of Purchases]]*100</f>
        <v>25</v>
      </c>
      <c r="AK418">
        <f>6-ROUNDUP(_xlfn.PERCENTRANK.INC(Table13[Recency],Table13[[#This Row],[Recency]])*5, 0)</f>
        <v>5</v>
      </c>
      <c r="AL418" s="15">
        <f>ROUNDUP(_xlfn.PERCENTRANK.INC(Table13[Total Number of Purchases],Table13[[#This Row],[Total Number of Purchases]])*5,0)</f>
        <v>1</v>
      </c>
      <c r="AM418" s="15">
        <f>ROUNDUP(_xlfn.PERCENTRANK.INC(Table13[Total Spend],Table13[[#This Row],[Total Spend]])*5,0)</f>
        <v>1</v>
      </c>
      <c r="AN418" s="15" t="str">
        <f>Table13[[#This Row],[Recency Score]]&amp;Table13[[#This Row],[Frequency Score]]&amp;Table13[[#This Row],[Monetary Score]]</f>
        <v>511</v>
      </c>
      <c r="AO418" s="15" t="str">
        <f>IF(AN418="555","Champions",
IF(AND(LEFT(AN418,1)="5", MID(AN418,2,1)&gt;="3"),"Loyal Customers",
IF(MID(AN418,2,1)="5","Frequent Buyers",
IF(RIGHT(AN418,1)="5","Big Spenders",
IF(LEFT(AN418,1)="4","Potential Loyalists",
IF(LEFT(AN418,1)="3","Needs Attention",
IF(LEFT(AN418,1)="2","About to Sleep",
IF(LEFT(AN418,1)="1","Lost",
IF(LEFT(AN418,1)&lt;="2","At Risk","Others")))))))))</f>
        <v>Others</v>
      </c>
    </row>
    <row r="419" spans="1:41" x14ac:dyDescent="0.3">
      <c r="A419">
        <v>10401</v>
      </c>
      <c r="B419">
        <v>1976</v>
      </c>
      <c r="C419" t="s">
        <v>38</v>
      </c>
      <c r="D419" t="s">
        <v>35</v>
      </c>
      <c r="E419">
        <v>26326</v>
      </c>
      <c r="F419">
        <v>0</v>
      </c>
      <c r="G419">
        <v>0</v>
      </c>
      <c r="H419" s="1">
        <v>41521</v>
      </c>
      <c r="I419">
        <v>12</v>
      </c>
      <c r="J419">
        <v>1</v>
      </c>
      <c r="K419">
        <v>0</v>
      </c>
      <c r="L419">
        <v>5</v>
      </c>
      <c r="M419">
        <v>0</v>
      </c>
      <c r="N419">
        <v>3</v>
      </c>
      <c r="O419">
        <v>9</v>
      </c>
      <c r="P419">
        <v>1</v>
      </c>
      <c r="Q419">
        <v>0</v>
      </c>
      <c r="R419">
        <v>0</v>
      </c>
      <c r="S419">
        <v>3</v>
      </c>
      <c r="T419">
        <v>3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 t="s">
        <v>39</v>
      </c>
      <c r="AC419" s="13">
        <f>SUM(Table13[[#This Row],[MntWines]:[MntGoldProds]])</f>
        <v>18</v>
      </c>
      <c r="AD419" s="13">
        <f>AVERAGE(Table13[[#This Row],[MntWines]:[MntGoldProds]])</f>
        <v>3</v>
      </c>
      <c r="AG419">
        <f>SUM(Table13[[#This Row],[NumDealsPurchases]:[NumStorePurchases]])</f>
        <v>4</v>
      </c>
      <c r="AH419" s="14">
        <f>44232-Table13[[#This Row],[Dt_Customer]]</f>
        <v>2711</v>
      </c>
      <c r="AJ419" s="13">
        <f>Table13[[#This Row],[NumDealsPurchases]]/Table13[[#This Row],[Total Number of Purchases]]*100</f>
        <v>25</v>
      </c>
      <c r="AK419">
        <f>6-ROUNDUP(_xlfn.PERCENTRANK.INC(Table13[Recency],Table13[[#This Row],[Recency]])*5, 0)</f>
        <v>5</v>
      </c>
      <c r="AL419" s="15">
        <f>ROUNDUP(_xlfn.PERCENTRANK.INC(Table13[Total Number of Purchases],Table13[[#This Row],[Total Number of Purchases]])*5,0)</f>
        <v>1</v>
      </c>
      <c r="AM419" s="15">
        <f>ROUNDUP(_xlfn.PERCENTRANK.INC(Table13[Total Spend],Table13[[#This Row],[Total Spend]])*5,0)</f>
        <v>1</v>
      </c>
      <c r="AN419" s="15" t="str">
        <f>Table13[[#This Row],[Recency Score]]&amp;Table13[[#This Row],[Frequency Score]]&amp;Table13[[#This Row],[Monetary Score]]</f>
        <v>511</v>
      </c>
      <c r="AO419" s="15" t="str">
        <f>IF(AN419="555","Champions",
IF(AND(LEFT(AN419,1)="5", MID(AN419,2,1)&gt;="3"),"Loyal Customers",
IF(MID(AN419,2,1)="5","Frequent Buyers",
IF(RIGHT(AN419,1)="5","Big Spenders",
IF(LEFT(AN419,1)="4","Potential Loyalists",
IF(LEFT(AN419,1)="3","Needs Attention",
IF(LEFT(AN419,1)="2","About to Sleep",
IF(LEFT(AN419,1)="1","Lost",
IF(LEFT(AN419,1)&lt;="2","At Risk","Others")))))))))</f>
        <v>Others</v>
      </c>
    </row>
    <row r="420" spans="1:41" x14ac:dyDescent="0.3">
      <c r="A420">
        <v>6365</v>
      </c>
      <c r="B420">
        <v>1987</v>
      </c>
      <c r="C420" t="s">
        <v>38</v>
      </c>
      <c r="D420" t="s">
        <v>33</v>
      </c>
      <c r="E420">
        <v>30390</v>
      </c>
      <c r="F420">
        <v>0</v>
      </c>
      <c r="G420">
        <v>0</v>
      </c>
      <c r="H420" s="1">
        <v>41519</v>
      </c>
      <c r="I420">
        <v>5</v>
      </c>
      <c r="J420">
        <v>10</v>
      </c>
      <c r="K420">
        <v>12</v>
      </c>
      <c r="L420">
        <v>12</v>
      </c>
      <c r="M420">
        <v>25</v>
      </c>
      <c r="N420">
        <v>1</v>
      </c>
      <c r="O420">
        <v>20</v>
      </c>
      <c r="P420">
        <v>1</v>
      </c>
      <c r="Q420">
        <v>2</v>
      </c>
      <c r="R420">
        <v>0</v>
      </c>
      <c r="S420">
        <v>3</v>
      </c>
      <c r="T420">
        <v>6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40</v>
      </c>
      <c r="AC420" s="13">
        <f>SUM(Table13[[#This Row],[MntWines]:[MntGoldProds]])</f>
        <v>80</v>
      </c>
      <c r="AD420" s="13">
        <f>AVERAGE(Table13[[#This Row],[MntWines]:[MntGoldProds]])</f>
        <v>13.333333333333334</v>
      </c>
      <c r="AG420">
        <f>SUM(Table13[[#This Row],[NumDealsPurchases]:[NumStorePurchases]])</f>
        <v>6</v>
      </c>
      <c r="AH420" s="14">
        <f>44232-Table13[[#This Row],[Dt_Customer]]</f>
        <v>2713</v>
      </c>
      <c r="AJ420" s="13">
        <f>Table13[[#This Row],[NumDealsPurchases]]/Table13[[#This Row],[Total Number of Purchases]]*100</f>
        <v>16.666666666666664</v>
      </c>
      <c r="AK420">
        <f>6-ROUNDUP(_xlfn.PERCENTRANK.INC(Table13[Recency],Table13[[#This Row],[Recency]])*5, 0)</f>
        <v>5</v>
      </c>
      <c r="AL420" s="15">
        <f>ROUNDUP(_xlfn.PERCENTRANK.INC(Table13[Total Number of Purchases],Table13[[#This Row],[Total Number of Purchases]])*5,0)</f>
        <v>1</v>
      </c>
      <c r="AM420" s="15">
        <f>ROUNDUP(_xlfn.PERCENTRANK.INC(Table13[Total Spend],Table13[[#This Row],[Total Spend]])*5,0)</f>
        <v>2</v>
      </c>
      <c r="AN420" s="15" t="str">
        <f>Table13[[#This Row],[Recency Score]]&amp;Table13[[#This Row],[Frequency Score]]&amp;Table13[[#This Row],[Monetary Score]]</f>
        <v>512</v>
      </c>
      <c r="AO420" s="15" t="str">
        <f>IF(AN420="555","Champions",
IF(AND(LEFT(AN420,1)="5", MID(AN420,2,1)&gt;="3"),"Loyal Customers",
IF(MID(AN420,2,1)="5","Frequent Buyers",
IF(RIGHT(AN420,1)="5","Big Spenders",
IF(LEFT(AN420,1)="4","Potential Loyalists",
IF(LEFT(AN420,1)="3","Needs Attention",
IF(LEFT(AN420,1)="2","About to Sleep",
IF(LEFT(AN420,1)="1","Lost",
IF(LEFT(AN420,1)&lt;="2","At Risk","Others")))))))))</f>
        <v>Others</v>
      </c>
    </row>
    <row r="421" spans="1:41" x14ac:dyDescent="0.3">
      <c r="A421">
        <v>87</v>
      </c>
      <c r="B421">
        <v>1981</v>
      </c>
      <c r="C421" t="s">
        <v>38</v>
      </c>
      <c r="D421" t="s">
        <v>33</v>
      </c>
      <c r="E421">
        <v>27733</v>
      </c>
      <c r="F421">
        <v>1</v>
      </c>
      <c r="G421">
        <v>0</v>
      </c>
      <c r="H421" s="1">
        <v>41512</v>
      </c>
      <c r="I421">
        <v>16</v>
      </c>
      <c r="J421">
        <v>0</v>
      </c>
      <c r="K421">
        <v>7</v>
      </c>
      <c r="L421">
        <v>5</v>
      </c>
      <c r="M421">
        <v>26</v>
      </c>
      <c r="N421">
        <v>2</v>
      </c>
      <c r="O421">
        <v>17</v>
      </c>
      <c r="P421">
        <v>2</v>
      </c>
      <c r="Q421">
        <v>2</v>
      </c>
      <c r="R421">
        <v>0</v>
      </c>
      <c r="S421">
        <v>3</v>
      </c>
      <c r="T421">
        <v>7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39</v>
      </c>
      <c r="AC421" s="13">
        <f>SUM(Table13[[#This Row],[MntWines]:[MntGoldProds]])</f>
        <v>57</v>
      </c>
      <c r="AD421" s="13">
        <f>AVERAGE(Table13[[#This Row],[MntWines]:[MntGoldProds]])</f>
        <v>9.5</v>
      </c>
      <c r="AG421">
        <f>SUM(Table13[[#This Row],[NumDealsPurchases]:[NumStorePurchases]])</f>
        <v>7</v>
      </c>
      <c r="AH421" s="14">
        <f>44232-Table13[[#This Row],[Dt_Customer]]</f>
        <v>2720</v>
      </c>
      <c r="AJ421" s="13">
        <f>Table13[[#This Row],[NumDealsPurchases]]/Table13[[#This Row],[Total Number of Purchases]]*100</f>
        <v>28.571428571428569</v>
      </c>
      <c r="AK421">
        <f>6-ROUNDUP(_xlfn.PERCENTRANK.INC(Table13[Recency],Table13[[#This Row],[Recency]])*5, 0)</f>
        <v>5</v>
      </c>
      <c r="AL421" s="15">
        <f>ROUNDUP(_xlfn.PERCENTRANK.INC(Table13[Total Number of Purchases],Table13[[#This Row],[Total Number of Purchases]])*5,0)</f>
        <v>1</v>
      </c>
      <c r="AM421" s="15">
        <f>ROUNDUP(_xlfn.PERCENTRANK.INC(Table13[Total Spend],Table13[[#This Row],[Total Spend]])*5,0)</f>
        <v>2</v>
      </c>
      <c r="AN421" s="15" t="str">
        <f>Table13[[#This Row],[Recency Score]]&amp;Table13[[#This Row],[Frequency Score]]&amp;Table13[[#This Row],[Monetary Score]]</f>
        <v>512</v>
      </c>
      <c r="AO421" s="15" t="str">
        <f>IF(AN421="555","Champions",
IF(AND(LEFT(AN421,1)="5", MID(AN421,2,1)&gt;="3"),"Loyal Customers",
IF(MID(AN421,2,1)="5","Frequent Buyers",
IF(RIGHT(AN421,1)="5","Big Spenders",
IF(LEFT(AN421,1)="4","Potential Loyalists",
IF(LEFT(AN421,1)="3","Needs Attention",
IF(LEFT(AN421,1)="2","About to Sleep",
IF(LEFT(AN421,1)="1","Lost",
IF(LEFT(AN421,1)&lt;="2","At Risk","Others")))))))))</f>
        <v>Others</v>
      </c>
    </row>
    <row r="422" spans="1:41" x14ac:dyDescent="0.3">
      <c r="A422">
        <v>5429</v>
      </c>
      <c r="B422">
        <v>1948</v>
      </c>
      <c r="C422" t="s">
        <v>37</v>
      </c>
      <c r="D422" t="s">
        <v>33</v>
      </c>
      <c r="E422">
        <v>45579</v>
      </c>
      <c r="F422">
        <v>0</v>
      </c>
      <c r="G422">
        <v>1</v>
      </c>
      <c r="H422" s="1">
        <v>41506</v>
      </c>
      <c r="I422">
        <v>10</v>
      </c>
      <c r="J422">
        <v>145</v>
      </c>
      <c r="K422">
        <v>1</v>
      </c>
      <c r="L422">
        <v>33</v>
      </c>
      <c r="M422">
        <v>2</v>
      </c>
      <c r="N422">
        <v>1</v>
      </c>
      <c r="O422">
        <v>1</v>
      </c>
      <c r="P422">
        <v>1</v>
      </c>
      <c r="Q422">
        <v>4</v>
      </c>
      <c r="R422">
        <v>1</v>
      </c>
      <c r="S422">
        <v>4</v>
      </c>
      <c r="T422">
        <v>6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t="s">
        <v>30</v>
      </c>
      <c r="AC422" s="13">
        <f>SUM(Table13[[#This Row],[MntWines]:[MntGoldProds]])</f>
        <v>183</v>
      </c>
      <c r="AD422" s="13">
        <f>AVERAGE(Table13[[#This Row],[MntWines]:[MntGoldProds]])</f>
        <v>30.5</v>
      </c>
      <c r="AG422">
        <f>SUM(Table13[[#This Row],[NumDealsPurchases]:[NumStorePurchases]])</f>
        <v>10</v>
      </c>
      <c r="AH422" s="14">
        <f>44232-Table13[[#This Row],[Dt_Customer]]</f>
        <v>2726</v>
      </c>
      <c r="AJ422" s="13">
        <f>Table13[[#This Row],[NumDealsPurchases]]/Table13[[#This Row],[Total Number of Purchases]]*100</f>
        <v>10</v>
      </c>
      <c r="AK422">
        <f>6-ROUNDUP(_xlfn.PERCENTRANK.INC(Table13[Recency],Table13[[#This Row],[Recency]])*5, 0)</f>
        <v>5</v>
      </c>
      <c r="AL422" s="15">
        <f>ROUNDUP(_xlfn.PERCENTRANK.INC(Table13[Total Number of Purchases],Table13[[#This Row],[Total Number of Purchases]])*5,0)</f>
        <v>2</v>
      </c>
      <c r="AM422" s="15">
        <f>ROUNDUP(_xlfn.PERCENTRANK.INC(Table13[Total Spend],Table13[[#This Row],[Total Spend]])*5,0)</f>
        <v>2</v>
      </c>
      <c r="AN422" s="15" t="str">
        <f>Table13[[#This Row],[Recency Score]]&amp;Table13[[#This Row],[Frequency Score]]&amp;Table13[[#This Row],[Monetary Score]]</f>
        <v>522</v>
      </c>
      <c r="AO422" s="15" t="str">
        <f>IF(AN422="555","Champions",
IF(AND(LEFT(AN422,1)="5", MID(AN422,2,1)&gt;="3"),"Loyal Customers",
IF(MID(AN422,2,1)="5","Frequent Buyers",
IF(RIGHT(AN422,1)="5","Big Spenders",
IF(LEFT(AN422,1)="4","Potential Loyalists",
IF(LEFT(AN422,1)="3","Needs Attention",
IF(LEFT(AN422,1)="2","About to Sleep",
IF(LEFT(AN422,1)="1","Lost",
IF(LEFT(AN422,1)&lt;="2","At Risk","Others")))))))))</f>
        <v>Others</v>
      </c>
    </row>
    <row r="423" spans="1:41" x14ac:dyDescent="0.3">
      <c r="A423">
        <v>577</v>
      </c>
      <c r="B423">
        <v>1976</v>
      </c>
      <c r="C423" t="s">
        <v>38</v>
      </c>
      <c r="D423" t="s">
        <v>35</v>
      </c>
      <c r="E423">
        <v>26907</v>
      </c>
      <c r="F423">
        <v>1</v>
      </c>
      <c r="G423">
        <v>1</v>
      </c>
      <c r="H423" s="1">
        <v>41506</v>
      </c>
      <c r="I423">
        <v>10</v>
      </c>
      <c r="J423">
        <v>9</v>
      </c>
      <c r="K423">
        <v>1</v>
      </c>
      <c r="L423">
        <v>7</v>
      </c>
      <c r="M423">
        <v>0</v>
      </c>
      <c r="N423">
        <v>3</v>
      </c>
      <c r="O423">
        <v>2</v>
      </c>
      <c r="P423">
        <v>2</v>
      </c>
      <c r="Q423">
        <v>1</v>
      </c>
      <c r="R423">
        <v>0</v>
      </c>
      <c r="S423">
        <v>3</v>
      </c>
      <c r="T423">
        <v>7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30</v>
      </c>
      <c r="AC423" s="13">
        <f>SUM(Table13[[#This Row],[MntWines]:[MntGoldProds]])</f>
        <v>22</v>
      </c>
      <c r="AD423" s="13">
        <f>AVERAGE(Table13[[#This Row],[MntWines]:[MntGoldProds]])</f>
        <v>3.6666666666666665</v>
      </c>
      <c r="AG423">
        <f>SUM(Table13[[#This Row],[NumDealsPurchases]:[NumStorePurchases]])</f>
        <v>6</v>
      </c>
      <c r="AH423" s="14">
        <f>44232-Table13[[#This Row],[Dt_Customer]]</f>
        <v>2726</v>
      </c>
      <c r="AJ423" s="13">
        <f>Table13[[#This Row],[NumDealsPurchases]]/Table13[[#This Row],[Total Number of Purchases]]*100</f>
        <v>33.333333333333329</v>
      </c>
      <c r="AK423">
        <f>6-ROUNDUP(_xlfn.PERCENTRANK.INC(Table13[Recency],Table13[[#This Row],[Recency]])*5, 0)</f>
        <v>5</v>
      </c>
      <c r="AL423" s="15">
        <f>ROUNDUP(_xlfn.PERCENTRANK.INC(Table13[Total Number of Purchases],Table13[[#This Row],[Total Number of Purchases]])*5,0)</f>
        <v>1</v>
      </c>
      <c r="AM423" s="15">
        <f>ROUNDUP(_xlfn.PERCENTRANK.INC(Table13[Total Spend],Table13[[#This Row],[Total Spend]])*5,0)</f>
        <v>1</v>
      </c>
      <c r="AN423" s="15" t="str">
        <f>Table13[[#This Row],[Recency Score]]&amp;Table13[[#This Row],[Frequency Score]]&amp;Table13[[#This Row],[Monetary Score]]</f>
        <v>511</v>
      </c>
      <c r="AO423" s="15" t="str">
        <f>IF(AN423="555","Champions",
IF(AND(LEFT(AN423,1)="5", MID(AN423,2,1)&gt;="3"),"Loyal Customers",
IF(MID(AN423,2,1)="5","Frequent Buyers",
IF(RIGHT(AN423,1)="5","Big Spenders",
IF(LEFT(AN423,1)="4","Potential Loyalists",
IF(LEFT(AN423,1)="3","Needs Attention",
IF(LEFT(AN423,1)="2","About to Sleep",
IF(LEFT(AN423,1)="1","Lost",
IF(LEFT(AN423,1)&lt;="2","At Risk","Others")))))))))</f>
        <v>Others</v>
      </c>
    </row>
    <row r="424" spans="1:41" x14ac:dyDescent="0.3">
      <c r="A424">
        <v>8702</v>
      </c>
      <c r="B424">
        <v>1976</v>
      </c>
      <c r="C424" t="s">
        <v>38</v>
      </c>
      <c r="D424" t="s">
        <v>35</v>
      </c>
      <c r="E424">
        <v>26907</v>
      </c>
      <c r="F424">
        <v>1</v>
      </c>
      <c r="G424">
        <v>1</v>
      </c>
      <c r="H424" s="1">
        <v>41506</v>
      </c>
      <c r="I424">
        <v>10</v>
      </c>
      <c r="J424">
        <v>9</v>
      </c>
      <c r="K424">
        <v>1</v>
      </c>
      <c r="L424">
        <v>7</v>
      </c>
      <c r="M424">
        <v>0</v>
      </c>
      <c r="N424">
        <v>3</v>
      </c>
      <c r="O424">
        <v>2</v>
      </c>
      <c r="P424">
        <v>2</v>
      </c>
      <c r="Q424">
        <v>1</v>
      </c>
      <c r="R424">
        <v>0</v>
      </c>
      <c r="S424">
        <v>3</v>
      </c>
      <c r="T424">
        <v>7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36</v>
      </c>
      <c r="AC424" s="13">
        <f>SUM(Table13[[#This Row],[MntWines]:[MntGoldProds]])</f>
        <v>22</v>
      </c>
      <c r="AD424" s="13">
        <f>AVERAGE(Table13[[#This Row],[MntWines]:[MntGoldProds]])</f>
        <v>3.6666666666666665</v>
      </c>
      <c r="AG424">
        <f>SUM(Table13[[#This Row],[NumDealsPurchases]:[NumStorePurchases]])</f>
        <v>6</v>
      </c>
      <c r="AH424" s="14">
        <f>44232-Table13[[#This Row],[Dt_Customer]]</f>
        <v>2726</v>
      </c>
      <c r="AJ424" s="13">
        <f>Table13[[#This Row],[NumDealsPurchases]]/Table13[[#This Row],[Total Number of Purchases]]*100</f>
        <v>33.333333333333329</v>
      </c>
      <c r="AK424">
        <f>6-ROUNDUP(_xlfn.PERCENTRANK.INC(Table13[Recency],Table13[[#This Row],[Recency]])*5, 0)</f>
        <v>5</v>
      </c>
      <c r="AL424" s="15">
        <f>ROUNDUP(_xlfn.PERCENTRANK.INC(Table13[Total Number of Purchases],Table13[[#This Row],[Total Number of Purchases]])*5,0)</f>
        <v>1</v>
      </c>
      <c r="AM424" s="15">
        <f>ROUNDUP(_xlfn.PERCENTRANK.INC(Table13[Total Spend],Table13[[#This Row],[Total Spend]])*5,0)</f>
        <v>1</v>
      </c>
      <c r="AN424" s="15" t="str">
        <f>Table13[[#This Row],[Recency Score]]&amp;Table13[[#This Row],[Frequency Score]]&amp;Table13[[#This Row],[Monetary Score]]</f>
        <v>511</v>
      </c>
      <c r="AO424" s="15" t="str">
        <f>IF(AN424="555","Champions",
IF(AND(LEFT(AN424,1)="5", MID(AN424,2,1)&gt;="3"),"Loyal Customers",
IF(MID(AN424,2,1)="5","Frequent Buyers",
IF(RIGHT(AN424,1)="5","Big Spenders",
IF(LEFT(AN424,1)="4","Potential Loyalists",
IF(LEFT(AN424,1)="3","Needs Attention",
IF(LEFT(AN424,1)="2","About to Sleep",
IF(LEFT(AN424,1)="1","Lost",
IF(LEFT(AN424,1)&lt;="2","At Risk","Others")))))))))</f>
        <v>Others</v>
      </c>
    </row>
    <row r="425" spans="1:41" x14ac:dyDescent="0.3">
      <c r="A425">
        <v>6770</v>
      </c>
      <c r="B425">
        <v>1985</v>
      </c>
      <c r="C425" t="s">
        <v>28</v>
      </c>
      <c r="D425" t="s">
        <v>33</v>
      </c>
      <c r="E425">
        <v>21355</v>
      </c>
      <c r="F425">
        <v>1</v>
      </c>
      <c r="G425">
        <v>0</v>
      </c>
      <c r="H425" s="1">
        <v>41506</v>
      </c>
      <c r="I425">
        <v>5</v>
      </c>
      <c r="J425">
        <v>5</v>
      </c>
      <c r="K425">
        <v>13</v>
      </c>
      <c r="L425">
        <v>14</v>
      </c>
      <c r="M425">
        <v>0</v>
      </c>
      <c r="N425">
        <v>5</v>
      </c>
      <c r="O425">
        <v>31</v>
      </c>
      <c r="P425">
        <v>2</v>
      </c>
      <c r="Q425">
        <v>2</v>
      </c>
      <c r="R425">
        <v>1</v>
      </c>
      <c r="S425">
        <v>2</v>
      </c>
      <c r="T425">
        <v>6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1</v>
      </c>
      <c r="AA425">
        <v>0</v>
      </c>
      <c r="AB425" t="s">
        <v>34</v>
      </c>
      <c r="AC425" s="13">
        <f>SUM(Table13[[#This Row],[MntWines]:[MntGoldProds]])</f>
        <v>68</v>
      </c>
      <c r="AD425" s="13">
        <f>AVERAGE(Table13[[#This Row],[MntWines]:[MntGoldProds]])</f>
        <v>11.333333333333334</v>
      </c>
      <c r="AG425">
        <f>SUM(Table13[[#This Row],[NumDealsPurchases]:[NumStorePurchases]])</f>
        <v>7</v>
      </c>
      <c r="AH425" s="14">
        <f>44232-Table13[[#This Row],[Dt_Customer]]</f>
        <v>2726</v>
      </c>
      <c r="AJ425" s="13">
        <f>Table13[[#This Row],[NumDealsPurchases]]/Table13[[#This Row],[Total Number of Purchases]]*100</f>
        <v>28.571428571428569</v>
      </c>
      <c r="AK425">
        <f>6-ROUNDUP(_xlfn.PERCENTRANK.INC(Table13[Recency],Table13[[#This Row],[Recency]])*5, 0)</f>
        <v>5</v>
      </c>
      <c r="AL425" s="15">
        <f>ROUNDUP(_xlfn.PERCENTRANK.INC(Table13[Total Number of Purchases],Table13[[#This Row],[Total Number of Purchases]])*5,0)</f>
        <v>1</v>
      </c>
      <c r="AM425" s="15">
        <f>ROUNDUP(_xlfn.PERCENTRANK.INC(Table13[Total Spend],Table13[[#This Row],[Total Spend]])*5,0)</f>
        <v>2</v>
      </c>
      <c r="AN425" s="15" t="str">
        <f>Table13[[#This Row],[Recency Score]]&amp;Table13[[#This Row],[Frequency Score]]&amp;Table13[[#This Row],[Monetary Score]]</f>
        <v>512</v>
      </c>
      <c r="AO425" s="15" t="str">
        <f>IF(AN425="555","Champions",
IF(AND(LEFT(AN425,1)="5", MID(AN425,2,1)&gt;="3"),"Loyal Customers",
IF(MID(AN425,2,1)="5","Frequent Buyers",
IF(RIGHT(AN425,1)="5","Big Spenders",
IF(LEFT(AN425,1)="4","Potential Loyalists",
IF(LEFT(AN425,1)="3","Needs Attention",
IF(LEFT(AN425,1)="2","About to Sleep",
IF(LEFT(AN425,1)="1","Lost",
IF(LEFT(AN425,1)&lt;="2","At Risk","Others")))))))))</f>
        <v>Others</v>
      </c>
    </row>
    <row r="426" spans="1:41" x14ac:dyDescent="0.3">
      <c r="A426">
        <v>8234</v>
      </c>
      <c r="B426">
        <v>1973</v>
      </c>
      <c r="C426" t="s">
        <v>44</v>
      </c>
      <c r="D426" t="s">
        <v>35</v>
      </c>
      <c r="E426">
        <v>27190</v>
      </c>
      <c r="F426">
        <v>1</v>
      </c>
      <c r="G426">
        <v>0</v>
      </c>
      <c r="H426" s="1">
        <v>41501</v>
      </c>
      <c r="I426">
        <v>13</v>
      </c>
      <c r="J426">
        <v>1</v>
      </c>
      <c r="K426">
        <v>6</v>
      </c>
      <c r="L426">
        <v>7</v>
      </c>
      <c r="M426">
        <v>0</v>
      </c>
      <c r="N426">
        <v>1</v>
      </c>
      <c r="O426">
        <v>3</v>
      </c>
      <c r="P426">
        <v>1</v>
      </c>
      <c r="Q426">
        <v>1</v>
      </c>
      <c r="R426">
        <v>0</v>
      </c>
      <c r="S426">
        <v>2</v>
      </c>
      <c r="T426">
        <v>8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1</v>
      </c>
      <c r="AA426">
        <v>0</v>
      </c>
      <c r="AB426" t="s">
        <v>30</v>
      </c>
      <c r="AC426" s="13">
        <f>SUM(Table13[[#This Row],[MntWines]:[MntGoldProds]])</f>
        <v>18</v>
      </c>
      <c r="AD426" s="13">
        <f>AVERAGE(Table13[[#This Row],[MntWines]:[MntGoldProds]])</f>
        <v>3</v>
      </c>
      <c r="AG426">
        <f>SUM(Table13[[#This Row],[NumDealsPurchases]:[NumStorePurchases]])</f>
        <v>4</v>
      </c>
      <c r="AH426" s="14">
        <f>44232-Table13[[#This Row],[Dt_Customer]]</f>
        <v>2731</v>
      </c>
      <c r="AJ426" s="13">
        <f>Table13[[#This Row],[NumDealsPurchases]]/Table13[[#This Row],[Total Number of Purchases]]*100</f>
        <v>25</v>
      </c>
      <c r="AK426">
        <f>6-ROUNDUP(_xlfn.PERCENTRANK.INC(Table13[Recency],Table13[[#This Row],[Recency]])*5, 0)</f>
        <v>5</v>
      </c>
      <c r="AL426" s="15">
        <f>ROUNDUP(_xlfn.PERCENTRANK.INC(Table13[Total Number of Purchases],Table13[[#This Row],[Total Number of Purchases]])*5,0)</f>
        <v>1</v>
      </c>
      <c r="AM426" s="15">
        <f>ROUNDUP(_xlfn.PERCENTRANK.INC(Table13[Total Spend],Table13[[#This Row],[Total Spend]])*5,0)</f>
        <v>1</v>
      </c>
      <c r="AN426" s="15" t="str">
        <f>Table13[[#This Row],[Recency Score]]&amp;Table13[[#This Row],[Frequency Score]]&amp;Table13[[#This Row],[Monetary Score]]</f>
        <v>511</v>
      </c>
      <c r="AO426" s="15" t="str">
        <f>IF(AN426="555","Champions",
IF(AND(LEFT(AN426,1)="5", MID(AN426,2,1)&gt;="3"),"Loyal Customers",
IF(MID(AN426,2,1)="5","Frequent Buyers",
IF(RIGHT(AN426,1)="5","Big Spenders",
IF(LEFT(AN426,1)="4","Potential Loyalists",
IF(LEFT(AN426,1)="3","Needs Attention",
IF(LEFT(AN426,1)="2","About to Sleep",
IF(LEFT(AN426,1)="1","Lost",
IF(LEFT(AN426,1)&lt;="2","At Risk","Others")))))))))</f>
        <v>Others</v>
      </c>
    </row>
    <row r="427" spans="1:41" x14ac:dyDescent="0.3">
      <c r="A427">
        <v>5029</v>
      </c>
      <c r="B427">
        <v>1946</v>
      </c>
      <c r="C427" t="s">
        <v>28</v>
      </c>
      <c r="D427" t="s">
        <v>33</v>
      </c>
      <c r="E427">
        <v>18100</v>
      </c>
      <c r="F427">
        <v>0</v>
      </c>
      <c r="G427">
        <v>0</v>
      </c>
      <c r="H427" s="1">
        <v>41492</v>
      </c>
      <c r="I427">
        <v>14</v>
      </c>
      <c r="J427">
        <v>3</v>
      </c>
      <c r="K427">
        <v>1</v>
      </c>
      <c r="L427">
        <v>2</v>
      </c>
      <c r="M427">
        <v>4</v>
      </c>
      <c r="N427">
        <v>3</v>
      </c>
      <c r="O427">
        <v>1</v>
      </c>
      <c r="P427">
        <v>1</v>
      </c>
      <c r="Q427">
        <v>0</v>
      </c>
      <c r="R427">
        <v>0</v>
      </c>
      <c r="S427">
        <v>3</v>
      </c>
      <c r="T427">
        <v>5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t="s">
        <v>30</v>
      </c>
      <c r="AC427" s="13">
        <f>SUM(Table13[[#This Row],[MntWines]:[MntGoldProds]])</f>
        <v>14</v>
      </c>
      <c r="AD427" s="13">
        <f>AVERAGE(Table13[[#This Row],[MntWines]:[MntGoldProds]])</f>
        <v>2.3333333333333335</v>
      </c>
      <c r="AG427">
        <f>SUM(Table13[[#This Row],[NumDealsPurchases]:[NumStorePurchases]])</f>
        <v>4</v>
      </c>
      <c r="AH427" s="14">
        <f>44232-Table13[[#This Row],[Dt_Customer]]</f>
        <v>2740</v>
      </c>
      <c r="AJ427" s="13">
        <f>Table13[[#This Row],[NumDealsPurchases]]/Table13[[#This Row],[Total Number of Purchases]]*100</f>
        <v>25</v>
      </c>
      <c r="AK427">
        <f>6-ROUNDUP(_xlfn.PERCENTRANK.INC(Table13[Recency],Table13[[#This Row],[Recency]])*5, 0)</f>
        <v>5</v>
      </c>
      <c r="AL427" s="15">
        <f>ROUNDUP(_xlfn.PERCENTRANK.INC(Table13[Total Number of Purchases],Table13[[#This Row],[Total Number of Purchases]])*5,0)</f>
        <v>1</v>
      </c>
      <c r="AM427" s="15">
        <f>ROUNDUP(_xlfn.PERCENTRANK.INC(Table13[Total Spend],Table13[[#This Row],[Total Spend]])*5,0)</f>
        <v>1</v>
      </c>
      <c r="AN427" s="15" t="str">
        <f>Table13[[#This Row],[Recency Score]]&amp;Table13[[#This Row],[Frequency Score]]&amp;Table13[[#This Row],[Monetary Score]]</f>
        <v>511</v>
      </c>
      <c r="AO427" s="15" t="str">
        <f>IF(AN427="555","Champions",
IF(AND(LEFT(AN427,1)="5", MID(AN427,2,1)&gt;="3"),"Loyal Customers",
IF(MID(AN427,2,1)="5","Frequent Buyers",
IF(RIGHT(AN427,1)="5","Big Spenders",
IF(LEFT(AN427,1)="4","Potential Loyalists",
IF(LEFT(AN427,1)="3","Needs Attention",
IF(LEFT(AN427,1)="2","About to Sleep",
IF(LEFT(AN427,1)="1","Lost",
IF(LEFT(AN427,1)&lt;="2","At Risk","Others")))))))))</f>
        <v>Others</v>
      </c>
    </row>
    <row r="428" spans="1:41" x14ac:dyDescent="0.3">
      <c r="A428">
        <v>10477</v>
      </c>
      <c r="B428">
        <v>1973</v>
      </c>
      <c r="C428" t="s">
        <v>37</v>
      </c>
      <c r="D428" t="s">
        <v>35</v>
      </c>
      <c r="E428">
        <v>39435</v>
      </c>
      <c r="F428">
        <v>1</v>
      </c>
      <c r="G428">
        <v>0</v>
      </c>
      <c r="H428" s="1">
        <v>41492</v>
      </c>
      <c r="I428">
        <v>16</v>
      </c>
      <c r="J428">
        <v>71</v>
      </c>
      <c r="K428">
        <v>0</v>
      </c>
      <c r="L428">
        <v>18</v>
      </c>
      <c r="M428">
        <v>0</v>
      </c>
      <c r="N428">
        <v>0</v>
      </c>
      <c r="O428">
        <v>13</v>
      </c>
      <c r="P428">
        <v>1</v>
      </c>
      <c r="Q428">
        <v>3</v>
      </c>
      <c r="R428">
        <v>1</v>
      </c>
      <c r="S428">
        <v>2</v>
      </c>
      <c r="T428">
        <v>7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30</v>
      </c>
      <c r="AC428" s="13">
        <f>SUM(Table13[[#This Row],[MntWines]:[MntGoldProds]])</f>
        <v>102</v>
      </c>
      <c r="AD428" s="13">
        <f>AVERAGE(Table13[[#This Row],[MntWines]:[MntGoldProds]])</f>
        <v>17</v>
      </c>
      <c r="AG428">
        <f>SUM(Table13[[#This Row],[NumDealsPurchases]:[NumStorePurchases]])</f>
        <v>7</v>
      </c>
      <c r="AH428" s="14">
        <f>44232-Table13[[#This Row],[Dt_Customer]]</f>
        <v>2740</v>
      </c>
      <c r="AJ428" s="13">
        <f>Table13[[#This Row],[NumDealsPurchases]]/Table13[[#This Row],[Total Number of Purchases]]*100</f>
        <v>14.285714285714285</v>
      </c>
      <c r="AK428">
        <f>6-ROUNDUP(_xlfn.PERCENTRANK.INC(Table13[Recency],Table13[[#This Row],[Recency]])*5, 0)</f>
        <v>5</v>
      </c>
      <c r="AL428" s="15">
        <f>ROUNDUP(_xlfn.PERCENTRANK.INC(Table13[Total Number of Purchases],Table13[[#This Row],[Total Number of Purchases]])*5,0)</f>
        <v>1</v>
      </c>
      <c r="AM428" s="15">
        <f>ROUNDUP(_xlfn.PERCENTRANK.INC(Table13[Total Spend],Table13[[#This Row],[Total Spend]])*5,0)</f>
        <v>2</v>
      </c>
      <c r="AN428" s="15" t="str">
        <f>Table13[[#This Row],[Recency Score]]&amp;Table13[[#This Row],[Frequency Score]]&amp;Table13[[#This Row],[Monetary Score]]</f>
        <v>512</v>
      </c>
      <c r="AO428" s="15" t="str">
        <f>IF(AN428="555","Champions",
IF(AND(LEFT(AN428,1)="5", MID(AN428,2,1)&gt;="3"),"Loyal Customers",
IF(MID(AN428,2,1)="5","Frequent Buyers",
IF(RIGHT(AN428,1)="5","Big Spenders",
IF(LEFT(AN428,1)="4","Potential Loyalists",
IF(LEFT(AN428,1)="3","Needs Attention",
IF(LEFT(AN428,1)="2","About to Sleep",
IF(LEFT(AN428,1)="1","Lost",
IF(LEFT(AN428,1)&lt;="2","At Risk","Others")))))))))</f>
        <v>Others</v>
      </c>
    </row>
    <row r="429" spans="1:41" x14ac:dyDescent="0.3">
      <c r="A429">
        <v>4186</v>
      </c>
      <c r="B429">
        <v>1950</v>
      </c>
      <c r="C429" t="s">
        <v>28</v>
      </c>
      <c r="D429" t="s">
        <v>35</v>
      </c>
      <c r="E429">
        <v>34026</v>
      </c>
      <c r="F429">
        <v>1</v>
      </c>
      <c r="G429">
        <v>1</v>
      </c>
      <c r="H429" s="1">
        <v>41491</v>
      </c>
      <c r="I429">
        <v>11</v>
      </c>
      <c r="J429">
        <v>18</v>
      </c>
      <c r="K429">
        <v>6</v>
      </c>
      <c r="L429">
        <v>15</v>
      </c>
      <c r="M429">
        <v>12</v>
      </c>
      <c r="N429">
        <v>8</v>
      </c>
      <c r="O429">
        <v>17</v>
      </c>
      <c r="P429">
        <v>3</v>
      </c>
      <c r="Q429">
        <v>2</v>
      </c>
      <c r="R429">
        <v>1</v>
      </c>
      <c r="S429">
        <v>3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32</v>
      </c>
      <c r="AC429" s="13">
        <f>SUM(Table13[[#This Row],[MntWines]:[MntGoldProds]])</f>
        <v>76</v>
      </c>
      <c r="AD429" s="13">
        <f>AVERAGE(Table13[[#This Row],[MntWines]:[MntGoldProds]])</f>
        <v>12.666666666666666</v>
      </c>
      <c r="AG429">
        <f>SUM(Table13[[#This Row],[NumDealsPurchases]:[NumStorePurchases]])</f>
        <v>9</v>
      </c>
      <c r="AH429" s="14">
        <f>44232-Table13[[#This Row],[Dt_Customer]]</f>
        <v>2741</v>
      </c>
      <c r="AJ429" s="13">
        <f>Table13[[#This Row],[NumDealsPurchases]]/Table13[[#This Row],[Total Number of Purchases]]*100</f>
        <v>33.333333333333329</v>
      </c>
      <c r="AK429">
        <f>6-ROUNDUP(_xlfn.PERCENTRANK.INC(Table13[Recency],Table13[[#This Row],[Recency]])*5, 0)</f>
        <v>5</v>
      </c>
      <c r="AL429" s="15">
        <f>ROUNDUP(_xlfn.PERCENTRANK.INC(Table13[Total Number of Purchases],Table13[[#This Row],[Total Number of Purchases]])*5,0)</f>
        <v>2</v>
      </c>
      <c r="AM429" s="15">
        <f>ROUNDUP(_xlfn.PERCENTRANK.INC(Table13[Total Spend],Table13[[#This Row],[Total Spend]])*5,0)</f>
        <v>2</v>
      </c>
      <c r="AN429" s="15" t="str">
        <f>Table13[[#This Row],[Recency Score]]&amp;Table13[[#This Row],[Frequency Score]]&amp;Table13[[#This Row],[Monetary Score]]</f>
        <v>522</v>
      </c>
      <c r="AO429" s="15" t="str">
        <f>IF(AN429="555","Champions",
IF(AND(LEFT(AN429,1)="5", MID(AN429,2,1)&gt;="3"),"Loyal Customers",
IF(MID(AN429,2,1)="5","Frequent Buyers",
IF(RIGHT(AN429,1)="5","Big Spenders",
IF(LEFT(AN429,1)="4","Potential Loyalists",
IF(LEFT(AN429,1)="3","Needs Attention",
IF(LEFT(AN429,1)="2","About to Sleep",
IF(LEFT(AN429,1)="1","Lost",
IF(LEFT(AN429,1)&lt;="2","At Risk","Others")))))))))</f>
        <v>Others</v>
      </c>
    </row>
    <row r="430" spans="1:41" x14ac:dyDescent="0.3">
      <c r="A430">
        <v>1419</v>
      </c>
      <c r="B430">
        <v>1950</v>
      </c>
      <c r="C430" t="s">
        <v>28</v>
      </c>
      <c r="D430" t="s">
        <v>35</v>
      </c>
      <c r="E430">
        <v>34026</v>
      </c>
      <c r="F430">
        <v>1</v>
      </c>
      <c r="G430">
        <v>1</v>
      </c>
      <c r="H430" s="1">
        <v>41491</v>
      </c>
      <c r="I430">
        <v>11</v>
      </c>
      <c r="J430">
        <v>18</v>
      </c>
      <c r="K430">
        <v>6</v>
      </c>
      <c r="L430">
        <v>15</v>
      </c>
      <c r="M430">
        <v>12</v>
      </c>
      <c r="N430">
        <v>8</v>
      </c>
      <c r="O430">
        <v>17</v>
      </c>
      <c r="P430">
        <v>3</v>
      </c>
      <c r="Q430">
        <v>2</v>
      </c>
      <c r="R430">
        <v>1</v>
      </c>
      <c r="S430">
        <v>3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t="s">
        <v>30</v>
      </c>
      <c r="AC430" s="13">
        <f>SUM(Table13[[#This Row],[MntWines]:[MntGoldProds]])</f>
        <v>76</v>
      </c>
      <c r="AD430" s="13">
        <f>AVERAGE(Table13[[#This Row],[MntWines]:[MntGoldProds]])</f>
        <v>12.666666666666666</v>
      </c>
      <c r="AG430">
        <f>SUM(Table13[[#This Row],[NumDealsPurchases]:[NumStorePurchases]])</f>
        <v>9</v>
      </c>
      <c r="AH430" s="14">
        <f>44232-Table13[[#This Row],[Dt_Customer]]</f>
        <v>2741</v>
      </c>
      <c r="AJ430" s="13">
        <f>Table13[[#This Row],[NumDealsPurchases]]/Table13[[#This Row],[Total Number of Purchases]]*100</f>
        <v>33.333333333333329</v>
      </c>
      <c r="AK430">
        <f>6-ROUNDUP(_xlfn.PERCENTRANK.INC(Table13[Recency],Table13[[#This Row],[Recency]])*5, 0)</f>
        <v>5</v>
      </c>
      <c r="AL430" s="15">
        <f>ROUNDUP(_xlfn.PERCENTRANK.INC(Table13[Total Number of Purchases],Table13[[#This Row],[Total Number of Purchases]])*5,0)</f>
        <v>2</v>
      </c>
      <c r="AM430" s="15">
        <f>ROUNDUP(_xlfn.PERCENTRANK.INC(Table13[Total Spend],Table13[[#This Row],[Total Spend]])*5,0)</f>
        <v>2</v>
      </c>
      <c r="AN430" s="15" t="str">
        <f>Table13[[#This Row],[Recency Score]]&amp;Table13[[#This Row],[Frequency Score]]&amp;Table13[[#This Row],[Monetary Score]]</f>
        <v>522</v>
      </c>
      <c r="AO430" s="15" t="str">
        <f>IF(AN430="555","Champions",
IF(AND(LEFT(AN430,1)="5", MID(AN430,2,1)&gt;="3"),"Loyal Customers",
IF(MID(AN430,2,1)="5","Frequent Buyers",
IF(RIGHT(AN430,1)="5","Big Spenders",
IF(LEFT(AN430,1)="4","Potential Loyalists",
IF(LEFT(AN430,1)="3","Needs Attention",
IF(LEFT(AN430,1)="2","About to Sleep",
IF(LEFT(AN430,1)="1","Lost",
IF(LEFT(AN430,1)&lt;="2","At Risk","Others")))))))))</f>
        <v>Others</v>
      </c>
    </row>
    <row r="431" spans="1:41" x14ac:dyDescent="0.3">
      <c r="A431">
        <v>3524</v>
      </c>
      <c r="B431">
        <v>1971</v>
      </c>
      <c r="C431" t="s">
        <v>41</v>
      </c>
      <c r="D431" t="s">
        <v>31</v>
      </c>
      <c r="E431">
        <v>39763</v>
      </c>
      <c r="F431">
        <v>1</v>
      </c>
      <c r="G431">
        <v>0</v>
      </c>
      <c r="H431" s="1">
        <v>41490</v>
      </c>
      <c r="I431">
        <v>9</v>
      </c>
      <c r="J431">
        <v>80</v>
      </c>
      <c r="K431">
        <v>1</v>
      </c>
      <c r="L431">
        <v>60</v>
      </c>
      <c r="M431">
        <v>4</v>
      </c>
      <c r="N431">
        <v>6</v>
      </c>
      <c r="O431">
        <v>16</v>
      </c>
      <c r="P431">
        <v>2</v>
      </c>
      <c r="Q431">
        <v>5</v>
      </c>
      <c r="R431">
        <v>1</v>
      </c>
      <c r="S431">
        <v>2</v>
      </c>
      <c r="T431">
        <v>9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 t="s">
        <v>30</v>
      </c>
      <c r="AC431" s="13">
        <f>SUM(Table13[[#This Row],[MntWines]:[MntGoldProds]])</f>
        <v>167</v>
      </c>
      <c r="AD431" s="13">
        <f>AVERAGE(Table13[[#This Row],[MntWines]:[MntGoldProds]])</f>
        <v>27.833333333333332</v>
      </c>
      <c r="AG431">
        <f>SUM(Table13[[#This Row],[NumDealsPurchases]:[NumStorePurchases]])</f>
        <v>10</v>
      </c>
      <c r="AH431" s="14">
        <f>44232-Table13[[#This Row],[Dt_Customer]]</f>
        <v>2742</v>
      </c>
      <c r="AJ431" s="13">
        <f>Table13[[#This Row],[NumDealsPurchases]]/Table13[[#This Row],[Total Number of Purchases]]*100</f>
        <v>20</v>
      </c>
      <c r="AK431">
        <f>6-ROUNDUP(_xlfn.PERCENTRANK.INC(Table13[Recency],Table13[[#This Row],[Recency]])*5, 0)</f>
        <v>5</v>
      </c>
      <c r="AL431" s="15">
        <f>ROUNDUP(_xlfn.PERCENTRANK.INC(Table13[Total Number of Purchases],Table13[[#This Row],[Total Number of Purchases]])*5,0)</f>
        <v>2</v>
      </c>
      <c r="AM431" s="15">
        <f>ROUNDUP(_xlfn.PERCENTRANK.INC(Table13[Total Spend],Table13[[#This Row],[Total Spend]])*5,0)</f>
        <v>2</v>
      </c>
      <c r="AN431" s="15" t="str">
        <f>Table13[[#This Row],[Recency Score]]&amp;Table13[[#This Row],[Frequency Score]]&amp;Table13[[#This Row],[Monetary Score]]</f>
        <v>522</v>
      </c>
      <c r="AO431" s="15" t="str">
        <f>IF(AN431="555","Champions",
IF(AND(LEFT(AN431,1)="5", MID(AN431,2,1)&gt;="3"),"Loyal Customers",
IF(MID(AN431,2,1)="5","Frequent Buyers",
IF(RIGHT(AN431,1)="5","Big Spenders",
IF(LEFT(AN431,1)="4","Potential Loyalists",
IF(LEFT(AN431,1)="3","Needs Attention",
IF(LEFT(AN431,1)="2","About to Sleep",
IF(LEFT(AN431,1)="1","Lost",
IF(LEFT(AN431,1)&lt;="2","At Risk","Others")))))))))</f>
        <v>Others</v>
      </c>
    </row>
    <row r="432" spans="1:41" x14ac:dyDescent="0.3">
      <c r="A432">
        <v>10175</v>
      </c>
      <c r="B432">
        <v>1958</v>
      </c>
      <c r="C432" t="s">
        <v>37</v>
      </c>
      <c r="D432" t="s">
        <v>29</v>
      </c>
      <c r="E432">
        <v>32173</v>
      </c>
      <c r="F432">
        <v>0</v>
      </c>
      <c r="G432">
        <v>1</v>
      </c>
      <c r="H432" s="1">
        <v>41487</v>
      </c>
      <c r="I432">
        <v>0</v>
      </c>
      <c r="J432">
        <v>18</v>
      </c>
      <c r="K432">
        <v>0</v>
      </c>
      <c r="L432">
        <v>2</v>
      </c>
      <c r="M432">
        <v>0</v>
      </c>
      <c r="N432">
        <v>0</v>
      </c>
      <c r="O432">
        <v>2</v>
      </c>
      <c r="P432">
        <v>1</v>
      </c>
      <c r="Q432">
        <v>1</v>
      </c>
      <c r="R432">
        <v>0</v>
      </c>
      <c r="S432">
        <v>3</v>
      </c>
      <c r="T432">
        <v>4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30</v>
      </c>
      <c r="AC432" s="13">
        <f>SUM(Table13[[#This Row],[MntWines]:[MntGoldProds]])</f>
        <v>22</v>
      </c>
      <c r="AD432" s="13">
        <f>AVERAGE(Table13[[#This Row],[MntWines]:[MntGoldProds]])</f>
        <v>3.6666666666666665</v>
      </c>
      <c r="AG432">
        <f>SUM(Table13[[#This Row],[NumDealsPurchases]:[NumStorePurchases]])</f>
        <v>5</v>
      </c>
      <c r="AH432" s="14">
        <f>44232-Table13[[#This Row],[Dt_Customer]]</f>
        <v>2745</v>
      </c>
      <c r="AJ432" s="13">
        <f>Table13[[#This Row],[NumDealsPurchases]]/Table13[[#This Row],[Total Number of Purchases]]*100</f>
        <v>20</v>
      </c>
      <c r="AK432">
        <f>6-ROUNDUP(_xlfn.PERCENTRANK.INC(Table13[Recency],Table13[[#This Row],[Recency]])*5, 0)</f>
        <v>6</v>
      </c>
      <c r="AL432" s="15">
        <f>ROUNDUP(_xlfn.PERCENTRANK.INC(Table13[Total Number of Purchases],Table13[[#This Row],[Total Number of Purchases]])*5,0)</f>
        <v>1</v>
      </c>
      <c r="AM432" s="15">
        <f>ROUNDUP(_xlfn.PERCENTRANK.INC(Table13[Total Spend],Table13[[#This Row],[Total Spend]])*5,0)</f>
        <v>1</v>
      </c>
      <c r="AN432" s="15" t="str">
        <f>Table13[[#This Row],[Recency Score]]&amp;Table13[[#This Row],[Frequency Score]]&amp;Table13[[#This Row],[Monetary Score]]</f>
        <v>611</v>
      </c>
      <c r="AO432" s="15" t="str">
        <f>IF(AN432="555","Champions",
IF(AND(LEFT(AN432,1)="5", MID(AN432,2,1)&gt;="3"),"Loyal Customers",
IF(MID(AN432,2,1)="5","Frequent Buyers",
IF(RIGHT(AN432,1)="5","Big Spenders",
IF(LEFT(AN432,1)="4","Potential Loyalists",
IF(LEFT(AN432,1)="3","Needs Attention",
IF(LEFT(AN432,1)="2","About to Sleep",
IF(LEFT(AN432,1)="1","Lost",
IF(LEFT(AN432,1)&lt;="2","At Risk","Others")))))))))</f>
        <v>Others</v>
      </c>
    </row>
    <row r="433" spans="1:41" x14ac:dyDescent="0.3">
      <c r="A433">
        <v>9303</v>
      </c>
      <c r="B433">
        <v>1976</v>
      </c>
      <c r="C433" t="s">
        <v>28</v>
      </c>
      <c r="D433" t="s">
        <v>33</v>
      </c>
      <c r="E433">
        <v>5305</v>
      </c>
      <c r="F433">
        <v>0</v>
      </c>
      <c r="G433">
        <v>1</v>
      </c>
      <c r="H433" s="1">
        <v>41485</v>
      </c>
      <c r="I433">
        <v>12</v>
      </c>
      <c r="J433">
        <v>12</v>
      </c>
      <c r="K433">
        <v>4</v>
      </c>
      <c r="L433">
        <v>7</v>
      </c>
      <c r="M433">
        <v>1</v>
      </c>
      <c r="N433">
        <v>3</v>
      </c>
      <c r="O433">
        <v>5</v>
      </c>
      <c r="P433">
        <v>0</v>
      </c>
      <c r="Q433">
        <v>1</v>
      </c>
      <c r="R433">
        <v>0</v>
      </c>
      <c r="S433">
        <v>0</v>
      </c>
      <c r="T433">
        <v>13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40</v>
      </c>
      <c r="AC433" s="13">
        <f>SUM(Table13[[#This Row],[MntWines]:[MntGoldProds]])</f>
        <v>32</v>
      </c>
      <c r="AD433" s="13">
        <f>AVERAGE(Table13[[#This Row],[MntWines]:[MntGoldProds]])</f>
        <v>5.333333333333333</v>
      </c>
      <c r="AG433">
        <f>SUM(Table13[[#This Row],[NumDealsPurchases]:[NumStorePurchases]])</f>
        <v>1</v>
      </c>
      <c r="AH433" s="14">
        <f>44232-Table13[[#This Row],[Dt_Customer]]</f>
        <v>2747</v>
      </c>
      <c r="AJ433" s="13">
        <f>Table13[[#This Row],[NumDealsPurchases]]/Table13[[#This Row],[Total Number of Purchases]]*100</f>
        <v>0</v>
      </c>
      <c r="AK433">
        <f>6-ROUNDUP(_xlfn.PERCENTRANK.INC(Table13[Recency],Table13[[#This Row],[Recency]])*5, 0)</f>
        <v>5</v>
      </c>
      <c r="AL433" s="15">
        <f>ROUNDUP(_xlfn.PERCENTRANK.INC(Table13[Total Number of Purchases],Table13[[#This Row],[Total Number of Purchases]])*5,0)</f>
        <v>1</v>
      </c>
      <c r="AM433" s="15">
        <f>ROUNDUP(_xlfn.PERCENTRANK.INC(Table13[Total Spend],Table13[[#This Row],[Total Spend]])*5,0)</f>
        <v>1</v>
      </c>
      <c r="AN433" s="15" t="str">
        <f>Table13[[#This Row],[Recency Score]]&amp;Table13[[#This Row],[Frequency Score]]&amp;Table13[[#This Row],[Monetary Score]]</f>
        <v>511</v>
      </c>
      <c r="AO433" s="15" t="str">
        <f>IF(AN433="555","Champions",
IF(AND(LEFT(AN433,1)="5", MID(AN433,2,1)&gt;="3"),"Loyal Customers",
IF(MID(AN433,2,1)="5","Frequent Buyers",
IF(RIGHT(AN433,1)="5","Big Spenders",
IF(LEFT(AN433,1)="4","Potential Loyalists",
IF(LEFT(AN433,1)="3","Needs Attention",
IF(LEFT(AN433,1)="2","About to Sleep",
IF(LEFT(AN433,1)="1","Lost",
IF(LEFT(AN433,1)&lt;="2","At Risk","Others")))))))))</f>
        <v>Others</v>
      </c>
    </row>
    <row r="434" spans="1:41" x14ac:dyDescent="0.3">
      <c r="A434">
        <v>6287</v>
      </c>
      <c r="B434">
        <v>1986</v>
      </c>
      <c r="C434" t="s">
        <v>28</v>
      </c>
      <c r="D434" t="s">
        <v>35</v>
      </c>
      <c r="E434">
        <v>34728</v>
      </c>
      <c r="F434">
        <v>1</v>
      </c>
      <c r="G434">
        <v>0</v>
      </c>
      <c r="H434" s="1">
        <v>41485</v>
      </c>
      <c r="I434">
        <v>2</v>
      </c>
      <c r="J434">
        <v>14</v>
      </c>
      <c r="K434">
        <v>0</v>
      </c>
      <c r="L434">
        <v>16</v>
      </c>
      <c r="M434">
        <v>0</v>
      </c>
      <c r="N434">
        <v>0</v>
      </c>
      <c r="O434">
        <v>6</v>
      </c>
      <c r="P434">
        <v>1</v>
      </c>
      <c r="Q434">
        <v>1</v>
      </c>
      <c r="R434">
        <v>1</v>
      </c>
      <c r="S434">
        <v>2</v>
      </c>
      <c r="T434">
        <v>6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 t="s">
        <v>30</v>
      </c>
      <c r="AC434" s="13">
        <f>SUM(Table13[[#This Row],[MntWines]:[MntGoldProds]])</f>
        <v>36</v>
      </c>
      <c r="AD434" s="13">
        <f>AVERAGE(Table13[[#This Row],[MntWines]:[MntGoldProds]])</f>
        <v>6</v>
      </c>
      <c r="AG434">
        <f>SUM(Table13[[#This Row],[NumDealsPurchases]:[NumStorePurchases]])</f>
        <v>5</v>
      </c>
      <c r="AH434" s="14">
        <f>44232-Table13[[#This Row],[Dt_Customer]]</f>
        <v>2747</v>
      </c>
      <c r="AJ434" s="13">
        <f>Table13[[#This Row],[NumDealsPurchases]]/Table13[[#This Row],[Total Number of Purchases]]*100</f>
        <v>20</v>
      </c>
      <c r="AK434">
        <f>6-ROUNDUP(_xlfn.PERCENTRANK.INC(Table13[Recency],Table13[[#This Row],[Recency]])*5, 0)</f>
        <v>5</v>
      </c>
      <c r="AL434" s="15">
        <f>ROUNDUP(_xlfn.PERCENTRANK.INC(Table13[Total Number of Purchases],Table13[[#This Row],[Total Number of Purchases]])*5,0)</f>
        <v>1</v>
      </c>
      <c r="AM434" s="15">
        <f>ROUNDUP(_xlfn.PERCENTRANK.INC(Table13[Total Spend],Table13[[#This Row],[Total Spend]])*5,0)</f>
        <v>1</v>
      </c>
      <c r="AN434" s="15" t="str">
        <f>Table13[[#This Row],[Recency Score]]&amp;Table13[[#This Row],[Frequency Score]]&amp;Table13[[#This Row],[Monetary Score]]</f>
        <v>511</v>
      </c>
      <c r="AO434" s="15" t="str">
        <f>IF(AN434="555","Champions",
IF(AND(LEFT(AN434,1)="5", MID(AN434,2,1)&gt;="3"),"Loyal Customers",
IF(MID(AN434,2,1)="5","Frequent Buyers",
IF(RIGHT(AN434,1)="5","Big Spenders",
IF(LEFT(AN434,1)="4","Potential Loyalists",
IF(LEFT(AN434,1)="3","Needs Attention",
IF(LEFT(AN434,1)="2","About to Sleep",
IF(LEFT(AN434,1)="1","Lost",
IF(LEFT(AN434,1)&lt;="2","At Risk","Others")))))))))</f>
        <v>Others</v>
      </c>
    </row>
    <row r="435" spans="1:41" x14ac:dyDescent="0.3">
      <c r="A435">
        <v>1473</v>
      </c>
      <c r="B435">
        <v>1960</v>
      </c>
      <c r="C435" t="s">
        <v>38</v>
      </c>
      <c r="D435" t="s">
        <v>31</v>
      </c>
      <c r="E435">
        <v>47823</v>
      </c>
      <c r="F435">
        <v>0</v>
      </c>
      <c r="G435">
        <v>1</v>
      </c>
      <c r="H435" s="1">
        <v>41478</v>
      </c>
      <c r="I435">
        <v>0</v>
      </c>
      <c r="J435">
        <v>53</v>
      </c>
      <c r="K435">
        <v>1</v>
      </c>
      <c r="L435">
        <v>5</v>
      </c>
      <c r="M435">
        <v>2</v>
      </c>
      <c r="N435">
        <v>1</v>
      </c>
      <c r="O435">
        <v>10</v>
      </c>
      <c r="P435">
        <v>2</v>
      </c>
      <c r="Q435">
        <v>2</v>
      </c>
      <c r="R435">
        <v>0</v>
      </c>
      <c r="S435">
        <v>3</v>
      </c>
      <c r="T435">
        <v>8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32</v>
      </c>
      <c r="AC435" s="13">
        <f>SUM(Table13[[#This Row],[MntWines]:[MntGoldProds]])</f>
        <v>72</v>
      </c>
      <c r="AD435" s="13">
        <f>AVERAGE(Table13[[#This Row],[MntWines]:[MntGoldProds]])</f>
        <v>12</v>
      </c>
      <c r="AG435">
        <f>SUM(Table13[[#This Row],[NumDealsPurchases]:[NumStorePurchases]])</f>
        <v>7</v>
      </c>
      <c r="AH435" s="14">
        <f>44232-Table13[[#This Row],[Dt_Customer]]</f>
        <v>2754</v>
      </c>
      <c r="AJ435" s="13">
        <f>Table13[[#This Row],[NumDealsPurchases]]/Table13[[#This Row],[Total Number of Purchases]]*100</f>
        <v>28.571428571428569</v>
      </c>
      <c r="AK435">
        <f>6-ROUNDUP(_xlfn.PERCENTRANK.INC(Table13[Recency],Table13[[#This Row],[Recency]])*5, 0)</f>
        <v>6</v>
      </c>
      <c r="AL435" s="15">
        <f>ROUNDUP(_xlfn.PERCENTRANK.INC(Table13[Total Number of Purchases],Table13[[#This Row],[Total Number of Purchases]])*5,0)</f>
        <v>1</v>
      </c>
      <c r="AM435" s="15">
        <f>ROUNDUP(_xlfn.PERCENTRANK.INC(Table13[Total Spend],Table13[[#This Row],[Total Spend]])*5,0)</f>
        <v>2</v>
      </c>
      <c r="AN435" s="15" t="str">
        <f>Table13[[#This Row],[Recency Score]]&amp;Table13[[#This Row],[Frequency Score]]&amp;Table13[[#This Row],[Monetary Score]]</f>
        <v>612</v>
      </c>
      <c r="AO435" s="15" t="str">
        <f>IF(AN435="555","Champions",
IF(AND(LEFT(AN435,1)="5", MID(AN435,2,1)&gt;="3"),"Loyal Customers",
IF(MID(AN435,2,1)="5","Frequent Buyers",
IF(RIGHT(AN435,1)="5","Big Spenders",
IF(LEFT(AN435,1)="4","Potential Loyalists",
IF(LEFT(AN435,1)="3","Needs Attention",
IF(LEFT(AN435,1)="2","About to Sleep",
IF(LEFT(AN435,1)="1","Lost",
IF(LEFT(AN435,1)&lt;="2","At Risk","Others")))))))))</f>
        <v>Others</v>
      </c>
    </row>
    <row r="436" spans="1:41" x14ac:dyDescent="0.3">
      <c r="A436">
        <v>1048</v>
      </c>
      <c r="B436">
        <v>1972</v>
      </c>
      <c r="C436" t="s">
        <v>41</v>
      </c>
      <c r="D436" t="s">
        <v>33</v>
      </c>
      <c r="E436">
        <v>35641</v>
      </c>
      <c r="F436">
        <v>1</v>
      </c>
      <c r="G436">
        <v>0</v>
      </c>
      <c r="H436" s="1">
        <v>41469</v>
      </c>
      <c r="I436">
        <v>11</v>
      </c>
      <c r="J436">
        <v>63</v>
      </c>
      <c r="K436">
        <v>3</v>
      </c>
      <c r="L436">
        <v>67</v>
      </c>
      <c r="M436">
        <v>8</v>
      </c>
      <c r="N436">
        <v>9</v>
      </c>
      <c r="O436">
        <v>28</v>
      </c>
      <c r="P436">
        <v>2</v>
      </c>
      <c r="Q436">
        <v>3</v>
      </c>
      <c r="R436">
        <v>1</v>
      </c>
      <c r="S436">
        <v>4</v>
      </c>
      <c r="T436">
        <v>7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 t="s">
        <v>43</v>
      </c>
      <c r="AC436" s="13">
        <f>SUM(Table13[[#This Row],[MntWines]:[MntGoldProds]])</f>
        <v>178</v>
      </c>
      <c r="AD436" s="13">
        <f>AVERAGE(Table13[[#This Row],[MntWines]:[MntGoldProds]])</f>
        <v>29.666666666666668</v>
      </c>
      <c r="AG436">
        <f>SUM(Table13[[#This Row],[NumDealsPurchases]:[NumStorePurchases]])</f>
        <v>10</v>
      </c>
      <c r="AH436" s="14">
        <f>44232-Table13[[#This Row],[Dt_Customer]]</f>
        <v>2763</v>
      </c>
      <c r="AJ436" s="13">
        <f>Table13[[#This Row],[NumDealsPurchases]]/Table13[[#This Row],[Total Number of Purchases]]*100</f>
        <v>20</v>
      </c>
      <c r="AK436">
        <f>6-ROUNDUP(_xlfn.PERCENTRANK.INC(Table13[Recency],Table13[[#This Row],[Recency]])*5, 0)</f>
        <v>5</v>
      </c>
      <c r="AL436" s="15">
        <f>ROUNDUP(_xlfn.PERCENTRANK.INC(Table13[Total Number of Purchases],Table13[[#This Row],[Total Number of Purchases]])*5,0)</f>
        <v>2</v>
      </c>
      <c r="AM436" s="15">
        <f>ROUNDUP(_xlfn.PERCENTRANK.INC(Table13[Total Spend],Table13[[#This Row],[Total Spend]])*5,0)</f>
        <v>2</v>
      </c>
      <c r="AN436" s="15" t="str">
        <f>Table13[[#This Row],[Recency Score]]&amp;Table13[[#This Row],[Frequency Score]]&amp;Table13[[#This Row],[Monetary Score]]</f>
        <v>522</v>
      </c>
      <c r="AO436" s="15" t="str">
        <f>IF(AN436="555","Champions",
IF(AND(LEFT(AN436,1)="5", MID(AN436,2,1)&gt;="3"),"Loyal Customers",
IF(MID(AN436,2,1)="5","Frequent Buyers",
IF(RIGHT(AN436,1)="5","Big Spenders",
IF(LEFT(AN436,1)="4","Potential Loyalists",
IF(LEFT(AN436,1)="3","Needs Attention",
IF(LEFT(AN436,1)="2","About to Sleep",
IF(LEFT(AN436,1)="1","Lost",
IF(LEFT(AN436,1)&lt;="2","At Risk","Others")))))))))</f>
        <v>Others</v>
      </c>
    </row>
    <row r="437" spans="1:41" x14ac:dyDescent="0.3">
      <c r="A437">
        <v>5074</v>
      </c>
      <c r="B437">
        <v>1986</v>
      </c>
      <c r="C437" t="s">
        <v>41</v>
      </c>
      <c r="D437" t="s">
        <v>33</v>
      </c>
      <c r="E437">
        <v>28072</v>
      </c>
      <c r="F437">
        <v>1</v>
      </c>
      <c r="G437">
        <v>0</v>
      </c>
      <c r="H437" s="1">
        <v>41463</v>
      </c>
      <c r="I437">
        <v>10</v>
      </c>
      <c r="J437">
        <v>30</v>
      </c>
      <c r="K437">
        <v>0</v>
      </c>
      <c r="L437">
        <v>10</v>
      </c>
      <c r="M437">
        <v>2</v>
      </c>
      <c r="N437">
        <v>0</v>
      </c>
      <c r="O437">
        <v>5</v>
      </c>
      <c r="P437">
        <v>1</v>
      </c>
      <c r="Q437">
        <v>1</v>
      </c>
      <c r="R437">
        <v>0</v>
      </c>
      <c r="S437">
        <v>3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t="s">
        <v>32</v>
      </c>
      <c r="AC437" s="13">
        <f>SUM(Table13[[#This Row],[MntWines]:[MntGoldProds]])</f>
        <v>47</v>
      </c>
      <c r="AD437" s="13">
        <f>AVERAGE(Table13[[#This Row],[MntWines]:[MntGoldProds]])</f>
        <v>7.833333333333333</v>
      </c>
      <c r="AG437">
        <f>SUM(Table13[[#This Row],[NumDealsPurchases]:[NumStorePurchases]])</f>
        <v>5</v>
      </c>
      <c r="AH437" s="14">
        <f>44232-Table13[[#This Row],[Dt_Customer]]</f>
        <v>2769</v>
      </c>
      <c r="AJ437" s="13">
        <f>Table13[[#This Row],[NumDealsPurchases]]/Table13[[#This Row],[Total Number of Purchases]]*100</f>
        <v>20</v>
      </c>
      <c r="AK437">
        <f>6-ROUNDUP(_xlfn.PERCENTRANK.INC(Table13[Recency],Table13[[#This Row],[Recency]])*5, 0)</f>
        <v>5</v>
      </c>
      <c r="AL437" s="15">
        <f>ROUNDUP(_xlfn.PERCENTRANK.INC(Table13[Total Number of Purchases],Table13[[#This Row],[Total Number of Purchases]])*5,0)</f>
        <v>1</v>
      </c>
      <c r="AM437" s="15">
        <f>ROUNDUP(_xlfn.PERCENTRANK.INC(Table13[Total Spend],Table13[[#This Row],[Total Spend]])*5,0)</f>
        <v>1</v>
      </c>
      <c r="AN437" s="15" t="str">
        <f>Table13[[#This Row],[Recency Score]]&amp;Table13[[#This Row],[Frequency Score]]&amp;Table13[[#This Row],[Monetary Score]]</f>
        <v>511</v>
      </c>
      <c r="AO437" s="15" t="str">
        <f>IF(AN437="555","Champions",
IF(AND(LEFT(AN437,1)="5", MID(AN437,2,1)&gt;="3"),"Loyal Customers",
IF(MID(AN437,2,1)="5","Frequent Buyers",
IF(RIGHT(AN437,1)="5","Big Spenders",
IF(LEFT(AN437,1)="4","Potential Loyalists",
IF(LEFT(AN437,1)="3","Needs Attention",
IF(LEFT(AN437,1)="2","About to Sleep",
IF(LEFT(AN437,1)="1","Lost",
IF(LEFT(AN437,1)&lt;="2","At Risk","Others")))))))))</f>
        <v>Others</v>
      </c>
    </row>
    <row r="438" spans="1:41" x14ac:dyDescent="0.3">
      <c r="A438">
        <v>10595</v>
      </c>
      <c r="B438">
        <v>1990</v>
      </c>
      <c r="C438" t="s">
        <v>28</v>
      </c>
      <c r="D438" t="s">
        <v>33</v>
      </c>
      <c r="E438">
        <v>30093</v>
      </c>
      <c r="F438">
        <v>0</v>
      </c>
      <c r="G438">
        <v>0</v>
      </c>
      <c r="H438" s="1">
        <v>41463</v>
      </c>
      <c r="I438">
        <v>19</v>
      </c>
      <c r="J438">
        <v>2</v>
      </c>
      <c r="K438">
        <v>6</v>
      </c>
      <c r="L438">
        <v>28</v>
      </c>
      <c r="M438">
        <v>13</v>
      </c>
      <c r="N438">
        <v>4</v>
      </c>
      <c r="O438">
        <v>16</v>
      </c>
      <c r="P438">
        <v>1</v>
      </c>
      <c r="Q438">
        <v>2</v>
      </c>
      <c r="R438">
        <v>0</v>
      </c>
      <c r="S438">
        <v>3</v>
      </c>
      <c r="T438">
        <v>7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t="s">
        <v>30</v>
      </c>
      <c r="AC438" s="13">
        <f>SUM(Table13[[#This Row],[MntWines]:[MntGoldProds]])</f>
        <v>69</v>
      </c>
      <c r="AD438" s="13">
        <f>AVERAGE(Table13[[#This Row],[MntWines]:[MntGoldProds]])</f>
        <v>11.5</v>
      </c>
      <c r="AG438">
        <f>SUM(Table13[[#This Row],[NumDealsPurchases]:[NumStorePurchases]])</f>
        <v>6</v>
      </c>
      <c r="AH438" s="14">
        <f>44232-Table13[[#This Row],[Dt_Customer]]</f>
        <v>2769</v>
      </c>
      <c r="AJ438" s="13">
        <f>Table13[[#This Row],[NumDealsPurchases]]/Table13[[#This Row],[Total Number of Purchases]]*100</f>
        <v>16.666666666666664</v>
      </c>
      <c r="AK438">
        <f>6-ROUNDUP(_xlfn.PERCENTRANK.INC(Table13[Recency],Table13[[#This Row],[Recency]])*5, 0)</f>
        <v>5</v>
      </c>
      <c r="AL438" s="15">
        <f>ROUNDUP(_xlfn.PERCENTRANK.INC(Table13[Total Number of Purchases],Table13[[#This Row],[Total Number of Purchases]])*5,0)</f>
        <v>1</v>
      </c>
      <c r="AM438" s="15">
        <f>ROUNDUP(_xlfn.PERCENTRANK.INC(Table13[Total Spend],Table13[[#This Row],[Total Spend]])*5,0)</f>
        <v>2</v>
      </c>
      <c r="AN438" s="15" t="str">
        <f>Table13[[#This Row],[Recency Score]]&amp;Table13[[#This Row],[Frequency Score]]&amp;Table13[[#This Row],[Monetary Score]]</f>
        <v>512</v>
      </c>
      <c r="AO438" s="15" t="str">
        <f>IF(AN438="555","Champions",
IF(AND(LEFT(AN438,1)="5", MID(AN438,2,1)&gt;="3"),"Loyal Customers",
IF(MID(AN438,2,1)="5","Frequent Buyers",
IF(RIGHT(AN438,1)="5","Big Spenders",
IF(LEFT(AN438,1)="4","Potential Loyalists",
IF(LEFT(AN438,1)="3","Needs Attention",
IF(LEFT(AN438,1)="2","About to Sleep",
IF(LEFT(AN438,1)="1","Lost",
IF(LEFT(AN438,1)&lt;="2","At Risk","Others")))))))))</f>
        <v>Others</v>
      </c>
    </row>
    <row r="439" spans="1:41" x14ac:dyDescent="0.3">
      <c r="A439">
        <v>6116</v>
      </c>
      <c r="B439">
        <v>1968</v>
      </c>
      <c r="C439" t="s">
        <v>38</v>
      </c>
      <c r="D439" t="s">
        <v>33</v>
      </c>
      <c r="E439">
        <v>48985</v>
      </c>
      <c r="F439">
        <v>0</v>
      </c>
      <c r="G439">
        <v>1</v>
      </c>
      <c r="H439" s="1">
        <v>41460</v>
      </c>
      <c r="I439">
        <v>13</v>
      </c>
      <c r="J439">
        <v>19</v>
      </c>
      <c r="K439">
        <v>13</v>
      </c>
      <c r="L439">
        <v>18</v>
      </c>
      <c r="M439">
        <v>10</v>
      </c>
      <c r="N439">
        <v>7</v>
      </c>
      <c r="O439">
        <v>8</v>
      </c>
      <c r="P439">
        <v>1</v>
      </c>
      <c r="Q439">
        <v>1</v>
      </c>
      <c r="R439">
        <v>1</v>
      </c>
      <c r="S439">
        <v>3</v>
      </c>
      <c r="T439">
        <v>3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t="s">
        <v>30</v>
      </c>
      <c r="AC439" s="13">
        <f>SUM(Table13[[#This Row],[MntWines]:[MntGoldProds]])</f>
        <v>75</v>
      </c>
      <c r="AD439" s="13">
        <f>AVERAGE(Table13[[#This Row],[MntWines]:[MntGoldProds]])</f>
        <v>12.5</v>
      </c>
      <c r="AG439">
        <f>SUM(Table13[[#This Row],[NumDealsPurchases]:[NumStorePurchases]])</f>
        <v>6</v>
      </c>
      <c r="AH439" s="14">
        <f>44232-Table13[[#This Row],[Dt_Customer]]</f>
        <v>2772</v>
      </c>
      <c r="AJ439" s="13">
        <f>Table13[[#This Row],[NumDealsPurchases]]/Table13[[#This Row],[Total Number of Purchases]]*100</f>
        <v>16.666666666666664</v>
      </c>
      <c r="AK439">
        <f>6-ROUNDUP(_xlfn.PERCENTRANK.INC(Table13[Recency],Table13[[#This Row],[Recency]])*5, 0)</f>
        <v>5</v>
      </c>
      <c r="AL439" s="15">
        <f>ROUNDUP(_xlfn.PERCENTRANK.INC(Table13[Total Number of Purchases],Table13[[#This Row],[Total Number of Purchases]])*5,0)</f>
        <v>1</v>
      </c>
      <c r="AM439" s="15">
        <f>ROUNDUP(_xlfn.PERCENTRANK.INC(Table13[Total Spend],Table13[[#This Row],[Total Spend]])*5,0)</f>
        <v>2</v>
      </c>
      <c r="AN439" s="15" t="str">
        <f>Table13[[#This Row],[Recency Score]]&amp;Table13[[#This Row],[Frequency Score]]&amp;Table13[[#This Row],[Monetary Score]]</f>
        <v>512</v>
      </c>
      <c r="AO439" s="15" t="str">
        <f>IF(AN439="555","Champions",
IF(AND(LEFT(AN439,1)="5", MID(AN439,2,1)&gt;="3"),"Loyal Customers",
IF(MID(AN439,2,1)="5","Frequent Buyers",
IF(RIGHT(AN439,1)="5","Big Spenders",
IF(LEFT(AN439,1)="4","Potential Loyalists",
IF(LEFT(AN439,1)="3","Needs Attention",
IF(LEFT(AN439,1)="2","About to Sleep",
IF(LEFT(AN439,1)="1","Lost",
IF(LEFT(AN439,1)&lt;="2","At Risk","Others")))))))))</f>
        <v>Others</v>
      </c>
    </row>
    <row r="440" spans="1:41" x14ac:dyDescent="0.3">
      <c r="A440">
        <v>9262</v>
      </c>
      <c r="B440">
        <v>1984</v>
      </c>
      <c r="C440" t="s">
        <v>38</v>
      </c>
      <c r="D440" t="s">
        <v>35</v>
      </c>
      <c r="E440">
        <v>32414</v>
      </c>
      <c r="F440">
        <v>0</v>
      </c>
      <c r="G440">
        <v>0</v>
      </c>
      <c r="H440" s="1">
        <v>41459</v>
      </c>
      <c r="I440">
        <v>11</v>
      </c>
      <c r="J440">
        <v>20</v>
      </c>
      <c r="K440">
        <v>6</v>
      </c>
      <c r="L440">
        <v>5</v>
      </c>
      <c r="M440">
        <v>0</v>
      </c>
      <c r="N440">
        <v>9</v>
      </c>
      <c r="O440">
        <v>12</v>
      </c>
      <c r="P440">
        <v>1</v>
      </c>
      <c r="Q440">
        <v>1</v>
      </c>
      <c r="R440">
        <v>0</v>
      </c>
      <c r="S440">
        <v>3</v>
      </c>
      <c r="T440">
        <v>7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 t="s">
        <v>43</v>
      </c>
      <c r="AC440" s="13">
        <f>SUM(Table13[[#This Row],[MntWines]:[MntGoldProds]])</f>
        <v>52</v>
      </c>
      <c r="AD440" s="13">
        <f>AVERAGE(Table13[[#This Row],[MntWines]:[MntGoldProds]])</f>
        <v>8.6666666666666661</v>
      </c>
      <c r="AG440">
        <f>SUM(Table13[[#This Row],[NumDealsPurchases]:[NumStorePurchases]])</f>
        <v>5</v>
      </c>
      <c r="AH440" s="14">
        <f>44232-Table13[[#This Row],[Dt_Customer]]</f>
        <v>2773</v>
      </c>
      <c r="AJ440" s="13">
        <f>Table13[[#This Row],[NumDealsPurchases]]/Table13[[#This Row],[Total Number of Purchases]]*100</f>
        <v>20</v>
      </c>
      <c r="AK440">
        <f>6-ROUNDUP(_xlfn.PERCENTRANK.INC(Table13[Recency],Table13[[#This Row],[Recency]])*5, 0)</f>
        <v>5</v>
      </c>
      <c r="AL440" s="15">
        <f>ROUNDUP(_xlfn.PERCENTRANK.INC(Table13[Total Number of Purchases],Table13[[#This Row],[Total Number of Purchases]])*5,0)</f>
        <v>1</v>
      </c>
      <c r="AM440" s="15">
        <f>ROUNDUP(_xlfn.PERCENTRANK.INC(Table13[Total Spend],Table13[[#This Row],[Total Spend]])*5,0)</f>
        <v>1</v>
      </c>
      <c r="AN440" s="15" t="str">
        <f>Table13[[#This Row],[Recency Score]]&amp;Table13[[#This Row],[Frequency Score]]&amp;Table13[[#This Row],[Monetary Score]]</f>
        <v>511</v>
      </c>
      <c r="AO440" s="15" t="str">
        <f>IF(AN440="555","Champions",
IF(AND(LEFT(AN440,1)="5", MID(AN440,2,1)&gt;="3"),"Loyal Customers",
IF(MID(AN440,2,1)="5","Frequent Buyers",
IF(RIGHT(AN440,1)="5","Big Spenders",
IF(LEFT(AN440,1)="4","Potential Loyalists",
IF(LEFT(AN440,1)="3","Needs Attention",
IF(LEFT(AN440,1)="2","About to Sleep",
IF(LEFT(AN440,1)="1","Lost",
IF(LEFT(AN440,1)&lt;="2","At Risk","Others")))))))))</f>
        <v>Others</v>
      </c>
    </row>
    <row r="441" spans="1:41" x14ac:dyDescent="0.3">
      <c r="A441">
        <v>2795</v>
      </c>
      <c r="B441">
        <v>1958</v>
      </c>
      <c r="C441" t="s">
        <v>41</v>
      </c>
      <c r="D441" t="s">
        <v>31</v>
      </c>
      <c r="E441">
        <v>30523</v>
      </c>
      <c r="F441">
        <v>2</v>
      </c>
      <c r="G441">
        <v>1</v>
      </c>
      <c r="H441" s="1">
        <v>41456</v>
      </c>
      <c r="I441">
        <v>0</v>
      </c>
      <c r="J441">
        <v>5</v>
      </c>
      <c r="K441">
        <v>0</v>
      </c>
      <c r="L441">
        <v>3</v>
      </c>
      <c r="M441">
        <v>0</v>
      </c>
      <c r="N441">
        <v>0</v>
      </c>
      <c r="O441">
        <v>5</v>
      </c>
      <c r="P441">
        <v>1</v>
      </c>
      <c r="Q441">
        <v>1</v>
      </c>
      <c r="R441">
        <v>0</v>
      </c>
      <c r="S441">
        <v>2</v>
      </c>
      <c r="T441">
        <v>7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32</v>
      </c>
      <c r="AC441" s="13">
        <f>SUM(Table13[[#This Row],[MntWines]:[MntGoldProds]])</f>
        <v>13</v>
      </c>
      <c r="AD441" s="13">
        <f>AVERAGE(Table13[[#This Row],[MntWines]:[MntGoldProds]])</f>
        <v>2.1666666666666665</v>
      </c>
      <c r="AG441">
        <f>SUM(Table13[[#This Row],[NumDealsPurchases]:[NumStorePurchases]])</f>
        <v>4</v>
      </c>
      <c r="AH441" s="14">
        <f>44232-Table13[[#This Row],[Dt_Customer]]</f>
        <v>2776</v>
      </c>
      <c r="AJ441" s="13">
        <f>Table13[[#This Row],[NumDealsPurchases]]/Table13[[#This Row],[Total Number of Purchases]]*100</f>
        <v>25</v>
      </c>
      <c r="AK441">
        <f>6-ROUNDUP(_xlfn.PERCENTRANK.INC(Table13[Recency],Table13[[#This Row],[Recency]])*5, 0)</f>
        <v>6</v>
      </c>
      <c r="AL441" s="15">
        <f>ROUNDUP(_xlfn.PERCENTRANK.INC(Table13[Total Number of Purchases],Table13[[#This Row],[Total Number of Purchases]])*5,0)</f>
        <v>1</v>
      </c>
      <c r="AM441" s="15">
        <f>ROUNDUP(_xlfn.PERCENTRANK.INC(Table13[Total Spend],Table13[[#This Row],[Total Spend]])*5,0)</f>
        <v>1</v>
      </c>
      <c r="AN441" s="15" t="str">
        <f>Table13[[#This Row],[Recency Score]]&amp;Table13[[#This Row],[Frequency Score]]&amp;Table13[[#This Row],[Monetary Score]]</f>
        <v>611</v>
      </c>
      <c r="AO441" s="15" t="str">
        <f>IF(AN441="555","Champions",
IF(AND(LEFT(AN441,1)="5", MID(AN441,2,1)&gt;="3"),"Loyal Customers",
IF(MID(AN441,2,1)="5","Frequent Buyers",
IF(RIGHT(AN441,1)="5","Big Spenders",
IF(LEFT(AN441,1)="4","Potential Loyalists",
IF(LEFT(AN441,1)="3","Needs Attention",
IF(LEFT(AN441,1)="2","About to Sleep",
IF(LEFT(AN441,1)="1","Lost",
IF(LEFT(AN441,1)&lt;="2","At Risk","Others")))))))))</f>
        <v>Others</v>
      </c>
    </row>
    <row r="442" spans="1:41" x14ac:dyDescent="0.3">
      <c r="A442">
        <v>2814</v>
      </c>
      <c r="B442">
        <v>1976</v>
      </c>
      <c r="C442" t="s">
        <v>41</v>
      </c>
      <c r="D442" t="s">
        <v>35</v>
      </c>
      <c r="E442">
        <v>30560</v>
      </c>
      <c r="F442">
        <v>1</v>
      </c>
      <c r="G442">
        <v>0</v>
      </c>
      <c r="H442" s="1">
        <v>41452</v>
      </c>
      <c r="I442">
        <v>6</v>
      </c>
      <c r="J442">
        <v>9</v>
      </c>
      <c r="K442">
        <v>1</v>
      </c>
      <c r="L442">
        <v>5</v>
      </c>
      <c r="M442">
        <v>4</v>
      </c>
      <c r="N442">
        <v>5</v>
      </c>
      <c r="O442">
        <v>7</v>
      </c>
      <c r="P442">
        <v>1</v>
      </c>
      <c r="Q442">
        <v>1</v>
      </c>
      <c r="R442">
        <v>0</v>
      </c>
      <c r="S442">
        <v>3</v>
      </c>
      <c r="T442">
        <v>7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43</v>
      </c>
      <c r="AC442" s="13">
        <f>SUM(Table13[[#This Row],[MntWines]:[MntGoldProds]])</f>
        <v>31</v>
      </c>
      <c r="AD442" s="13">
        <f>AVERAGE(Table13[[#This Row],[MntWines]:[MntGoldProds]])</f>
        <v>5.166666666666667</v>
      </c>
      <c r="AG442">
        <f>SUM(Table13[[#This Row],[NumDealsPurchases]:[NumStorePurchases]])</f>
        <v>5</v>
      </c>
      <c r="AH442" s="14">
        <f>44232-Table13[[#This Row],[Dt_Customer]]</f>
        <v>2780</v>
      </c>
      <c r="AJ442" s="13">
        <f>Table13[[#This Row],[NumDealsPurchases]]/Table13[[#This Row],[Total Number of Purchases]]*100</f>
        <v>20</v>
      </c>
      <c r="AK442">
        <f>6-ROUNDUP(_xlfn.PERCENTRANK.INC(Table13[Recency],Table13[[#This Row],[Recency]])*5, 0)</f>
        <v>5</v>
      </c>
      <c r="AL442" s="15">
        <f>ROUNDUP(_xlfn.PERCENTRANK.INC(Table13[Total Number of Purchases],Table13[[#This Row],[Total Number of Purchases]])*5,0)</f>
        <v>1</v>
      </c>
      <c r="AM442" s="15">
        <f>ROUNDUP(_xlfn.PERCENTRANK.INC(Table13[Total Spend],Table13[[#This Row],[Total Spend]])*5,0)</f>
        <v>1</v>
      </c>
      <c r="AN442" s="15" t="str">
        <f>Table13[[#This Row],[Recency Score]]&amp;Table13[[#This Row],[Frequency Score]]&amp;Table13[[#This Row],[Monetary Score]]</f>
        <v>511</v>
      </c>
      <c r="AO442" s="15" t="str">
        <f>IF(AN442="555","Champions",
IF(AND(LEFT(AN442,1)="5", MID(AN442,2,1)&gt;="3"),"Loyal Customers",
IF(MID(AN442,2,1)="5","Frequent Buyers",
IF(RIGHT(AN442,1)="5","Big Spenders",
IF(LEFT(AN442,1)="4","Potential Loyalists",
IF(LEFT(AN442,1)="3","Needs Attention",
IF(LEFT(AN442,1)="2","About to Sleep",
IF(LEFT(AN442,1)="1","Lost",
IF(LEFT(AN442,1)&lt;="2","At Risk","Others")))))))))</f>
        <v>Others</v>
      </c>
    </row>
    <row r="443" spans="1:41" x14ac:dyDescent="0.3">
      <c r="A443">
        <v>2711</v>
      </c>
      <c r="B443">
        <v>1976</v>
      </c>
      <c r="C443" t="s">
        <v>41</v>
      </c>
      <c r="D443" t="s">
        <v>35</v>
      </c>
      <c r="E443">
        <v>30560</v>
      </c>
      <c r="F443">
        <v>1</v>
      </c>
      <c r="G443">
        <v>0</v>
      </c>
      <c r="H443" s="1">
        <v>41452</v>
      </c>
      <c r="I443">
        <v>6</v>
      </c>
      <c r="J443">
        <v>9</v>
      </c>
      <c r="K443">
        <v>1</v>
      </c>
      <c r="L443">
        <v>5</v>
      </c>
      <c r="M443">
        <v>4</v>
      </c>
      <c r="N443">
        <v>5</v>
      </c>
      <c r="O443">
        <v>7</v>
      </c>
      <c r="P443">
        <v>1</v>
      </c>
      <c r="Q443">
        <v>1</v>
      </c>
      <c r="R443">
        <v>0</v>
      </c>
      <c r="S443">
        <v>3</v>
      </c>
      <c r="T443">
        <v>7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32</v>
      </c>
      <c r="AC443" s="13">
        <f>SUM(Table13[[#This Row],[MntWines]:[MntGoldProds]])</f>
        <v>31</v>
      </c>
      <c r="AD443" s="13">
        <f>AVERAGE(Table13[[#This Row],[MntWines]:[MntGoldProds]])</f>
        <v>5.166666666666667</v>
      </c>
      <c r="AG443">
        <f>SUM(Table13[[#This Row],[NumDealsPurchases]:[NumStorePurchases]])</f>
        <v>5</v>
      </c>
      <c r="AH443" s="14">
        <f>44232-Table13[[#This Row],[Dt_Customer]]</f>
        <v>2780</v>
      </c>
      <c r="AJ443" s="13">
        <f>Table13[[#This Row],[NumDealsPurchases]]/Table13[[#This Row],[Total Number of Purchases]]*100</f>
        <v>20</v>
      </c>
      <c r="AK443">
        <f>6-ROUNDUP(_xlfn.PERCENTRANK.INC(Table13[Recency],Table13[[#This Row],[Recency]])*5, 0)</f>
        <v>5</v>
      </c>
      <c r="AL443" s="15">
        <f>ROUNDUP(_xlfn.PERCENTRANK.INC(Table13[Total Number of Purchases],Table13[[#This Row],[Total Number of Purchases]])*5,0)</f>
        <v>1</v>
      </c>
      <c r="AM443" s="15">
        <f>ROUNDUP(_xlfn.PERCENTRANK.INC(Table13[Total Spend],Table13[[#This Row],[Total Spend]])*5,0)</f>
        <v>1</v>
      </c>
      <c r="AN443" s="15" t="str">
        <f>Table13[[#This Row],[Recency Score]]&amp;Table13[[#This Row],[Frequency Score]]&amp;Table13[[#This Row],[Monetary Score]]</f>
        <v>511</v>
      </c>
      <c r="AO443" s="15" t="str">
        <f>IF(AN443="555","Champions",
IF(AND(LEFT(AN443,1)="5", MID(AN443,2,1)&gt;="3"),"Loyal Customers",
IF(MID(AN443,2,1)="5","Frequent Buyers",
IF(RIGHT(AN443,1)="5","Big Spenders",
IF(LEFT(AN443,1)="4","Potential Loyalists",
IF(LEFT(AN443,1)="3","Needs Attention",
IF(LEFT(AN443,1)="2","About to Sleep",
IF(LEFT(AN443,1)="1","Lost",
IF(LEFT(AN443,1)&lt;="2","At Risk","Others")))))))))</f>
        <v>Others</v>
      </c>
    </row>
    <row r="444" spans="1:41" x14ac:dyDescent="0.3">
      <c r="A444">
        <v>2261</v>
      </c>
      <c r="B444">
        <v>1969</v>
      </c>
      <c r="C444" t="s">
        <v>28</v>
      </c>
      <c r="D444" t="s">
        <v>33</v>
      </c>
      <c r="E444">
        <v>26304</v>
      </c>
      <c r="F444">
        <v>1</v>
      </c>
      <c r="G444">
        <v>0</v>
      </c>
      <c r="H444" s="1">
        <v>41448</v>
      </c>
      <c r="I444">
        <v>5</v>
      </c>
      <c r="J444">
        <v>4</v>
      </c>
      <c r="K444">
        <v>1</v>
      </c>
      <c r="L444">
        <v>5</v>
      </c>
      <c r="M444">
        <v>2</v>
      </c>
      <c r="N444">
        <v>0</v>
      </c>
      <c r="O444">
        <v>4</v>
      </c>
      <c r="P444">
        <v>1</v>
      </c>
      <c r="Q444">
        <v>1</v>
      </c>
      <c r="R444">
        <v>0</v>
      </c>
      <c r="S444">
        <v>2</v>
      </c>
      <c r="T444">
        <v>7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39</v>
      </c>
      <c r="AC444" s="13">
        <f>SUM(Table13[[#This Row],[MntWines]:[MntGoldProds]])</f>
        <v>16</v>
      </c>
      <c r="AD444" s="13">
        <f>AVERAGE(Table13[[#This Row],[MntWines]:[MntGoldProds]])</f>
        <v>2.6666666666666665</v>
      </c>
      <c r="AG444">
        <f>SUM(Table13[[#This Row],[NumDealsPurchases]:[NumStorePurchases]])</f>
        <v>4</v>
      </c>
      <c r="AH444" s="14">
        <f>44232-Table13[[#This Row],[Dt_Customer]]</f>
        <v>2784</v>
      </c>
      <c r="AJ444" s="13">
        <f>Table13[[#This Row],[NumDealsPurchases]]/Table13[[#This Row],[Total Number of Purchases]]*100</f>
        <v>25</v>
      </c>
      <c r="AK444">
        <f>6-ROUNDUP(_xlfn.PERCENTRANK.INC(Table13[Recency],Table13[[#This Row],[Recency]])*5, 0)</f>
        <v>5</v>
      </c>
      <c r="AL444" s="15">
        <f>ROUNDUP(_xlfn.PERCENTRANK.INC(Table13[Total Number of Purchases],Table13[[#This Row],[Total Number of Purchases]])*5,0)</f>
        <v>1</v>
      </c>
      <c r="AM444" s="15">
        <f>ROUNDUP(_xlfn.PERCENTRANK.INC(Table13[Total Spend],Table13[[#This Row],[Total Spend]])*5,0)</f>
        <v>1</v>
      </c>
      <c r="AN444" s="15" t="str">
        <f>Table13[[#This Row],[Recency Score]]&amp;Table13[[#This Row],[Frequency Score]]&amp;Table13[[#This Row],[Monetary Score]]</f>
        <v>511</v>
      </c>
      <c r="AO444" s="15" t="str">
        <f>IF(AN444="555","Champions",
IF(AND(LEFT(AN444,1)="5", MID(AN444,2,1)&gt;="3"),"Loyal Customers",
IF(MID(AN444,2,1)="5","Frequent Buyers",
IF(RIGHT(AN444,1)="5","Big Spenders",
IF(LEFT(AN444,1)="4","Potential Loyalists",
IF(LEFT(AN444,1)="3","Needs Attention",
IF(LEFT(AN444,1)="2","About to Sleep",
IF(LEFT(AN444,1)="1","Lost",
IF(LEFT(AN444,1)&lt;="2","At Risk","Others")))))))))</f>
        <v>Others</v>
      </c>
    </row>
    <row r="445" spans="1:41" x14ac:dyDescent="0.3">
      <c r="A445">
        <v>9080</v>
      </c>
      <c r="B445">
        <v>1972</v>
      </c>
      <c r="C445" t="s">
        <v>37</v>
      </c>
      <c r="D445" t="s">
        <v>31</v>
      </c>
      <c r="E445">
        <v>38578</v>
      </c>
      <c r="F445">
        <v>1</v>
      </c>
      <c r="G445">
        <v>1</v>
      </c>
      <c r="H445" s="1">
        <v>41447</v>
      </c>
      <c r="I445">
        <v>2</v>
      </c>
      <c r="J445">
        <v>38</v>
      </c>
      <c r="K445">
        <v>4</v>
      </c>
      <c r="L445">
        <v>22</v>
      </c>
      <c r="M445">
        <v>3</v>
      </c>
      <c r="N445">
        <v>3</v>
      </c>
      <c r="O445">
        <v>3</v>
      </c>
      <c r="P445">
        <v>3</v>
      </c>
      <c r="Q445">
        <v>3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30</v>
      </c>
      <c r="AC445" s="13">
        <f>SUM(Table13[[#This Row],[MntWines]:[MntGoldProds]])</f>
        <v>73</v>
      </c>
      <c r="AD445" s="13">
        <f>AVERAGE(Table13[[#This Row],[MntWines]:[MntGoldProds]])</f>
        <v>12.166666666666666</v>
      </c>
      <c r="AG445">
        <f>SUM(Table13[[#This Row],[NumDealsPurchases]:[NumStorePurchases]])</f>
        <v>9</v>
      </c>
      <c r="AH445" s="14">
        <f>44232-Table13[[#This Row],[Dt_Customer]]</f>
        <v>2785</v>
      </c>
      <c r="AJ445" s="13">
        <f>Table13[[#This Row],[NumDealsPurchases]]/Table13[[#This Row],[Total Number of Purchases]]*100</f>
        <v>33.333333333333329</v>
      </c>
      <c r="AK445">
        <f>6-ROUNDUP(_xlfn.PERCENTRANK.INC(Table13[Recency],Table13[[#This Row],[Recency]])*5, 0)</f>
        <v>5</v>
      </c>
      <c r="AL445" s="15">
        <f>ROUNDUP(_xlfn.PERCENTRANK.INC(Table13[Total Number of Purchases],Table13[[#This Row],[Total Number of Purchases]])*5,0)</f>
        <v>2</v>
      </c>
      <c r="AM445" s="15">
        <f>ROUNDUP(_xlfn.PERCENTRANK.INC(Table13[Total Spend],Table13[[#This Row],[Total Spend]])*5,0)</f>
        <v>2</v>
      </c>
      <c r="AN445" s="15" t="str">
        <f>Table13[[#This Row],[Recency Score]]&amp;Table13[[#This Row],[Frequency Score]]&amp;Table13[[#This Row],[Monetary Score]]</f>
        <v>522</v>
      </c>
      <c r="AO445" s="15" t="str">
        <f>IF(AN445="555","Champions",
IF(AND(LEFT(AN445,1)="5", MID(AN445,2,1)&gt;="3"),"Loyal Customers",
IF(MID(AN445,2,1)="5","Frequent Buyers",
IF(RIGHT(AN445,1)="5","Big Spenders",
IF(LEFT(AN445,1)="4","Potential Loyalists",
IF(LEFT(AN445,1)="3","Needs Attention",
IF(LEFT(AN445,1)="2","About to Sleep",
IF(LEFT(AN445,1)="1","Lost",
IF(LEFT(AN445,1)&lt;="2","At Risk","Others")))))))))</f>
        <v>Others</v>
      </c>
    </row>
    <row r="446" spans="1:41" x14ac:dyDescent="0.3">
      <c r="A446">
        <v>1519</v>
      </c>
      <c r="B446">
        <v>1972</v>
      </c>
      <c r="C446" t="s">
        <v>37</v>
      </c>
      <c r="D446" t="s">
        <v>31</v>
      </c>
      <c r="E446">
        <v>38578</v>
      </c>
      <c r="F446">
        <v>1</v>
      </c>
      <c r="G446">
        <v>1</v>
      </c>
      <c r="H446" s="1">
        <v>41447</v>
      </c>
      <c r="I446">
        <v>2</v>
      </c>
      <c r="J446">
        <v>38</v>
      </c>
      <c r="K446">
        <v>4</v>
      </c>
      <c r="L446">
        <v>22</v>
      </c>
      <c r="M446">
        <v>3</v>
      </c>
      <c r="N446">
        <v>3</v>
      </c>
      <c r="O446">
        <v>3</v>
      </c>
      <c r="P446">
        <v>3</v>
      </c>
      <c r="Q446">
        <v>3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 t="s">
        <v>30</v>
      </c>
      <c r="AC446" s="13">
        <f>SUM(Table13[[#This Row],[MntWines]:[MntGoldProds]])</f>
        <v>73</v>
      </c>
      <c r="AD446" s="13">
        <f>AVERAGE(Table13[[#This Row],[MntWines]:[MntGoldProds]])</f>
        <v>12.166666666666666</v>
      </c>
      <c r="AG446">
        <f>SUM(Table13[[#This Row],[NumDealsPurchases]:[NumStorePurchases]])</f>
        <v>9</v>
      </c>
      <c r="AH446" s="14">
        <f>44232-Table13[[#This Row],[Dt_Customer]]</f>
        <v>2785</v>
      </c>
      <c r="AJ446" s="13">
        <f>Table13[[#This Row],[NumDealsPurchases]]/Table13[[#This Row],[Total Number of Purchases]]*100</f>
        <v>33.333333333333329</v>
      </c>
      <c r="AK446">
        <f>6-ROUNDUP(_xlfn.PERCENTRANK.INC(Table13[Recency],Table13[[#This Row],[Recency]])*5, 0)</f>
        <v>5</v>
      </c>
      <c r="AL446" s="15">
        <f>ROUNDUP(_xlfn.PERCENTRANK.INC(Table13[Total Number of Purchases],Table13[[#This Row],[Total Number of Purchases]])*5,0)</f>
        <v>2</v>
      </c>
      <c r="AM446" s="15">
        <f>ROUNDUP(_xlfn.PERCENTRANK.INC(Table13[Total Spend],Table13[[#This Row],[Total Spend]])*5,0)</f>
        <v>2</v>
      </c>
      <c r="AN446" s="15" t="str">
        <f>Table13[[#This Row],[Recency Score]]&amp;Table13[[#This Row],[Frequency Score]]&amp;Table13[[#This Row],[Monetary Score]]</f>
        <v>522</v>
      </c>
      <c r="AO446" s="15" t="str">
        <f>IF(AN446="555","Champions",
IF(AND(LEFT(AN446,1)="5", MID(AN446,2,1)&gt;="3"),"Loyal Customers",
IF(MID(AN446,2,1)="5","Frequent Buyers",
IF(RIGHT(AN446,1)="5","Big Spenders",
IF(LEFT(AN446,1)="4","Potential Loyalists",
IF(LEFT(AN446,1)="3","Needs Attention",
IF(LEFT(AN446,1)="2","About to Sleep",
IF(LEFT(AN446,1)="1","Lost",
IF(LEFT(AN446,1)&lt;="2","At Risk","Others")))))))))</f>
        <v>Others</v>
      </c>
    </row>
    <row r="447" spans="1:41" x14ac:dyDescent="0.3">
      <c r="A447">
        <v>4470</v>
      </c>
      <c r="B447">
        <v>1962</v>
      </c>
      <c r="C447" t="s">
        <v>41</v>
      </c>
      <c r="D447" t="s">
        <v>33</v>
      </c>
      <c r="E447">
        <v>58646</v>
      </c>
      <c r="F447">
        <v>0</v>
      </c>
      <c r="G447">
        <v>1</v>
      </c>
      <c r="H447" s="1">
        <v>41435</v>
      </c>
      <c r="I447">
        <v>3</v>
      </c>
      <c r="J447">
        <v>62</v>
      </c>
      <c r="K447">
        <v>1</v>
      </c>
      <c r="L447">
        <v>44</v>
      </c>
      <c r="M447">
        <v>6</v>
      </c>
      <c r="N447">
        <v>5</v>
      </c>
      <c r="O447">
        <v>22</v>
      </c>
      <c r="P447">
        <v>1</v>
      </c>
      <c r="Q447">
        <v>2</v>
      </c>
      <c r="R447">
        <v>1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30</v>
      </c>
      <c r="AC447" s="13">
        <f>SUM(Table13[[#This Row],[MntWines]:[MntGoldProds]])</f>
        <v>140</v>
      </c>
      <c r="AD447" s="13">
        <f>AVERAGE(Table13[[#This Row],[MntWines]:[MntGoldProds]])</f>
        <v>23.333333333333332</v>
      </c>
      <c r="AG447">
        <f>SUM(Table13[[#This Row],[NumDealsPurchases]:[NumStorePurchases]])</f>
        <v>8</v>
      </c>
      <c r="AH447" s="14">
        <f>44232-Table13[[#This Row],[Dt_Customer]]</f>
        <v>2797</v>
      </c>
      <c r="AJ447" s="13">
        <f>Table13[[#This Row],[NumDealsPurchases]]/Table13[[#This Row],[Total Number of Purchases]]*100</f>
        <v>12.5</v>
      </c>
      <c r="AK447">
        <f>6-ROUNDUP(_xlfn.PERCENTRANK.INC(Table13[Recency],Table13[[#This Row],[Recency]])*5, 0)</f>
        <v>5</v>
      </c>
      <c r="AL447" s="15">
        <f>ROUNDUP(_xlfn.PERCENTRANK.INC(Table13[Total Number of Purchases],Table13[[#This Row],[Total Number of Purchases]])*5,0)</f>
        <v>2</v>
      </c>
      <c r="AM447" s="15">
        <f>ROUNDUP(_xlfn.PERCENTRANK.INC(Table13[Total Spend],Table13[[#This Row],[Total Spend]])*5,0)</f>
        <v>2</v>
      </c>
      <c r="AN447" s="15" t="str">
        <f>Table13[[#This Row],[Recency Score]]&amp;Table13[[#This Row],[Frequency Score]]&amp;Table13[[#This Row],[Monetary Score]]</f>
        <v>522</v>
      </c>
      <c r="AO447" s="15" t="str">
        <f>IF(AN447="555","Champions",
IF(AND(LEFT(AN447,1)="5", MID(AN447,2,1)&gt;="3"),"Loyal Customers",
IF(MID(AN447,2,1)="5","Frequent Buyers",
IF(RIGHT(AN447,1)="5","Big Spenders",
IF(LEFT(AN447,1)="4","Potential Loyalists",
IF(LEFT(AN447,1)="3","Needs Attention",
IF(LEFT(AN447,1)="2","About to Sleep",
IF(LEFT(AN447,1)="1","Lost",
IF(LEFT(AN447,1)&lt;="2","At Risk","Others")))))))))</f>
        <v>Others</v>
      </c>
    </row>
    <row r="448" spans="1:41" x14ac:dyDescent="0.3">
      <c r="A448">
        <v>6183</v>
      </c>
      <c r="B448">
        <v>1962</v>
      </c>
      <c r="C448" t="s">
        <v>41</v>
      </c>
      <c r="D448" t="s">
        <v>33</v>
      </c>
      <c r="E448">
        <v>58646</v>
      </c>
      <c r="F448">
        <v>0</v>
      </c>
      <c r="G448">
        <v>1</v>
      </c>
      <c r="H448" s="1">
        <v>41435</v>
      </c>
      <c r="I448">
        <v>3</v>
      </c>
      <c r="J448">
        <v>62</v>
      </c>
      <c r="K448">
        <v>1</v>
      </c>
      <c r="L448">
        <v>44</v>
      </c>
      <c r="M448">
        <v>6</v>
      </c>
      <c r="N448">
        <v>5</v>
      </c>
      <c r="O448">
        <v>22</v>
      </c>
      <c r="P448">
        <v>1</v>
      </c>
      <c r="Q448">
        <v>2</v>
      </c>
      <c r="R448">
        <v>1</v>
      </c>
      <c r="S448">
        <v>4</v>
      </c>
      <c r="T448">
        <v>4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t="s">
        <v>39</v>
      </c>
      <c r="AC448" s="13">
        <f>SUM(Table13[[#This Row],[MntWines]:[MntGoldProds]])</f>
        <v>140</v>
      </c>
      <c r="AD448" s="13">
        <f>AVERAGE(Table13[[#This Row],[MntWines]:[MntGoldProds]])</f>
        <v>23.333333333333332</v>
      </c>
      <c r="AG448">
        <f>SUM(Table13[[#This Row],[NumDealsPurchases]:[NumStorePurchases]])</f>
        <v>8</v>
      </c>
      <c r="AH448" s="14">
        <f>44232-Table13[[#This Row],[Dt_Customer]]</f>
        <v>2797</v>
      </c>
      <c r="AJ448" s="13">
        <f>Table13[[#This Row],[NumDealsPurchases]]/Table13[[#This Row],[Total Number of Purchases]]*100</f>
        <v>12.5</v>
      </c>
      <c r="AK448">
        <f>6-ROUNDUP(_xlfn.PERCENTRANK.INC(Table13[Recency],Table13[[#This Row],[Recency]])*5, 0)</f>
        <v>5</v>
      </c>
      <c r="AL448" s="15">
        <f>ROUNDUP(_xlfn.PERCENTRANK.INC(Table13[Total Number of Purchases],Table13[[#This Row],[Total Number of Purchases]])*5,0)</f>
        <v>2</v>
      </c>
      <c r="AM448" s="15">
        <f>ROUNDUP(_xlfn.PERCENTRANK.INC(Table13[Total Spend],Table13[[#This Row],[Total Spend]])*5,0)</f>
        <v>2</v>
      </c>
      <c r="AN448" s="15" t="str">
        <f>Table13[[#This Row],[Recency Score]]&amp;Table13[[#This Row],[Frequency Score]]&amp;Table13[[#This Row],[Monetary Score]]</f>
        <v>522</v>
      </c>
      <c r="AO448" s="15" t="str">
        <f>IF(AN448="555","Champions",
IF(AND(LEFT(AN448,1)="5", MID(AN448,2,1)&gt;="3"),"Loyal Customers",
IF(MID(AN448,2,1)="5","Frequent Buyers",
IF(RIGHT(AN448,1)="5","Big Spenders",
IF(LEFT(AN448,1)="4","Potential Loyalists",
IF(LEFT(AN448,1)="3","Needs Attention",
IF(LEFT(AN448,1)="2","About to Sleep",
IF(LEFT(AN448,1)="1","Lost",
IF(LEFT(AN448,1)&lt;="2","At Risk","Others")))))))))</f>
        <v>Others</v>
      </c>
    </row>
    <row r="449" spans="1:41" x14ac:dyDescent="0.3">
      <c r="A449">
        <v>2541</v>
      </c>
      <c r="B449">
        <v>1976</v>
      </c>
      <c r="C449" t="s">
        <v>28</v>
      </c>
      <c r="D449" t="s">
        <v>33</v>
      </c>
      <c r="E449">
        <v>24027</v>
      </c>
      <c r="F449">
        <v>1</v>
      </c>
      <c r="G449">
        <v>0</v>
      </c>
      <c r="H449" s="1">
        <v>41434</v>
      </c>
      <c r="I449">
        <v>7</v>
      </c>
      <c r="J449">
        <v>14</v>
      </c>
      <c r="K449">
        <v>7</v>
      </c>
      <c r="L449">
        <v>11</v>
      </c>
      <c r="M449">
        <v>11</v>
      </c>
      <c r="N449">
        <v>0</v>
      </c>
      <c r="O449">
        <v>5</v>
      </c>
      <c r="P449">
        <v>2</v>
      </c>
      <c r="Q449">
        <v>2</v>
      </c>
      <c r="R449">
        <v>0</v>
      </c>
      <c r="S449">
        <v>3</v>
      </c>
      <c r="T449">
        <v>8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30</v>
      </c>
      <c r="AC449" s="13">
        <f>SUM(Table13[[#This Row],[MntWines]:[MntGoldProds]])</f>
        <v>48</v>
      </c>
      <c r="AD449" s="13">
        <f>AVERAGE(Table13[[#This Row],[MntWines]:[MntGoldProds]])</f>
        <v>8</v>
      </c>
      <c r="AG449">
        <f>SUM(Table13[[#This Row],[NumDealsPurchases]:[NumStorePurchases]])</f>
        <v>7</v>
      </c>
      <c r="AH449" s="14">
        <f>44232-Table13[[#This Row],[Dt_Customer]]</f>
        <v>2798</v>
      </c>
      <c r="AJ449" s="13">
        <f>Table13[[#This Row],[NumDealsPurchases]]/Table13[[#This Row],[Total Number of Purchases]]*100</f>
        <v>28.571428571428569</v>
      </c>
      <c r="AK449">
        <f>6-ROUNDUP(_xlfn.PERCENTRANK.INC(Table13[Recency],Table13[[#This Row],[Recency]])*5, 0)</f>
        <v>5</v>
      </c>
      <c r="AL449" s="15">
        <f>ROUNDUP(_xlfn.PERCENTRANK.INC(Table13[Total Number of Purchases],Table13[[#This Row],[Total Number of Purchases]])*5,0)</f>
        <v>1</v>
      </c>
      <c r="AM449" s="15">
        <f>ROUNDUP(_xlfn.PERCENTRANK.INC(Table13[Total Spend],Table13[[#This Row],[Total Spend]])*5,0)</f>
        <v>1</v>
      </c>
      <c r="AN449" s="15" t="str">
        <f>Table13[[#This Row],[Recency Score]]&amp;Table13[[#This Row],[Frequency Score]]&amp;Table13[[#This Row],[Monetary Score]]</f>
        <v>511</v>
      </c>
      <c r="AO449" s="15" t="str">
        <f>IF(AN449="555","Champions",
IF(AND(LEFT(AN449,1)="5", MID(AN449,2,1)&gt;="3"),"Loyal Customers",
IF(MID(AN449,2,1)="5","Frequent Buyers",
IF(RIGHT(AN449,1)="5","Big Spenders",
IF(LEFT(AN449,1)="4","Potential Loyalists",
IF(LEFT(AN449,1)="3","Needs Attention",
IF(LEFT(AN449,1)="2","About to Sleep",
IF(LEFT(AN449,1)="1","Lost",
IF(LEFT(AN449,1)&lt;="2","At Risk","Others")))))))))</f>
        <v>Others</v>
      </c>
    </row>
    <row r="450" spans="1:41" x14ac:dyDescent="0.3">
      <c r="A450">
        <v>4855</v>
      </c>
      <c r="B450">
        <v>1974</v>
      </c>
      <c r="C450" t="s">
        <v>37</v>
      </c>
      <c r="D450" t="s">
        <v>35</v>
      </c>
      <c r="E450">
        <v>30351</v>
      </c>
      <c r="F450">
        <v>1</v>
      </c>
      <c r="G450">
        <v>0</v>
      </c>
      <c r="H450" s="1">
        <v>41431</v>
      </c>
      <c r="I450">
        <v>19</v>
      </c>
      <c r="J450">
        <v>14</v>
      </c>
      <c r="K450">
        <v>0</v>
      </c>
      <c r="L450">
        <v>24</v>
      </c>
      <c r="M450">
        <v>3</v>
      </c>
      <c r="N450">
        <v>3</v>
      </c>
      <c r="O450">
        <v>2</v>
      </c>
      <c r="P450">
        <v>1</v>
      </c>
      <c r="Q450">
        <v>3</v>
      </c>
      <c r="R450">
        <v>0</v>
      </c>
      <c r="S450">
        <v>2</v>
      </c>
      <c r="T450">
        <v>9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 t="s">
        <v>34</v>
      </c>
      <c r="AC450" s="13">
        <f>SUM(Table13[[#This Row],[MntWines]:[MntGoldProds]])</f>
        <v>46</v>
      </c>
      <c r="AD450" s="13">
        <f>AVERAGE(Table13[[#This Row],[MntWines]:[MntGoldProds]])</f>
        <v>7.666666666666667</v>
      </c>
      <c r="AG450">
        <f>SUM(Table13[[#This Row],[NumDealsPurchases]:[NumStorePurchases]])</f>
        <v>6</v>
      </c>
      <c r="AH450" s="14">
        <f>44232-Table13[[#This Row],[Dt_Customer]]</f>
        <v>2801</v>
      </c>
      <c r="AJ450" s="13">
        <f>Table13[[#This Row],[NumDealsPurchases]]/Table13[[#This Row],[Total Number of Purchases]]*100</f>
        <v>16.666666666666664</v>
      </c>
      <c r="AK450">
        <f>6-ROUNDUP(_xlfn.PERCENTRANK.INC(Table13[Recency],Table13[[#This Row],[Recency]])*5, 0)</f>
        <v>5</v>
      </c>
      <c r="AL450" s="15">
        <f>ROUNDUP(_xlfn.PERCENTRANK.INC(Table13[Total Number of Purchases],Table13[[#This Row],[Total Number of Purchases]])*5,0)</f>
        <v>1</v>
      </c>
      <c r="AM450" s="15">
        <f>ROUNDUP(_xlfn.PERCENTRANK.INC(Table13[Total Spend],Table13[[#This Row],[Total Spend]])*5,0)</f>
        <v>1</v>
      </c>
      <c r="AN450" s="15" t="str">
        <f>Table13[[#This Row],[Recency Score]]&amp;Table13[[#This Row],[Frequency Score]]&amp;Table13[[#This Row],[Monetary Score]]</f>
        <v>511</v>
      </c>
      <c r="AO450" s="15" t="str">
        <f>IF(AN450="555","Champions",
IF(AND(LEFT(AN450,1)="5", MID(AN450,2,1)&gt;="3"),"Loyal Customers",
IF(MID(AN450,2,1)="5","Frequent Buyers",
IF(RIGHT(AN450,1)="5","Big Spenders",
IF(LEFT(AN450,1)="4","Potential Loyalists",
IF(LEFT(AN450,1)="3","Needs Attention",
IF(LEFT(AN450,1)="2","About to Sleep",
IF(LEFT(AN450,1)="1","Lost",
IF(LEFT(AN450,1)&lt;="2","At Risk","Others")))))))))</f>
        <v>Others</v>
      </c>
    </row>
    <row r="451" spans="1:41" x14ac:dyDescent="0.3">
      <c r="A451">
        <v>5049</v>
      </c>
      <c r="B451">
        <v>1974</v>
      </c>
      <c r="C451" t="s">
        <v>37</v>
      </c>
      <c r="D451" t="s">
        <v>35</v>
      </c>
      <c r="E451">
        <v>30351</v>
      </c>
      <c r="F451">
        <v>1</v>
      </c>
      <c r="G451">
        <v>0</v>
      </c>
      <c r="H451" s="1">
        <v>41431</v>
      </c>
      <c r="I451">
        <v>19</v>
      </c>
      <c r="J451">
        <v>14</v>
      </c>
      <c r="K451">
        <v>0</v>
      </c>
      <c r="L451">
        <v>24</v>
      </c>
      <c r="M451">
        <v>3</v>
      </c>
      <c r="N451">
        <v>3</v>
      </c>
      <c r="O451">
        <v>2</v>
      </c>
      <c r="P451">
        <v>1</v>
      </c>
      <c r="Q451">
        <v>3</v>
      </c>
      <c r="R451">
        <v>0</v>
      </c>
      <c r="S451">
        <v>2</v>
      </c>
      <c r="T451">
        <v>9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30</v>
      </c>
      <c r="AC451" s="13">
        <f>SUM(Table13[[#This Row],[MntWines]:[MntGoldProds]])</f>
        <v>46</v>
      </c>
      <c r="AD451" s="13">
        <f>AVERAGE(Table13[[#This Row],[MntWines]:[MntGoldProds]])</f>
        <v>7.666666666666667</v>
      </c>
      <c r="AG451">
        <f>SUM(Table13[[#This Row],[NumDealsPurchases]:[NumStorePurchases]])</f>
        <v>6</v>
      </c>
      <c r="AH451" s="14">
        <f>44232-Table13[[#This Row],[Dt_Customer]]</f>
        <v>2801</v>
      </c>
      <c r="AJ451" s="13">
        <f>Table13[[#This Row],[NumDealsPurchases]]/Table13[[#This Row],[Total Number of Purchases]]*100</f>
        <v>16.666666666666664</v>
      </c>
      <c r="AK451">
        <f>6-ROUNDUP(_xlfn.PERCENTRANK.INC(Table13[Recency],Table13[[#This Row],[Recency]])*5, 0)</f>
        <v>5</v>
      </c>
      <c r="AL451" s="15">
        <f>ROUNDUP(_xlfn.PERCENTRANK.INC(Table13[Total Number of Purchases],Table13[[#This Row],[Total Number of Purchases]])*5,0)</f>
        <v>1</v>
      </c>
      <c r="AM451" s="15">
        <f>ROUNDUP(_xlfn.PERCENTRANK.INC(Table13[Total Spend],Table13[[#This Row],[Total Spend]])*5,0)</f>
        <v>1</v>
      </c>
      <c r="AN451" s="15" t="str">
        <f>Table13[[#This Row],[Recency Score]]&amp;Table13[[#This Row],[Frequency Score]]&amp;Table13[[#This Row],[Monetary Score]]</f>
        <v>511</v>
      </c>
      <c r="AO451" s="15" t="str">
        <f>IF(AN451="555","Champions",
IF(AND(LEFT(AN451,1)="5", MID(AN451,2,1)&gt;="3"),"Loyal Customers",
IF(MID(AN451,2,1)="5","Frequent Buyers",
IF(RIGHT(AN451,1)="5","Big Spenders",
IF(LEFT(AN451,1)="4","Potential Loyalists",
IF(LEFT(AN451,1)="3","Needs Attention",
IF(LEFT(AN451,1)="2","About to Sleep",
IF(LEFT(AN451,1)="1","Lost",
IF(LEFT(AN451,1)&lt;="2","At Risk","Others")))))))))</f>
        <v>Others</v>
      </c>
    </row>
    <row r="452" spans="1:41" hidden="1" x14ac:dyDescent="0.3">
      <c r="A452">
        <v>5255</v>
      </c>
      <c r="B452">
        <v>1986</v>
      </c>
      <c r="C452" t="s">
        <v>28</v>
      </c>
      <c r="D452" t="s">
        <v>31</v>
      </c>
      <c r="F452">
        <v>1</v>
      </c>
      <c r="G452">
        <v>0</v>
      </c>
      <c r="H452" s="1">
        <v>41325</v>
      </c>
      <c r="I452">
        <v>19</v>
      </c>
      <c r="J452">
        <v>5</v>
      </c>
      <c r="K452">
        <v>1</v>
      </c>
      <c r="L452">
        <v>3</v>
      </c>
      <c r="M452">
        <v>3</v>
      </c>
      <c r="N452">
        <v>263</v>
      </c>
      <c r="O452">
        <v>362</v>
      </c>
      <c r="P452">
        <v>0</v>
      </c>
      <c r="Q452">
        <v>27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36</v>
      </c>
      <c r="AC452">
        <f>SUM(Table13[[#This Row],[MntWines]:[MntGoldProds]])</f>
        <v>637</v>
      </c>
      <c r="AD452">
        <f>AVERAGE(Table13[[#This Row],[MntWines]:[MntGoldProds]])</f>
        <v>106.16666666666667</v>
      </c>
      <c r="AG452">
        <f>SUM(Table13[[#This Row],[NumDealsPurchases]:[NumStorePurchases]])</f>
        <v>27</v>
      </c>
      <c r="AH452" s="1">
        <f>44232-Table13[[#This Row],[Dt_Customer]]</f>
        <v>2907</v>
      </c>
      <c r="AJ452">
        <f>Table13[[#This Row],[NumDealsPurchases]]/Table13[[#This Row],[Total Number of Purchases]]*100</f>
        <v>0</v>
      </c>
      <c r="AK452">
        <f>6-ROUNDUP(_xlfn.PERCENTRANK.INC(Table13[Recency],Table13[[#This Row],[Recency]])*5, 0)</f>
        <v>5</v>
      </c>
      <c r="AL452" s="15">
        <f>ROUNDUP(_xlfn.PERCENTRANK.INC(Table13[Total Number of Purchases],Table13[[#This Row],[Total Number of Purchases]])*5,0)</f>
        <v>5</v>
      </c>
      <c r="AM452" s="15">
        <f>ROUNDUP(_xlfn.PERCENTRANK.INC(Table13[Total Spend],Table13[[#This Row],[Total Spend]])*5,0)</f>
        <v>4</v>
      </c>
      <c r="AN452" s="15" t="str">
        <f>Table13[[#This Row],[Recency Score]]&amp;Table13[[#This Row],[Frequency Score]]&amp;Table13[[#This Row],[Monetary Score]]</f>
        <v>554</v>
      </c>
      <c r="AO452" s="15" t="str">
        <f>IF(AN452="555","Champions",
IF(AND(LEFT(AN452,1)="5", MID(AN452,2,1)&gt;="3"),"Loyal Customers",
IF(MID(AN452,2,1)="5","Frequent Buyers",
IF(RIGHT(AN452,1)="5","Big Spenders",
IF(LEFT(AN452,1)="4","Potential Loyalists",
IF(LEFT(AN452,1)="3","Needs Attention",
IF(LEFT(AN452,1)="2","About to Sleep",
IF(LEFT(AN452,1)="1","Lost",
IF(LEFT(AN452,1)&lt;="2","At Risk","Others")))))))))</f>
        <v>Loyal Customers</v>
      </c>
    </row>
    <row r="453" spans="1:41" x14ac:dyDescent="0.3">
      <c r="A453">
        <v>6379</v>
      </c>
      <c r="B453">
        <v>1949</v>
      </c>
      <c r="C453" t="s">
        <v>41</v>
      </c>
      <c r="D453" t="s">
        <v>42</v>
      </c>
      <c r="E453">
        <v>47570</v>
      </c>
      <c r="F453">
        <v>1</v>
      </c>
      <c r="G453">
        <v>1</v>
      </c>
      <c r="H453" s="1">
        <v>41423</v>
      </c>
      <c r="I453">
        <v>3</v>
      </c>
      <c r="J453">
        <v>67</v>
      </c>
      <c r="K453">
        <v>1</v>
      </c>
      <c r="L453">
        <v>20</v>
      </c>
      <c r="M453">
        <v>0</v>
      </c>
      <c r="N453">
        <v>2</v>
      </c>
      <c r="O453">
        <v>31</v>
      </c>
      <c r="P453">
        <v>3</v>
      </c>
      <c r="Q453">
        <v>2</v>
      </c>
      <c r="R453">
        <v>2</v>
      </c>
      <c r="S453">
        <v>2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 t="s">
        <v>34</v>
      </c>
      <c r="AC453" s="13">
        <f>SUM(Table13[[#This Row],[MntWines]:[MntGoldProds]])</f>
        <v>121</v>
      </c>
      <c r="AD453" s="13">
        <f>AVERAGE(Table13[[#This Row],[MntWines]:[MntGoldProds]])</f>
        <v>20.166666666666668</v>
      </c>
      <c r="AG453">
        <f>SUM(Table13[[#This Row],[NumDealsPurchases]:[NumStorePurchases]])</f>
        <v>9</v>
      </c>
      <c r="AH453" s="14">
        <f>44232-Table13[[#This Row],[Dt_Customer]]</f>
        <v>2809</v>
      </c>
      <c r="AJ453" s="13">
        <f>Table13[[#This Row],[NumDealsPurchases]]/Table13[[#This Row],[Total Number of Purchases]]*100</f>
        <v>33.333333333333329</v>
      </c>
      <c r="AK453">
        <f>6-ROUNDUP(_xlfn.PERCENTRANK.INC(Table13[Recency],Table13[[#This Row],[Recency]])*5, 0)</f>
        <v>5</v>
      </c>
      <c r="AL453" s="15">
        <f>ROUNDUP(_xlfn.PERCENTRANK.INC(Table13[Total Number of Purchases],Table13[[#This Row],[Total Number of Purchases]])*5,0)</f>
        <v>2</v>
      </c>
      <c r="AM453" s="15">
        <f>ROUNDUP(_xlfn.PERCENTRANK.INC(Table13[Total Spend],Table13[[#This Row],[Total Spend]])*5,0)</f>
        <v>2</v>
      </c>
      <c r="AN453" s="15" t="str">
        <f>Table13[[#This Row],[Recency Score]]&amp;Table13[[#This Row],[Frequency Score]]&amp;Table13[[#This Row],[Monetary Score]]</f>
        <v>522</v>
      </c>
      <c r="AO453" s="15" t="str">
        <f>IF(AN453="555","Champions",
IF(AND(LEFT(AN453,1)="5", MID(AN453,2,1)&gt;="3"),"Loyal Customers",
IF(MID(AN453,2,1)="5","Frequent Buyers",
IF(RIGHT(AN453,1)="5","Big Spenders",
IF(LEFT(AN453,1)="4","Potential Loyalists",
IF(LEFT(AN453,1)="3","Needs Attention",
IF(LEFT(AN453,1)="2","About to Sleep",
IF(LEFT(AN453,1)="1","Lost",
IF(LEFT(AN453,1)&lt;="2","At Risk","Others")))))))))</f>
        <v>Others</v>
      </c>
    </row>
    <row r="454" spans="1:41" x14ac:dyDescent="0.3">
      <c r="A454">
        <v>2285</v>
      </c>
      <c r="B454">
        <v>1954</v>
      </c>
      <c r="C454" t="s">
        <v>41</v>
      </c>
      <c r="D454" t="s">
        <v>35</v>
      </c>
      <c r="E454">
        <v>36634</v>
      </c>
      <c r="F454">
        <v>0</v>
      </c>
      <c r="G454">
        <v>1</v>
      </c>
      <c r="H454" s="1">
        <v>41422</v>
      </c>
      <c r="I454">
        <v>0</v>
      </c>
      <c r="J454">
        <v>213</v>
      </c>
      <c r="K454">
        <v>9</v>
      </c>
      <c r="L454">
        <v>76</v>
      </c>
      <c r="M454">
        <v>4</v>
      </c>
      <c r="N454">
        <v>3</v>
      </c>
      <c r="O454">
        <v>30</v>
      </c>
      <c r="P454">
        <v>3</v>
      </c>
      <c r="Q454">
        <v>5</v>
      </c>
      <c r="R454">
        <v>2</v>
      </c>
      <c r="S454">
        <v>5</v>
      </c>
      <c r="T454">
        <v>7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43</v>
      </c>
      <c r="AC454" s="13">
        <f>SUM(Table13[[#This Row],[MntWines]:[MntGoldProds]])</f>
        <v>335</v>
      </c>
      <c r="AD454" s="13">
        <f>AVERAGE(Table13[[#This Row],[MntWines]:[MntGoldProds]])</f>
        <v>55.833333333333336</v>
      </c>
      <c r="AG454">
        <f>SUM(Table13[[#This Row],[NumDealsPurchases]:[NumStorePurchases]])</f>
        <v>15</v>
      </c>
      <c r="AH454" s="14">
        <f>44232-Table13[[#This Row],[Dt_Customer]]</f>
        <v>2810</v>
      </c>
      <c r="AJ454" s="13">
        <f>Table13[[#This Row],[NumDealsPurchases]]/Table13[[#This Row],[Total Number of Purchases]]*100</f>
        <v>20</v>
      </c>
      <c r="AK454">
        <f>6-ROUNDUP(_xlfn.PERCENTRANK.INC(Table13[Recency],Table13[[#This Row],[Recency]])*5, 0)</f>
        <v>6</v>
      </c>
      <c r="AL454" s="15">
        <f>ROUNDUP(_xlfn.PERCENTRANK.INC(Table13[Total Number of Purchases],Table13[[#This Row],[Total Number of Purchases]])*5,0)</f>
        <v>3</v>
      </c>
      <c r="AM454" s="15">
        <f>ROUNDUP(_xlfn.PERCENTRANK.INC(Table13[Total Spend],Table13[[#This Row],[Total Spend]])*5,0)</f>
        <v>3</v>
      </c>
      <c r="AN454" s="15" t="str">
        <f>Table13[[#This Row],[Recency Score]]&amp;Table13[[#This Row],[Frequency Score]]&amp;Table13[[#This Row],[Monetary Score]]</f>
        <v>633</v>
      </c>
      <c r="AO454" s="15" t="str">
        <f>IF(AN454="555","Champions",
IF(AND(LEFT(AN454,1)="5", MID(AN454,2,1)&gt;="3"),"Loyal Customers",
IF(MID(AN454,2,1)="5","Frequent Buyers",
IF(RIGHT(AN454,1)="5","Big Spenders",
IF(LEFT(AN454,1)="4","Potential Loyalists",
IF(LEFT(AN454,1)="3","Needs Attention",
IF(LEFT(AN454,1)="2","About to Sleep",
IF(LEFT(AN454,1)="1","Lost",
IF(LEFT(AN454,1)&lt;="2","At Risk","Others")))))))))</f>
        <v>Others</v>
      </c>
    </row>
    <row r="455" spans="1:41" x14ac:dyDescent="0.3">
      <c r="A455">
        <v>10141</v>
      </c>
      <c r="B455">
        <v>1960</v>
      </c>
      <c r="C455" t="s">
        <v>41</v>
      </c>
      <c r="D455" t="s">
        <v>29</v>
      </c>
      <c r="E455">
        <v>39228</v>
      </c>
      <c r="F455">
        <v>0</v>
      </c>
      <c r="G455">
        <v>0</v>
      </c>
      <c r="H455" s="1">
        <v>41404</v>
      </c>
      <c r="I455">
        <v>1</v>
      </c>
      <c r="J455">
        <v>7</v>
      </c>
      <c r="K455">
        <v>1</v>
      </c>
      <c r="L455">
        <v>6</v>
      </c>
      <c r="M455">
        <v>0</v>
      </c>
      <c r="N455">
        <v>3</v>
      </c>
      <c r="O455">
        <v>3</v>
      </c>
      <c r="P455">
        <v>1</v>
      </c>
      <c r="Q455">
        <v>0</v>
      </c>
      <c r="R455">
        <v>0</v>
      </c>
      <c r="S455">
        <v>3</v>
      </c>
      <c r="T455">
        <v>4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43</v>
      </c>
      <c r="AC455" s="13">
        <f>SUM(Table13[[#This Row],[MntWines]:[MntGoldProds]])</f>
        <v>20</v>
      </c>
      <c r="AD455" s="13">
        <f>AVERAGE(Table13[[#This Row],[MntWines]:[MntGoldProds]])</f>
        <v>3.3333333333333335</v>
      </c>
      <c r="AG455">
        <f>SUM(Table13[[#This Row],[NumDealsPurchases]:[NumStorePurchases]])</f>
        <v>4</v>
      </c>
      <c r="AH455" s="14">
        <f>44232-Table13[[#This Row],[Dt_Customer]]</f>
        <v>2828</v>
      </c>
      <c r="AJ455" s="13">
        <f>Table13[[#This Row],[NumDealsPurchases]]/Table13[[#This Row],[Total Number of Purchases]]*100</f>
        <v>25</v>
      </c>
      <c r="AK455">
        <f>6-ROUNDUP(_xlfn.PERCENTRANK.INC(Table13[Recency],Table13[[#This Row],[Recency]])*5, 0)</f>
        <v>5</v>
      </c>
      <c r="AL455" s="15">
        <f>ROUNDUP(_xlfn.PERCENTRANK.INC(Table13[Total Number of Purchases],Table13[[#This Row],[Total Number of Purchases]])*5,0)</f>
        <v>1</v>
      </c>
      <c r="AM455" s="15">
        <f>ROUNDUP(_xlfn.PERCENTRANK.INC(Table13[Total Spend],Table13[[#This Row],[Total Spend]])*5,0)</f>
        <v>1</v>
      </c>
      <c r="AN455" s="15" t="str">
        <f>Table13[[#This Row],[Recency Score]]&amp;Table13[[#This Row],[Frequency Score]]&amp;Table13[[#This Row],[Monetary Score]]</f>
        <v>511</v>
      </c>
      <c r="AO455" s="15" t="str">
        <f>IF(AN455="555","Champions",
IF(AND(LEFT(AN455,1)="5", MID(AN455,2,1)&gt;="3"),"Loyal Customers",
IF(MID(AN455,2,1)="5","Frequent Buyers",
IF(RIGHT(AN455,1)="5","Big Spenders",
IF(LEFT(AN455,1)="4","Potential Loyalists",
IF(LEFT(AN455,1)="3","Needs Attention",
IF(LEFT(AN455,1)="2","About to Sleep",
IF(LEFT(AN455,1)="1","Lost",
IF(LEFT(AN455,1)&lt;="2","At Risk","Others")))))))))</f>
        <v>Others</v>
      </c>
    </row>
    <row r="456" spans="1:41" x14ac:dyDescent="0.3">
      <c r="A456">
        <v>7573</v>
      </c>
      <c r="B456">
        <v>1978</v>
      </c>
      <c r="C456" t="s">
        <v>37</v>
      </c>
      <c r="D456" t="s">
        <v>31</v>
      </c>
      <c r="E456">
        <v>31626</v>
      </c>
      <c r="F456">
        <v>1</v>
      </c>
      <c r="G456">
        <v>0</v>
      </c>
      <c r="H456" s="1">
        <v>41404</v>
      </c>
      <c r="I456">
        <v>12</v>
      </c>
      <c r="J456">
        <v>39</v>
      </c>
      <c r="K456">
        <v>1</v>
      </c>
      <c r="L456">
        <v>9</v>
      </c>
      <c r="M456">
        <v>2</v>
      </c>
      <c r="N456">
        <v>1</v>
      </c>
      <c r="O456">
        <v>34</v>
      </c>
      <c r="P456">
        <v>1</v>
      </c>
      <c r="Q456">
        <v>2</v>
      </c>
      <c r="R456">
        <v>1</v>
      </c>
      <c r="S456">
        <v>2</v>
      </c>
      <c r="T456">
        <v>7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1</v>
      </c>
      <c r="AA456">
        <v>0</v>
      </c>
      <c r="AB456" t="s">
        <v>39</v>
      </c>
      <c r="AC456" s="13">
        <f>SUM(Table13[[#This Row],[MntWines]:[MntGoldProds]])</f>
        <v>86</v>
      </c>
      <c r="AD456" s="13">
        <f>AVERAGE(Table13[[#This Row],[MntWines]:[MntGoldProds]])</f>
        <v>14.333333333333334</v>
      </c>
      <c r="AG456">
        <f>SUM(Table13[[#This Row],[NumDealsPurchases]:[NumStorePurchases]])</f>
        <v>6</v>
      </c>
      <c r="AH456" s="14">
        <f>44232-Table13[[#This Row],[Dt_Customer]]</f>
        <v>2828</v>
      </c>
      <c r="AJ456" s="13">
        <f>Table13[[#This Row],[NumDealsPurchases]]/Table13[[#This Row],[Total Number of Purchases]]*100</f>
        <v>16.666666666666664</v>
      </c>
      <c r="AK456">
        <f>6-ROUNDUP(_xlfn.PERCENTRANK.INC(Table13[Recency],Table13[[#This Row],[Recency]])*5, 0)</f>
        <v>5</v>
      </c>
      <c r="AL456" s="15">
        <f>ROUNDUP(_xlfn.PERCENTRANK.INC(Table13[Total Number of Purchases],Table13[[#This Row],[Total Number of Purchases]])*5,0)</f>
        <v>1</v>
      </c>
      <c r="AM456" s="15">
        <f>ROUNDUP(_xlfn.PERCENTRANK.INC(Table13[Total Spend],Table13[[#This Row],[Total Spend]])*5,0)</f>
        <v>2</v>
      </c>
      <c r="AN456" s="15" t="str">
        <f>Table13[[#This Row],[Recency Score]]&amp;Table13[[#This Row],[Frequency Score]]&amp;Table13[[#This Row],[Monetary Score]]</f>
        <v>512</v>
      </c>
      <c r="AO456" s="15" t="str">
        <f>IF(AN456="555","Champions",
IF(AND(LEFT(AN456,1)="5", MID(AN456,2,1)&gt;="3"),"Loyal Customers",
IF(MID(AN456,2,1)="5","Frequent Buyers",
IF(RIGHT(AN456,1)="5","Big Spenders",
IF(LEFT(AN456,1)="4","Potential Loyalists",
IF(LEFT(AN456,1)="3","Needs Attention",
IF(LEFT(AN456,1)="2","About to Sleep",
IF(LEFT(AN456,1)="1","Lost",
IF(LEFT(AN456,1)&lt;="2","At Risk","Others")))))))))</f>
        <v>Others</v>
      </c>
    </row>
    <row r="457" spans="1:41" x14ac:dyDescent="0.3">
      <c r="A457">
        <v>10659</v>
      </c>
      <c r="B457">
        <v>1979</v>
      </c>
      <c r="C457" t="s">
        <v>38</v>
      </c>
      <c r="D457" t="s">
        <v>35</v>
      </c>
      <c r="E457">
        <v>7500</v>
      </c>
      <c r="F457">
        <v>1</v>
      </c>
      <c r="G457">
        <v>0</v>
      </c>
      <c r="H457" s="1">
        <v>41401</v>
      </c>
      <c r="I457">
        <v>7</v>
      </c>
      <c r="J457">
        <v>2</v>
      </c>
      <c r="K457">
        <v>8</v>
      </c>
      <c r="L457">
        <v>11</v>
      </c>
      <c r="M457">
        <v>3</v>
      </c>
      <c r="N457">
        <v>8</v>
      </c>
      <c r="O457">
        <v>21</v>
      </c>
      <c r="P457">
        <v>4</v>
      </c>
      <c r="Q457">
        <v>3</v>
      </c>
      <c r="R457">
        <v>2</v>
      </c>
      <c r="S457">
        <v>2</v>
      </c>
      <c r="T457">
        <v>7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 t="s">
        <v>40</v>
      </c>
      <c r="AC457" s="13">
        <f>SUM(Table13[[#This Row],[MntWines]:[MntGoldProds]])</f>
        <v>53</v>
      </c>
      <c r="AD457" s="13">
        <f>AVERAGE(Table13[[#This Row],[MntWines]:[MntGoldProds]])</f>
        <v>8.8333333333333339</v>
      </c>
      <c r="AG457">
        <f>SUM(Table13[[#This Row],[NumDealsPurchases]:[NumStorePurchases]])</f>
        <v>11</v>
      </c>
      <c r="AH457" s="14">
        <f>44232-Table13[[#This Row],[Dt_Customer]]</f>
        <v>2831</v>
      </c>
      <c r="AJ457" s="13">
        <f>Table13[[#This Row],[NumDealsPurchases]]/Table13[[#This Row],[Total Number of Purchases]]*100</f>
        <v>36.363636363636367</v>
      </c>
      <c r="AK457">
        <f>6-ROUNDUP(_xlfn.PERCENTRANK.INC(Table13[Recency],Table13[[#This Row],[Recency]])*5, 0)</f>
        <v>5</v>
      </c>
      <c r="AL457" s="15">
        <f>ROUNDUP(_xlfn.PERCENTRANK.INC(Table13[Total Number of Purchases],Table13[[#This Row],[Total Number of Purchases]])*5,0)</f>
        <v>2</v>
      </c>
      <c r="AM457" s="15">
        <f>ROUNDUP(_xlfn.PERCENTRANK.INC(Table13[Total Spend],Table13[[#This Row],[Total Spend]])*5,0)</f>
        <v>1</v>
      </c>
      <c r="AN457" s="15" t="str">
        <f>Table13[[#This Row],[Recency Score]]&amp;Table13[[#This Row],[Frequency Score]]&amp;Table13[[#This Row],[Monetary Score]]</f>
        <v>521</v>
      </c>
      <c r="AO457" s="15" t="str">
        <f>IF(AN457="555","Champions",
IF(AND(LEFT(AN457,1)="5", MID(AN457,2,1)&gt;="3"),"Loyal Customers",
IF(MID(AN457,2,1)="5","Frequent Buyers",
IF(RIGHT(AN457,1)="5","Big Spenders",
IF(LEFT(AN457,1)="4","Potential Loyalists",
IF(LEFT(AN457,1)="3","Needs Attention",
IF(LEFT(AN457,1)="2","About to Sleep",
IF(LEFT(AN457,1)="1","Lost",
IF(LEFT(AN457,1)&lt;="2","At Risk","Others")))))))))</f>
        <v>Others</v>
      </c>
    </row>
    <row r="458" spans="1:41" x14ac:dyDescent="0.3">
      <c r="A458">
        <v>3865</v>
      </c>
      <c r="B458">
        <v>1977</v>
      </c>
      <c r="C458" t="s">
        <v>38</v>
      </c>
      <c r="D458" t="s">
        <v>35</v>
      </c>
      <c r="E458">
        <v>20981</v>
      </c>
      <c r="F458">
        <v>0</v>
      </c>
      <c r="G458">
        <v>0</v>
      </c>
      <c r="H458" s="1">
        <v>41394</v>
      </c>
      <c r="I458">
        <v>14</v>
      </c>
      <c r="J458">
        <v>2</v>
      </c>
      <c r="K458">
        <v>12</v>
      </c>
      <c r="L458">
        <v>10</v>
      </c>
      <c r="M458">
        <v>6</v>
      </c>
      <c r="N458">
        <v>13</v>
      </c>
      <c r="O458">
        <v>30</v>
      </c>
      <c r="P458">
        <v>1</v>
      </c>
      <c r="Q458">
        <v>3</v>
      </c>
      <c r="R458">
        <v>1</v>
      </c>
      <c r="S458">
        <v>2</v>
      </c>
      <c r="T458">
        <v>8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 t="s">
        <v>32</v>
      </c>
      <c r="AC458" s="13">
        <f>SUM(Table13[[#This Row],[MntWines]:[MntGoldProds]])</f>
        <v>73</v>
      </c>
      <c r="AD458" s="13">
        <f>AVERAGE(Table13[[#This Row],[MntWines]:[MntGoldProds]])</f>
        <v>12.166666666666666</v>
      </c>
      <c r="AG458">
        <f>SUM(Table13[[#This Row],[NumDealsPurchases]:[NumStorePurchases]])</f>
        <v>7</v>
      </c>
      <c r="AH458" s="14">
        <f>44232-Table13[[#This Row],[Dt_Customer]]</f>
        <v>2838</v>
      </c>
      <c r="AJ458" s="13">
        <f>Table13[[#This Row],[NumDealsPurchases]]/Table13[[#This Row],[Total Number of Purchases]]*100</f>
        <v>14.285714285714285</v>
      </c>
      <c r="AK458">
        <f>6-ROUNDUP(_xlfn.PERCENTRANK.INC(Table13[Recency],Table13[[#This Row],[Recency]])*5, 0)</f>
        <v>5</v>
      </c>
      <c r="AL458" s="15">
        <f>ROUNDUP(_xlfn.PERCENTRANK.INC(Table13[Total Number of Purchases],Table13[[#This Row],[Total Number of Purchases]])*5,0)</f>
        <v>1</v>
      </c>
      <c r="AM458" s="15">
        <f>ROUNDUP(_xlfn.PERCENTRANK.INC(Table13[Total Spend],Table13[[#This Row],[Total Spend]])*5,0)</f>
        <v>2</v>
      </c>
      <c r="AN458" s="15" t="str">
        <f>Table13[[#This Row],[Recency Score]]&amp;Table13[[#This Row],[Frequency Score]]&amp;Table13[[#This Row],[Monetary Score]]</f>
        <v>512</v>
      </c>
      <c r="AO458" s="15" t="str">
        <f>IF(AN458="555","Champions",
IF(AND(LEFT(AN458,1)="5", MID(AN458,2,1)&gt;="3"),"Loyal Customers",
IF(MID(AN458,2,1)="5","Frequent Buyers",
IF(RIGHT(AN458,1)="5","Big Spenders",
IF(LEFT(AN458,1)="4","Potential Loyalists",
IF(LEFT(AN458,1)="3","Needs Attention",
IF(LEFT(AN458,1)="2","About to Sleep",
IF(LEFT(AN458,1)="1","Lost",
IF(LEFT(AN458,1)&lt;="2","At Risk","Others")))))))))</f>
        <v>Others</v>
      </c>
    </row>
    <row r="459" spans="1:41" x14ac:dyDescent="0.3">
      <c r="A459">
        <v>1379</v>
      </c>
      <c r="B459">
        <v>1992</v>
      </c>
      <c r="C459" t="s">
        <v>41</v>
      </c>
      <c r="D459" t="s">
        <v>35</v>
      </c>
      <c r="E459">
        <v>42670</v>
      </c>
      <c r="F459">
        <v>0</v>
      </c>
      <c r="G459">
        <v>0</v>
      </c>
      <c r="H459" s="1">
        <v>41391</v>
      </c>
      <c r="I459">
        <v>12</v>
      </c>
      <c r="J459">
        <v>154</v>
      </c>
      <c r="K459">
        <v>2</v>
      </c>
      <c r="L459">
        <v>46</v>
      </c>
      <c r="M459">
        <v>20</v>
      </c>
      <c r="N459">
        <v>4</v>
      </c>
      <c r="O459">
        <v>15</v>
      </c>
      <c r="P459">
        <v>1</v>
      </c>
      <c r="Q459">
        <v>4</v>
      </c>
      <c r="R459">
        <v>2</v>
      </c>
      <c r="S459">
        <v>4</v>
      </c>
      <c r="T459">
        <v>4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43</v>
      </c>
      <c r="AC459" s="13">
        <f>SUM(Table13[[#This Row],[MntWines]:[MntGoldProds]])</f>
        <v>241</v>
      </c>
      <c r="AD459" s="13">
        <f>AVERAGE(Table13[[#This Row],[MntWines]:[MntGoldProds]])</f>
        <v>40.166666666666664</v>
      </c>
      <c r="AG459">
        <f>SUM(Table13[[#This Row],[NumDealsPurchases]:[NumStorePurchases]])</f>
        <v>11</v>
      </c>
      <c r="AH459" s="14">
        <f>44232-Table13[[#This Row],[Dt_Customer]]</f>
        <v>2841</v>
      </c>
      <c r="AJ459" s="13">
        <f>Table13[[#This Row],[NumDealsPurchases]]/Table13[[#This Row],[Total Number of Purchases]]*100</f>
        <v>9.0909090909090917</v>
      </c>
      <c r="AK459">
        <f>6-ROUNDUP(_xlfn.PERCENTRANK.INC(Table13[Recency],Table13[[#This Row],[Recency]])*5, 0)</f>
        <v>5</v>
      </c>
      <c r="AL459" s="15">
        <f>ROUNDUP(_xlfn.PERCENTRANK.INC(Table13[Total Number of Purchases],Table13[[#This Row],[Total Number of Purchases]])*5,0)</f>
        <v>2</v>
      </c>
      <c r="AM459" s="15">
        <f>ROUNDUP(_xlfn.PERCENTRANK.INC(Table13[Total Spend],Table13[[#This Row],[Total Spend]])*5,0)</f>
        <v>3</v>
      </c>
      <c r="AN459" s="15" t="str">
        <f>Table13[[#This Row],[Recency Score]]&amp;Table13[[#This Row],[Frequency Score]]&amp;Table13[[#This Row],[Monetary Score]]</f>
        <v>523</v>
      </c>
      <c r="AO459" s="15" t="str">
        <f>IF(AN459="555","Champions",
IF(AND(LEFT(AN459,1)="5", MID(AN459,2,1)&gt;="3"),"Loyal Customers",
IF(MID(AN459,2,1)="5","Frequent Buyers",
IF(RIGHT(AN459,1)="5","Big Spenders",
IF(LEFT(AN459,1)="4","Potential Loyalists",
IF(LEFT(AN459,1)="3","Needs Attention",
IF(LEFT(AN459,1)="2","About to Sleep",
IF(LEFT(AN459,1)="1","Lost",
IF(LEFT(AN459,1)&lt;="2","At Risk","Others")))))))))</f>
        <v>Others</v>
      </c>
    </row>
    <row r="460" spans="1:41" x14ac:dyDescent="0.3">
      <c r="A460">
        <v>5585</v>
      </c>
      <c r="B460">
        <v>1972</v>
      </c>
      <c r="C460" t="s">
        <v>28</v>
      </c>
      <c r="D460" t="s">
        <v>31</v>
      </c>
      <c r="E460">
        <v>21359</v>
      </c>
      <c r="F460">
        <v>1</v>
      </c>
      <c r="G460">
        <v>0</v>
      </c>
      <c r="H460" s="1">
        <v>41384</v>
      </c>
      <c r="I460">
        <v>1</v>
      </c>
      <c r="J460">
        <v>12</v>
      </c>
      <c r="K460">
        <v>2</v>
      </c>
      <c r="L460">
        <v>17</v>
      </c>
      <c r="M460">
        <v>6</v>
      </c>
      <c r="N460">
        <v>1</v>
      </c>
      <c r="O460">
        <v>10</v>
      </c>
      <c r="P460">
        <v>2</v>
      </c>
      <c r="Q460">
        <v>2</v>
      </c>
      <c r="R460">
        <v>0</v>
      </c>
      <c r="S460">
        <v>3</v>
      </c>
      <c r="T460">
        <v>8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  <c r="AB460" t="s">
        <v>32</v>
      </c>
      <c r="AC460" s="13">
        <f>SUM(Table13[[#This Row],[MntWines]:[MntGoldProds]])</f>
        <v>48</v>
      </c>
      <c r="AD460" s="13">
        <f>AVERAGE(Table13[[#This Row],[MntWines]:[MntGoldProds]])</f>
        <v>8</v>
      </c>
      <c r="AG460">
        <f>SUM(Table13[[#This Row],[NumDealsPurchases]:[NumStorePurchases]])</f>
        <v>7</v>
      </c>
      <c r="AH460" s="14">
        <f>44232-Table13[[#This Row],[Dt_Customer]]</f>
        <v>2848</v>
      </c>
      <c r="AJ460" s="13">
        <f>Table13[[#This Row],[NumDealsPurchases]]/Table13[[#This Row],[Total Number of Purchases]]*100</f>
        <v>28.571428571428569</v>
      </c>
      <c r="AK460">
        <f>6-ROUNDUP(_xlfn.PERCENTRANK.INC(Table13[Recency],Table13[[#This Row],[Recency]])*5, 0)</f>
        <v>5</v>
      </c>
      <c r="AL460" s="15">
        <f>ROUNDUP(_xlfn.PERCENTRANK.INC(Table13[Total Number of Purchases],Table13[[#This Row],[Total Number of Purchases]])*5,0)</f>
        <v>1</v>
      </c>
      <c r="AM460" s="15">
        <f>ROUNDUP(_xlfn.PERCENTRANK.INC(Table13[Total Spend],Table13[[#This Row],[Total Spend]])*5,0)</f>
        <v>1</v>
      </c>
      <c r="AN460" s="15" t="str">
        <f>Table13[[#This Row],[Recency Score]]&amp;Table13[[#This Row],[Frequency Score]]&amp;Table13[[#This Row],[Monetary Score]]</f>
        <v>511</v>
      </c>
      <c r="AO460" s="15" t="str">
        <f>IF(AN460="555","Champions",
IF(AND(LEFT(AN460,1)="5", MID(AN460,2,1)&gt;="3"),"Loyal Customers",
IF(MID(AN460,2,1)="5","Frequent Buyers",
IF(RIGHT(AN460,1)="5","Big Spenders",
IF(LEFT(AN460,1)="4","Potential Loyalists",
IF(LEFT(AN460,1)="3","Needs Attention",
IF(LEFT(AN460,1)="2","About to Sleep",
IF(LEFT(AN460,1)="1","Lost",
IF(LEFT(AN460,1)&lt;="2","At Risk","Others")))))))))</f>
        <v>Others</v>
      </c>
    </row>
    <row r="461" spans="1:41" x14ac:dyDescent="0.3">
      <c r="A461">
        <v>115</v>
      </c>
      <c r="B461">
        <v>1966</v>
      </c>
      <c r="C461" t="s">
        <v>41</v>
      </c>
      <c r="D461" t="s">
        <v>31</v>
      </c>
      <c r="E461">
        <v>43456</v>
      </c>
      <c r="F461">
        <v>0</v>
      </c>
      <c r="G461">
        <v>1</v>
      </c>
      <c r="H461" s="1">
        <v>41359</v>
      </c>
      <c r="I461">
        <v>0</v>
      </c>
      <c r="J461">
        <v>275</v>
      </c>
      <c r="K461">
        <v>11</v>
      </c>
      <c r="L461">
        <v>68</v>
      </c>
      <c r="M461">
        <v>25</v>
      </c>
      <c r="N461">
        <v>7</v>
      </c>
      <c r="O461">
        <v>7</v>
      </c>
      <c r="P461">
        <v>3</v>
      </c>
      <c r="Q461">
        <v>5</v>
      </c>
      <c r="R461">
        <v>1</v>
      </c>
      <c r="S461">
        <v>8</v>
      </c>
      <c r="T461">
        <v>5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 t="s">
        <v>40</v>
      </c>
      <c r="AC461" s="13">
        <f>SUM(Table13[[#This Row],[MntWines]:[MntGoldProds]])</f>
        <v>393</v>
      </c>
      <c r="AD461" s="13">
        <f>AVERAGE(Table13[[#This Row],[MntWines]:[MntGoldProds]])</f>
        <v>65.5</v>
      </c>
      <c r="AG461">
        <f>SUM(Table13[[#This Row],[NumDealsPurchases]:[NumStorePurchases]])</f>
        <v>17</v>
      </c>
      <c r="AH461" s="14">
        <f>44232-Table13[[#This Row],[Dt_Customer]]</f>
        <v>2873</v>
      </c>
      <c r="AJ461" s="13">
        <f>Table13[[#This Row],[NumDealsPurchases]]/Table13[[#This Row],[Total Number of Purchases]]*100</f>
        <v>17.647058823529413</v>
      </c>
      <c r="AK461">
        <f>6-ROUNDUP(_xlfn.PERCENTRANK.INC(Table13[Recency],Table13[[#This Row],[Recency]])*5, 0)</f>
        <v>6</v>
      </c>
      <c r="AL461" s="15">
        <f>ROUNDUP(_xlfn.PERCENTRANK.INC(Table13[Total Number of Purchases],Table13[[#This Row],[Total Number of Purchases]])*5,0)</f>
        <v>3</v>
      </c>
      <c r="AM461" s="15">
        <f>ROUNDUP(_xlfn.PERCENTRANK.INC(Table13[Total Spend],Table13[[#This Row],[Total Spend]])*5,0)</f>
        <v>3</v>
      </c>
      <c r="AN461" s="15" t="str">
        <f>Table13[[#This Row],[Recency Score]]&amp;Table13[[#This Row],[Frequency Score]]&amp;Table13[[#This Row],[Monetary Score]]</f>
        <v>633</v>
      </c>
      <c r="AO461" s="15" t="str">
        <f>IF(AN461="555","Champions",
IF(AND(LEFT(AN461,1)="5", MID(AN461,2,1)&gt;="3"),"Loyal Customers",
IF(MID(AN461,2,1)="5","Frequent Buyers",
IF(RIGHT(AN461,1)="5","Big Spenders",
IF(LEFT(AN461,1)="4","Potential Loyalists",
IF(LEFT(AN461,1)="3","Needs Attention",
IF(LEFT(AN461,1)="2","About to Sleep",
IF(LEFT(AN461,1)="1","Lost",
IF(LEFT(AN461,1)&lt;="2","At Risk","Others")))))))))</f>
        <v>Others</v>
      </c>
    </row>
    <row r="462" spans="1:41" x14ac:dyDescent="0.3">
      <c r="A462">
        <v>10470</v>
      </c>
      <c r="B462">
        <v>1979</v>
      </c>
      <c r="C462" t="s">
        <v>41</v>
      </c>
      <c r="D462" t="s">
        <v>33</v>
      </c>
      <c r="E462">
        <v>40662</v>
      </c>
      <c r="F462">
        <v>1</v>
      </c>
      <c r="G462">
        <v>0</v>
      </c>
      <c r="H462" s="1">
        <v>41348</v>
      </c>
      <c r="I462">
        <v>0</v>
      </c>
      <c r="J462">
        <v>40</v>
      </c>
      <c r="K462">
        <v>2</v>
      </c>
      <c r="L462">
        <v>23</v>
      </c>
      <c r="M462">
        <v>0</v>
      </c>
      <c r="N462">
        <v>4</v>
      </c>
      <c r="O462">
        <v>23</v>
      </c>
      <c r="P462">
        <v>2</v>
      </c>
      <c r="Q462">
        <v>2</v>
      </c>
      <c r="R462">
        <v>1</v>
      </c>
      <c r="S462">
        <v>3</v>
      </c>
      <c r="T462">
        <v>4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 t="s">
        <v>39</v>
      </c>
      <c r="AC462" s="13">
        <f>SUM(Table13[[#This Row],[MntWines]:[MntGoldProds]])</f>
        <v>92</v>
      </c>
      <c r="AD462" s="13">
        <f>AVERAGE(Table13[[#This Row],[MntWines]:[MntGoldProds]])</f>
        <v>15.333333333333334</v>
      </c>
      <c r="AG462">
        <f>SUM(Table13[[#This Row],[NumDealsPurchases]:[NumStorePurchases]])</f>
        <v>8</v>
      </c>
      <c r="AH462" s="14">
        <f>44232-Table13[[#This Row],[Dt_Customer]]</f>
        <v>2884</v>
      </c>
      <c r="AJ462" s="13">
        <f>Table13[[#This Row],[NumDealsPurchases]]/Table13[[#This Row],[Total Number of Purchases]]*100</f>
        <v>25</v>
      </c>
      <c r="AK462">
        <f>6-ROUNDUP(_xlfn.PERCENTRANK.INC(Table13[Recency],Table13[[#This Row],[Recency]])*5, 0)</f>
        <v>6</v>
      </c>
      <c r="AL462" s="15">
        <f>ROUNDUP(_xlfn.PERCENTRANK.INC(Table13[Total Number of Purchases],Table13[[#This Row],[Total Number of Purchases]])*5,0)</f>
        <v>2</v>
      </c>
      <c r="AM462" s="15">
        <f>ROUNDUP(_xlfn.PERCENTRANK.INC(Table13[Total Spend],Table13[[#This Row],[Total Spend]])*5,0)</f>
        <v>2</v>
      </c>
      <c r="AN462" s="15" t="str">
        <f>Table13[[#This Row],[Recency Score]]&amp;Table13[[#This Row],[Frequency Score]]&amp;Table13[[#This Row],[Monetary Score]]</f>
        <v>622</v>
      </c>
      <c r="AO462" s="15" t="str">
        <f>IF(AN462="555","Champions",
IF(AND(LEFT(AN462,1)="5", MID(AN462,2,1)&gt;="3"),"Loyal Customers",
IF(MID(AN462,2,1)="5","Frequent Buyers",
IF(RIGHT(AN462,1)="5","Big Spenders",
IF(LEFT(AN462,1)="4","Potential Loyalists",
IF(LEFT(AN462,1)="3","Needs Attention",
IF(LEFT(AN462,1)="2","About to Sleep",
IF(LEFT(AN462,1)="1","Lost",
IF(LEFT(AN462,1)&lt;="2","At Risk","Others")))))))))</f>
        <v>Others</v>
      </c>
    </row>
    <row r="463" spans="1:41" x14ac:dyDescent="0.3">
      <c r="A463">
        <v>10451</v>
      </c>
      <c r="B463">
        <v>1965</v>
      </c>
      <c r="C463" t="s">
        <v>28</v>
      </c>
      <c r="D463" t="s">
        <v>35</v>
      </c>
      <c r="E463">
        <v>29672</v>
      </c>
      <c r="F463">
        <v>1</v>
      </c>
      <c r="G463">
        <v>1</v>
      </c>
      <c r="H463" s="1">
        <v>41345</v>
      </c>
      <c r="I463">
        <v>6</v>
      </c>
      <c r="J463">
        <v>9</v>
      </c>
      <c r="K463">
        <v>1</v>
      </c>
      <c r="L463">
        <v>3</v>
      </c>
      <c r="M463">
        <v>0</v>
      </c>
      <c r="N463">
        <v>4</v>
      </c>
      <c r="O463">
        <v>8</v>
      </c>
      <c r="P463">
        <v>1</v>
      </c>
      <c r="Q463">
        <v>0</v>
      </c>
      <c r="R463">
        <v>0</v>
      </c>
      <c r="S463">
        <v>3</v>
      </c>
      <c r="T463">
        <v>6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43</v>
      </c>
      <c r="AC463" s="13">
        <f>SUM(Table13[[#This Row],[MntWines]:[MntGoldProds]])</f>
        <v>25</v>
      </c>
      <c r="AD463" s="13">
        <f>AVERAGE(Table13[[#This Row],[MntWines]:[MntGoldProds]])</f>
        <v>4.166666666666667</v>
      </c>
      <c r="AG463">
        <f>SUM(Table13[[#This Row],[NumDealsPurchases]:[NumStorePurchases]])</f>
        <v>4</v>
      </c>
      <c r="AH463" s="14">
        <f>44232-Table13[[#This Row],[Dt_Customer]]</f>
        <v>2887</v>
      </c>
      <c r="AJ463" s="13">
        <f>Table13[[#This Row],[NumDealsPurchases]]/Table13[[#This Row],[Total Number of Purchases]]*100</f>
        <v>25</v>
      </c>
      <c r="AK463">
        <f>6-ROUNDUP(_xlfn.PERCENTRANK.INC(Table13[Recency],Table13[[#This Row],[Recency]])*5, 0)</f>
        <v>5</v>
      </c>
      <c r="AL463" s="15">
        <f>ROUNDUP(_xlfn.PERCENTRANK.INC(Table13[Total Number of Purchases],Table13[[#This Row],[Total Number of Purchases]])*5,0)</f>
        <v>1</v>
      </c>
      <c r="AM463" s="15">
        <f>ROUNDUP(_xlfn.PERCENTRANK.INC(Table13[Total Spend],Table13[[#This Row],[Total Spend]])*5,0)</f>
        <v>1</v>
      </c>
      <c r="AN463" s="15" t="str">
        <f>Table13[[#This Row],[Recency Score]]&amp;Table13[[#This Row],[Frequency Score]]&amp;Table13[[#This Row],[Monetary Score]]</f>
        <v>511</v>
      </c>
      <c r="AO463" s="15" t="str">
        <f>IF(AN463="555","Champions",
IF(AND(LEFT(AN463,1)="5", MID(AN463,2,1)&gt;="3"),"Loyal Customers",
IF(MID(AN463,2,1)="5","Frequent Buyers",
IF(RIGHT(AN463,1)="5","Big Spenders",
IF(LEFT(AN463,1)="4","Potential Loyalists",
IF(LEFT(AN463,1)="3","Needs Attention",
IF(LEFT(AN463,1)="2","About to Sleep",
IF(LEFT(AN463,1)="1","Lost",
IF(LEFT(AN463,1)&lt;="2","At Risk","Others")))))))))</f>
        <v>Others</v>
      </c>
    </row>
    <row r="464" spans="1:41" x14ac:dyDescent="0.3">
      <c r="A464">
        <v>4198</v>
      </c>
      <c r="B464">
        <v>1965</v>
      </c>
      <c r="C464" t="s">
        <v>28</v>
      </c>
      <c r="D464" t="s">
        <v>35</v>
      </c>
      <c r="E464">
        <v>29672</v>
      </c>
      <c r="F464">
        <v>1</v>
      </c>
      <c r="G464">
        <v>1</v>
      </c>
      <c r="H464" s="1">
        <v>41345</v>
      </c>
      <c r="I464">
        <v>6</v>
      </c>
      <c r="J464">
        <v>9</v>
      </c>
      <c r="K464">
        <v>1</v>
      </c>
      <c r="L464">
        <v>3</v>
      </c>
      <c r="M464">
        <v>0</v>
      </c>
      <c r="N464">
        <v>4</v>
      </c>
      <c r="O464">
        <v>8</v>
      </c>
      <c r="P464">
        <v>1</v>
      </c>
      <c r="Q464">
        <v>0</v>
      </c>
      <c r="R464">
        <v>0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30</v>
      </c>
      <c r="AC464" s="13">
        <f>SUM(Table13[[#This Row],[MntWines]:[MntGoldProds]])</f>
        <v>25</v>
      </c>
      <c r="AD464" s="13">
        <f>AVERAGE(Table13[[#This Row],[MntWines]:[MntGoldProds]])</f>
        <v>4.166666666666667</v>
      </c>
      <c r="AG464">
        <f>SUM(Table13[[#This Row],[NumDealsPurchases]:[NumStorePurchases]])</f>
        <v>4</v>
      </c>
      <c r="AH464" s="14">
        <f>44232-Table13[[#This Row],[Dt_Customer]]</f>
        <v>2887</v>
      </c>
      <c r="AJ464" s="13">
        <f>Table13[[#This Row],[NumDealsPurchases]]/Table13[[#This Row],[Total Number of Purchases]]*100</f>
        <v>25</v>
      </c>
      <c r="AK464">
        <f>6-ROUNDUP(_xlfn.PERCENTRANK.INC(Table13[Recency],Table13[[#This Row],[Recency]])*5, 0)</f>
        <v>5</v>
      </c>
      <c r="AL464" s="15">
        <f>ROUNDUP(_xlfn.PERCENTRANK.INC(Table13[Total Number of Purchases],Table13[[#This Row],[Total Number of Purchases]])*5,0)</f>
        <v>1</v>
      </c>
      <c r="AM464" s="15">
        <f>ROUNDUP(_xlfn.PERCENTRANK.INC(Table13[Total Spend],Table13[[#This Row],[Total Spend]])*5,0)</f>
        <v>1</v>
      </c>
      <c r="AN464" s="15" t="str">
        <f>Table13[[#This Row],[Recency Score]]&amp;Table13[[#This Row],[Frequency Score]]&amp;Table13[[#This Row],[Monetary Score]]</f>
        <v>511</v>
      </c>
      <c r="AO464" s="15" t="str">
        <f>IF(AN464="555","Champions",
IF(AND(LEFT(AN464,1)="5", MID(AN464,2,1)&gt;="3"),"Loyal Customers",
IF(MID(AN464,2,1)="5","Frequent Buyers",
IF(RIGHT(AN464,1)="5","Big Spenders",
IF(LEFT(AN464,1)="4","Potential Loyalists",
IF(LEFT(AN464,1)="3","Needs Attention",
IF(LEFT(AN464,1)="2","About to Sleep",
IF(LEFT(AN464,1)="1","Lost",
IF(LEFT(AN464,1)&lt;="2","At Risk","Others")))))))))</f>
        <v>Others</v>
      </c>
    </row>
    <row r="465" spans="1:41" x14ac:dyDescent="0.3">
      <c r="A465">
        <v>7042</v>
      </c>
      <c r="B465">
        <v>1983</v>
      </c>
      <c r="C465" t="s">
        <v>28</v>
      </c>
      <c r="D465" t="s">
        <v>33</v>
      </c>
      <c r="E465">
        <v>36790</v>
      </c>
      <c r="F465">
        <v>0</v>
      </c>
      <c r="G465">
        <v>0</v>
      </c>
      <c r="H465" s="1">
        <v>41334</v>
      </c>
      <c r="I465">
        <v>14</v>
      </c>
      <c r="J465">
        <v>3</v>
      </c>
      <c r="K465">
        <v>3</v>
      </c>
      <c r="L465">
        <v>14</v>
      </c>
      <c r="M465">
        <v>15</v>
      </c>
      <c r="N465">
        <v>21</v>
      </c>
      <c r="O465">
        <v>10</v>
      </c>
      <c r="P465">
        <v>1</v>
      </c>
      <c r="Q465">
        <v>2</v>
      </c>
      <c r="R465">
        <v>1</v>
      </c>
      <c r="S465">
        <v>2</v>
      </c>
      <c r="T465">
        <v>9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 t="s">
        <v>30</v>
      </c>
      <c r="AC465" s="13">
        <f>SUM(Table13[[#This Row],[MntWines]:[MntGoldProds]])</f>
        <v>66</v>
      </c>
      <c r="AD465" s="13">
        <f>AVERAGE(Table13[[#This Row],[MntWines]:[MntGoldProds]])</f>
        <v>11</v>
      </c>
      <c r="AG465">
        <f>SUM(Table13[[#This Row],[NumDealsPurchases]:[NumStorePurchases]])</f>
        <v>6</v>
      </c>
      <c r="AH465" s="14">
        <f>44232-Table13[[#This Row],[Dt_Customer]]</f>
        <v>2898</v>
      </c>
      <c r="AJ465" s="13">
        <f>Table13[[#This Row],[NumDealsPurchases]]/Table13[[#This Row],[Total Number of Purchases]]*100</f>
        <v>16.666666666666664</v>
      </c>
      <c r="AK465">
        <f>6-ROUNDUP(_xlfn.PERCENTRANK.INC(Table13[Recency],Table13[[#This Row],[Recency]])*5, 0)</f>
        <v>5</v>
      </c>
      <c r="AL465" s="15">
        <f>ROUNDUP(_xlfn.PERCENTRANK.INC(Table13[Total Number of Purchases],Table13[[#This Row],[Total Number of Purchases]])*5,0)</f>
        <v>1</v>
      </c>
      <c r="AM465" s="15">
        <f>ROUNDUP(_xlfn.PERCENTRANK.INC(Table13[Total Spend],Table13[[#This Row],[Total Spend]])*5,0)</f>
        <v>2</v>
      </c>
      <c r="AN465" s="15" t="str">
        <f>Table13[[#This Row],[Recency Score]]&amp;Table13[[#This Row],[Frequency Score]]&amp;Table13[[#This Row],[Monetary Score]]</f>
        <v>512</v>
      </c>
      <c r="AO465" s="15" t="str">
        <f>IF(AN465="555","Champions",
IF(AND(LEFT(AN465,1)="5", MID(AN465,2,1)&gt;="3"),"Loyal Customers",
IF(MID(AN465,2,1)="5","Frequent Buyers",
IF(RIGHT(AN465,1)="5","Big Spenders",
IF(LEFT(AN465,1)="4","Potential Loyalists",
IF(LEFT(AN465,1)="3","Needs Attention",
IF(LEFT(AN465,1)="2","About to Sleep",
IF(LEFT(AN465,1)="1","Lost",
IF(LEFT(AN465,1)&lt;="2","At Risk","Others")))))))))</f>
        <v>Others</v>
      </c>
    </row>
    <row r="466" spans="1:41" x14ac:dyDescent="0.3">
      <c r="A466">
        <v>6431</v>
      </c>
      <c r="B466">
        <v>1964</v>
      </c>
      <c r="C466" t="s">
        <v>37</v>
      </c>
      <c r="D466" t="s">
        <v>33</v>
      </c>
      <c r="E466">
        <v>45759</v>
      </c>
      <c r="F466">
        <v>1</v>
      </c>
      <c r="G466">
        <v>1</v>
      </c>
      <c r="H466" s="1">
        <v>41328</v>
      </c>
      <c r="I466">
        <v>13</v>
      </c>
      <c r="J466">
        <v>42</v>
      </c>
      <c r="K466">
        <v>1</v>
      </c>
      <c r="L466">
        <v>18</v>
      </c>
      <c r="M466">
        <v>3</v>
      </c>
      <c r="N466">
        <v>0</v>
      </c>
      <c r="O466">
        <v>4</v>
      </c>
      <c r="P466">
        <v>2</v>
      </c>
      <c r="Q466">
        <v>2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t="s">
        <v>40</v>
      </c>
      <c r="AC466" s="13">
        <f>SUM(Table13[[#This Row],[MntWines]:[MntGoldProds]])</f>
        <v>68</v>
      </c>
      <c r="AD466" s="13">
        <f>AVERAGE(Table13[[#This Row],[MntWines]:[MntGoldProds]])</f>
        <v>11.333333333333334</v>
      </c>
      <c r="AG466">
        <f>SUM(Table13[[#This Row],[NumDealsPurchases]:[NumStorePurchases]])</f>
        <v>7</v>
      </c>
      <c r="AH466" s="14">
        <f>44232-Table13[[#This Row],[Dt_Customer]]</f>
        <v>2904</v>
      </c>
      <c r="AJ466" s="13">
        <f>Table13[[#This Row],[NumDealsPurchases]]/Table13[[#This Row],[Total Number of Purchases]]*100</f>
        <v>28.571428571428569</v>
      </c>
      <c r="AK466">
        <f>6-ROUNDUP(_xlfn.PERCENTRANK.INC(Table13[Recency],Table13[[#This Row],[Recency]])*5, 0)</f>
        <v>5</v>
      </c>
      <c r="AL466" s="15">
        <f>ROUNDUP(_xlfn.PERCENTRANK.INC(Table13[Total Number of Purchases],Table13[[#This Row],[Total Number of Purchases]])*5,0)</f>
        <v>1</v>
      </c>
      <c r="AM466" s="15">
        <f>ROUNDUP(_xlfn.PERCENTRANK.INC(Table13[Total Spend],Table13[[#This Row],[Total Spend]])*5,0)</f>
        <v>2</v>
      </c>
      <c r="AN466" s="15" t="str">
        <f>Table13[[#This Row],[Recency Score]]&amp;Table13[[#This Row],[Frequency Score]]&amp;Table13[[#This Row],[Monetary Score]]</f>
        <v>512</v>
      </c>
      <c r="AO466" s="15" t="str">
        <f>IF(AN466="555","Champions",
IF(AND(LEFT(AN466,1)="5", MID(AN466,2,1)&gt;="3"),"Loyal Customers",
IF(MID(AN466,2,1)="5","Frequent Buyers",
IF(RIGHT(AN466,1)="5","Big Spenders",
IF(LEFT(AN466,1)="4","Potential Loyalists",
IF(LEFT(AN466,1)="3","Needs Attention",
IF(LEFT(AN466,1)="2","About to Sleep",
IF(LEFT(AN466,1)="1","Lost",
IF(LEFT(AN466,1)&lt;="2","At Risk","Others")))))))))</f>
        <v>Others</v>
      </c>
    </row>
    <row r="467" spans="1:41" x14ac:dyDescent="0.3">
      <c r="A467">
        <v>10789</v>
      </c>
      <c r="B467">
        <v>1964</v>
      </c>
      <c r="C467" t="s">
        <v>37</v>
      </c>
      <c r="D467" t="s">
        <v>33</v>
      </c>
      <c r="E467">
        <v>45759</v>
      </c>
      <c r="F467">
        <v>1</v>
      </c>
      <c r="G467">
        <v>1</v>
      </c>
      <c r="H467" s="1">
        <v>41328</v>
      </c>
      <c r="I467">
        <v>13</v>
      </c>
      <c r="J467">
        <v>42</v>
      </c>
      <c r="K467">
        <v>1</v>
      </c>
      <c r="L467">
        <v>18</v>
      </c>
      <c r="M467">
        <v>3</v>
      </c>
      <c r="N467">
        <v>0</v>
      </c>
      <c r="O467">
        <v>4</v>
      </c>
      <c r="P467">
        <v>2</v>
      </c>
      <c r="Q467">
        <v>2</v>
      </c>
      <c r="R467">
        <v>0</v>
      </c>
      <c r="S467">
        <v>3</v>
      </c>
      <c r="T467">
        <v>7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t="s">
        <v>30</v>
      </c>
      <c r="AC467" s="13">
        <f>SUM(Table13[[#This Row],[MntWines]:[MntGoldProds]])</f>
        <v>68</v>
      </c>
      <c r="AD467" s="13">
        <f>AVERAGE(Table13[[#This Row],[MntWines]:[MntGoldProds]])</f>
        <v>11.333333333333334</v>
      </c>
      <c r="AG467">
        <f>SUM(Table13[[#This Row],[NumDealsPurchases]:[NumStorePurchases]])</f>
        <v>7</v>
      </c>
      <c r="AH467" s="14">
        <f>44232-Table13[[#This Row],[Dt_Customer]]</f>
        <v>2904</v>
      </c>
      <c r="AJ467" s="13">
        <f>Table13[[#This Row],[NumDealsPurchases]]/Table13[[#This Row],[Total Number of Purchases]]*100</f>
        <v>28.571428571428569</v>
      </c>
      <c r="AK467">
        <f>6-ROUNDUP(_xlfn.PERCENTRANK.INC(Table13[Recency],Table13[[#This Row],[Recency]])*5, 0)</f>
        <v>5</v>
      </c>
      <c r="AL467" s="15">
        <f>ROUNDUP(_xlfn.PERCENTRANK.INC(Table13[Total Number of Purchases],Table13[[#This Row],[Total Number of Purchases]])*5,0)</f>
        <v>1</v>
      </c>
      <c r="AM467" s="15">
        <f>ROUNDUP(_xlfn.PERCENTRANK.INC(Table13[Total Spend],Table13[[#This Row],[Total Spend]])*5,0)</f>
        <v>2</v>
      </c>
      <c r="AN467" s="15" t="str">
        <f>Table13[[#This Row],[Recency Score]]&amp;Table13[[#This Row],[Frequency Score]]&amp;Table13[[#This Row],[Monetary Score]]</f>
        <v>512</v>
      </c>
      <c r="AO467" s="15" t="str">
        <f>IF(AN467="555","Champions",
IF(AND(LEFT(AN467,1)="5", MID(AN467,2,1)&gt;="3"),"Loyal Customers",
IF(MID(AN467,2,1)="5","Frequent Buyers",
IF(RIGHT(AN467,1)="5","Big Spenders",
IF(LEFT(AN467,1)="4","Potential Loyalists",
IF(LEFT(AN467,1)="3","Needs Attention",
IF(LEFT(AN467,1)="2","About to Sleep",
IF(LEFT(AN467,1)="1","Lost",
IF(LEFT(AN467,1)&lt;="2","At Risk","Others")))))))))</f>
        <v>Others</v>
      </c>
    </row>
    <row r="468" spans="1:41" x14ac:dyDescent="0.3">
      <c r="A468">
        <v>1388</v>
      </c>
      <c r="B468">
        <v>1975</v>
      </c>
      <c r="C468" t="s">
        <v>28</v>
      </c>
      <c r="D468" t="s">
        <v>31</v>
      </c>
      <c r="E468">
        <v>33249</v>
      </c>
      <c r="F468">
        <v>1</v>
      </c>
      <c r="G468">
        <v>0</v>
      </c>
      <c r="H468" s="1">
        <v>41325</v>
      </c>
      <c r="I468">
        <v>11</v>
      </c>
      <c r="J468">
        <v>6</v>
      </c>
      <c r="K468">
        <v>10</v>
      </c>
      <c r="L468">
        <v>21</v>
      </c>
      <c r="M468">
        <v>19</v>
      </c>
      <c r="N468">
        <v>14</v>
      </c>
      <c r="O468">
        <v>42</v>
      </c>
      <c r="P468">
        <v>2</v>
      </c>
      <c r="Q468">
        <v>2</v>
      </c>
      <c r="R468">
        <v>1</v>
      </c>
      <c r="S468">
        <v>3</v>
      </c>
      <c r="T468">
        <v>6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36</v>
      </c>
      <c r="AC468" s="13">
        <f>SUM(Table13[[#This Row],[MntWines]:[MntGoldProds]])</f>
        <v>112</v>
      </c>
      <c r="AD468" s="13">
        <f>AVERAGE(Table13[[#This Row],[MntWines]:[MntGoldProds]])</f>
        <v>18.666666666666668</v>
      </c>
      <c r="AG468">
        <f>SUM(Table13[[#This Row],[NumDealsPurchases]:[NumStorePurchases]])</f>
        <v>8</v>
      </c>
      <c r="AH468" s="14">
        <f>44232-Table13[[#This Row],[Dt_Customer]]</f>
        <v>2907</v>
      </c>
      <c r="AJ468" s="13">
        <f>Table13[[#This Row],[NumDealsPurchases]]/Table13[[#This Row],[Total Number of Purchases]]*100</f>
        <v>25</v>
      </c>
      <c r="AK468">
        <f>6-ROUNDUP(_xlfn.PERCENTRANK.INC(Table13[Recency],Table13[[#This Row],[Recency]])*5, 0)</f>
        <v>5</v>
      </c>
      <c r="AL468" s="15">
        <f>ROUNDUP(_xlfn.PERCENTRANK.INC(Table13[Total Number of Purchases],Table13[[#This Row],[Total Number of Purchases]])*5,0)</f>
        <v>2</v>
      </c>
      <c r="AM468" s="15">
        <f>ROUNDUP(_xlfn.PERCENTRANK.INC(Table13[Total Spend],Table13[[#This Row],[Total Spend]])*5,0)</f>
        <v>2</v>
      </c>
      <c r="AN468" s="15" t="str">
        <f>Table13[[#This Row],[Recency Score]]&amp;Table13[[#This Row],[Frequency Score]]&amp;Table13[[#This Row],[Monetary Score]]</f>
        <v>522</v>
      </c>
      <c r="AO468" s="15" t="str">
        <f>IF(AN468="555","Champions",
IF(AND(LEFT(AN468,1)="5", MID(AN468,2,1)&gt;="3"),"Loyal Customers",
IF(MID(AN468,2,1)="5","Frequent Buyers",
IF(RIGHT(AN468,1)="5","Big Spenders",
IF(LEFT(AN468,1)="4","Potential Loyalists",
IF(LEFT(AN468,1)="3","Needs Attention",
IF(LEFT(AN468,1)="2","About to Sleep",
IF(LEFT(AN468,1)="1","Lost",
IF(LEFT(AN468,1)&lt;="2","At Risk","Others")))))))))</f>
        <v>Others</v>
      </c>
    </row>
    <row r="469" spans="1:41" x14ac:dyDescent="0.3">
      <c r="A469">
        <v>979</v>
      </c>
      <c r="B469">
        <v>1975</v>
      </c>
      <c r="C469" t="s">
        <v>28</v>
      </c>
      <c r="D469" t="s">
        <v>31</v>
      </c>
      <c r="E469">
        <v>33249</v>
      </c>
      <c r="F469">
        <v>1</v>
      </c>
      <c r="G469">
        <v>0</v>
      </c>
      <c r="H469" s="1">
        <v>41325</v>
      </c>
      <c r="I469">
        <v>11</v>
      </c>
      <c r="J469">
        <v>6</v>
      </c>
      <c r="K469">
        <v>10</v>
      </c>
      <c r="L469">
        <v>21</v>
      </c>
      <c r="M469">
        <v>19</v>
      </c>
      <c r="N469">
        <v>14</v>
      </c>
      <c r="O469">
        <v>42</v>
      </c>
      <c r="P469">
        <v>2</v>
      </c>
      <c r="Q469">
        <v>2</v>
      </c>
      <c r="R469">
        <v>1</v>
      </c>
      <c r="S469">
        <v>3</v>
      </c>
      <c r="T469">
        <v>6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30</v>
      </c>
      <c r="AC469" s="13">
        <f>SUM(Table13[[#This Row],[MntWines]:[MntGoldProds]])</f>
        <v>112</v>
      </c>
      <c r="AD469" s="13">
        <f>AVERAGE(Table13[[#This Row],[MntWines]:[MntGoldProds]])</f>
        <v>18.666666666666668</v>
      </c>
      <c r="AG469">
        <f>SUM(Table13[[#This Row],[NumDealsPurchases]:[NumStorePurchases]])</f>
        <v>8</v>
      </c>
      <c r="AH469" s="14">
        <f>44232-Table13[[#This Row],[Dt_Customer]]</f>
        <v>2907</v>
      </c>
      <c r="AJ469" s="13">
        <f>Table13[[#This Row],[NumDealsPurchases]]/Table13[[#This Row],[Total Number of Purchases]]*100</f>
        <v>25</v>
      </c>
      <c r="AK469">
        <f>6-ROUNDUP(_xlfn.PERCENTRANK.INC(Table13[Recency],Table13[[#This Row],[Recency]])*5, 0)</f>
        <v>5</v>
      </c>
      <c r="AL469" s="15">
        <f>ROUNDUP(_xlfn.PERCENTRANK.INC(Table13[Total Number of Purchases],Table13[[#This Row],[Total Number of Purchases]])*5,0)</f>
        <v>2</v>
      </c>
      <c r="AM469" s="15">
        <f>ROUNDUP(_xlfn.PERCENTRANK.INC(Table13[Total Spend],Table13[[#This Row],[Total Spend]])*5,0)</f>
        <v>2</v>
      </c>
      <c r="AN469" s="15" t="str">
        <f>Table13[[#This Row],[Recency Score]]&amp;Table13[[#This Row],[Frequency Score]]&amp;Table13[[#This Row],[Monetary Score]]</f>
        <v>522</v>
      </c>
      <c r="AO469" s="15" t="str">
        <f>IF(AN469="555","Champions",
IF(AND(LEFT(AN469,1)="5", MID(AN469,2,1)&gt;="3"),"Loyal Customers",
IF(MID(AN469,2,1)="5","Frequent Buyers",
IF(RIGHT(AN469,1)="5","Big Spenders",
IF(LEFT(AN469,1)="4","Potential Loyalists",
IF(LEFT(AN469,1)="3","Needs Attention",
IF(LEFT(AN469,1)="2","About to Sleep",
IF(LEFT(AN469,1)="1","Lost",
IF(LEFT(AN469,1)&lt;="2","At Risk","Others")))))))))</f>
        <v>Others</v>
      </c>
    </row>
    <row r="470" spans="1:41" x14ac:dyDescent="0.3">
      <c r="A470">
        <v>2253</v>
      </c>
      <c r="B470">
        <v>1990</v>
      </c>
      <c r="C470" t="s">
        <v>28</v>
      </c>
      <c r="D470" t="s">
        <v>33</v>
      </c>
      <c r="E470">
        <v>18929</v>
      </c>
      <c r="F470">
        <v>0</v>
      </c>
      <c r="G470">
        <v>0</v>
      </c>
      <c r="H470" s="1">
        <v>41321</v>
      </c>
      <c r="I470">
        <v>15</v>
      </c>
      <c r="J470">
        <v>32</v>
      </c>
      <c r="K470">
        <v>0</v>
      </c>
      <c r="L470">
        <v>8</v>
      </c>
      <c r="M470">
        <v>23</v>
      </c>
      <c r="N470">
        <v>4</v>
      </c>
      <c r="O470">
        <v>18</v>
      </c>
      <c r="P470">
        <v>1</v>
      </c>
      <c r="Q470">
        <v>1</v>
      </c>
      <c r="R470">
        <v>0</v>
      </c>
      <c r="S470">
        <v>4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t="s">
        <v>30</v>
      </c>
      <c r="AC470" s="13">
        <f>SUM(Table13[[#This Row],[MntWines]:[MntGoldProds]])</f>
        <v>85</v>
      </c>
      <c r="AD470" s="13">
        <f>AVERAGE(Table13[[#This Row],[MntWines]:[MntGoldProds]])</f>
        <v>14.166666666666666</v>
      </c>
      <c r="AG470">
        <f>SUM(Table13[[#This Row],[NumDealsPurchases]:[NumStorePurchases]])</f>
        <v>6</v>
      </c>
      <c r="AH470" s="14">
        <f>44232-Table13[[#This Row],[Dt_Customer]]</f>
        <v>2911</v>
      </c>
      <c r="AJ470" s="13">
        <f>Table13[[#This Row],[NumDealsPurchases]]/Table13[[#This Row],[Total Number of Purchases]]*100</f>
        <v>16.666666666666664</v>
      </c>
      <c r="AK470">
        <f>6-ROUNDUP(_xlfn.PERCENTRANK.INC(Table13[Recency],Table13[[#This Row],[Recency]])*5, 0)</f>
        <v>5</v>
      </c>
      <c r="AL470" s="15">
        <f>ROUNDUP(_xlfn.PERCENTRANK.INC(Table13[Total Number of Purchases],Table13[[#This Row],[Total Number of Purchases]])*5,0)</f>
        <v>1</v>
      </c>
      <c r="AM470" s="15">
        <f>ROUNDUP(_xlfn.PERCENTRANK.INC(Table13[Total Spend],Table13[[#This Row],[Total Spend]])*5,0)</f>
        <v>2</v>
      </c>
      <c r="AN470" s="15" t="str">
        <f>Table13[[#This Row],[Recency Score]]&amp;Table13[[#This Row],[Frequency Score]]&amp;Table13[[#This Row],[Monetary Score]]</f>
        <v>512</v>
      </c>
      <c r="AO470" s="15" t="str">
        <f>IF(AN470="555","Champions",
IF(AND(LEFT(AN470,1)="5", MID(AN470,2,1)&gt;="3"),"Loyal Customers",
IF(MID(AN470,2,1)="5","Frequent Buyers",
IF(RIGHT(AN470,1)="5","Big Spenders",
IF(LEFT(AN470,1)="4","Potential Loyalists",
IF(LEFT(AN470,1)="3","Needs Attention",
IF(LEFT(AN470,1)="2","About to Sleep",
IF(LEFT(AN470,1)="1","Lost",
IF(LEFT(AN470,1)&lt;="2","At Risk","Others")))))))))</f>
        <v>Others</v>
      </c>
    </row>
    <row r="471" spans="1:41" x14ac:dyDescent="0.3">
      <c r="A471">
        <v>2326</v>
      </c>
      <c r="B471">
        <v>1990</v>
      </c>
      <c r="C471" t="s">
        <v>28</v>
      </c>
      <c r="D471" t="s">
        <v>33</v>
      </c>
      <c r="E471">
        <v>18929</v>
      </c>
      <c r="F471">
        <v>0</v>
      </c>
      <c r="G471">
        <v>0</v>
      </c>
      <c r="H471" s="1">
        <v>41321</v>
      </c>
      <c r="I471">
        <v>15</v>
      </c>
      <c r="J471">
        <v>32</v>
      </c>
      <c r="K471">
        <v>0</v>
      </c>
      <c r="L471">
        <v>8</v>
      </c>
      <c r="M471">
        <v>23</v>
      </c>
      <c r="N471">
        <v>4</v>
      </c>
      <c r="O471">
        <v>18</v>
      </c>
      <c r="P471">
        <v>1</v>
      </c>
      <c r="Q471">
        <v>1</v>
      </c>
      <c r="R471">
        <v>0</v>
      </c>
      <c r="S471">
        <v>4</v>
      </c>
      <c r="T471">
        <v>6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30</v>
      </c>
      <c r="AC471" s="13">
        <f>SUM(Table13[[#This Row],[MntWines]:[MntGoldProds]])</f>
        <v>85</v>
      </c>
      <c r="AD471" s="13">
        <f>AVERAGE(Table13[[#This Row],[MntWines]:[MntGoldProds]])</f>
        <v>14.166666666666666</v>
      </c>
      <c r="AG471">
        <f>SUM(Table13[[#This Row],[NumDealsPurchases]:[NumStorePurchases]])</f>
        <v>6</v>
      </c>
      <c r="AH471" s="14">
        <f>44232-Table13[[#This Row],[Dt_Customer]]</f>
        <v>2911</v>
      </c>
      <c r="AJ471" s="13">
        <f>Table13[[#This Row],[NumDealsPurchases]]/Table13[[#This Row],[Total Number of Purchases]]*100</f>
        <v>16.666666666666664</v>
      </c>
      <c r="AK471">
        <f>6-ROUNDUP(_xlfn.PERCENTRANK.INC(Table13[Recency],Table13[[#This Row],[Recency]])*5, 0)</f>
        <v>5</v>
      </c>
      <c r="AL471" s="15">
        <f>ROUNDUP(_xlfn.PERCENTRANK.INC(Table13[Total Number of Purchases],Table13[[#This Row],[Total Number of Purchases]])*5,0)</f>
        <v>1</v>
      </c>
      <c r="AM471" s="15">
        <f>ROUNDUP(_xlfn.PERCENTRANK.INC(Table13[Total Spend],Table13[[#This Row],[Total Spend]])*5,0)</f>
        <v>2</v>
      </c>
      <c r="AN471" s="15" t="str">
        <f>Table13[[#This Row],[Recency Score]]&amp;Table13[[#This Row],[Frequency Score]]&amp;Table13[[#This Row],[Monetary Score]]</f>
        <v>512</v>
      </c>
      <c r="AO471" s="15" t="str">
        <f>IF(AN471="555","Champions",
IF(AND(LEFT(AN471,1)="5", MID(AN471,2,1)&gt;="3"),"Loyal Customers",
IF(MID(AN471,2,1)="5","Frequent Buyers",
IF(RIGHT(AN471,1)="5","Big Spenders",
IF(LEFT(AN471,1)="4","Potential Loyalists",
IF(LEFT(AN471,1)="3","Needs Attention",
IF(LEFT(AN471,1)="2","About to Sleep",
IF(LEFT(AN471,1)="1","Lost",
IF(LEFT(AN471,1)&lt;="2","At Risk","Others")))))))))</f>
        <v>Others</v>
      </c>
    </row>
    <row r="472" spans="1:41" x14ac:dyDescent="0.3">
      <c r="A472">
        <v>1876</v>
      </c>
      <c r="B472">
        <v>1990</v>
      </c>
      <c r="C472" t="s">
        <v>28</v>
      </c>
      <c r="D472" t="s">
        <v>33</v>
      </c>
      <c r="E472">
        <v>18929</v>
      </c>
      <c r="F472">
        <v>0</v>
      </c>
      <c r="G472">
        <v>0</v>
      </c>
      <c r="H472" s="1">
        <v>41321</v>
      </c>
      <c r="I472">
        <v>15</v>
      </c>
      <c r="J472">
        <v>32</v>
      </c>
      <c r="K472">
        <v>0</v>
      </c>
      <c r="L472">
        <v>8</v>
      </c>
      <c r="M472">
        <v>23</v>
      </c>
      <c r="N472">
        <v>4</v>
      </c>
      <c r="O472">
        <v>18</v>
      </c>
      <c r="P472">
        <v>1</v>
      </c>
      <c r="Q472">
        <v>1</v>
      </c>
      <c r="R472">
        <v>0</v>
      </c>
      <c r="S472">
        <v>4</v>
      </c>
      <c r="T472">
        <v>6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t="s">
        <v>40</v>
      </c>
      <c r="AC472" s="13">
        <f>SUM(Table13[[#This Row],[MntWines]:[MntGoldProds]])</f>
        <v>85</v>
      </c>
      <c r="AD472" s="13">
        <f>AVERAGE(Table13[[#This Row],[MntWines]:[MntGoldProds]])</f>
        <v>14.166666666666666</v>
      </c>
      <c r="AG472">
        <f>SUM(Table13[[#This Row],[NumDealsPurchases]:[NumStorePurchases]])</f>
        <v>6</v>
      </c>
      <c r="AH472" s="14">
        <f>44232-Table13[[#This Row],[Dt_Customer]]</f>
        <v>2911</v>
      </c>
      <c r="AJ472" s="13">
        <f>Table13[[#This Row],[NumDealsPurchases]]/Table13[[#This Row],[Total Number of Purchases]]*100</f>
        <v>16.666666666666664</v>
      </c>
      <c r="AK472">
        <f>6-ROUNDUP(_xlfn.PERCENTRANK.INC(Table13[Recency],Table13[[#This Row],[Recency]])*5, 0)</f>
        <v>5</v>
      </c>
      <c r="AL472" s="15">
        <f>ROUNDUP(_xlfn.PERCENTRANK.INC(Table13[Total Number of Purchases],Table13[[#This Row],[Total Number of Purchases]])*5,0)</f>
        <v>1</v>
      </c>
      <c r="AM472" s="15">
        <f>ROUNDUP(_xlfn.PERCENTRANK.INC(Table13[Total Spend],Table13[[#This Row],[Total Spend]])*5,0)</f>
        <v>2</v>
      </c>
      <c r="AN472" s="15" t="str">
        <f>Table13[[#This Row],[Recency Score]]&amp;Table13[[#This Row],[Frequency Score]]&amp;Table13[[#This Row],[Monetary Score]]</f>
        <v>512</v>
      </c>
      <c r="AO472" s="15" t="str">
        <f>IF(AN472="555","Champions",
IF(AND(LEFT(AN472,1)="5", MID(AN472,2,1)&gt;="3"),"Loyal Customers",
IF(MID(AN472,2,1)="5","Frequent Buyers",
IF(RIGHT(AN472,1)="5","Big Spenders",
IF(LEFT(AN472,1)="4","Potential Loyalists",
IF(LEFT(AN472,1)="3","Needs Attention",
IF(LEFT(AN472,1)="2","About to Sleep",
IF(LEFT(AN472,1)="1","Lost",
IF(LEFT(AN472,1)&lt;="2","At Risk","Others")))))))))</f>
        <v>Others</v>
      </c>
    </row>
    <row r="473" spans="1:41" x14ac:dyDescent="0.3">
      <c r="A473">
        <v>3657</v>
      </c>
      <c r="B473">
        <v>1986</v>
      </c>
      <c r="C473" t="s">
        <v>28</v>
      </c>
      <c r="D473" t="s">
        <v>31</v>
      </c>
      <c r="E473">
        <v>39146</v>
      </c>
      <c r="F473">
        <v>1</v>
      </c>
      <c r="G473">
        <v>0</v>
      </c>
      <c r="H473" s="1">
        <v>41319</v>
      </c>
      <c r="I473">
        <v>1</v>
      </c>
      <c r="J473">
        <v>94</v>
      </c>
      <c r="K473">
        <v>1</v>
      </c>
      <c r="L473">
        <v>33</v>
      </c>
      <c r="M473">
        <v>13</v>
      </c>
      <c r="N473">
        <v>12</v>
      </c>
      <c r="O473">
        <v>12</v>
      </c>
      <c r="P473">
        <v>3</v>
      </c>
      <c r="Q473">
        <v>4</v>
      </c>
      <c r="R473">
        <v>0</v>
      </c>
      <c r="S473">
        <v>4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30</v>
      </c>
      <c r="AC473" s="13">
        <f>SUM(Table13[[#This Row],[MntWines]:[MntGoldProds]])</f>
        <v>165</v>
      </c>
      <c r="AD473" s="13">
        <f>AVERAGE(Table13[[#This Row],[MntWines]:[MntGoldProds]])</f>
        <v>27.5</v>
      </c>
      <c r="AG473">
        <f>SUM(Table13[[#This Row],[NumDealsPurchases]:[NumStorePurchases]])</f>
        <v>11</v>
      </c>
      <c r="AH473" s="14">
        <f>44232-Table13[[#This Row],[Dt_Customer]]</f>
        <v>2913</v>
      </c>
      <c r="AJ473" s="13">
        <f>Table13[[#This Row],[NumDealsPurchases]]/Table13[[#This Row],[Total Number of Purchases]]*100</f>
        <v>27.27272727272727</v>
      </c>
      <c r="AK473">
        <f>6-ROUNDUP(_xlfn.PERCENTRANK.INC(Table13[Recency],Table13[[#This Row],[Recency]])*5, 0)</f>
        <v>5</v>
      </c>
      <c r="AL473" s="15">
        <f>ROUNDUP(_xlfn.PERCENTRANK.INC(Table13[Total Number of Purchases],Table13[[#This Row],[Total Number of Purchases]])*5,0)</f>
        <v>2</v>
      </c>
      <c r="AM473" s="15">
        <f>ROUNDUP(_xlfn.PERCENTRANK.INC(Table13[Total Spend],Table13[[#This Row],[Total Spend]])*5,0)</f>
        <v>2</v>
      </c>
      <c r="AN473" s="15" t="str">
        <f>Table13[[#This Row],[Recency Score]]&amp;Table13[[#This Row],[Frequency Score]]&amp;Table13[[#This Row],[Monetary Score]]</f>
        <v>522</v>
      </c>
      <c r="AO473" s="15" t="str">
        <f>IF(AN473="555","Champions",
IF(AND(LEFT(AN473,1)="5", MID(AN473,2,1)&gt;="3"),"Loyal Customers",
IF(MID(AN473,2,1)="5","Frequent Buyers",
IF(RIGHT(AN473,1)="5","Big Spenders",
IF(LEFT(AN473,1)="4","Potential Loyalists",
IF(LEFT(AN473,1)="3","Needs Attention",
IF(LEFT(AN473,1)="2","About to Sleep",
IF(LEFT(AN473,1)="1","Lost",
IF(LEFT(AN473,1)&lt;="2","At Risk","Others")))))))))</f>
        <v>Others</v>
      </c>
    </row>
    <row r="474" spans="1:41" x14ac:dyDescent="0.3">
      <c r="A474">
        <v>5740</v>
      </c>
      <c r="B474">
        <v>1970</v>
      </c>
      <c r="C474" t="s">
        <v>38</v>
      </c>
      <c r="D474" t="s">
        <v>29</v>
      </c>
      <c r="E474">
        <v>25959</v>
      </c>
      <c r="F474">
        <v>1</v>
      </c>
      <c r="G474">
        <v>1</v>
      </c>
      <c r="H474" s="1">
        <v>41319</v>
      </c>
      <c r="I474">
        <v>1</v>
      </c>
      <c r="J474">
        <v>4</v>
      </c>
      <c r="K474">
        <v>2</v>
      </c>
      <c r="L474">
        <v>12</v>
      </c>
      <c r="M474">
        <v>7</v>
      </c>
      <c r="N474">
        <v>5</v>
      </c>
      <c r="O474">
        <v>26</v>
      </c>
      <c r="P474">
        <v>2</v>
      </c>
      <c r="Q474">
        <v>1</v>
      </c>
      <c r="R474">
        <v>2</v>
      </c>
      <c r="S474">
        <v>2</v>
      </c>
      <c r="T474">
        <v>6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 t="s">
        <v>30</v>
      </c>
      <c r="AC474" s="13">
        <f>SUM(Table13[[#This Row],[MntWines]:[MntGoldProds]])</f>
        <v>56</v>
      </c>
      <c r="AD474" s="13">
        <f>AVERAGE(Table13[[#This Row],[MntWines]:[MntGoldProds]])</f>
        <v>9.3333333333333339</v>
      </c>
      <c r="AG474">
        <f>SUM(Table13[[#This Row],[NumDealsPurchases]:[NumStorePurchases]])</f>
        <v>7</v>
      </c>
      <c r="AH474" s="14">
        <f>44232-Table13[[#This Row],[Dt_Customer]]</f>
        <v>2913</v>
      </c>
      <c r="AJ474" s="13">
        <f>Table13[[#This Row],[NumDealsPurchases]]/Table13[[#This Row],[Total Number of Purchases]]*100</f>
        <v>28.571428571428569</v>
      </c>
      <c r="AK474">
        <f>6-ROUNDUP(_xlfn.PERCENTRANK.INC(Table13[Recency],Table13[[#This Row],[Recency]])*5, 0)</f>
        <v>5</v>
      </c>
      <c r="AL474" s="15">
        <f>ROUNDUP(_xlfn.PERCENTRANK.INC(Table13[Total Number of Purchases],Table13[[#This Row],[Total Number of Purchases]])*5,0)</f>
        <v>1</v>
      </c>
      <c r="AM474" s="15">
        <f>ROUNDUP(_xlfn.PERCENTRANK.INC(Table13[Total Spend],Table13[[#This Row],[Total Spend]])*5,0)</f>
        <v>2</v>
      </c>
      <c r="AN474" s="15" t="str">
        <f>Table13[[#This Row],[Recency Score]]&amp;Table13[[#This Row],[Frequency Score]]&amp;Table13[[#This Row],[Monetary Score]]</f>
        <v>512</v>
      </c>
      <c r="AO474" s="15" t="str">
        <f>IF(AN474="555","Champions",
IF(AND(LEFT(AN474,1)="5", MID(AN474,2,1)&gt;="3"),"Loyal Customers",
IF(MID(AN474,2,1)="5","Frequent Buyers",
IF(RIGHT(AN474,1)="5","Big Spenders",
IF(LEFT(AN474,1)="4","Potential Loyalists",
IF(LEFT(AN474,1)="3","Needs Attention",
IF(LEFT(AN474,1)="2","About to Sleep",
IF(LEFT(AN474,1)="1","Lost",
IF(LEFT(AN474,1)&lt;="2","At Risk","Others")))))))))</f>
        <v>Others</v>
      </c>
    </row>
    <row r="475" spans="1:41" x14ac:dyDescent="0.3">
      <c r="A475">
        <v>4065</v>
      </c>
      <c r="B475">
        <v>1976</v>
      </c>
      <c r="C475" t="s">
        <v>37</v>
      </c>
      <c r="D475" t="s">
        <v>33</v>
      </c>
      <c r="E475">
        <v>49544</v>
      </c>
      <c r="F475">
        <v>1</v>
      </c>
      <c r="G475">
        <v>0</v>
      </c>
      <c r="H475" s="1">
        <v>41317</v>
      </c>
      <c r="I475">
        <v>0</v>
      </c>
      <c r="J475">
        <v>308</v>
      </c>
      <c r="K475">
        <v>0</v>
      </c>
      <c r="L475">
        <v>73</v>
      </c>
      <c r="M475">
        <v>0</v>
      </c>
      <c r="N475">
        <v>0</v>
      </c>
      <c r="O475">
        <v>23</v>
      </c>
      <c r="P475">
        <v>2</v>
      </c>
      <c r="Q475">
        <v>5</v>
      </c>
      <c r="R475">
        <v>1</v>
      </c>
      <c r="S475">
        <v>8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30</v>
      </c>
      <c r="AC475" s="13">
        <f>SUM(Table13[[#This Row],[MntWines]:[MntGoldProds]])</f>
        <v>404</v>
      </c>
      <c r="AD475" s="13">
        <f>AVERAGE(Table13[[#This Row],[MntWines]:[MntGoldProds]])</f>
        <v>67.333333333333329</v>
      </c>
      <c r="AG475">
        <f>SUM(Table13[[#This Row],[NumDealsPurchases]:[NumStorePurchases]])</f>
        <v>16</v>
      </c>
      <c r="AH475" s="14">
        <f>44232-Table13[[#This Row],[Dt_Customer]]</f>
        <v>2915</v>
      </c>
      <c r="AJ475" s="13">
        <f>Table13[[#This Row],[NumDealsPurchases]]/Table13[[#This Row],[Total Number of Purchases]]*100</f>
        <v>12.5</v>
      </c>
      <c r="AK475">
        <f>6-ROUNDUP(_xlfn.PERCENTRANK.INC(Table13[Recency],Table13[[#This Row],[Recency]])*5, 0)</f>
        <v>6</v>
      </c>
      <c r="AL475" s="15">
        <f>ROUNDUP(_xlfn.PERCENTRANK.INC(Table13[Total Number of Purchases],Table13[[#This Row],[Total Number of Purchases]])*5,0)</f>
        <v>3</v>
      </c>
      <c r="AM475" s="15">
        <f>ROUNDUP(_xlfn.PERCENTRANK.INC(Table13[Total Spend],Table13[[#This Row],[Total Spend]])*5,0)</f>
        <v>3</v>
      </c>
      <c r="AN475" s="15" t="str">
        <f>Table13[[#This Row],[Recency Score]]&amp;Table13[[#This Row],[Frequency Score]]&amp;Table13[[#This Row],[Monetary Score]]</f>
        <v>633</v>
      </c>
      <c r="AO475" s="15" t="str">
        <f>IF(AN475="555","Champions",
IF(AND(LEFT(AN475,1)="5", MID(AN475,2,1)&gt;="3"),"Loyal Customers",
IF(MID(AN475,2,1)="5","Frequent Buyers",
IF(RIGHT(AN475,1)="5","Big Spenders",
IF(LEFT(AN475,1)="4","Potential Loyalists",
IF(LEFT(AN475,1)="3","Needs Attention",
IF(LEFT(AN475,1)="2","About to Sleep",
IF(LEFT(AN475,1)="1","Lost",
IF(LEFT(AN475,1)&lt;="2","At Risk","Others")))))))))</f>
        <v>Others</v>
      </c>
    </row>
    <row r="476" spans="1:41" x14ac:dyDescent="0.3">
      <c r="A476">
        <v>11025</v>
      </c>
      <c r="B476">
        <v>1961</v>
      </c>
      <c r="C476" t="s">
        <v>28</v>
      </c>
      <c r="D476" t="s">
        <v>33</v>
      </c>
      <c r="E476">
        <v>36443</v>
      </c>
      <c r="F476">
        <v>1</v>
      </c>
      <c r="G476">
        <v>1</v>
      </c>
      <c r="H476" s="1">
        <v>41308</v>
      </c>
      <c r="I476">
        <v>9</v>
      </c>
      <c r="J476">
        <v>65</v>
      </c>
      <c r="K476">
        <v>0</v>
      </c>
      <c r="L476">
        <v>46</v>
      </c>
      <c r="M476">
        <v>4</v>
      </c>
      <c r="N476">
        <v>3</v>
      </c>
      <c r="O476">
        <v>20</v>
      </c>
      <c r="P476">
        <v>4</v>
      </c>
      <c r="Q476">
        <v>3</v>
      </c>
      <c r="R476">
        <v>1</v>
      </c>
      <c r="S476">
        <v>3</v>
      </c>
      <c r="T476">
        <v>8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30</v>
      </c>
      <c r="AC476" s="13">
        <f>SUM(Table13[[#This Row],[MntWines]:[MntGoldProds]])</f>
        <v>138</v>
      </c>
      <c r="AD476" s="13">
        <f>AVERAGE(Table13[[#This Row],[MntWines]:[MntGoldProds]])</f>
        <v>23</v>
      </c>
      <c r="AG476">
        <f>SUM(Table13[[#This Row],[NumDealsPurchases]:[NumStorePurchases]])</f>
        <v>11</v>
      </c>
      <c r="AH476" s="14">
        <f>44232-Table13[[#This Row],[Dt_Customer]]</f>
        <v>2924</v>
      </c>
      <c r="AJ476" s="13">
        <f>Table13[[#This Row],[NumDealsPurchases]]/Table13[[#This Row],[Total Number of Purchases]]*100</f>
        <v>36.363636363636367</v>
      </c>
      <c r="AK476">
        <f>6-ROUNDUP(_xlfn.PERCENTRANK.INC(Table13[Recency],Table13[[#This Row],[Recency]])*5, 0)</f>
        <v>5</v>
      </c>
      <c r="AL476" s="15">
        <f>ROUNDUP(_xlfn.PERCENTRANK.INC(Table13[Total Number of Purchases],Table13[[#This Row],[Total Number of Purchases]])*5,0)</f>
        <v>2</v>
      </c>
      <c r="AM476" s="15">
        <f>ROUNDUP(_xlfn.PERCENTRANK.INC(Table13[Total Spend],Table13[[#This Row],[Total Spend]])*5,0)</f>
        <v>2</v>
      </c>
      <c r="AN476" s="15" t="str">
        <f>Table13[[#This Row],[Recency Score]]&amp;Table13[[#This Row],[Frequency Score]]&amp;Table13[[#This Row],[Monetary Score]]</f>
        <v>522</v>
      </c>
      <c r="AO476" s="15" t="str">
        <f>IF(AN476="555","Champions",
IF(AND(LEFT(AN476,1)="5", MID(AN476,2,1)&gt;="3"),"Loyal Customers",
IF(MID(AN476,2,1)="5","Frequent Buyers",
IF(RIGHT(AN476,1)="5","Big Spenders",
IF(LEFT(AN476,1)="4","Potential Loyalists",
IF(LEFT(AN476,1)="3","Needs Attention",
IF(LEFT(AN476,1)="2","About to Sleep",
IF(LEFT(AN476,1)="1","Lost",
IF(LEFT(AN476,1)&lt;="2","At Risk","Others")))))))))</f>
        <v>Others</v>
      </c>
    </row>
    <row r="477" spans="1:41" x14ac:dyDescent="0.3">
      <c r="A477">
        <v>2518</v>
      </c>
      <c r="B477">
        <v>1986</v>
      </c>
      <c r="C477" t="s">
        <v>38</v>
      </c>
      <c r="D477" t="s">
        <v>35</v>
      </c>
      <c r="E477">
        <v>20491</v>
      </c>
      <c r="F477">
        <v>0</v>
      </c>
      <c r="G477">
        <v>0</v>
      </c>
      <c r="H477" s="1">
        <v>41299</v>
      </c>
      <c r="I477">
        <v>16</v>
      </c>
      <c r="J477">
        <v>5</v>
      </c>
      <c r="K477">
        <v>4</v>
      </c>
      <c r="L477">
        <v>5</v>
      </c>
      <c r="M477">
        <v>4</v>
      </c>
      <c r="N477">
        <v>2</v>
      </c>
      <c r="O477">
        <v>10</v>
      </c>
      <c r="P477">
        <v>1</v>
      </c>
      <c r="Q477">
        <v>0</v>
      </c>
      <c r="R477">
        <v>1</v>
      </c>
      <c r="S477">
        <v>2</v>
      </c>
      <c r="T477">
        <v>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39</v>
      </c>
      <c r="AC477" s="13">
        <f>SUM(Table13[[#This Row],[MntWines]:[MntGoldProds]])</f>
        <v>30</v>
      </c>
      <c r="AD477" s="13">
        <f>AVERAGE(Table13[[#This Row],[MntWines]:[MntGoldProds]])</f>
        <v>5</v>
      </c>
      <c r="AG477">
        <f>SUM(Table13[[#This Row],[NumDealsPurchases]:[NumStorePurchases]])</f>
        <v>4</v>
      </c>
      <c r="AH477" s="14">
        <f>44232-Table13[[#This Row],[Dt_Customer]]</f>
        <v>2933</v>
      </c>
      <c r="AJ477" s="13">
        <f>Table13[[#This Row],[NumDealsPurchases]]/Table13[[#This Row],[Total Number of Purchases]]*100</f>
        <v>25</v>
      </c>
      <c r="AK477">
        <f>6-ROUNDUP(_xlfn.PERCENTRANK.INC(Table13[Recency],Table13[[#This Row],[Recency]])*5, 0)</f>
        <v>5</v>
      </c>
      <c r="AL477" s="15">
        <f>ROUNDUP(_xlfn.PERCENTRANK.INC(Table13[Total Number of Purchases],Table13[[#This Row],[Total Number of Purchases]])*5,0)</f>
        <v>1</v>
      </c>
      <c r="AM477" s="15">
        <f>ROUNDUP(_xlfn.PERCENTRANK.INC(Table13[Total Spend],Table13[[#This Row],[Total Spend]])*5,0)</f>
        <v>1</v>
      </c>
      <c r="AN477" s="15" t="str">
        <f>Table13[[#This Row],[Recency Score]]&amp;Table13[[#This Row],[Frequency Score]]&amp;Table13[[#This Row],[Monetary Score]]</f>
        <v>511</v>
      </c>
      <c r="AO477" s="15" t="str">
        <f>IF(AN477="555","Champions",
IF(AND(LEFT(AN477,1)="5", MID(AN477,2,1)&gt;="3"),"Loyal Customers",
IF(MID(AN477,2,1)="5","Frequent Buyers",
IF(RIGHT(AN477,1)="5","Big Spenders",
IF(LEFT(AN477,1)="4","Potential Loyalists",
IF(LEFT(AN477,1)="3","Needs Attention",
IF(LEFT(AN477,1)="2","About to Sleep",
IF(LEFT(AN477,1)="1","Lost",
IF(LEFT(AN477,1)&lt;="2","At Risk","Others")))))))))</f>
        <v>Others</v>
      </c>
    </row>
    <row r="478" spans="1:41" x14ac:dyDescent="0.3">
      <c r="A478">
        <v>9668</v>
      </c>
      <c r="B478">
        <v>1971</v>
      </c>
      <c r="C478" t="s">
        <v>28</v>
      </c>
      <c r="D478" t="s">
        <v>33</v>
      </c>
      <c r="E478">
        <v>18793</v>
      </c>
      <c r="F478">
        <v>1</v>
      </c>
      <c r="G478">
        <v>0</v>
      </c>
      <c r="H478" s="1">
        <v>41286</v>
      </c>
      <c r="I478">
        <v>14</v>
      </c>
      <c r="J478">
        <v>4</v>
      </c>
      <c r="K478">
        <v>16</v>
      </c>
      <c r="L478">
        <v>20</v>
      </c>
      <c r="M478">
        <v>0</v>
      </c>
      <c r="N478">
        <v>17</v>
      </c>
      <c r="O478">
        <v>20</v>
      </c>
      <c r="P478">
        <v>3</v>
      </c>
      <c r="Q478">
        <v>2</v>
      </c>
      <c r="R478">
        <v>0</v>
      </c>
      <c r="S478">
        <v>4</v>
      </c>
      <c r="T478">
        <v>8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43</v>
      </c>
      <c r="AC478" s="13">
        <f>SUM(Table13[[#This Row],[MntWines]:[MntGoldProds]])</f>
        <v>77</v>
      </c>
      <c r="AD478" s="13">
        <f>AVERAGE(Table13[[#This Row],[MntWines]:[MntGoldProds]])</f>
        <v>12.833333333333334</v>
      </c>
      <c r="AG478">
        <f>SUM(Table13[[#This Row],[NumDealsPurchases]:[NumStorePurchases]])</f>
        <v>9</v>
      </c>
      <c r="AH478" s="14">
        <f>44232-Table13[[#This Row],[Dt_Customer]]</f>
        <v>2946</v>
      </c>
      <c r="AJ478" s="13">
        <f>Table13[[#This Row],[NumDealsPurchases]]/Table13[[#This Row],[Total Number of Purchases]]*100</f>
        <v>33.333333333333329</v>
      </c>
      <c r="AK478">
        <f>6-ROUNDUP(_xlfn.PERCENTRANK.INC(Table13[Recency],Table13[[#This Row],[Recency]])*5, 0)</f>
        <v>5</v>
      </c>
      <c r="AL478" s="15">
        <f>ROUNDUP(_xlfn.PERCENTRANK.INC(Table13[Total Number of Purchases],Table13[[#This Row],[Total Number of Purchases]])*5,0)</f>
        <v>2</v>
      </c>
      <c r="AM478" s="15">
        <f>ROUNDUP(_xlfn.PERCENTRANK.INC(Table13[Total Spend],Table13[[#This Row],[Total Spend]])*5,0)</f>
        <v>2</v>
      </c>
      <c r="AN478" s="15" t="str">
        <f>Table13[[#This Row],[Recency Score]]&amp;Table13[[#This Row],[Frequency Score]]&amp;Table13[[#This Row],[Monetary Score]]</f>
        <v>522</v>
      </c>
      <c r="AO478" s="15" t="str">
        <f>IF(AN478="555","Champions",
IF(AND(LEFT(AN478,1)="5", MID(AN478,2,1)&gt;="3"),"Loyal Customers",
IF(MID(AN478,2,1)="5","Frequent Buyers",
IF(RIGHT(AN478,1)="5","Big Spenders",
IF(LEFT(AN478,1)="4","Potential Loyalists",
IF(LEFT(AN478,1)="3","Needs Attention",
IF(LEFT(AN478,1)="2","About to Sleep",
IF(LEFT(AN478,1)="1","Lost",
IF(LEFT(AN478,1)&lt;="2","At Risk","Others")))))))))</f>
        <v>Others</v>
      </c>
    </row>
    <row r="479" spans="1:41" x14ac:dyDescent="0.3">
      <c r="A479">
        <v>2521</v>
      </c>
      <c r="B479">
        <v>1971</v>
      </c>
      <c r="C479" t="s">
        <v>41</v>
      </c>
      <c r="D479" t="s">
        <v>33</v>
      </c>
      <c r="E479">
        <v>35178</v>
      </c>
      <c r="F479">
        <v>1</v>
      </c>
      <c r="G479">
        <v>0</v>
      </c>
      <c r="H479" s="1">
        <v>41284</v>
      </c>
      <c r="I479">
        <v>10</v>
      </c>
      <c r="J479">
        <v>23</v>
      </c>
      <c r="K479">
        <v>1</v>
      </c>
      <c r="L479">
        <v>13</v>
      </c>
      <c r="M479">
        <v>2</v>
      </c>
      <c r="N479">
        <v>2</v>
      </c>
      <c r="O479">
        <v>18</v>
      </c>
      <c r="P479">
        <v>1</v>
      </c>
      <c r="Q479">
        <v>1</v>
      </c>
      <c r="R479">
        <v>1</v>
      </c>
      <c r="S479">
        <v>2</v>
      </c>
      <c r="T479">
        <v>7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1</v>
      </c>
      <c r="AA479">
        <v>0</v>
      </c>
      <c r="AB479" t="s">
        <v>30</v>
      </c>
      <c r="AC479" s="13">
        <f>SUM(Table13[[#This Row],[MntWines]:[MntGoldProds]])</f>
        <v>59</v>
      </c>
      <c r="AD479" s="13">
        <f>AVERAGE(Table13[[#This Row],[MntWines]:[MntGoldProds]])</f>
        <v>9.8333333333333339</v>
      </c>
      <c r="AG479">
        <f>SUM(Table13[[#This Row],[NumDealsPurchases]:[NumStorePurchases]])</f>
        <v>5</v>
      </c>
      <c r="AH479" s="14">
        <f>44232-Table13[[#This Row],[Dt_Customer]]</f>
        <v>2948</v>
      </c>
      <c r="AJ479" s="13">
        <f>Table13[[#This Row],[NumDealsPurchases]]/Table13[[#This Row],[Total Number of Purchases]]*100</f>
        <v>20</v>
      </c>
      <c r="AK479">
        <f>6-ROUNDUP(_xlfn.PERCENTRANK.INC(Table13[Recency],Table13[[#This Row],[Recency]])*5, 0)</f>
        <v>5</v>
      </c>
      <c r="AL479" s="15">
        <f>ROUNDUP(_xlfn.PERCENTRANK.INC(Table13[Total Number of Purchases],Table13[[#This Row],[Total Number of Purchases]])*5,0)</f>
        <v>1</v>
      </c>
      <c r="AM479" s="15">
        <f>ROUNDUP(_xlfn.PERCENTRANK.INC(Table13[Total Spend],Table13[[#This Row],[Total Spend]])*5,0)</f>
        <v>2</v>
      </c>
      <c r="AN479" s="15" t="str">
        <f>Table13[[#This Row],[Recency Score]]&amp;Table13[[#This Row],[Frequency Score]]&amp;Table13[[#This Row],[Monetary Score]]</f>
        <v>512</v>
      </c>
      <c r="AO479" s="15" t="str">
        <f>IF(AN479="555","Champions",
IF(AND(LEFT(AN479,1)="5", MID(AN479,2,1)&gt;="3"),"Loyal Customers",
IF(MID(AN479,2,1)="5","Frequent Buyers",
IF(RIGHT(AN479,1)="5","Big Spenders",
IF(LEFT(AN479,1)="4","Potential Loyalists",
IF(LEFT(AN479,1)="3","Needs Attention",
IF(LEFT(AN479,1)="2","About to Sleep",
IF(LEFT(AN479,1)="1","Lost",
IF(LEFT(AN479,1)&lt;="2","At Risk","Others")))))))))</f>
        <v>Others</v>
      </c>
    </row>
    <row r="480" spans="1:41" x14ac:dyDescent="0.3">
      <c r="A480">
        <v>4301</v>
      </c>
      <c r="B480">
        <v>1971</v>
      </c>
      <c r="C480" t="s">
        <v>41</v>
      </c>
      <c r="D480" t="s">
        <v>33</v>
      </c>
      <c r="E480">
        <v>35178</v>
      </c>
      <c r="F480">
        <v>1</v>
      </c>
      <c r="G480">
        <v>0</v>
      </c>
      <c r="H480" s="1">
        <v>41284</v>
      </c>
      <c r="I480">
        <v>10</v>
      </c>
      <c r="J480">
        <v>23</v>
      </c>
      <c r="K480">
        <v>1</v>
      </c>
      <c r="L480">
        <v>13</v>
      </c>
      <c r="M480">
        <v>2</v>
      </c>
      <c r="N480">
        <v>2</v>
      </c>
      <c r="O480">
        <v>18</v>
      </c>
      <c r="P480">
        <v>1</v>
      </c>
      <c r="Q480">
        <v>1</v>
      </c>
      <c r="R480">
        <v>1</v>
      </c>
      <c r="S480">
        <v>2</v>
      </c>
      <c r="T480">
        <v>7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1</v>
      </c>
      <c r="AA480">
        <v>0</v>
      </c>
      <c r="AB480" t="s">
        <v>36</v>
      </c>
      <c r="AC480" s="13">
        <f>SUM(Table13[[#This Row],[MntWines]:[MntGoldProds]])</f>
        <v>59</v>
      </c>
      <c r="AD480" s="13">
        <f>AVERAGE(Table13[[#This Row],[MntWines]:[MntGoldProds]])</f>
        <v>9.8333333333333339</v>
      </c>
      <c r="AG480">
        <f>SUM(Table13[[#This Row],[NumDealsPurchases]:[NumStorePurchases]])</f>
        <v>5</v>
      </c>
      <c r="AH480" s="14">
        <f>44232-Table13[[#This Row],[Dt_Customer]]</f>
        <v>2948</v>
      </c>
      <c r="AJ480" s="13">
        <f>Table13[[#This Row],[NumDealsPurchases]]/Table13[[#This Row],[Total Number of Purchases]]*100</f>
        <v>20</v>
      </c>
      <c r="AK480">
        <f>6-ROUNDUP(_xlfn.PERCENTRANK.INC(Table13[Recency],Table13[[#This Row],[Recency]])*5, 0)</f>
        <v>5</v>
      </c>
      <c r="AL480" s="15">
        <f>ROUNDUP(_xlfn.PERCENTRANK.INC(Table13[Total Number of Purchases],Table13[[#This Row],[Total Number of Purchases]])*5,0)</f>
        <v>1</v>
      </c>
      <c r="AM480" s="15">
        <f>ROUNDUP(_xlfn.PERCENTRANK.INC(Table13[Total Spend],Table13[[#This Row],[Total Spend]])*5,0)</f>
        <v>2</v>
      </c>
      <c r="AN480" s="15" t="str">
        <f>Table13[[#This Row],[Recency Score]]&amp;Table13[[#This Row],[Frequency Score]]&amp;Table13[[#This Row],[Monetary Score]]</f>
        <v>512</v>
      </c>
      <c r="AO480" s="15" t="str">
        <f>IF(AN480="555","Champions",
IF(AND(LEFT(AN480,1)="5", MID(AN480,2,1)&gt;="3"),"Loyal Customers",
IF(MID(AN480,2,1)="5","Frequent Buyers",
IF(RIGHT(AN480,1)="5","Big Spenders",
IF(LEFT(AN480,1)="4","Potential Loyalists",
IF(LEFT(AN480,1)="3","Needs Attention",
IF(LEFT(AN480,1)="2","About to Sleep",
IF(LEFT(AN480,1)="1","Lost",
IF(LEFT(AN480,1)&lt;="2","At Risk","Others")))))))))</f>
        <v>Others</v>
      </c>
    </row>
    <row r="481" spans="1:41" x14ac:dyDescent="0.3">
      <c r="A481">
        <v>3158</v>
      </c>
      <c r="B481">
        <v>1973</v>
      </c>
      <c r="C481" t="s">
        <v>28</v>
      </c>
      <c r="D481" t="s">
        <v>33</v>
      </c>
      <c r="E481">
        <v>32300</v>
      </c>
      <c r="F481">
        <v>1</v>
      </c>
      <c r="G481">
        <v>0</v>
      </c>
      <c r="H481" s="1">
        <v>41277</v>
      </c>
      <c r="I481">
        <v>1</v>
      </c>
      <c r="J481">
        <v>13</v>
      </c>
      <c r="K481">
        <v>3</v>
      </c>
      <c r="L481">
        <v>6</v>
      </c>
      <c r="M481">
        <v>6</v>
      </c>
      <c r="N481">
        <v>5</v>
      </c>
      <c r="O481">
        <v>6</v>
      </c>
      <c r="P481">
        <v>1</v>
      </c>
      <c r="Q481">
        <v>1</v>
      </c>
      <c r="R481">
        <v>0</v>
      </c>
      <c r="S481">
        <v>3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30</v>
      </c>
      <c r="AC481" s="13">
        <f>SUM(Table13[[#This Row],[MntWines]:[MntGoldProds]])</f>
        <v>39</v>
      </c>
      <c r="AD481" s="13">
        <f>AVERAGE(Table13[[#This Row],[MntWines]:[MntGoldProds]])</f>
        <v>6.5</v>
      </c>
      <c r="AG481">
        <f>SUM(Table13[[#This Row],[NumDealsPurchases]:[NumStorePurchases]])</f>
        <v>5</v>
      </c>
      <c r="AH481" s="14">
        <f>44232-Table13[[#This Row],[Dt_Customer]]</f>
        <v>2955</v>
      </c>
      <c r="AJ481" s="13">
        <f>Table13[[#This Row],[NumDealsPurchases]]/Table13[[#This Row],[Total Number of Purchases]]*100</f>
        <v>20</v>
      </c>
      <c r="AK481">
        <f>6-ROUNDUP(_xlfn.PERCENTRANK.INC(Table13[Recency],Table13[[#This Row],[Recency]])*5, 0)</f>
        <v>5</v>
      </c>
      <c r="AL481" s="15">
        <f>ROUNDUP(_xlfn.PERCENTRANK.INC(Table13[Total Number of Purchases],Table13[[#This Row],[Total Number of Purchases]])*5,0)</f>
        <v>1</v>
      </c>
      <c r="AM481" s="15">
        <f>ROUNDUP(_xlfn.PERCENTRANK.INC(Table13[Total Spend],Table13[[#This Row],[Total Spend]])*5,0)</f>
        <v>1</v>
      </c>
      <c r="AN481" s="15" t="str">
        <f>Table13[[#This Row],[Recency Score]]&amp;Table13[[#This Row],[Frequency Score]]&amp;Table13[[#This Row],[Monetary Score]]</f>
        <v>511</v>
      </c>
      <c r="AO481" s="15" t="str">
        <f>IF(AN481="555","Champions",
IF(AND(LEFT(AN481,1)="5", MID(AN481,2,1)&gt;="3"),"Loyal Customers",
IF(MID(AN481,2,1)="5","Frequent Buyers",
IF(RIGHT(AN481,1)="5","Big Spenders",
IF(LEFT(AN481,1)="4","Potential Loyalists",
IF(LEFT(AN481,1)="3","Needs Attention",
IF(LEFT(AN481,1)="2","About to Sleep",
IF(LEFT(AN481,1)="1","Lost",
IF(LEFT(AN481,1)&lt;="2","At Risk","Others")))))))))</f>
        <v>Others</v>
      </c>
    </row>
    <row r="482" spans="1:41" x14ac:dyDescent="0.3">
      <c r="A482">
        <v>4459</v>
      </c>
      <c r="B482">
        <v>1989</v>
      </c>
      <c r="C482" t="s">
        <v>28</v>
      </c>
      <c r="D482" t="s">
        <v>31</v>
      </c>
      <c r="E482">
        <v>30279</v>
      </c>
      <c r="F482">
        <v>1</v>
      </c>
      <c r="G482">
        <v>0</v>
      </c>
      <c r="H482" s="1">
        <v>41273</v>
      </c>
      <c r="I482">
        <v>13</v>
      </c>
      <c r="J482">
        <v>10</v>
      </c>
      <c r="K482">
        <v>4</v>
      </c>
      <c r="L482">
        <v>14</v>
      </c>
      <c r="M482">
        <v>4</v>
      </c>
      <c r="N482">
        <v>4</v>
      </c>
      <c r="O482">
        <v>1</v>
      </c>
      <c r="P482">
        <v>1</v>
      </c>
      <c r="Q482">
        <v>1</v>
      </c>
      <c r="R482">
        <v>0</v>
      </c>
      <c r="S482">
        <v>3</v>
      </c>
      <c r="T482">
        <v>8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30</v>
      </c>
      <c r="AC482" s="13">
        <f>SUM(Table13[[#This Row],[MntWines]:[MntGoldProds]])</f>
        <v>37</v>
      </c>
      <c r="AD482" s="13">
        <f>AVERAGE(Table13[[#This Row],[MntWines]:[MntGoldProds]])</f>
        <v>6.166666666666667</v>
      </c>
      <c r="AG482">
        <f>SUM(Table13[[#This Row],[NumDealsPurchases]:[NumStorePurchases]])</f>
        <v>5</v>
      </c>
      <c r="AH482" s="14">
        <f>44232-Table13[[#This Row],[Dt_Customer]]</f>
        <v>2959</v>
      </c>
      <c r="AJ482" s="13">
        <f>Table13[[#This Row],[NumDealsPurchases]]/Table13[[#This Row],[Total Number of Purchases]]*100</f>
        <v>20</v>
      </c>
      <c r="AK482">
        <f>6-ROUNDUP(_xlfn.PERCENTRANK.INC(Table13[Recency],Table13[[#This Row],[Recency]])*5, 0)</f>
        <v>5</v>
      </c>
      <c r="AL482" s="15">
        <f>ROUNDUP(_xlfn.PERCENTRANK.INC(Table13[Total Number of Purchases],Table13[[#This Row],[Total Number of Purchases]])*5,0)</f>
        <v>1</v>
      </c>
      <c r="AM482" s="15">
        <f>ROUNDUP(_xlfn.PERCENTRANK.INC(Table13[Total Spend],Table13[[#This Row],[Total Spend]])*5,0)</f>
        <v>1</v>
      </c>
      <c r="AN482" s="15" t="str">
        <f>Table13[[#This Row],[Recency Score]]&amp;Table13[[#This Row],[Frequency Score]]&amp;Table13[[#This Row],[Monetary Score]]</f>
        <v>511</v>
      </c>
      <c r="AO482" s="15" t="str">
        <f>IF(AN482="555","Champions",
IF(AND(LEFT(AN482,1)="5", MID(AN482,2,1)&gt;="3"),"Loyal Customers",
IF(MID(AN482,2,1)="5","Frequent Buyers",
IF(RIGHT(AN482,1)="5","Big Spenders",
IF(LEFT(AN482,1)="4","Potential Loyalists",
IF(LEFT(AN482,1)="3","Needs Attention",
IF(LEFT(AN482,1)="2","About to Sleep",
IF(LEFT(AN482,1)="1","Lost",
IF(LEFT(AN482,1)&lt;="2","At Risk","Others")))))))))</f>
        <v>Others</v>
      </c>
    </row>
    <row r="483" spans="1:41" x14ac:dyDescent="0.3">
      <c r="A483">
        <v>10642</v>
      </c>
      <c r="B483">
        <v>1989</v>
      </c>
      <c r="C483" t="s">
        <v>28</v>
      </c>
      <c r="D483" t="s">
        <v>31</v>
      </c>
      <c r="E483">
        <v>30279</v>
      </c>
      <c r="F483">
        <v>1</v>
      </c>
      <c r="G483">
        <v>0</v>
      </c>
      <c r="H483" s="1">
        <v>41273</v>
      </c>
      <c r="I483">
        <v>13</v>
      </c>
      <c r="J483">
        <v>10</v>
      </c>
      <c r="K483">
        <v>4</v>
      </c>
      <c r="L483">
        <v>14</v>
      </c>
      <c r="M483">
        <v>4</v>
      </c>
      <c r="N483">
        <v>4</v>
      </c>
      <c r="O483">
        <v>1</v>
      </c>
      <c r="P483">
        <v>1</v>
      </c>
      <c r="Q483">
        <v>1</v>
      </c>
      <c r="R483">
        <v>0</v>
      </c>
      <c r="S483">
        <v>3</v>
      </c>
      <c r="T483">
        <v>8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30</v>
      </c>
      <c r="AC483" s="13">
        <f>SUM(Table13[[#This Row],[MntWines]:[MntGoldProds]])</f>
        <v>37</v>
      </c>
      <c r="AD483" s="13">
        <f>AVERAGE(Table13[[#This Row],[MntWines]:[MntGoldProds]])</f>
        <v>6.166666666666667</v>
      </c>
      <c r="AG483">
        <f>SUM(Table13[[#This Row],[NumDealsPurchases]:[NumStorePurchases]])</f>
        <v>5</v>
      </c>
      <c r="AH483" s="14">
        <f>44232-Table13[[#This Row],[Dt_Customer]]</f>
        <v>2959</v>
      </c>
      <c r="AJ483" s="13">
        <f>Table13[[#This Row],[NumDealsPurchases]]/Table13[[#This Row],[Total Number of Purchases]]*100</f>
        <v>20</v>
      </c>
      <c r="AK483">
        <f>6-ROUNDUP(_xlfn.PERCENTRANK.INC(Table13[Recency],Table13[[#This Row],[Recency]])*5, 0)</f>
        <v>5</v>
      </c>
      <c r="AL483" s="15">
        <f>ROUNDUP(_xlfn.PERCENTRANK.INC(Table13[Total Number of Purchases],Table13[[#This Row],[Total Number of Purchases]])*5,0)</f>
        <v>1</v>
      </c>
      <c r="AM483" s="15">
        <f>ROUNDUP(_xlfn.PERCENTRANK.INC(Table13[Total Spend],Table13[[#This Row],[Total Spend]])*5,0)</f>
        <v>1</v>
      </c>
      <c r="AN483" s="15" t="str">
        <f>Table13[[#This Row],[Recency Score]]&amp;Table13[[#This Row],[Frequency Score]]&amp;Table13[[#This Row],[Monetary Score]]</f>
        <v>511</v>
      </c>
      <c r="AO483" s="15" t="str">
        <f>IF(AN483="555","Champions",
IF(AND(LEFT(AN483,1)="5", MID(AN483,2,1)&gt;="3"),"Loyal Customers",
IF(MID(AN483,2,1)="5","Frequent Buyers",
IF(RIGHT(AN483,1)="5","Big Spenders",
IF(LEFT(AN483,1)="4","Potential Loyalists",
IF(LEFT(AN483,1)="3","Needs Attention",
IF(LEFT(AN483,1)="2","About to Sleep",
IF(LEFT(AN483,1)="1","Lost",
IF(LEFT(AN483,1)&lt;="2","At Risk","Others")))))))))</f>
        <v>Others</v>
      </c>
    </row>
    <row r="484" spans="1:41" x14ac:dyDescent="0.3">
      <c r="A484">
        <v>3547</v>
      </c>
      <c r="B484">
        <v>1969</v>
      </c>
      <c r="C484" t="s">
        <v>41</v>
      </c>
      <c r="D484" t="s">
        <v>35</v>
      </c>
      <c r="E484">
        <v>41021</v>
      </c>
      <c r="F484">
        <v>1</v>
      </c>
      <c r="G484">
        <v>0</v>
      </c>
      <c r="H484" s="1">
        <v>41273</v>
      </c>
      <c r="I484">
        <v>12</v>
      </c>
      <c r="J484">
        <v>14</v>
      </c>
      <c r="K484">
        <v>7</v>
      </c>
      <c r="L484">
        <v>9</v>
      </c>
      <c r="M484">
        <v>6</v>
      </c>
      <c r="N484">
        <v>16</v>
      </c>
      <c r="O484">
        <v>12</v>
      </c>
      <c r="P484">
        <v>2</v>
      </c>
      <c r="Q484">
        <v>2</v>
      </c>
      <c r="R484">
        <v>0</v>
      </c>
      <c r="S484">
        <v>3</v>
      </c>
      <c r="T484">
        <v>6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 t="s">
        <v>43</v>
      </c>
      <c r="AC484" s="13">
        <f>SUM(Table13[[#This Row],[MntWines]:[MntGoldProds]])</f>
        <v>64</v>
      </c>
      <c r="AD484" s="13">
        <f>AVERAGE(Table13[[#This Row],[MntWines]:[MntGoldProds]])</f>
        <v>10.666666666666666</v>
      </c>
      <c r="AG484">
        <f>SUM(Table13[[#This Row],[NumDealsPurchases]:[NumStorePurchases]])</f>
        <v>7</v>
      </c>
      <c r="AH484" s="14">
        <f>44232-Table13[[#This Row],[Dt_Customer]]</f>
        <v>2959</v>
      </c>
      <c r="AJ484" s="13">
        <f>Table13[[#This Row],[NumDealsPurchases]]/Table13[[#This Row],[Total Number of Purchases]]*100</f>
        <v>28.571428571428569</v>
      </c>
      <c r="AK484">
        <f>6-ROUNDUP(_xlfn.PERCENTRANK.INC(Table13[Recency],Table13[[#This Row],[Recency]])*5, 0)</f>
        <v>5</v>
      </c>
      <c r="AL484" s="15">
        <f>ROUNDUP(_xlfn.PERCENTRANK.INC(Table13[Total Number of Purchases],Table13[[#This Row],[Total Number of Purchases]])*5,0)</f>
        <v>1</v>
      </c>
      <c r="AM484" s="15">
        <f>ROUNDUP(_xlfn.PERCENTRANK.INC(Table13[Total Spend],Table13[[#This Row],[Total Spend]])*5,0)</f>
        <v>2</v>
      </c>
      <c r="AN484" s="15" t="str">
        <f>Table13[[#This Row],[Recency Score]]&amp;Table13[[#This Row],[Frequency Score]]&amp;Table13[[#This Row],[Monetary Score]]</f>
        <v>512</v>
      </c>
      <c r="AO484" s="15" t="str">
        <f>IF(AN484="555","Champions",
IF(AND(LEFT(AN484,1)="5", MID(AN484,2,1)&gt;="3"),"Loyal Customers",
IF(MID(AN484,2,1)="5","Frequent Buyers",
IF(RIGHT(AN484,1)="5","Big Spenders",
IF(LEFT(AN484,1)="4","Potential Loyalists",
IF(LEFT(AN484,1)="3","Needs Attention",
IF(LEFT(AN484,1)="2","About to Sleep",
IF(LEFT(AN484,1)="1","Lost",
IF(LEFT(AN484,1)&lt;="2","At Risk","Others")))))))))</f>
        <v>Others</v>
      </c>
    </row>
    <row r="485" spans="1:41" x14ac:dyDescent="0.3">
      <c r="A485">
        <v>8151</v>
      </c>
      <c r="B485">
        <v>1990</v>
      </c>
      <c r="C485" t="s">
        <v>44</v>
      </c>
      <c r="D485" t="s">
        <v>33</v>
      </c>
      <c r="E485">
        <v>24279</v>
      </c>
      <c r="F485">
        <v>0</v>
      </c>
      <c r="G485">
        <v>0</v>
      </c>
      <c r="H485" s="1">
        <v>41272</v>
      </c>
      <c r="I485">
        <v>6</v>
      </c>
      <c r="J485">
        <v>16</v>
      </c>
      <c r="K485">
        <v>36</v>
      </c>
      <c r="L485">
        <v>21</v>
      </c>
      <c r="M485">
        <v>20</v>
      </c>
      <c r="N485">
        <v>62</v>
      </c>
      <c r="O485">
        <v>108</v>
      </c>
      <c r="P485">
        <v>1</v>
      </c>
      <c r="Q485">
        <v>4</v>
      </c>
      <c r="R485">
        <v>1</v>
      </c>
      <c r="S485">
        <v>3</v>
      </c>
      <c r="T485">
        <v>8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30</v>
      </c>
      <c r="AC485" s="13">
        <f>SUM(Table13[[#This Row],[MntWines]:[MntGoldProds]])</f>
        <v>263</v>
      </c>
      <c r="AD485" s="13">
        <f>AVERAGE(Table13[[#This Row],[MntWines]:[MntGoldProds]])</f>
        <v>43.833333333333336</v>
      </c>
      <c r="AG485">
        <f>SUM(Table13[[#This Row],[NumDealsPurchases]:[NumStorePurchases]])</f>
        <v>9</v>
      </c>
      <c r="AH485" s="14">
        <f>44232-Table13[[#This Row],[Dt_Customer]]</f>
        <v>2960</v>
      </c>
      <c r="AJ485" s="13">
        <f>Table13[[#This Row],[NumDealsPurchases]]/Table13[[#This Row],[Total Number of Purchases]]*100</f>
        <v>11.111111111111111</v>
      </c>
      <c r="AK485">
        <f>6-ROUNDUP(_xlfn.PERCENTRANK.INC(Table13[Recency],Table13[[#This Row],[Recency]])*5, 0)</f>
        <v>5</v>
      </c>
      <c r="AL485" s="15">
        <f>ROUNDUP(_xlfn.PERCENTRANK.INC(Table13[Total Number of Purchases],Table13[[#This Row],[Total Number of Purchases]])*5,0)</f>
        <v>2</v>
      </c>
      <c r="AM485" s="15">
        <f>ROUNDUP(_xlfn.PERCENTRANK.INC(Table13[Total Spend],Table13[[#This Row],[Total Spend]])*5,0)</f>
        <v>3</v>
      </c>
      <c r="AN485" s="15" t="str">
        <f>Table13[[#This Row],[Recency Score]]&amp;Table13[[#This Row],[Frequency Score]]&amp;Table13[[#This Row],[Monetary Score]]</f>
        <v>523</v>
      </c>
      <c r="AO485" s="15" t="str">
        <f>IF(AN485="555","Champions",
IF(AND(LEFT(AN485,1)="5", MID(AN485,2,1)&gt;="3"),"Loyal Customers",
IF(MID(AN485,2,1)="5","Frequent Buyers",
IF(RIGHT(AN485,1)="5","Big Spenders",
IF(LEFT(AN485,1)="4","Potential Loyalists",
IF(LEFT(AN485,1)="3","Needs Attention",
IF(LEFT(AN485,1)="2","About to Sleep",
IF(LEFT(AN485,1)="1","Lost",
IF(LEFT(AN485,1)&lt;="2","At Risk","Others")))))))))</f>
        <v>Others</v>
      </c>
    </row>
    <row r="486" spans="1:41" x14ac:dyDescent="0.3">
      <c r="A486">
        <v>10641</v>
      </c>
      <c r="B486">
        <v>1978</v>
      </c>
      <c r="C486" t="s">
        <v>28</v>
      </c>
      <c r="D486" t="s">
        <v>31</v>
      </c>
      <c r="E486">
        <v>7500</v>
      </c>
      <c r="F486">
        <v>1</v>
      </c>
      <c r="G486">
        <v>1</v>
      </c>
      <c r="H486" s="1">
        <v>41270</v>
      </c>
      <c r="I486">
        <v>5</v>
      </c>
      <c r="J486">
        <v>6</v>
      </c>
      <c r="K486">
        <v>5</v>
      </c>
      <c r="L486">
        <v>4</v>
      </c>
      <c r="M486">
        <v>13</v>
      </c>
      <c r="N486">
        <v>4</v>
      </c>
      <c r="O486">
        <v>25</v>
      </c>
      <c r="P486">
        <v>4</v>
      </c>
      <c r="Q486">
        <v>2</v>
      </c>
      <c r="R486">
        <v>1</v>
      </c>
      <c r="S486">
        <v>3</v>
      </c>
      <c r="T486">
        <v>6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30</v>
      </c>
      <c r="AC486" s="13">
        <f>SUM(Table13[[#This Row],[MntWines]:[MntGoldProds]])</f>
        <v>57</v>
      </c>
      <c r="AD486" s="13">
        <f>AVERAGE(Table13[[#This Row],[MntWines]:[MntGoldProds]])</f>
        <v>9.5</v>
      </c>
      <c r="AG486">
        <f>SUM(Table13[[#This Row],[NumDealsPurchases]:[NumStorePurchases]])</f>
        <v>10</v>
      </c>
      <c r="AH486" s="14">
        <f>44232-Table13[[#This Row],[Dt_Customer]]</f>
        <v>2962</v>
      </c>
      <c r="AJ486" s="13">
        <f>Table13[[#This Row],[NumDealsPurchases]]/Table13[[#This Row],[Total Number of Purchases]]*100</f>
        <v>40</v>
      </c>
      <c r="AK486">
        <f>6-ROUNDUP(_xlfn.PERCENTRANK.INC(Table13[Recency],Table13[[#This Row],[Recency]])*5, 0)</f>
        <v>5</v>
      </c>
      <c r="AL486" s="15">
        <f>ROUNDUP(_xlfn.PERCENTRANK.INC(Table13[Total Number of Purchases],Table13[[#This Row],[Total Number of Purchases]])*5,0)</f>
        <v>2</v>
      </c>
      <c r="AM486" s="15">
        <f>ROUNDUP(_xlfn.PERCENTRANK.INC(Table13[Total Spend],Table13[[#This Row],[Total Spend]])*5,0)</f>
        <v>2</v>
      </c>
      <c r="AN486" s="15" t="str">
        <f>Table13[[#This Row],[Recency Score]]&amp;Table13[[#This Row],[Frequency Score]]&amp;Table13[[#This Row],[Monetary Score]]</f>
        <v>522</v>
      </c>
      <c r="AO486" s="15" t="str">
        <f>IF(AN486="555","Champions",
IF(AND(LEFT(AN486,1)="5", MID(AN486,2,1)&gt;="3"),"Loyal Customers",
IF(MID(AN486,2,1)="5","Frequent Buyers",
IF(RIGHT(AN486,1)="5","Big Spenders",
IF(LEFT(AN486,1)="4","Potential Loyalists",
IF(LEFT(AN486,1)="3","Needs Attention",
IF(LEFT(AN486,1)="2","About to Sleep",
IF(LEFT(AN486,1)="1","Lost",
IF(LEFT(AN486,1)&lt;="2","At Risk","Others")))))))))</f>
        <v>Others</v>
      </c>
    </row>
    <row r="487" spans="1:41" x14ac:dyDescent="0.3">
      <c r="A487">
        <v>8430</v>
      </c>
      <c r="B487">
        <v>1957</v>
      </c>
      <c r="C487" t="s">
        <v>28</v>
      </c>
      <c r="D487" t="s">
        <v>35</v>
      </c>
      <c r="E487">
        <v>21994</v>
      </c>
      <c r="F487">
        <v>0</v>
      </c>
      <c r="G487">
        <v>1</v>
      </c>
      <c r="H487" s="1">
        <v>41267</v>
      </c>
      <c r="I487">
        <v>4</v>
      </c>
      <c r="J487">
        <v>9</v>
      </c>
      <c r="K487">
        <v>0</v>
      </c>
      <c r="L487">
        <v>6</v>
      </c>
      <c r="M487">
        <v>3</v>
      </c>
      <c r="N487">
        <v>1</v>
      </c>
      <c r="O487">
        <v>3</v>
      </c>
      <c r="P487">
        <v>1</v>
      </c>
      <c r="Q487">
        <v>0</v>
      </c>
      <c r="R487">
        <v>0</v>
      </c>
      <c r="S487">
        <v>3</v>
      </c>
      <c r="T487">
        <v>5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36</v>
      </c>
      <c r="AC487" s="13">
        <f>SUM(Table13[[#This Row],[MntWines]:[MntGoldProds]])</f>
        <v>22</v>
      </c>
      <c r="AD487" s="13">
        <f>AVERAGE(Table13[[#This Row],[MntWines]:[MntGoldProds]])</f>
        <v>3.6666666666666665</v>
      </c>
      <c r="AG487">
        <f>SUM(Table13[[#This Row],[NumDealsPurchases]:[NumStorePurchases]])</f>
        <v>4</v>
      </c>
      <c r="AH487" s="14">
        <f>44232-Table13[[#This Row],[Dt_Customer]]</f>
        <v>2965</v>
      </c>
      <c r="AJ487" s="13">
        <f>Table13[[#This Row],[NumDealsPurchases]]/Table13[[#This Row],[Total Number of Purchases]]*100</f>
        <v>25</v>
      </c>
      <c r="AK487">
        <f>6-ROUNDUP(_xlfn.PERCENTRANK.INC(Table13[Recency],Table13[[#This Row],[Recency]])*5, 0)</f>
        <v>5</v>
      </c>
      <c r="AL487" s="15">
        <f>ROUNDUP(_xlfn.PERCENTRANK.INC(Table13[Total Number of Purchases],Table13[[#This Row],[Total Number of Purchases]])*5,0)</f>
        <v>1</v>
      </c>
      <c r="AM487" s="15">
        <f>ROUNDUP(_xlfn.PERCENTRANK.INC(Table13[Total Spend],Table13[[#This Row],[Total Spend]])*5,0)</f>
        <v>1</v>
      </c>
      <c r="AN487" s="15" t="str">
        <f>Table13[[#This Row],[Recency Score]]&amp;Table13[[#This Row],[Frequency Score]]&amp;Table13[[#This Row],[Monetary Score]]</f>
        <v>511</v>
      </c>
      <c r="AO487" s="15" t="str">
        <f>IF(AN487="555","Champions",
IF(AND(LEFT(AN487,1)="5", MID(AN487,2,1)&gt;="3"),"Loyal Customers",
IF(MID(AN487,2,1)="5","Frequent Buyers",
IF(RIGHT(AN487,1)="5","Big Spenders",
IF(LEFT(AN487,1)="4","Potential Loyalists",
IF(LEFT(AN487,1)="3","Needs Attention",
IF(LEFT(AN487,1)="2","About to Sleep",
IF(LEFT(AN487,1)="1","Lost",
IF(LEFT(AN487,1)&lt;="2","At Risk","Others")))))))))</f>
        <v>Others</v>
      </c>
    </row>
    <row r="488" spans="1:41" x14ac:dyDescent="0.3">
      <c r="A488">
        <v>8619</v>
      </c>
      <c r="B488">
        <v>1957</v>
      </c>
      <c r="C488" t="s">
        <v>28</v>
      </c>
      <c r="D488" t="s">
        <v>35</v>
      </c>
      <c r="E488">
        <v>21994</v>
      </c>
      <c r="F488">
        <v>0</v>
      </c>
      <c r="G488">
        <v>1</v>
      </c>
      <c r="H488" s="1">
        <v>41267</v>
      </c>
      <c r="I488">
        <v>4</v>
      </c>
      <c r="J488">
        <v>9</v>
      </c>
      <c r="K488">
        <v>0</v>
      </c>
      <c r="L488">
        <v>6</v>
      </c>
      <c r="M488">
        <v>3</v>
      </c>
      <c r="N488">
        <v>1</v>
      </c>
      <c r="O488">
        <v>3</v>
      </c>
      <c r="P488">
        <v>1</v>
      </c>
      <c r="Q488">
        <v>0</v>
      </c>
      <c r="R488">
        <v>0</v>
      </c>
      <c r="S488">
        <v>3</v>
      </c>
      <c r="T488">
        <v>5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30</v>
      </c>
      <c r="AC488" s="13">
        <f>SUM(Table13[[#This Row],[MntWines]:[MntGoldProds]])</f>
        <v>22</v>
      </c>
      <c r="AD488" s="13">
        <f>AVERAGE(Table13[[#This Row],[MntWines]:[MntGoldProds]])</f>
        <v>3.6666666666666665</v>
      </c>
      <c r="AG488">
        <f>SUM(Table13[[#This Row],[NumDealsPurchases]:[NumStorePurchases]])</f>
        <v>4</v>
      </c>
      <c r="AH488" s="14">
        <f>44232-Table13[[#This Row],[Dt_Customer]]</f>
        <v>2965</v>
      </c>
      <c r="AJ488" s="13">
        <f>Table13[[#This Row],[NumDealsPurchases]]/Table13[[#This Row],[Total Number of Purchases]]*100</f>
        <v>25</v>
      </c>
      <c r="AK488">
        <f>6-ROUNDUP(_xlfn.PERCENTRANK.INC(Table13[Recency],Table13[[#This Row],[Recency]])*5, 0)</f>
        <v>5</v>
      </c>
      <c r="AL488" s="15">
        <f>ROUNDUP(_xlfn.PERCENTRANK.INC(Table13[Total Number of Purchases],Table13[[#This Row],[Total Number of Purchases]])*5,0)</f>
        <v>1</v>
      </c>
      <c r="AM488" s="15">
        <f>ROUNDUP(_xlfn.PERCENTRANK.INC(Table13[Total Spend],Table13[[#This Row],[Total Spend]])*5,0)</f>
        <v>1</v>
      </c>
      <c r="AN488" s="15" t="str">
        <f>Table13[[#This Row],[Recency Score]]&amp;Table13[[#This Row],[Frequency Score]]&amp;Table13[[#This Row],[Monetary Score]]</f>
        <v>511</v>
      </c>
      <c r="AO488" s="15" t="str">
        <f>IF(AN488="555","Champions",
IF(AND(LEFT(AN488,1)="5", MID(AN488,2,1)&gt;="3"),"Loyal Customers",
IF(MID(AN488,2,1)="5","Frequent Buyers",
IF(RIGHT(AN488,1)="5","Big Spenders",
IF(LEFT(AN488,1)="4","Potential Loyalists",
IF(LEFT(AN488,1)="3","Needs Attention",
IF(LEFT(AN488,1)="2","About to Sleep",
IF(LEFT(AN488,1)="1","Lost",
IF(LEFT(AN488,1)&lt;="2","At Risk","Others")))))))))</f>
        <v>Others</v>
      </c>
    </row>
    <row r="489" spans="1:41" x14ac:dyDescent="0.3">
      <c r="A489">
        <v>3629</v>
      </c>
      <c r="B489">
        <v>1978</v>
      </c>
      <c r="C489" t="s">
        <v>28</v>
      </c>
      <c r="D489" t="s">
        <v>31</v>
      </c>
      <c r="E489">
        <v>38557</v>
      </c>
      <c r="F489">
        <v>1</v>
      </c>
      <c r="G489">
        <v>0</v>
      </c>
      <c r="H489" s="1">
        <v>41262</v>
      </c>
      <c r="I489">
        <v>17</v>
      </c>
      <c r="J489">
        <v>76</v>
      </c>
      <c r="K489">
        <v>3</v>
      </c>
      <c r="L489">
        <v>31</v>
      </c>
      <c r="M489">
        <v>4</v>
      </c>
      <c r="N489">
        <v>4</v>
      </c>
      <c r="O489">
        <v>27</v>
      </c>
      <c r="P489">
        <v>2</v>
      </c>
      <c r="Q489">
        <v>3</v>
      </c>
      <c r="R489">
        <v>1</v>
      </c>
      <c r="S489">
        <v>3</v>
      </c>
      <c r="T489">
        <v>7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t="s">
        <v>32</v>
      </c>
      <c r="AC489" s="13">
        <f>SUM(Table13[[#This Row],[MntWines]:[MntGoldProds]])</f>
        <v>145</v>
      </c>
      <c r="AD489" s="13">
        <f>AVERAGE(Table13[[#This Row],[MntWines]:[MntGoldProds]])</f>
        <v>24.166666666666668</v>
      </c>
      <c r="AG489">
        <f>SUM(Table13[[#This Row],[NumDealsPurchases]:[NumStorePurchases]])</f>
        <v>9</v>
      </c>
      <c r="AH489" s="14">
        <f>44232-Table13[[#This Row],[Dt_Customer]]</f>
        <v>2970</v>
      </c>
      <c r="AJ489" s="13">
        <f>Table13[[#This Row],[NumDealsPurchases]]/Table13[[#This Row],[Total Number of Purchases]]*100</f>
        <v>22.222222222222221</v>
      </c>
      <c r="AK489">
        <f>6-ROUNDUP(_xlfn.PERCENTRANK.INC(Table13[Recency],Table13[[#This Row],[Recency]])*5, 0)</f>
        <v>5</v>
      </c>
      <c r="AL489" s="15">
        <f>ROUNDUP(_xlfn.PERCENTRANK.INC(Table13[Total Number of Purchases],Table13[[#This Row],[Total Number of Purchases]])*5,0)</f>
        <v>2</v>
      </c>
      <c r="AM489" s="15">
        <f>ROUNDUP(_xlfn.PERCENTRANK.INC(Table13[Total Spend],Table13[[#This Row],[Total Spend]])*5,0)</f>
        <v>2</v>
      </c>
      <c r="AN489" s="15" t="str">
        <f>Table13[[#This Row],[Recency Score]]&amp;Table13[[#This Row],[Frequency Score]]&amp;Table13[[#This Row],[Monetary Score]]</f>
        <v>522</v>
      </c>
      <c r="AO489" s="15" t="str">
        <f>IF(AN489="555","Champions",
IF(AND(LEFT(AN489,1)="5", MID(AN489,2,1)&gt;="3"),"Loyal Customers",
IF(MID(AN489,2,1)="5","Frequent Buyers",
IF(RIGHT(AN489,1)="5","Big Spenders",
IF(LEFT(AN489,1)="4","Potential Loyalists",
IF(LEFT(AN489,1)="3","Needs Attention",
IF(LEFT(AN489,1)="2","About to Sleep",
IF(LEFT(AN489,1)="1","Lost",
IF(LEFT(AN489,1)&lt;="2","At Risk","Others")))))))))</f>
        <v>Others</v>
      </c>
    </row>
    <row r="490" spans="1:41" x14ac:dyDescent="0.3">
      <c r="A490">
        <v>7393</v>
      </c>
      <c r="B490">
        <v>1978</v>
      </c>
      <c r="C490" t="s">
        <v>28</v>
      </c>
      <c r="D490" t="s">
        <v>35</v>
      </c>
      <c r="E490">
        <v>41580</v>
      </c>
      <c r="F490">
        <v>1</v>
      </c>
      <c r="G490">
        <v>1</v>
      </c>
      <c r="H490" s="1">
        <v>41253</v>
      </c>
      <c r="I490">
        <v>15</v>
      </c>
      <c r="J490">
        <v>56</v>
      </c>
      <c r="K490">
        <v>5</v>
      </c>
      <c r="L490">
        <v>24</v>
      </c>
      <c r="M490">
        <v>4</v>
      </c>
      <c r="N490">
        <v>0</v>
      </c>
      <c r="O490">
        <v>3</v>
      </c>
      <c r="P490">
        <v>3</v>
      </c>
      <c r="Q490">
        <v>2</v>
      </c>
      <c r="R490">
        <v>1</v>
      </c>
      <c r="S490">
        <v>3</v>
      </c>
      <c r="T490">
        <v>5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30</v>
      </c>
      <c r="AC490" s="13">
        <f>SUM(Table13[[#This Row],[MntWines]:[MntGoldProds]])</f>
        <v>92</v>
      </c>
      <c r="AD490" s="13">
        <f>AVERAGE(Table13[[#This Row],[MntWines]:[MntGoldProds]])</f>
        <v>15.333333333333334</v>
      </c>
      <c r="AG490">
        <f>SUM(Table13[[#This Row],[NumDealsPurchases]:[NumStorePurchases]])</f>
        <v>9</v>
      </c>
      <c r="AH490" s="14">
        <f>44232-Table13[[#This Row],[Dt_Customer]]</f>
        <v>2979</v>
      </c>
      <c r="AJ490" s="13">
        <f>Table13[[#This Row],[NumDealsPurchases]]/Table13[[#This Row],[Total Number of Purchases]]*100</f>
        <v>33.333333333333329</v>
      </c>
      <c r="AK490">
        <f>6-ROUNDUP(_xlfn.PERCENTRANK.INC(Table13[Recency],Table13[[#This Row],[Recency]])*5, 0)</f>
        <v>5</v>
      </c>
      <c r="AL490" s="15">
        <f>ROUNDUP(_xlfn.PERCENTRANK.INC(Table13[Total Number of Purchases],Table13[[#This Row],[Total Number of Purchases]])*5,0)</f>
        <v>2</v>
      </c>
      <c r="AM490" s="15">
        <f>ROUNDUP(_xlfn.PERCENTRANK.INC(Table13[Total Spend],Table13[[#This Row],[Total Spend]])*5,0)</f>
        <v>2</v>
      </c>
      <c r="AN490" s="15" t="str">
        <f>Table13[[#This Row],[Recency Score]]&amp;Table13[[#This Row],[Frequency Score]]&amp;Table13[[#This Row],[Monetary Score]]</f>
        <v>522</v>
      </c>
      <c r="AO490" s="15" t="str">
        <f>IF(AN490="555","Champions",
IF(AND(LEFT(AN490,1)="5", MID(AN490,2,1)&gt;="3"),"Loyal Customers",
IF(MID(AN490,2,1)="5","Frequent Buyers",
IF(RIGHT(AN490,1)="5","Big Spenders",
IF(LEFT(AN490,1)="4","Potential Loyalists",
IF(LEFT(AN490,1)="3","Needs Attention",
IF(LEFT(AN490,1)="2","About to Sleep",
IF(LEFT(AN490,1)="1","Lost",
IF(LEFT(AN490,1)&lt;="2","At Risk","Others")))))))))</f>
        <v>Others</v>
      </c>
    </row>
    <row r="491" spans="1:41" x14ac:dyDescent="0.3">
      <c r="A491">
        <v>3525</v>
      </c>
      <c r="B491">
        <v>1970</v>
      </c>
      <c r="C491" t="s">
        <v>28</v>
      </c>
      <c r="D491" t="s">
        <v>35</v>
      </c>
      <c r="E491">
        <v>38200</v>
      </c>
      <c r="F491">
        <v>1</v>
      </c>
      <c r="G491">
        <v>1</v>
      </c>
      <c r="H491" s="1">
        <v>41250</v>
      </c>
      <c r="I491">
        <v>19</v>
      </c>
      <c r="J491">
        <v>12</v>
      </c>
      <c r="K491">
        <v>0</v>
      </c>
      <c r="L491">
        <v>4</v>
      </c>
      <c r="M491">
        <v>0</v>
      </c>
      <c r="N491">
        <v>0</v>
      </c>
      <c r="O491">
        <v>1</v>
      </c>
      <c r="P491">
        <v>1</v>
      </c>
      <c r="Q491">
        <v>1</v>
      </c>
      <c r="R491">
        <v>0</v>
      </c>
      <c r="S491">
        <v>2</v>
      </c>
      <c r="T491">
        <v>7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30</v>
      </c>
      <c r="AC491" s="13">
        <f>SUM(Table13[[#This Row],[MntWines]:[MntGoldProds]])</f>
        <v>17</v>
      </c>
      <c r="AD491" s="13">
        <f>AVERAGE(Table13[[#This Row],[MntWines]:[MntGoldProds]])</f>
        <v>2.8333333333333335</v>
      </c>
      <c r="AG491">
        <f>SUM(Table13[[#This Row],[NumDealsPurchases]:[NumStorePurchases]])</f>
        <v>4</v>
      </c>
      <c r="AH491" s="14">
        <f>44232-Table13[[#This Row],[Dt_Customer]]</f>
        <v>2982</v>
      </c>
      <c r="AJ491" s="13">
        <f>Table13[[#This Row],[NumDealsPurchases]]/Table13[[#This Row],[Total Number of Purchases]]*100</f>
        <v>25</v>
      </c>
      <c r="AK491">
        <f>6-ROUNDUP(_xlfn.PERCENTRANK.INC(Table13[Recency],Table13[[#This Row],[Recency]])*5, 0)</f>
        <v>5</v>
      </c>
      <c r="AL491" s="15">
        <f>ROUNDUP(_xlfn.PERCENTRANK.INC(Table13[Total Number of Purchases],Table13[[#This Row],[Total Number of Purchases]])*5,0)</f>
        <v>1</v>
      </c>
      <c r="AM491" s="15">
        <f>ROUNDUP(_xlfn.PERCENTRANK.INC(Table13[Total Spend],Table13[[#This Row],[Total Spend]])*5,0)</f>
        <v>1</v>
      </c>
      <c r="AN491" s="15" t="str">
        <f>Table13[[#This Row],[Recency Score]]&amp;Table13[[#This Row],[Frequency Score]]&amp;Table13[[#This Row],[Monetary Score]]</f>
        <v>511</v>
      </c>
      <c r="AO491" s="15" t="str">
        <f>IF(AN491="555","Champions",
IF(AND(LEFT(AN491,1)="5", MID(AN491,2,1)&gt;="3"),"Loyal Customers",
IF(MID(AN491,2,1)="5","Frequent Buyers",
IF(RIGHT(AN491,1)="5","Big Spenders",
IF(LEFT(AN491,1)="4","Potential Loyalists",
IF(LEFT(AN491,1)="3","Needs Attention",
IF(LEFT(AN491,1)="2","About to Sleep",
IF(LEFT(AN491,1)="1","Lost",
IF(LEFT(AN491,1)&lt;="2","At Risk","Others")))))))))</f>
        <v>Others</v>
      </c>
    </row>
    <row r="492" spans="1:41" x14ac:dyDescent="0.3">
      <c r="A492">
        <v>4712</v>
      </c>
      <c r="B492">
        <v>1991</v>
      </c>
      <c r="C492" t="s">
        <v>38</v>
      </c>
      <c r="D492" t="s">
        <v>35</v>
      </c>
      <c r="E492">
        <v>20193</v>
      </c>
      <c r="F492">
        <v>0</v>
      </c>
      <c r="G492">
        <v>0</v>
      </c>
      <c r="H492" s="1">
        <v>41241</v>
      </c>
      <c r="I492">
        <v>18</v>
      </c>
      <c r="J492">
        <v>8</v>
      </c>
      <c r="K492">
        <v>8</v>
      </c>
      <c r="L492">
        <v>22</v>
      </c>
      <c r="M492">
        <v>24</v>
      </c>
      <c r="N492">
        <v>11</v>
      </c>
      <c r="O492">
        <v>9</v>
      </c>
      <c r="P492">
        <v>1</v>
      </c>
      <c r="Q492">
        <v>1</v>
      </c>
      <c r="R492">
        <v>1</v>
      </c>
      <c r="S492">
        <v>4</v>
      </c>
      <c r="T492">
        <v>4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30</v>
      </c>
      <c r="AC492" s="13">
        <f>SUM(Table13[[#This Row],[MntWines]:[MntGoldProds]])</f>
        <v>82</v>
      </c>
      <c r="AD492" s="13">
        <f>AVERAGE(Table13[[#This Row],[MntWines]:[MntGoldProds]])</f>
        <v>13.666666666666666</v>
      </c>
      <c r="AG492">
        <f>SUM(Table13[[#This Row],[NumDealsPurchases]:[NumStorePurchases]])</f>
        <v>7</v>
      </c>
      <c r="AH492" s="14">
        <f>44232-Table13[[#This Row],[Dt_Customer]]</f>
        <v>2991</v>
      </c>
      <c r="AJ492" s="13">
        <f>Table13[[#This Row],[NumDealsPurchases]]/Table13[[#This Row],[Total Number of Purchases]]*100</f>
        <v>14.285714285714285</v>
      </c>
      <c r="AK492">
        <f>6-ROUNDUP(_xlfn.PERCENTRANK.INC(Table13[Recency],Table13[[#This Row],[Recency]])*5, 0)</f>
        <v>5</v>
      </c>
      <c r="AL492" s="15">
        <f>ROUNDUP(_xlfn.PERCENTRANK.INC(Table13[Total Number of Purchases],Table13[[#This Row],[Total Number of Purchases]])*5,0)</f>
        <v>1</v>
      </c>
      <c r="AM492" s="15">
        <f>ROUNDUP(_xlfn.PERCENTRANK.INC(Table13[Total Spend],Table13[[#This Row],[Total Spend]])*5,0)</f>
        <v>2</v>
      </c>
      <c r="AN492" s="15" t="str">
        <f>Table13[[#This Row],[Recency Score]]&amp;Table13[[#This Row],[Frequency Score]]&amp;Table13[[#This Row],[Monetary Score]]</f>
        <v>512</v>
      </c>
      <c r="AO492" s="15" t="str">
        <f>IF(AN492="555","Champions",
IF(AND(LEFT(AN492,1)="5", MID(AN492,2,1)&gt;="3"),"Loyal Customers",
IF(MID(AN492,2,1)="5","Frequent Buyers",
IF(RIGHT(AN492,1)="5","Big Spenders",
IF(LEFT(AN492,1)="4","Potential Loyalists",
IF(LEFT(AN492,1)="3","Needs Attention",
IF(LEFT(AN492,1)="2","About to Sleep",
IF(LEFT(AN492,1)="1","Lost",
IF(LEFT(AN492,1)&lt;="2","At Risk","Others")))))))))</f>
        <v>Others</v>
      </c>
    </row>
    <row r="493" spans="1:41" x14ac:dyDescent="0.3">
      <c r="A493">
        <v>4713</v>
      </c>
      <c r="B493">
        <v>1979</v>
      </c>
      <c r="C493" t="s">
        <v>37</v>
      </c>
      <c r="D493" t="s">
        <v>33</v>
      </c>
      <c r="E493">
        <v>31605</v>
      </c>
      <c r="F493">
        <v>1</v>
      </c>
      <c r="G493">
        <v>0</v>
      </c>
      <c r="H493" s="1">
        <v>41235</v>
      </c>
      <c r="I493">
        <v>15</v>
      </c>
      <c r="J493">
        <v>74</v>
      </c>
      <c r="K493">
        <v>0</v>
      </c>
      <c r="L493">
        <v>42</v>
      </c>
      <c r="M493">
        <v>2</v>
      </c>
      <c r="N493">
        <v>1</v>
      </c>
      <c r="O493">
        <v>6</v>
      </c>
      <c r="P493">
        <v>2</v>
      </c>
      <c r="Q493">
        <v>2</v>
      </c>
      <c r="R493">
        <v>1</v>
      </c>
      <c r="S493">
        <v>4</v>
      </c>
      <c r="T493">
        <v>7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30</v>
      </c>
      <c r="AC493" s="13">
        <f>SUM(Table13[[#This Row],[MntWines]:[MntGoldProds]])</f>
        <v>125</v>
      </c>
      <c r="AD493" s="13">
        <f>AVERAGE(Table13[[#This Row],[MntWines]:[MntGoldProds]])</f>
        <v>20.833333333333332</v>
      </c>
      <c r="AG493">
        <f>SUM(Table13[[#This Row],[NumDealsPurchases]:[NumStorePurchases]])</f>
        <v>9</v>
      </c>
      <c r="AH493" s="14">
        <f>44232-Table13[[#This Row],[Dt_Customer]]</f>
        <v>2997</v>
      </c>
      <c r="AJ493" s="13">
        <f>Table13[[#This Row],[NumDealsPurchases]]/Table13[[#This Row],[Total Number of Purchases]]*100</f>
        <v>22.222222222222221</v>
      </c>
      <c r="AK493">
        <f>6-ROUNDUP(_xlfn.PERCENTRANK.INC(Table13[Recency],Table13[[#This Row],[Recency]])*5, 0)</f>
        <v>5</v>
      </c>
      <c r="AL493" s="15">
        <f>ROUNDUP(_xlfn.PERCENTRANK.INC(Table13[Total Number of Purchases],Table13[[#This Row],[Total Number of Purchases]])*5,0)</f>
        <v>2</v>
      </c>
      <c r="AM493" s="15">
        <f>ROUNDUP(_xlfn.PERCENTRANK.INC(Table13[Total Spend],Table13[[#This Row],[Total Spend]])*5,0)</f>
        <v>2</v>
      </c>
      <c r="AN493" s="15" t="str">
        <f>Table13[[#This Row],[Recency Score]]&amp;Table13[[#This Row],[Frequency Score]]&amp;Table13[[#This Row],[Monetary Score]]</f>
        <v>522</v>
      </c>
      <c r="AO493" s="15" t="str">
        <f>IF(AN493="555","Champions",
IF(AND(LEFT(AN493,1)="5", MID(AN493,2,1)&gt;="3"),"Loyal Customers",
IF(MID(AN493,2,1)="5","Frequent Buyers",
IF(RIGHT(AN493,1)="5","Big Spenders",
IF(LEFT(AN493,1)="4","Potential Loyalists",
IF(LEFT(AN493,1)="3","Needs Attention",
IF(LEFT(AN493,1)="2","About to Sleep",
IF(LEFT(AN493,1)="1","Lost",
IF(LEFT(AN493,1)&lt;="2","At Risk","Others")))))))))</f>
        <v>Others</v>
      </c>
    </row>
    <row r="494" spans="1:41" x14ac:dyDescent="0.3">
      <c r="A494">
        <v>10995</v>
      </c>
      <c r="B494">
        <v>1988</v>
      </c>
      <c r="C494" t="s">
        <v>38</v>
      </c>
      <c r="D494" t="s">
        <v>33</v>
      </c>
      <c r="E494">
        <v>15716</v>
      </c>
      <c r="F494">
        <v>1</v>
      </c>
      <c r="G494">
        <v>0</v>
      </c>
      <c r="H494" s="1">
        <v>41225</v>
      </c>
      <c r="I494">
        <v>8</v>
      </c>
      <c r="J494">
        <v>16</v>
      </c>
      <c r="K494">
        <v>5</v>
      </c>
      <c r="L494">
        <v>30</v>
      </c>
      <c r="M494">
        <v>8</v>
      </c>
      <c r="N494">
        <v>7</v>
      </c>
      <c r="O494">
        <v>26</v>
      </c>
      <c r="P494">
        <v>3</v>
      </c>
      <c r="Q494">
        <v>3</v>
      </c>
      <c r="R494">
        <v>0</v>
      </c>
      <c r="S494">
        <v>4</v>
      </c>
      <c r="T494">
        <v>8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 t="s">
        <v>43</v>
      </c>
      <c r="AC494" s="13">
        <f>SUM(Table13[[#This Row],[MntWines]:[MntGoldProds]])</f>
        <v>92</v>
      </c>
      <c r="AD494" s="13">
        <f>AVERAGE(Table13[[#This Row],[MntWines]:[MntGoldProds]])</f>
        <v>15.333333333333334</v>
      </c>
      <c r="AG494">
        <f>SUM(Table13[[#This Row],[NumDealsPurchases]:[NumStorePurchases]])</f>
        <v>10</v>
      </c>
      <c r="AH494" s="14">
        <f>44232-Table13[[#This Row],[Dt_Customer]]</f>
        <v>3007</v>
      </c>
      <c r="AJ494" s="13">
        <f>Table13[[#This Row],[NumDealsPurchases]]/Table13[[#This Row],[Total Number of Purchases]]*100</f>
        <v>30</v>
      </c>
      <c r="AK494">
        <f>6-ROUNDUP(_xlfn.PERCENTRANK.INC(Table13[Recency],Table13[[#This Row],[Recency]])*5, 0)</f>
        <v>5</v>
      </c>
      <c r="AL494" s="15">
        <f>ROUNDUP(_xlfn.PERCENTRANK.INC(Table13[Total Number of Purchases],Table13[[#This Row],[Total Number of Purchases]])*5,0)</f>
        <v>2</v>
      </c>
      <c r="AM494" s="15">
        <f>ROUNDUP(_xlfn.PERCENTRANK.INC(Table13[Total Spend],Table13[[#This Row],[Total Spend]])*5,0)</f>
        <v>2</v>
      </c>
      <c r="AN494" s="15" t="str">
        <f>Table13[[#This Row],[Recency Score]]&amp;Table13[[#This Row],[Frequency Score]]&amp;Table13[[#This Row],[Monetary Score]]</f>
        <v>522</v>
      </c>
      <c r="AO494" s="15" t="str">
        <f>IF(AN494="555","Champions",
IF(AND(LEFT(AN494,1)="5", MID(AN494,2,1)&gt;="3"),"Loyal Customers",
IF(MID(AN494,2,1)="5","Frequent Buyers",
IF(RIGHT(AN494,1)="5","Big Spenders",
IF(LEFT(AN494,1)="4","Potential Loyalists",
IF(LEFT(AN494,1)="3","Needs Attention",
IF(LEFT(AN494,1)="2","About to Sleep",
IF(LEFT(AN494,1)="1","Lost",
IF(LEFT(AN494,1)&lt;="2","At Risk","Others")))))))))</f>
        <v>Others</v>
      </c>
    </row>
    <row r="495" spans="1:41" x14ac:dyDescent="0.3">
      <c r="A495">
        <v>4099</v>
      </c>
      <c r="B495">
        <v>1972</v>
      </c>
      <c r="C495" t="s">
        <v>28</v>
      </c>
      <c r="D495" t="s">
        <v>33</v>
      </c>
      <c r="E495">
        <v>30675</v>
      </c>
      <c r="F495">
        <v>1</v>
      </c>
      <c r="G495">
        <v>0</v>
      </c>
      <c r="H495" s="1">
        <v>41225</v>
      </c>
      <c r="I495">
        <v>14</v>
      </c>
      <c r="J495">
        <v>10</v>
      </c>
      <c r="K495">
        <v>2</v>
      </c>
      <c r="L495">
        <v>16</v>
      </c>
      <c r="M495">
        <v>11</v>
      </c>
      <c r="N495">
        <v>2</v>
      </c>
      <c r="O495">
        <v>21</v>
      </c>
      <c r="P495">
        <v>1</v>
      </c>
      <c r="Q495">
        <v>1</v>
      </c>
      <c r="R495">
        <v>0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t="s">
        <v>30</v>
      </c>
      <c r="AC495" s="13">
        <f>SUM(Table13[[#This Row],[MntWines]:[MntGoldProds]])</f>
        <v>62</v>
      </c>
      <c r="AD495" s="13">
        <f>AVERAGE(Table13[[#This Row],[MntWines]:[MntGoldProds]])</f>
        <v>10.333333333333334</v>
      </c>
      <c r="AG495">
        <f>SUM(Table13[[#This Row],[NumDealsPurchases]:[NumStorePurchases]])</f>
        <v>5</v>
      </c>
      <c r="AH495" s="14">
        <f>44232-Table13[[#This Row],[Dt_Customer]]</f>
        <v>3007</v>
      </c>
      <c r="AJ495" s="13">
        <f>Table13[[#This Row],[NumDealsPurchases]]/Table13[[#This Row],[Total Number of Purchases]]*100</f>
        <v>20</v>
      </c>
      <c r="AK495">
        <f>6-ROUNDUP(_xlfn.PERCENTRANK.INC(Table13[Recency],Table13[[#This Row],[Recency]])*5, 0)</f>
        <v>5</v>
      </c>
      <c r="AL495" s="15">
        <f>ROUNDUP(_xlfn.PERCENTRANK.INC(Table13[Total Number of Purchases],Table13[[#This Row],[Total Number of Purchases]])*5,0)</f>
        <v>1</v>
      </c>
      <c r="AM495" s="15">
        <f>ROUNDUP(_xlfn.PERCENTRANK.INC(Table13[Total Spend],Table13[[#This Row],[Total Spend]])*5,0)</f>
        <v>2</v>
      </c>
      <c r="AN495" s="15" t="str">
        <f>Table13[[#This Row],[Recency Score]]&amp;Table13[[#This Row],[Frequency Score]]&amp;Table13[[#This Row],[Monetary Score]]</f>
        <v>512</v>
      </c>
      <c r="AO495" s="15" t="str">
        <f>IF(AN495="555","Champions",
IF(AND(LEFT(AN495,1)="5", MID(AN495,2,1)&gt;="3"),"Loyal Customers",
IF(MID(AN495,2,1)="5","Frequent Buyers",
IF(RIGHT(AN495,1)="5","Big Spenders",
IF(LEFT(AN495,1)="4","Potential Loyalists",
IF(LEFT(AN495,1)="3","Needs Attention",
IF(LEFT(AN495,1)="2","About to Sleep",
IF(LEFT(AN495,1)="1","Lost",
IF(LEFT(AN495,1)&lt;="2","At Risk","Others")))))))))</f>
        <v>Others</v>
      </c>
    </row>
    <row r="496" spans="1:41" x14ac:dyDescent="0.3">
      <c r="A496">
        <v>3887</v>
      </c>
      <c r="B496">
        <v>1970</v>
      </c>
      <c r="C496" t="s">
        <v>28</v>
      </c>
      <c r="D496" t="s">
        <v>31</v>
      </c>
      <c r="E496">
        <v>27242</v>
      </c>
      <c r="F496">
        <v>1</v>
      </c>
      <c r="G496">
        <v>0</v>
      </c>
      <c r="H496" s="1">
        <v>41224</v>
      </c>
      <c r="I496">
        <v>2</v>
      </c>
      <c r="J496">
        <v>3</v>
      </c>
      <c r="K496">
        <v>17</v>
      </c>
      <c r="L496">
        <v>26</v>
      </c>
      <c r="M496">
        <v>20</v>
      </c>
      <c r="N496">
        <v>1</v>
      </c>
      <c r="O496">
        <v>39</v>
      </c>
      <c r="P496">
        <v>2</v>
      </c>
      <c r="Q496">
        <v>2</v>
      </c>
      <c r="R496">
        <v>0</v>
      </c>
      <c r="S496">
        <v>3</v>
      </c>
      <c r="T496">
        <v>9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 t="s">
        <v>40</v>
      </c>
      <c r="AC496" s="13">
        <f>SUM(Table13[[#This Row],[MntWines]:[MntGoldProds]])</f>
        <v>106</v>
      </c>
      <c r="AD496" s="13">
        <f>AVERAGE(Table13[[#This Row],[MntWines]:[MntGoldProds]])</f>
        <v>17.666666666666668</v>
      </c>
      <c r="AG496">
        <f>SUM(Table13[[#This Row],[NumDealsPurchases]:[NumStorePurchases]])</f>
        <v>7</v>
      </c>
      <c r="AH496" s="14">
        <f>44232-Table13[[#This Row],[Dt_Customer]]</f>
        <v>3008</v>
      </c>
      <c r="AJ496" s="13">
        <f>Table13[[#This Row],[NumDealsPurchases]]/Table13[[#This Row],[Total Number of Purchases]]*100</f>
        <v>28.571428571428569</v>
      </c>
      <c r="AK496">
        <f>6-ROUNDUP(_xlfn.PERCENTRANK.INC(Table13[Recency],Table13[[#This Row],[Recency]])*5, 0)</f>
        <v>5</v>
      </c>
      <c r="AL496" s="15">
        <f>ROUNDUP(_xlfn.PERCENTRANK.INC(Table13[Total Number of Purchases],Table13[[#This Row],[Total Number of Purchases]])*5,0)</f>
        <v>1</v>
      </c>
      <c r="AM496" s="15">
        <f>ROUNDUP(_xlfn.PERCENTRANK.INC(Table13[Total Spend],Table13[[#This Row],[Total Spend]])*5,0)</f>
        <v>2</v>
      </c>
      <c r="AN496" s="15" t="str">
        <f>Table13[[#This Row],[Recency Score]]&amp;Table13[[#This Row],[Frequency Score]]&amp;Table13[[#This Row],[Monetary Score]]</f>
        <v>512</v>
      </c>
      <c r="AO496" s="15" t="str">
        <f>IF(AN496="555","Champions",
IF(AND(LEFT(AN496,1)="5", MID(AN496,2,1)&gt;="3"),"Loyal Customers",
IF(MID(AN496,2,1)="5","Frequent Buyers",
IF(RIGHT(AN496,1)="5","Big Spenders",
IF(LEFT(AN496,1)="4","Potential Loyalists",
IF(LEFT(AN496,1)="3","Needs Attention",
IF(LEFT(AN496,1)="2","About to Sleep",
IF(LEFT(AN496,1)="1","Lost",
IF(LEFT(AN496,1)&lt;="2","At Risk","Others")))))))))</f>
        <v>Others</v>
      </c>
    </row>
    <row r="497" spans="1:41" x14ac:dyDescent="0.3">
      <c r="A497">
        <v>624</v>
      </c>
      <c r="B497">
        <v>1984</v>
      </c>
      <c r="C497" t="s">
        <v>41</v>
      </c>
      <c r="D497" t="s">
        <v>31</v>
      </c>
      <c r="E497">
        <v>18890</v>
      </c>
      <c r="F497">
        <v>0</v>
      </c>
      <c r="G497">
        <v>0</v>
      </c>
      <c r="H497" s="1">
        <v>41223</v>
      </c>
      <c r="I497">
        <v>5</v>
      </c>
      <c r="J497">
        <v>6</v>
      </c>
      <c r="K497">
        <v>4</v>
      </c>
      <c r="L497">
        <v>1</v>
      </c>
      <c r="M497">
        <v>7</v>
      </c>
      <c r="N497">
        <v>2</v>
      </c>
      <c r="O497">
        <v>15</v>
      </c>
      <c r="P497">
        <v>1</v>
      </c>
      <c r="Q497">
        <v>0</v>
      </c>
      <c r="R497">
        <v>1</v>
      </c>
      <c r="S497">
        <v>2</v>
      </c>
      <c r="T497">
        <v>6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1</v>
      </c>
      <c r="AA497">
        <v>0</v>
      </c>
      <c r="AB497" t="s">
        <v>43</v>
      </c>
      <c r="AC497" s="13">
        <f>SUM(Table13[[#This Row],[MntWines]:[MntGoldProds]])</f>
        <v>35</v>
      </c>
      <c r="AD497" s="13">
        <f>AVERAGE(Table13[[#This Row],[MntWines]:[MntGoldProds]])</f>
        <v>5.833333333333333</v>
      </c>
      <c r="AG497">
        <f>SUM(Table13[[#This Row],[NumDealsPurchases]:[NumStorePurchases]])</f>
        <v>4</v>
      </c>
      <c r="AH497" s="14">
        <f>44232-Table13[[#This Row],[Dt_Customer]]</f>
        <v>3009</v>
      </c>
      <c r="AJ497" s="13">
        <f>Table13[[#This Row],[NumDealsPurchases]]/Table13[[#This Row],[Total Number of Purchases]]*100</f>
        <v>25</v>
      </c>
      <c r="AK497">
        <f>6-ROUNDUP(_xlfn.PERCENTRANK.INC(Table13[Recency],Table13[[#This Row],[Recency]])*5, 0)</f>
        <v>5</v>
      </c>
      <c r="AL497" s="15">
        <f>ROUNDUP(_xlfn.PERCENTRANK.INC(Table13[Total Number of Purchases],Table13[[#This Row],[Total Number of Purchases]])*5,0)</f>
        <v>1</v>
      </c>
      <c r="AM497" s="15">
        <f>ROUNDUP(_xlfn.PERCENTRANK.INC(Table13[Total Spend],Table13[[#This Row],[Total Spend]])*5,0)</f>
        <v>1</v>
      </c>
      <c r="AN497" s="15" t="str">
        <f>Table13[[#This Row],[Recency Score]]&amp;Table13[[#This Row],[Frequency Score]]&amp;Table13[[#This Row],[Monetary Score]]</f>
        <v>511</v>
      </c>
      <c r="AO497" s="15" t="str">
        <f>IF(AN497="555","Champions",
IF(AND(LEFT(AN497,1)="5", MID(AN497,2,1)&gt;="3"),"Loyal Customers",
IF(MID(AN497,2,1)="5","Frequent Buyers",
IF(RIGHT(AN497,1)="5","Big Spenders",
IF(LEFT(AN497,1)="4","Potential Loyalists",
IF(LEFT(AN497,1)="3","Needs Attention",
IF(LEFT(AN497,1)="2","About to Sleep",
IF(LEFT(AN497,1)="1","Lost",
IF(LEFT(AN497,1)&lt;="2","At Risk","Others")))))))))</f>
        <v>Others</v>
      </c>
    </row>
    <row r="498" spans="1:41" x14ac:dyDescent="0.3">
      <c r="A498">
        <v>9530</v>
      </c>
      <c r="B498">
        <v>1988</v>
      </c>
      <c r="C498" t="s">
        <v>28</v>
      </c>
      <c r="D498" t="s">
        <v>33</v>
      </c>
      <c r="E498">
        <v>24645</v>
      </c>
      <c r="F498">
        <v>1</v>
      </c>
      <c r="G498">
        <v>0</v>
      </c>
      <c r="H498" s="1">
        <v>41214</v>
      </c>
      <c r="I498">
        <v>16</v>
      </c>
      <c r="J498">
        <v>5</v>
      </c>
      <c r="K498">
        <v>3</v>
      </c>
      <c r="L498">
        <v>4</v>
      </c>
      <c r="M498">
        <v>4</v>
      </c>
      <c r="N498">
        <v>1</v>
      </c>
      <c r="O498">
        <v>0</v>
      </c>
      <c r="P498">
        <v>1</v>
      </c>
      <c r="Q498">
        <v>1</v>
      </c>
      <c r="R498">
        <v>0</v>
      </c>
      <c r="S498">
        <v>2</v>
      </c>
      <c r="T498">
        <v>8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t="s">
        <v>43</v>
      </c>
      <c r="AC498" s="13">
        <f>SUM(Table13[[#This Row],[MntWines]:[MntGoldProds]])</f>
        <v>17</v>
      </c>
      <c r="AD498" s="13">
        <f>AVERAGE(Table13[[#This Row],[MntWines]:[MntGoldProds]])</f>
        <v>2.8333333333333335</v>
      </c>
      <c r="AG498">
        <f>SUM(Table13[[#This Row],[NumDealsPurchases]:[NumStorePurchases]])</f>
        <v>4</v>
      </c>
      <c r="AH498" s="14">
        <f>44232-Table13[[#This Row],[Dt_Customer]]</f>
        <v>3018</v>
      </c>
      <c r="AJ498" s="13">
        <f>Table13[[#This Row],[NumDealsPurchases]]/Table13[[#This Row],[Total Number of Purchases]]*100</f>
        <v>25</v>
      </c>
      <c r="AK498">
        <f>6-ROUNDUP(_xlfn.PERCENTRANK.INC(Table13[Recency],Table13[[#This Row],[Recency]])*5, 0)</f>
        <v>5</v>
      </c>
      <c r="AL498" s="15">
        <f>ROUNDUP(_xlfn.PERCENTRANK.INC(Table13[Total Number of Purchases],Table13[[#This Row],[Total Number of Purchases]])*5,0)</f>
        <v>1</v>
      </c>
      <c r="AM498" s="15">
        <f>ROUNDUP(_xlfn.PERCENTRANK.INC(Table13[Total Spend],Table13[[#This Row],[Total Spend]])*5,0)</f>
        <v>1</v>
      </c>
      <c r="AN498" s="15" t="str">
        <f>Table13[[#This Row],[Recency Score]]&amp;Table13[[#This Row],[Frequency Score]]&amp;Table13[[#This Row],[Monetary Score]]</f>
        <v>511</v>
      </c>
      <c r="AO498" s="15" t="str">
        <f>IF(AN498="555","Champions",
IF(AND(LEFT(AN498,1)="5", MID(AN498,2,1)&gt;="3"),"Loyal Customers",
IF(MID(AN498,2,1)="5","Frequent Buyers",
IF(RIGHT(AN498,1)="5","Big Spenders",
IF(LEFT(AN498,1)="4","Potential Loyalists",
IF(LEFT(AN498,1)="3","Needs Attention",
IF(LEFT(AN498,1)="2","About to Sleep",
IF(LEFT(AN498,1)="1","Lost",
IF(LEFT(AN498,1)&lt;="2","At Risk","Others")))))))))</f>
        <v>Others</v>
      </c>
    </row>
    <row r="499" spans="1:41" x14ac:dyDescent="0.3">
      <c r="A499">
        <v>9213</v>
      </c>
      <c r="B499">
        <v>1970</v>
      </c>
      <c r="C499" t="s">
        <v>28</v>
      </c>
      <c r="D499" t="s">
        <v>42</v>
      </c>
      <c r="E499">
        <v>31880</v>
      </c>
      <c r="F499">
        <v>1</v>
      </c>
      <c r="G499">
        <v>0</v>
      </c>
      <c r="H499" s="1">
        <v>41213</v>
      </c>
      <c r="I499">
        <v>13</v>
      </c>
      <c r="J499">
        <v>4</v>
      </c>
      <c r="K499">
        <v>1</v>
      </c>
      <c r="L499">
        <v>5</v>
      </c>
      <c r="M499">
        <v>2</v>
      </c>
      <c r="N499">
        <v>0</v>
      </c>
      <c r="O499">
        <v>3</v>
      </c>
      <c r="P499">
        <v>1</v>
      </c>
      <c r="Q499">
        <v>1</v>
      </c>
      <c r="R499">
        <v>0</v>
      </c>
      <c r="S499">
        <v>2</v>
      </c>
      <c r="T499">
        <v>8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30</v>
      </c>
      <c r="AC499" s="13">
        <f>SUM(Table13[[#This Row],[MntWines]:[MntGoldProds]])</f>
        <v>15</v>
      </c>
      <c r="AD499" s="13">
        <f>AVERAGE(Table13[[#This Row],[MntWines]:[MntGoldProds]])</f>
        <v>2.5</v>
      </c>
      <c r="AG499">
        <f>SUM(Table13[[#This Row],[NumDealsPurchases]:[NumStorePurchases]])</f>
        <v>4</v>
      </c>
      <c r="AH499" s="14">
        <f>44232-Table13[[#This Row],[Dt_Customer]]</f>
        <v>3019</v>
      </c>
      <c r="AJ499" s="13">
        <f>Table13[[#This Row],[NumDealsPurchases]]/Table13[[#This Row],[Total Number of Purchases]]*100</f>
        <v>25</v>
      </c>
      <c r="AK499">
        <f>6-ROUNDUP(_xlfn.PERCENTRANK.INC(Table13[Recency],Table13[[#This Row],[Recency]])*5, 0)</f>
        <v>5</v>
      </c>
      <c r="AL499" s="15">
        <f>ROUNDUP(_xlfn.PERCENTRANK.INC(Table13[Total Number of Purchases],Table13[[#This Row],[Total Number of Purchases]])*5,0)</f>
        <v>1</v>
      </c>
      <c r="AM499" s="15">
        <f>ROUNDUP(_xlfn.PERCENTRANK.INC(Table13[Total Spend],Table13[[#This Row],[Total Spend]])*5,0)</f>
        <v>1</v>
      </c>
      <c r="AN499" s="15" t="str">
        <f>Table13[[#This Row],[Recency Score]]&amp;Table13[[#This Row],[Frequency Score]]&amp;Table13[[#This Row],[Monetary Score]]</f>
        <v>511</v>
      </c>
      <c r="AO499" s="15" t="str">
        <f>IF(AN499="555","Champions",
IF(AND(LEFT(AN499,1)="5", MID(AN499,2,1)&gt;="3"),"Loyal Customers",
IF(MID(AN499,2,1)="5","Frequent Buyers",
IF(RIGHT(AN499,1)="5","Big Spenders",
IF(LEFT(AN499,1)="4","Potential Loyalists",
IF(LEFT(AN499,1)="3","Needs Attention",
IF(LEFT(AN499,1)="2","About to Sleep",
IF(LEFT(AN499,1)="1","Lost",
IF(LEFT(AN499,1)&lt;="2","At Risk","Others")))))))))</f>
        <v>Others</v>
      </c>
    </row>
    <row r="500" spans="1:41" x14ac:dyDescent="0.3">
      <c r="A500">
        <v>4211</v>
      </c>
      <c r="B500">
        <v>1986</v>
      </c>
      <c r="C500" t="s">
        <v>44</v>
      </c>
      <c r="D500" t="s">
        <v>33</v>
      </c>
      <c r="E500">
        <v>20425</v>
      </c>
      <c r="F500">
        <v>1</v>
      </c>
      <c r="G500">
        <v>0</v>
      </c>
      <c r="H500" s="1">
        <v>41211</v>
      </c>
      <c r="I500">
        <v>5</v>
      </c>
      <c r="J500">
        <v>4</v>
      </c>
      <c r="K500">
        <v>12</v>
      </c>
      <c r="L500">
        <v>5</v>
      </c>
      <c r="M500">
        <v>3</v>
      </c>
      <c r="N500">
        <v>16</v>
      </c>
      <c r="O500">
        <v>17</v>
      </c>
      <c r="P500">
        <v>2</v>
      </c>
      <c r="Q500">
        <v>2</v>
      </c>
      <c r="R500">
        <v>0</v>
      </c>
      <c r="S500">
        <v>3</v>
      </c>
      <c r="T500">
        <v>7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32</v>
      </c>
      <c r="AC500" s="13">
        <f>SUM(Table13[[#This Row],[MntWines]:[MntGoldProds]])</f>
        <v>57</v>
      </c>
      <c r="AD500" s="13">
        <f>AVERAGE(Table13[[#This Row],[MntWines]:[MntGoldProds]])</f>
        <v>9.5</v>
      </c>
      <c r="AG500">
        <f>SUM(Table13[[#This Row],[NumDealsPurchases]:[NumStorePurchases]])</f>
        <v>7</v>
      </c>
      <c r="AH500" s="14">
        <f>44232-Table13[[#This Row],[Dt_Customer]]</f>
        <v>3021</v>
      </c>
      <c r="AJ500" s="13">
        <f>Table13[[#This Row],[NumDealsPurchases]]/Table13[[#This Row],[Total Number of Purchases]]*100</f>
        <v>28.571428571428569</v>
      </c>
      <c r="AK500">
        <f>6-ROUNDUP(_xlfn.PERCENTRANK.INC(Table13[Recency],Table13[[#This Row],[Recency]])*5, 0)</f>
        <v>5</v>
      </c>
      <c r="AL500" s="15">
        <f>ROUNDUP(_xlfn.PERCENTRANK.INC(Table13[Total Number of Purchases],Table13[[#This Row],[Total Number of Purchases]])*5,0)</f>
        <v>1</v>
      </c>
      <c r="AM500" s="15">
        <f>ROUNDUP(_xlfn.PERCENTRANK.INC(Table13[Total Spend],Table13[[#This Row],[Total Spend]])*5,0)</f>
        <v>2</v>
      </c>
      <c r="AN500" s="15" t="str">
        <f>Table13[[#This Row],[Recency Score]]&amp;Table13[[#This Row],[Frequency Score]]&amp;Table13[[#This Row],[Monetary Score]]</f>
        <v>512</v>
      </c>
      <c r="AO500" s="15" t="str">
        <f>IF(AN500="555","Champions",
IF(AND(LEFT(AN500,1)="5", MID(AN500,2,1)&gt;="3"),"Loyal Customers",
IF(MID(AN500,2,1)="5","Frequent Buyers",
IF(RIGHT(AN500,1)="5","Big Spenders",
IF(LEFT(AN500,1)="4","Potential Loyalists",
IF(LEFT(AN500,1)="3","Needs Attention",
IF(LEFT(AN500,1)="2","About to Sleep",
IF(LEFT(AN500,1)="1","Lost",
IF(LEFT(AN500,1)&lt;="2","At Risk","Others")))))))))</f>
        <v>Others</v>
      </c>
    </row>
    <row r="501" spans="1:41" x14ac:dyDescent="0.3">
      <c r="A501">
        <v>1407</v>
      </c>
      <c r="B501">
        <v>1986</v>
      </c>
      <c r="C501" t="s">
        <v>44</v>
      </c>
      <c r="D501" t="s">
        <v>33</v>
      </c>
      <c r="E501">
        <v>20425</v>
      </c>
      <c r="F501">
        <v>1</v>
      </c>
      <c r="G501">
        <v>0</v>
      </c>
      <c r="H501" s="1">
        <v>41211</v>
      </c>
      <c r="I501">
        <v>5</v>
      </c>
      <c r="J501">
        <v>4</v>
      </c>
      <c r="K501">
        <v>12</v>
      </c>
      <c r="L501">
        <v>5</v>
      </c>
      <c r="M501">
        <v>3</v>
      </c>
      <c r="N501">
        <v>16</v>
      </c>
      <c r="O501">
        <v>17</v>
      </c>
      <c r="P501">
        <v>2</v>
      </c>
      <c r="Q501">
        <v>2</v>
      </c>
      <c r="R501">
        <v>0</v>
      </c>
      <c r="S501">
        <v>3</v>
      </c>
      <c r="T501">
        <v>7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t="s">
        <v>39</v>
      </c>
      <c r="AC501" s="13">
        <f>SUM(Table13[[#This Row],[MntWines]:[MntGoldProds]])</f>
        <v>57</v>
      </c>
      <c r="AD501" s="13">
        <f>AVERAGE(Table13[[#This Row],[MntWines]:[MntGoldProds]])</f>
        <v>9.5</v>
      </c>
      <c r="AG501">
        <f>SUM(Table13[[#This Row],[NumDealsPurchases]:[NumStorePurchases]])</f>
        <v>7</v>
      </c>
      <c r="AH501" s="14">
        <f>44232-Table13[[#This Row],[Dt_Customer]]</f>
        <v>3021</v>
      </c>
      <c r="AJ501" s="13">
        <f>Table13[[#This Row],[NumDealsPurchases]]/Table13[[#This Row],[Total Number of Purchases]]*100</f>
        <v>28.571428571428569</v>
      </c>
      <c r="AK501">
        <f>6-ROUNDUP(_xlfn.PERCENTRANK.INC(Table13[Recency],Table13[[#This Row],[Recency]])*5, 0)</f>
        <v>5</v>
      </c>
      <c r="AL501" s="15">
        <f>ROUNDUP(_xlfn.PERCENTRANK.INC(Table13[Total Number of Purchases],Table13[[#This Row],[Total Number of Purchases]])*5,0)</f>
        <v>1</v>
      </c>
      <c r="AM501" s="15">
        <f>ROUNDUP(_xlfn.PERCENTRANK.INC(Table13[Total Spend],Table13[[#This Row],[Total Spend]])*5,0)</f>
        <v>2</v>
      </c>
      <c r="AN501" s="15" t="str">
        <f>Table13[[#This Row],[Recency Score]]&amp;Table13[[#This Row],[Frequency Score]]&amp;Table13[[#This Row],[Monetary Score]]</f>
        <v>512</v>
      </c>
      <c r="AO501" s="15" t="str">
        <f>IF(AN501="555","Champions",
IF(AND(LEFT(AN501,1)="5", MID(AN501,2,1)&gt;="3"),"Loyal Customers",
IF(MID(AN501,2,1)="5","Frequent Buyers",
IF(RIGHT(AN501,1)="5","Big Spenders",
IF(LEFT(AN501,1)="4","Potential Loyalists",
IF(LEFT(AN501,1)="3","Needs Attention",
IF(LEFT(AN501,1)="2","About to Sleep",
IF(LEFT(AN501,1)="1","Lost",
IF(LEFT(AN501,1)&lt;="2","At Risk","Others")))))))))</f>
        <v>Others</v>
      </c>
    </row>
    <row r="502" spans="1:41" x14ac:dyDescent="0.3">
      <c r="A502">
        <v>9653</v>
      </c>
      <c r="B502">
        <v>1975</v>
      </c>
      <c r="C502" t="s">
        <v>28</v>
      </c>
      <c r="D502" t="s">
        <v>33</v>
      </c>
      <c r="E502">
        <v>35797</v>
      </c>
      <c r="F502">
        <v>0</v>
      </c>
      <c r="G502">
        <v>1</v>
      </c>
      <c r="H502" s="1">
        <v>41198</v>
      </c>
      <c r="I502">
        <v>16</v>
      </c>
      <c r="J502">
        <v>27</v>
      </c>
      <c r="K502">
        <v>1</v>
      </c>
      <c r="L502">
        <v>14</v>
      </c>
      <c r="M502">
        <v>4</v>
      </c>
      <c r="N502">
        <v>1</v>
      </c>
      <c r="O502">
        <v>21</v>
      </c>
      <c r="P502">
        <v>2</v>
      </c>
      <c r="Q502">
        <v>2</v>
      </c>
      <c r="R502">
        <v>0</v>
      </c>
      <c r="S502">
        <v>3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43</v>
      </c>
      <c r="AC502" s="13">
        <f>SUM(Table13[[#This Row],[MntWines]:[MntGoldProds]])</f>
        <v>68</v>
      </c>
      <c r="AD502" s="13">
        <f>AVERAGE(Table13[[#This Row],[MntWines]:[MntGoldProds]])</f>
        <v>11.333333333333334</v>
      </c>
      <c r="AG502">
        <f>SUM(Table13[[#This Row],[NumDealsPurchases]:[NumStorePurchases]])</f>
        <v>7</v>
      </c>
      <c r="AH502" s="14">
        <f>44232-Table13[[#This Row],[Dt_Customer]]</f>
        <v>3034</v>
      </c>
      <c r="AJ502" s="13">
        <f>Table13[[#This Row],[NumDealsPurchases]]/Table13[[#This Row],[Total Number of Purchases]]*100</f>
        <v>28.571428571428569</v>
      </c>
      <c r="AK502">
        <f>6-ROUNDUP(_xlfn.PERCENTRANK.INC(Table13[Recency],Table13[[#This Row],[Recency]])*5, 0)</f>
        <v>5</v>
      </c>
      <c r="AL502" s="15">
        <f>ROUNDUP(_xlfn.PERCENTRANK.INC(Table13[Total Number of Purchases],Table13[[#This Row],[Total Number of Purchases]])*5,0)</f>
        <v>1</v>
      </c>
      <c r="AM502" s="15">
        <f>ROUNDUP(_xlfn.PERCENTRANK.INC(Table13[Total Spend],Table13[[#This Row],[Total Spend]])*5,0)</f>
        <v>2</v>
      </c>
      <c r="AN502" s="15" t="str">
        <f>Table13[[#This Row],[Recency Score]]&amp;Table13[[#This Row],[Frequency Score]]&amp;Table13[[#This Row],[Monetary Score]]</f>
        <v>512</v>
      </c>
      <c r="AO502" s="15" t="str">
        <f>IF(AN502="555","Champions",
IF(AND(LEFT(AN502,1)="5", MID(AN502,2,1)&gt;="3"),"Loyal Customers",
IF(MID(AN502,2,1)="5","Frequent Buyers",
IF(RIGHT(AN502,1)="5","Big Spenders",
IF(LEFT(AN502,1)="4","Potential Loyalists",
IF(LEFT(AN502,1)="3","Needs Attention",
IF(LEFT(AN502,1)="2","About to Sleep",
IF(LEFT(AN502,1)="1","Lost",
IF(LEFT(AN502,1)&lt;="2","At Risk","Others")))))))))</f>
        <v>Others</v>
      </c>
    </row>
    <row r="503" spans="1:41" x14ac:dyDescent="0.3">
      <c r="A503">
        <v>5985</v>
      </c>
      <c r="B503">
        <v>1965</v>
      </c>
      <c r="C503" t="s">
        <v>41</v>
      </c>
      <c r="D503" t="s">
        <v>31</v>
      </c>
      <c r="E503">
        <v>33168</v>
      </c>
      <c r="F503">
        <v>0</v>
      </c>
      <c r="G503">
        <v>1</v>
      </c>
      <c r="H503" s="1">
        <v>41195</v>
      </c>
      <c r="I503">
        <v>0</v>
      </c>
      <c r="J503">
        <v>80</v>
      </c>
      <c r="K503">
        <v>1</v>
      </c>
      <c r="L503">
        <v>37</v>
      </c>
      <c r="M503">
        <v>0</v>
      </c>
      <c r="N503">
        <v>1</v>
      </c>
      <c r="O503">
        <v>3</v>
      </c>
      <c r="P503">
        <v>3</v>
      </c>
      <c r="Q503">
        <v>2</v>
      </c>
      <c r="R503">
        <v>1</v>
      </c>
      <c r="S503">
        <v>4</v>
      </c>
      <c r="T503">
        <v>7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30</v>
      </c>
      <c r="AC503" s="13">
        <f>SUM(Table13[[#This Row],[MntWines]:[MntGoldProds]])</f>
        <v>122</v>
      </c>
      <c r="AD503" s="13">
        <f>AVERAGE(Table13[[#This Row],[MntWines]:[MntGoldProds]])</f>
        <v>20.333333333333332</v>
      </c>
      <c r="AG503">
        <f>SUM(Table13[[#This Row],[NumDealsPurchases]:[NumStorePurchases]])</f>
        <v>10</v>
      </c>
      <c r="AH503" s="14">
        <f>44232-Table13[[#This Row],[Dt_Customer]]</f>
        <v>3037</v>
      </c>
      <c r="AJ503" s="13">
        <f>Table13[[#This Row],[NumDealsPurchases]]/Table13[[#This Row],[Total Number of Purchases]]*100</f>
        <v>30</v>
      </c>
      <c r="AK503">
        <f>6-ROUNDUP(_xlfn.PERCENTRANK.INC(Table13[Recency],Table13[[#This Row],[Recency]])*5, 0)</f>
        <v>6</v>
      </c>
      <c r="AL503" s="15">
        <f>ROUNDUP(_xlfn.PERCENTRANK.INC(Table13[Total Number of Purchases],Table13[[#This Row],[Total Number of Purchases]])*5,0)</f>
        <v>2</v>
      </c>
      <c r="AM503" s="15">
        <f>ROUNDUP(_xlfn.PERCENTRANK.INC(Table13[Total Spend],Table13[[#This Row],[Total Spend]])*5,0)</f>
        <v>2</v>
      </c>
      <c r="AN503" s="15" t="str">
        <f>Table13[[#This Row],[Recency Score]]&amp;Table13[[#This Row],[Frequency Score]]&amp;Table13[[#This Row],[Monetary Score]]</f>
        <v>622</v>
      </c>
      <c r="AO503" s="15" t="str">
        <f>IF(AN503="555","Champions",
IF(AND(LEFT(AN503,1)="5", MID(AN503,2,1)&gt;="3"),"Loyal Customers",
IF(MID(AN503,2,1)="5","Frequent Buyers",
IF(RIGHT(AN503,1)="5","Big Spenders",
IF(LEFT(AN503,1)="4","Potential Loyalists",
IF(LEFT(AN503,1)="3","Needs Attention",
IF(LEFT(AN503,1)="2","About to Sleep",
IF(LEFT(AN503,1)="1","Lost",
IF(LEFT(AN503,1)&lt;="2","At Risk","Others")))))))))</f>
        <v>Others</v>
      </c>
    </row>
    <row r="504" spans="1:41" x14ac:dyDescent="0.3">
      <c r="A504">
        <v>7349</v>
      </c>
      <c r="B504">
        <v>1973</v>
      </c>
      <c r="C504" t="s">
        <v>44</v>
      </c>
      <c r="D504" t="s">
        <v>35</v>
      </c>
      <c r="E504">
        <v>9722</v>
      </c>
      <c r="F504">
        <v>1</v>
      </c>
      <c r="G504">
        <v>0</v>
      </c>
      <c r="H504" s="1">
        <v>41184</v>
      </c>
      <c r="I504">
        <v>7</v>
      </c>
      <c r="J504">
        <v>6</v>
      </c>
      <c r="K504">
        <v>17</v>
      </c>
      <c r="L504">
        <v>16</v>
      </c>
      <c r="M504">
        <v>6</v>
      </c>
      <c r="N504">
        <v>16</v>
      </c>
      <c r="O504">
        <v>42</v>
      </c>
      <c r="P504">
        <v>4</v>
      </c>
      <c r="Q504">
        <v>3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 t="s">
        <v>30</v>
      </c>
      <c r="AC504" s="13">
        <f>SUM(Table13[[#This Row],[MntWines]:[MntGoldProds]])</f>
        <v>103</v>
      </c>
      <c r="AD504" s="13">
        <f>AVERAGE(Table13[[#This Row],[MntWines]:[MntGoldProds]])</f>
        <v>17.166666666666668</v>
      </c>
      <c r="AG504">
        <f>SUM(Table13[[#This Row],[NumDealsPurchases]:[NumStorePurchases]])</f>
        <v>11</v>
      </c>
      <c r="AH504" s="14">
        <f>44232-Table13[[#This Row],[Dt_Customer]]</f>
        <v>3048</v>
      </c>
      <c r="AJ504" s="13">
        <f>Table13[[#This Row],[NumDealsPurchases]]/Table13[[#This Row],[Total Number of Purchases]]*100</f>
        <v>36.363636363636367</v>
      </c>
      <c r="AK504">
        <f>6-ROUNDUP(_xlfn.PERCENTRANK.INC(Table13[Recency],Table13[[#This Row],[Recency]])*5, 0)</f>
        <v>5</v>
      </c>
      <c r="AL504" s="15">
        <f>ROUNDUP(_xlfn.PERCENTRANK.INC(Table13[Total Number of Purchases],Table13[[#This Row],[Total Number of Purchases]])*5,0)</f>
        <v>2</v>
      </c>
      <c r="AM504" s="15">
        <f>ROUNDUP(_xlfn.PERCENTRANK.INC(Table13[Total Spend],Table13[[#This Row],[Total Spend]])*5,0)</f>
        <v>2</v>
      </c>
      <c r="AN504" s="15" t="str">
        <f>Table13[[#This Row],[Recency Score]]&amp;Table13[[#This Row],[Frequency Score]]&amp;Table13[[#This Row],[Monetary Score]]</f>
        <v>522</v>
      </c>
      <c r="AO504" s="15" t="str">
        <f>IF(AN504="555","Champions",
IF(AND(LEFT(AN504,1)="5", MID(AN504,2,1)&gt;="3"),"Loyal Customers",
IF(MID(AN504,2,1)="5","Frequent Buyers",
IF(RIGHT(AN504,1)="5","Big Spenders",
IF(LEFT(AN504,1)="4","Potential Loyalists",
IF(LEFT(AN504,1)="3","Needs Attention",
IF(LEFT(AN504,1)="2","About to Sleep",
IF(LEFT(AN504,1)="1","Lost",
IF(LEFT(AN504,1)&lt;="2","At Risk","Others")))))))))</f>
        <v>Others</v>
      </c>
    </row>
    <row r="505" spans="1:41" x14ac:dyDescent="0.3">
      <c r="A505">
        <v>10356</v>
      </c>
      <c r="B505">
        <v>1957</v>
      </c>
      <c r="C505" t="s">
        <v>37</v>
      </c>
      <c r="D505" t="s">
        <v>29</v>
      </c>
      <c r="E505">
        <v>41437</v>
      </c>
      <c r="F505">
        <v>1</v>
      </c>
      <c r="G505">
        <v>1</v>
      </c>
      <c r="H505" s="1">
        <v>41174</v>
      </c>
      <c r="I505">
        <v>5</v>
      </c>
      <c r="J505">
        <v>29</v>
      </c>
      <c r="K505">
        <v>0</v>
      </c>
      <c r="L505">
        <v>2</v>
      </c>
      <c r="M505">
        <v>0</v>
      </c>
      <c r="N505">
        <v>0</v>
      </c>
      <c r="O505">
        <v>1</v>
      </c>
      <c r="P505">
        <v>1</v>
      </c>
      <c r="Q505">
        <v>1</v>
      </c>
      <c r="R505">
        <v>0</v>
      </c>
      <c r="S505">
        <v>3</v>
      </c>
      <c r="T505">
        <v>7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30</v>
      </c>
      <c r="AC505" s="13">
        <f>SUM(Table13[[#This Row],[MntWines]:[MntGoldProds]])</f>
        <v>32</v>
      </c>
      <c r="AD505" s="13">
        <f>AVERAGE(Table13[[#This Row],[MntWines]:[MntGoldProds]])</f>
        <v>5.333333333333333</v>
      </c>
      <c r="AG505">
        <f>SUM(Table13[[#This Row],[NumDealsPurchases]:[NumStorePurchases]])</f>
        <v>5</v>
      </c>
      <c r="AH505" s="14">
        <f>44232-Table13[[#This Row],[Dt_Customer]]</f>
        <v>3058</v>
      </c>
      <c r="AJ505" s="13">
        <f>Table13[[#This Row],[NumDealsPurchases]]/Table13[[#This Row],[Total Number of Purchases]]*100</f>
        <v>20</v>
      </c>
      <c r="AK505">
        <f>6-ROUNDUP(_xlfn.PERCENTRANK.INC(Table13[Recency],Table13[[#This Row],[Recency]])*5, 0)</f>
        <v>5</v>
      </c>
      <c r="AL505" s="15">
        <f>ROUNDUP(_xlfn.PERCENTRANK.INC(Table13[Total Number of Purchases],Table13[[#This Row],[Total Number of Purchases]])*5,0)</f>
        <v>1</v>
      </c>
      <c r="AM505" s="15">
        <f>ROUNDUP(_xlfn.PERCENTRANK.INC(Table13[Total Spend],Table13[[#This Row],[Total Spend]])*5,0)</f>
        <v>1</v>
      </c>
      <c r="AN505" s="15" t="str">
        <f>Table13[[#This Row],[Recency Score]]&amp;Table13[[#This Row],[Frequency Score]]&amp;Table13[[#This Row],[Monetary Score]]</f>
        <v>511</v>
      </c>
      <c r="AO505" s="15" t="str">
        <f>IF(AN505="555","Champions",
IF(AND(LEFT(AN505,1)="5", MID(AN505,2,1)&gt;="3"),"Loyal Customers",
IF(MID(AN505,2,1)="5","Frequent Buyers",
IF(RIGHT(AN505,1)="5","Big Spenders",
IF(LEFT(AN505,1)="4","Potential Loyalists",
IF(LEFT(AN505,1)="3","Needs Attention",
IF(LEFT(AN505,1)="2","About to Sleep",
IF(LEFT(AN505,1)="1","Lost",
IF(LEFT(AN505,1)&lt;="2","At Risk","Others")))))))))</f>
        <v>Others</v>
      </c>
    </row>
    <row r="506" spans="1:41" x14ac:dyDescent="0.3">
      <c r="A506">
        <v>5093</v>
      </c>
      <c r="B506">
        <v>1974</v>
      </c>
      <c r="C506" t="s">
        <v>37</v>
      </c>
      <c r="D506" t="s">
        <v>29</v>
      </c>
      <c r="E506">
        <v>25509</v>
      </c>
      <c r="F506">
        <v>1</v>
      </c>
      <c r="G506">
        <v>0</v>
      </c>
      <c r="H506" s="1">
        <v>41170</v>
      </c>
      <c r="I506">
        <v>15</v>
      </c>
      <c r="J506">
        <v>40</v>
      </c>
      <c r="K506">
        <v>3</v>
      </c>
      <c r="L506">
        <v>30</v>
      </c>
      <c r="M506">
        <v>10</v>
      </c>
      <c r="N506">
        <v>7</v>
      </c>
      <c r="O506">
        <v>11</v>
      </c>
      <c r="P506">
        <v>3</v>
      </c>
      <c r="Q506">
        <v>3</v>
      </c>
      <c r="R506">
        <v>0</v>
      </c>
      <c r="S506">
        <v>3</v>
      </c>
      <c r="T506">
        <v>9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 t="s">
        <v>30</v>
      </c>
      <c r="AC506" s="13">
        <f>SUM(Table13[[#This Row],[MntWines]:[MntGoldProds]])</f>
        <v>101</v>
      </c>
      <c r="AD506" s="13">
        <f>AVERAGE(Table13[[#This Row],[MntWines]:[MntGoldProds]])</f>
        <v>16.833333333333332</v>
      </c>
      <c r="AG506">
        <f>SUM(Table13[[#This Row],[NumDealsPurchases]:[NumStorePurchases]])</f>
        <v>9</v>
      </c>
      <c r="AH506" s="14">
        <f>44232-Table13[[#This Row],[Dt_Customer]]</f>
        <v>3062</v>
      </c>
      <c r="AJ506" s="13">
        <f>Table13[[#This Row],[NumDealsPurchases]]/Table13[[#This Row],[Total Number of Purchases]]*100</f>
        <v>33.333333333333329</v>
      </c>
      <c r="AK506">
        <f>6-ROUNDUP(_xlfn.PERCENTRANK.INC(Table13[Recency],Table13[[#This Row],[Recency]])*5, 0)</f>
        <v>5</v>
      </c>
      <c r="AL506" s="15">
        <f>ROUNDUP(_xlfn.PERCENTRANK.INC(Table13[Total Number of Purchases],Table13[[#This Row],[Total Number of Purchases]])*5,0)</f>
        <v>2</v>
      </c>
      <c r="AM506" s="15">
        <f>ROUNDUP(_xlfn.PERCENTRANK.INC(Table13[Total Spend],Table13[[#This Row],[Total Spend]])*5,0)</f>
        <v>2</v>
      </c>
      <c r="AN506" s="15" t="str">
        <f>Table13[[#This Row],[Recency Score]]&amp;Table13[[#This Row],[Frequency Score]]&amp;Table13[[#This Row],[Monetary Score]]</f>
        <v>522</v>
      </c>
      <c r="AO506" s="15" t="str">
        <f>IF(AN506="555","Champions",
IF(AND(LEFT(AN506,1)="5", MID(AN506,2,1)&gt;="3"),"Loyal Customers",
IF(MID(AN506,2,1)="5","Frequent Buyers",
IF(RIGHT(AN506,1)="5","Big Spenders",
IF(LEFT(AN506,1)="4","Potential Loyalists",
IF(LEFT(AN506,1)="3","Needs Attention",
IF(LEFT(AN506,1)="2","About to Sleep",
IF(LEFT(AN506,1)="1","Lost",
IF(LEFT(AN506,1)&lt;="2","At Risk","Others")))))))))</f>
        <v>Others</v>
      </c>
    </row>
    <row r="507" spans="1:41" x14ac:dyDescent="0.3">
      <c r="A507">
        <v>8524</v>
      </c>
      <c r="B507">
        <v>1974</v>
      </c>
      <c r="C507" t="s">
        <v>37</v>
      </c>
      <c r="D507" t="s">
        <v>29</v>
      </c>
      <c r="E507">
        <v>25509</v>
      </c>
      <c r="F507">
        <v>1</v>
      </c>
      <c r="G507">
        <v>0</v>
      </c>
      <c r="H507" s="1">
        <v>41170</v>
      </c>
      <c r="I507">
        <v>15</v>
      </c>
      <c r="J507">
        <v>40</v>
      </c>
      <c r="K507">
        <v>3</v>
      </c>
      <c r="L507">
        <v>30</v>
      </c>
      <c r="M507">
        <v>10</v>
      </c>
      <c r="N507">
        <v>7</v>
      </c>
      <c r="O507">
        <v>11</v>
      </c>
      <c r="P507">
        <v>3</v>
      </c>
      <c r="Q507">
        <v>3</v>
      </c>
      <c r="R507">
        <v>0</v>
      </c>
      <c r="S507">
        <v>3</v>
      </c>
      <c r="T507">
        <v>9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 t="s">
        <v>30</v>
      </c>
      <c r="AC507" s="13">
        <f>SUM(Table13[[#This Row],[MntWines]:[MntGoldProds]])</f>
        <v>101</v>
      </c>
      <c r="AD507" s="13">
        <f>AVERAGE(Table13[[#This Row],[MntWines]:[MntGoldProds]])</f>
        <v>16.833333333333332</v>
      </c>
      <c r="AG507">
        <f>SUM(Table13[[#This Row],[NumDealsPurchases]:[NumStorePurchases]])</f>
        <v>9</v>
      </c>
      <c r="AH507" s="14">
        <f>44232-Table13[[#This Row],[Dt_Customer]]</f>
        <v>3062</v>
      </c>
      <c r="AJ507" s="13">
        <f>Table13[[#This Row],[NumDealsPurchases]]/Table13[[#This Row],[Total Number of Purchases]]*100</f>
        <v>33.333333333333329</v>
      </c>
      <c r="AK507">
        <f>6-ROUNDUP(_xlfn.PERCENTRANK.INC(Table13[Recency],Table13[[#This Row],[Recency]])*5, 0)</f>
        <v>5</v>
      </c>
      <c r="AL507" s="15">
        <f>ROUNDUP(_xlfn.PERCENTRANK.INC(Table13[Total Number of Purchases],Table13[[#This Row],[Total Number of Purchases]])*5,0)</f>
        <v>2</v>
      </c>
      <c r="AM507" s="15">
        <f>ROUNDUP(_xlfn.PERCENTRANK.INC(Table13[Total Spend],Table13[[#This Row],[Total Spend]])*5,0)</f>
        <v>2</v>
      </c>
      <c r="AN507" s="15" t="str">
        <f>Table13[[#This Row],[Recency Score]]&amp;Table13[[#This Row],[Frequency Score]]&amp;Table13[[#This Row],[Monetary Score]]</f>
        <v>522</v>
      </c>
      <c r="AO507" s="15" t="str">
        <f>IF(AN507="555","Champions",
IF(AND(LEFT(AN507,1)="5", MID(AN507,2,1)&gt;="3"),"Loyal Customers",
IF(MID(AN507,2,1)="5","Frequent Buyers",
IF(RIGHT(AN507,1)="5","Big Spenders",
IF(LEFT(AN507,1)="4","Potential Loyalists",
IF(LEFT(AN507,1)="3","Needs Attention",
IF(LEFT(AN507,1)="2","About to Sleep",
IF(LEFT(AN507,1)="1","Lost",
IF(LEFT(AN507,1)&lt;="2","At Risk","Others")))))))))</f>
        <v>Others</v>
      </c>
    </row>
    <row r="508" spans="1:41" x14ac:dyDescent="0.3">
      <c r="A508">
        <v>1241</v>
      </c>
      <c r="B508">
        <v>1984</v>
      </c>
      <c r="C508" t="s">
        <v>38</v>
      </c>
      <c r="D508" t="s">
        <v>33</v>
      </c>
      <c r="E508">
        <v>14796</v>
      </c>
      <c r="F508">
        <v>1</v>
      </c>
      <c r="G508">
        <v>0</v>
      </c>
      <c r="H508" s="1">
        <v>41169</v>
      </c>
      <c r="I508">
        <v>1</v>
      </c>
      <c r="J508">
        <v>13</v>
      </c>
      <c r="K508">
        <v>3</v>
      </c>
      <c r="L508">
        <v>8</v>
      </c>
      <c r="M508">
        <v>7</v>
      </c>
      <c r="N508">
        <v>4</v>
      </c>
      <c r="O508">
        <v>16</v>
      </c>
      <c r="P508">
        <v>2</v>
      </c>
      <c r="Q508">
        <v>1</v>
      </c>
      <c r="R508">
        <v>0</v>
      </c>
      <c r="S508">
        <v>3</v>
      </c>
      <c r="T508">
        <v>9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 t="s">
        <v>39</v>
      </c>
      <c r="AC508" s="13">
        <f>SUM(Table13[[#This Row],[MntWines]:[MntGoldProds]])</f>
        <v>51</v>
      </c>
      <c r="AD508" s="13">
        <f>AVERAGE(Table13[[#This Row],[MntWines]:[MntGoldProds]])</f>
        <v>8.5</v>
      </c>
      <c r="AG508">
        <f>SUM(Table13[[#This Row],[NumDealsPurchases]:[NumStorePurchases]])</f>
        <v>6</v>
      </c>
      <c r="AH508" s="14">
        <f>44232-Table13[[#This Row],[Dt_Customer]]</f>
        <v>3063</v>
      </c>
      <c r="AJ508" s="13">
        <f>Table13[[#This Row],[NumDealsPurchases]]/Table13[[#This Row],[Total Number of Purchases]]*100</f>
        <v>33.333333333333329</v>
      </c>
      <c r="AK508">
        <f>6-ROUNDUP(_xlfn.PERCENTRANK.INC(Table13[Recency],Table13[[#This Row],[Recency]])*5, 0)</f>
        <v>5</v>
      </c>
      <c r="AL508" s="15">
        <f>ROUNDUP(_xlfn.PERCENTRANK.INC(Table13[Total Number of Purchases],Table13[[#This Row],[Total Number of Purchases]])*5,0)</f>
        <v>1</v>
      </c>
      <c r="AM508" s="15">
        <f>ROUNDUP(_xlfn.PERCENTRANK.INC(Table13[Total Spend],Table13[[#This Row],[Total Spend]])*5,0)</f>
        <v>1</v>
      </c>
      <c r="AN508" s="15" t="str">
        <f>Table13[[#This Row],[Recency Score]]&amp;Table13[[#This Row],[Frequency Score]]&amp;Table13[[#This Row],[Monetary Score]]</f>
        <v>511</v>
      </c>
      <c r="AO508" s="15" t="str">
        <f>IF(AN508="555","Champions",
IF(AND(LEFT(AN508,1)="5", MID(AN508,2,1)&gt;="3"),"Loyal Customers",
IF(MID(AN508,2,1)="5","Frequent Buyers",
IF(RIGHT(AN508,1)="5","Big Spenders",
IF(LEFT(AN508,1)="4","Potential Loyalists",
IF(LEFT(AN508,1)="3","Needs Attention",
IF(LEFT(AN508,1)="2","About to Sleep",
IF(LEFT(AN508,1)="1","Lost",
IF(LEFT(AN508,1)&lt;="2","At Risk","Others")))))))))</f>
        <v>Others</v>
      </c>
    </row>
    <row r="509" spans="1:41" x14ac:dyDescent="0.3">
      <c r="A509">
        <v>4415</v>
      </c>
      <c r="B509">
        <v>1961</v>
      </c>
      <c r="C509" t="s">
        <v>28</v>
      </c>
      <c r="D509" t="s">
        <v>33</v>
      </c>
      <c r="E509">
        <v>16860</v>
      </c>
      <c r="F509">
        <v>1</v>
      </c>
      <c r="G509">
        <v>1</v>
      </c>
      <c r="H509" s="1">
        <v>41164</v>
      </c>
      <c r="I509">
        <v>19</v>
      </c>
      <c r="J509">
        <v>10</v>
      </c>
      <c r="K509">
        <v>4</v>
      </c>
      <c r="L509">
        <v>4</v>
      </c>
      <c r="M509">
        <v>3</v>
      </c>
      <c r="N509">
        <v>3</v>
      </c>
      <c r="O509">
        <v>14</v>
      </c>
      <c r="P509">
        <v>3</v>
      </c>
      <c r="Q509">
        <v>1</v>
      </c>
      <c r="R509">
        <v>1</v>
      </c>
      <c r="S509">
        <v>3</v>
      </c>
      <c r="T509">
        <v>7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30</v>
      </c>
      <c r="AC509" s="13">
        <f>SUM(Table13[[#This Row],[MntWines]:[MntGoldProds]])</f>
        <v>38</v>
      </c>
      <c r="AD509" s="13">
        <f>AVERAGE(Table13[[#This Row],[MntWines]:[MntGoldProds]])</f>
        <v>6.333333333333333</v>
      </c>
      <c r="AG509">
        <f>SUM(Table13[[#This Row],[NumDealsPurchases]:[NumStorePurchases]])</f>
        <v>8</v>
      </c>
      <c r="AH509" s="14">
        <f>44232-Table13[[#This Row],[Dt_Customer]]</f>
        <v>3068</v>
      </c>
      <c r="AJ509" s="13">
        <f>Table13[[#This Row],[NumDealsPurchases]]/Table13[[#This Row],[Total Number of Purchases]]*100</f>
        <v>37.5</v>
      </c>
      <c r="AK509">
        <f>6-ROUNDUP(_xlfn.PERCENTRANK.INC(Table13[Recency],Table13[[#This Row],[Recency]])*5, 0)</f>
        <v>5</v>
      </c>
      <c r="AL509" s="15">
        <f>ROUNDUP(_xlfn.PERCENTRANK.INC(Table13[Total Number of Purchases],Table13[[#This Row],[Total Number of Purchases]])*5,0)</f>
        <v>2</v>
      </c>
      <c r="AM509" s="15">
        <f>ROUNDUP(_xlfn.PERCENTRANK.INC(Table13[Total Spend],Table13[[#This Row],[Total Spend]])*5,0)</f>
        <v>1</v>
      </c>
      <c r="AN509" s="15" t="str">
        <f>Table13[[#This Row],[Recency Score]]&amp;Table13[[#This Row],[Frequency Score]]&amp;Table13[[#This Row],[Monetary Score]]</f>
        <v>521</v>
      </c>
      <c r="AO509" s="15" t="str">
        <f>IF(AN509="555","Champions",
IF(AND(LEFT(AN509,1)="5", MID(AN509,2,1)&gt;="3"),"Loyal Customers",
IF(MID(AN509,2,1)="5","Frequent Buyers",
IF(RIGHT(AN509,1)="5","Big Spenders",
IF(LEFT(AN509,1)="4","Potential Loyalists",
IF(LEFT(AN509,1)="3","Needs Attention",
IF(LEFT(AN509,1)="2","About to Sleep",
IF(LEFT(AN509,1)="1","Lost",
IF(LEFT(AN509,1)&lt;="2","At Risk","Others")))))))))</f>
        <v>Others</v>
      </c>
    </row>
    <row r="510" spans="1:41" x14ac:dyDescent="0.3">
      <c r="A510">
        <v>1970</v>
      </c>
      <c r="B510">
        <v>1968</v>
      </c>
      <c r="C510" t="s">
        <v>41</v>
      </c>
      <c r="D510" t="s">
        <v>35</v>
      </c>
      <c r="E510">
        <v>34053</v>
      </c>
      <c r="F510">
        <v>0</v>
      </c>
      <c r="G510">
        <v>1</v>
      </c>
      <c r="H510" s="1">
        <v>41162</v>
      </c>
      <c r="I510">
        <v>14</v>
      </c>
      <c r="J510">
        <v>63</v>
      </c>
      <c r="K510">
        <v>0</v>
      </c>
      <c r="L510">
        <v>21</v>
      </c>
      <c r="M510">
        <v>7</v>
      </c>
      <c r="N510">
        <v>0</v>
      </c>
      <c r="O510">
        <v>12</v>
      </c>
      <c r="P510">
        <v>1</v>
      </c>
      <c r="Q510">
        <v>3</v>
      </c>
      <c r="R510">
        <v>0</v>
      </c>
      <c r="S510">
        <v>3</v>
      </c>
      <c r="T510">
        <v>8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30</v>
      </c>
      <c r="AC510" s="13">
        <f>SUM(Table13[[#This Row],[MntWines]:[MntGoldProds]])</f>
        <v>103</v>
      </c>
      <c r="AD510" s="13">
        <f>AVERAGE(Table13[[#This Row],[MntWines]:[MntGoldProds]])</f>
        <v>17.166666666666668</v>
      </c>
      <c r="AG510">
        <f>SUM(Table13[[#This Row],[NumDealsPurchases]:[NumStorePurchases]])</f>
        <v>7</v>
      </c>
      <c r="AH510" s="14">
        <f>44232-Table13[[#This Row],[Dt_Customer]]</f>
        <v>3070</v>
      </c>
      <c r="AJ510" s="13">
        <f>Table13[[#This Row],[NumDealsPurchases]]/Table13[[#This Row],[Total Number of Purchases]]*100</f>
        <v>14.285714285714285</v>
      </c>
      <c r="AK510">
        <f>6-ROUNDUP(_xlfn.PERCENTRANK.INC(Table13[Recency],Table13[[#This Row],[Recency]])*5, 0)</f>
        <v>5</v>
      </c>
      <c r="AL510" s="15">
        <f>ROUNDUP(_xlfn.PERCENTRANK.INC(Table13[Total Number of Purchases],Table13[[#This Row],[Total Number of Purchases]])*5,0)</f>
        <v>1</v>
      </c>
      <c r="AM510" s="15">
        <f>ROUNDUP(_xlfn.PERCENTRANK.INC(Table13[Total Spend],Table13[[#This Row],[Total Spend]])*5,0)</f>
        <v>2</v>
      </c>
      <c r="AN510" s="15" t="str">
        <f>Table13[[#This Row],[Recency Score]]&amp;Table13[[#This Row],[Frequency Score]]&amp;Table13[[#This Row],[Monetary Score]]</f>
        <v>512</v>
      </c>
      <c r="AO510" s="15" t="str">
        <f>IF(AN510="555","Champions",
IF(AND(LEFT(AN510,1)="5", MID(AN510,2,1)&gt;="3"),"Loyal Customers",
IF(MID(AN510,2,1)="5","Frequent Buyers",
IF(RIGHT(AN510,1)="5","Big Spenders",
IF(LEFT(AN510,1)="4","Potential Loyalists",
IF(LEFT(AN510,1)="3","Needs Attention",
IF(LEFT(AN510,1)="2","About to Sleep",
IF(LEFT(AN510,1)="1","Lost",
IF(LEFT(AN510,1)&lt;="2","At Risk","Others")))))))))</f>
        <v>Others</v>
      </c>
    </row>
    <row r="511" spans="1:41" x14ac:dyDescent="0.3">
      <c r="A511">
        <v>10352</v>
      </c>
      <c r="B511">
        <v>1963</v>
      </c>
      <c r="C511" t="s">
        <v>28</v>
      </c>
      <c r="D511" t="s">
        <v>42</v>
      </c>
      <c r="E511">
        <v>34213</v>
      </c>
      <c r="F511">
        <v>1</v>
      </c>
      <c r="G511">
        <v>1</v>
      </c>
      <c r="H511" s="1">
        <v>41159</v>
      </c>
      <c r="I511">
        <v>2</v>
      </c>
      <c r="J511">
        <v>50</v>
      </c>
      <c r="K511">
        <v>4</v>
      </c>
      <c r="L511">
        <v>28</v>
      </c>
      <c r="M511">
        <v>6</v>
      </c>
      <c r="N511">
        <v>3</v>
      </c>
      <c r="O511">
        <v>26</v>
      </c>
      <c r="P511">
        <v>3</v>
      </c>
      <c r="Q511">
        <v>3</v>
      </c>
      <c r="R511">
        <v>1</v>
      </c>
      <c r="S511">
        <v>2</v>
      </c>
      <c r="T511">
        <v>9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 t="s">
        <v>43</v>
      </c>
      <c r="AC511" s="13">
        <f>SUM(Table13[[#This Row],[MntWines]:[MntGoldProds]])</f>
        <v>117</v>
      </c>
      <c r="AD511" s="13">
        <f>AVERAGE(Table13[[#This Row],[MntWines]:[MntGoldProds]])</f>
        <v>19.5</v>
      </c>
      <c r="AG511">
        <f>SUM(Table13[[#This Row],[NumDealsPurchases]:[NumStorePurchases]])</f>
        <v>9</v>
      </c>
      <c r="AH511" s="14">
        <f>44232-Table13[[#This Row],[Dt_Customer]]</f>
        <v>3073</v>
      </c>
      <c r="AJ511" s="13">
        <f>Table13[[#This Row],[NumDealsPurchases]]/Table13[[#This Row],[Total Number of Purchases]]*100</f>
        <v>33.333333333333329</v>
      </c>
      <c r="AK511">
        <f>6-ROUNDUP(_xlfn.PERCENTRANK.INC(Table13[Recency],Table13[[#This Row],[Recency]])*5, 0)</f>
        <v>5</v>
      </c>
      <c r="AL511" s="15">
        <f>ROUNDUP(_xlfn.PERCENTRANK.INC(Table13[Total Number of Purchases],Table13[[#This Row],[Total Number of Purchases]])*5,0)</f>
        <v>2</v>
      </c>
      <c r="AM511" s="15">
        <f>ROUNDUP(_xlfn.PERCENTRANK.INC(Table13[Total Spend],Table13[[#This Row],[Total Spend]])*5,0)</f>
        <v>2</v>
      </c>
      <c r="AN511" s="15" t="str">
        <f>Table13[[#This Row],[Recency Score]]&amp;Table13[[#This Row],[Frequency Score]]&amp;Table13[[#This Row],[Monetary Score]]</f>
        <v>522</v>
      </c>
      <c r="AO511" s="15" t="str">
        <f>IF(AN511="555","Champions",
IF(AND(LEFT(AN511,1)="5", MID(AN511,2,1)&gt;="3"),"Loyal Customers",
IF(MID(AN511,2,1)="5","Frequent Buyers",
IF(RIGHT(AN511,1)="5","Big Spenders",
IF(LEFT(AN511,1)="4","Potential Loyalists",
IF(LEFT(AN511,1)="3","Needs Attention",
IF(LEFT(AN511,1)="2","About to Sleep",
IF(LEFT(AN511,1)="1","Lost",
IF(LEFT(AN511,1)&lt;="2","At Risk","Others")))))))))</f>
        <v>Others</v>
      </c>
    </row>
    <row r="512" spans="1:41" x14ac:dyDescent="0.3">
      <c r="A512">
        <v>3645</v>
      </c>
      <c r="B512">
        <v>1972</v>
      </c>
      <c r="C512" t="s">
        <v>37</v>
      </c>
      <c r="D512" t="s">
        <v>31</v>
      </c>
      <c r="E512">
        <v>27213</v>
      </c>
      <c r="F512">
        <v>1</v>
      </c>
      <c r="G512">
        <v>0</v>
      </c>
      <c r="H512" s="1">
        <v>41151</v>
      </c>
      <c r="I512">
        <v>19</v>
      </c>
      <c r="J512">
        <v>19</v>
      </c>
      <c r="K512">
        <v>3</v>
      </c>
      <c r="L512">
        <v>26</v>
      </c>
      <c r="M512">
        <v>10</v>
      </c>
      <c r="N512">
        <v>9</v>
      </c>
      <c r="O512">
        <v>3</v>
      </c>
      <c r="P512">
        <v>3</v>
      </c>
      <c r="Q512">
        <v>2</v>
      </c>
      <c r="R512">
        <v>0</v>
      </c>
      <c r="S512">
        <v>4</v>
      </c>
      <c r="T512">
        <v>8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 t="s">
        <v>30</v>
      </c>
      <c r="AC512" s="13">
        <f>SUM(Table13[[#This Row],[MntWines]:[MntGoldProds]])</f>
        <v>70</v>
      </c>
      <c r="AD512" s="13">
        <f>AVERAGE(Table13[[#This Row],[MntWines]:[MntGoldProds]])</f>
        <v>11.666666666666666</v>
      </c>
      <c r="AG512">
        <f>SUM(Table13[[#This Row],[NumDealsPurchases]:[NumStorePurchases]])</f>
        <v>9</v>
      </c>
      <c r="AH512" s="14">
        <f>44232-Table13[[#This Row],[Dt_Customer]]</f>
        <v>3081</v>
      </c>
      <c r="AJ512" s="13">
        <f>Table13[[#This Row],[NumDealsPurchases]]/Table13[[#This Row],[Total Number of Purchases]]*100</f>
        <v>33.333333333333329</v>
      </c>
      <c r="AK512">
        <f>6-ROUNDUP(_xlfn.PERCENTRANK.INC(Table13[Recency],Table13[[#This Row],[Recency]])*5, 0)</f>
        <v>5</v>
      </c>
      <c r="AL512" s="15">
        <f>ROUNDUP(_xlfn.PERCENTRANK.INC(Table13[Total Number of Purchases],Table13[[#This Row],[Total Number of Purchases]])*5,0)</f>
        <v>2</v>
      </c>
      <c r="AM512" s="15">
        <f>ROUNDUP(_xlfn.PERCENTRANK.INC(Table13[Total Spend],Table13[[#This Row],[Total Spend]])*5,0)</f>
        <v>2</v>
      </c>
      <c r="AN512" s="15" t="str">
        <f>Table13[[#This Row],[Recency Score]]&amp;Table13[[#This Row],[Frequency Score]]&amp;Table13[[#This Row],[Monetary Score]]</f>
        <v>522</v>
      </c>
      <c r="AO512" s="15" t="str">
        <f>IF(AN512="555","Champions",
IF(AND(LEFT(AN512,1)="5", MID(AN512,2,1)&gt;="3"),"Loyal Customers",
IF(MID(AN512,2,1)="5","Frequent Buyers",
IF(RIGHT(AN512,1)="5","Big Spenders",
IF(LEFT(AN512,1)="4","Potential Loyalists",
IF(LEFT(AN512,1)="3","Needs Attention",
IF(LEFT(AN512,1)="2","About to Sleep",
IF(LEFT(AN512,1)="1","Lost",
IF(LEFT(AN512,1)&lt;="2","At Risk","Others")))))))))</f>
        <v>Others</v>
      </c>
    </row>
    <row r="513" spans="1:41" x14ac:dyDescent="0.3">
      <c r="A513">
        <v>2715</v>
      </c>
      <c r="B513">
        <v>1966</v>
      </c>
      <c r="C513" t="s">
        <v>41</v>
      </c>
      <c r="D513" t="s">
        <v>29</v>
      </c>
      <c r="E513">
        <v>29435</v>
      </c>
      <c r="F513">
        <v>1</v>
      </c>
      <c r="G513">
        <v>1</v>
      </c>
      <c r="H513" s="1">
        <v>41127</v>
      </c>
      <c r="I513">
        <v>11</v>
      </c>
      <c r="J513">
        <v>70</v>
      </c>
      <c r="K513">
        <v>3</v>
      </c>
      <c r="L513">
        <v>37</v>
      </c>
      <c r="M513">
        <v>4</v>
      </c>
      <c r="N513">
        <v>2</v>
      </c>
      <c r="O513">
        <v>64</v>
      </c>
      <c r="P513">
        <v>4</v>
      </c>
      <c r="Q513">
        <v>3</v>
      </c>
      <c r="R513">
        <v>2</v>
      </c>
      <c r="S513">
        <v>2</v>
      </c>
      <c r="T513">
        <v>9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 t="s">
        <v>32</v>
      </c>
      <c r="AC513" s="13">
        <f>SUM(Table13[[#This Row],[MntWines]:[MntGoldProds]])</f>
        <v>180</v>
      </c>
      <c r="AD513" s="13">
        <f>AVERAGE(Table13[[#This Row],[MntWines]:[MntGoldProds]])</f>
        <v>30</v>
      </c>
      <c r="AG513">
        <f>SUM(Table13[[#This Row],[NumDealsPurchases]:[NumStorePurchases]])</f>
        <v>11</v>
      </c>
      <c r="AH513" s="14">
        <f>44232-Table13[[#This Row],[Dt_Customer]]</f>
        <v>3105</v>
      </c>
      <c r="AJ513" s="13">
        <f>Table13[[#This Row],[NumDealsPurchases]]/Table13[[#This Row],[Total Number of Purchases]]*100</f>
        <v>36.363636363636367</v>
      </c>
      <c r="AK513">
        <f>6-ROUNDUP(_xlfn.PERCENTRANK.INC(Table13[Recency],Table13[[#This Row],[Recency]])*5, 0)</f>
        <v>5</v>
      </c>
      <c r="AL513" s="15">
        <f>ROUNDUP(_xlfn.PERCENTRANK.INC(Table13[Total Number of Purchases],Table13[[#This Row],[Total Number of Purchases]])*5,0)</f>
        <v>2</v>
      </c>
      <c r="AM513" s="15">
        <f>ROUNDUP(_xlfn.PERCENTRANK.INC(Table13[Total Spend],Table13[[#This Row],[Total Spend]])*5,0)</f>
        <v>2</v>
      </c>
      <c r="AN513" s="15" t="str">
        <f>Table13[[#This Row],[Recency Score]]&amp;Table13[[#This Row],[Frequency Score]]&amp;Table13[[#This Row],[Monetary Score]]</f>
        <v>522</v>
      </c>
      <c r="AO513" s="15" t="str">
        <f>IF(AN513="555","Champions",
IF(AND(LEFT(AN513,1)="5", MID(AN513,2,1)&gt;="3"),"Loyal Customers",
IF(MID(AN513,2,1)="5","Frequent Buyers",
IF(RIGHT(AN513,1)="5","Big Spenders",
IF(LEFT(AN513,1)="4","Potential Loyalists",
IF(LEFT(AN513,1)="3","Needs Attention",
IF(LEFT(AN513,1)="2","About to Sleep",
IF(LEFT(AN513,1)="1","Lost",
IF(LEFT(AN513,1)&lt;="2","At Risk","Others")))))))))</f>
        <v>Others</v>
      </c>
    </row>
    <row r="514" spans="1:41" hidden="1" x14ac:dyDescent="0.3">
      <c r="A514">
        <v>11004</v>
      </c>
      <c r="B514">
        <v>1893</v>
      </c>
      <c r="C514" t="s">
        <v>38</v>
      </c>
      <c r="D514" t="s">
        <v>31</v>
      </c>
      <c r="E514">
        <v>60182</v>
      </c>
      <c r="F514">
        <v>0</v>
      </c>
      <c r="G514">
        <v>1</v>
      </c>
      <c r="H514" s="1">
        <v>41776</v>
      </c>
      <c r="I514">
        <v>23</v>
      </c>
      <c r="J514">
        <v>8</v>
      </c>
      <c r="K514">
        <v>0</v>
      </c>
      <c r="L514">
        <v>5</v>
      </c>
      <c r="M514">
        <v>7</v>
      </c>
      <c r="N514">
        <v>0</v>
      </c>
      <c r="O514">
        <v>2</v>
      </c>
      <c r="P514">
        <v>1</v>
      </c>
      <c r="Q514">
        <v>1</v>
      </c>
      <c r="R514">
        <v>0</v>
      </c>
      <c r="S514">
        <v>2</v>
      </c>
      <c r="T514">
        <v>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43</v>
      </c>
      <c r="AC514">
        <f>SUM(Table13[[#This Row],[MntWines]:[MntGoldProds]])</f>
        <v>22</v>
      </c>
      <c r="AD514">
        <f>AVERAGE(Table13[[#This Row],[MntWines]:[MntGoldProds]])</f>
        <v>3.6666666666666665</v>
      </c>
      <c r="AG514">
        <f>SUM(Table13[[#This Row],[NumDealsPurchases]:[NumStorePurchases]])</f>
        <v>4</v>
      </c>
      <c r="AH514" s="1">
        <f>44232-Table13[[#This Row],[Dt_Customer]]</f>
        <v>2456</v>
      </c>
      <c r="AJ514">
        <f>Table13[[#This Row],[NumDealsPurchases]]/Table13[[#This Row],[Total Number of Purchases]]*100</f>
        <v>25</v>
      </c>
      <c r="AK514">
        <f>6-ROUNDUP(_xlfn.PERCENTRANK.INC(Table13[Recency],Table13[[#This Row],[Recency]])*5, 0)</f>
        <v>4</v>
      </c>
      <c r="AL514" s="15">
        <f>ROUNDUP(_xlfn.PERCENTRANK.INC(Table13[Total Number of Purchases],Table13[[#This Row],[Total Number of Purchases]])*5,0)</f>
        <v>1</v>
      </c>
      <c r="AM514" s="15">
        <f>ROUNDUP(_xlfn.PERCENTRANK.INC(Table13[Total Spend],Table13[[#This Row],[Total Spend]])*5,0)</f>
        <v>1</v>
      </c>
      <c r="AN514" s="15" t="str">
        <f>Table13[[#This Row],[Recency Score]]&amp;Table13[[#This Row],[Frequency Score]]&amp;Table13[[#This Row],[Monetary Score]]</f>
        <v>411</v>
      </c>
      <c r="AO514" s="15" t="str">
        <f>IF(AN514="555","Champions",
IF(AND(LEFT(AN514,1)="5", MID(AN514,2,1)&gt;="3"),"Loyal Customers",
IF(MID(AN514,2,1)="5","Frequent Buyers",
IF(RIGHT(AN514,1)="5","Big Spenders",
IF(LEFT(AN514,1)="4","Potential Loyalists",
IF(LEFT(AN514,1)="3","Needs Attention",
IF(LEFT(AN514,1)="2","About to Sleep",
IF(LEFT(AN514,1)="1","Lost",
IF(LEFT(AN514,1)&lt;="2","At Risk","Others")))))))))</f>
        <v>Potential Loyalists</v>
      </c>
    </row>
    <row r="515" spans="1:41" x14ac:dyDescent="0.3">
      <c r="A515">
        <v>7990</v>
      </c>
      <c r="B515">
        <v>1947</v>
      </c>
      <c r="C515" t="s">
        <v>28</v>
      </c>
      <c r="D515" t="s">
        <v>33</v>
      </c>
      <c r="E515">
        <v>27469</v>
      </c>
      <c r="F515">
        <v>0</v>
      </c>
      <c r="G515">
        <v>0</v>
      </c>
      <c r="H515" s="1">
        <v>41123</v>
      </c>
      <c r="I515">
        <v>2</v>
      </c>
      <c r="J515">
        <v>9</v>
      </c>
      <c r="K515">
        <v>1</v>
      </c>
      <c r="L515">
        <v>2</v>
      </c>
      <c r="M515">
        <v>3</v>
      </c>
      <c r="N515">
        <v>2</v>
      </c>
      <c r="O515">
        <v>0</v>
      </c>
      <c r="P515">
        <v>1</v>
      </c>
      <c r="Q515">
        <v>0</v>
      </c>
      <c r="R515">
        <v>0</v>
      </c>
      <c r="S515">
        <v>3</v>
      </c>
      <c r="T515">
        <v>6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32</v>
      </c>
      <c r="AC515" s="13">
        <f>SUM(Table13[[#This Row],[MntWines]:[MntGoldProds]])</f>
        <v>17</v>
      </c>
      <c r="AD515" s="13">
        <f>AVERAGE(Table13[[#This Row],[MntWines]:[MntGoldProds]])</f>
        <v>2.8333333333333335</v>
      </c>
      <c r="AG515">
        <f>SUM(Table13[[#This Row],[NumDealsPurchases]:[NumStorePurchases]])</f>
        <v>4</v>
      </c>
      <c r="AH515" s="14">
        <f>44232-Table13[[#This Row],[Dt_Customer]]</f>
        <v>3109</v>
      </c>
      <c r="AJ515" s="13">
        <f>Table13[[#This Row],[NumDealsPurchases]]/Table13[[#This Row],[Total Number of Purchases]]*100</f>
        <v>25</v>
      </c>
      <c r="AK515">
        <f>6-ROUNDUP(_xlfn.PERCENTRANK.INC(Table13[Recency],Table13[[#This Row],[Recency]])*5, 0)</f>
        <v>5</v>
      </c>
      <c r="AL515" s="15">
        <f>ROUNDUP(_xlfn.PERCENTRANK.INC(Table13[Total Number of Purchases],Table13[[#This Row],[Total Number of Purchases]])*5,0)</f>
        <v>1</v>
      </c>
      <c r="AM515" s="15">
        <f>ROUNDUP(_xlfn.PERCENTRANK.INC(Table13[Total Spend],Table13[[#This Row],[Total Spend]])*5,0)</f>
        <v>1</v>
      </c>
      <c r="AN515" s="15" t="str">
        <f>Table13[[#This Row],[Recency Score]]&amp;Table13[[#This Row],[Frequency Score]]&amp;Table13[[#This Row],[Monetary Score]]</f>
        <v>511</v>
      </c>
      <c r="AO515" s="15" t="str">
        <f>IF(AN515="555","Champions",
IF(AND(LEFT(AN515,1)="5", MID(AN515,2,1)&gt;="3"),"Loyal Customers",
IF(MID(AN515,2,1)="5","Frequent Buyers",
IF(RIGHT(AN515,1)="5","Big Spenders",
IF(LEFT(AN515,1)="4","Potential Loyalists",
IF(LEFT(AN515,1)="3","Needs Attention",
IF(LEFT(AN515,1)="2","About to Sleep",
IF(LEFT(AN515,1)="1","Lost",
IF(LEFT(AN515,1)&lt;="2","At Risk","Others")))))))))</f>
        <v>Others</v>
      </c>
    </row>
    <row r="516" spans="1:41" x14ac:dyDescent="0.3">
      <c r="A516">
        <v>7300</v>
      </c>
      <c r="B516">
        <v>1952</v>
      </c>
      <c r="C516" t="s">
        <v>28</v>
      </c>
      <c r="D516" t="s">
        <v>29</v>
      </c>
      <c r="E516">
        <v>69142</v>
      </c>
      <c r="F516">
        <v>0</v>
      </c>
      <c r="G516">
        <v>1</v>
      </c>
      <c r="H516" s="1">
        <v>41819</v>
      </c>
      <c r="I516">
        <v>50</v>
      </c>
      <c r="J516">
        <v>448</v>
      </c>
      <c r="K516">
        <v>4</v>
      </c>
      <c r="L516">
        <v>34</v>
      </c>
      <c r="M516">
        <v>6</v>
      </c>
      <c r="N516">
        <v>4</v>
      </c>
      <c r="O516">
        <v>39</v>
      </c>
      <c r="P516">
        <v>3</v>
      </c>
      <c r="Q516">
        <v>8</v>
      </c>
      <c r="R516">
        <v>1</v>
      </c>
      <c r="S516">
        <v>7</v>
      </c>
      <c r="T516">
        <v>5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 t="s">
        <v>40</v>
      </c>
      <c r="AC516" s="13">
        <f>SUM(Table13[[#This Row],[MntWines]:[MntGoldProds]])</f>
        <v>535</v>
      </c>
      <c r="AD516" s="13">
        <f>AVERAGE(Table13[[#This Row],[MntWines]:[MntGoldProds]])</f>
        <v>89.166666666666671</v>
      </c>
      <c r="AG516">
        <f>SUM(Table13[[#This Row],[NumDealsPurchases]:[NumStorePurchases]])</f>
        <v>19</v>
      </c>
      <c r="AH516" s="14">
        <f>44232-Table13[[#This Row],[Dt_Customer]]</f>
        <v>2413</v>
      </c>
      <c r="AJ516" s="13">
        <f>Table13[[#This Row],[NumDealsPurchases]]/Table13[[#This Row],[Total Number of Purchases]]*100</f>
        <v>15.789473684210526</v>
      </c>
      <c r="AK516">
        <f>6-ROUNDUP(_xlfn.PERCENTRANK.INC(Table13[Recency],Table13[[#This Row],[Recency]])*5, 0)</f>
        <v>3</v>
      </c>
      <c r="AL516" s="15">
        <f>ROUNDUP(_xlfn.PERCENTRANK.INC(Table13[Total Number of Purchases],Table13[[#This Row],[Total Number of Purchases]])*5,0)</f>
        <v>4</v>
      </c>
      <c r="AM516" s="15">
        <f>ROUNDUP(_xlfn.PERCENTRANK.INC(Table13[Total Spend],Table13[[#This Row],[Total Spend]])*5,0)</f>
        <v>3</v>
      </c>
      <c r="AN516" s="15" t="str">
        <f>Table13[[#This Row],[Recency Score]]&amp;Table13[[#This Row],[Frequency Score]]&amp;Table13[[#This Row],[Monetary Score]]</f>
        <v>343</v>
      </c>
      <c r="AO516" s="15" t="str">
        <f>IF(AN516="555","Champions",
IF(AND(LEFT(AN516,1)="5", MID(AN516,2,1)&gt;="3"),"Loyal Customers",
IF(MID(AN516,2,1)="5","Frequent Buyers",
IF(RIGHT(AN516,1)="5","Big Spenders",
IF(LEFT(AN516,1)="4","Potential Loyalists",
IF(LEFT(AN516,1)="3","Needs Attention",
IF(LEFT(AN516,1)="2","About to Sleep",
IF(LEFT(AN516,1)="1","Lost",
IF(LEFT(AN516,1)&lt;="2","At Risk","Others")))))))))</f>
        <v>Needs Attention</v>
      </c>
    </row>
    <row r="517" spans="1:41" x14ac:dyDescent="0.3">
      <c r="A517">
        <v>5633</v>
      </c>
      <c r="B517">
        <v>1980</v>
      </c>
      <c r="C517" t="s">
        <v>28</v>
      </c>
      <c r="D517" t="s">
        <v>33</v>
      </c>
      <c r="E517">
        <v>50183</v>
      </c>
      <c r="F517">
        <v>1</v>
      </c>
      <c r="G517">
        <v>1</v>
      </c>
      <c r="H517" s="1">
        <v>41815</v>
      </c>
      <c r="I517">
        <v>47</v>
      </c>
      <c r="J517">
        <v>97</v>
      </c>
      <c r="K517">
        <v>12</v>
      </c>
      <c r="L517">
        <v>84</v>
      </c>
      <c r="M517">
        <v>13</v>
      </c>
      <c r="N517">
        <v>10</v>
      </c>
      <c r="O517">
        <v>15</v>
      </c>
      <c r="P517">
        <v>7</v>
      </c>
      <c r="Q517">
        <v>3</v>
      </c>
      <c r="R517">
        <v>1</v>
      </c>
      <c r="S517">
        <v>6</v>
      </c>
      <c r="T517">
        <v>5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43</v>
      </c>
      <c r="AC517" s="13">
        <f>SUM(Table13[[#This Row],[MntWines]:[MntGoldProds]])</f>
        <v>231</v>
      </c>
      <c r="AD517" s="13">
        <f>AVERAGE(Table13[[#This Row],[MntWines]:[MntGoldProds]])</f>
        <v>38.5</v>
      </c>
      <c r="AG517">
        <f>SUM(Table13[[#This Row],[NumDealsPurchases]:[NumStorePurchases]])</f>
        <v>17</v>
      </c>
      <c r="AH517" s="14">
        <f>44232-Table13[[#This Row],[Dt_Customer]]</f>
        <v>2417</v>
      </c>
      <c r="AJ517" s="13">
        <f>Table13[[#This Row],[NumDealsPurchases]]/Table13[[#This Row],[Total Number of Purchases]]*100</f>
        <v>41.17647058823529</v>
      </c>
      <c r="AK517">
        <f>6-ROUNDUP(_xlfn.PERCENTRANK.INC(Table13[Recency],Table13[[#This Row],[Recency]])*5, 0)</f>
        <v>3</v>
      </c>
      <c r="AL517" s="15">
        <f>ROUNDUP(_xlfn.PERCENTRANK.INC(Table13[Total Number of Purchases],Table13[[#This Row],[Total Number of Purchases]])*5,0)</f>
        <v>3</v>
      </c>
      <c r="AM517" s="15">
        <f>ROUNDUP(_xlfn.PERCENTRANK.INC(Table13[Total Spend],Table13[[#This Row],[Total Spend]])*5,0)</f>
        <v>3</v>
      </c>
      <c r="AN517" s="15" t="str">
        <f>Table13[[#This Row],[Recency Score]]&amp;Table13[[#This Row],[Frequency Score]]&amp;Table13[[#This Row],[Monetary Score]]</f>
        <v>333</v>
      </c>
      <c r="AO517" s="15" t="str">
        <f>IF(AN517="555","Champions",
IF(AND(LEFT(AN517,1)="5", MID(AN517,2,1)&gt;="3"),"Loyal Customers",
IF(MID(AN517,2,1)="5","Frequent Buyers",
IF(RIGHT(AN517,1)="5","Big Spenders",
IF(LEFT(AN517,1)="4","Potential Loyalists",
IF(LEFT(AN517,1)="3","Needs Attention",
IF(LEFT(AN517,1)="2","About to Sleep",
IF(LEFT(AN517,1)="1","Lost",
IF(LEFT(AN517,1)&lt;="2","At Risk","Others")))))))))</f>
        <v>Needs Attention</v>
      </c>
    </row>
    <row r="518" spans="1:41" x14ac:dyDescent="0.3">
      <c r="A518">
        <v>4550</v>
      </c>
      <c r="B518">
        <v>1966</v>
      </c>
      <c r="C518" t="s">
        <v>41</v>
      </c>
      <c r="D518" t="s">
        <v>35</v>
      </c>
      <c r="E518">
        <v>33564</v>
      </c>
      <c r="F518">
        <v>0</v>
      </c>
      <c r="G518">
        <v>1</v>
      </c>
      <c r="H518" s="1">
        <v>41814</v>
      </c>
      <c r="I518">
        <v>51</v>
      </c>
      <c r="J518">
        <v>61</v>
      </c>
      <c r="K518">
        <v>0</v>
      </c>
      <c r="L518">
        <v>3</v>
      </c>
      <c r="M518">
        <v>0</v>
      </c>
      <c r="N518">
        <v>0</v>
      </c>
      <c r="O518">
        <v>7</v>
      </c>
      <c r="P518">
        <v>1</v>
      </c>
      <c r="Q518">
        <v>1</v>
      </c>
      <c r="R518">
        <v>1</v>
      </c>
      <c r="S518">
        <v>3</v>
      </c>
      <c r="T518">
        <v>5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30</v>
      </c>
      <c r="AC518" s="13">
        <f>SUM(Table13[[#This Row],[MntWines]:[MntGoldProds]])</f>
        <v>71</v>
      </c>
      <c r="AD518" s="13">
        <f>AVERAGE(Table13[[#This Row],[MntWines]:[MntGoldProds]])</f>
        <v>11.833333333333334</v>
      </c>
      <c r="AG518">
        <f>SUM(Table13[[#This Row],[NumDealsPurchases]:[NumStorePurchases]])</f>
        <v>6</v>
      </c>
      <c r="AH518" s="14">
        <f>44232-Table13[[#This Row],[Dt_Customer]]</f>
        <v>2418</v>
      </c>
      <c r="AJ518" s="13">
        <f>Table13[[#This Row],[NumDealsPurchases]]/Table13[[#This Row],[Total Number of Purchases]]*100</f>
        <v>16.666666666666664</v>
      </c>
      <c r="AK518">
        <f>6-ROUNDUP(_xlfn.PERCENTRANK.INC(Table13[Recency],Table13[[#This Row],[Recency]])*5, 0)</f>
        <v>3</v>
      </c>
      <c r="AL518" s="15">
        <f>ROUNDUP(_xlfn.PERCENTRANK.INC(Table13[Total Number of Purchases],Table13[[#This Row],[Total Number of Purchases]])*5,0)</f>
        <v>1</v>
      </c>
      <c r="AM518" s="15">
        <f>ROUNDUP(_xlfn.PERCENTRANK.INC(Table13[Total Spend],Table13[[#This Row],[Total Spend]])*5,0)</f>
        <v>2</v>
      </c>
      <c r="AN518" s="15" t="str">
        <f>Table13[[#This Row],[Recency Score]]&amp;Table13[[#This Row],[Frequency Score]]&amp;Table13[[#This Row],[Monetary Score]]</f>
        <v>312</v>
      </c>
      <c r="AO518" s="15" t="str">
        <f>IF(AN518="555","Champions",
IF(AND(LEFT(AN518,1)="5", MID(AN518,2,1)&gt;="3"),"Loyal Customers",
IF(MID(AN518,2,1)="5","Frequent Buyers",
IF(RIGHT(AN518,1)="5","Big Spenders",
IF(LEFT(AN518,1)="4","Potential Loyalists",
IF(LEFT(AN518,1)="3","Needs Attention",
IF(LEFT(AN518,1)="2","About to Sleep",
IF(LEFT(AN518,1)="1","Lost",
IF(LEFT(AN518,1)&lt;="2","At Risk","Others")))))))))</f>
        <v>Needs Attention</v>
      </c>
    </row>
    <row r="519" spans="1:41" x14ac:dyDescent="0.3">
      <c r="A519">
        <v>2591</v>
      </c>
      <c r="B519">
        <v>1959</v>
      </c>
      <c r="C519" t="s">
        <v>28</v>
      </c>
      <c r="D519" t="s">
        <v>42</v>
      </c>
      <c r="E519">
        <v>76320</v>
      </c>
      <c r="F519">
        <v>0</v>
      </c>
      <c r="G519">
        <v>1</v>
      </c>
      <c r="H519" s="1">
        <v>41812</v>
      </c>
      <c r="I519">
        <v>49</v>
      </c>
      <c r="J519">
        <v>526</v>
      </c>
      <c r="K519">
        <v>35</v>
      </c>
      <c r="L519">
        <v>214</v>
      </c>
      <c r="M519">
        <v>69</v>
      </c>
      <c r="N519">
        <v>53</v>
      </c>
      <c r="O519">
        <v>35</v>
      </c>
      <c r="P519">
        <v>2</v>
      </c>
      <c r="Q519">
        <v>6</v>
      </c>
      <c r="R519">
        <v>3</v>
      </c>
      <c r="S519">
        <v>4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34</v>
      </c>
      <c r="AC519" s="13">
        <f>SUM(Table13[[#This Row],[MntWines]:[MntGoldProds]])</f>
        <v>932</v>
      </c>
      <c r="AD519" s="13">
        <f>AVERAGE(Table13[[#This Row],[MntWines]:[MntGoldProds]])</f>
        <v>155.33333333333334</v>
      </c>
      <c r="AG519">
        <f>SUM(Table13[[#This Row],[NumDealsPurchases]:[NumStorePurchases]])</f>
        <v>15</v>
      </c>
      <c r="AH519" s="14">
        <f>44232-Table13[[#This Row],[Dt_Customer]]</f>
        <v>2420</v>
      </c>
      <c r="AJ519" s="13">
        <f>Table13[[#This Row],[NumDealsPurchases]]/Table13[[#This Row],[Total Number of Purchases]]*100</f>
        <v>13.333333333333334</v>
      </c>
      <c r="AK519">
        <f>6-ROUNDUP(_xlfn.PERCENTRANK.INC(Table13[Recency],Table13[[#This Row],[Recency]])*5, 0)</f>
        <v>3</v>
      </c>
      <c r="AL519" s="15">
        <f>ROUNDUP(_xlfn.PERCENTRANK.INC(Table13[Total Number of Purchases],Table13[[#This Row],[Total Number of Purchases]])*5,0)</f>
        <v>3</v>
      </c>
      <c r="AM519" s="15">
        <f>ROUNDUP(_xlfn.PERCENTRANK.INC(Table13[Total Spend],Table13[[#This Row],[Total Spend]])*5,0)</f>
        <v>4</v>
      </c>
      <c r="AN519" s="15" t="str">
        <f>Table13[[#This Row],[Recency Score]]&amp;Table13[[#This Row],[Frequency Score]]&amp;Table13[[#This Row],[Monetary Score]]</f>
        <v>334</v>
      </c>
      <c r="AO519" s="15" t="str">
        <f>IF(AN519="555","Champions",
IF(AND(LEFT(AN519,1)="5", MID(AN519,2,1)&gt;="3"),"Loyal Customers",
IF(MID(AN519,2,1)="5","Frequent Buyers",
IF(RIGHT(AN519,1)="5","Big Spenders",
IF(LEFT(AN519,1)="4","Potential Loyalists",
IF(LEFT(AN519,1)="3","Needs Attention",
IF(LEFT(AN519,1)="2","About to Sleep",
IF(LEFT(AN519,1)="1","Lost",
IF(LEFT(AN519,1)&lt;="2","At Risk","Others")))))))))</f>
        <v>Needs Attention</v>
      </c>
    </row>
    <row r="520" spans="1:41" x14ac:dyDescent="0.3">
      <c r="A520">
        <v>1640</v>
      </c>
      <c r="B520">
        <v>1954</v>
      </c>
      <c r="C520" t="s">
        <v>28</v>
      </c>
      <c r="D520" t="s">
        <v>29</v>
      </c>
      <c r="E520">
        <v>64587</v>
      </c>
      <c r="F520">
        <v>1</v>
      </c>
      <c r="G520">
        <v>1</v>
      </c>
      <c r="H520" s="1">
        <v>41812</v>
      </c>
      <c r="I520">
        <v>49</v>
      </c>
      <c r="J520">
        <v>66</v>
      </c>
      <c r="K520">
        <v>0</v>
      </c>
      <c r="L520">
        <v>16</v>
      </c>
      <c r="M520">
        <v>0</v>
      </c>
      <c r="N520">
        <v>6</v>
      </c>
      <c r="O520">
        <v>20</v>
      </c>
      <c r="P520">
        <v>2</v>
      </c>
      <c r="Q520">
        <v>1</v>
      </c>
      <c r="R520">
        <v>1</v>
      </c>
      <c r="S520">
        <v>4</v>
      </c>
      <c r="T520">
        <v>3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30</v>
      </c>
      <c r="AC520" s="13">
        <f>SUM(Table13[[#This Row],[MntWines]:[MntGoldProds]])</f>
        <v>108</v>
      </c>
      <c r="AD520" s="13">
        <f>AVERAGE(Table13[[#This Row],[MntWines]:[MntGoldProds]])</f>
        <v>18</v>
      </c>
      <c r="AG520">
        <f>SUM(Table13[[#This Row],[NumDealsPurchases]:[NumStorePurchases]])</f>
        <v>8</v>
      </c>
      <c r="AH520" s="14">
        <f>44232-Table13[[#This Row],[Dt_Customer]]</f>
        <v>2420</v>
      </c>
      <c r="AJ520" s="13">
        <f>Table13[[#This Row],[NumDealsPurchases]]/Table13[[#This Row],[Total Number of Purchases]]*100</f>
        <v>25</v>
      </c>
      <c r="AK520">
        <f>6-ROUNDUP(_xlfn.PERCENTRANK.INC(Table13[Recency],Table13[[#This Row],[Recency]])*5, 0)</f>
        <v>3</v>
      </c>
      <c r="AL520" s="15">
        <f>ROUNDUP(_xlfn.PERCENTRANK.INC(Table13[Total Number of Purchases],Table13[[#This Row],[Total Number of Purchases]])*5,0)</f>
        <v>2</v>
      </c>
      <c r="AM520" s="15">
        <f>ROUNDUP(_xlfn.PERCENTRANK.INC(Table13[Total Spend],Table13[[#This Row],[Total Spend]])*5,0)</f>
        <v>2</v>
      </c>
      <c r="AN520" s="15" t="str">
        <f>Table13[[#This Row],[Recency Score]]&amp;Table13[[#This Row],[Frequency Score]]&amp;Table13[[#This Row],[Monetary Score]]</f>
        <v>322</v>
      </c>
      <c r="AO520" s="15" t="str">
        <f>IF(AN520="555","Champions",
IF(AND(LEFT(AN520,1)="5", MID(AN520,2,1)&gt;="3"),"Loyal Customers",
IF(MID(AN520,2,1)="5","Frequent Buyers",
IF(RIGHT(AN520,1)="5","Big Spenders",
IF(LEFT(AN520,1)="4","Potential Loyalists",
IF(LEFT(AN520,1)="3","Needs Attention",
IF(LEFT(AN520,1)="2","About to Sleep",
IF(LEFT(AN520,1)="1","Lost",
IF(LEFT(AN520,1)&lt;="2","At Risk","Others")))))))))</f>
        <v>Needs Attention</v>
      </c>
    </row>
    <row r="521" spans="1:41" x14ac:dyDescent="0.3">
      <c r="A521">
        <v>10403</v>
      </c>
      <c r="B521">
        <v>1978</v>
      </c>
      <c r="C521" t="s">
        <v>28</v>
      </c>
      <c r="D521" t="s">
        <v>35</v>
      </c>
      <c r="E521">
        <v>16531</v>
      </c>
      <c r="F521">
        <v>1</v>
      </c>
      <c r="G521">
        <v>0</v>
      </c>
      <c r="H521" s="1">
        <v>41808</v>
      </c>
      <c r="I521">
        <v>43</v>
      </c>
      <c r="J521">
        <v>2</v>
      </c>
      <c r="K521">
        <v>13</v>
      </c>
      <c r="L521">
        <v>6</v>
      </c>
      <c r="M521">
        <v>7</v>
      </c>
      <c r="N521">
        <v>5</v>
      </c>
      <c r="O521">
        <v>11</v>
      </c>
      <c r="P521">
        <v>3</v>
      </c>
      <c r="Q521">
        <v>3</v>
      </c>
      <c r="R521">
        <v>0</v>
      </c>
      <c r="S521">
        <v>3</v>
      </c>
      <c r="T521">
        <v>7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32</v>
      </c>
      <c r="AC521" s="13">
        <f>SUM(Table13[[#This Row],[MntWines]:[MntGoldProds]])</f>
        <v>44</v>
      </c>
      <c r="AD521" s="13">
        <f>AVERAGE(Table13[[#This Row],[MntWines]:[MntGoldProds]])</f>
        <v>7.333333333333333</v>
      </c>
      <c r="AG521">
        <f>SUM(Table13[[#This Row],[NumDealsPurchases]:[NumStorePurchases]])</f>
        <v>9</v>
      </c>
      <c r="AH521" s="14">
        <f>44232-Table13[[#This Row],[Dt_Customer]]</f>
        <v>2424</v>
      </c>
      <c r="AJ521" s="13">
        <f>Table13[[#This Row],[NumDealsPurchases]]/Table13[[#This Row],[Total Number of Purchases]]*100</f>
        <v>33.333333333333329</v>
      </c>
      <c r="AK521">
        <f>6-ROUNDUP(_xlfn.PERCENTRANK.INC(Table13[Recency],Table13[[#This Row],[Recency]])*5, 0)</f>
        <v>3</v>
      </c>
      <c r="AL521" s="15">
        <f>ROUNDUP(_xlfn.PERCENTRANK.INC(Table13[Total Number of Purchases],Table13[[#This Row],[Total Number of Purchases]])*5,0)</f>
        <v>2</v>
      </c>
      <c r="AM521" s="15">
        <f>ROUNDUP(_xlfn.PERCENTRANK.INC(Table13[Total Spend],Table13[[#This Row],[Total Spend]])*5,0)</f>
        <v>1</v>
      </c>
      <c r="AN521" s="15" t="str">
        <f>Table13[[#This Row],[Recency Score]]&amp;Table13[[#This Row],[Frequency Score]]&amp;Table13[[#This Row],[Monetary Score]]</f>
        <v>321</v>
      </c>
      <c r="AO521" s="15" t="str">
        <f>IF(AN521="555","Champions",
IF(AND(LEFT(AN521,1)="5", MID(AN521,2,1)&gt;="3"),"Loyal Customers",
IF(MID(AN521,2,1)="5","Frequent Buyers",
IF(RIGHT(AN521,1)="5","Big Spenders",
IF(LEFT(AN521,1)="4","Potential Loyalists",
IF(LEFT(AN521,1)="3","Needs Attention",
IF(LEFT(AN521,1)="2","About to Sleep",
IF(LEFT(AN521,1)="1","Lost",
IF(LEFT(AN521,1)&lt;="2","At Risk","Others")))))))))</f>
        <v>Needs Attention</v>
      </c>
    </row>
    <row r="522" spans="1:41" x14ac:dyDescent="0.3">
      <c r="A522">
        <v>9624</v>
      </c>
      <c r="B522">
        <v>1958</v>
      </c>
      <c r="C522" t="s">
        <v>37</v>
      </c>
      <c r="D522" t="s">
        <v>35</v>
      </c>
      <c r="E522">
        <v>65488</v>
      </c>
      <c r="F522">
        <v>0</v>
      </c>
      <c r="G522">
        <v>0</v>
      </c>
      <c r="H522" s="1">
        <v>41803</v>
      </c>
      <c r="I522">
        <v>46</v>
      </c>
      <c r="J522">
        <v>603</v>
      </c>
      <c r="K522">
        <v>45</v>
      </c>
      <c r="L522">
        <v>207</v>
      </c>
      <c r="M522">
        <v>36</v>
      </c>
      <c r="N522">
        <v>18</v>
      </c>
      <c r="O522">
        <v>54</v>
      </c>
      <c r="P522">
        <v>1</v>
      </c>
      <c r="Q522">
        <v>3</v>
      </c>
      <c r="R522">
        <v>4</v>
      </c>
      <c r="S522">
        <v>6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30</v>
      </c>
      <c r="AC522" s="13">
        <f>SUM(Table13[[#This Row],[MntWines]:[MntGoldProds]])</f>
        <v>963</v>
      </c>
      <c r="AD522" s="13">
        <f>AVERAGE(Table13[[#This Row],[MntWines]:[MntGoldProds]])</f>
        <v>160.5</v>
      </c>
      <c r="AG522">
        <f>SUM(Table13[[#This Row],[NumDealsPurchases]:[NumStorePurchases]])</f>
        <v>14</v>
      </c>
      <c r="AH522" s="14">
        <f>44232-Table13[[#This Row],[Dt_Customer]]</f>
        <v>2429</v>
      </c>
      <c r="AJ522" s="13">
        <f>Table13[[#This Row],[NumDealsPurchases]]/Table13[[#This Row],[Total Number of Purchases]]*100</f>
        <v>7.1428571428571423</v>
      </c>
      <c r="AK522">
        <f>6-ROUNDUP(_xlfn.PERCENTRANK.INC(Table13[Recency],Table13[[#This Row],[Recency]])*5, 0)</f>
        <v>3</v>
      </c>
      <c r="AL522" s="15">
        <f>ROUNDUP(_xlfn.PERCENTRANK.INC(Table13[Total Number of Purchases],Table13[[#This Row],[Total Number of Purchases]])*5,0)</f>
        <v>3</v>
      </c>
      <c r="AM522" s="15">
        <f>ROUNDUP(_xlfn.PERCENTRANK.INC(Table13[Total Spend],Table13[[#This Row],[Total Spend]])*5,0)</f>
        <v>4</v>
      </c>
      <c r="AN522" s="15" t="str">
        <f>Table13[[#This Row],[Recency Score]]&amp;Table13[[#This Row],[Frequency Score]]&amp;Table13[[#This Row],[Monetary Score]]</f>
        <v>334</v>
      </c>
      <c r="AO522" s="15" t="str">
        <f>IF(AN522="555","Champions",
IF(AND(LEFT(AN522,1)="5", MID(AN522,2,1)&gt;="3"),"Loyal Customers",
IF(MID(AN522,2,1)="5","Frequent Buyers",
IF(RIGHT(AN522,1)="5","Big Spenders",
IF(LEFT(AN522,1)="4","Potential Loyalists",
IF(LEFT(AN522,1)="3","Needs Attention",
IF(LEFT(AN522,1)="2","About to Sleep",
IF(LEFT(AN522,1)="1","Lost",
IF(LEFT(AN522,1)&lt;="2","At Risk","Others")))))))))</f>
        <v>Needs Attention</v>
      </c>
    </row>
    <row r="523" spans="1:41" x14ac:dyDescent="0.3">
      <c r="A523">
        <v>3623</v>
      </c>
      <c r="B523">
        <v>1976</v>
      </c>
      <c r="C523" t="s">
        <v>28</v>
      </c>
      <c r="D523" t="s">
        <v>35</v>
      </c>
      <c r="E523">
        <v>21675</v>
      </c>
      <c r="F523">
        <v>1</v>
      </c>
      <c r="G523">
        <v>0</v>
      </c>
      <c r="H523" s="1">
        <v>41801</v>
      </c>
      <c r="I523">
        <v>55</v>
      </c>
      <c r="J523">
        <v>4</v>
      </c>
      <c r="K523">
        <v>0</v>
      </c>
      <c r="L523">
        <v>16</v>
      </c>
      <c r="M523">
        <v>17</v>
      </c>
      <c r="N523">
        <v>4</v>
      </c>
      <c r="O523">
        <v>4</v>
      </c>
      <c r="P523">
        <v>3</v>
      </c>
      <c r="Q523">
        <v>4</v>
      </c>
      <c r="R523">
        <v>0</v>
      </c>
      <c r="S523">
        <v>3</v>
      </c>
      <c r="T523">
        <v>7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40</v>
      </c>
      <c r="AC523" s="13">
        <f>SUM(Table13[[#This Row],[MntWines]:[MntGoldProds]])</f>
        <v>45</v>
      </c>
      <c r="AD523" s="13">
        <f>AVERAGE(Table13[[#This Row],[MntWines]:[MntGoldProds]])</f>
        <v>7.5</v>
      </c>
      <c r="AG523">
        <f>SUM(Table13[[#This Row],[NumDealsPurchases]:[NumStorePurchases]])</f>
        <v>10</v>
      </c>
      <c r="AH523" s="14">
        <f>44232-Table13[[#This Row],[Dt_Customer]]</f>
        <v>2431</v>
      </c>
      <c r="AJ523" s="13">
        <f>Table13[[#This Row],[NumDealsPurchases]]/Table13[[#This Row],[Total Number of Purchases]]*100</f>
        <v>30</v>
      </c>
      <c r="AK523">
        <f>6-ROUNDUP(_xlfn.PERCENTRANK.INC(Table13[Recency],Table13[[#This Row],[Recency]])*5, 0)</f>
        <v>3</v>
      </c>
      <c r="AL523" s="15">
        <f>ROUNDUP(_xlfn.PERCENTRANK.INC(Table13[Total Number of Purchases],Table13[[#This Row],[Total Number of Purchases]])*5,0)</f>
        <v>2</v>
      </c>
      <c r="AM523" s="15">
        <f>ROUNDUP(_xlfn.PERCENTRANK.INC(Table13[Total Spend],Table13[[#This Row],[Total Spend]])*5,0)</f>
        <v>1</v>
      </c>
      <c r="AN523" s="15" t="str">
        <f>Table13[[#This Row],[Recency Score]]&amp;Table13[[#This Row],[Frequency Score]]&amp;Table13[[#This Row],[Monetary Score]]</f>
        <v>321</v>
      </c>
      <c r="AO523" s="15" t="str">
        <f>IF(AN523="555","Champions",
IF(AND(LEFT(AN523,1)="5", MID(AN523,2,1)&gt;="3"),"Loyal Customers",
IF(MID(AN523,2,1)="5","Frequent Buyers",
IF(RIGHT(AN523,1)="5","Big Spenders",
IF(LEFT(AN523,1)="4","Potential Loyalists",
IF(LEFT(AN523,1)="3","Needs Attention",
IF(LEFT(AN523,1)="2","About to Sleep",
IF(LEFT(AN523,1)="1","Lost",
IF(LEFT(AN523,1)&lt;="2","At Risk","Others")))))))))</f>
        <v>Needs Attention</v>
      </c>
    </row>
    <row r="524" spans="1:41" hidden="1" x14ac:dyDescent="0.3">
      <c r="A524">
        <v>8268</v>
      </c>
      <c r="B524">
        <v>1961</v>
      </c>
      <c r="C524" t="s">
        <v>37</v>
      </c>
      <c r="D524" t="s">
        <v>33</v>
      </c>
      <c r="F524">
        <v>0</v>
      </c>
      <c r="G524">
        <v>1</v>
      </c>
      <c r="H524" s="1">
        <v>41466</v>
      </c>
      <c r="I524">
        <v>23</v>
      </c>
      <c r="J524">
        <v>352</v>
      </c>
      <c r="K524">
        <v>0</v>
      </c>
      <c r="L524">
        <v>27</v>
      </c>
      <c r="M524">
        <v>10</v>
      </c>
      <c r="N524">
        <v>0</v>
      </c>
      <c r="O524">
        <v>15</v>
      </c>
      <c r="P524">
        <v>3</v>
      </c>
      <c r="Q524">
        <v>6</v>
      </c>
      <c r="R524">
        <v>1</v>
      </c>
      <c r="S524">
        <v>7</v>
      </c>
      <c r="T524">
        <v>6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t="s">
        <v>32</v>
      </c>
      <c r="AC524">
        <f>SUM(Table13[[#This Row],[MntWines]:[MntGoldProds]])</f>
        <v>404</v>
      </c>
      <c r="AD524">
        <f>AVERAGE(Table13[[#This Row],[MntWines]:[MntGoldProds]])</f>
        <v>67.333333333333329</v>
      </c>
      <c r="AG524">
        <f>SUM(Table13[[#This Row],[NumDealsPurchases]:[NumStorePurchases]])</f>
        <v>17</v>
      </c>
      <c r="AH524" s="1">
        <f>44232-Table13[[#This Row],[Dt_Customer]]</f>
        <v>2766</v>
      </c>
      <c r="AJ524">
        <f>Table13[[#This Row],[NumDealsPurchases]]/Table13[[#This Row],[Total Number of Purchases]]*100</f>
        <v>17.647058823529413</v>
      </c>
      <c r="AK524">
        <f>6-ROUNDUP(_xlfn.PERCENTRANK.INC(Table13[Recency],Table13[[#This Row],[Recency]])*5, 0)</f>
        <v>4</v>
      </c>
      <c r="AL524" s="15">
        <f>ROUNDUP(_xlfn.PERCENTRANK.INC(Table13[Total Number of Purchases],Table13[[#This Row],[Total Number of Purchases]])*5,0)</f>
        <v>3</v>
      </c>
      <c r="AM524" s="15">
        <f>ROUNDUP(_xlfn.PERCENTRANK.INC(Table13[Total Spend],Table13[[#This Row],[Total Spend]])*5,0)</f>
        <v>3</v>
      </c>
      <c r="AN524" s="15" t="str">
        <f>Table13[[#This Row],[Recency Score]]&amp;Table13[[#This Row],[Frequency Score]]&amp;Table13[[#This Row],[Monetary Score]]</f>
        <v>433</v>
      </c>
      <c r="AO524" s="15" t="str">
        <f>IF(AN524="555","Champions",
IF(AND(LEFT(AN524,1)="5", MID(AN524,2,1)&gt;="3"),"Loyal Customers",
IF(MID(AN524,2,1)="5","Frequent Buyers",
IF(RIGHT(AN524,1)="5","Big Spenders",
IF(LEFT(AN524,1)="4","Potential Loyalists",
IF(LEFT(AN524,1)="3","Needs Attention",
IF(LEFT(AN524,1)="2","About to Sleep",
IF(LEFT(AN524,1)="1","Lost",
IF(LEFT(AN524,1)&lt;="2","At Risk","Others")))))))))</f>
        <v>Potential Loyalists</v>
      </c>
    </row>
    <row r="525" spans="1:41" x14ac:dyDescent="0.3">
      <c r="A525">
        <v>5529</v>
      </c>
      <c r="B525">
        <v>1946</v>
      </c>
      <c r="C525" t="s">
        <v>37</v>
      </c>
      <c r="D525" t="s">
        <v>35</v>
      </c>
      <c r="E525">
        <v>64014</v>
      </c>
      <c r="F525">
        <v>2</v>
      </c>
      <c r="G525">
        <v>1</v>
      </c>
      <c r="H525" s="1">
        <v>41800</v>
      </c>
      <c r="I525">
        <v>56</v>
      </c>
      <c r="J525">
        <v>406</v>
      </c>
      <c r="K525">
        <v>0</v>
      </c>
      <c r="L525">
        <v>30</v>
      </c>
      <c r="M525">
        <v>0</v>
      </c>
      <c r="N525">
        <v>0</v>
      </c>
      <c r="O525">
        <v>8</v>
      </c>
      <c r="P525">
        <v>7</v>
      </c>
      <c r="Q525">
        <v>8</v>
      </c>
      <c r="R525">
        <v>2</v>
      </c>
      <c r="S525">
        <v>5</v>
      </c>
      <c r="T525">
        <v>7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32</v>
      </c>
      <c r="AC525" s="13">
        <f>SUM(Table13[[#This Row],[MntWines]:[MntGoldProds]])</f>
        <v>444</v>
      </c>
      <c r="AD525" s="13">
        <f>AVERAGE(Table13[[#This Row],[MntWines]:[MntGoldProds]])</f>
        <v>74</v>
      </c>
      <c r="AG525">
        <f>SUM(Table13[[#This Row],[NumDealsPurchases]:[NumStorePurchases]])</f>
        <v>22</v>
      </c>
      <c r="AH525" s="14">
        <f>44232-Table13[[#This Row],[Dt_Customer]]</f>
        <v>2432</v>
      </c>
      <c r="AJ525" s="13">
        <f>Table13[[#This Row],[NumDealsPurchases]]/Table13[[#This Row],[Total Number of Purchases]]*100</f>
        <v>31.818181818181817</v>
      </c>
      <c r="AK525">
        <f>6-ROUNDUP(_xlfn.PERCENTRANK.INC(Table13[Recency],Table13[[#This Row],[Recency]])*5, 0)</f>
        <v>3</v>
      </c>
      <c r="AL525" s="15">
        <f>ROUNDUP(_xlfn.PERCENTRANK.INC(Table13[Total Number of Purchases],Table13[[#This Row],[Total Number of Purchases]])*5,0)</f>
        <v>4</v>
      </c>
      <c r="AM525" s="15">
        <f>ROUNDUP(_xlfn.PERCENTRANK.INC(Table13[Total Spend],Table13[[#This Row],[Total Spend]])*5,0)</f>
        <v>3</v>
      </c>
      <c r="AN525" s="15" t="str">
        <f>Table13[[#This Row],[Recency Score]]&amp;Table13[[#This Row],[Frequency Score]]&amp;Table13[[#This Row],[Monetary Score]]</f>
        <v>343</v>
      </c>
      <c r="AO525" s="15" t="str">
        <f>IF(AN525="555","Champions",
IF(AND(LEFT(AN525,1)="5", MID(AN525,2,1)&gt;="3"),"Loyal Customers",
IF(MID(AN525,2,1)="5","Frequent Buyers",
IF(RIGHT(AN525,1)="5","Big Spenders",
IF(LEFT(AN525,1)="4","Potential Loyalists",
IF(LEFT(AN525,1)="3","Needs Attention",
IF(LEFT(AN525,1)="2","About to Sleep",
IF(LEFT(AN525,1)="1","Lost",
IF(LEFT(AN525,1)&lt;="2","At Risk","Others")))))))))</f>
        <v>Needs Attention</v>
      </c>
    </row>
    <row r="526" spans="1:41" x14ac:dyDescent="0.3">
      <c r="A526">
        <v>4001</v>
      </c>
      <c r="B526">
        <v>1946</v>
      </c>
      <c r="C526" t="s">
        <v>37</v>
      </c>
      <c r="D526" t="s">
        <v>35</v>
      </c>
      <c r="E526">
        <v>64014</v>
      </c>
      <c r="F526">
        <v>2</v>
      </c>
      <c r="G526">
        <v>1</v>
      </c>
      <c r="H526" s="1">
        <v>41800</v>
      </c>
      <c r="I526">
        <v>56</v>
      </c>
      <c r="J526">
        <v>406</v>
      </c>
      <c r="K526">
        <v>0</v>
      </c>
      <c r="L526">
        <v>30</v>
      </c>
      <c r="M526">
        <v>0</v>
      </c>
      <c r="N526">
        <v>0</v>
      </c>
      <c r="O526">
        <v>8</v>
      </c>
      <c r="P526">
        <v>7</v>
      </c>
      <c r="Q526">
        <v>8</v>
      </c>
      <c r="R526">
        <v>2</v>
      </c>
      <c r="S526">
        <v>5</v>
      </c>
      <c r="T526">
        <v>7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43</v>
      </c>
      <c r="AC526" s="13">
        <f>SUM(Table13[[#This Row],[MntWines]:[MntGoldProds]])</f>
        <v>444</v>
      </c>
      <c r="AD526" s="13">
        <f>AVERAGE(Table13[[#This Row],[MntWines]:[MntGoldProds]])</f>
        <v>74</v>
      </c>
      <c r="AG526">
        <f>SUM(Table13[[#This Row],[NumDealsPurchases]:[NumStorePurchases]])</f>
        <v>22</v>
      </c>
      <c r="AH526" s="14">
        <f>44232-Table13[[#This Row],[Dt_Customer]]</f>
        <v>2432</v>
      </c>
      <c r="AJ526" s="13">
        <f>Table13[[#This Row],[NumDealsPurchases]]/Table13[[#This Row],[Total Number of Purchases]]*100</f>
        <v>31.818181818181817</v>
      </c>
      <c r="AK526">
        <f>6-ROUNDUP(_xlfn.PERCENTRANK.INC(Table13[Recency],Table13[[#This Row],[Recency]])*5, 0)</f>
        <v>3</v>
      </c>
      <c r="AL526" s="15">
        <f>ROUNDUP(_xlfn.PERCENTRANK.INC(Table13[Total Number of Purchases],Table13[[#This Row],[Total Number of Purchases]])*5,0)</f>
        <v>4</v>
      </c>
      <c r="AM526" s="15">
        <f>ROUNDUP(_xlfn.PERCENTRANK.INC(Table13[Total Spend],Table13[[#This Row],[Total Spend]])*5,0)</f>
        <v>3</v>
      </c>
      <c r="AN526" s="15" t="str">
        <f>Table13[[#This Row],[Recency Score]]&amp;Table13[[#This Row],[Frequency Score]]&amp;Table13[[#This Row],[Monetary Score]]</f>
        <v>343</v>
      </c>
      <c r="AO526" s="15" t="str">
        <f>IF(AN526="555","Champions",
IF(AND(LEFT(AN526,1)="5", MID(AN526,2,1)&gt;="3"),"Loyal Customers",
IF(MID(AN526,2,1)="5","Frequent Buyers",
IF(RIGHT(AN526,1)="5","Big Spenders",
IF(LEFT(AN526,1)="4","Potential Loyalists",
IF(LEFT(AN526,1)="3","Needs Attention",
IF(LEFT(AN526,1)="2","About to Sleep",
IF(LEFT(AN526,1)="1","Lost",
IF(LEFT(AN526,1)&lt;="2","At Risk","Others")))))))))</f>
        <v>Needs Attention</v>
      </c>
    </row>
    <row r="527" spans="1:41" x14ac:dyDescent="0.3">
      <c r="A527">
        <v>4268</v>
      </c>
      <c r="B527">
        <v>1959</v>
      </c>
      <c r="C527" t="s">
        <v>28</v>
      </c>
      <c r="D527" t="s">
        <v>33</v>
      </c>
      <c r="E527">
        <v>53154</v>
      </c>
      <c r="F527">
        <v>0</v>
      </c>
      <c r="G527">
        <v>1</v>
      </c>
      <c r="H527" s="1">
        <v>41799</v>
      </c>
      <c r="I527">
        <v>50</v>
      </c>
      <c r="J527">
        <v>129</v>
      </c>
      <c r="K527">
        <v>0</v>
      </c>
      <c r="L527">
        <v>21</v>
      </c>
      <c r="M527">
        <v>0</v>
      </c>
      <c r="N527">
        <v>1</v>
      </c>
      <c r="O527">
        <v>7</v>
      </c>
      <c r="P527">
        <v>1</v>
      </c>
      <c r="Q527">
        <v>3</v>
      </c>
      <c r="R527">
        <v>1</v>
      </c>
      <c r="S527">
        <v>4</v>
      </c>
      <c r="T527">
        <v>4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34</v>
      </c>
      <c r="AC527" s="13">
        <f>SUM(Table13[[#This Row],[MntWines]:[MntGoldProds]])</f>
        <v>158</v>
      </c>
      <c r="AD527" s="13">
        <f>AVERAGE(Table13[[#This Row],[MntWines]:[MntGoldProds]])</f>
        <v>26.333333333333332</v>
      </c>
      <c r="AG527">
        <f>SUM(Table13[[#This Row],[NumDealsPurchases]:[NumStorePurchases]])</f>
        <v>9</v>
      </c>
      <c r="AH527" s="14">
        <f>44232-Table13[[#This Row],[Dt_Customer]]</f>
        <v>2433</v>
      </c>
      <c r="AJ527" s="13">
        <f>Table13[[#This Row],[NumDealsPurchases]]/Table13[[#This Row],[Total Number of Purchases]]*100</f>
        <v>11.111111111111111</v>
      </c>
      <c r="AK527">
        <f>6-ROUNDUP(_xlfn.PERCENTRANK.INC(Table13[Recency],Table13[[#This Row],[Recency]])*5, 0)</f>
        <v>3</v>
      </c>
      <c r="AL527" s="15">
        <f>ROUNDUP(_xlfn.PERCENTRANK.INC(Table13[Total Number of Purchases],Table13[[#This Row],[Total Number of Purchases]])*5,0)</f>
        <v>2</v>
      </c>
      <c r="AM527" s="15">
        <f>ROUNDUP(_xlfn.PERCENTRANK.INC(Table13[Total Spend],Table13[[#This Row],[Total Spend]])*5,0)</f>
        <v>2</v>
      </c>
      <c r="AN527" s="15" t="str">
        <f>Table13[[#This Row],[Recency Score]]&amp;Table13[[#This Row],[Frequency Score]]&amp;Table13[[#This Row],[Monetary Score]]</f>
        <v>322</v>
      </c>
      <c r="AO527" s="15" t="str">
        <f>IF(AN527="555","Champions",
IF(AND(LEFT(AN527,1)="5", MID(AN527,2,1)&gt;="3"),"Loyal Customers",
IF(MID(AN527,2,1)="5","Frequent Buyers",
IF(RIGHT(AN527,1)="5","Big Spenders",
IF(LEFT(AN527,1)="4","Potential Loyalists",
IF(LEFT(AN527,1)="3","Needs Attention",
IF(LEFT(AN527,1)="2","About to Sleep",
IF(LEFT(AN527,1)="1","Lost",
IF(LEFT(AN527,1)&lt;="2","At Risk","Others")))))))))</f>
        <v>Needs Attention</v>
      </c>
    </row>
    <row r="528" spans="1:41" x14ac:dyDescent="0.3">
      <c r="A528">
        <v>194</v>
      </c>
      <c r="B528">
        <v>1965</v>
      </c>
      <c r="C528" t="s">
        <v>28</v>
      </c>
      <c r="D528" t="s">
        <v>33</v>
      </c>
      <c r="E528">
        <v>48006</v>
      </c>
      <c r="F528">
        <v>1</v>
      </c>
      <c r="G528">
        <v>1</v>
      </c>
      <c r="H528" s="1">
        <v>41799</v>
      </c>
      <c r="I528">
        <v>55</v>
      </c>
      <c r="J528">
        <v>23</v>
      </c>
      <c r="K528">
        <v>0</v>
      </c>
      <c r="L528">
        <v>11</v>
      </c>
      <c r="M528">
        <v>3</v>
      </c>
      <c r="N528">
        <v>2</v>
      </c>
      <c r="O528">
        <v>2</v>
      </c>
      <c r="P528">
        <v>1</v>
      </c>
      <c r="Q528">
        <v>1</v>
      </c>
      <c r="R528">
        <v>0</v>
      </c>
      <c r="S528">
        <v>3</v>
      </c>
      <c r="T528">
        <v>6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30</v>
      </c>
      <c r="AC528" s="13">
        <f>SUM(Table13[[#This Row],[MntWines]:[MntGoldProds]])</f>
        <v>41</v>
      </c>
      <c r="AD528" s="13">
        <f>AVERAGE(Table13[[#This Row],[MntWines]:[MntGoldProds]])</f>
        <v>6.833333333333333</v>
      </c>
      <c r="AG528">
        <f>SUM(Table13[[#This Row],[NumDealsPurchases]:[NumStorePurchases]])</f>
        <v>5</v>
      </c>
      <c r="AH528" s="14">
        <f>44232-Table13[[#This Row],[Dt_Customer]]</f>
        <v>2433</v>
      </c>
      <c r="AJ528" s="13">
        <f>Table13[[#This Row],[NumDealsPurchases]]/Table13[[#This Row],[Total Number of Purchases]]*100</f>
        <v>20</v>
      </c>
      <c r="AK528">
        <f>6-ROUNDUP(_xlfn.PERCENTRANK.INC(Table13[Recency],Table13[[#This Row],[Recency]])*5, 0)</f>
        <v>3</v>
      </c>
      <c r="AL528" s="15">
        <f>ROUNDUP(_xlfn.PERCENTRANK.INC(Table13[Total Number of Purchases],Table13[[#This Row],[Total Number of Purchases]])*5,0)</f>
        <v>1</v>
      </c>
      <c r="AM528" s="15">
        <f>ROUNDUP(_xlfn.PERCENTRANK.INC(Table13[Total Spend],Table13[[#This Row],[Total Spend]])*5,0)</f>
        <v>1</v>
      </c>
      <c r="AN528" s="15" t="str">
        <f>Table13[[#This Row],[Recency Score]]&amp;Table13[[#This Row],[Frequency Score]]&amp;Table13[[#This Row],[Monetary Score]]</f>
        <v>311</v>
      </c>
      <c r="AO528" s="15" t="str">
        <f>IF(AN528="555","Champions",
IF(AND(LEFT(AN528,1)="5", MID(AN528,2,1)&gt;="3"),"Loyal Customers",
IF(MID(AN528,2,1)="5","Frequent Buyers",
IF(RIGHT(AN528,1)="5","Big Spenders",
IF(LEFT(AN528,1)="4","Potential Loyalists",
IF(LEFT(AN528,1)="3","Needs Attention",
IF(LEFT(AN528,1)="2","About to Sleep",
IF(LEFT(AN528,1)="1","Lost",
IF(LEFT(AN528,1)&lt;="2","At Risk","Others")))))))))</f>
        <v>Needs Attention</v>
      </c>
    </row>
    <row r="529" spans="1:41" x14ac:dyDescent="0.3">
      <c r="A529">
        <v>3381</v>
      </c>
      <c r="B529">
        <v>1953</v>
      </c>
      <c r="C529" t="s">
        <v>41</v>
      </c>
      <c r="D529" t="s">
        <v>33</v>
      </c>
      <c r="E529">
        <v>54348</v>
      </c>
      <c r="F529">
        <v>1</v>
      </c>
      <c r="G529">
        <v>1</v>
      </c>
      <c r="H529" s="1">
        <v>41798</v>
      </c>
      <c r="I529">
        <v>51</v>
      </c>
      <c r="J529">
        <v>70</v>
      </c>
      <c r="K529">
        <v>0</v>
      </c>
      <c r="L529">
        <v>16</v>
      </c>
      <c r="M529">
        <v>0</v>
      </c>
      <c r="N529">
        <v>0</v>
      </c>
      <c r="O529">
        <v>4</v>
      </c>
      <c r="P529">
        <v>2</v>
      </c>
      <c r="Q529">
        <v>2</v>
      </c>
      <c r="R529">
        <v>0</v>
      </c>
      <c r="S529">
        <v>4</v>
      </c>
      <c r="T529">
        <v>6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32</v>
      </c>
      <c r="AC529" s="13">
        <f>SUM(Table13[[#This Row],[MntWines]:[MntGoldProds]])</f>
        <v>90</v>
      </c>
      <c r="AD529" s="13">
        <f>AVERAGE(Table13[[#This Row],[MntWines]:[MntGoldProds]])</f>
        <v>15</v>
      </c>
      <c r="AG529">
        <f>SUM(Table13[[#This Row],[NumDealsPurchases]:[NumStorePurchases]])</f>
        <v>8</v>
      </c>
      <c r="AH529" s="14">
        <f>44232-Table13[[#This Row],[Dt_Customer]]</f>
        <v>2434</v>
      </c>
      <c r="AJ529" s="13">
        <f>Table13[[#This Row],[NumDealsPurchases]]/Table13[[#This Row],[Total Number of Purchases]]*100</f>
        <v>25</v>
      </c>
      <c r="AK529">
        <f>6-ROUNDUP(_xlfn.PERCENTRANK.INC(Table13[Recency],Table13[[#This Row],[Recency]])*5, 0)</f>
        <v>3</v>
      </c>
      <c r="AL529" s="15">
        <f>ROUNDUP(_xlfn.PERCENTRANK.INC(Table13[Total Number of Purchases],Table13[[#This Row],[Total Number of Purchases]])*5,0)</f>
        <v>2</v>
      </c>
      <c r="AM529" s="15">
        <f>ROUNDUP(_xlfn.PERCENTRANK.INC(Table13[Total Spend],Table13[[#This Row],[Total Spend]])*5,0)</f>
        <v>2</v>
      </c>
      <c r="AN529" s="15" t="str">
        <f>Table13[[#This Row],[Recency Score]]&amp;Table13[[#This Row],[Frequency Score]]&amp;Table13[[#This Row],[Monetary Score]]</f>
        <v>322</v>
      </c>
      <c r="AO529" s="15" t="str">
        <f>IF(AN529="555","Champions",
IF(AND(LEFT(AN529,1)="5", MID(AN529,2,1)&gt;="3"),"Loyal Customers",
IF(MID(AN529,2,1)="5","Frequent Buyers",
IF(RIGHT(AN529,1)="5","Big Spenders",
IF(LEFT(AN529,1)="4","Potential Loyalists",
IF(LEFT(AN529,1)="3","Needs Attention",
IF(LEFT(AN529,1)="2","About to Sleep",
IF(LEFT(AN529,1)="1","Lost",
IF(LEFT(AN529,1)&lt;="2","At Risk","Others")))))))))</f>
        <v>Needs Attention</v>
      </c>
    </row>
    <row r="530" spans="1:41" x14ac:dyDescent="0.3">
      <c r="A530">
        <v>4184</v>
      </c>
      <c r="B530">
        <v>1950</v>
      </c>
      <c r="C530" t="s">
        <v>37</v>
      </c>
      <c r="D530" t="s">
        <v>35</v>
      </c>
      <c r="E530">
        <v>52157</v>
      </c>
      <c r="F530">
        <v>0</v>
      </c>
      <c r="G530">
        <v>1</v>
      </c>
      <c r="H530" s="1">
        <v>41797</v>
      </c>
      <c r="I530">
        <v>48</v>
      </c>
      <c r="J530">
        <v>189</v>
      </c>
      <c r="K530">
        <v>2</v>
      </c>
      <c r="L530">
        <v>29</v>
      </c>
      <c r="M530">
        <v>3</v>
      </c>
      <c r="N530">
        <v>2</v>
      </c>
      <c r="O530">
        <v>40</v>
      </c>
      <c r="P530">
        <v>2</v>
      </c>
      <c r="Q530">
        <v>3</v>
      </c>
      <c r="R530">
        <v>2</v>
      </c>
      <c r="S530">
        <v>5</v>
      </c>
      <c r="T530">
        <v>4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t="s">
        <v>30</v>
      </c>
      <c r="AC530" s="13">
        <f>SUM(Table13[[#This Row],[MntWines]:[MntGoldProds]])</f>
        <v>265</v>
      </c>
      <c r="AD530" s="13">
        <f>AVERAGE(Table13[[#This Row],[MntWines]:[MntGoldProds]])</f>
        <v>44.166666666666664</v>
      </c>
      <c r="AG530">
        <f>SUM(Table13[[#This Row],[NumDealsPurchases]:[NumStorePurchases]])</f>
        <v>12</v>
      </c>
      <c r="AH530" s="14">
        <f>44232-Table13[[#This Row],[Dt_Customer]]</f>
        <v>2435</v>
      </c>
      <c r="AJ530" s="13">
        <f>Table13[[#This Row],[NumDealsPurchases]]/Table13[[#This Row],[Total Number of Purchases]]*100</f>
        <v>16.666666666666664</v>
      </c>
      <c r="AK530">
        <f>6-ROUNDUP(_xlfn.PERCENTRANK.INC(Table13[Recency],Table13[[#This Row],[Recency]])*5, 0)</f>
        <v>3</v>
      </c>
      <c r="AL530" s="15">
        <f>ROUNDUP(_xlfn.PERCENTRANK.INC(Table13[Total Number of Purchases],Table13[[#This Row],[Total Number of Purchases]])*5,0)</f>
        <v>3</v>
      </c>
      <c r="AM530" s="15">
        <f>ROUNDUP(_xlfn.PERCENTRANK.INC(Table13[Total Spend],Table13[[#This Row],[Total Spend]])*5,0)</f>
        <v>3</v>
      </c>
      <c r="AN530" s="15" t="str">
        <f>Table13[[#This Row],[Recency Score]]&amp;Table13[[#This Row],[Frequency Score]]&amp;Table13[[#This Row],[Monetary Score]]</f>
        <v>333</v>
      </c>
      <c r="AO530" s="15" t="str">
        <f>IF(AN530="555","Champions",
IF(AND(LEFT(AN530,1)="5", MID(AN530,2,1)&gt;="3"),"Loyal Customers",
IF(MID(AN530,2,1)="5","Frequent Buyers",
IF(RIGHT(AN530,1)="5","Big Spenders",
IF(LEFT(AN530,1)="4","Potential Loyalists",
IF(LEFT(AN530,1)="3","Needs Attention",
IF(LEFT(AN530,1)="2","About to Sleep",
IF(LEFT(AN530,1)="1","Lost",
IF(LEFT(AN530,1)&lt;="2","At Risk","Others")))))))))</f>
        <v>Needs Attention</v>
      </c>
    </row>
    <row r="531" spans="1:41" x14ac:dyDescent="0.3">
      <c r="A531">
        <v>7788</v>
      </c>
      <c r="B531">
        <v>1983</v>
      </c>
      <c r="C531" t="s">
        <v>37</v>
      </c>
      <c r="D531" t="s">
        <v>33</v>
      </c>
      <c r="E531">
        <v>23536</v>
      </c>
      <c r="F531">
        <v>1</v>
      </c>
      <c r="G531">
        <v>0</v>
      </c>
      <c r="H531" s="1">
        <v>41794</v>
      </c>
      <c r="I531">
        <v>53</v>
      </c>
      <c r="J531">
        <v>6</v>
      </c>
      <c r="K531">
        <v>0</v>
      </c>
      <c r="L531">
        <v>3</v>
      </c>
      <c r="M531">
        <v>0</v>
      </c>
      <c r="N531">
        <v>0</v>
      </c>
      <c r="O531">
        <v>1</v>
      </c>
      <c r="P531">
        <v>1</v>
      </c>
      <c r="Q531">
        <v>0</v>
      </c>
      <c r="R531">
        <v>0</v>
      </c>
      <c r="S531">
        <v>3</v>
      </c>
      <c r="T531">
        <v>3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30</v>
      </c>
      <c r="AC531" s="13">
        <f>SUM(Table13[[#This Row],[MntWines]:[MntGoldProds]])</f>
        <v>10</v>
      </c>
      <c r="AD531" s="13">
        <f>AVERAGE(Table13[[#This Row],[MntWines]:[MntGoldProds]])</f>
        <v>1.6666666666666667</v>
      </c>
      <c r="AG531">
        <f>SUM(Table13[[#This Row],[NumDealsPurchases]:[NumStorePurchases]])</f>
        <v>4</v>
      </c>
      <c r="AH531" s="14">
        <f>44232-Table13[[#This Row],[Dt_Customer]]</f>
        <v>2438</v>
      </c>
      <c r="AJ531" s="13">
        <f>Table13[[#This Row],[NumDealsPurchases]]/Table13[[#This Row],[Total Number of Purchases]]*100</f>
        <v>25</v>
      </c>
      <c r="AK531">
        <f>6-ROUNDUP(_xlfn.PERCENTRANK.INC(Table13[Recency],Table13[[#This Row],[Recency]])*5, 0)</f>
        <v>3</v>
      </c>
      <c r="AL531" s="15">
        <f>ROUNDUP(_xlfn.PERCENTRANK.INC(Table13[Total Number of Purchases],Table13[[#This Row],[Total Number of Purchases]])*5,0)</f>
        <v>1</v>
      </c>
      <c r="AM531" s="15">
        <f>ROUNDUP(_xlfn.PERCENTRANK.INC(Table13[Total Spend],Table13[[#This Row],[Total Spend]])*5,0)</f>
        <v>1</v>
      </c>
      <c r="AN531" s="15" t="str">
        <f>Table13[[#This Row],[Recency Score]]&amp;Table13[[#This Row],[Frequency Score]]&amp;Table13[[#This Row],[Monetary Score]]</f>
        <v>311</v>
      </c>
      <c r="AO531" s="15" t="str">
        <f>IF(AN531="555","Champions",
IF(AND(LEFT(AN531,1)="5", MID(AN531,2,1)&gt;="3"),"Loyal Customers",
IF(MID(AN531,2,1)="5","Frequent Buyers",
IF(RIGHT(AN531,1)="5","Big Spenders",
IF(LEFT(AN531,1)="4","Potential Loyalists",
IF(LEFT(AN531,1)="3","Needs Attention",
IF(LEFT(AN531,1)="2","About to Sleep",
IF(LEFT(AN531,1)="1","Lost",
IF(LEFT(AN531,1)&lt;="2","At Risk","Others")))))))))</f>
        <v>Needs Attention</v>
      </c>
    </row>
    <row r="532" spans="1:41" x14ac:dyDescent="0.3">
      <c r="A532">
        <v>10509</v>
      </c>
      <c r="B532">
        <v>1955</v>
      </c>
      <c r="C532" t="s">
        <v>41</v>
      </c>
      <c r="D532" t="s">
        <v>31</v>
      </c>
      <c r="E532">
        <v>36927</v>
      </c>
      <c r="F532">
        <v>1</v>
      </c>
      <c r="G532">
        <v>1</v>
      </c>
      <c r="H532" s="1">
        <v>41792</v>
      </c>
      <c r="I532">
        <v>46</v>
      </c>
      <c r="J532">
        <v>51</v>
      </c>
      <c r="K532">
        <v>0</v>
      </c>
      <c r="L532">
        <v>16</v>
      </c>
      <c r="M532">
        <v>0</v>
      </c>
      <c r="N532">
        <v>0</v>
      </c>
      <c r="O532">
        <v>4</v>
      </c>
      <c r="P532">
        <v>2</v>
      </c>
      <c r="Q532">
        <v>3</v>
      </c>
      <c r="R532">
        <v>0</v>
      </c>
      <c r="S532">
        <v>3</v>
      </c>
      <c r="T532">
        <v>8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 t="s">
        <v>34</v>
      </c>
      <c r="AC532" s="13">
        <f>SUM(Table13[[#This Row],[MntWines]:[MntGoldProds]])</f>
        <v>71</v>
      </c>
      <c r="AD532" s="13">
        <f>AVERAGE(Table13[[#This Row],[MntWines]:[MntGoldProds]])</f>
        <v>11.833333333333334</v>
      </c>
      <c r="AG532">
        <f>SUM(Table13[[#This Row],[NumDealsPurchases]:[NumStorePurchases]])</f>
        <v>8</v>
      </c>
      <c r="AH532" s="14">
        <f>44232-Table13[[#This Row],[Dt_Customer]]</f>
        <v>2440</v>
      </c>
      <c r="AJ532" s="13">
        <f>Table13[[#This Row],[NumDealsPurchases]]/Table13[[#This Row],[Total Number of Purchases]]*100</f>
        <v>25</v>
      </c>
      <c r="AK532">
        <f>6-ROUNDUP(_xlfn.PERCENTRANK.INC(Table13[Recency],Table13[[#This Row],[Recency]])*5, 0)</f>
        <v>3</v>
      </c>
      <c r="AL532" s="15">
        <f>ROUNDUP(_xlfn.PERCENTRANK.INC(Table13[Total Number of Purchases],Table13[[#This Row],[Total Number of Purchases]])*5,0)</f>
        <v>2</v>
      </c>
      <c r="AM532" s="15">
        <f>ROUNDUP(_xlfn.PERCENTRANK.INC(Table13[Total Spend],Table13[[#This Row],[Total Spend]])*5,0)</f>
        <v>2</v>
      </c>
      <c r="AN532" s="15" t="str">
        <f>Table13[[#This Row],[Recency Score]]&amp;Table13[[#This Row],[Frequency Score]]&amp;Table13[[#This Row],[Monetary Score]]</f>
        <v>322</v>
      </c>
      <c r="AO532" s="15" t="str">
        <f>IF(AN532="555","Champions",
IF(AND(LEFT(AN532,1)="5", MID(AN532,2,1)&gt;="3"),"Loyal Customers",
IF(MID(AN532,2,1)="5","Frequent Buyers",
IF(RIGHT(AN532,1)="5","Big Spenders",
IF(LEFT(AN532,1)="4","Potential Loyalists",
IF(LEFT(AN532,1)="3","Needs Attention",
IF(LEFT(AN532,1)="2","About to Sleep",
IF(LEFT(AN532,1)="1","Lost",
IF(LEFT(AN532,1)&lt;="2","At Risk","Others")))))))))</f>
        <v>Needs Attention</v>
      </c>
    </row>
    <row r="533" spans="1:41" x14ac:dyDescent="0.3">
      <c r="A533">
        <v>4790</v>
      </c>
      <c r="B533">
        <v>1958</v>
      </c>
      <c r="C533" t="s">
        <v>28</v>
      </c>
      <c r="D533" t="s">
        <v>29</v>
      </c>
      <c r="E533">
        <v>79803</v>
      </c>
      <c r="F533">
        <v>0</v>
      </c>
      <c r="G533">
        <v>1</v>
      </c>
      <c r="H533" s="1">
        <v>41792</v>
      </c>
      <c r="I533">
        <v>54</v>
      </c>
      <c r="J533">
        <v>574</v>
      </c>
      <c r="K533">
        <v>8</v>
      </c>
      <c r="L533">
        <v>216</v>
      </c>
      <c r="M533">
        <v>21</v>
      </c>
      <c r="N533">
        <v>16</v>
      </c>
      <c r="O533">
        <v>33</v>
      </c>
      <c r="P533">
        <v>1</v>
      </c>
      <c r="Q533">
        <v>4</v>
      </c>
      <c r="R533">
        <v>3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 t="s">
        <v>30</v>
      </c>
      <c r="AC533" s="13">
        <f>SUM(Table13[[#This Row],[MntWines]:[MntGoldProds]])</f>
        <v>868</v>
      </c>
      <c r="AD533" s="13">
        <f>AVERAGE(Table13[[#This Row],[MntWines]:[MntGoldProds]])</f>
        <v>144.66666666666666</v>
      </c>
      <c r="AG533">
        <f>SUM(Table13[[#This Row],[NumDealsPurchases]:[NumStorePurchases]])</f>
        <v>13</v>
      </c>
      <c r="AH533" s="14">
        <f>44232-Table13[[#This Row],[Dt_Customer]]</f>
        <v>2440</v>
      </c>
      <c r="AJ533" s="13">
        <f>Table13[[#This Row],[NumDealsPurchases]]/Table13[[#This Row],[Total Number of Purchases]]*100</f>
        <v>7.6923076923076925</v>
      </c>
      <c r="AK533">
        <f>6-ROUNDUP(_xlfn.PERCENTRANK.INC(Table13[Recency],Table13[[#This Row],[Recency]])*5, 0)</f>
        <v>3</v>
      </c>
      <c r="AL533" s="15">
        <f>ROUNDUP(_xlfn.PERCENTRANK.INC(Table13[Total Number of Purchases],Table13[[#This Row],[Total Number of Purchases]])*5,0)</f>
        <v>3</v>
      </c>
      <c r="AM533" s="15">
        <f>ROUNDUP(_xlfn.PERCENTRANK.INC(Table13[Total Spend],Table13[[#This Row],[Total Spend]])*5,0)</f>
        <v>4</v>
      </c>
      <c r="AN533" s="15" t="str">
        <f>Table13[[#This Row],[Recency Score]]&amp;Table13[[#This Row],[Frequency Score]]&amp;Table13[[#This Row],[Monetary Score]]</f>
        <v>334</v>
      </c>
      <c r="AO533" s="15" t="str">
        <f>IF(AN533="555","Champions",
IF(AND(LEFT(AN533,1)="5", MID(AN533,2,1)&gt;="3"),"Loyal Customers",
IF(MID(AN533,2,1)="5","Frequent Buyers",
IF(RIGHT(AN533,1)="5","Big Spenders",
IF(LEFT(AN533,1)="4","Potential Loyalists",
IF(LEFT(AN533,1)="3","Needs Attention",
IF(LEFT(AN533,1)="2","About to Sleep",
IF(LEFT(AN533,1)="1","Lost",
IF(LEFT(AN533,1)&lt;="2","At Risk","Others")))))))))</f>
        <v>Needs Attention</v>
      </c>
    </row>
    <row r="534" spans="1:41" x14ac:dyDescent="0.3">
      <c r="A534">
        <v>4055</v>
      </c>
      <c r="B534">
        <v>1992</v>
      </c>
      <c r="C534" t="s">
        <v>44</v>
      </c>
      <c r="D534" t="s">
        <v>31</v>
      </c>
      <c r="E534">
        <v>18746</v>
      </c>
      <c r="F534">
        <v>1</v>
      </c>
      <c r="G534">
        <v>0</v>
      </c>
      <c r="H534" s="1">
        <v>41788</v>
      </c>
      <c r="I534">
        <v>41</v>
      </c>
      <c r="J534">
        <v>2</v>
      </c>
      <c r="K534">
        <v>10</v>
      </c>
      <c r="L534">
        <v>11</v>
      </c>
      <c r="M534">
        <v>12</v>
      </c>
      <c r="N534">
        <v>9</v>
      </c>
      <c r="O534">
        <v>20</v>
      </c>
      <c r="P534">
        <v>2</v>
      </c>
      <c r="Q534">
        <v>3</v>
      </c>
      <c r="R534">
        <v>0</v>
      </c>
      <c r="S534">
        <v>3</v>
      </c>
      <c r="T534">
        <v>6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30</v>
      </c>
      <c r="AC534" s="13">
        <f>SUM(Table13[[#This Row],[MntWines]:[MntGoldProds]])</f>
        <v>64</v>
      </c>
      <c r="AD534" s="13">
        <f>AVERAGE(Table13[[#This Row],[MntWines]:[MntGoldProds]])</f>
        <v>10.666666666666666</v>
      </c>
      <c r="AG534">
        <f>SUM(Table13[[#This Row],[NumDealsPurchases]:[NumStorePurchases]])</f>
        <v>8</v>
      </c>
      <c r="AH534" s="14">
        <f>44232-Table13[[#This Row],[Dt_Customer]]</f>
        <v>2444</v>
      </c>
      <c r="AJ534" s="13">
        <f>Table13[[#This Row],[NumDealsPurchases]]/Table13[[#This Row],[Total Number of Purchases]]*100</f>
        <v>25</v>
      </c>
      <c r="AK534">
        <f>6-ROUNDUP(_xlfn.PERCENTRANK.INC(Table13[Recency],Table13[[#This Row],[Recency]])*5, 0)</f>
        <v>3</v>
      </c>
      <c r="AL534" s="15">
        <f>ROUNDUP(_xlfn.PERCENTRANK.INC(Table13[Total Number of Purchases],Table13[[#This Row],[Total Number of Purchases]])*5,0)</f>
        <v>2</v>
      </c>
      <c r="AM534" s="15">
        <f>ROUNDUP(_xlfn.PERCENTRANK.INC(Table13[Total Spend],Table13[[#This Row],[Total Spend]])*5,0)</f>
        <v>2</v>
      </c>
      <c r="AN534" s="15" t="str">
        <f>Table13[[#This Row],[Recency Score]]&amp;Table13[[#This Row],[Frequency Score]]&amp;Table13[[#This Row],[Monetary Score]]</f>
        <v>322</v>
      </c>
      <c r="AO534" s="15" t="str">
        <f>IF(AN534="555","Champions",
IF(AND(LEFT(AN534,1)="5", MID(AN534,2,1)&gt;="3"),"Loyal Customers",
IF(MID(AN534,2,1)="5","Frequent Buyers",
IF(RIGHT(AN534,1)="5","Big Spenders",
IF(LEFT(AN534,1)="4","Potential Loyalists",
IF(LEFT(AN534,1)="3","Needs Attention",
IF(LEFT(AN534,1)="2","About to Sleep",
IF(LEFT(AN534,1)="1","Lost",
IF(LEFT(AN534,1)&lt;="2","At Risk","Others")))))))))</f>
        <v>Needs Attention</v>
      </c>
    </row>
    <row r="535" spans="1:41" x14ac:dyDescent="0.3">
      <c r="A535">
        <v>7186</v>
      </c>
      <c r="B535">
        <v>1966</v>
      </c>
      <c r="C535" t="s">
        <v>37</v>
      </c>
      <c r="D535" t="s">
        <v>35</v>
      </c>
      <c r="E535">
        <v>30843</v>
      </c>
      <c r="F535">
        <v>1</v>
      </c>
      <c r="G535">
        <v>1</v>
      </c>
      <c r="H535" s="1">
        <v>41785</v>
      </c>
      <c r="I535">
        <v>43</v>
      </c>
      <c r="J535">
        <v>24</v>
      </c>
      <c r="K535">
        <v>0</v>
      </c>
      <c r="L535">
        <v>2</v>
      </c>
      <c r="M535">
        <v>0</v>
      </c>
      <c r="N535">
        <v>0</v>
      </c>
      <c r="O535">
        <v>9</v>
      </c>
      <c r="P535">
        <v>2</v>
      </c>
      <c r="Q535">
        <v>1</v>
      </c>
      <c r="R535">
        <v>1</v>
      </c>
      <c r="S535">
        <v>2</v>
      </c>
      <c r="T535">
        <v>5</v>
      </c>
      <c r="U535">
        <v>0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 t="s">
        <v>40</v>
      </c>
      <c r="AC535" s="13">
        <f>SUM(Table13[[#This Row],[MntWines]:[MntGoldProds]])</f>
        <v>35</v>
      </c>
      <c r="AD535" s="13">
        <f>AVERAGE(Table13[[#This Row],[MntWines]:[MntGoldProds]])</f>
        <v>5.833333333333333</v>
      </c>
      <c r="AG535">
        <f>SUM(Table13[[#This Row],[NumDealsPurchases]:[NumStorePurchases]])</f>
        <v>6</v>
      </c>
      <c r="AH535" s="14">
        <f>44232-Table13[[#This Row],[Dt_Customer]]</f>
        <v>2447</v>
      </c>
      <c r="AJ535" s="13">
        <f>Table13[[#This Row],[NumDealsPurchases]]/Table13[[#This Row],[Total Number of Purchases]]*100</f>
        <v>33.333333333333329</v>
      </c>
      <c r="AK535">
        <f>6-ROUNDUP(_xlfn.PERCENTRANK.INC(Table13[Recency],Table13[[#This Row],[Recency]])*5, 0)</f>
        <v>3</v>
      </c>
      <c r="AL535" s="15">
        <f>ROUNDUP(_xlfn.PERCENTRANK.INC(Table13[Total Number of Purchases],Table13[[#This Row],[Total Number of Purchases]])*5,0)</f>
        <v>1</v>
      </c>
      <c r="AM535" s="15">
        <f>ROUNDUP(_xlfn.PERCENTRANK.INC(Table13[Total Spend],Table13[[#This Row],[Total Spend]])*5,0)</f>
        <v>1</v>
      </c>
      <c r="AN535" s="15" t="str">
        <f>Table13[[#This Row],[Recency Score]]&amp;Table13[[#This Row],[Frequency Score]]&amp;Table13[[#This Row],[Monetary Score]]</f>
        <v>311</v>
      </c>
      <c r="AO535" s="15" t="str">
        <f>IF(AN535="555","Champions",
IF(AND(LEFT(AN535,1)="5", MID(AN535,2,1)&gt;="3"),"Loyal Customers",
IF(MID(AN535,2,1)="5","Frequent Buyers",
IF(RIGHT(AN535,1)="5","Big Spenders",
IF(LEFT(AN535,1)="4","Potential Loyalists",
IF(LEFT(AN535,1)="3","Needs Attention",
IF(LEFT(AN535,1)="2","About to Sleep",
IF(LEFT(AN535,1)="1","Lost",
IF(LEFT(AN535,1)&lt;="2","At Risk","Others")))))))))</f>
        <v>Needs Attention</v>
      </c>
    </row>
    <row r="536" spans="1:41" x14ac:dyDescent="0.3">
      <c r="A536">
        <v>7540</v>
      </c>
      <c r="B536">
        <v>1952</v>
      </c>
      <c r="C536" t="s">
        <v>28</v>
      </c>
      <c r="D536" t="s">
        <v>33</v>
      </c>
      <c r="E536">
        <v>50300</v>
      </c>
      <c r="F536">
        <v>0</v>
      </c>
      <c r="G536">
        <v>1</v>
      </c>
      <c r="H536" s="1">
        <v>41784</v>
      </c>
      <c r="I536">
        <v>52</v>
      </c>
      <c r="J536">
        <v>143</v>
      </c>
      <c r="K536">
        <v>15</v>
      </c>
      <c r="L536">
        <v>60</v>
      </c>
      <c r="M536">
        <v>24</v>
      </c>
      <c r="N536">
        <v>23</v>
      </c>
      <c r="O536">
        <v>5</v>
      </c>
      <c r="P536">
        <v>2</v>
      </c>
      <c r="Q536">
        <v>2</v>
      </c>
      <c r="R536">
        <v>1</v>
      </c>
      <c r="S536">
        <v>8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30</v>
      </c>
      <c r="AC536" s="13">
        <f>SUM(Table13[[#This Row],[MntWines]:[MntGoldProds]])</f>
        <v>270</v>
      </c>
      <c r="AD536" s="13">
        <f>AVERAGE(Table13[[#This Row],[MntWines]:[MntGoldProds]])</f>
        <v>45</v>
      </c>
      <c r="AG536">
        <f>SUM(Table13[[#This Row],[NumDealsPurchases]:[NumStorePurchases]])</f>
        <v>13</v>
      </c>
      <c r="AH536" s="14">
        <f>44232-Table13[[#This Row],[Dt_Customer]]</f>
        <v>2448</v>
      </c>
      <c r="AJ536" s="13">
        <f>Table13[[#This Row],[NumDealsPurchases]]/Table13[[#This Row],[Total Number of Purchases]]*100</f>
        <v>15.384615384615385</v>
      </c>
      <c r="AK536">
        <f>6-ROUNDUP(_xlfn.PERCENTRANK.INC(Table13[Recency],Table13[[#This Row],[Recency]])*5, 0)</f>
        <v>3</v>
      </c>
      <c r="AL536" s="15">
        <f>ROUNDUP(_xlfn.PERCENTRANK.INC(Table13[Total Number of Purchases],Table13[[#This Row],[Total Number of Purchases]])*5,0)</f>
        <v>3</v>
      </c>
      <c r="AM536" s="15">
        <f>ROUNDUP(_xlfn.PERCENTRANK.INC(Table13[Total Spend],Table13[[#This Row],[Total Spend]])*5,0)</f>
        <v>3</v>
      </c>
      <c r="AN536" s="15" t="str">
        <f>Table13[[#This Row],[Recency Score]]&amp;Table13[[#This Row],[Frequency Score]]&amp;Table13[[#This Row],[Monetary Score]]</f>
        <v>333</v>
      </c>
      <c r="AO536" s="15" t="str">
        <f>IF(AN536="555","Champions",
IF(AND(LEFT(AN536,1)="5", MID(AN536,2,1)&gt;="3"),"Loyal Customers",
IF(MID(AN536,2,1)="5","Frequent Buyers",
IF(RIGHT(AN536,1)="5","Big Spenders",
IF(LEFT(AN536,1)="4","Potential Loyalists",
IF(LEFT(AN536,1)="3","Needs Attention",
IF(LEFT(AN536,1)="2","About to Sleep",
IF(LEFT(AN536,1)="1","Lost",
IF(LEFT(AN536,1)&lt;="2","At Risk","Others")))))))))</f>
        <v>Needs Attention</v>
      </c>
    </row>
    <row r="537" spans="1:41" x14ac:dyDescent="0.3">
      <c r="A537">
        <v>10556</v>
      </c>
      <c r="B537">
        <v>1959</v>
      </c>
      <c r="C537" t="s">
        <v>28</v>
      </c>
      <c r="D537" t="s">
        <v>33</v>
      </c>
      <c r="E537">
        <v>54984</v>
      </c>
      <c r="F537">
        <v>0</v>
      </c>
      <c r="G537">
        <v>1</v>
      </c>
      <c r="H537" s="1">
        <v>41783</v>
      </c>
      <c r="I537">
        <v>51</v>
      </c>
      <c r="J537">
        <v>173</v>
      </c>
      <c r="K537">
        <v>13</v>
      </c>
      <c r="L537">
        <v>131</v>
      </c>
      <c r="M537">
        <v>32</v>
      </c>
      <c r="N537">
        <v>3</v>
      </c>
      <c r="O537">
        <v>6</v>
      </c>
      <c r="P537">
        <v>4</v>
      </c>
      <c r="Q537">
        <v>6</v>
      </c>
      <c r="R537">
        <v>1</v>
      </c>
      <c r="S537">
        <v>6</v>
      </c>
      <c r="T537">
        <v>7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30</v>
      </c>
      <c r="AC537" s="13">
        <f>SUM(Table13[[#This Row],[MntWines]:[MntGoldProds]])</f>
        <v>358</v>
      </c>
      <c r="AD537" s="13">
        <f>AVERAGE(Table13[[#This Row],[MntWines]:[MntGoldProds]])</f>
        <v>59.666666666666664</v>
      </c>
      <c r="AG537">
        <f>SUM(Table13[[#This Row],[NumDealsPurchases]:[NumStorePurchases]])</f>
        <v>17</v>
      </c>
      <c r="AH537" s="14">
        <f>44232-Table13[[#This Row],[Dt_Customer]]</f>
        <v>2449</v>
      </c>
      <c r="AJ537" s="13">
        <f>Table13[[#This Row],[NumDealsPurchases]]/Table13[[#This Row],[Total Number of Purchases]]*100</f>
        <v>23.52941176470588</v>
      </c>
      <c r="AK537">
        <f>6-ROUNDUP(_xlfn.PERCENTRANK.INC(Table13[Recency],Table13[[#This Row],[Recency]])*5, 0)</f>
        <v>3</v>
      </c>
      <c r="AL537" s="15">
        <f>ROUNDUP(_xlfn.PERCENTRANK.INC(Table13[Total Number of Purchases],Table13[[#This Row],[Total Number of Purchases]])*5,0)</f>
        <v>3</v>
      </c>
      <c r="AM537" s="15">
        <f>ROUNDUP(_xlfn.PERCENTRANK.INC(Table13[Total Spend],Table13[[#This Row],[Total Spend]])*5,0)</f>
        <v>3</v>
      </c>
      <c r="AN537" s="15" t="str">
        <f>Table13[[#This Row],[Recency Score]]&amp;Table13[[#This Row],[Frequency Score]]&amp;Table13[[#This Row],[Monetary Score]]</f>
        <v>333</v>
      </c>
      <c r="AO537" s="15" t="str">
        <f>IF(AN537="555","Champions",
IF(AND(LEFT(AN537,1)="5", MID(AN537,2,1)&gt;="3"),"Loyal Customers",
IF(MID(AN537,2,1)="5","Frequent Buyers",
IF(RIGHT(AN537,1)="5","Big Spenders",
IF(LEFT(AN537,1)="4","Potential Loyalists",
IF(LEFT(AN537,1)="3","Needs Attention",
IF(LEFT(AN537,1)="2","About to Sleep",
IF(LEFT(AN537,1)="1","Lost",
IF(LEFT(AN537,1)&lt;="2","At Risk","Others")))))))))</f>
        <v>Needs Attention</v>
      </c>
    </row>
    <row r="538" spans="1:41" x14ac:dyDescent="0.3">
      <c r="A538">
        <v>4329</v>
      </c>
      <c r="B538">
        <v>1984</v>
      </c>
      <c r="C538" t="s">
        <v>37</v>
      </c>
      <c r="D538" t="s">
        <v>33</v>
      </c>
      <c r="E538">
        <v>18988</v>
      </c>
      <c r="F538">
        <v>1</v>
      </c>
      <c r="G538">
        <v>0</v>
      </c>
      <c r="H538" s="1">
        <v>41782</v>
      </c>
      <c r="I538">
        <v>43</v>
      </c>
      <c r="J538">
        <v>6</v>
      </c>
      <c r="K538">
        <v>0</v>
      </c>
      <c r="L538">
        <v>6</v>
      </c>
      <c r="M538">
        <v>2</v>
      </c>
      <c r="N538">
        <v>1</v>
      </c>
      <c r="O538">
        <v>1</v>
      </c>
      <c r="P538">
        <v>2</v>
      </c>
      <c r="Q538">
        <v>1</v>
      </c>
      <c r="R538">
        <v>0</v>
      </c>
      <c r="S538">
        <v>3</v>
      </c>
      <c r="T538">
        <v>7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t="s">
        <v>36</v>
      </c>
      <c r="AC538" s="13">
        <f>SUM(Table13[[#This Row],[MntWines]:[MntGoldProds]])</f>
        <v>16</v>
      </c>
      <c r="AD538" s="13">
        <f>AVERAGE(Table13[[#This Row],[MntWines]:[MntGoldProds]])</f>
        <v>2.6666666666666665</v>
      </c>
      <c r="AG538">
        <f>SUM(Table13[[#This Row],[NumDealsPurchases]:[NumStorePurchases]])</f>
        <v>6</v>
      </c>
      <c r="AH538" s="14">
        <f>44232-Table13[[#This Row],[Dt_Customer]]</f>
        <v>2450</v>
      </c>
      <c r="AJ538" s="13">
        <f>Table13[[#This Row],[NumDealsPurchases]]/Table13[[#This Row],[Total Number of Purchases]]*100</f>
        <v>33.333333333333329</v>
      </c>
      <c r="AK538">
        <f>6-ROUNDUP(_xlfn.PERCENTRANK.INC(Table13[Recency],Table13[[#This Row],[Recency]])*5, 0)</f>
        <v>3</v>
      </c>
      <c r="AL538" s="15">
        <f>ROUNDUP(_xlfn.PERCENTRANK.INC(Table13[Total Number of Purchases],Table13[[#This Row],[Total Number of Purchases]])*5,0)</f>
        <v>1</v>
      </c>
      <c r="AM538" s="15">
        <f>ROUNDUP(_xlfn.PERCENTRANK.INC(Table13[Total Spend],Table13[[#This Row],[Total Spend]])*5,0)</f>
        <v>1</v>
      </c>
      <c r="AN538" s="15" t="str">
        <f>Table13[[#This Row],[Recency Score]]&amp;Table13[[#This Row],[Frequency Score]]&amp;Table13[[#This Row],[Monetary Score]]</f>
        <v>311</v>
      </c>
      <c r="AO538" s="15" t="str">
        <f>IF(AN538="555","Champions",
IF(AND(LEFT(AN538,1)="5", MID(AN538,2,1)&gt;="3"),"Loyal Customers",
IF(MID(AN538,2,1)="5","Frequent Buyers",
IF(RIGHT(AN538,1)="5","Big Spenders",
IF(LEFT(AN538,1)="4","Potential Loyalists",
IF(LEFT(AN538,1)="3","Needs Attention",
IF(LEFT(AN538,1)="2","About to Sleep",
IF(LEFT(AN538,1)="1","Lost",
IF(LEFT(AN538,1)&lt;="2","At Risk","Others")))))))))</f>
        <v>Needs Attention</v>
      </c>
    </row>
    <row r="539" spans="1:41" x14ac:dyDescent="0.3">
      <c r="A539">
        <v>7679</v>
      </c>
      <c r="B539">
        <v>1985</v>
      </c>
      <c r="C539" t="s">
        <v>37</v>
      </c>
      <c r="D539" t="s">
        <v>31</v>
      </c>
      <c r="E539">
        <v>30298</v>
      </c>
      <c r="F539">
        <v>0</v>
      </c>
      <c r="G539">
        <v>0</v>
      </c>
      <c r="H539" s="1">
        <v>41778</v>
      </c>
      <c r="I539">
        <v>48</v>
      </c>
      <c r="J539">
        <v>6</v>
      </c>
      <c r="K539">
        <v>3</v>
      </c>
      <c r="L539">
        <v>12</v>
      </c>
      <c r="M539">
        <v>6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3</v>
      </c>
      <c r="T539">
        <v>3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30</v>
      </c>
      <c r="AC539" s="13">
        <f>SUM(Table13[[#This Row],[MntWines]:[MntGoldProds]])</f>
        <v>28</v>
      </c>
      <c r="AD539" s="13">
        <f>AVERAGE(Table13[[#This Row],[MntWines]:[MntGoldProds]])</f>
        <v>4.666666666666667</v>
      </c>
      <c r="AG539">
        <f>SUM(Table13[[#This Row],[NumDealsPurchases]:[NumStorePurchases]])</f>
        <v>6</v>
      </c>
      <c r="AH539" s="14">
        <f>44232-Table13[[#This Row],[Dt_Customer]]</f>
        <v>2454</v>
      </c>
      <c r="AJ539" s="13">
        <f>Table13[[#This Row],[NumDealsPurchases]]/Table13[[#This Row],[Total Number of Purchases]]*100</f>
        <v>16.666666666666664</v>
      </c>
      <c r="AK539">
        <f>6-ROUNDUP(_xlfn.PERCENTRANK.INC(Table13[Recency],Table13[[#This Row],[Recency]])*5, 0)</f>
        <v>3</v>
      </c>
      <c r="AL539" s="15">
        <f>ROUNDUP(_xlfn.PERCENTRANK.INC(Table13[Total Number of Purchases],Table13[[#This Row],[Total Number of Purchases]])*5,0)</f>
        <v>1</v>
      </c>
      <c r="AM539" s="15">
        <f>ROUNDUP(_xlfn.PERCENTRANK.INC(Table13[Total Spend],Table13[[#This Row],[Total Spend]])*5,0)</f>
        <v>1</v>
      </c>
      <c r="AN539" s="15" t="str">
        <f>Table13[[#This Row],[Recency Score]]&amp;Table13[[#This Row],[Frequency Score]]&amp;Table13[[#This Row],[Monetary Score]]</f>
        <v>311</v>
      </c>
      <c r="AO539" s="15" t="str">
        <f>IF(AN539="555","Champions",
IF(AND(LEFT(AN539,1)="5", MID(AN539,2,1)&gt;="3"),"Loyal Customers",
IF(MID(AN539,2,1)="5","Frequent Buyers",
IF(RIGHT(AN539,1)="5","Big Spenders",
IF(LEFT(AN539,1)="4","Potential Loyalists",
IF(LEFT(AN539,1)="3","Needs Attention",
IF(LEFT(AN539,1)="2","About to Sleep",
IF(LEFT(AN539,1)="1","Lost",
IF(LEFT(AN539,1)&lt;="2","At Risk","Others")))))))))</f>
        <v>Needs Attention</v>
      </c>
    </row>
    <row r="540" spans="1:41" x14ac:dyDescent="0.3">
      <c r="A540">
        <v>9081</v>
      </c>
      <c r="B540">
        <v>1988</v>
      </c>
      <c r="C540" t="s">
        <v>28</v>
      </c>
      <c r="D540" t="s">
        <v>31</v>
      </c>
      <c r="E540">
        <v>20518</v>
      </c>
      <c r="F540">
        <v>1</v>
      </c>
      <c r="G540">
        <v>0</v>
      </c>
      <c r="H540" s="1">
        <v>41777</v>
      </c>
      <c r="I540">
        <v>58</v>
      </c>
      <c r="J540">
        <v>4</v>
      </c>
      <c r="K540">
        <v>1</v>
      </c>
      <c r="L540">
        <v>6</v>
      </c>
      <c r="M540">
        <v>4</v>
      </c>
      <c r="N540">
        <v>1</v>
      </c>
      <c r="O540">
        <v>9</v>
      </c>
      <c r="P540">
        <v>1</v>
      </c>
      <c r="Q540">
        <v>1</v>
      </c>
      <c r="R540">
        <v>1</v>
      </c>
      <c r="S540">
        <v>2</v>
      </c>
      <c r="T540">
        <v>5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30</v>
      </c>
      <c r="AC540" s="13">
        <f>SUM(Table13[[#This Row],[MntWines]:[MntGoldProds]])</f>
        <v>25</v>
      </c>
      <c r="AD540" s="13">
        <f>AVERAGE(Table13[[#This Row],[MntWines]:[MntGoldProds]])</f>
        <v>4.166666666666667</v>
      </c>
      <c r="AG540">
        <f>SUM(Table13[[#This Row],[NumDealsPurchases]:[NumStorePurchases]])</f>
        <v>5</v>
      </c>
      <c r="AH540" s="14">
        <f>44232-Table13[[#This Row],[Dt_Customer]]</f>
        <v>2455</v>
      </c>
      <c r="AJ540" s="13">
        <f>Table13[[#This Row],[NumDealsPurchases]]/Table13[[#This Row],[Total Number of Purchases]]*100</f>
        <v>20</v>
      </c>
      <c r="AK540">
        <f>6-ROUNDUP(_xlfn.PERCENTRANK.INC(Table13[Recency],Table13[[#This Row],[Recency]])*5, 0)</f>
        <v>3</v>
      </c>
      <c r="AL540" s="15">
        <f>ROUNDUP(_xlfn.PERCENTRANK.INC(Table13[Total Number of Purchases],Table13[[#This Row],[Total Number of Purchases]])*5,0)</f>
        <v>1</v>
      </c>
      <c r="AM540" s="15">
        <f>ROUNDUP(_xlfn.PERCENTRANK.INC(Table13[Total Spend],Table13[[#This Row],[Total Spend]])*5,0)</f>
        <v>1</v>
      </c>
      <c r="AN540" s="15" t="str">
        <f>Table13[[#This Row],[Recency Score]]&amp;Table13[[#This Row],[Frequency Score]]&amp;Table13[[#This Row],[Monetary Score]]</f>
        <v>311</v>
      </c>
      <c r="AO540" s="15" t="str">
        <f>IF(AN540="555","Champions",
IF(AND(LEFT(AN540,1)="5", MID(AN540,2,1)&gt;="3"),"Loyal Customers",
IF(MID(AN540,2,1)="5","Frequent Buyers",
IF(RIGHT(AN540,1)="5","Big Spenders",
IF(LEFT(AN540,1)="4","Potential Loyalists",
IF(LEFT(AN540,1)="3","Needs Attention",
IF(LEFT(AN540,1)="2","About to Sleep",
IF(LEFT(AN540,1)="1","Lost",
IF(LEFT(AN540,1)&lt;="2","At Risk","Others")))))))))</f>
        <v>Needs Attention</v>
      </c>
    </row>
    <row r="541" spans="1:41" x14ac:dyDescent="0.3">
      <c r="A541">
        <v>810</v>
      </c>
      <c r="B541">
        <v>1975</v>
      </c>
      <c r="C541" t="s">
        <v>28</v>
      </c>
      <c r="D541" t="s">
        <v>33</v>
      </c>
      <c r="E541">
        <v>74190</v>
      </c>
      <c r="F541">
        <v>0</v>
      </c>
      <c r="G541">
        <v>1</v>
      </c>
      <c r="H541" s="1">
        <v>41771</v>
      </c>
      <c r="I541">
        <v>49</v>
      </c>
      <c r="J541">
        <v>151</v>
      </c>
      <c r="K541">
        <v>81</v>
      </c>
      <c r="L541">
        <v>86</v>
      </c>
      <c r="M541">
        <v>168</v>
      </c>
      <c r="N541">
        <v>91</v>
      </c>
      <c r="O541">
        <v>64</v>
      </c>
      <c r="P541">
        <v>2</v>
      </c>
      <c r="Q541">
        <v>4</v>
      </c>
      <c r="R541">
        <v>2</v>
      </c>
      <c r="S541">
        <v>11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30</v>
      </c>
      <c r="AC541" s="13">
        <f>SUM(Table13[[#This Row],[MntWines]:[MntGoldProds]])</f>
        <v>641</v>
      </c>
      <c r="AD541" s="13">
        <f>AVERAGE(Table13[[#This Row],[MntWines]:[MntGoldProds]])</f>
        <v>106.83333333333333</v>
      </c>
      <c r="AG541">
        <f>SUM(Table13[[#This Row],[NumDealsPurchases]:[NumStorePurchases]])</f>
        <v>19</v>
      </c>
      <c r="AH541" s="14">
        <f>44232-Table13[[#This Row],[Dt_Customer]]</f>
        <v>2461</v>
      </c>
      <c r="AJ541" s="13">
        <f>Table13[[#This Row],[NumDealsPurchases]]/Table13[[#This Row],[Total Number of Purchases]]*100</f>
        <v>10.526315789473683</v>
      </c>
      <c r="AK541">
        <f>6-ROUNDUP(_xlfn.PERCENTRANK.INC(Table13[Recency],Table13[[#This Row],[Recency]])*5, 0)</f>
        <v>3</v>
      </c>
      <c r="AL541" s="15">
        <f>ROUNDUP(_xlfn.PERCENTRANK.INC(Table13[Total Number of Purchases],Table13[[#This Row],[Total Number of Purchases]])*5,0)</f>
        <v>4</v>
      </c>
      <c r="AM541" s="15">
        <f>ROUNDUP(_xlfn.PERCENTRANK.INC(Table13[Total Spend],Table13[[#This Row],[Total Spend]])*5,0)</f>
        <v>4</v>
      </c>
      <c r="AN541" s="15" t="str">
        <f>Table13[[#This Row],[Recency Score]]&amp;Table13[[#This Row],[Frequency Score]]&amp;Table13[[#This Row],[Monetary Score]]</f>
        <v>344</v>
      </c>
      <c r="AO541" s="15" t="str">
        <f>IF(AN541="555","Champions",
IF(AND(LEFT(AN541,1)="5", MID(AN541,2,1)&gt;="3"),"Loyal Customers",
IF(MID(AN541,2,1)="5","Frequent Buyers",
IF(RIGHT(AN541,1)="5","Big Spenders",
IF(LEFT(AN541,1)="4","Potential Loyalists",
IF(LEFT(AN541,1)="3","Needs Attention",
IF(LEFT(AN541,1)="2","About to Sleep",
IF(LEFT(AN541,1)="1","Lost",
IF(LEFT(AN541,1)&lt;="2","At Risk","Others")))))))))</f>
        <v>Needs Attention</v>
      </c>
    </row>
    <row r="542" spans="1:41" x14ac:dyDescent="0.3">
      <c r="A542">
        <v>9467</v>
      </c>
      <c r="B542">
        <v>1984</v>
      </c>
      <c r="C542" t="s">
        <v>28</v>
      </c>
      <c r="D542" t="s">
        <v>31</v>
      </c>
      <c r="E542">
        <v>34738</v>
      </c>
      <c r="F542">
        <v>1</v>
      </c>
      <c r="G542">
        <v>0</v>
      </c>
      <c r="H542" s="1">
        <v>41770</v>
      </c>
      <c r="I542">
        <v>51</v>
      </c>
      <c r="J542">
        <v>3</v>
      </c>
      <c r="K542">
        <v>2</v>
      </c>
      <c r="L542">
        <v>10</v>
      </c>
      <c r="M542">
        <v>3</v>
      </c>
      <c r="N542">
        <v>0</v>
      </c>
      <c r="O542">
        <v>2</v>
      </c>
      <c r="P542">
        <v>1</v>
      </c>
      <c r="Q542">
        <v>1</v>
      </c>
      <c r="R542">
        <v>0</v>
      </c>
      <c r="S542">
        <v>3</v>
      </c>
      <c r="T542">
        <v>6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t="s">
        <v>30</v>
      </c>
      <c r="AC542" s="13">
        <f>SUM(Table13[[#This Row],[MntWines]:[MntGoldProds]])</f>
        <v>20</v>
      </c>
      <c r="AD542" s="13">
        <f>AVERAGE(Table13[[#This Row],[MntWines]:[MntGoldProds]])</f>
        <v>3.3333333333333335</v>
      </c>
      <c r="AG542">
        <f>SUM(Table13[[#This Row],[NumDealsPurchases]:[NumStorePurchases]])</f>
        <v>5</v>
      </c>
      <c r="AH542" s="14">
        <f>44232-Table13[[#This Row],[Dt_Customer]]</f>
        <v>2462</v>
      </c>
      <c r="AJ542" s="13">
        <f>Table13[[#This Row],[NumDealsPurchases]]/Table13[[#This Row],[Total Number of Purchases]]*100</f>
        <v>20</v>
      </c>
      <c r="AK542">
        <f>6-ROUNDUP(_xlfn.PERCENTRANK.INC(Table13[Recency],Table13[[#This Row],[Recency]])*5, 0)</f>
        <v>3</v>
      </c>
      <c r="AL542" s="15">
        <f>ROUNDUP(_xlfn.PERCENTRANK.INC(Table13[Total Number of Purchases],Table13[[#This Row],[Total Number of Purchases]])*5,0)</f>
        <v>1</v>
      </c>
      <c r="AM542" s="15">
        <f>ROUNDUP(_xlfn.PERCENTRANK.INC(Table13[Total Spend],Table13[[#This Row],[Total Spend]])*5,0)</f>
        <v>1</v>
      </c>
      <c r="AN542" s="15" t="str">
        <f>Table13[[#This Row],[Recency Score]]&amp;Table13[[#This Row],[Frequency Score]]&amp;Table13[[#This Row],[Monetary Score]]</f>
        <v>311</v>
      </c>
      <c r="AO542" s="15" t="str">
        <f>IF(AN542="555","Champions",
IF(AND(LEFT(AN542,1)="5", MID(AN542,2,1)&gt;="3"),"Loyal Customers",
IF(MID(AN542,2,1)="5","Frequent Buyers",
IF(RIGHT(AN542,1)="5","Big Spenders",
IF(LEFT(AN542,1)="4","Potential Loyalists",
IF(LEFT(AN542,1)="3","Needs Attention",
IF(LEFT(AN542,1)="2","About to Sleep",
IF(LEFT(AN542,1)="1","Lost",
IF(LEFT(AN542,1)&lt;="2","At Risk","Others")))))))))</f>
        <v>Needs Attention</v>
      </c>
    </row>
    <row r="543" spans="1:41" x14ac:dyDescent="0.3">
      <c r="A543">
        <v>5247</v>
      </c>
      <c r="B543">
        <v>1955</v>
      </c>
      <c r="C543" t="s">
        <v>37</v>
      </c>
      <c r="D543" t="s">
        <v>33</v>
      </c>
      <c r="E543">
        <v>38725</v>
      </c>
      <c r="F543">
        <v>1</v>
      </c>
      <c r="G543">
        <v>1</v>
      </c>
      <c r="H543" s="1">
        <v>41769</v>
      </c>
      <c r="I543">
        <v>52</v>
      </c>
      <c r="J543">
        <v>31</v>
      </c>
      <c r="K543">
        <v>0</v>
      </c>
      <c r="L543">
        <v>6</v>
      </c>
      <c r="M543">
        <v>2</v>
      </c>
      <c r="N543">
        <v>1</v>
      </c>
      <c r="O543">
        <v>5</v>
      </c>
      <c r="P543">
        <v>2</v>
      </c>
      <c r="Q543">
        <v>1</v>
      </c>
      <c r="R543">
        <v>0</v>
      </c>
      <c r="S543">
        <v>4</v>
      </c>
      <c r="T543">
        <v>4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30</v>
      </c>
      <c r="AC543" s="13">
        <f>SUM(Table13[[#This Row],[MntWines]:[MntGoldProds]])</f>
        <v>45</v>
      </c>
      <c r="AD543" s="13">
        <f>AVERAGE(Table13[[#This Row],[MntWines]:[MntGoldProds]])</f>
        <v>7.5</v>
      </c>
      <c r="AG543">
        <f>SUM(Table13[[#This Row],[NumDealsPurchases]:[NumStorePurchases]])</f>
        <v>7</v>
      </c>
      <c r="AH543" s="14">
        <f>44232-Table13[[#This Row],[Dt_Customer]]</f>
        <v>2463</v>
      </c>
      <c r="AJ543" s="13">
        <f>Table13[[#This Row],[NumDealsPurchases]]/Table13[[#This Row],[Total Number of Purchases]]*100</f>
        <v>28.571428571428569</v>
      </c>
      <c r="AK543">
        <f>6-ROUNDUP(_xlfn.PERCENTRANK.INC(Table13[Recency],Table13[[#This Row],[Recency]])*5, 0)</f>
        <v>3</v>
      </c>
      <c r="AL543" s="15">
        <f>ROUNDUP(_xlfn.PERCENTRANK.INC(Table13[Total Number of Purchases],Table13[[#This Row],[Total Number of Purchases]])*5,0)</f>
        <v>1</v>
      </c>
      <c r="AM543" s="15">
        <f>ROUNDUP(_xlfn.PERCENTRANK.INC(Table13[Total Spend],Table13[[#This Row],[Total Spend]])*5,0)</f>
        <v>1</v>
      </c>
      <c r="AN543" s="15" t="str">
        <f>Table13[[#This Row],[Recency Score]]&amp;Table13[[#This Row],[Frequency Score]]&amp;Table13[[#This Row],[Monetary Score]]</f>
        <v>311</v>
      </c>
      <c r="AO543" s="15" t="str">
        <f>IF(AN543="555","Champions",
IF(AND(LEFT(AN543,1)="5", MID(AN543,2,1)&gt;="3"),"Loyal Customers",
IF(MID(AN543,2,1)="5","Frequent Buyers",
IF(RIGHT(AN543,1)="5","Big Spenders",
IF(LEFT(AN543,1)="4","Potential Loyalists",
IF(LEFT(AN543,1)="3","Needs Attention",
IF(LEFT(AN543,1)="2","About to Sleep",
IF(LEFT(AN543,1)="1","Lost",
IF(LEFT(AN543,1)&lt;="2","At Risk","Others")))))))))</f>
        <v>Needs Attention</v>
      </c>
    </row>
    <row r="544" spans="1:41" x14ac:dyDescent="0.3">
      <c r="A544">
        <v>7629</v>
      </c>
      <c r="B544">
        <v>1977</v>
      </c>
      <c r="C544" t="s">
        <v>28</v>
      </c>
      <c r="D544" t="s">
        <v>33</v>
      </c>
      <c r="E544">
        <v>22108</v>
      </c>
      <c r="F544">
        <v>1</v>
      </c>
      <c r="G544">
        <v>1</v>
      </c>
      <c r="H544" s="1">
        <v>41767</v>
      </c>
      <c r="I544">
        <v>46</v>
      </c>
      <c r="J544">
        <v>5</v>
      </c>
      <c r="K544">
        <v>3</v>
      </c>
      <c r="L544">
        <v>9</v>
      </c>
      <c r="M544">
        <v>6</v>
      </c>
      <c r="N544">
        <v>2</v>
      </c>
      <c r="O544">
        <v>6</v>
      </c>
      <c r="P544">
        <v>2</v>
      </c>
      <c r="Q544">
        <v>2</v>
      </c>
      <c r="R544">
        <v>0</v>
      </c>
      <c r="S544">
        <v>3</v>
      </c>
      <c r="T544">
        <v>7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30</v>
      </c>
      <c r="AC544" s="13">
        <f>SUM(Table13[[#This Row],[MntWines]:[MntGoldProds]])</f>
        <v>31</v>
      </c>
      <c r="AD544" s="13">
        <f>AVERAGE(Table13[[#This Row],[MntWines]:[MntGoldProds]])</f>
        <v>5.166666666666667</v>
      </c>
      <c r="AG544">
        <f>SUM(Table13[[#This Row],[NumDealsPurchases]:[NumStorePurchases]])</f>
        <v>7</v>
      </c>
      <c r="AH544" s="14">
        <f>44232-Table13[[#This Row],[Dt_Customer]]</f>
        <v>2465</v>
      </c>
      <c r="AJ544" s="13">
        <f>Table13[[#This Row],[NumDealsPurchases]]/Table13[[#This Row],[Total Number of Purchases]]*100</f>
        <v>28.571428571428569</v>
      </c>
      <c r="AK544">
        <f>6-ROUNDUP(_xlfn.PERCENTRANK.INC(Table13[Recency],Table13[[#This Row],[Recency]])*5, 0)</f>
        <v>3</v>
      </c>
      <c r="AL544" s="15">
        <f>ROUNDUP(_xlfn.PERCENTRANK.INC(Table13[Total Number of Purchases],Table13[[#This Row],[Total Number of Purchases]])*5,0)</f>
        <v>1</v>
      </c>
      <c r="AM544" s="15">
        <f>ROUNDUP(_xlfn.PERCENTRANK.INC(Table13[Total Spend],Table13[[#This Row],[Total Spend]])*5,0)</f>
        <v>1</v>
      </c>
      <c r="AN544" s="15" t="str">
        <f>Table13[[#This Row],[Recency Score]]&amp;Table13[[#This Row],[Frequency Score]]&amp;Table13[[#This Row],[Monetary Score]]</f>
        <v>311</v>
      </c>
      <c r="AO544" s="15" t="str">
        <f>IF(AN544="555","Champions",
IF(AND(LEFT(AN544,1)="5", MID(AN544,2,1)&gt;="3"),"Loyal Customers",
IF(MID(AN544,2,1)="5","Frequent Buyers",
IF(RIGHT(AN544,1)="5","Big Spenders",
IF(LEFT(AN544,1)="4","Potential Loyalists",
IF(LEFT(AN544,1)="3","Needs Attention",
IF(LEFT(AN544,1)="2","About to Sleep",
IF(LEFT(AN544,1)="1","Lost",
IF(LEFT(AN544,1)&lt;="2","At Risk","Others")))))))))</f>
        <v>Needs Attention</v>
      </c>
    </row>
    <row r="545" spans="1:41" x14ac:dyDescent="0.3">
      <c r="A545">
        <v>7485</v>
      </c>
      <c r="B545">
        <v>1950</v>
      </c>
      <c r="C545" t="s">
        <v>37</v>
      </c>
      <c r="D545" t="s">
        <v>42</v>
      </c>
      <c r="E545">
        <v>56551</v>
      </c>
      <c r="F545">
        <v>1</v>
      </c>
      <c r="G545">
        <v>1</v>
      </c>
      <c r="H545" s="1">
        <v>41766</v>
      </c>
      <c r="I545">
        <v>48</v>
      </c>
      <c r="J545">
        <v>67</v>
      </c>
      <c r="K545">
        <v>4</v>
      </c>
      <c r="L545">
        <v>32</v>
      </c>
      <c r="M545">
        <v>17</v>
      </c>
      <c r="N545">
        <v>2</v>
      </c>
      <c r="O545">
        <v>16</v>
      </c>
      <c r="P545">
        <v>3</v>
      </c>
      <c r="Q545">
        <v>2</v>
      </c>
      <c r="R545">
        <v>1</v>
      </c>
      <c r="S545">
        <v>4</v>
      </c>
      <c r="T545">
        <v>4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43</v>
      </c>
      <c r="AC545" s="13">
        <f>SUM(Table13[[#This Row],[MntWines]:[MntGoldProds]])</f>
        <v>138</v>
      </c>
      <c r="AD545" s="13">
        <f>AVERAGE(Table13[[#This Row],[MntWines]:[MntGoldProds]])</f>
        <v>23</v>
      </c>
      <c r="AG545">
        <f>SUM(Table13[[#This Row],[NumDealsPurchases]:[NumStorePurchases]])</f>
        <v>10</v>
      </c>
      <c r="AH545" s="14">
        <f>44232-Table13[[#This Row],[Dt_Customer]]</f>
        <v>2466</v>
      </c>
      <c r="AJ545" s="13">
        <f>Table13[[#This Row],[NumDealsPurchases]]/Table13[[#This Row],[Total Number of Purchases]]*100</f>
        <v>30</v>
      </c>
      <c r="AK545">
        <f>6-ROUNDUP(_xlfn.PERCENTRANK.INC(Table13[Recency],Table13[[#This Row],[Recency]])*5, 0)</f>
        <v>3</v>
      </c>
      <c r="AL545" s="15">
        <f>ROUNDUP(_xlfn.PERCENTRANK.INC(Table13[Total Number of Purchases],Table13[[#This Row],[Total Number of Purchases]])*5,0)</f>
        <v>2</v>
      </c>
      <c r="AM545" s="15">
        <f>ROUNDUP(_xlfn.PERCENTRANK.INC(Table13[Total Spend],Table13[[#This Row],[Total Spend]])*5,0)</f>
        <v>2</v>
      </c>
      <c r="AN545" s="15" t="str">
        <f>Table13[[#This Row],[Recency Score]]&amp;Table13[[#This Row],[Frequency Score]]&amp;Table13[[#This Row],[Monetary Score]]</f>
        <v>322</v>
      </c>
      <c r="AO545" s="15" t="str">
        <f>IF(AN545="555","Champions",
IF(AND(LEFT(AN545,1)="5", MID(AN545,2,1)&gt;="3"),"Loyal Customers",
IF(MID(AN545,2,1)="5","Frequent Buyers",
IF(RIGHT(AN545,1)="5","Big Spenders",
IF(LEFT(AN545,1)="4","Potential Loyalists",
IF(LEFT(AN545,1)="3","Needs Attention",
IF(LEFT(AN545,1)="2","About to Sleep",
IF(LEFT(AN545,1)="1","Lost",
IF(LEFT(AN545,1)&lt;="2","At Risk","Others")))))))))</f>
        <v>Needs Attention</v>
      </c>
    </row>
    <row r="546" spans="1:41" x14ac:dyDescent="0.3">
      <c r="A546">
        <v>7530</v>
      </c>
      <c r="B546">
        <v>1950</v>
      </c>
      <c r="C546" t="s">
        <v>37</v>
      </c>
      <c r="D546" t="s">
        <v>42</v>
      </c>
      <c r="E546">
        <v>56551</v>
      </c>
      <c r="F546">
        <v>1</v>
      </c>
      <c r="G546">
        <v>1</v>
      </c>
      <c r="H546" s="1">
        <v>41766</v>
      </c>
      <c r="I546">
        <v>48</v>
      </c>
      <c r="J546">
        <v>67</v>
      </c>
      <c r="K546">
        <v>4</v>
      </c>
      <c r="L546">
        <v>32</v>
      </c>
      <c r="M546">
        <v>17</v>
      </c>
      <c r="N546">
        <v>2</v>
      </c>
      <c r="O546">
        <v>16</v>
      </c>
      <c r="P546">
        <v>3</v>
      </c>
      <c r="Q546">
        <v>2</v>
      </c>
      <c r="R546">
        <v>1</v>
      </c>
      <c r="S546">
        <v>4</v>
      </c>
      <c r="T546">
        <v>4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30</v>
      </c>
      <c r="AC546" s="13">
        <f>SUM(Table13[[#This Row],[MntWines]:[MntGoldProds]])</f>
        <v>138</v>
      </c>
      <c r="AD546" s="13">
        <f>AVERAGE(Table13[[#This Row],[MntWines]:[MntGoldProds]])</f>
        <v>23</v>
      </c>
      <c r="AG546">
        <f>SUM(Table13[[#This Row],[NumDealsPurchases]:[NumStorePurchases]])</f>
        <v>10</v>
      </c>
      <c r="AH546" s="14">
        <f>44232-Table13[[#This Row],[Dt_Customer]]</f>
        <v>2466</v>
      </c>
      <c r="AJ546" s="13">
        <f>Table13[[#This Row],[NumDealsPurchases]]/Table13[[#This Row],[Total Number of Purchases]]*100</f>
        <v>30</v>
      </c>
      <c r="AK546">
        <f>6-ROUNDUP(_xlfn.PERCENTRANK.INC(Table13[Recency],Table13[[#This Row],[Recency]])*5, 0)</f>
        <v>3</v>
      </c>
      <c r="AL546" s="15">
        <f>ROUNDUP(_xlfn.PERCENTRANK.INC(Table13[Total Number of Purchases],Table13[[#This Row],[Total Number of Purchases]])*5,0)</f>
        <v>2</v>
      </c>
      <c r="AM546" s="15">
        <f>ROUNDUP(_xlfn.PERCENTRANK.INC(Table13[Total Spend],Table13[[#This Row],[Total Spend]])*5,0)</f>
        <v>2</v>
      </c>
      <c r="AN546" s="15" t="str">
        <f>Table13[[#This Row],[Recency Score]]&amp;Table13[[#This Row],[Frequency Score]]&amp;Table13[[#This Row],[Monetary Score]]</f>
        <v>322</v>
      </c>
      <c r="AO546" s="15" t="str">
        <f>IF(AN546="555","Champions",
IF(AND(LEFT(AN546,1)="5", MID(AN546,2,1)&gt;="3"),"Loyal Customers",
IF(MID(AN546,2,1)="5","Frequent Buyers",
IF(RIGHT(AN546,1)="5","Big Spenders",
IF(LEFT(AN546,1)="4","Potential Loyalists",
IF(LEFT(AN546,1)="3","Needs Attention",
IF(LEFT(AN546,1)="2","About to Sleep",
IF(LEFT(AN546,1)="1","Lost",
IF(LEFT(AN546,1)&lt;="2","At Risk","Others")))))))))</f>
        <v>Needs Attention</v>
      </c>
    </row>
    <row r="547" spans="1:41" x14ac:dyDescent="0.3">
      <c r="A547">
        <v>10420</v>
      </c>
      <c r="B547">
        <v>1955</v>
      </c>
      <c r="C547" t="s">
        <v>41</v>
      </c>
      <c r="D547" t="s">
        <v>29</v>
      </c>
      <c r="E547">
        <v>46390</v>
      </c>
      <c r="F547">
        <v>0</v>
      </c>
      <c r="G547">
        <v>1</v>
      </c>
      <c r="H547" s="1">
        <v>41764</v>
      </c>
      <c r="I547">
        <v>56</v>
      </c>
      <c r="J547">
        <v>95</v>
      </c>
      <c r="K547">
        <v>14</v>
      </c>
      <c r="L547">
        <v>64</v>
      </c>
      <c r="M547">
        <v>2</v>
      </c>
      <c r="N547">
        <v>9</v>
      </c>
      <c r="O547">
        <v>38</v>
      </c>
      <c r="P547">
        <v>1</v>
      </c>
      <c r="Q547">
        <v>4</v>
      </c>
      <c r="R547">
        <v>2</v>
      </c>
      <c r="S547">
        <v>3</v>
      </c>
      <c r="T547">
        <v>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 t="s">
        <v>34</v>
      </c>
      <c r="AC547" s="13">
        <f>SUM(Table13[[#This Row],[MntWines]:[MntGoldProds]])</f>
        <v>222</v>
      </c>
      <c r="AD547" s="13">
        <f>AVERAGE(Table13[[#This Row],[MntWines]:[MntGoldProds]])</f>
        <v>37</v>
      </c>
      <c r="AG547">
        <f>SUM(Table13[[#This Row],[NumDealsPurchases]:[NumStorePurchases]])</f>
        <v>10</v>
      </c>
      <c r="AH547" s="14">
        <f>44232-Table13[[#This Row],[Dt_Customer]]</f>
        <v>2468</v>
      </c>
      <c r="AJ547" s="13">
        <f>Table13[[#This Row],[NumDealsPurchases]]/Table13[[#This Row],[Total Number of Purchases]]*100</f>
        <v>10</v>
      </c>
      <c r="AK547">
        <f>6-ROUNDUP(_xlfn.PERCENTRANK.INC(Table13[Recency],Table13[[#This Row],[Recency]])*5, 0)</f>
        <v>3</v>
      </c>
      <c r="AL547" s="15">
        <f>ROUNDUP(_xlfn.PERCENTRANK.INC(Table13[Total Number of Purchases],Table13[[#This Row],[Total Number of Purchases]])*5,0)</f>
        <v>2</v>
      </c>
      <c r="AM547" s="15">
        <f>ROUNDUP(_xlfn.PERCENTRANK.INC(Table13[Total Spend],Table13[[#This Row],[Total Spend]])*5,0)</f>
        <v>3</v>
      </c>
      <c r="AN547" s="15" t="str">
        <f>Table13[[#This Row],[Recency Score]]&amp;Table13[[#This Row],[Frequency Score]]&amp;Table13[[#This Row],[Monetary Score]]</f>
        <v>323</v>
      </c>
      <c r="AO547" s="15" t="str">
        <f>IF(AN547="555","Champions",
IF(AND(LEFT(AN547,1)="5", MID(AN547,2,1)&gt;="3"),"Loyal Customers",
IF(MID(AN547,2,1)="5","Frequent Buyers",
IF(RIGHT(AN547,1)="5","Big Spenders",
IF(LEFT(AN547,1)="4","Potential Loyalists",
IF(LEFT(AN547,1)="3","Needs Attention",
IF(LEFT(AN547,1)="2","About to Sleep",
IF(LEFT(AN547,1)="1","Lost",
IF(LEFT(AN547,1)&lt;="2","At Risk","Others")))))))))</f>
        <v>Needs Attention</v>
      </c>
    </row>
    <row r="548" spans="1:41" x14ac:dyDescent="0.3">
      <c r="A548">
        <v>5987</v>
      </c>
      <c r="B548">
        <v>1989</v>
      </c>
      <c r="C548" t="s">
        <v>38</v>
      </c>
      <c r="D548" t="s">
        <v>35</v>
      </c>
      <c r="E548">
        <v>10404</v>
      </c>
      <c r="F548">
        <v>1</v>
      </c>
      <c r="G548">
        <v>0</v>
      </c>
      <c r="H548" s="1">
        <v>41763</v>
      </c>
      <c r="I548">
        <v>52</v>
      </c>
      <c r="J548">
        <v>2</v>
      </c>
      <c r="K548">
        <v>2</v>
      </c>
      <c r="L548">
        <v>11</v>
      </c>
      <c r="M548">
        <v>10</v>
      </c>
      <c r="N548">
        <v>6</v>
      </c>
      <c r="O548">
        <v>12</v>
      </c>
      <c r="P548">
        <v>2</v>
      </c>
      <c r="Q548">
        <v>1</v>
      </c>
      <c r="R548">
        <v>0</v>
      </c>
      <c r="S548">
        <v>4</v>
      </c>
      <c r="T548">
        <v>5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30</v>
      </c>
      <c r="AC548" s="13">
        <f>SUM(Table13[[#This Row],[MntWines]:[MntGoldProds]])</f>
        <v>43</v>
      </c>
      <c r="AD548" s="13">
        <f>AVERAGE(Table13[[#This Row],[MntWines]:[MntGoldProds]])</f>
        <v>7.166666666666667</v>
      </c>
      <c r="AG548">
        <f>SUM(Table13[[#This Row],[NumDealsPurchases]:[NumStorePurchases]])</f>
        <v>7</v>
      </c>
      <c r="AH548" s="14">
        <f>44232-Table13[[#This Row],[Dt_Customer]]</f>
        <v>2469</v>
      </c>
      <c r="AJ548" s="13">
        <f>Table13[[#This Row],[NumDealsPurchases]]/Table13[[#This Row],[Total Number of Purchases]]*100</f>
        <v>28.571428571428569</v>
      </c>
      <c r="AK548">
        <f>6-ROUNDUP(_xlfn.PERCENTRANK.INC(Table13[Recency],Table13[[#This Row],[Recency]])*5, 0)</f>
        <v>3</v>
      </c>
      <c r="AL548" s="15">
        <f>ROUNDUP(_xlfn.PERCENTRANK.INC(Table13[Total Number of Purchases],Table13[[#This Row],[Total Number of Purchases]])*5,0)</f>
        <v>1</v>
      </c>
      <c r="AM548" s="15">
        <f>ROUNDUP(_xlfn.PERCENTRANK.INC(Table13[Total Spend],Table13[[#This Row],[Total Spend]])*5,0)</f>
        <v>1</v>
      </c>
      <c r="AN548" s="15" t="str">
        <f>Table13[[#This Row],[Recency Score]]&amp;Table13[[#This Row],[Frequency Score]]&amp;Table13[[#This Row],[Monetary Score]]</f>
        <v>311</v>
      </c>
      <c r="AO548" s="15" t="str">
        <f>IF(AN548="555","Champions",
IF(AND(LEFT(AN548,1)="5", MID(AN548,2,1)&gt;="3"),"Loyal Customers",
IF(MID(AN548,2,1)="5","Frequent Buyers",
IF(RIGHT(AN548,1)="5","Big Spenders",
IF(LEFT(AN548,1)="4","Potential Loyalists",
IF(LEFT(AN548,1)="3","Needs Attention",
IF(LEFT(AN548,1)="2","About to Sleep",
IF(LEFT(AN548,1)="1","Lost",
IF(LEFT(AN548,1)&lt;="2","At Risk","Others")))))))))</f>
        <v>Needs Attention</v>
      </c>
    </row>
    <row r="549" spans="1:41" x14ac:dyDescent="0.3">
      <c r="A549">
        <v>4988</v>
      </c>
      <c r="B549">
        <v>1948</v>
      </c>
      <c r="C549" t="s">
        <v>37</v>
      </c>
      <c r="D549" t="s">
        <v>33</v>
      </c>
      <c r="E549">
        <v>34469</v>
      </c>
      <c r="F549">
        <v>1</v>
      </c>
      <c r="G549">
        <v>1</v>
      </c>
      <c r="H549" s="1">
        <v>41763</v>
      </c>
      <c r="I549">
        <v>58</v>
      </c>
      <c r="J549">
        <v>19</v>
      </c>
      <c r="K549">
        <v>6</v>
      </c>
      <c r="L549">
        <v>20</v>
      </c>
      <c r="M549">
        <v>0</v>
      </c>
      <c r="N549">
        <v>5</v>
      </c>
      <c r="O549">
        <v>12</v>
      </c>
      <c r="P549">
        <v>3</v>
      </c>
      <c r="Q549">
        <v>1</v>
      </c>
      <c r="R549">
        <v>1</v>
      </c>
      <c r="S549">
        <v>4</v>
      </c>
      <c r="T549">
        <v>4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43</v>
      </c>
      <c r="AC549" s="13">
        <f>SUM(Table13[[#This Row],[MntWines]:[MntGoldProds]])</f>
        <v>62</v>
      </c>
      <c r="AD549" s="13">
        <f>AVERAGE(Table13[[#This Row],[MntWines]:[MntGoldProds]])</f>
        <v>10.333333333333334</v>
      </c>
      <c r="AG549">
        <f>SUM(Table13[[#This Row],[NumDealsPurchases]:[NumStorePurchases]])</f>
        <v>9</v>
      </c>
      <c r="AH549" s="14">
        <f>44232-Table13[[#This Row],[Dt_Customer]]</f>
        <v>2469</v>
      </c>
      <c r="AJ549" s="13">
        <f>Table13[[#This Row],[NumDealsPurchases]]/Table13[[#This Row],[Total Number of Purchases]]*100</f>
        <v>33.333333333333329</v>
      </c>
      <c r="AK549">
        <f>6-ROUNDUP(_xlfn.PERCENTRANK.INC(Table13[Recency],Table13[[#This Row],[Recency]])*5, 0)</f>
        <v>3</v>
      </c>
      <c r="AL549" s="15">
        <f>ROUNDUP(_xlfn.PERCENTRANK.INC(Table13[Total Number of Purchases],Table13[[#This Row],[Total Number of Purchases]])*5,0)</f>
        <v>2</v>
      </c>
      <c r="AM549" s="15">
        <f>ROUNDUP(_xlfn.PERCENTRANK.INC(Table13[Total Spend],Table13[[#This Row],[Total Spend]])*5,0)</f>
        <v>2</v>
      </c>
      <c r="AN549" s="15" t="str">
        <f>Table13[[#This Row],[Recency Score]]&amp;Table13[[#This Row],[Frequency Score]]&amp;Table13[[#This Row],[Monetary Score]]</f>
        <v>322</v>
      </c>
      <c r="AO549" s="15" t="str">
        <f>IF(AN549="555","Champions",
IF(AND(LEFT(AN549,1)="5", MID(AN549,2,1)&gt;="3"),"Loyal Customers",
IF(MID(AN549,2,1)="5","Frequent Buyers",
IF(RIGHT(AN549,1)="5","Big Spenders",
IF(LEFT(AN549,1)="4","Potential Loyalists",
IF(LEFT(AN549,1)="3","Needs Attention",
IF(LEFT(AN549,1)="2","About to Sleep",
IF(LEFT(AN549,1)="1","Lost",
IF(LEFT(AN549,1)&lt;="2","At Risk","Others")))))))))</f>
        <v>Needs Attention</v>
      </c>
    </row>
    <row r="550" spans="1:41" x14ac:dyDescent="0.3">
      <c r="A550">
        <v>6211</v>
      </c>
      <c r="B550">
        <v>1976</v>
      </c>
      <c r="C550" t="s">
        <v>37</v>
      </c>
      <c r="D550" t="s">
        <v>35</v>
      </c>
      <c r="E550">
        <v>37395</v>
      </c>
      <c r="F550">
        <v>1</v>
      </c>
      <c r="G550">
        <v>0</v>
      </c>
      <c r="H550" s="1">
        <v>41761</v>
      </c>
      <c r="I550">
        <v>47</v>
      </c>
      <c r="J550">
        <v>18</v>
      </c>
      <c r="K550">
        <v>0</v>
      </c>
      <c r="L550">
        <v>9</v>
      </c>
      <c r="M550">
        <v>0</v>
      </c>
      <c r="N550">
        <v>1</v>
      </c>
      <c r="O550">
        <v>11</v>
      </c>
      <c r="P550">
        <v>1</v>
      </c>
      <c r="Q550">
        <v>1</v>
      </c>
      <c r="R550">
        <v>0</v>
      </c>
      <c r="S550">
        <v>3</v>
      </c>
      <c r="T550">
        <v>6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30</v>
      </c>
      <c r="AC550" s="13">
        <f>SUM(Table13[[#This Row],[MntWines]:[MntGoldProds]])</f>
        <v>39</v>
      </c>
      <c r="AD550" s="13">
        <f>AVERAGE(Table13[[#This Row],[MntWines]:[MntGoldProds]])</f>
        <v>6.5</v>
      </c>
      <c r="AG550">
        <f>SUM(Table13[[#This Row],[NumDealsPurchases]:[NumStorePurchases]])</f>
        <v>5</v>
      </c>
      <c r="AH550" s="14">
        <f>44232-Table13[[#This Row],[Dt_Customer]]</f>
        <v>2471</v>
      </c>
      <c r="AJ550" s="13">
        <f>Table13[[#This Row],[NumDealsPurchases]]/Table13[[#This Row],[Total Number of Purchases]]*100</f>
        <v>20</v>
      </c>
      <c r="AK550">
        <f>6-ROUNDUP(_xlfn.PERCENTRANK.INC(Table13[Recency],Table13[[#This Row],[Recency]])*5, 0)</f>
        <v>3</v>
      </c>
      <c r="AL550" s="15">
        <f>ROUNDUP(_xlfn.PERCENTRANK.INC(Table13[Total Number of Purchases],Table13[[#This Row],[Total Number of Purchases]])*5,0)</f>
        <v>1</v>
      </c>
      <c r="AM550" s="15">
        <f>ROUNDUP(_xlfn.PERCENTRANK.INC(Table13[Total Spend],Table13[[#This Row],[Total Spend]])*5,0)</f>
        <v>1</v>
      </c>
      <c r="AN550" s="15" t="str">
        <f>Table13[[#This Row],[Recency Score]]&amp;Table13[[#This Row],[Frequency Score]]&amp;Table13[[#This Row],[Monetary Score]]</f>
        <v>311</v>
      </c>
      <c r="AO550" s="15" t="str">
        <f>IF(AN550="555","Champions",
IF(AND(LEFT(AN550,1)="5", MID(AN550,2,1)&gt;="3"),"Loyal Customers",
IF(MID(AN550,2,1)="5","Frequent Buyers",
IF(RIGHT(AN550,1)="5","Big Spenders",
IF(LEFT(AN550,1)="4","Potential Loyalists",
IF(LEFT(AN550,1)="3","Needs Attention",
IF(LEFT(AN550,1)="2","About to Sleep",
IF(LEFT(AN550,1)="1","Lost",
IF(LEFT(AN550,1)&lt;="2","At Risk","Others")))))))))</f>
        <v>Needs Attention</v>
      </c>
    </row>
    <row r="551" spans="1:41" x14ac:dyDescent="0.3">
      <c r="A551">
        <v>9960</v>
      </c>
      <c r="B551">
        <v>1991</v>
      </c>
      <c r="C551" t="s">
        <v>44</v>
      </c>
      <c r="D551" t="s">
        <v>31</v>
      </c>
      <c r="E551">
        <v>26868</v>
      </c>
      <c r="F551">
        <v>1</v>
      </c>
      <c r="G551">
        <v>0</v>
      </c>
      <c r="H551" s="1">
        <v>41759</v>
      </c>
      <c r="I551">
        <v>52</v>
      </c>
      <c r="J551">
        <v>0</v>
      </c>
      <c r="K551">
        <v>0</v>
      </c>
      <c r="L551">
        <v>1</v>
      </c>
      <c r="M551">
        <v>8</v>
      </c>
      <c r="N551">
        <v>3</v>
      </c>
      <c r="O551">
        <v>2</v>
      </c>
      <c r="P551">
        <v>1</v>
      </c>
      <c r="Q551">
        <v>1</v>
      </c>
      <c r="R551">
        <v>0</v>
      </c>
      <c r="S551">
        <v>2</v>
      </c>
      <c r="T551">
        <v>7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43</v>
      </c>
      <c r="AC551" s="13">
        <f>SUM(Table13[[#This Row],[MntWines]:[MntGoldProds]])</f>
        <v>14</v>
      </c>
      <c r="AD551" s="13">
        <f>AVERAGE(Table13[[#This Row],[MntWines]:[MntGoldProds]])</f>
        <v>2.3333333333333335</v>
      </c>
      <c r="AG551">
        <f>SUM(Table13[[#This Row],[NumDealsPurchases]:[NumStorePurchases]])</f>
        <v>4</v>
      </c>
      <c r="AH551" s="14">
        <f>44232-Table13[[#This Row],[Dt_Customer]]</f>
        <v>2473</v>
      </c>
      <c r="AJ551" s="13">
        <f>Table13[[#This Row],[NumDealsPurchases]]/Table13[[#This Row],[Total Number of Purchases]]*100</f>
        <v>25</v>
      </c>
      <c r="AK551">
        <f>6-ROUNDUP(_xlfn.PERCENTRANK.INC(Table13[Recency],Table13[[#This Row],[Recency]])*5, 0)</f>
        <v>3</v>
      </c>
      <c r="AL551" s="15">
        <f>ROUNDUP(_xlfn.PERCENTRANK.INC(Table13[Total Number of Purchases],Table13[[#This Row],[Total Number of Purchases]])*5,0)</f>
        <v>1</v>
      </c>
      <c r="AM551" s="15">
        <f>ROUNDUP(_xlfn.PERCENTRANK.INC(Table13[Total Spend],Table13[[#This Row],[Total Spend]])*5,0)</f>
        <v>1</v>
      </c>
      <c r="AN551" s="15" t="str">
        <f>Table13[[#This Row],[Recency Score]]&amp;Table13[[#This Row],[Frequency Score]]&amp;Table13[[#This Row],[Monetary Score]]</f>
        <v>311</v>
      </c>
      <c r="AO551" s="15" t="str">
        <f>IF(AN551="555","Champions",
IF(AND(LEFT(AN551,1)="5", MID(AN551,2,1)&gt;="3"),"Loyal Customers",
IF(MID(AN551,2,1)="5","Frequent Buyers",
IF(RIGHT(AN551,1)="5","Big Spenders",
IF(LEFT(AN551,1)="4","Potential Loyalists",
IF(LEFT(AN551,1)="3","Needs Attention",
IF(LEFT(AN551,1)="2","About to Sleep",
IF(LEFT(AN551,1)="1","Lost",
IF(LEFT(AN551,1)&lt;="2","At Risk","Others")))))))))</f>
        <v>Needs Attention</v>
      </c>
    </row>
    <row r="552" spans="1:41" x14ac:dyDescent="0.3">
      <c r="A552">
        <v>1050</v>
      </c>
      <c r="B552">
        <v>1952</v>
      </c>
      <c r="C552" t="s">
        <v>28</v>
      </c>
      <c r="D552" t="s">
        <v>33</v>
      </c>
      <c r="E552">
        <v>28332</v>
      </c>
      <c r="F552">
        <v>0</v>
      </c>
      <c r="G552">
        <v>0</v>
      </c>
      <c r="H552" s="1">
        <v>41759</v>
      </c>
      <c r="I552">
        <v>58</v>
      </c>
      <c r="J552">
        <v>14</v>
      </c>
      <c r="K552">
        <v>10</v>
      </c>
      <c r="L552">
        <v>13</v>
      </c>
      <c r="M552">
        <v>4</v>
      </c>
      <c r="N552">
        <v>15</v>
      </c>
      <c r="O552">
        <v>9</v>
      </c>
      <c r="P552">
        <v>1</v>
      </c>
      <c r="Q552">
        <v>2</v>
      </c>
      <c r="R552">
        <v>1</v>
      </c>
      <c r="S552">
        <v>4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t="s">
        <v>39</v>
      </c>
      <c r="AC552" s="13">
        <f>SUM(Table13[[#This Row],[MntWines]:[MntGoldProds]])</f>
        <v>65</v>
      </c>
      <c r="AD552" s="13">
        <f>AVERAGE(Table13[[#This Row],[MntWines]:[MntGoldProds]])</f>
        <v>10.833333333333334</v>
      </c>
      <c r="AG552">
        <f>SUM(Table13[[#This Row],[NumDealsPurchases]:[NumStorePurchases]])</f>
        <v>8</v>
      </c>
      <c r="AH552" s="14">
        <f>44232-Table13[[#This Row],[Dt_Customer]]</f>
        <v>2473</v>
      </c>
      <c r="AJ552" s="13">
        <f>Table13[[#This Row],[NumDealsPurchases]]/Table13[[#This Row],[Total Number of Purchases]]*100</f>
        <v>12.5</v>
      </c>
      <c r="AK552">
        <f>6-ROUNDUP(_xlfn.PERCENTRANK.INC(Table13[Recency],Table13[[#This Row],[Recency]])*5, 0)</f>
        <v>3</v>
      </c>
      <c r="AL552" s="15">
        <f>ROUNDUP(_xlfn.PERCENTRANK.INC(Table13[Total Number of Purchases],Table13[[#This Row],[Total Number of Purchases]])*5,0)</f>
        <v>2</v>
      </c>
      <c r="AM552" s="15">
        <f>ROUNDUP(_xlfn.PERCENTRANK.INC(Table13[Total Spend],Table13[[#This Row],[Total Spend]])*5,0)</f>
        <v>2</v>
      </c>
      <c r="AN552" s="15" t="str">
        <f>Table13[[#This Row],[Recency Score]]&amp;Table13[[#This Row],[Frequency Score]]&amp;Table13[[#This Row],[Monetary Score]]</f>
        <v>322</v>
      </c>
      <c r="AO552" s="15" t="str">
        <f>IF(AN552="555","Champions",
IF(AND(LEFT(AN552,1)="5", MID(AN552,2,1)&gt;="3"),"Loyal Customers",
IF(MID(AN552,2,1)="5","Frequent Buyers",
IF(RIGHT(AN552,1)="5","Big Spenders",
IF(LEFT(AN552,1)="4","Potential Loyalists",
IF(LEFT(AN552,1)="3","Needs Attention",
IF(LEFT(AN552,1)="2","About to Sleep",
IF(LEFT(AN552,1)="1","Lost",
IF(LEFT(AN552,1)&lt;="2","At Risk","Others")))))))))</f>
        <v>Needs Attention</v>
      </c>
    </row>
    <row r="553" spans="1:41" x14ac:dyDescent="0.3">
      <c r="A553">
        <v>8726</v>
      </c>
      <c r="B553">
        <v>1964</v>
      </c>
      <c r="C553" t="s">
        <v>38</v>
      </c>
      <c r="D553" t="s">
        <v>29</v>
      </c>
      <c r="E553">
        <v>41713</v>
      </c>
      <c r="F553">
        <v>1</v>
      </c>
      <c r="G553">
        <v>1</v>
      </c>
      <c r="H553" s="1">
        <v>41758</v>
      </c>
      <c r="I553">
        <v>57</v>
      </c>
      <c r="J553">
        <v>77</v>
      </c>
      <c r="K553">
        <v>8</v>
      </c>
      <c r="L553">
        <v>44</v>
      </c>
      <c r="M553">
        <v>10</v>
      </c>
      <c r="N553">
        <v>10</v>
      </c>
      <c r="O553">
        <v>25</v>
      </c>
      <c r="P553">
        <v>5</v>
      </c>
      <c r="Q553">
        <v>3</v>
      </c>
      <c r="R553">
        <v>1</v>
      </c>
      <c r="S553">
        <v>4</v>
      </c>
      <c r="T553">
        <v>6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32</v>
      </c>
      <c r="AC553" s="13">
        <f>SUM(Table13[[#This Row],[MntWines]:[MntGoldProds]])</f>
        <v>174</v>
      </c>
      <c r="AD553" s="13">
        <f>AVERAGE(Table13[[#This Row],[MntWines]:[MntGoldProds]])</f>
        <v>29</v>
      </c>
      <c r="AG553">
        <f>SUM(Table13[[#This Row],[NumDealsPurchases]:[NumStorePurchases]])</f>
        <v>13</v>
      </c>
      <c r="AH553" s="14">
        <f>44232-Table13[[#This Row],[Dt_Customer]]</f>
        <v>2474</v>
      </c>
      <c r="AJ553" s="13">
        <f>Table13[[#This Row],[NumDealsPurchases]]/Table13[[#This Row],[Total Number of Purchases]]*100</f>
        <v>38.461538461538467</v>
      </c>
      <c r="AK553">
        <f>6-ROUNDUP(_xlfn.PERCENTRANK.INC(Table13[Recency],Table13[[#This Row],[Recency]])*5, 0)</f>
        <v>3</v>
      </c>
      <c r="AL553" s="15">
        <f>ROUNDUP(_xlfn.PERCENTRANK.INC(Table13[Total Number of Purchases],Table13[[#This Row],[Total Number of Purchases]])*5,0)</f>
        <v>3</v>
      </c>
      <c r="AM553" s="15">
        <f>ROUNDUP(_xlfn.PERCENTRANK.INC(Table13[Total Spend],Table13[[#This Row],[Total Spend]])*5,0)</f>
        <v>2</v>
      </c>
      <c r="AN553" s="15" t="str">
        <f>Table13[[#This Row],[Recency Score]]&amp;Table13[[#This Row],[Frequency Score]]&amp;Table13[[#This Row],[Monetary Score]]</f>
        <v>332</v>
      </c>
      <c r="AO553" s="15" t="str">
        <f>IF(AN553="555","Champions",
IF(AND(LEFT(AN553,1)="5", MID(AN553,2,1)&gt;="3"),"Loyal Customers",
IF(MID(AN553,2,1)="5","Frequent Buyers",
IF(RIGHT(AN553,1)="5","Big Spenders",
IF(LEFT(AN553,1)="4","Potential Loyalists",
IF(LEFT(AN553,1)="3","Needs Attention",
IF(LEFT(AN553,1)="2","About to Sleep",
IF(LEFT(AN553,1)="1","Lost",
IF(LEFT(AN553,1)&lt;="2","At Risk","Others")))))))))</f>
        <v>Needs Attention</v>
      </c>
    </row>
    <row r="554" spans="1:41" x14ac:dyDescent="0.3">
      <c r="A554">
        <v>7943</v>
      </c>
      <c r="B554">
        <v>1975</v>
      </c>
      <c r="C554" t="s">
        <v>37</v>
      </c>
      <c r="D554" t="s">
        <v>33</v>
      </c>
      <c r="E554">
        <v>36663</v>
      </c>
      <c r="F554">
        <v>1</v>
      </c>
      <c r="G554">
        <v>0</v>
      </c>
      <c r="H554" s="1">
        <v>41754</v>
      </c>
      <c r="I554">
        <v>40</v>
      </c>
      <c r="J554">
        <v>18</v>
      </c>
      <c r="K554">
        <v>0</v>
      </c>
      <c r="L554">
        <v>6</v>
      </c>
      <c r="M554">
        <v>3</v>
      </c>
      <c r="N554">
        <v>3</v>
      </c>
      <c r="O554">
        <v>5</v>
      </c>
      <c r="P554">
        <v>1</v>
      </c>
      <c r="Q554">
        <v>1</v>
      </c>
      <c r="R554">
        <v>1</v>
      </c>
      <c r="S554">
        <v>3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43</v>
      </c>
      <c r="AC554" s="13">
        <f>SUM(Table13[[#This Row],[MntWines]:[MntGoldProds]])</f>
        <v>35</v>
      </c>
      <c r="AD554" s="13">
        <f>AVERAGE(Table13[[#This Row],[MntWines]:[MntGoldProds]])</f>
        <v>5.833333333333333</v>
      </c>
      <c r="AG554">
        <f>SUM(Table13[[#This Row],[NumDealsPurchases]:[NumStorePurchases]])</f>
        <v>6</v>
      </c>
      <c r="AH554" s="14">
        <f>44232-Table13[[#This Row],[Dt_Customer]]</f>
        <v>2478</v>
      </c>
      <c r="AJ554" s="13">
        <f>Table13[[#This Row],[NumDealsPurchases]]/Table13[[#This Row],[Total Number of Purchases]]*100</f>
        <v>16.666666666666664</v>
      </c>
      <c r="AK554">
        <f>6-ROUNDUP(_xlfn.PERCENTRANK.INC(Table13[Recency],Table13[[#This Row],[Recency]])*5, 0)</f>
        <v>3</v>
      </c>
      <c r="AL554" s="15">
        <f>ROUNDUP(_xlfn.PERCENTRANK.INC(Table13[Total Number of Purchases],Table13[[#This Row],[Total Number of Purchases]])*5,0)</f>
        <v>1</v>
      </c>
      <c r="AM554" s="15">
        <f>ROUNDUP(_xlfn.PERCENTRANK.INC(Table13[Total Spend],Table13[[#This Row],[Total Spend]])*5,0)</f>
        <v>1</v>
      </c>
      <c r="AN554" s="15" t="str">
        <f>Table13[[#This Row],[Recency Score]]&amp;Table13[[#This Row],[Frequency Score]]&amp;Table13[[#This Row],[Monetary Score]]</f>
        <v>311</v>
      </c>
      <c r="AO554" s="15" t="str">
        <f>IF(AN554="555","Champions",
IF(AND(LEFT(AN554,1)="5", MID(AN554,2,1)&gt;="3"),"Loyal Customers",
IF(MID(AN554,2,1)="5","Frequent Buyers",
IF(RIGHT(AN554,1)="5","Big Spenders",
IF(LEFT(AN554,1)="4","Potential Loyalists",
IF(LEFT(AN554,1)="3","Needs Attention",
IF(LEFT(AN554,1)="2","About to Sleep",
IF(LEFT(AN554,1)="1","Lost",
IF(LEFT(AN554,1)&lt;="2","At Risk","Others")))))))))</f>
        <v>Needs Attention</v>
      </c>
    </row>
    <row r="555" spans="1:41" x14ac:dyDescent="0.3">
      <c r="A555">
        <v>3830</v>
      </c>
      <c r="B555">
        <v>1953</v>
      </c>
      <c r="C555" t="s">
        <v>41</v>
      </c>
      <c r="D555" t="s">
        <v>33</v>
      </c>
      <c r="E555">
        <v>59354</v>
      </c>
      <c r="F555">
        <v>0</v>
      </c>
      <c r="G555">
        <v>2</v>
      </c>
      <c r="H555" s="1">
        <v>41753</v>
      </c>
      <c r="I555">
        <v>59</v>
      </c>
      <c r="J555">
        <v>295</v>
      </c>
      <c r="K555">
        <v>21</v>
      </c>
      <c r="L555">
        <v>78</v>
      </c>
      <c r="M555">
        <v>39</v>
      </c>
      <c r="N555">
        <v>13</v>
      </c>
      <c r="O555">
        <v>13</v>
      </c>
      <c r="P555">
        <v>1</v>
      </c>
      <c r="Q555">
        <v>4</v>
      </c>
      <c r="R555">
        <v>4</v>
      </c>
      <c r="S555">
        <v>7</v>
      </c>
      <c r="T555">
        <v>3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32</v>
      </c>
      <c r="AC555" s="13">
        <f>SUM(Table13[[#This Row],[MntWines]:[MntGoldProds]])</f>
        <v>459</v>
      </c>
      <c r="AD555" s="13">
        <f>AVERAGE(Table13[[#This Row],[MntWines]:[MntGoldProds]])</f>
        <v>76.5</v>
      </c>
      <c r="AG555">
        <f>SUM(Table13[[#This Row],[NumDealsPurchases]:[NumStorePurchases]])</f>
        <v>16</v>
      </c>
      <c r="AH555" s="14">
        <f>44232-Table13[[#This Row],[Dt_Customer]]</f>
        <v>2479</v>
      </c>
      <c r="AJ555" s="13">
        <f>Table13[[#This Row],[NumDealsPurchases]]/Table13[[#This Row],[Total Number of Purchases]]*100</f>
        <v>6.25</v>
      </c>
      <c r="AK555">
        <f>6-ROUNDUP(_xlfn.PERCENTRANK.INC(Table13[Recency],Table13[[#This Row],[Recency]])*5, 0)</f>
        <v>3</v>
      </c>
      <c r="AL555" s="15">
        <f>ROUNDUP(_xlfn.PERCENTRANK.INC(Table13[Total Number of Purchases],Table13[[#This Row],[Total Number of Purchases]])*5,0)</f>
        <v>3</v>
      </c>
      <c r="AM555" s="15">
        <f>ROUNDUP(_xlfn.PERCENTRANK.INC(Table13[Total Spend],Table13[[#This Row],[Total Spend]])*5,0)</f>
        <v>3</v>
      </c>
      <c r="AN555" s="15" t="str">
        <f>Table13[[#This Row],[Recency Score]]&amp;Table13[[#This Row],[Frequency Score]]&amp;Table13[[#This Row],[Monetary Score]]</f>
        <v>333</v>
      </c>
      <c r="AO555" s="15" t="str">
        <f>IF(AN555="555","Champions",
IF(AND(LEFT(AN555,1)="5", MID(AN555,2,1)&gt;="3"),"Loyal Customers",
IF(MID(AN555,2,1)="5","Frequent Buyers",
IF(RIGHT(AN555,1)="5","Big Spenders",
IF(LEFT(AN555,1)="4","Potential Loyalists",
IF(LEFT(AN555,1)="3","Needs Attention",
IF(LEFT(AN555,1)="2","About to Sleep",
IF(LEFT(AN555,1)="1","Lost",
IF(LEFT(AN555,1)&lt;="2","At Risk","Others")))))))))</f>
        <v>Needs Attention</v>
      </c>
    </row>
    <row r="556" spans="1:41" x14ac:dyDescent="0.3">
      <c r="A556">
        <v>5610</v>
      </c>
      <c r="B556">
        <v>1965</v>
      </c>
      <c r="C556" t="s">
        <v>28</v>
      </c>
      <c r="D556" t="s">
        <v>35</v>
      </c>
      <c r="E556">
        <v>33456</v>
      </c>
      <c r="F556">
        <v>1</v>
      </c>
      <c r="G556">
        <v>1</v>
      </c>
      <c r="H556" s="1">
        <v>41750</v>
      </c>
      <c r="I556">
        <v>58</v>
      </c>
      <c r="J556">
        <v>7</v>
      </c>
      <c r="K556">
        <v>3</v>
      </c>
      <c r="L556">
        <v>10</v>
      </c>
      <c r="M556">
        <v>8</v>
      </c>
      <c r="N556">
        <v>1</v>
      </c>
      <c r="O556">
        <v>7</v>
      </c>
      <c r="P556">
        <v>2</v>
      </c>
      <c r="Q556">
        <v>1</v>
      </c>
      <c r="R556">
        <v>0</v>
      </c>
      <c r="S556">
        <v>3</v>
      </c>
      <c r="T556">
        <v>7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t="s">
        <v>40</v>
      </c>
      <c r="AC556" s="13">
        <f>SUM(Table13[[#This Row],[MntWines]:[MntGoldProds]])</f>
        <v>36</v>
      </c>
      <c r="AD556" s="13">
        <f>AVERAGE(Table13[[#This Row],[MntWines]:[MntGoldProds]])</f>
        <v>6</v>
      </c>
      <c r="AG556">
        <f>SUM(Table13[[#This Row],[NumDealsPurchases]:[NumStorePurchases]])</f>
        <v>6</v>
      </c>
      <c r="AH556" s="14">
        <f>44232-Table13[[#This Row],[Dt_Customer]]</f>
        <v>2482</v>
      </c>
      <c r="AJ556" s="13">
        <f>Table13[[#This Row],[NumDealsPurchases]]/Table13[[#This Row],[Total Number of Purchases]]*100</f>
        <v>33.333333333333329</v>
      </c>
      <c r="AK556">
        <f>6-ROUNDUP(_xlfn.PERCENTRANK.INC(Table13[Recency],Table13[[#This Row],[Recency]])*5, 0)</f>
        <v>3</v>
      </c>
      <c r="AL556" s="15">
        <f>ROUNDUP(_xlfn.PERCENTRANK.INC(Table13[Total Number of Purchases],Table13[[#This Row],[Total Number of Purchases]])*5,0)</f>
        <v>1</v>
      </c>
      <c r="AM556" s="15">
        <f>ROUNDUP(_xlfn.PERCENTRANK.INC(Table13[Total Spend],Table13[[#This Row],[Total Spend]])*5,0)</f>
        <v>1</v>
      </c>
      <c r="AN556" s="15" t="str">
        <f>Table13[[#This Row],[Recency Score]]&amp;Table13[[#This Row],[Frequency Score]]&amp;Table13[[#This Row],[Monetary Score]]</f>
        <v>311</v>
      </c>
      <c r="AO556" s="15" t="str">
        <f>IF(AN556="555","Champions",
IF(AND(LEFT(AN556,1)="5", MID(AN556,2,1)&gt;="3"),"Loyal Customers",
IF(MID(AN556,2,1)="5","Frequent Buyers",
IF(RIGHT(AN556,1)="5","Big Spenders",
IF(LEFT(AN556,1)="4","Potential Loyalists",
IF(LEFT(AN556,1)="3","Needs Attention",
IF(LEFT(AN556,1)="2","About to Sleep",
IF(LEFT(AN556,1)="1","Lost",
IF(LEFT(AN556,1)&lt;="2","At Risk","Others")))))))))</f>
        <v>Needs Attention</v>
      </c>
    </row>
    <row r="557" spans="1:41" x14ac:dyDescent="0.3">
      <c r="A557">
        <v>2315</v>
      </c>
      <c r="B557">
        <v>1960</v>
      </c>
      <c r="C557" t="s">
        <v>28</v>
      </c>
      <c r="D557" t="s">
        <v>29</v>
      </c>
      <c r="E557">
        <v>58401</v>
      </c>
      <c r="F557">
        <v>0</v>
      </c>
      <c r="G557">
        <v>1</v>
      </c>
      <c r="H557" s="1">
        <v>41749</v>
      </c>
      <c r="I557">
        <v>55</v>
      </c>
      <c r="J557">
        <v>10</v>
      </c>
      <c r="K557">
        <v>0</v>
      </c>
      <c r="L557">
        <v>11</v>
      </c>
      <c r="M557">
        <v>17</v>
      </c>
      <c r="N557">
        <v>29</v>
      </c>
      <c r="O557">
        <v>29</v>
      </c>
      <c r="P557">
        <v>1</v>
      </c>
      <c r="Q557">
        <v>1</v>
      </c>
      <c r="R557">
        <v>2</v>
      </c>
      <c r="S557">
        <v>2</v>
      </c>
      <c r="T557">
        <v>4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30</v>
      </c>
      <c r="AC557" s="13">
        <f>SUM(Table13[[#This Row],[MntWines]:[MntGoldProds]])</f>
        <v>96</v>
      </c>
      <c r="AD557" s="13">
        <f>AVERAGE(Table13[[#This Row],[MntWines]:[MntGoldProds]])</f>
        <v>16</v>
      </c>
      <c r="AG557">
        <f>SUM(Table13[[#This Row],[NumDealsPurchases]:[NumStorePurchases]])</f>
        <v>6</v>
      </c>
      <c r="AH557" s="14">
        <f>44232-Table13[[#This Row],[Dt_Customer]]</f>
        <v>2483</v>
      </c>
      <c r="AJ557" s="13">
        <f>Table13[[#This Row],[NumDealsPurchases]]/Table13[[#This Row],[Total Number of Purchases]]*100</f>
        <v>16.666666666666664</v>
      </c>
      <c r="AK557">
        <f>6-ROUNDUP(_xlfn.PERCENTRANK.INC(Table13[Recency],Table13[[#This Row],[Recency]])*5, 0)</f>
        <v>3</v>
      </c>
      <c r="AL557" s="15">
        <f>ROUNDUP(_xlfn.PERCENTRANK.INC(Table13[Total Number of Purchases],Table13[[#This Row],[Total Number of Purchases]])*5,0)</f>
        <v>1</v>
      </c>
      <c r="AM557" s="15">
        <f>ROUNDUP(_xlfn.PERCENTRANK.INC(Table13[Total Spend],Table13[[#This Row],[Total Spend]])*5,0)</f>
        <v>2</v>
      </c>
      <c r="AN557" s="15" t="str">
        <f>Table13[[#This Row],[Recency Score]]&amp;Table13[[#This Row],[Frequency Score]]&amp;Table13[[#This Row],[Monetary Score]]</f>
        <v>312</v>
      </c>
      <c r="AO557" s="15" t="str">
        <f>IF(AN557="555","Champions",
IF(AND(LEFT(AN557,1)="5", MID(AN557,2,1)&gt;="3"),"Loyal Customers",
IF(MID(AN557,2,1)="5","Frequent Buyers",
IF(RIGHT(AN557,1)="5","Big Spenders",
IF(LEFT(AN557,1)="4","Potential Loyalists",
IF(LEFT(AN557,1)="3","Needs Attention",
IF(LEFT(AN557,1)="2","About to Sleep",
IF(LEFT(AN557,1)="1","Lost",
IF(LEFT(AN557,1)&lt;="2","At Risk","Others")))))))))</f>
        <v>Needs Attention</v>
      </c>
    </row>
    <row r="558" spans="1:41" x14ac:dyDescent="0.3">
      <c r="A558">
        <v>10634</v>
      </c>
      <c r="B558">
        <v>1951</v>
      </c>
      <c r="C558" t="s">
        <v>41</v>
      </c>
      <c r="D558" t="s">
        <v>33</v>
      </c>
      <c r="E558">
        <v>59412</v>
      </c>
      <c r="F558">
        <v>0</v>
      </c>
      <c r="G558">
        <v>0</v>
      </c>
      <c r="H558" s="1">
        <v>41748</v>
      </c>
      <c r="I558">
        <v>56</v>
      </c>
      <c r="J558">
        <v>90</v>
      </c>
      <c r="K558">
        <v>67</v>
      </c>
      <c r="L558">
        <v>165</v>
      </c>
      <c r="M558">
        <v>30</v>
      </c>
      <c r="N558">
        <v>43</v>
      </c>
      <c r="O558">
        <v>11</v>
      </c>
      <c r="P558">
        <v>1</v>
      </c>
      <c r="Q558">
        <v>4</v>
      </c>
      <c r="R558">
        <v>2</v>
      </c>
      <c r="S558">
        <v>8</v>
      </c>
      <c r="T558">
        <v>3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30</v>
      </c>
      <c r="AC558" s="13">
        <f>SUM(Table13[[#This Row],[MntWines]:[MntGoldProds]])</f>
        <v>406</v>
      </c>
      <c r="AD558" s="13">
        <f>AVERAGE(Table13[[#This Row],[MntWines]:[MntGoldProds]])</f>
        <v>67.666666666666671</v>
      </c>
      <c r="AG558">
        <f>SUM(Table13[[#This Row],[NumDealsPurchases]:[NumStorePurchases]])</f>
        <v>15</v>
      </c>
      <c r="AH558" s="14">
        <f>44232-Table13[[#This Row],[Dt_Customer]]</f>
        <v>2484</v>
      </c>
      <c r="AJ558" s="13">
        <f>Table13[[#This Row],[NumDealsPurchases]]/Table13[[#This Row],[Total Number of Purchases]]*100</f>
        <v>6.666666666666667</v>
      </c>
      <c r="AK558">
        <f>6-ROUNDUP(_xlfn.PERCENTRANK.INC(Table13[Recency],Table13[[#This Row],[Recency]])*5, 0)</f>
        <v>3</v>
      </c>
      <c r="AL558" s="15">
        <f>ROUNDUP(_xlfn.PERCENTRANK.INC(Table13[Total Number of Purchases],Table13[[#This Row],[Total Number of Purchases]])*5,0)</f>
        <v>3</v>
      </c>
      <c r="AM558" s="15">
        <f>ROUNDUP(_xlfn.PERCENTRANK.INC(Table13[Total Spend],Table13[[#This Row],[Total Spend]])*5,0)</f>
        <v>3</v>
      </c>
      <c r="AN558" s="15" t="str">
        <f>Table13[[#This Row],[Recency Score]]&amp;Table13[[#This Row],[Frequency Score]]&amp;Table13[[#This Row],[Monetary Score]]</f>
        <v>333</v>
      </c>
      <c r="AO558" s="15" t="str">
        <f>IF(AN558="555","Champions",
IF(AND(LEFT(AN558,1)="5", MID(AN558,2,1)&gt;="3"),"Loyal Customers",
IF(MID(AN558,2,1)="5","Frequent Buyers",
IF(RIGHT(AN558,1)="5","Big Spenders",
IF(LEFT(AN558,1)="4","Potential Loyalists",
IF(LEFT(AN558,1)="3","Needs Attention",
IF(LEFT(AN558,1)="2","About to Sleep",
IF(LEFT(AN558,1)="1","Lost",
IF(LEFT(AN558,1)&lt;="2","At Risk","Others")))))))))</f>
        <v>Needs Attention</v>
      </c>
    </row>
    <row r="559" spans="1:41" x14ac:dyDescent="0.3">
      <c r="A559">
        <v>5180</v>
      </c>
      <c r="B559">
        <v>1968</v>
      </c>
      <c r="C559" t="s">
        <v>37</v>
      </c>
      <c r="D559" t="s">
        <v>29</v>
      </c>
      <c r="E559">
        <v>50616</v>
      </c>
      <c r="F559">
        <v>0</v>
      </c>
      <c r="G559">
        <v>1</v>
      </c>
      <c r="H559" s="1">
        <v>41747</v>
      </c>
      <c r="I559">
        <v>56</v>
      </c>
      <c r="J559">
        <v>128</v>
      </c>
      <c r="K559">
        <v>0</v>
      </c>
      <c r="L559">
        <v>16</v>
      </c>
      <c r="M559">
        <v>0</v>
      </c>
      <c r="N559">
        <v>1</v>
      </c>
      <c r="O559">
        <v>4</v>
      </c>
      <c r="P559">
        <v>2</v>
      </c>
      <c r="Q559">
        <v>4</v>
      </c>
      <c r="R559">
        <v>0</v>
      </c>
      <c r="S559">
        <v>4</v>
      </c>
      <c r="T559">
        <v>7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30</v>
      </c>
      <c r="AC559" s="13">
        <f>SUM(Table13[[#This Row],[MntWines]:[MntGoldProds]])</f>
        <v>149</v>
      </c>
      <c r="AD559" s="13">
        <f>AVERAGE(Table13[[#This Row],[MntWines]:[MntGoldProds]])</f>
        <v>24.833333333333332</v>
      </c>
      <c r="AG559">
        <f>SUM(Table13[[#This Row],[NumDealsPurchases]:[NumStorePurchases]])</f>
        <v>10</v>
      </c>
      <c r="AH559" s="14">
        <f>44232-Table13[[#This Row],[Dt_Customer]]</f>
        <v>2485</v>
      </c>
      <c r="AJ559" s="13">
        <f>Table13[[#This Row],[NumDealsPurchases]]/Table13[[#This Row],[Total Number of Purchases]]*100</f>
        <v>20</v>
      </c>
      <c r="AK559">
        <f>6-ROUNDUP(_xlfn.PERCENTRANK.INC(Table13[Recency],Table13[[#This Row],[Recency]])*5, 0)</f>
        <v>3</v>
      </c>
      <c r="AL559" s="15">
        <f>ROUNDUP(_xlfn.PERCENTRANK.INC(Table13[Total Number of Purchases],Table13[[#This Row],[Total Number of Purchases]])*5,0)</f>
        <v>2</v>
      </c>
      <c r="AM559" s="15">
        <f>ROUNDUP(_xlfn.PERCENTRANK.INC(Table13[Total Spend],Table13[[#This Row],[Total Spend]])*5,0)</f>
        <v>2</v>
      </c>
      <c r="AN559" s="15" t="str">
        <f>Table13[[#This Row],[Recency Score]]&amp;Table13[[#This Row],[Frequency Score]]&amp;Table13[[#This Row],[Monetary Score]]</f>
        <v>322</v>
      </c>
      <c r="AO559" s="15" t="str">
        <f>IF(AN559="555","Champions",
IF(AND(LEFT(AN559,1)="5", MID(AN559,2,1)&gt;="3"),"Loyal Customers",
IF(MID(AN559,2,1)="5","Frequent Buyers",
IF(RIGHT(AN559,1)="5","Big Spenders",
IF(LEFT(AN559,1)="4","Potential Loyalists",
IF(LEFT(AN559,1)="3","Needs Attention",
IF(LEFT(AN559,1)="2","About to Sleep",
IF(LEFT(AN559,1)="1","Lost",
IF(LEFT(AN559,1)&lt;="2","At Risk","Others")))))))))</f>
        <v>Needs Attention</v>
      </c>
    </row>
    <row r="560" spans="1:41" x14ac:dyDescent="0.3">
      <c r="A560">
        <v>5827</v>
      </c>
      <c r="B560">
        <v>1958</v>
      </c>
      <c r="C560" t="s">
        <v>28</v>
      </c>
      <c r="D560" t="s">
        <v>29</v>
      </c>
      <c r="E560">
        <v>35246</v>
      </c>
      <c r="F560">
        <v>1</v>
      </c>
      <c r="G560">
        <v>1</v>
      </c>
      <c r="H560" s="1">
        <v>41745</v>
      </c>
      <c r="I560">
        <v>53</v>
      </c>
      <c r="J560">
        <v>36</v>
      </c>
      <c r="K560">
        <v>0</v>
      </c>
      <c r="L560">
        <v>12</v>
      </c>
      <c r="M560">
        <v>2</v>
      </c>
      <c r="N560">
        <v>2</v>
      </c>
      <c r="O560">
        <v>10</v>
      </c>
      <c r="P560">
        <v>4</v>
      </c>
      <c r="Q560">
        <v>3</v>
      </c>
      <c r="R560">
        <v>1</v>
      </c>
      <c r="S560">
        <v>3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43</v>
      </c>
      <c r="AC560" s="13">
        <f>SUM(Table13[[#This Row],[MntWines]:[MntGoldProds]])</f>
        <v>62</v>
      </c>
      <c r="AD560" s="13">
        <f>AVERAGE(Table13[[#This Row],[MntWines]:[MntGoldProds]])</f>
        <v>10.333333333333334</v>
      </c>
      <c r="AG560">
        <f>SUM(Table13[[#This Row],[NumDealsPurchases]:[NumStorePurchases]])</f>
        <v>11</v>
      </c>
      <c r="AH560" s="14">
        <f>44232-Table13[[#This Row],[Dt_Customer]]</f>
        <v>2487</v>
      </c>
      <c r="AJ560" s="13">
        <f>Table13[[#This Row],[NumDealsPurchases]]/Table13[[#This Row],[Total Number of Purchases]]*100</f>
        <v>36.363636363636367</v>
      </c>
      <c r="AK560">
        <f>6-ROUNDUP(_xlfn.PERCENTRANK.INC(Table13[Recency],Table13[[#This Row],[Recency]])*5, 0)</f>
        <v>3</v>
      </c>
      <c r="AL560" s="15">
        <f>ROUNDUP(_xlfn.PERCENTRANK.INC(Table13[Total Number of Purchases],Table13[[#This Row],[Total Number of Purchases]])*5,0)</f>
        <v>2</v>
      </c>
      <c r="AM560" s="15">
        <f>ROUNDUP(_xlfn.PERCENTRANK.INC(Table13[Total Spend],Table13[[#This Row],[Total Spend]])*5,0)</f>
        <v>2</v>
      </c>
      <c r="AN560" s="15" t="str">
        <f>Table13[[#This Row],[Recency Score]]&amp;Table13[[#This Row],[Frequency Score]]&amp;Table13[[#This Row],[Monetary Score]]</f>
        <v>322</v>
      </c>
      <c r="AO560" s="15" t="str">
        <f>IF(AN560="555","Champions",
IF(AND(LEFT(AN560,1)="5", MID(AN560,2,1)&gt;="3"),"Loyal Customers",
IF(MID(AN560,2,1)="5","Frequent Buyers",
IF(RIGHT(AN560,1)="5","Big Spenders",
IF(LEFT(AN560,1)="4","Potential Loyalists",
IF(LEFT(AN560,1)="3","Needs Attention",
IF(LEFT(AN560,1)="2","About to Sleep",
IF(LEFT(AN560,1)="1","Lost",
IF(LEFT(AN560,1)&lt;="2","At Risk","Others")))))))))</f>
        <v>Needs Attention</v>
      </c>
    </row>
    <row r="561" spans="1:41" x14ac:dyDescent="0.3">
      <c r="A561">
        <v>10839</v>
      </c>
      <c r="B561">
        <v>1976</v>
      </c>
      <c r="C561" t="s">
        <v>28</v>
      </c>
      <c r="D561" t="s">
        <v>35</v>
      </c>
      <c r="E561">
        <v>36283</v>
      </c>
      <c r="F561">
        <v>1</v>
      </c>
      <c r="G561">
        <v>1</v>
      </c>
      <c r="H561" s="1">
        <v>41743</v>
      </c>
      <c r="I561">
        <v>42</v>
      </c>
      <c r="J561">
        <v>6</v>
      </c>
      <c r="K561">
        <v>5</v>
      </c>
      <c r="L561">
        <v>5</v>
      </c>
      <c r="M561">
        <v>8</v>
      </c>
      <c r="N561">
        <v>0</v>
      </c>
      <c r="O561">
        <v>5</v>
      </c>
      <c r="P561">
        <v>2</v>
      </c>
      <c r="Q561">
        <v>1</v>
      </c>
      <c r="R561">
        <v>0</v>
      </c>
      <c r="S561">
        <v>3</v>
      </c>
      <c r="T561">
        <v>4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32</v>
      </c>
      <c r="AC561" s="13">
        <f>SUM(Table13[[#This Row],[MntWines]:[MntGoldProds]])</f>
        <v>29</v>
      </c>
      <c r="AD561" s="13">
        <f>AVERAGE(Table13[[#This Row],[MntWines]:[MntGoldProds]])</f>
        <v>4.833333333333333</v>
      </c>
      <c r="AG561">
        <f>SUM(Table13[[#This Row],[NumDealsPurchases]:[NumStorePurchases]])</f>
        <v>6</v>
      </c>
      <c r="AH561" s="14">
        <f>44232-Table13[[#This Row],[Dt_Customer]]</f>
        <v>2489</v>
      </c>
      <c r="AJ561" s="13">
        <f>Table13[[#This Row],[NumDealsPurchases]]/Table13[[#This Row],[Total Number of Purchases]]*100</f>
        <v>33.333333333333329</v>
      </c>
      <c r="AK561">
        <f>6-ROUNDUP(_xlfn.PERCENTRANK.INC(Table13[Recency],Table13[[#This Row],[Recency]])*5, 0)</f>
        <v>3</v>
      </c>
      <c r="AL561" s="15">
        <f>ROUNDUP(_xlfn.PERCENTRANK.INC(Table13[Total Number of Purchases],Table13[[#This Row],[Total Number of Purchases]])*5,0)</f>
        <v>1</v>
      </c>
      <c r="AM561" s="15">
        <f>ROUNDUP(_xlfn.PERCENTRANK.INC(Table13[Total Spend],Table13[[#This Row],[Total Spend]])*5,0)</f>
        <v>1</v>
      </c>
      <c r="AN561" s="15" t="str">
        <f>Table13[[#This Row],[Recency Score]]&amp;Table13[[#This Row],[Frequency Score]]&amp;Table13[[#This Row],[Monetary Score]]</f>
        <v>311</v>
      </c>
      <c r="AO561" s="15" t="str">
        <f>IF(AN561="555","Champions",
IF(AND(LEFT(AN561,1)="5", MID(AN561,2,1)&gt;="3"),"Loyal Customers",
IF(MID(AN561,2,1)="5","Frequent Buyers",
IF(RIGHT(AN561,1)="5","Big Spenders",
IF(LEFT(AN561,1)="4","Potential Loyalists",
IF(LEFT(AN561,1)="3","Needs Attention",
IF(LEFT(AN561,1)="2","About to Sleep",
IF(LEFT(AN561,1)="1","Lost",
IF(LEFT(AN561,1)&lt;="2","At Risk","Others")))))))))</f>
        <v>Needs Attention</v>
      </c>
    </row>
    <row r="562" spans="1:41" x14ac:dyDescent="0.3">
      <c r="A562">
        <v>1717</v>
      </c>
      <c r="B562">
        <v>1988</v>
      </c>
      <c r="C562" t="s">
        <v>28</v>
      </c>
      <c r="D562" t="s">
        <v>31</v>
      </c>
      <c r="E562">
        <v>39747</v>
      </c>
      <c r="F562">
        <v>1</v>
      </c>
      <c r="G562">
        <v>0</v>
      </c>
      <c r="H562" s="1">
        <v>41742</v>
      </c>
      <c r="I562">
        <v>43</v>
      </c>
      <c r="J562">
        <v>80</v>
      </c>
      <c r="K562">
        <v>15</v>
      </c>
      <c r="L562">
        <v>93</v>
      </c>
      <c r="M562">
        <v>20</v>
      </c>
      <c r="N562">
        <v>13</v>
      </c>
      <c r="O562">
        <v>52</v>
      </c>
      <c r="P562">
        <v>3</v>
      </c>
      <c r="Q562">
        <v>5</v>
      </c>
      <c r="R562">
        <v>1</v>
      </c>
      <c r="S562">
        <v>4</v>
      </c>
      <c r="T562">
        <v>8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 t="s">
        <v>43</v>
      </c>
      <c r="AC562" s="13">
        <f>SUM(Table13[[#This Row],[MntWines]:[MntGoldProds]])</f>
        <v>273</v>
      </c>
      <c r="AD562" s="13">
        <f>AVERAGE(Table13[[#This Row],[MntWines]:[MntGoldProds]])</f>
        <v>45.5</v>
      </c>
      <c r="AG562">
        <f>SUM(Table13[[#This Row],[NumDealsPurchases]:[NumStorePurchases]])</f>
        <v>13</v>
      </c>
      <c r="AH562" s="14">
        <f>44232-Table13[[#This Row],[Dt_Customer]]</f>
        <v>2490</v>
      </c>
      <c r="AJ562" s="13">
        <f>Table13[[#This Row],[NumDealsPurchases]]/Table13[[#This Row],[Total Number of Purchases]]*100</f>
        <v>23.076923076923077</v>
      </c>
      <c r="AK562">
        <f>6-ROUNDUP(_xlfn.PERCENTRANK.INC(Table13[Recency],Table13[[#This Row],[Recency]])*5, 0)</f>
        <v>3</v>
      </c>
      <c r="AL562" s="15">
        <f>ROUNDUP(_xlfn.PERCENTRANK.INC(Table13[Total Number of Purchases],Table13[[#This Row],[Total Number of Purchases]])*5,0)</f>
        <v>3</v>
      </c>
      <c r="AM562" s="15">
        <f>ROUNDUP(_xlfn.PERCENTRANK.INC(Table13[Total Spend],Table13[[#This Row],[Total Spend]])*5,0)</f>
        <v>3</v>
      </c>
      <c r="AN562" s="15" t="str">
        <f>Table13[[#This Row],[Recency Score]]&amp;Table13[[#This Row],[Frequency Score]]&amp;Table13[[#This Row],[Monetary Score]]</f>
        <v>333</v>
      </c>
      <c r="AO562" s="15" t="str">
        <f>IF(AN562="555","Champions",
IF(AND(LEFT(AN562,1)="5", MID(AN562,2,1)&gt;="3"),"Loyal Customers",
IF(MID(AN562,2,1)="5","Frequent Buyers",
IF(RIGHT(AN562,1)="5","Big Spenders",
IF(LEFT(AN562,1)="4","Potential Loyalists",
IF(LEFT(AN562,1)="3","Needs Attention",
IF(LEFT(AN562,1)="2","About to Sleep",
IF(LEFT(AN562,1)="1","Lost",
IF(LEFT(AN562,1)&lt;="2","At Risk","Others")))))))))</f>
        <v>Needs Attention</v>
      </c>
    </row>
    <row r="563" spans="1:41" x14ac:dyDescent="0.3">
      <c r="A563">
        <v>5303</v>
      </c>
      <c r="B563">
        <v>1974</v>
      </c>
      <c r="C563" t="s">
        <v>37</v>
      </c>
      <c r="D563" t="s">
        <v>35</v>
      </c>
      <c r="E563">
        <v>79632</v>
      </c>
      <c r="F563">
        <v>0</v>
      </c>
      <c r="G563">
        <v>0</v>
      </c>
      <c r="H563" s="1">
        <v>41737</v>
      </c>
      <c r="I563">
        <v>42</v>
      </c>
      <c r="J563">
        <v>471</v>
      </c>
      <c r="K563">
        <v>0</v>
      </c>
      <c r="L563">
        <v>510</v>
      </c>
      <c r="M563">
        <v>99</v>
      </c>
      <c r="N563">
        <v>21</v>
      </c>
      <c r="O563">
        <v>12</v>
      </c>
      <c r="P563">
        <v>1</v>
      </c>
      <c r="Q563">
        <v>6</v>
      </c>
      <c r="R563">
        <v>4</v>
      </c>
      <c r="S563">
        <v>9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43</v>
      </c>
      <c r="AC563" s="13">
        <f>SUM(Table13[[#This Row],[MntWines]:[MntGoldProds]])</f>
        <v>1113</v>
      </c>
      <c r="AD563" s="13">
        <f>AVERAGE(Table13[[#This Row],[MntWines]:[MntGoldProds]])</f>
        <v>185.5</v>
      </c>
      <c r="AG563">
        <f>SUM(Table13[[#This Row],[NumDealsPurchases]:[NumStorePurchases]])</f>
        <v>20</v>
      </c>
      <c r="AH563" s="14">
        <f>44232-Table13[[#This Row],[Dt_Customer]]</f>
        <v>2495</v>
      </c>
      <c r="AJ563" s="13">
        <f>Table13[[#This Row],[NumDealsPurchases]]/Table13[[#This Row],[Total Number of Purchases]]*100</f>
        <v>5</v>
      </c>
      <c r="AK563">
        <f>6-ROUNDUP(_xlfn.PERCENTRANK.INC(Table13[Recency],Table13[[#This Row],[Recency]])*5, 0)</f>
        <v>3</v>
      </c>
      <c r="AL563" s="15">
        <f>ROUNDUP(_xlfn.PERCENTRANK.INC(Table13[Total Number of Purchases],Table13[[#This Row],[Total Number of Purchases]])*5,0)</f>
        <v>4</v>
      </c>
      <c r="AM563" s="15">
        <f>ROUNDUP(_xlfn.PERCENTRANK.INC(Table13[Total Spend],Table13[[#This Row],[Total Spend]])*5,0)</f>
        <v>4</v>
      </c>
      <c r="AN563" s="15" t="str">
        <f>Table13[[#This Row],[Recency Score]]&amp;Table13[[#This Row],[Frequency Score]]&amp;Table13[[#This Row],[Monetary Score]]</f>
        <v>344</v>
      </c>
      <c r="AO563" s="15" t="str">
        <f>IF(AN563="555","Champions",
IF(AND(LEFT(AN563,1)="5", MID(AN563,2,1)&gt;="3"),"Loyal Customers",
IF(MID(AN563,2,1)="5","Frequent Buyers",
IF(RIGHT(AN563,1)="5","Big Spenders",
IF(LEFT(AN563,1)="4","Potential Loyalists",
IF(LEFT(AN563,1)="3","Needs Attention",
IF(LEFT(AN563,1)="2","About to Sleep",
IF(LEFT(AN563,1)="1","Lost",
IF(LEFT(AN563,1)&lt;="2","At Risk","Others")))))))))</f>
        <v>Needs Attention</v>
      </c>
    </row>
    <row r="564" spans="1:41" x14ac:dyDescent="0.3">
      <c r="A564">
        <v>6336</v>
      </c>
      <c r="B564">
        <v>1960</v>
      </c>
      <c r="C564" t="s">
        <v>28</v>
      </c>
      <c r="D564" t="s">
        <v>33</v>
      </c>
      <c r="E564">
        <v>29315</v>
      </c>
      <c r="F564">
        <v>1</v>
      </c>
      <c r="G564">
        <v>1</v>
      </c>
      <c r="H564" s="1">
        <v>41735</v>
      </c>
      <c r="I564">
        <v>55</v>
      </c>
      <c r="J564">
        <v>13</v>
      </c>
      <c r="K564">
        <v>2</v>
      </c>
      <c r="L564">
        <v>14</v>
      </c>
      <c r="M564">
        <v>8</v>
      </c>
      <c r="N564">
        <v>7</v>
      </c>
      <c r="O564">
        <v>4</v>
      </c>
      <c r="P564">
        <v>4</v>
      </c>
      <c r="Q564">
        <v>2</v>
      </c>
      <c r="R564">
        <v>0</v>
      </c>
      <c r="S564">
        <v>4</v>
      </c>
      <c r="T564">
        <v>6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43</v>
      </c>
      <c r="AC564" s="13">
        <f>SUM(Table13[[#This Row],[MntWines]:[MntGoldProds]])</f>
        <v>48</v>
      </c>
      <c r="AD564" s="13">
        <f>AVERAGE(Table13[[#This Row],[MntWines]:[MntGoldProds]])</f>
        <v>8</v>
      </c>
      <c r="AG564">
        <f>SUM(Table13[[#This Row],[NumDealsPurchases]:[NumStorePurchases]])</f>
        <v>10</v>
      </c>
      <c r="AH564" s="14">
        <f>44232-Table13[[#This Row],[Dt_Customer]]</f>
        <v>2497</v>
      </c>
      <c r="AJ564" s="13">
        <f>Table13[[#This Row],[NumDealsPurchases]]/Table13[[#This Row],[Total Number of Purchases]]*100</f>
        <v>40</v>
      </c>
      <c r="AK564">
        <f>6-ROUNDUP(_xlfn.PERCENTRANK.INC(Table13[Recency],Table13[[#This Row],[Recency]])*5, 0)</f>
        <v>3</v>
      </c>
      <c r="AL564" s="15">
        <f>ROUNDUP(_xlfn.PERCENTRANK.INC(Table13[Total Number of Purchases],Table13[[#This Row],[Total Number of Purchases]])*5,0)</f>
        <v>2</v>
      </c>
      <c r="AM564" s="15">
        <f>ROUNDUP(_xlfn.PERCENTRANK.INC(Table13[Total Spend],Table13[[#This Row],[Total Spend]])*5,0)</f>
        <v>1</v>
      </c>
      <c r="AN564" s="15" t="str">
        <f>Table13[[#This Row],[Recency Score]]&amp;Table13[[#This Row],[Frequency Score]]&amp;Table13[[#This Row],[Monetary Score]]</f>
        <v>321</v>
      </c>
      <c r="AO564" s="15" t="str">
        <f>IF(AN564="555","Champions",
IF(AND(LEFT(AN564,1)="5", MID(AN564,2,1)&gt;="3"),"Loyal Customers",
IF(MID(AN564,2,1)="5","Frequent Buyers",
IF(RIGHT(AN564,1)="5","Big Spenders",
IF(LEFT(AN564,1)="4","Potential Loyalists",
IF(LEFT(AN564,1)="3","Needs Attention",
IF(LEFT(AN564,1)="2","About to Sleep",
IF(LEFT(AN564,1)="1","Lost",
IF(LEFT(AN564,1)&lt;="2","At Risk","Others")))))))))</f>
        <v>Needs Attention</v>
      </c>
    </row>
    <row r="565" spans="1:41" x14ac:dyDescent="0.3">
      <c r="A565">
        <v>1131</v>
      </c>
      <c r="B565">
        <v>1967</v>
      </c>
      <c r="C565" t="s">
        <v>37</v>
      </c>
      <c r="D565" t="s">
        <v>31</v>
      </c>
      <c r="E565">
        <v>52569</v>
      </c>
      <c r="F565">
        <v>0</v>
      </c>
      <c r="G565">
        <v>1</v>
      </c>
      <c r="H565" s="1">
        <v>41734</v>
      </c>
      <c r="I565">
        <v>54</v>
      </c>
      <c r="J565">
        <v>85</v>
      </c>
      <c r="K565">
        <v>0</v>
      </c>
      <c r="L565">
        <v>3</v>
      </c>
      <c r="M565">
        <v>0</v>
      </c>
      <c r="N565">
        <v>0</v>
      </c>
      <c r="O565">
        <v>7</v>
      </c>
      <c r="P565">
        <v>1</v>
      </c>
      <c r="Q565">
        <v>2</v>
      </c>
      <c r="R565">
        <v>0</v>
      </c>
      <c r="S565">
        <v>4</v>
      </c>
      <c r="T565">
        <v>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43</v>
      </c>
      <c r="AC565" s="13">
        <f>SUM(Table13[[#This Row],[MntWines]:[MntGoldProds]])</f>
        <v>95</v>
      </c>
      <c r="AD565" s="13">
        <f>AVERAGE(Table13[[#This Row],[MntWines]:[MntGoldProds]])</f>
        <v>15.833333333333334</v>
      </c>
      <c r="AG565">
        <f>SUM(Table13[[#This Row],[NumDealsPurchases]:[NumStorePurchases]])</f>
        <v>7</v>
      </c>
      <c r="AH565" s="14">
        <f>44232-Table13[[#This Row],[Dt_Customer]]</f>
        <v>2498</v>
      </c>
      <c r="AJ565" s="13">
        <f>Table13[[#This Row],[NumDealsPurchases]]/Table13[[#This Row],[Total Number of Purchases]]*100</f>
        <v>14.285714285714285</v>
      </c>
      <c r="AK565">
        <f>6-ROUNDUP(_xlfn.PERCENTRANK.INC(Table13[Recency],Table13[[#This Row],[Recency]])*5, 0)</f>
        <v>3</v>
      </c>
      <c r="AL565" s="15">
        <f>ROUNDUP(_xlfn.PERCENTRANK.INC(Table13[Total Number of Purchases],Table13[[#This Row],[Total Number of Purchases]])*5,0)</f>
        <v>1</v>
      </c>
      <c r="AM565" s="15">
        <f>ROUNDUP(_xlfn.PERCENTRANK.INC(Table13[Total Spend],Table13[[#This Row],[Total Spend]])*5,0)</f>
        <v>2</v>
      </c>
      <c r="AN565" s="15" t="str">
        <f>Table13[[#This Row],[Recency Score]]&amp;Table13[[#This Row],[Frequency Score]]&amp;Table13[[#This Row],[Monetary Score]]</f>
        <v>312</v>
      </c>
      <c r="AO565" s="15" t="str">
        <f>IF(AN565="555","Champions",
IF(AND(LEFT(AN565,1)="5", MID(AN565,2,1)&gt;="3"),"Loyal Customers",
IF(MID(AN565,2,1)="5","Frequent Buyers",
IF(RIGHT(AN565,1)="5","Big Spenders",
IF(LEFT(AN565,1)="4","Potential Loyalists",
IF(LEFT(AN565,1)="3","Needs Attention",
IF(LEFT(AN565,1)="2","About to Sleep",
IF(LEFT(AN565,1)="1","Lost",
IF(LEFT(AN565,1)&lt;="2","At Risk","Others")))))))))</f>
        <v>Needs Attention</v>
      </c>
    </row>
    <row r="566" spans="1:41" x14ac:dyDescent="0.3">
      <c r="A566">
        <v>7007</v>
      </c>
      <c r="B566">
        <v>1968</v>
      </c>
      <c r="C566" t="s">
        <v>41</v>
      </c>
      <c r="D566" t="s">
        <v>33</v>
      </c>
      <c r="E566">
        <v>29543</v>
      </c>
      <c r="F566">
        <v>2</v>
      </c>
      <c r="G566">
        <v>0</v>
      </c>
      <c r="H566" s="1">
        <v>41730</v>
      </c>
      <c r="I566">
        <v>47</v>
      </c>
      <c r="J566">
        <v>17</v>
      </c>
      <c r="K566">
        <v>3</v>
      </c>
      <c r="L566">
        <v>18</v>
      </c>
      <c r="M566">
        <v>3</v>
      </c>
      <c r="N566">
        <v>4</v>
      </c>
      <c r="O566">
        <v>18</v>
      </c>
      <c r="P566">
        <v>2</v>
      </c>
      <c r="Q566">
        <v>3</v>
      </c>
      <c r="R566">
        <v>1</v>
      </c>
      <c r="S566">
        <v>2</v>
      </c>
      <c r="T566">
        <v>7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30</v>
      </c>
      <c r="AC566" s="13">
        <f>SUM(Table13[[#This Row],[MntWines]:[MntGoldProds]])</f>
        <v>63</v>
      </c>
      <c r="AD566" s="13">
        <f>AVERAGE(Table13[[#This Row],[MntWines]:[MntGoldProds]])</f>
        <v>10.5</v>
      </c>
      <c r="AG566">
        <f>SUM(Table13[[#This Row],[NumDealsPurchases]:[NumStorePurchases]])</f>
        <v>8</v>
      </c>
      <c r="AH566" s="14">
        <f>44232-Table13[[#This Row],[Dt_Customer]]</f>
        <v>2502</v>
      </c>
      <c r="AJ566" s="13">
        <f>Table13[[#This Row],[NumDealsPurchases]]/Table13[[#This Row],[Total Number of Purchases]]*100</f>
        <v>25</v>
      </c>
      <c r="AK566">
        <f>6-ROUNDUP(_xlfn.PERCENTRANK.INC(Table13[Recency],Table13[[#This Row],[Recency]])*5, 0)</f>
        <v>3</v>
      </c>
      <c r="AL566" s="15">
        <f>ROUNDUP(_xlfn.PERCENTRANK.INC(Table13[Total Number of Purchases],Table13[[#This Row],[Total Number of Purchases]])*5,0)</f>
        <v>2</v>
      </c>
      <c r="AM566" s="15">
        <f>ROUNDUP(_xlfn.PERCENTRANK.INC(Table13[Total Spend],Table13[[#This Row],[Total Spend]])*5,0)</f>
        <v>2</v>
      </c>
      <c r="AN566" s="15" t="str">
        <f>Table13[[#This Row],[Recency Score]]&amp;Table13[[#This Row],[Frequency Score]]&amp;Table13[[#This Row],[Monetary Score]]</f>
        <v>322</v>
      </c>
      <c r="AO566" s="15" t="str">
        <f>IF(AN566="555","Champions",
IF(AND(LEFT(AN566,1)="5", MID(AN566,2,1)&gt;="3"),"Loyal Customers",
IF(MID(AN566,2,1)="5","Frequent Buyers",
IF(RIGHT(AN566,1)="5","Big Spenders",
IF(LEFT(AN566,1)="4","Potential Loyalists",
IF(LEFT(AN566,1)="3","Needs Attention",
IF(LEFT(AN566,1)="2","About to Sleep",
IF(LEFT(AN566,1)="1","Lost",
IF(LEFT(AN566,1)&lt;="2","At Risk","Others")))))))))</f>
        <v>Needs Attention</v>
      </c>
    </row>
    <row r="567" spans="1:41" x14ac:dyDescent="0.3">
      <c r="A567">
        <v>1016</v>
      </c>
      <c r="B567">
        <v>1959</v>
      </c>
      <c r="C567" t="s">
        <v>37</v>
      </c>
      <c r="D567" t="s">
        <v>31</v>
      </c>
      <c r="E567">
        <v>34554</v>
      </c>
      <c r="F567">
        <v>0</v>
      </c>
      <c r="G567">
        <v>1</v>
      </c>
      <c r="H567" s="1">
        <v>41728</v>
      </c>
      <c r="I567">
        <v>43</v>
      </c>
      <c r="J567">
        <v>41</v>
      </c>
      <c r="K567">
        <v>1</v>
      </c>
      <c r="L567">
        <v>6</v>
      </c>
      <c r="M567">
        <v>2</v>
      </c>
      <c r="N567">
        <v>0</v>
      </c>
      <c r="O567">
        <v>5</v>
      </c>
      <c r="P567">
        <v>2</v>
      </c>
      <c r="Q567">
        <v>2</v>
      </c>
      <c r="R567">
        <v>0</v>
      </c>
      <c r="S567">
        <v>3</v>
      </c>
      <c r="T567">
        <v>6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t="s">
        <v>32</v>
      </c>
      <c r="AC567" s="13">
        <f>SUM(Table13[[#This Row],[MntWines]:[MntGoldProds]])</f>
        <v>55</v>
      </c>
      <c r="AD567" s="13">
        <f>AVERAGE(Table13[[#This Row],[MntWines]:[MntGoldProds]])</f>
        <v>9.1666666666666661</v>
      </c>
      <c r="AG567">
        <f>SUM(Table13[[#This Row],[NumDealsPurchases]:[NumStorePurchases]])</f>
        <v>7</v>
      </c>
      <c r="AH567" s="14">
        <f>44232-Table13[[#This Row],[Dt_Customer]]</f>
        <v>2504</v>
      </c>
      <c r="AJ567" s="13">
        <f>Table13[[#This Row],[NumDealsPurchases]]/Table13[[#This Row],[Total Number of Purchases]]*100</f>
        <v>28.571428571428569</v>
      </c>
      <c r="AK567">
        <f>6-ROUNDUP(_xlfn.PERCENTRANK.INC(Table13[Recency],Table13[[#This Row],[Recency]])*5, 0)</f>
        <v>3</v>
      </c>
      <c r="AL567" s="15">
        <f>ROUNDUP(_xlfn.PERCENTRANK.INC(Table13[Total Number of Purchases],Table13[[#This Row],[Total Number of Purchases]])*5,0)</f>
        <v>1</v>
      </c>
      <c r="AM567" s="15">
        <f>ROUNDUP(_xlfn.PERCENTRANK.INC(Table13[Total Spend],Table13[[#This Row],[Total Spend]])*5,0)</f>
        <v>1</v>
      </c>
      <c r="AN567" s="15" t="str">
        <f>Table13[[#This Row],[Recency Score]]&amp;Table13[[#This Row],[Frequency Score]]&amp;Table13[[#This Row],[Monetary Score]]</f>
        <v>311</v>
      </c>
      <c r="AO567" s="15" t="str">
        <f>IF(AN567="555","Champions",
IF(AND(LEFT(AN567,1)="5", MID(AN567,2,1)&gt;="3"),"Loyal Customers",
IF(MID(AN567,2,1)="5","Frequent Buyers",
IF(RIGHT(AN567,1)="5","Big Spenders",
IF(LEFT(AN567,1)="4","Potential Loyalists",
IF(LEFT(AN567,1)="3","Needs Attention",
IF(LEFT(AN567,1)="2","About to Sleep",
IF(LEFT(AN567,1)="1","Lost",
IF(LEFT(AN567,1)&lt;="2","At Risk","Others")))))))))</f>
        <v>Needs Attention</v>
      </c>
    </row>
    <row r="568" spans="1:41" x14ac:dyDescent="0.3">
      <c r="A568">
        <v>3900</v>
      </c>
      <c r="B568">
        <v>1972</v>
      </c>
      <c r="C568" t="s">
        <v>28</v>
      </c>
      <c r="D568" t="s">
        <v>33</v>
      </c>
      <c r="E568">
        <v>65685</v>
      </c>
      <c r="F568">
        <v>0</v>
      </c>
      <c r="G568">
        <v>1</v>
      </c>
      <c r="H568" s="1">
        <v>41727</v>
      </c>
      <c r="I568">
        <v>54</v>
      </c>
      <c r="J568">
        <v>642</v>
      </c>
      <c r="K568">
        <v>14</v>
      </c>
      <c r="L568">
        <v>49</v>
      </c>
      <c r="M568">
        <v>0</v>
      </c>
      <c r="N568">
        <v>7</v>
      </c>
      <c r="O568">
        <v>57</v>
      </c>
      <c r="P568">
        <v>1</v>
      </c>
      <c r="Q568">
        <v>9</v>
      </c>
      <c r="R568">
        <v>2</v>
      </c>
      <c r="S568">
        <v>9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s">
        <v>32</v>
      </c>
      <c r="AC568" s="13">
        <f>SUM(Table13[[#This Row],[MntWines]:[MntGoldProds]])</f>
        <v>769</v>
      </c>
      <c r="AD568" s="13">
        <f>AVERAGE(Table13[[#This Row],[MntWines]:[MntGoldProds]])</f>
        <v>128.16666666666666</v>
      </c>
      <c r="AG568">
        <f>SUM(Table13[[#This Row],[NumDealsPurchases]:[NumStorePurchases]])</f>
        <v>21</v>
      </c>
      <c r="AH568" s="14">
        <f>44232-Table13[[#This Row],[Dt_Customer]]</f>
        <v>2505</v>
      </c>
      <c r="AJ568" s="13">
        <f>Table13[[#This Row],[NumDealsPurchases]]/Table13[[#This Row],[Total Number of Purchases]]*100</f>
        <v>4.7619047619047619</v>
      </c>
      <c r="AK568">
        <f>6-ROUNDUP(_xlfn.PERCENTRANK.INC(Table13[Recency],Table13[[#This Row],[Recency]])*5, 0)</f>
        <v>3</v>
      </c>
      <c r="AL568" s="15">
        <f>ROUNDUP(_xlfn.PERCENTRANK.INC(Table13[Total Number of Purchases],Table13[[#This Row],[Total Number of Purchases]])*5,0)</f>
        <v>4</v>
      </c>
      <c r="AM568" s="15">
        <f>ROUNDUP(_xlfn.PERCENTRANK.INC(Table13[Total Spend],Table13[[#This Row],[Total Spend]])*5,0)</f>
        <v>4</v>
      </c>
      <c r="AN568" s="15" t="str">
        <f>Table13[[#This Row],[Recency Score]]&amp;Table13[[#This Row],[Frequency Score]]&amp;Table13[[#This Row],[Monetary Score]]</f>
        <v>344</v>
      </c>
      <c r="AO568" s="15" t="str">
        <f>IF(AN568="555","Champions",
IF(AND(LEFT(AN568,1)="5", MID(AN568,2,1)&gt;="3"),"Loyal Customers",
IF(MID(AN568,2,1)="5","Frequent Buyers",
IF(RIGHT(AN568,1)="5","Big Spenders",
IF(LEFT(AN568,1)="4","Potential Loyalists",
IF(LEFT(AN568,1)="3","Needs Attention",
IF(LEFT(AN568,1)="2","About to Sleep",
IF(LEFT(AN568,1)="1","Lost",
IF(LEFT(AN568,1)&lt;="2","At Risk","Others")))))))))</f>
        <v>Needs Attention</v>
      </c>
    </row>
    <row r="569" spans="1:41" x14ac:dyDescent="0.3">
      <c r="A569">
        <v>9958</v>
      </c>
      <c r="B569">
        <v>1972</v>
      </c>
      <c r="C569" t="s">
        <v>28</v>
      </c>
      <c r="D569" t="s">
        <v>33</v>
      </c>
      <c r="E569">
        <v>65685</v>
      </c>
      <c r="F569">
        <v>0</v>
      </c>
      <c r="G569">
        <v>1</v>
      </c>
      <c r="H569" s="1">
        <v>41727</v>
      </c>
      <c r="I569">
        <v>54</v>
      </c>
      <c r="J569">
        <v>642</v>
      </c>
      <c r="K569">
        <v>14</v>
      </c>
      <c r="L569">
        <v>49</v>
      </c>
      <c r="M569">
        <v>0</v>
      </c>
      <c r="N569">
        <v>7</v>
      </c>
      <c r="O569">
        <v>57</v>
      </c>
      <c r="P569">
        <v>1</v>
      </c>
      <c r="Q569">
        <v>9</v>
      </c>
      <c r="R569">
        <v>2</v>
      </c>
      <c r="S569">
        <v>9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36</v>
      </c>
      <c r="AC569" s="13">
        <f>SUM(Table13[[#This Row],[MntWines]:[MntGoldProds]])</f>
        <v>769</v>
      </c>
      <c r="AD569" s="13">
        <f>AVERAGE(Table13[[#This Row],[MntWines]:[MntGoldProds]])</f>
        <v>128.16666666666666</v>
      </c>
      <c r="AG569">
        <f>SUM(Table13[[#This Row],[NumDealsPurchases]:[NumStorePurchases]])</f>
        <v>21</v>
      </c>
      <c r="AH569" s="14">
        <f>44232-Table13[[#This Row],[Dt_Customer]]</f>
        <v>2505</v>
      </c>
      <c r="AJ569" s="13">
        <f>Table13[[#This Row],[NumDealsPurchases]]/Table13[[#This Row],[Total Number of Purchases]]*100</f>
        <v>4.7619047619047619</v>
      </c>
      <c r="AK569">
        <f>6-ROUNDUP(_xlfn.PERCENTRANK.INC(Table13[Recency],Table13[[#This Row],[Recency]])*5, 0)</f>
        <v>3</v>
      </c>
      <c r="AL569" s="15">
        <f>ROUNDUP(_xlfn.PERCENTRANK.INC(Table13[Total Number of Purchases],Table13[[#This Row],[Total Number of Purchases]])*5,0)</f>
        <v>4</v>
      </c>
      <c r="AM569" s="15">
        <f>ROUNDUP(_xlfn.PERCENTRANK.INC(Table13[Total Spend],Table13[[#This Row],[Total Spend]])*5,0)</f>
        <v>4</v>
      </c>
      <c r="AN569" s="15" t="str">
        <f>Table13[[#This Row],[Recency Score]]&amp;Table13[[#This Row],[Frequency Score]]&amp;Table13[[#This Row],[Monetary Score]]</f>
        <v>344</v>
      </c>
      <c r="AO569" s="15" t="str">
        <f>IF(AN569="555","Champions",
IF(AND(LEFT(AN569,1)="5", MID(AN569,2,1)&gt;="3"),"Loyal Customers",
IF(MID(AN569,2,1)="5","Frequent Buyers",
IF(RIGHT(AN569,1)="5","Big Spenders",
IF(LEFT(AN569,1)="4","Potential Loyalists",
IF(LEFT(AN569,1)="3","Needs Attention",
IF(LEFT(AN569,1)="2","About to Sleep",
IF(LEFT(AN569,1)="1","Lost",
IF(LEFT(AN569,1)&lt;="2","At Risk","Others")))))))))</f>
        <v>Needs Attention</v>
      </c>
    </row>
    <row r="570" spans="1:41" x14ac:dyDescent="0.3">
      <c r="A570">
        <v>3783</v>
      </c>
      <c r="B570">
        <v>1959</v>
      </c>
      <c r="C570" t="s">
        <v>37</v>
      </c>
      <c r="D570" t="s">
        <v>33</v>
      </c>
      <c r="E570">
        <v>52854</v>
      </c>
      <c r="F570">
        <v>1</v>
      </c>
      <c r="G570">
        <v>1</v>
      </c>
      <c r="H570" s="1">
        <v>41722</v>
      </c>
      <c r="I570">
        <v>43</v>
      </c>
      <c r="J570">
        <v>105</v>
      </c>
      <c r="K570">
        <v>0</v>
      </c>
      <c r="L570">
        <v>10</v>
      </c>
      <c r="M570">
        <v>0</v>
      </c>
      <c r="N570">
        <v>1</v>
      </c>
      <c r="O570">
        <v>0</v>
      </c>
      <c r="P570">
        <v>2</v>
      </c>
      <c r="Q570">
        <v>2</v>
      </c>
      <c r="R570">
        <v>1</v>
      </c>
      <c r="S570">
        <v>4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43</v>
      </c>
      <c r="AC570" s="13">
        <f>SUM(Table13[[#This Row],[MntWines]:[MntGoldProds]])</f>
        <v>116</v>
      </c>
      <c r="AD570" s="13">
        <f>AVERAGE(Table13[[#This Row],[MntWines]:[MntGoldProds]])</f>
        <v>19.333333333333332</v>
      </c>
      <c r="AG570">
        <f>SUM(Table13[[#This Row],[NumDealsPurchases]:[NumStorePurchases]])</f>
        <v>9</v>
      </c>
      <c r="AH570" s="14">
        <f>44232-Table13[[#This Row],[Dt_Customer]]</f>
        <v>2510</v>
      </c>
      <c r="AJ570" s="13">
        <f>Table13[[#This Row],[NumDealsPurchases]]/Table13[[#This Row],[Total Number of Purchases]]*100</f>
        <v>22.222222222222221</v>
      </c>
      <c r="AK570">
        <f>6-ROUNDUP(_xlfn.PERCENTRANK.INC(Table13[Recency],Table13[[#This Row],[Recency]])*5, 0)</f>
        <v>3</v>
      </c>
      <c r="AL570" s="15">
        <f>ROUNDUP(_xlfn.PERCENTRANK.INC(Table13[Total Number of Purchases],Table13[[#This Row],[Total Number of Purchases]])*5,0)</f>
        <v>2</v>
      </c>
      <c r="AM570" s="15">
        <f>ROUNDUP(_xlfn.PERCENTRANK.INC(Table13[Total Spend],Table13[[#This Row],[Total Spend]])*5,0)</f>
        <v>2</v>
      </c>
      <c r="AN570" s="15" t="str">
        <f>Table13[[#This Row],[Recency Score]]&amp;Table13[[#This Row],[Frequency Score]]&amp;Table13[[#This Row],[Monetary Score]]</f>
        <v>322</v>
      </c>
      <c r="AO570" s="15" t="str">
        <f>IF(AN570="555","Champions",
IF(AND(LEFT(AN570,1)="5", MID(AN570,2,1)&gt;="3"),"Loyal Customers",
IF(MID(AN570,2,1)="5","Frequent Buyers",
IF(RIGHT(AN570,1)="5","Big Spenders",
IF(LEFT(AN570,1)="4","Potential Loyalists",
IF(LEFT(AN570,1)="3","Needs Attention",
IF(LEFT(AN570,1)="2","About to Sleep",
IF(LEFT(AN570,1)="1","Lost",
IF(LEFT(AN570,1)&lt;="2","At Risk","Others")))))))))</f>
        <v>Needs Attention</v>
      </c>
    </row>
    <row r="571" spans="1:41" x14ac:dyDescent="0.3">
      <c r="A571">
        <v>1927</v>
      </c>
      <c r="B571">
        <v>1973</v>
      </c>
      <c r="C571" t="s">
        <v>38</v>
      </c>
      <c r="D571" t="s">
        <v>35</v>
      </c>
      <c r="E571">
        <v>69401</v>
      </c>
      <c r="F571">
        <v>0</v>
      </c>
      <c r="G571">
        <v>1</v>
      </c>
      <c r="H571" s="1">
        <v>41721</v>
      </c>
      <c r="I571">
        <v>41</v>
      </c>
      <c r="J571">
        <v>399</v>
      </c>
      <c r="K571">
        <v>27</v>
      </c>
      <c r="L571">
        <v>159</v>
      </c>
      <c r="M571">
        <v>58</v>
      </c>
      <c r="N571">
        <v>8</v>
      </c>
      <c r="O571">
        <v>39</v>
      </c>
      <c r="P571">
        <v>4</v>
      </c>
      <c r="Q571">
        <v>4</v>
      </c>
      <c r="R571">
        <v>4</v>
      </c>
      <c r="S571">
        <v>5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 t="s">
        <v>39</v>
      </c>
      <c r="AC571" s="13">
        <f>SUM(Table13[[#This Row],[MntWines]:[MntGoldProds]])</f>
        <v>690</v>
      </c>
      <c r="AD571" s="13">
        <f>AVERAGE(Table13[[#This Row],[MntWines]:[MntGoldProds]])</f>
        <v>115</v>
      </c>
      <c r="AG571">
        <f>SUM(Table13[[#This Row],[NumDealsPurchases]:[NumStorePurchases]])</f>
        <v>17</v>
      </c>
      <c r="AH571" s="14">
        <f>44232-Table13[[#This Row],[Dt_Customer]]</f>
        <v>2511</v>
      </c>
      <c r="AJ571" s="13">
        <f>Table13[[#This Row],[NumDealsPurchases]]/Table13[[#This Row],[Total Number of Purchases]]*100</f>
        <v>23.52941176470588</v>
      </c>
      <c r="AK571">
        <f>6-ROUNDUP(_xlfn.PERCENTRANK.INC(Table13[Recency],Table13[[#This Row],[Recency]])*5, 0)</f>
        <v>3</v>
      </c>
      <c r="AL571" s="15">
        <f>ROUNDUP(_xlfn.PERCENTRANK.INC(Table13[Total Number of Purchases],Table13[[#This Row],[Total Number of Purchases]])*5,0)</f>
        <v>3</v>
      </c>
      <c r="AM571" s="15">
        <f>ROUNDUP(_xlfn.PERCENTRANK.INC(Table13[Total Spend],Table13[[#This Row],[Total Spend]])*5,0)</f>
        <v>4</v>
      </c>
      <c r="AN571" s="15" t="str">
        <f>Table13[[#This Row],[Recency Score]]&amp;Table13[[#This Row],[Frequency Score]]&amp;Table13[[#This Row],[Monetary Score]]</f>
        <v>334</v>
      </c>
      <c r="AO571" s="15" t="str">
        <f>IF(AN571="555","Champions",
IF(AND(LEFT(AN571,1)="5", MID(AN571,2,1)&gt;="3"),"Loyal Customers",
IF(MID(AN571,2,1)="5","Frequent Buyers",
IF(RIGHT(AN571,1)="5","Big Spenders",
IF(LEFT(AN571,1)="4","Potential Loyalists",
IF(LEFT(AN571,1)="3","Needs Attention",
IF(LEFT(AN571,1)="2","About to Sleep",
IF(LEFT(AN571,1)="1","Lost",
IF(LEFT(AN571,1)&lt;="2","At Risk","Others")))))))))</f>
        <v>Needs Attention</v>
      </c>
    </row>
    <row r="572" spans="1:41" x14ac:dyDescent="0.3">
      <c r="A572">
        <v>6866</v>
      </c>
      <c r="B572">
        <v>1969</v>
      </c>
      <c r="C572" t="s">
        <v>41</v>
      </c>
      <c r="D572" t="s">
        <v>35</v>
      </c>
      <c r="E572">
        <v>35924</v>
      </c>
      <c r="F572">
        <v>1</v>
      </c>
      <c r="G572">
        <v>1</v>
      </c>
      <c r="H572" s="1">
        <v>41721</v>
      </c>
      <c r="I572">
        <v>56</v>
      </c>
      <c r="J572">
        <v>8</v>
      </c>
      <c r="K572">
        <v>0</v>
      </c>
      <c r="L572">
        <v>14</v>
      </c>
      <c r="M572">
        <v>2</v>
      </c>
      <c r="N572">
        <v>3</v>
      </c>
      <c r="O572">
        <v>7</v>
      </c>
      <c r="P572">
        <v>1</v>
      </c>
      <c r="Q572">
        <v>1</v>
      </c>
      <c r="R572">
        <v>0</v>
      </c>
      <c r="S572">
        <v>3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43</v>
      </c>
      <c r="AC572" s="13">
        <f>SUM(Table13[[#This Row],[MntWines]:[MntGoldProds]])</f>
        <v>34</v>
      </c>
      <c r="AD572" s="13">
        <f>AVERAGE(Table13[[#This Row],[MntWines]:[MntGoldProds]])</f>
        <v>5.666666666666667</v>
      </c>
      <c r="AG572">
        <f>SUM(Table13[[#This Row],[NumDealsPurchases]:[NumStorePurchases]])</f>
        <v>5</v>
      </c>
      <c r="AH572" s="14">
        <f>44232-Table13[[#This Row],[Dt_Customer]]</f>
        <v>2511</v>
      </c>
      <c r="AJ572" s="13">
        <f>Table13[[#This Row],[NumDealsPurchases]]/Table13[[#This Row],[Total Number of Purchases]]*100</f>
        <v>20</v>
      </c>
      <c r="AK572">
        <f>6-ROUNDUP(_xlfn.PERCENTRANK.INC(Table13[Recency],Table13[[#This Row],[Recency]])*5, 0)</f>
        <v>3</v>
      </c>
      <c r="AL572" s="15">
        <f>ROUNDUP(_xlfn.PERCENTRANK.INC(Table13[Total Number of Purchases],Table13[[#This Row],[Total Number of Purchases]])*5,0)</f>
        <v>1</v>
      </c>
      <c r="AM572" s="15">
        <f>ROUNDUP(_xlfn.PERCENTRANK.INC(Table13[Total Spend],Table13[[#This Row],[Total Spend]])*5,0)</f>
        <v>1</v>
      </c>
      <c r="AN572" s="15" t="str">
        <f>Table13[[#This Row],[Recency Score]]&amp;Table13[[#This Row],[Frequency Score]]&amp;Table13[[#This Row],[Monetary Score]]</f>
        <v>311</v>
      </c>
      <c r="AO572" s="15" t="str">
        <f>IF(AN572="555","Champions",
IF(AND(LEFT(AN572,1)="5", MID(AN572,2,1)&gt;="3"),"Loyal Customers",
IF(MID(AN572,2,1)="5","Frequent Buyers",
IF(RIGHT(AN572,1)="5","Big Spenders",
IF(LEFT(AN572,1)="4","Potential Loyalists",
IF(LEFT(AN572,1)="3","Needs Attention",
IF(LEFT(AN572,1)="2","About to Sleep",
IF(LEFT(AN572,1)="1","Lost",
IF(LEFT(AN572,1)&lt;="2","At Risk","Others")))))))))</f>
        <v>Needs Attention</v>
      </c>
    </row>
    <row r="573" spans="1:41" x14ac:dyDescent="0.3">
      <c r="A573">
        <v>1055</v>
      </c>
      <c r="B573">
        <v>1976</v>
      </c>
      <c r="C573" t="s">
        <v>41</v>
      </c>
      <c r="D573" t="s">
        <v>33</v>
      </c>
      <c r="E573">
        <v>53204</v>
      </c>
      <c r="F573">
        <v>1</v>
      </c>
      <c r="G573">
        <v>1</v>
      </c>
      <c r="H573" s="1">
        <v>41718</v>
      </c>
      <c r="I573">
        <v>40</v>
      </c>
      <c r="J573">
        <v>29</v>
      </c>
      <c r="K573">
        <v>0</v>
      </c>
      <c r="L573">
        <v>8</v>
      </c>
      <c r="M573">
        <v>2</v>
      </c>
      <c r="N573">
        <v>0</v>
      </c>
      <c r="O573">
        <v>6</v>
      </c>
      <c r="P573">
        <v>1</v>
      </c>
      <c r="Q573">
        <v>1</v>
      </c>
      <c r="R573">
        <v>0</v>
      </c>
      <c r="S573">
        <v>3</v>
      </c>
      <c r="T573">
        <v>4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t="s">
        <v>39</v>
      </c>
      <c r="AC573" s="13">
        <f>SUM(Table13[[#This Row],[MntWines]:[MntGoldProds]])</f>
        <v>45</v>
      </c>
      <c r="AD573" s="13">
        <f>AVERAGE(Table13[[#This Row],[MntWines]:[MntGoldProds]])</f>
        <v>7.5</v>
      </c>
      <c r="AG573">
        <f>SUM(Table13[[#This Row],[NumDealsPurchases]:[NumStorePurchases]])</f>
        <v>5</v>
      </c>
      <c r="AH573" s="14">
        <f>44232-Table13[[#This Row],[Dt_Customer]]</f>
        <v>2514</v>
      </c>
      <c r="AJ573" s="13">
        <f>Table13[[#This Row],[NumDealsPurchases]]/Table13[[#This Row],[Total Number of Purchases]]*100</f>
        <v>20</v>
      </c>
      <c r="AK573">
        <f>6-ROUNDUP(_xlfn.PERCENTRANK.INC(Table13[Recency],Table13[[#This Row],[Recency]])*5, 0)</f>
        <v>3</v>
      </c>
      <c r="AL573" s="15">
        <f>ROUNDUP(_xlfn.PERCENTRANK.INC(Table13[Total Number of Purchases],Table13[[#This Row],[Total Number of Purchases]])*5,0)</f>
        <v>1</v>
      </c>
      <c r="AM573" s="15">
        <f>ROUNDUP(_xlfn.PERCENTRANK.INC(Table13[Total Spend],Table13[[#This Row],[Total Spend]])*5,0)</f>
        <v>1</v>
      </c>
      <c r="AN573" s="15" t="str">
        <f>Table13[[#This Row],[Recency Score]]&amp;Table13[[#This Row],[Frequency Score]]&amp;Table13[[#This Row],[Monetary Score]]</f>
        <v>311</v>
      </c>
      <c r="AO573" s="15" t="str">
        <f>IF(AN573="555","Champions",
IF(AND(LEFT(AN573,1)="5", MID(AN573,2,1)&gt;="3"),"Loyal Customers",
IF(MID(AN573,2,1)="5","Frequent Buyers",
IF(RIGHT(AN573,1)="5","Big Spenders",
IF(LEFT(AN573,1)="4","Potential Loyalists",
IF(LEFT(AN573,1)="3","Needs Attention",
IF(LEFT(AN573,1)="2","About to Sleep",
IF(LEFT(AN573,1)="1","Lost",
IF(LEFT(AN573,1)&lt;="2","At Risk","Others")))))))))</f>
        <v>Needs Attention</v>
      </c>
    </row>
    <row r="574" spans="1:41" x14ac:dyDescent="0.3">
      <c r="A574">
        <v>2694</v>
      </c>
      <c r="B574">
        <v>1967</v>
      </c>
      <c r="C574" t="s">
        <v>28</v>
      </c>
      <c r="D574" t="s">
        <v>33</v>
      </c>
      <c r="E574">
        <v>42664</v>
      </c>
      <c r="F574">
        <v>0</v>
      </c>
      <c r="G574">
        <v>1</v>
      </c>
      <c r="H574" s="1">
        <v>41716</v>
      </c>
      <c r="I574">
        <v>44</v>
      </c>
      <c r="J574">
        <v>21</v>
      </c>
      <c r="K574">
        <v>0</v>
      </c>
      <c r="L574">
        <v>3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0</v>
      </c>
      <c r="S574">
        <v>3</v>
      </c>
      <c r="T574">
        <v>6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30</v>
      </c>
      <c r="AC574" s="13">
        <f>SUM(Table13[[#This Row],[MntWines]:[MntGoldProds]])</f>
        <v>24</v>
      </c>
      <c r="AD574" s="13">
        <f>AVERAGE(Table13[[#This Row],[MntWines]:[MntGoldProds]])</f>
        <v>4</v>
      </c>
      <c r="AG574">
        <f>SUM(Table13[[#This Row],[NumDealsPurchases]:[NumStorePurchases]])</f>
        <v>5</v>
      </c>
      <c r="AH574" s="14">
        <f>44232-Table13[[#This Row],[Dt_Customer]]</f>
        <v>2516</v>
      </c>
      <c r="AJ574" s="13">
        <f>Table13[[#This Row],[NumDealsPurchases]]/Table13[[#This Row],[Total Number of Purchases]]*100</f>
        <v>20</v>
      </c>
      <c r="AK574">
        <f>6-ROUNDUP(_xlfn.PERCENTRANK.INC(Table13[Recency],Table13[[#This Row],[Recency]])*5, 0)</f>
        <v>3</v>
      </c>
      <c r="AL574" s="15">
        <f>ROUNDUP(_xlfn.PERCENTRANK.INC(Table13[Total Number of Purchases],Table13[[#This Row],[Total Number of Purchases]])*5,0)</f>
        <v>1</v>
      </c>
      <c r="AM574" s="15">
        <f>ROUNDUP(_xlfn.PERCENTRANK.INC(Table13[Total Spend],Table13[[#This Row],[Total Spend]])*5,0)</f>
        <v>1</v>
      </c>
      <c r="AN574" s="15" t="str">
        <f>Table13[[#This Row],[Recency Score]]&amp;Table13[[#This Row],[Frequency Score]]&amp;Table13[[#This Row],[Monetary Score]]</f>
        <v>311</v>
      </c>
      <c r="AO574" s="15" t="str">
        <f>IF(AN574="555","Champions",
IF(AND(LEFT(AN574,1)="5", MID(AN574,2,1)&gt;="3"),"Loyal Customers",
IF(MID(AN574,2,1)="5","Frequent Buyers",
IF(RIGHT(AN574,1)="5","Big Spenders",
IF(LEFT(AN574,1)="4","Potential Loyalists",
IF(LEFT(AN574,1)="3","Needs Attention",
IF(LEFT(AN574,1)="2","About to Sleep",
IF(LEFT(AN574,1)="1","Lost",
IF(LEFT(AN574,1)&lt;="2","At Risk","Others")))))))))</f>
        <v>Needs Attention</v>
      </c>
    </row>
    <row r="575" spans="1:41" x14ac:dyDescent="0.3">
      <c r="A575">
        <v>5186</v>
      </c>
      <c r="B575">
        <v>1955</v>
      </c>
      <c r="C575" t="s">
        <v>37</v>
      </c>
      <c r="D575" t="s">
        <v>33</v>
      </c>
      <c r="E575">
        <v>58482</v>
      </c>
      <c r="F575">
        <v>0</v>
      </c>
      <c r="G575">
        <v>1</v>
      </c>
      <c r="H575" s="1">
        <v>41710</v>
      </c>
      <c r="I575">
        <v>59</v>
      </c>
      <c r="J575">
        <v>576</v>
      </c>
      <c r="K575">
        <v>7</v>
      </c>
      <c r="L575">
        <v>115</v>
      </c>
      <c r="M575">
        <v>19</v>
      </c>
      <c r="N575">
        <v>7</v>
      </c>
      <c r="O575">
        <v>7</v>
      </c>
      <c r="P575">
        <v>2</v>
      </c>
      <c r="Q575">
        <v>7</v>
      </c>
      <c r="R575">
        <v>4</v>
      </c>
      <c r="S575">
        <v>9</v>
      </c>
      <c r="T575">
        <v>6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 t="s">
        <v>32</v>
      </c>
      <c r="AC575" s="13">
        <f>SUM(Table13[[#This Row],[MntWines]:[MntGoldProds]])</f>
        <v>731</v>
      </c>
      <c r="AD575" s="13">
        <f>AVERAGE(Table13[[#This Row],[MntWines]:[MntGoldProds]])</f>
        <v>121.83333333333333</v>
      </c>
      <c r="AG575">
        <f>SUM(Table13[[#This Row],[NumDealsPurchases]:[NumStorePurchases]])</f>
        <v>22</v>
      </c>
      <c r="AH575" s="14">
        <f>44232-Table13[[#This Row],[Dt_Customer]]</f>
        <v>2522</v>
      </c>
      <c r="AJ575" s="13">
        <f>Table13[[#This Row],[NumDealsPurchases]]/Table13[[#This Row],[Total Number of Purchases]]*100</f>
        <v>9.0909090909090917</v>
      </c>
      <c r="AK575">
        <f>6-ROUNDUP(_xlfn.PERCENTRANK.INC(Table13[Recency],Table13[[#This Row],[Recency]])*5, 0)</f>
        <v>3</v>
      </c>
      <c r="AL575" s="15">
        <f>ROUNDUP(_xlfn.PERCENTRANK.INC(Table13[Total Number of Purchases],Table13[[#This Row],[Total Number of Purchases]])*5,0)</f>
        <v>4</v>
      </c>
      <c r="AM575" s="15">
        <f>ROUNDUP(_xlfn.PERCENTRANK.INC(Table13[Total Spend],Table13[[#This Row],[Total Spend]])*5,0)</f>
        <v>4</v>
      </c>
      <c r="AN575" s="15" t="str">
        <f>Table13[[#This Row],[Recency Score]]&amp;Table13[[#This Row],[Frequency Score]]&amp;Table13[[#This Row],[Monetary Score]]</f>
        <v>344</v>
      </c>
      <c r="AO575" s="15" t="str">
        <f>IF(AN575="555","Champions",
IF(AND(LEFT(AN575,1)="5", MID(AN575,2,1)&gt;="3"),"Loyal Customers",
IF(MID(AN575,2,1)="5","Frequent Buyers",
IF(RIGHT(AN575,1)="5","Big Spenders",
IF(LEFT(AN575,1)="4","Potential Loyalists",
IF(LEFT(AN575,1)="3","Needs Attention",
IF(LEFT(AN575,1)="2","About to Sleep",
IF(LEFT(AN575,1)="1","Lost",
IF(LEFT(AN575,1)&lt;="2","At Risk","Others")))))))))</f>
        <v>Needs Attention</v>
      </c>
    </row>
    <row r="576" spans="1:41" x14ac:dyDescent="0.3">
      <c r="A576">
        <v>10972</v>
      </c>
      <c r="B576">
        <v>1949</v>
      </c>
      <c r="C576" t="s">
        <v>28</v>
      </c>
      <c r="D576" t="s">
        <v>42</v>
      </c>
      <c r="E576">
        <v>72298</v>
      </c>
      <c r="F576">
        <v>0</v>
      </c>
      <c r="G576">
        <v>0</v>
      </c>
      <c r="H576" s="1">
        <v>41708</v>
      </c>
      <c r="I576">
        <v>52</v>
      </c>
      <c r="J576">
        <v>625</v>
      </c>
      <c r="K576">
        <v>35</v>
      </c>
      <c r="L576">
        <v>169</v>
      </c>
      <c r="M576">
        <v>58</v>
      </c>
      <c r="N576">
        <v>17</v>
      </c>
      <c r="O576">
        <v>35</v>
      </c>
      <c r="P576">
        <v>1</v>
      </c>
      <c r="Q576">
        <v>4</v>
      </c>
      <c r="R576">
        <v>3</v>
      </c>
      <c r="S576">
        <v>6</v>
      </c>
      <c r="T576">
        <v>1</v>
      </c>
      <c r="U576">
        <v>0</v>
      </c>
      <c r="V576">
        <v>0</v>
      </c>
      <c r="W576">
        <v>0</v>
      </c>
      <c r="X576">
        <v>1</v>
      </c>
      <c r="Y576">
        <v>1</v>
      </c>
      <c r="Z576">
        <v>0</v>
      </c>
      <c r="AA576">
        <v>0</v>
      </c>
      <c r="AB576" t="s">
        <v>30</v>
      </c>
      <c r="AC576" s="13">
        <f>SUM(Table13[[#This Row],[MntWines]:[MntGoldProds]])</f>
        <v>939</v>
      </c>
      <c r="AD576" s="13">
        <f>AVERAGE(Table13[[#This Row],[MntWines]:[MntGoldProds]])</f>
        <v>156.5</v>
      </c>
      <c r="AG576">
        <f>SUM(Table13[[#This Row],[NumDealsPurchases]:[NumStorePurchases]])</f>
        <v>14</v>
      </c>
      <c r="AH576" s="14">
        <f>44232-Table13[[#This Row],[Dt_Customer]]</f>
        <v>2524</v>
      </c>
      <c r="AJ576" s="13">
        <f>Table13[[#This Row],[NumDealsPurchases]]/Table13[[#This Row],[Total Number of Purchases]]*100</f>
        <v>7.1428571428571423</v>
      </c>
      <c r="AK576">
        <f>6-ROUNDUP(_xlfn.PERCENTRANK.INC(Table13[Recency],Table13[[#This Row],[Recency]])*5, 0)</f>
        <v>3</v>
      </c>
      <c r="AL576" s="15">
        <f>ROUNDUP(_xlfn.PERCENTRANK.INC(Table13[Total Number of Purchases],Table13[[#This Row],[Total Number of Purchases]])*5,0)</f>
        <v>3</v>
      </c>
      <c r="AM576" s="15">
        <f>ROUNDUP(_xlfn.PERCENTRANK.INC(Table13[Total Spend],Table13[[#This Row],[Total Spend]])*5,0)</f>
        <v>4</v>
      </c>
      <c r="AN576" s="15" t="str">
        <f>Table13[[#This Row],[Recency Score]]&amp;Table13[[#This Row],[Frequency Score]]&amp;Table13[[#This Row],[Monetary Score]]</f>
        <v>334</v>
      </c>
      <c r="AO576" s="15" t="str">
        <f>IF(AN576="555","Champions",
IF(AND(LEFT(AN576,1)="5", MID(AN576,2,1)&gt;="3"),"Loyal Customers",
IF(MID(AN576,2,1)="5","Frequent Buyers",
IF(RIGHT(AN576,1)="5","Big Spenders",
IF(LEFT(AN576,1)="4","Potential Loyalists",
IF(LEFT(AN576,1)="3","Needs Attention",
IF(LEFT(AN576,1)="2","About to Sleep",
IF(LEFT(AN576,1)="1","Lost",
IF(LEFT(AN576,1)&lt;="2","At Risk","Others")))))))))</f>
        <v>Needs Attention</v>
      </c>
    </row>
    <row r="577" spans="1:41" x14ac:dyDescent="0.3">
      <c r="A577">
        <v>10613</v>
      </c>
      <c r="B577">
        <v>1958</v>
      </c>
      <c r="C577" t="s">
        <v>37</v>
      </c>
      <c r="D577" t="s">
        <v>35</v>
      </c>
      <c r="E577">
        <v>37334</v>
      </c>
      <c r="F577">
        <v>1</v>
      </c>
      <c r="G577">
        <v>1</v>
      </c>
      <c r="H577" s="1">
        <v>41696</v>
      </c>
      <c r="I577">
        <v>44</v>
      </c>
      <c r="J577">
        <v>26</v>
      </c>
      <c r="K577">
        <v>1</v>
      </c>
      <c r="L577">
        <v>16</v>
      </c>
      <c r="M577">
        <v>2</v>
      </c>
      <c r="N577">
        <v>2</v>
      </c>
      <c r="O577">
        <v>15</v>
      </c>
      <c r="P577">
        <v>4</v>
      </c>
      <c r="Q577">
        <v>3</v>
      </c>
      <c r="R577">
        <v>0</v>
      </c>
      <c r="S577">
        <v>4</v>
      </c>
      <c r="T577">
        <v>4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30</v>
      </c>
      <c r="AC577" s="13">
        <f>SUM(Table13[[#This Row],[MntWines]:[MntGoldProds]])</f>
        <v>62</v>
      </c>
      <c r="AD577" s="13">
        <f>AVERAGE(Table13[[#This Row],[MntWines]:[MntGoldProds]])</f>
        <v>10.333333333333334</v>
      </c>
      <c r="AG577">
        <f>SUM(Table13[[#This Row],[NumDealsPurchases]:[NumStorePurchases]])</f>
        <v>11</v>
      </c>
      <c r="AH577" s="14">
        <f>44232-Table13[[#This Row],[Dt_Customer]]</f>
        <v>2536</v>
      </c>
      <c r="AJ577" s="13">
        <f>Table13[[#This Row],[NumDealsPurchases]]/Table13[[#This Row],[Total Number of Purchases]]*100</f>
        <v>36.363636363636367</v>
      </c>
      <c r="AK577">
        <f>6-ROUNDUP(_xlfn.PERCENTRANK.INC(Table13[Recency],Table13[[#This Row],[Recency]])*5, 0)</f>
        <v>3</v>
      </c>
      <c r="AL577" s="15">
        <f>ROUNDUP(_xlfn.PERCENTRANK.INC(Table13[Total Number of Purchases],Table13[[#This Row],[Total Number of Purchases]])*5,0)</f>
        <v>2</v>
      </c>
      <c r="AM577" s="15">
        <f>ROUNDUP(_xlfn.PERCENTRANK.INC(Table13[Total Spend],Table13[[#This Row],[Total Spend]])*5,0)</f>
        <v>2</v>
      </c>
      <c r="AN577" s="15" t="str">
        <f>Table13[[#This Row],[Recency Score]]&amp;Table13[[#This Row],[Frequency Score]]&amp;Table13[[#This Row],[Monetary Score]]</f>
        <v>322</v>
      </c>
      <c r="AO577" s="15" t="str">
        <f>IF(AN577="555","Champions",
IF(AND(LEFT(AN577,1)="5", MID(AN577,2,1)&gt;="3"),"Loyal Customers",
IF(MID(AN577,2,1)="5","Frequent Buyers",
IF(RIGHT(AN577,1)="5","Big Spenders",
IF(LEFT(AN577,1)="4","Potential Loyalists",
IF(LEFT(AN577,1)="3","Needs Attention",
IF(LEFT(AN577,1)="2","About to Sleep",
IF(LEFT(AN577,1)="1","Lost",
IF(LEFT(AN577,1)&lt;="2","At Risk","Others")))))))))</f>
        <v>Needs Attention</v>
      </c>
    </row>
    <row r="578" spans="1:41" x14ac:dyDescent="0.3">
      <c r="A578">
        <v>2815</v>
      </c>
      <c r="B578">
        <v>1975</v>
      </c>
      <c r="C578" t="s">
        <v>28</v>
      </c>
      <c r="D578" t="s">
        <v>33</v>
      </c>
      <c r="E578">
        <v>33183</v>
      </c>
      <c r="F578">
        <v>1</v>
      </c>
      <c r="G578">
        <v>0</v>
      </c>
      <c r="H578" s="1">
        <v>41694</v>
      </c>
      <c r="I578">
        <v>46</v>
      </c>
      <c r="J578">
        <v>7</v>
      </c>
      <c r="K578">
        <v>5</v>
      </c>
      <c r="L578">
        <v>39</v>
      </c>
      <c r="M578">
        <v>17</v>
      </c>
      <c r="N578">
        <v>15</v>
      </c>
      <c r="O578">
        <v>37</v>
      </c>
      <c r="P578">
        <v>2</v>
      </c>
      <c r="Q578">
        <v>4</v>
      </c>
      <c r="R578">
        <v>0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30</v>
      </c>
      <c r="AC578" s="13">
        <f>SUM(Table13[[#This Row],[MntWines]:[MntGoldProds]])</f>
        <v>120</v>
      </c>
      <c r="AD578" s="13">
        <f>AVERAGE(Table13[[#This Row],[MntWines]:[MntGoldProds]])</f>
        <v>20</v>
      </c>
      <c r="AG578">
        <f>SUM(Table13[[#This Row],[NumDealsPurchases]:[NumStorePurchases]])</f>
        <v>9</v>
      </c>
      <c r="AH578" s="14">
        <f>44232-Table13[[#This Row],[Dt_Customer]]</f>
        <v>2538</v>
      </c>
      <c r="AJ578" s="13">
        <f>Table13[[#This Row],[NumDealsPurchases]]/Table13[[#This Row],[Total Number of Purchases]]*100</f>
        <v>22.222222222222221</v>
      </c>
      <c r="AK578">
        <f>6-ROUNDUP(_xlfn.PERCENTRANK.INC(Table13[Recency],Table13[[#This Row],[Recency]])*5, 0)</f>
        <v>3</v>
      </c>
      <c r="AL578" s="15">
        <f>ROUNDUP(_xlfn.PERCENTRANK.INC(Table13[Total Number of Purchases],Table13[[#This Row],[Total Number of Purchases]])*5,0)</f>
        <v>2</v>
      </c>
      <c r="AM578" s="15">
        <f>ROUNDUP(_xlfn.PERCENTRANK.INC(Table13[Total Spend],Table13[[#This Row],[Total Spend]])*5,0)</f>
        <v>2</v>
      </c>
      <c r="AN578" s="15" t="str">
        <f>Table13[[#This Row],[Recency Score]]&amp;Table13[[#This Row],[Frequency Score]]&amp;Table13[[#This Row],[Monetary Score]]</f>
        <v>322</v>
      </c>
      <c r="AO578" s="15" t="str">
        <f>IF(AN578="555","Champions",
IF(AND(LEFT(AN578,1)="5", MID(AN578,2,1)&gt;="3"),"Loyal Customers",
IF(MID(AN578,2,1)="5","Frequent Buyers",
IF(RIGHT(AN578,1)="5","Big Spenders",
IF(LEFT(AN578,1)="4","Potential Loyalists",
IF(LEFT(AN578,1)="3","Needs Attention",
IF(LEFT(AN578,1)="2","About to Sleep",
IF(LEFT(AN578,1)="1","Lost",
IF(LEFT(AN578,1)&lt;="2","At Risk","Others")))))))))</f>
        <v>Needs Attention</v>
      </c>
    </row>
    <row r="579" spans="1:41" x14ac:dyDescent="0.3">
      <c r="A579">
        <v>2958</v>
      </c>
      <c r="B579">
        <v>1978</v>
      </c>
      <c r="C579" t="s">
        <v>28</v>
      </c>
      <c r="D579" t="s">
        <v>33</v>
      </c>
      <c r="E579">
        <v>28442</v>
      </c>
      <c r="F579">
        <v>2</v>
      </c>
      <c r="G579">
        <v>0</v>
      </c>
      <c r="H579" s="1">
        <v>41694</v>
      </c>
      <c r="I579">
        <v>53</v>
      </c>
      <c r="J579">
        <v>19</v>
      </c>
      <c r="K579">
        <v>3</v>
      </c>
      <c r="L579">
        <v>10</v>
      </c>
      <c r="M579">
        <v>11</v>
      </c>
      <c r="N579">
        <v>8</v>
      </c>
      <c r="O579">
        <v>6</v>
      </c>
      <c r="P579">
        <v>3</v>
      </c>
      <c r="Q579">
        <v>2</v>
      </c>
      <c r="R579">
        <v>1</v>
      </c>
      <c r="S579">
        <v>4</v>
      </c>
      <c r="T579">
        <v>4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30</v>
      </c>
      <c r="AC579" s="13">
        <f>SUM(Table13[[#This Row],[MntWines]:[MntGoldProds]])</f>
        <v>57</v>
      </c>
      <c r="AD579" s="13">
        <f>AVERAGE(Table13[[#This Row],[MntWines]:[MntGoldProds]])</f>
        <v>9.5</v>
      </c>
      <c r="AG579">
        <f>SUM(Table13[[#This Row],[NumDealsPurchases]:[NumStorePurchases]])</f>
        <v>10</v>
      </c>
      <c r="AH579" s="14">
        <f>44232-Table13[[#This Row],[Dt_Customer]]</f>
        <v>2538</v>
      </c>
      <c r="AJ579" s="13">
        <f>Table13[[#This Row],[NumDealsPurchases]]/Table13[[#This Row],[Total Number of Purchases]]*100</f>
        <v>30</v>
      </c>
      <c r="AK579">
        <f>6-ROUNDUP(_xlfn.PERCENTRANK.INC(Table13[Recency],Table13[[#This Row],[Recency]])*5, 0)</f>
        <v>3</v>
      </c>
      <c r="AL579" s="15">
        <f>ROUNDUP(_xlfn.PERCENTRANK.INC(Table13[Total Number of Purchases],Table13[[#This Row],[Total Number of Purchases]])*5,0)</f>
        <v>2</v>
      </c>
      <c r="AM579" s="15">
        <f>ROUNDUP(_xlfn.PERCENTRANK.INC(Table13[Total Spend],Table13[[#This Row],[Total Spend]])*5,0)</f>
        <v>2</v>
      </c>
      <c r="AN579" s="15" t="str">
        <f>Table13[[#This Row],[Recency Score]]&amp;Table13[[#This Row],[Frequency Score]]&amp;Table13[[#This Row],[Monetary Score]]</f>
        <v>322</v>
      </c>
      <c r="AO579" s="15" t="str">
        <f>IF(AN579="555","Champions",
IF(AND(LEFT(AN579,1)="5", MID(AN579,2,1)&gt;="3"),"Loyal Customers",
IF(MID(AN579,2,1)="5","Frequent Buyers",
IF(RIGHT(AN579,1)="5","Big Spenders",
IF(LEFT(AN579,1)="4","Potential Loyalists",
IF(LEFT(AN579,1)="3","Needs Attention",
IF(LEFT(AN579,1)="2","About to Sleep",
IF(LEFT(AN579,1)="1","Lost",
IF(LEFT(AN579,1)&lt;="2","At Risk","Others")))))))))</f>
        <v>Needs Attention</v>
      </c>
    </row>
    <row r="580" spans="1:41" x14ac:dyDescent="0.3">
      <c r="A580">
        <v>10341</v>
      </c>
      <c r="B580">
        <v>1948</v>
      </c>
      <c r="C580" t="s">
        <v>28</v>
      </c>
      <c r="D580" t="s">
        <v>35</v>
      </c>
      <c r="E580">
        <v>51315</v>
      </c>
      <c r="F580">
        <v>0</v>
      </c>
      <c r="G580">
        <v>0</v>
      </c>
      <c r="H580" s="1">
        <v>41693</v>
      </c>
      <c r="I580">
        <v>45</v>
      </c>
      <c r="J580">
        <v>68</v>
      </c>
      <c r="K580">
        <v>28</v>
      </c>
      <c r="L580">
        <v>39</v>
      </c>
      <c r="M580">
        <v>16</v>
      </c>
      <c r="N580">
        <v>30</v>
      </c>
      <c r="O580">
        <v>41</v>
      </c>
      <c r="P580">
        <v>1</v>
      </c>
      <c r="Q580">
        <v>2</v>
      </c>
      <c r="R580">
        <v>2</v>
      </c>
      <c r="S580">
        <v>5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36</v>
      </c>
      <c r="AC580" s="13">
        <f>SUM(Table13[[#This Row],[MntWines]:[MntGoldProds]])</f>
        <v>222</v>
      </c>
      <c r="AD580" s="13">
        <f>AVERAGE(Table13[[#This Row],[MntWines]:[MntGoldProds]])</f>
        <v>37</v>
      </c>
      <c r="AG580">
        <f>SUM(Table13[[#This Row],[NumDealsPurchases]:[NumStorePurchases]])</f>
        <v>10</v>
      </c>
      <c r="AH580" s="14">
        <f>44232-Table13[[#This Row],[Dt_Customer]]</f>
        <v>2539</v>
      </c>
      <c r="AJ580" s="13">
        <f>Table13[[#This Row],[NumDealsPurchases]]/Table13[[#This Row],[Total Number of Purchases]]*100</f>
        <v>10</v>
      </c>
      <c r="AK580">
        <f>6-ROUNDUP(_xlfn.PERCENTRANK.INC(Table13[Recency],Table13[[#This Row],[Recency]])*5, 0)</f>
        <v>3</v>
      </c>
      <c r="AL580" s="15">
        <f>ROUNDUP(_xlfn.PERCENTRANK.INC(Table13[Total Number of Purchases],Table13[[#This Row],[Total Number of Purchases]])*5,0)</f>
        <v>2</v>
      </c>
      <c r="AM580" s="15">
        <f>ROUNDUP(_xlfn.PERCENTRANK.INC(Table13[Total Spend],Table13[[#This Row],[Total Spend]])*5,0)</f>
        <v>3</v>
      </c>
      <c r="AN580" s="15" t="str">
        <f>Table13[[#This Row],[Recency Score]]&amp;Table13[[#This Row],[Frequency Score]]&amp;Table13[[#This Row],[Monetary Score]]</f>
        <v>323</v>
      </c>
      <c r="AO580" s="15" t="str">
        <f>IF(AN580="555","Champions",
IF(AND(LEFT(AN580,1)="5", MID(AN580,2,1)&gt;="3"),"Loyal Customers",
IF(MID(AN580,2,1)="5","Frequent Buyers",
IF(RIGHT(AN580,1)="5","Big Spenders",
IF(LEFT(AN580,1)="4","Potential Loyalists",
IF(LEFT(AN580,1)="3","Needs Attention",
IF(LEFT(AN580,1)="2","About to Sleep",
IF(LEFT(AN580,1)="1","Lost",
IF(LEFT(AN580,1)&lt;="2","At Risk","Others")))))))))</f>
        <v>Needs Attention</v>
      </c>
    </row>
    <row r="581" spans="1:41" x14ac:dyDescent="0.3">
      <c r="A581">
        <v>9423</v>
      </c>
      <c r="B581">
        <v>1979</v>
      </c>
      <c r="C581" t="s">
        <v>41</v>
      </c>
      <c r="D581" t="s">
        <v>33</v>
      </c>
      <c r="E581">
        <v>32765</v>
      </c>
      <c r="F581">
        <v>1</v>
      </c>
      <c r="G581">
        <v>0</v>
      </c>
      <c r="H581" s="1">
        <v>41693</v>
      </c>
      <c r="I581">
        <v>49</v>
      </c>
      <c r="J581">
        <v>13</v>
      </c>
      <c r="K581">
        <v>3</v>
      </c>
      <c r="L581">
        <v>17</v>
      </c>
      <c r="M581">
        <v>7</v>
      </c>
      <c r="N581">
        <v>3</v>
      </c>
      <c r="O581">
        <v>3</v>
      </c>
      <c r="P581">
        <v>2</v>
      </c>
      <c r="Q581">
        <v>2</v>
      </c>
      <c r="R581">
        <v>0</v>
      </c>
      <c r="S581">
        <v>4</v>
      </c>
      <c r="T581">
        <v>5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30</v>
      </c>
      <c r="AC581" s="13">
        <f>SUM(Table13[[#This Row],[MntWines]:[MntGoldProds]])</f>
        <v>46</v>
      </c>
      <c r="AD581" s="13">
        <f>AVERAGE(Table13[[#This Row],[MntWines]:[MntGoldProds]])</f>
        <v>7.666666666666667</v>
      </c>
      <c r="AG581">
        <f>SUM(Table13[[#This Row],[NumDealsPurchases]:[NumStorePurchases]])</f>
        <v>8</v>
      </c>
      <c r="AH581" s="14">
        <f>44232-Table13[[#This Row],[Dt_Customer]]</f>
        <v>2539</v>
      </c>
      <c r="AJ581" s="13">
        <f>Table13[[#This Row],[NumDealsPurchases]]/Table13[[#This Row],[Total Number of Purchases]]*100</f>
        <v>25</v>
      </c>
      <c r="AK581">
        <f>6-ROUNDUP(_xlfn.PERCENTRANK.INC(Table13[Recency],Table13[[#This Row],[Recency]])*5, 0)</f>
        <v>3</v>
      </c>
      <c r="AL581" s="15">
        <f>ROUNDUP(_xlfn.PERCENTRANK.INC(Table13[Total Number of Purchases],Table13[[#This Row],[Total Number of Purchases]])*5,0)</f>
        <v>2</v>
      </c>
      <c r="AM581" s="15">
        <f>ROUNDUP(_xlfn.PERCENTRANK.INC(Table13[Total Spend],Table13[[#This Row],[Total Spend]])*5,0)</f>
        <v>1</v>
      </c>
      <c r="AN581" s="15" t="str">
        <f>Table13[[#This Row],[Recency Score]]&amp;Table13[[#This Row],[Frequency Score]]&amp;Table13[[#This Row],[Monetary Score]]</f>
        <v>321</v>
      </c>
      <c r="AO581" s="15" t="str">
        <f>IF(AN581="555","Champions",
IF(AND(LEFT(AN581,1)="5", MID(AN581,2,1)&gt;="3"),"Loyal Customers",
IF(MID(AN581,2,1)="5","Frequent Buyers",
IF(RIGHT(AN581,1)="5","Big Spenders",
IF(LEFT(AN581,1)="4","Potential Loyalists",
IF(LEFT(AN581,1)="3","Needs Attention",
IF(LEFT(AN581,1)="2","About to Sleep",
IF(LEFT(AN581,1)="1","Lost",
IF(LEFT(AN581,1)&lt;="2","At Risk","Others")))))))))</f>
        <v>Needs Attention</v>
      </c>
    </row>
    <row r="582" spans="1:41" x14ac:dyDescent="0.3">
      <c r="A582">
        <v>8955</v>
      </c>
      <c r="B582">
        <v>1957</v>
      </c>
      <c r="C582" t="s">
        <v>37</v>
      </c>
      <c r="D582" t="s">
        <v>35</v>
      </c>
      <c r="E582">
        <v>40451</v>
      </c>
      <c r="F582">
        <v>0</v>
      </c>
      <c r="G582">
        <v>2</v>
      </c>
      <c r="H582" s="1">
        <v>41686</v>
      </c>
      <c r="I582">
        <v>54</v>
      </c>
      <c r="J582">
        <v>35</v>
      </c>
      <c r="K582">
        <v>0</v>
      </c>
      <c r="L582">
        <v>4</v>
      </c>
      <c r="M582">
        <v>0</v>
      </c>
      <c r="N582">
        <v>0</v>
      </c>
      <c r="O582">
        <v>10</v>
      </c>
      <c r="P582">
        <v>1</v>
      </c>
      <c r="Q582">
        <v>1</v>
      </c>
      <c r="R582">
        <v>1</v>
      </c>
      <c r="S582">
        <v>2</v>
      </c>
      <c r="T582">
        <v>5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 t="s">
        <v>30</v>
      </c>
      <c r="AC582" s="13">
        <f>SUM(Table13[[#This Row],[MntWines]:[MntGoldProds]])</f>
        <v>49</v>
      </c>
      <c r="AD582" s="13">
        <f>AVERAGE(Table13[[#This Row],[MntWines]:[MntGoldProds]])</f>
        <v>8.1666666666666661</v>
      </c>
      <c r="AG582">
        <f>SUM(Table13[[#This Row],[NumDealsPurchases]:[NumStorePurchases]])</f>
        <v>5</v>
      </c>
      <c r="AH582" s="14">
        <f>44232-Table13[[#This Row],[Dt_Customer]]</f>
        <v>2546</v>
      </c>
      <c r="AJ582" s="13">
        <f>Table13[[#This Row],[NumDealsPurchases]]/Table13[[#This Row],[Total Number of Purchases]]*100</f>
        <v>20</v>
      </c>
      <c r="AK582">
        <f>6-ROUNDUP(_xlfn.PERCENTRANK.INC(Table13[Recency],Table13[[#This Row],[Recency]])*5, 0)</f>
        <v>3</v>
      </c>
      <c r="AL582" s="15">
        <f>ROUNDUP(_xlfn.PERCENTRANK.INC(Table13[Total Number of Purchases],Table13[[#This Row],[Total Number of Purchases]])*5,0)</f>
        <v>1</v>
      </c>
      <c r="AM582" s="15">
        <f>ROUNDUP(_xlfn.PERCENTRANK.INC(Table13[Total Spend],Table13[[#This Row],[Total Spend]])*5,0)</f>
        <v>1</v>
      </c>
      <c r="AN582" s="15" t="str">
        <f>Table13[[#This Row],[Recency Score]]&amp;Table13[[#This Row],[Frequency Score]]&amp;Table13[[#This Row],[Monetary Score]]</f>
        <v>311</v>
      </c>
      <c r="AO582" s="15" t="str">
        <f>IF(AN582="555","Champions",
IF(AND(LEFT(AN582,1)="5", MID(AN582,2,1)&gt;="3"),"Loyal Customers",
IF(MID(AN582,2,1)="5","Frequent Buyers",
IF(RIGHT(AN582,1)="5","Big Spenders",
IF(LEFT(AN582,1)="4","Potential Loyalists",
IF(LEFT(AN582,1)="3","Needs Attention",
IF(LEFT(AN582,1)="2","About to Sleep",
IF(LEFT(AN582,1)="1","Lost",
IF(LEFT(AN582,1)&lt;="2","At Risk","Others")))))))))</f>
        <v>Needs Attention</v>
      </c>
    </row>
    <row r="583" spans="1:41" x14ac:dyDescent="0.3">
      <c r="A583">
        <v>1328</v>
      </c>
      <c r="B583">
        <v>1982</v>
      </c>
      <c r="C583" t="s">
        <v>38</v>
      </c>
      <c r="D583" t="s">
        <v>33</v>
      </c>
      <c r="E583">
        <v>57937</v>
      </c>
      <c r="F583">
        <v>0</v>
      </c>
      <c r="G583">
        <v>1</v>
      </c>
      <c r="H583" s="1">
        <v>41686</v>
      </c>
      <c r="I583">
        <v>56</v>
      </c>
      <c r="J583">
        <v>261</v>
      </c>
      <c r="K583">
        <v>42</v>
      </c>
      <c r="L583">
        <v>144</v>
      </c>
      <c r="M583">
        <v>55</v>
      </c>
      <c r="N583">
        <v>48</v>
      </c>
      <c r="O583">
        <v>133</v>
      </c>
      <c r="P583">
        <v>3</v>
      </c>
      <c r="Q583">
        <v>4</v>
      </c>
      <c r="R583">
        <v>4</v>
      </c>
      <c r="S583">
        <v>9</v>
      </c>
      <c r="T583">
        <v>3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43</v>
      </c>
      <c r="AC583" s="13">
        <f>SUM(Table13[[#This Row],[MntWines]:[MntGoldProds]])</f>
        <v>683</v>
      </c>
      <c r="AD583" s="13">
        <f>AVERAGE(Table13[[#This Row],[MntWines]:[MntGoldProds]])</f>
        <v>113.83333333333333</v>
      </c>
      <c r="AG583">
        <f>SUM(Table13[[#This Row],[NumDealsPurchases]:[NumStorePurchases]])</f>
        <v>20</v>
      </c>
      <c r="AH583" s="14">
        <f>44232-Table13[[#This Row],[Dt_Customer]]</f>
        <v>2546</v>
      </c>
      <c r="AJ583" s="13">
        <f>Table13[[#This Row],[NumDealsPurchases]]/Table13[[#This Row],[Total Number of Purchases]]*100</f>
        <v>15</v>
      </c>
      <c r="AK583">
        <f>6-ROUNDUP(_xlfn.PERCENTRANK.INC(Table13[Recency],Table13[[#This Row],[Recency]])*5, 0)</f>
        <v>3</v>
      </c>
      <c r="AL583" s="15">
        <f>ROUNDUP(_xlfn.PERCENTRANK.INC(Table13[Total Number of Purchases],Table13[[#This Row],[Total Number of Purchases]])*5,0)</f>
        <v>4</v>
      </c>
      <c r="AM583" s="15">
        <f>ROUNDUP(_xlfn.PERCENTRANK.INC(Table13[Total Spend],Table13[[#This Row],[Total Spend]])*5,0)</f>
        <v>4</v>
      </c>
      <c r="AN583" s="15" t="str">
        <f>Table13[[#This Row],[Recency Score]]&amp;Table13[[#This Row],[Frequency Score]]&amp;Table13[[#This Row],[Monetary Score]]</f>
        <v>344</v>
      </c>
      <c r="AO583" s="15" t="str">
        <f>IF(AN583="555","Champions",
IF(AND(LEFT(AN583,1)="5", MID(AN583,2,1)&gt;="3"),"Loyal Customers",
IF(MID(AN583,2,1)="5","Frequent Buyers",
IF(RIGHT(AN583,1)="5","Big Spenders",
IF(LEFT(AN583,1)="4","Potential Loyalists",
IF(LEFT(AN583,1)="3","Needs Attention",
IF(LEFT(AN583,1)="2","About to Sleep",
IF(LEFT(AN583,1)="1","Lost",
IF(LEFT(AN583,1)&lt;="2","At Risk","Others")))))))))</f>
        <v>Needs Attention</v>
      </c>
    </row>
    <row r="584" spans="1:41" x14ac:dyDescent="0.3">
      <c r="A584">
        <v>10033</v>
      </c>
      <c r="B584">
        <v>1973</v>
      </c>
      <c r="C584" t="s">
        <v>38</v>
      </c>
      <c r="D584" t="s">
        <v>29</v>
      </c>
      <c r="E584">
        <v>31163</v>
      </c>
      <c r="F584">
        <v>1</v>
      </c>
      <c r="G584">
        <v>0</v>
      </c>
      <c r="H584" s="1">
        <v>41683</v>
      </c>
      <c r="I584">
        <v>54</v>
      </c>
      <c r="J584">
        <v>2</v>
      </c>
      <c r="K584">
        <v>3</v>
      </c>
      <c r="L584">
        <v>10</v>
      </c>
      <c r="M584">
        <v>11</v>
      </c>
      <c r="N584">
        <v>2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6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t="s">
        <v>39</v>
      </c>
      <c r="AC584" s="13">
        <f>SUM(Table13[[#This Row],[MntWines]:[MntGoldProds]])</f>
        <v>38</v>
      </c>
      <c r="AD584" s="13">
        <f>AVERAGE(Table13[[#This Row],[MntWines]:[MntGoldProds]])</f>
        <v>6.333333333333333</v>
      </c>
      <c r="AG584">
        <f>SUM(Table13[[#This Row],[NumDealsPurchases]:[NumStorePurchases]])</f>
        <v>5</v>
      </c>
      <c r="AH584" s="14">
        <f>44232-Table13[[#This Row],[Dt_Customer]]</f>
        <v>2549</v>
      </c>
      <c r="AJ584" s="13">
        <f>Table13[[#This Row],[NumDealsPurchases]]/Table13[[#This Row],[Total Number of Purchases]]*100</f>
        <v>20</v>
      </c>
      <c r="AK584">
        <f>6-ROUNDUP(_xlfn.PERCENTRANK.INC(Table13[Recency],Table13[[#This Row],[Recency]])*5, 0)</f>
        <v>3</v>
      </c>
      <c r="AL584" s="15">
        <f>ROUNDUP(_xlfn.PERCENTRANK.INC(Table13[Total Number of Purchases],Table13[[#This Row],[Total Number of Purchases]])*5,0)</f>
        <v>1</v>
      </c>
      <c r="AM584" s="15">
        <f>ROUNDUP(_xlfn.PERCENTRANK.INC(Table13[Total Spend],Table13[[#This Row],[Total Spend]])*5,0)</f>
        <v>1</v>
      </c>
      <c r="AN584" s="15" t="str">
        <f>Table13[[#This Row],[Recency Score]]&amp;Table13[[#This Row],[Frequency Score]]&amp;Table13[[#This Row],[Monetary Score]]</f>
        <v>311</v>
      </c>
      <c r="AO584" s="15" t="str">
        <f>IF(AN584="555","Champions",
IF(AND(LEFT(AN584,1)="5", MID(AN584,2,1)&gt;="3"),"Loyal Customers",
IF(MID(AN584,2,1)="5","Frequent Buyers",
IF(RIGHT(AN584,1)="5","Big Spenders",
IF(LEFT(AN584,1)="4","Potential Loyalists",
IF(LEFT(AN584,1)="3","Needs Attention",
IF(LEFT(AN584,1)="2","About to Sleep",
IF(LEFT(AN584,1)="1","Lost",
IF(LEFT(AN584,1)&lt;="2","At Risk","Others")))))))))</f>
        <v>Needs Attention</v>
      </c>
    </row>
    <row r="585" spans="1:41" x14ac:dyDescent="0.3">
      <c r="A585">
        <v>5751</v>
      </c>
      <c r="B585">
        <v>1973</v>
      </c>
      <c r="C585" t="s">
        <v>38</v>
      </c>
      <c r="D585" t="s">
        <v>29</v>
      </c>
      <c r="E585">
        <v>31163</v>
      </c>
      <c r="F585">
        <v>1</v>
      </c>
      <c r="G585">
        <v>0</v>
      </c>
      <c r="H585" s="1">
        <v>41683</v>
      </c>
      <c r="I585">
        <v>54</v>
      </c>
      <c r="J585">
        <v>2</v>
      </c>
      <c r="K585">
        <v>3</v>
      </c>
      <c r="L585">
        <v>10</v>
      </c>
      <c r="M585">
        <v>11</v>
      </c>
      <c r="N585">
        <v>2</v>
      </c>
      <c r="O585">
        <v>10</v>
      </c>
      <c r="P585">
        <v>1</v>
      </c>
      <c r="Q585">
        <v>1</v>
      </c>
      <c r="R585">
        <v>0</v>
      </c>
      <c r="S585">
        <v>3</v>
      </c>
      <c r="T585">
        <v>6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32</v>
      </c>
      <c r="AC585" s="13">
        <f>SUM(Table13[[#This Row],[MntWines]:[MntGoldProds]])</f>
        <v>38</v>
      </c>
      <c r="AD585" s="13">
        <f>AVERAGE(Table13[[#This Row],[MntWines]:[MntGoldProds]])</f>
        <v>6.333333333333333</v>
      </c>
      <c r="AG585">
        <f>SUM(Table13[[#This Row],[NumDealsPurchases]:[NumStorePurchases]])</f>
        <v>5</v>
      </c>
      <c r="AH585" s="14">
        <f>44232-Table13[[#This Row],[Dt_Customer]]</f>
        <v>2549</v>
      </c>
      <c r="AJ585" s="13">
        <f>Table13[[#This Row],[NumDealsPurchases]]/Table13[[#This Row],[Total Number of Purchases]]*100</f>
        <v>20</v>
      </c>
      <c r="AK585">
        <f>6-ROUNDUP(_xlfn.PERCENTRANK.INC(Table13[Recency],Table13[[#This Row],[Recency]])*5, 0)</f>
        <v>3</v>
      </c>
      <c r="AL585" s="15">
        <f>ROUNDUP(_xlfn.PERCENTRANK.INC(Table13[Total Number of Purchases],Table13[[#This Row],[Total Number of Purchases]])*5,0)</f>
        <v>1</v>
      </c>
      <c r="AM585" s="15">
        <f>ROUNDUP(_xlfn.PERCENTRANK.INC(Table13[Total Spend],Table13[[#This Row],[Total Spend]])*5,0)</f>
        <v>1</v>
      </c>
      <c r="AN585" s="15" t="str">
        <f>Table13[[#This Row],[Recency Score]]&amp;Table13[[#This Row],[Frequency Score]]&amp;Table13[[#This Row],[Monetary Score]]</f>
        <v>311</v>
      </c>
      <c r="AO585" s="15" t="str">
        <f>IF(AN585="555","Champions",
IF(AND(LEFT(AN585,1)="5", MID(AN585,2,1)&gt;="3"),"Loyal Customers",
IF(MID(AN585,2,1)="5","Frequent Buyers",
IF(RIGHT(AN585,1)="5","Big Spenders",
IF(LEFT(AN585,1)="4","Potential Loyalists",
IF(LEFT(AN585,1)="3","Needs Attention",
IF(LEFT(AN585,1)="2","About to Sleep",
IF(LEFT(AN585,1)="1","Lost",
IF(LEFT(AN585,1)&lt;="2","At Risk","Others")))))))))</f>
        <v>Needs Attention</v>
      </c>
    </row>
    <row r="586" spans="1:41" x14ac:dyDescent="0.3">
      <c r="A586">
        <v>9829</v>
      </c>
      <c r="B586">
        <v>1978</v>
      </c>
      <c r="C586" t="s">
        <v>28</v>
      </c>
      <c r="D586" t="s">
        <v>35</v>
      </c>
      <c r="E586">
        <v>28587</v>
      </c>
      <c r="F586">
        <v>1</v>
      </c>
      <c r="G586">
        <v>0</v>
      </c>
      <c r="H586" s="1">
        <v>41682</v>
      </c>
      <c r="I586">
        <v>42</v>
      </c>
      <c r="J586">
        <v>22</v>
      </c>
      <c r="K586">
        <v>4</v>
      </c>
      <c r="L586">
        <v>17</v>
      </c>
      <c r="M586">
        <v>12</v>
      </c>
      <c r="N586">
        <v>10</v>
      </c>
      <c r="O586">
        <v>13</v>
      </c>
      <c r="P586">
        <v>3</v>
      </c>
      <c r="Q586">
        <v>2</v>
      </c>
      <c r="R586">
        <v>0</v>
      </c>
      <c r="S586">
        <v>4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 t="s">
        <v>30</v>
      </c>
      <c r="AC586" s="13">
        <f>SUM(Table13[[#This Row],[MntWines]:[MntGoldProds]])</f>
        <v>78</v>
      </c>
      <c r="AD586" s="13">
        <f>AVERAGE(Table13[[#This Row],[MntWines]:[MntGoldProds]])</f>
        <v>13</v>
      </c>
      <c r="AG586">
        <f>SUM(Table13[[#This Row],[NumDealsPurchases]:[NumStorePurchases]])</f>
        <v>9</v>
      </c>
      <c r="AH586" s="14">
        <f>44232-Table13[[#This Row],[Dt_Customer]]</f>
        <v>2550</v>
      </c>
      <c r="AJ586" s="13">
        <f>Table13[[#This Row],[NumDealsPurchases]]/Table13[[#This Row],[Total Number of Purchases]]*100</f>
        <v>33.333333333333329</v>
      </c>
      <c r="AK586">
        <f>6-ROUNDUP(_xlfn.PERCENTRANK.INC(Table13[Recency],Table13[[#This Row],[Recency]])*5, 0)</f>
        <v>3</v>
      </c>
      <c r="AL586" s="15">
        <f>ROUNDUP(_xlfn.PERCENTRANK.INC(Table13[Total Number of Purchases],Table13[[#This Row],[Total Number of Purchases]])*5,0)</f>
        <v>2</v>
      </c>
      <c r="AM586" s="15">
        <f>ROUNDUP(_xlfn.PERCENTRANK.INC(Table13[Total Spend],Table13[[#This Row],[Total Spend]])*5,0)</f>
        <v>2</v>
      </c>
      <c r="AN586" s="15" t="str">
        <f>Table13[[#This Row],[Recency Score]]&amp;Table13[[#This Row],[Frequency Score]]&amp;Table13[[#This Row],[Monetary Score]]</f>
        <v>322</v>
      </c>
      <c r="AO586" s="15" t="str">
        <f>IF(AN586="555","Champions",
IF(AND(LEFT(AN586,1)="5", MID(AN586,2,1)&gt;="3"),"Loyal Customers",
IF(MID(AN586,2,1)="5","Frequent Buyers",
IF(RIGHT(AN586,1)="5","Big Spenders",
IF(LEFT(AN586,1)="4","Potential Loyalists",
IF(LEFT(AN586,1)="3","Needs Attention",
IF(LEFT(AN586,1)="2","About to Sleep",
IF(LEFT(AN586,1)="1","Lost",
IF(LEFT(AN586,1)&lt;="2","At Risk","Others")))))))))</f>
        <v>Needs Attention</v>
      </c>
    </row>
    <row r="587" spans="1:41" x14ac:dyDescent="0.3">
      <c r="A587">
        <v>2295</v>
      </c>
      <c r="B587">
        <v>1954</v>
      </c>
      <c r="C587" t="s">
        <v>37</v>
      </c>
      <c r="D587" t="s">
        <v>33</v>
      </c>
      <c r="E587">
        <v>62670</v>
      </c>
      <c r="F587">
        <v>0</v>
      </c>
      <c r="G587">
        <v>1</v>
      </c>
      <c r="H587" s="1">
        <v>41672</v>
      </c>
      <c r="I587">
        <v>57</v>
      </c>
      <c r="J587">
        <v>539</v>
      </c>
      <c r="K587">
        <v>30</v>
      </c>
      <c r="L587">
        <v>92</v>
      </c>
      <c r="M587">
        <v>80</v>
      </c>
      <c r="N587">
        <v>46</v>
      </c>
      <c r="O587">
        <v>38</v>
      </c>
      <c r="P587">
        <v>1</v>
      </c>
      <c r="Q587">
        <v>5</v>
      </c>
      <c r="R587">
        <v>3</v>
      </c>
      <c r="S587">
        <v>13</v>
      </c>
      <c r="T587">
        <v>3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43</v>
      </c>
      <c r="AC587" s="13">
        <f>SUM(Table13[[#This Row],[MntWines]:[MntGoldProds]])</f>
        <v>825</v>
      </c>
      <c r="AD587" s="13">
        <f>AVERAGE(Table13[[#This Row],[MntWines]:[MntGoldProds]])</f>
        <v>137.5</v>
      </c>
      <c r="AG587">
        <f>SUM(Table13[[#This Row],[NumDealsPurchases]:[NumStorePurchases]])</f>
        <v>22</v>
      </c>
      <c r="AH587" s="14">
        <f>44232-Table13[[#This Row],[Dt_Customer]]</f>
        <v>2560</v>
      </c>
      <c r="AJ587" s="13">
        <f>Table13[[#This Row],[NumDealsPurchases]]/Table13[[#This Row],[Total Number of Purchases]]*100</f>
        <v>4.5454545454545459</v>
      </c>
      <c r="AK587">
        <f>6-ROUNDUP(_xlfn.PERCENTRANK.INC(Table13[Recency],Table13[[#This Row],[Recency]])*5, 0)</f>
        <v>3</v>
      </c>
      <c r="AL587" s="15">
        <f>ROUNDUP(_xlfn.PERCENTRANK.INC(Table13[Total Number of Purchases],Table13[[#This Row],[Total Number of Purchases]])*5,0)</f>
        <v>4</v>
      </c>
      <c r="AM587" s="15">
        <f>ROUNDUP(_xlfn.PERCENTRANK.INC(Table13[Total Spend],Table13[[#This Row],[Total Spend]])*5,0)</f>
        <v>4</v>
      </c>
      <c r="AN587" s="15" t="str">
        <f>Table13[[#This Row],[Recency Score]]&amp;Table13[[#This Row],[Frequency Score]]&amp;Table13[[#This Row],[Monetary Score]]</f>
        <v>344</v>
      </c>
      <c r="AO587" s="15" t="str">
        <f>IF(AN587="555","Champions",
IF(AND(LEFT(AN587,1)="5", MID(AN587,2,1)&gt;="3"),"Loyal Customers",
IF(MID(AN587,2,1)="5","Frequent Buyers",
IF(RIGHT(AN587,1)="5","Big Spenders",
IF(LEFT(AN587,1)="4","Potential Loyalists",
IF(LEFT(AN587,1)="3","Needs Attention",
IF(LEFT(AN587,1)="2","About to Sleep",
IF(LEFT(AN587,1)="1","Lost",
IF(LEFT(AN587,1)&lt;="2","At Risk","Others")))))))))</f>
        <v>Needs Attention</v>
      </c>
    </row>
    <row r="588" spans="1:41" x14ac:dyDescent="0.3">
      <c r="A588">
        <v>4603</v>
      </c>
      <c r="B588">
        <v>1960</v>
      </c>
      <c r="C588" t="s">
        <v>37</v>
      </c>
      <c r="D588" t="s">
        <v>33</v>
      </c>
      <c r="E588">
        <v>65695</v>
      </c>
      <c r="F588">
        <v>0</v>
      </c>
      <c r="G588">
        <v>1</v>
      </c>
      <c r="H588" s="1">
        <v>41670</v>
      </c>
      <c r="I588">
        <v>50</v>
      </c>
      <c r="J588">
        <v>371</v>
      </c>
      <c r="K588">
        <v>32</v>
      </c>
      <c r="L588">
        <v>189</v>
      </c>
      <c r="M588">
        <v>0</v>
      </c>
      <c r="N588">
        <v>58</v>
      </c>
      <c r="O588">
        <v>6</v>
      </c>
      <c r="P588">
        <v>2</v>
      </c>
      <c r="Q588">
        <v>5</v>
      </c>
      <c r="R588">
        <v>4</v>
      </c>
      <c r="S588">
        <v>10</v>
      </c>
      <c r="T588">
        <v>4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30</v>
      </c>
      <c r="AC588" s="13">
        <f>SUM(Table13[[#This Row],[MntWines]:[MntGoldProds]])</f>
        <v>656</v>
      </c>
      <c r="AD588" s="13">
        <f>AVERAGE(Table13[[#This Row],[MntWines]:[MntGoldProds]])</f>
        <v>109.33333333333333</v>
      </c>
      <c r="AG588">
        <f>SUM(Table13[[#This Row],[NumDealsPurchases]:[NumStorePurchases]])</f>
        <v>21</v>
      </c>
      <c r="AH588" s="14">
        <f>44232-Table13[[#This Row],[Dt_Customer]]</f>
        <v>2562</v>
      </c>
      <c r="AJ588" s="13">
        <f>Table13[[#This Row],[NumDealsPurchases]]/Table13[[#This Row],[Total Number of Purchases]]*100</f>
        <v>9.5238095238095237</v>
      </c>
      <c r="AK588">
        <f>6-ROUNDUP(_xlfn.PERCENTRANK.INC(Table13[Recency],Table13[[#This Row],[Recency]])*5, 0)</f>
        <v>3</v>
      </c>
      <c r="AL588" s="15">
        <f>ROUNDUP(_xlfn.PERCENTRANK.INC(Table13[Total Number of Purchases],Table13[[#This Row],[Total Number of Purchases]])*5,0)</f>
        <v>4</v>
      </c>
      <c r="AM588" s="15">
        <f>ROUNDUP(_xlfn.PERCENTRANK.INC(Table13[Total Spend],Table13[[#This Row],[Total Spend]])*5,0)</f>
        <v>4</v>
      </c>
      <c r="AN588" s="15" t="str">
        <f>Table13[[#This Row],[Recency Score]]&amp;Table13[[#This Row],[Frequency Score]]&amp;Table13[[#This Row],[Monetary Score]]</f>
        <v>344</v>
      </c>
      <c r="AO588" s="15" t="str">
        <f>IF(AN588="555","Champions",
IF(AND(LEFT(AN588,1)="5", MID(AN588,2,1)&gt;="3"),"Loyal Customers",
IF(MID(AN588,2,1)="5","Frequent Buyers",
IF(RIGHT(AN588,1)="5","Big Spenders",
IF(LEFT(AN588,1)="4","Potential Loyalists",
IF(LEFT(AN588,1)="3","Needs Attention",
IF(LEFT(AN588,1)="2","About to Sleep",
IF(LEFT(AN588,1)="1","Lost",
IF(LEFT(AN588,1)&lt;="2","At Risk","Others")))))))))</f>
        <v>Needs Attention</v>
      </c>
    </row>
    <row r="589" spans="1:41" x14ac:dyDescent="0.3">
      <c r="A589">
        <v>3526</v>
      </c>
      <c r="B589">
        <v>1968</v>
      </c>
      <c r="C589" t="s">
        <v>37</v>
      </c>
      <c r="D589" t="s">
        <v>33</v>
      </c>
      <c r="E589">
        <v>38443</v>
      </c>
      <c r="F589">
        <v>1</v>
      </c>
      <c r="G589">
        <v>1</v>
      </c>
      <c r="H589" s="1">
        <v>41666</v>
      </c>
      <c r="I589">
        <v>58</v>
      </c>
      <c r="J589">
        <v>32</v>
      </c>
      <c r="K589">
        <v>0</v>
      </c>
      <c r="L589">
        <v>5</v>
      </c>
      <c r="M589">
        <v>0</v>
      </c>
      <c r="N589">
        <v>0</v>
      </c>
      <c r="O589">
        <v>1</v>
      </c>
      <c r="P589">
        <v>2</v>
      </c>
      <c r="Q589">
        <v>1</v>
      </c>
      <c r="R589">
        <v>0</v>
      </c>
      <c r="S589">
        <v>3</v>
      </c>
      <c r="T589">
        <v>7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30</v>
      </c>
      <c r="AC589" s="13">
        <f>SUM(Table13[[#This Row],[MntWines]:[MntGoldProds]])</f>
        <v>38</v>
      </c>
      <c r="AD589" s="13">
        <f>AVERAGE(Table13[[#This Row],[MntWines]:[MntGoldProds]])</f>
        <v>6.333333333333333</v>
      </c>
      <c r="AG589">
        <f>SUM(Table13[[#This Row],[NumDealsPurchases]:[NumStorePurchases]])</f>
        <v>6</v>
      </c>
      <c r="AH589" s="14">
        <f>44232-Table13[[#This Row],[Dt_Customer]]</f>
        <v>2566</v>
      </c>
      <c r="AJ589" s="13">
        <f>Table13[[#This Row],[NumDealsPurchases]]/Table13[[#This Row],[Total Number of Purchases]]*100</f>
        <v>33.333333333333329</v>
      </c>
      <c r="AK589">
        <f>6-ROUNDUP(_xlfn.PERCENTRANK.INC(Table13[Recency],Table13[[#This Row],[Recency]])*5, 0)</f>
        <v>3</v>
      </c>
      <c r="AL589" s="15">
        <f>ROUNDUP(_xlfn.PERCENTRANK.INC(Table13[Total Number of Purchases],Table13[[#This Row],[Total Number of Purchases]])*5,0)</f>
        <v>1</v>
      </c>
      <c r="AM589" s="15">
        <f>ROUNDUP(_xlfn.PERCENTRANK.INC(Table13[Total Spend],Table13[[#This Row],[Total Spend]])*5,0)</f>
        <v>1</v>
      </c>
      <c r="AN589" s="15" t="str">
        <f>Table13[[#This Row],[Recency Score]]&amp;Table13[[#This Row],[Frequency Score]]&amp;Table13[[#This Row],[Monetary Score]]</f>
        <v>311</v>
      </c>
      <c r="AO589" s="15" t="str">
        <f>IF(AN589="555","Champions",
IF(AND(LEFT(AN589,1)="5", MID(AN589,2,1)&gt;="3"),"Loyal Customers",
IF(MID(AN589,2,1)="5","Frequent Buyers",
IF(RIGHT(AN589,1)="5","Big Spenders",
IF(LEFT(AN589,1)="4","Potential Loyalists",
IF(LEFT(AN589,1)="3","Needs Attention",
IF(LEFT(AN589,1)="2","About to Sleep",
IF(LEFT(AN589,1)="1","Lost",
IF(LEFT(AN589,1)&lt;="2","At Risk","Others")))))))))</f>
        <v>Needs Attention</v>
      </c>
    </row>
    <row r="590" spans="1:41" x14ac:dyDescent="0.3">
      <c r="A590">
        <v>9671</v>
      </c>
      <c r="B590">
        <v>1968</v>
      </c>
      <c r="C590" t="s">
        <v>28</v>
      </c>
      <c r="D590" t="s">
        <v>33</v>
      </c>
      <c r="E590">
        <v>19514</v>
      </c>
      <c r="F590">
        <v>1</v>
      </c>
      <c r="G590">
        <v>1</v>
      </c>
      <c r="H590" s="1">
        <v>41665</v>
      </c>
      <c r="I590">
        <v>47</v>
      </c>
      <c r="J590">
        <v>14</v>
      </c>
      <c r="K590">
        <v>3</v>
      </c>
      <c r="L590">
        <v>21</v>
      </c>
      <c r="M590">
        <v>2</v>
      </c>
      <c r="N590">
        <v>1</v>
      </c>
      <c r="O590">
        <v>28</v>
      </c>
      <c r="P590">
        <v>4</v>
      </c>
      <c r="Q590">
        <v>3</v>
      </c>
      <c r="R590">
        <v>1</v>
      </c>
      <c r="S590">
        <v>2</v>
      </c>
      <c r="T590">
        <v>8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1</v>
      </c>
      <c r="AA590">
        <v>0</v>
      </c>
      <c r="AB590" t="s">
        <v>30</v>
      </c>
      <c r="AC590" s="13">
        <f>SUM(Table13[[#This Row],[MntWines]:[MntGoldProds]])</f>
        <v>69</v>
      </c>
      <c r="AD590" s="13">
        <f>AVERAGE(Table13[[#This Row],[MntWines]:[MntGoldProds]])</f>
        <v>11.5</v>
      </c>
      <c r="AG590">
        <f>SUM(Table13[[#This Row],[NumDealsPurchases]:[NumStorePurchases]])</f>
        <v>10</v>
      </c>
      <c r="AH590" s="14">
        <f>44232-Table13[[#This Row],[Dt_Customer]]</f>
        <v>2567</v>
      </c>
      <c r="AJ590" s="13">
        <f>Table13[[#This Row],[NumDealsPurchases]]/Table13[[#This Row],[Total Number of Purchases]]*100</f>
        <v>40</v>
      </c>
      <c r="AK590">
        <f>6-ROUNDUP(_xlfn.PERCENTRANK.INC(Table13[Recency],Table13[[#This Row],[Recency]])*5, 0)</f>
        <v>3</v>
      </c>
      <c r="AL590" s="15">
        <f>ROUNDUP(_xlfn.PERCENTRANK.INC(Table13[Total Number of Purchases],Table13[[#This Row],[Total Number of Purchases]])*5,0)</f>
        <v>2</v>
      </c>
      <c r="AM590" s="15">
        <f>ROUNDUP(_xlfn.PERCENTRANK.INC(Table13[Total Spend],Table13[[#This Row],[Total Spend]])*5,0)</f>
        <v>2</v>
      </c>
      <c r="AN590" s="15" t="str">
        <f>Table13[[#This Row],[Recency Score]]&amp;Table13[[#This Row],[Frequency Score]]&amp;Table13[[#This Row],[Monetary Score]]</f>
        <v>322</v>
      </c>
      <c r="AO590" s="15" t="str">
        <f>IF(AN590="555","Champions",
IF(AND(LEFT(AN590,1)="5", MID(AN590,2,1)&gt;="3"),"Loyal Customers",
IF(MID(AN590,2,1)="5","Frequent Buyers",
IF(RIGHT(AN590,1)="5","Big Spenders",
IF(LEFT(AN590,1)="4","Potential Loyalists",
IF(LEFT(AN590,1)="3","Needs Attention",
IF(LEFT(AN590,1)="2","About to Sleep",
IF(LEFT(AN590,1)="1","Lost",
IF(LEFT(AN590,1)&lt;="2","At Risk","Others")))))))))</f>
        <v>Needs Attention</v>
      </c>
    </row>
    <row r="591" spans="1:41" x14ac:dyDescent="0.3">
      <c r="A591">
        <v>8975</v>
      </c>
      <c r="B591">
        <v>1968</v>
      </c>
      <c r="C591" t="s">
        <v>28</v>
      </c>
      <c r="D591" t="s">
        <v>33</v>
      </c>
      <c r="E591">
        <v>19514</v>
      </c>
      <c r="F591">
        <v>1</v>
      </c>
      <c r="G591">
        <v>1</v>
      </c>
      <c r="H591" s="1">
        <v>41665</v>
      </c>
      <c r="I591">
        <v>47</v>
      </c>
      <c r="J591">
        <v>14</v>
      </c>
      <c r="K591">
        <v>3</v>
      </c>
      <c r="L591">
        <v>21</v>
      </c>
      <c r="M591">
        <v>2</v>
      </c>
      <c r="N591">
        <v>1</v>
      </c>
      <c r="O591">
        <v>28</v>
      </c>
      <c r="P591">
        <v>4</v>
      </c>
      <c r="Q591">
        <v>3</v>
      </c>
      <c r="R591">
        <v>1</v>
      </c>
      <c r="S591">
        <v>2</v>
      </c>
      <c r="T591">
        <v>8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 t="s">
        <v>30</v>
      </c>
      <c r="AC591" s="13">
        <f>SUM(Table13[[#This Row],[MntWines]:[MntGoldProds]])</f>
        <v>69</v>
      </c>
      <c r="AD591" s="13">
        <f>AVERAGE(Table13[[#This Row],[MntWines]:[MntGoldProds]])</f>
        <v>11.5</v>
      </c>
      <c r="AG591">
        <f>SUM(Table13[[#This Row],[NumDealsPurchases]:[NumStorePurchases]])</f>
        <v>10</v>
      </c>
      <c r="AH591" s="14">
        <f>44232-Table13[[#This Row],[Dt_Customer]]</f>
        <v>2567</v>
      </c>
      <c r="AJ591" s="13">
        <f>Table13[[#This Row],[NumDealsPurchases]]/Table13[[#This Row],[Total Number of Purchases]]*100</f>
        <v>40</v>
      </c>
      <c r="AK591">
        <f>6-ROUNDUP(_xlfn.PERCENTRANK.INC(Table13[Recency],Table13[[#This Row],[Recency]])*5, 0)</f>
        <v>3</v>
      </c>
      <c r="AL591" s="15">
        <f>ROUNDUP(_xlfn.PERCENTRANK.INC(Table13[Total Number of Purchases],Table13[[#This Row],[Total Number of Purchases]])*5,0)</f>
        <v>2</v>
      </c>
      <c r="AM591" s="15">
        <f>ROUNDUP(_xlfn.PERCENTRANK.INC(Table13[Total Spend],Table13[[#This Row],[Total Spend]])*5,0)</f>
        <v>2</v>
      </c>
      <c r="AN591" s="15" t="str">
        <f>Table13[[#This Row],[Recency Score]]&amp;Table13[[#This Row],[Frequency Score]]&amp;Table13[[#This Row],[Monetary Score]]</f>
        <v>322</v>
      </c>
      <c r="AO591" s="15" t="str">
        <f>IF(AN591="555","Champions",
IF(AND(LEFT(AN591,1)="5", MID(AN591,2,1)&gt;="3"),"Loyal Customers",
IF(MID(AN591,2,1)="5","Frequent Buyers",
IF(RIGHT(AN591,1)="5","Big Spenders",
IF(LEFT(AN591,1)="4","Potential Loyalists",
IF(LEFT(AN591,1)="3","Needs Attention",
IF(LEFT(AN591,1)="2","About to Sleep",
IF(LEFT(AN591,1)="1","Lost",
IF(LEFT(AN591,1)&lt;="2","At Risk","Others")))))))))</f>
        <v>Needs Attention</v>
      </c>
    </row>
    <row r="592" spans="1:41" hidden="1" x14ac:dyDescent="0.3">
      <c r="A592">
        <v>10629</v>
      </c>
      <c r="B592">
        <v>1973</v>
      </c>
      <c r="C592" t="s">
        <v>38</v>
      </c>
      <c r="D592" t="s">
        <v>33</v>
      </c>
      <c r="F592">
        <v>1</v>
      </c>
      <c r="G592">
        <v>0</v>
      </c>
      <c r="H592" s="1">
        <v>41166</v>
      </c>
      <c r="I592">
        <v>25</v>
      </c>
      <c r="J592">
        <v>25</v>
      </c>
      <c r="K592">
        <v>3</v>
      </c>
      <c r="L592">
        <v>43</v>
      </c>
      <c r="M592">
        <v>17</v>
      </c>
      <c r="N592">
        <v>4</v>
      </c>
      <c r="O592">
        <v>17</v>
      </c>
      <c r="P592">
        <v>3</v>
      </c>
      <c r="Q592">
        <v>3</v>
      </c>
      <c r="R592">
        <v>0</v>
      </c>
      <c r="S592">
        <v>3</v>
      </c>
      <c r="T592">
        <v>8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39</v>
      </c>
      <c r="AC592">
        <f>SUM(Table13[[#This Row],[MntWines]:[MntGoldProds]])</f>
        <v>109</v>
      </c>
      <c r="AD592">
        <f>AVERAGE(Table13[[#This Row],[MntWines]:[MntGoldProds]])</f>
        <v>18.166666666666668</v>
      </c>
      <c r="AG592">
        <f>SUM(Table13[[#This Row],[NumDealsPurchases]:[NumStorePurchases]])</f>
        <v>9</v>
      </c>
      <c r="AH592" s="1">
        <f>44232-Table13[[#This Row],[Dt_Customer]]</f>
        <v>3066</v>
      </c>
      <c r="AJ592">
        <f>Table13[[#This Row],[NumDealsPurchases]]/Table13[[#This Row],[Total Number of Purchases]]*100</f>
        <v>33.333333333333329</v>
      </c>
      <c r="AK592">
        <f>6-ROUNDUP(_xlfn.PERCENTRANK.INC(Table13[Recency],Table13[[#This Row],[Recency]])*5, 0)</f>
        <v>4</v>
      </c>
      <c r="AL592" s="15">
        <f>ROUNDUP(_xlfn.PERCENTRANK.INC(Table13[Total Number of Purchases],Table13[[#This Row],[Total Number of Purchases]])*5,0)</f>
        <v>2</v>
      </c>
      <c r="AM592" s="15">
        <f>ROUNDUP(_xlfn.PERCENTRANK.INC(Table13[Total Spend],Table13[[#This Row],[Total Spend]])*5,0)</f>
        <v>2</v>
      </c>
      <c r="AN592" s="15" t="str">
        <f>Table13[[#This Row],[Recency Score]]&amp;Table13[[#This Row],[Frequency Score]]&amp;Table13[[#This Row],[Monetary Score]]</f>
        <v>422</v>
      </c>
      <c r="AO592" s="15" t="str">
        <f>IF(AN592="555","Champions",
IF(AND(LEFT(AN592,1)="5", MID(AN592,2,1)&gt;="3"),"Loyal Customers",
IF(MID(AN592,2,1)="5","Frequent Buyers",
IF(RIGHT(AN592,1)="5","Big Spenders",
IF(LEFT(AN592,1)="4","Potential Loyalists",
IF(LEFT(AN592,1)="3","Needs Attention",
IF(LEFT(AN592,1)="2","About to Sleep",
IF(LEFT(AN592,1)="1","Lost",
IF(LEFT(AN592,1)&lt;="2","At Risk","Others")))))))))</f>
        <v>Potential Loyalists</v>
      </c>
    </row>
    <row r="593" spans="1:41" x14ac:dyDescent="0.3">
      <c r="A593">
        <v>4954</v>
      </c>
      <c r="B593">
        <v>1956</v>
      </c>
      <c r="C593" t="s">
        <v>28</v>
      </c>
      <c r="D593" t="s">
        <v>33</v>
      </c>
      <c r="E593">
        <v>48195</v>
      </c>
      <c r="F593">
        <v>1</v>
      </c>
      <c r="G593">
        <v>1</v>
      </c>
      <c r="H593" s="1">
        <v>41660</v>
      </c>
      <c r="I593">
        <v>53</v>
      </c>
      <c r="J593">
        <v>106</v>
      </c>
      <c r="K593">
        <v>27</v>
      </c>
      <c r="L593">
        <v>68</v>
      </c>
      <c r="M593">
        <v>52</v>
      </c>
      <c r="N593">
        <v>7</v>
      </c>
      <c r="O593">
        <v>5</v>
      </c>
      <c r="P593">
        <v>6</v>
      </c>
      <c r="Q593">
        <v>4</v>
      </c>
      <c r="R593">
        <v>2</v>
      </c>
      <c r="S593">
        <v>5</v>
      </c>
      <c r="T593">
        <v>6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30</v>
      </c>
      <c r="AC593" s="13">
        <f>SUM(Table13[[#This Row],[MntWines]:[MntGoldProds]])</f>
        <v>265</v>
      </c>
      <c r="AD593" s="13">
        <f>AVERAGE(Table13[[#This Row],[MntWines]:[MntGoldProds]])</f>
        <v>44.166666666666664</v>
      </c>
      <c r="AG593">
        <f>SUM(Table13[[#This Row],[NumDealsPurchases]:[NumStorePurchases]])</f>
        <v>17</v>
      </c>
      <c r="AH593" s="14">
        <f>44232-Table13[[#This Row],[Dt_Customer]]</f>
        <v>2572</v>
      </c>
      <c r="AJ593" s="13">
        <f>Table13[[#This Row],[NumDealsPurchases]]/Table13[[#This Row],[Total Number of Purchases]]*100</f>
        <v>35.294117647058826</v>
      </c>
      <c r="AK593">
        <f>6-ROUNDUP(_xlfn.PERCENTRANK.INC(Table13[Recency],Table13[[#This Row],[Recency]])*5, 0)</f>
        <v>3</v>
      </c>
      <c r="AL593" s="15">
        <f>ROUNDUP(_xlfn.PERCENTRANK.INC(Table13[Total Number of Purchases],Table13[[#This Row],[Total Number of Purchases]])*5,0)</f>
        <v>3</v>
      </c>
      <c r="AM593" s="15">
        <f>ROUNDUP(_xlfn.PERCENTRANK.INC(Table13[Total Spend],Table13[[#This Row],[Total Spend]])*5,0)</f>
        <v>3</v>
      </c>
      <c r="AN593" s="15" t="str">
        <f>Table13[[#This Row],[Recency Score]]&amp;Table13[[#This Row],[Frequency Score]]&amp;Table13[[#This Row],[Monetary Score]]</f>
        <v>333</v>
      </c>
      <c r="AO593" s="15" t="str">
        <f>IF(AN593="555","Champions",
IF(AND(LEFT(AN593,1)="5", MID(AN593,2,1)&gt;="3"),"Loyal Customers",
IF(MID(AN593,2,1)="5","Frequent Buyers",
IF(RIGHT(AN593,1)="5","Big Spenders",
IF(LEFT(AN593,1)="4","Potential Loyalists",
IF(LEFT(AN593,1)="3","Needs Attention",
IF(LEFT(AN593,1)="2","About to Sleep",
IF(LEFT(AN593,1)="1","Lost",
IF(LEFT(AN593,1)&lt;="2","At Risk","Others")))))))))</f>
        <v>Needs Attention</v>
      </c>
    </row>
    <row r="594" spans="1:41" x14ac:dyDescent="0.3">
      <c r="A594">
        <v>4961</v>
      </c>
      <c r="B594">
        <v>1974</v>
      </c>
      <c r="C594" t="s">
        <v>41</v>
      </c>
      <c r="D594" t="s">
        <v>35</v>
      </c>
      <c r="E594">
        <v>21255</v>
      </c>
      <c r="F594">
        <v>1</v>
      </c>
      <c r="G594">
        <v>0</v>
      </c>
      <c r="H594" s="1">
        <v>41660</v>
      </c>
      <c r="I594">
        <v>56</v>
      </c>
      <c r="J594">
        <v>29</v>
      </c>
      <c r="K594">
        <v>0</v>
      </c>
      <c r="L594">
        <v>25</v>
      </c>
      <c r="M594">
        <v>2</v>
      </c>
      <c r="N594">
        <v>2</v>
      </c>
      <c r="O594">
        <v>3</v>
      </c>
      <c r="P594">
        <v>4</v>
      </c>
      <c r="Q594">
        <v>2</v>
      </c>
      <c r="R594">
        <v>1</v>
      </c>
      <c r="S594">
        <v>4</v>
      </c>
      <c r="T594">
        <v>4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30</v>
      </c>
      <c r="AC594" s="13">
        <f>SUM(Table13[[#This Row],[MntWines]:[MntGoldProds]])</f>
        <v>61</v>
      </c>
      <c r="AD594" s="13">
        <f>AVERAGE(Table13[[#This Row],[MntWines]:[MntGoldProds]])</f>
        <v>10.166666666666666</v>
      </c>
      <c r="AG594">
        <f>SUM(Table13[[#This Row],[NumDealsPurchases]:[NumStorePurchases]])</f>
        <v>11</v>
      </c>
      <c r="AH594" s="14">
        <f>44232-Table13[[#This Row],[Dt_Customer]]</f>
        <v>2572</v>
      </c>
      <c r="AJ594" s="13">
        <f>Table13[[#This Row],[NumDealsPurchases]]/Table13[[#This Row],[Total Number of Purchases]]*100</f>
        <v>36.363636363636367</v>
      </c>
      <c r="AK594">
        <f>6-ROUNDUP(_xlfn.PERCENTRANK.INC(Table13[Recency],Table13[[#This Row],[Recency]])*5, 0)</f>
        <v>3</v>
      </c>
      <c r="AL594" s="15">
        <f>ROUNDUP(_xlfn.PERCENTRANK.INC(Table13[Total Number of Purchases],Table13[[#This Row],[Total Number of Purchases]])*5,0)</f>
        <v>2</v>
      </c>
      <c r="AM594" s="15">
        <f>ROUNDUP(_xlfn.PERCENTRANK.INC(Table13[Total Spend],Table13[[#This Row],[Total Spend]])*5,0)</f>
        <v>2</v>
      </c>
      <c r="AN594" s="15" t="str">
        <f>Table13[[#This Row],[Recency Score]]&amp;Table13[[#This Row],[Frequency Score]]&amp;Table13[[#This Row],[Monetary Score]]</f>
        <v>322</v>
      </c>
      <c r="AO594" s="15" t="str">
        <f>IF(AN594="555","Champions",
IF(AND(LEFT(AN594,1)="5", MID(AN594,2,1)&gt;="3"),"Loyal Customers",
IF(MID(AN594,2,1)="5","Frequent Buyers",
IF(RIGHT(AN594,1)="5","Big Spenders",
IF(LEFT(AN594,1)="4","Potential Loyalists",
IF(LEFT(AN594,1)="3","Needs Attention",
IF(LEFT(AN594,1)="2","About to Sleep",
IF(LEFT(AN594,1)="1","Lost",
IF(LEFT(AN594,1)&lt;="2","At Risk","Others")))))))))</f>
        <v>Needs Attention</v>
      </c>
    </row>
    <row r="595" spans="1:41" x14ac:dyDescent="0.3">
      <c r="A595">
        <v>3283</v>
      </c>
      <c r="B595">
        <v>1972</v>
      </c>
      <c r="C595" t="s">
        <v>38</v>
      </c>
      <c r="D595" t="s">
        <v>33</v>
      </c>
      <c r="E595">
        <v>70932</v>
      </c>
      <c r="F595">
        <v>0</v>
      </c>
      <c r="G595">
        <v>1</v>
      </c>
      <c r="H595" s="1">
        <v>41658</v>
      </c>
      <c r="I595">
        <v>57</v>
      </c>
      <c r="J595">
        <v>200</v>
      </c>
      <c r="K595">
        <v>193</v>
      </c>
      <c r="L595">
        <v>100</v>
      </c>
      <c r="M595">
        <v>46</v>
      </c>
      <c r="N595">
        <v>185</v>
      </c>
      <c r="O595">
        <v>185</v>
      </c>
      <c r="P595">
        <v>2</v>
      </c>
      <c r="Q595">
        <v>6</v>
      </c>
      <c r="R595">
        <v>2</v>
      </c>
      <c r="S595">
        <v>12</v>
      </c>
      <c r="T595">
        <v>3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30</v>
      </c>
      <c r="AC595" s="13">
        <f>SUM(Table13[[#This Row],[MntWines]:[MntGoldProds]])</f>
        <v>909</v>
      </c>
      <c r="AD595" s="13">
        <f>AVERAGE(Table13[[#This Row],[MntWines]:[MntGoldProds]])</f>
        <v>151.5</v>
      </c>
      <c r="AG595">
        <f>SUM(Table13[[#This Row],[NumDealsPurchases]:[NumStorePurchases]])</f>
        <v>22</v>
      </c>
      <c r="AH595" s="14">
        <f>44232-Table13[[#This Row],[Dt_Customer]]</f>
        <v>2574</v>
      </c>
      <c r="AJ595" s="13">
        <f>Table13[[#This Row],[NumDealsPurchases]]/Table13[[#This Row],[Total Number of Purchases]]*100</f>
        <v>9.0909090909090917</v>
      </c>
      <c r="AK595">
        <f>6-ROUNDUP(_xlfn.PERCENTRANK.INC(Table13[Recency],Table13[[#This Row],[Recency]])*5, 0)</f>
        <v>3</v>
      </c>
      <c r="AL595" s="15">
        <f>ROUNDUP(_xlfn.PERCENTRANK.INC(Table13[Total Number of Purchases],Table13[[#This Row],[Total Number of Purchases]])*5,0)</f>
        <v>4</v>
      </c>
      <c r="AM595" s="15">
        <f>ROUNDUP(_xlfn.PERCENTRANK.INC(Table13[Total Spend],Table13[[#This Row],[Total Spend]])*5,0)</f>
        <v>4</v>
      </c>
      <c r="AN595" s="15" t="str">
        <f>Table13[[#This Row],[Recency Score]]&amp;Table13[[#This Row],[Frequency Score]]&amp;Table13[[#This Row],[Monetary Score]]</f>
        <v>344</v>
      </c>
      <c r="AO595" s="15" t="str">
        <f>IF(AN595="555","Champions",
IF(AND(LEFT(AN595,1)="5", MID(AN595,2,1)&gt;="3"),"Loyal Customers",
IF(MID(AN595,2,1)="5","Frequent Buyers",
IF(RIGHT(AN595,1)="5","Big Spenders",
IF(LEFT(AN595,1)="4","Potential Loyalists",
IF(LEFT(AN595,1)="3","Needs Attention",
IF(LEFT(AN595,1)="2","About to Sleep",
IF(LEFT(AN595,1)="1","Lost",
IF(LEFT(AN595,1)&lt;="2","At Risk","Others")))))))))</f>
        <v>Needs Attention</v>
      </c>
    </row>
    <row r="596" spans="1:41" x14ac:dyDescent="0.3">
      <c r="A596">
        <v>8514</v>
      </c>
      <c r="B596">
        <v>1976</v>
      </c>
      <c r="C596" t="s">
        <v>28</v>
      </c>
      <c r="D596" t="s">
        <v>35</v>
      </c>
      <c r="E596">
        <v>29478</v>
      </c>
      <c r="F596">
        <v>1</v>
      </c>
      <c r="G596">
        <v>0</v>
      </c>
      <c r="H596" s="1">
        <v>41656</v>
      </c>
      <c r="I596">
        <v>59</v>
      </c>
      <c r="J596">
        <v>8</v>
      </c>
      <c r="K596">
        <v>0</v>
      </c>
      <c r="L596">
        <v>7</v>
      </c>
      <c r="M596">
        <v>3</v>
      </c>
      <c r="N596">
        <v>1</v>
      </c>
      <c r="O596">
        <v>1</v>
      </c>
      <c r="P596">
        <v>1</v>
      </c>
      <c r="Q596">
        <v>1</v>
      </c>
      <c r="R596">
        <v>0</v>
      </c>
      <c r="S596">
        <v>3</v>
      </c>
      <c r="T596">
        <v>6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30</v>
      </c>
      <c r="AC596" s="13">
        <f>SUM(Table13[[#This Row],[MntWines]:[MntGoldProds]])</f>
        <v>20</v>
      </c>
      <c r="AD596" s="13">
        <f>AVERAGE(Table13[[#This Row],[MntWines]:[MntGoldProds]])</f>
        <v>3.3333333333333335</v>
      </c>
      <c r="AG596">
        <f>SUM(Table13[[#This Row],[NumDealsPurchases]:[NumStorePurchases]])</f>
        <v>5</v>
      </c>
      <c r="AH596" s="14">
        <f>44232-Table13[[#This Row],[Dt_Customer]]</f>
        <v>2576</v>
      </c>
      <c r="AJ596" s="13">
        <f>Table13[[#This Row],[NumDealsPurchases]]/Table13[[#This Row],[Total Number of Purchases]]*100</f>
        <v>20</v>
      </c>
      <c r="AK596">
        <f>6-ROUNDUP(_xlfn.PERCENTRANK.INC(Table13[Recency],Table13[[#This Row],[Recency]])*5, 0)</f>
        <v>3</v>
      </c>
      <c r="AL596" s="15">
        <f>ROUNDUP(_xlfn.PERCENTRANK.INC(Table13[Total Number of Purchases],Table13[[#This Row],[Total Number of Purchases]])*5,0)</f>
        <v>1</v>
      </c>
      <c r="AM596" s="15">
        <f>ROUNDUP(_xlfn.PERCENTRANK.INC(Table13[Total Spend],Table13[[#This Row],[Total Spend]])*5,0)</f>
        <v>1</v>
      </c>
      <c r="AN596" s="15" t="str">
        <f>Table13[[#This Row],[Recency Score]]&amp;Table13[[#This Row],[Frequency Score]]&amp;Table13[[#This Row],[Monetary Score]]</f>
        <v>311</v>
      </c>
      <c r="AO596" s="15" t="str">
        <f>IF(AN596="555","Champions",
IF(AND(LEFT(AN596,1)="5", MID(AN596,2,1)&gt;="3"),"Loyal Customers",
IF(MID(AN596,2,1)="5","Frequent Buyers",
IF(RIGHT(AN596,1)="5","Big Spenders",
IF(LEFT(AN596,1)="4","Potential Loyalists",
IF(LEFT(AN596,1)="3","Needs Attention",
IF(LEFT(AN596,1)="2","About to Sleep",
IF(LEFT(AN596,1)="1","Lost",
IF(LEFT(AN596,1)&lt;="2","At Risk","Others")))))))))</f>
        <v>Needs Attention</v>
      </c>
    </row>
    <row r="597" spans="1:41" x14ac:dyDescent="0.3">
      <c r="A597">
        <v>2639</v>
      </c>
      <c r="B597">
        <v>1966</v>
      </c>
      <c r="C597" t="s">
        <v>28</v>
      </c>
      <c r="D597" t="s">
        <v>31</v>
      </c>
      <c r="E597">
        <v>43602</v>
      </c>
      <c r="F597">
        <v>1</v>
      </c>
      <c r="G597">
        <v>1</v>
      </c>
      <c r="H597" s="1">
        <v>41649</v>
      </c>
      <c r="I597">
        <v>45</v>
      </c>
      <c r="J597">
        <v>19</v>
      </c>
      <c r="K597">
        <v>5</v>
      </c>
      <c r="L597">
        <v>12</v>
      </c>
      <c r="M597">
        <v>10</v>
      </c>
      <c r="N597">
        <v>3</v>
      </c>
      <c r="O597">
        <v>19</v>
      </c>
      <c r="P597">
        <v>3</v>
      </c>
      <c r="Q597">
        <v>3</v>
      </c>
      <c r="R597">
        <v>1</v>
      </c>
      <c r="S597">
        <v>2</v>
      </c>
      <c r="T597">
        <v>6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43</v>
      </c>
      <c r="AC597" s="13">
        <f>SUM(Table13[[#This Row],[MntWines]:[MntGoldProds]])</f>
        <v>68</v>
      </c>
      <c r="AD597" s="13">
        <f>AVERAGE(Table13[[#This Row],[MntWines]:[MntGoldProds]])</f>
        <v>11.333333333333334</v>
      </c>
      <c r="AG597">
        <f>SUM(Table13[[#This Row],[NumDealsPurchases]:[NumStorePurchases]])</f>
        <v>9</v>
      </c>
      <c r="AH597" s="14">
        <f>44232-Table13[[#This Row],[Dt_Customer]]</f>
        <v>2583</v>
      </c>
      <c r="AJ597" s="13">
        <f>Table13[[#This Row],[NumDealsPurchases]]/Table13[[#This Row],[Total Number of Purchases]]*100</f>
        <v>33.333333333333329</v>
      </c>
      <c r="AK597">
        <f>6-ROUNDUP(_xlfn.PERCENTRANK.INC(Table13[Recency],Table13[[#This Row],[Recency]])*5, 0)</f>
        <v>3</v>
      </c>
      <c r="AL597" s="15">
        <f>ROUNDUP(_xlfn.PERCENTRANK.INC(Table13[Total Number of Purchases],Table13[[#This Row],[Total Number of Purchases]])*5,0)</f>
        <v>2</v>
      </c>
      <c r="AM597" s="15">
        <f>ROUNDUP(_xlfn.PERCENTRANK.INC(Table13[Total Spend],Table13[[#This Row],[Total Spend]])*5,0)</f>
        <v>2</v>
      </c>
      <c r="AN597" s="15" t="str">
        <f>Table13[[#This Row],[Recency Score]]&amp;Table13[[#This Row],[Frequency Score]]&amp;Table13[[#This Row],[Monetary Score]]</f>
        <v>322</v>
      </c>
      <c r="AO597" s="15" t="str">
        <f>IF(AN597="555","Champions",
IF(AND(LEFT(AN597,1)="5", MID(AN597,2,1)&gt;="3"),"Loyal Customers",
IF(MID(AN597,2,1)="5","Frequent Buyers",
IF(RIGHT(AN597,1)="5","Big Spenders",
IF(LEFT(AN597,1)="4","Potential Loyalists",
IF(LEFT(AN597,1)="3","Needs Attention",
IF(LEFT(AN597,1)="2","About to Sleep",
IF(LEFT(AN597,1)="1","Lost",
IF(LEFT(AN597,1)&lt;="2","At Risk","Others")))))))))</f>
        <v>Needs Attention</v>
      </c>
    </row>
    <row r="598" spans="1:41" x14ac:dyDescent="0.3">
      <c r="A598">
        <v>4369</v>
      </c>
      <c r="B598">
        <v>1957</v>
      </c>
      <c r="C598" t="s">
        <v>41</v>
      </c>
      <c r="D598" t="s">
        <v>48</v>
      </c>
      <c r="E598">
        <v>65487</v>
      </c>
      <c r="F598">
        <v>0</v>
      </c>
      <c r="G598">
        <v>0</v>
      </c>
      <c r="H598" s="1">
        <v>41649</v>
      </c>
      <c r="I598">
        <v>48</v>
      </c>
      <c r="J598">
        <v>240</v>
      </c>
      <c r="K598">
        <v>67</v>
      </c>
      <c r="L598">
        <v>500</v>
      </c>
      <c r="M598">
        <v>199</v>
      </c>
      <c r="N598">
        <v>0</v>
      </c>
      <c r="O598">
        <v>163</v>
      </c>
      <c r="P598">
        <v>3</v>
      </c>
      <c r="Q598">
        <v>3</v>
      </c>
      <c r="R598">
        <v>5</v>
      </c>
      <c r="S598">
        <v>6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32</v>
      </c>
      <c r="AC598" s="13">
        <f>SUM(Table13[[#This Row],[MntWines]:[MntGoldProds]])</f>
        <v>1169</v>
      </c>
      <c r="AD598" s="13">
        <f>AVERAGE(Table13[[#This Row],[MntWines]:[MntGoldProds]])</f>
        <v>194.83333333333334</v>
      </c>
      <c r="AG598">
        <f>SUM(Table13[[#This Row],[NumDealsPurchases]:[NumStorePurchases]])</f>
        <v>17</v>
      </c>
      <c r="AH598" s="14">
        <f>44232-Table13[[#This Row],[Dt_Customer]]</f>
        <v>2583</v>
      </c>
      <c r="AJ598" s="13">
        <f>Table13[[#This Row],[NumDealsPurchases]]/Table13[[#This Row],[Total Number of Purchases]]*100</f>
        <v>17.647058823529413</v>
      </c>
      <c r="AK598">
        <f>6-ROUNDUP(_xlfn.PERCENTRANK.INC(Table13[Recency],Table13[[#This Row],[Recency]])*5, 0)</f>
        <v>3</v>
      </c>
      <c r="AL598" s="15">
        <f>ROUNDUP(_xlfn.PERCENTRANK.INC(Table13[Total Number of Purchases],Table13[[#This Row],[Total Number of Purchases]])*5,0)</f>
        <v>3</v>
      </c>
      <c r="AM598" s="15">
        <f>ROUNDUP(_xlfn.PERCENTRANK.INC(Table13[Total Spend],Table13[[#This Row],[Total Spend]])*5,0)</f>
        <v>4</v>
      </c>
      <c r="AN598" s="15" t="str">
        <f>Table13[[#This Row],[Recency Score]]&amp;Table13[[#This Row],[Frequency Score]]&amp;Table13[[#This Row],[Monetary Score]]</f>
        <v>334</v>
      </c>
      <c r="AO598" s="15" t="str">
        <f>IF(AN598="555","Champions",
IF(AND(LEFT(AN598,1)="5", MID(AN598,2,1)&gt;="3"),"Loyal Customers",
IF(MID(AN598,2,1)="5","Frequent Buyers",
IF(RIGHT(AN598,1)="5","Big Spenders",
IF(LEFT(AN598,1)="4","Potential Loyalists",
IF(LEFT(AN598,1)="3","Needs Attention",
IF(LEFT(AN598,1)="2","About to Sleep",
IF(LEFT(AN598,1)="1","Lost",
IF(LEFT(AN598,1)&lt;="2","At Risk","Others")))))))))</f>
        <v>Needs Attention</v>
      </c>
    </row>
    <row r="599" spans="1:41" x14ac:dyDescent="0.3">
      <c r="A599">
        <v>10652</v>
      </c>
      <c r="B599">
        <v>1957</v>
      </c>
      <c r="C599" t="s">
        <v>41</v>
      </c>
      <c r="D599" t="s">
        <v>35</v>
      </c>
      <c r="E599">
        <v>65487</v>
      </c>
      <c r="F599">
        <v>0</v>
      </c>
      <c r="G599">
        <v>0</v>
      </c>
      <c r="H599" s="1">
        <v>41649</v>
      </c>
      <c r="I599">
        <v>48</v>
      </c>
      <c r="J599">
        <v>240</v>
      </c>
      <c r="K599">
        <v>67</v>
      </c>
      <c r="L599">
        <v>500</v>
      </c>
      <c r="M599">
        <v>199</v>
      </c>
      <c r="N599">
        <v>0</v>
      </c>
      <c r="O599">
        <v>163</v>
      </c>
      <c r="P599">
        <v>3</v>
      </c>
      <c r="Q599">
        <v>3</v>
      </c>
      <c r="R599">
        <v>5</v>
      </c>
      <c r="S599">
        <v>6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32</v>
      </c>
      <c r="AC599" s="13">
        <f>SUM(Table13[[#This Row],[MntWines]:[MntGoldProds]])</f>
        <v>1169</v>
      </c>
      <c r="AD599" s="13">
        <f>AVERAGE(Table13[[#This Row],[MntWines]:[MntGoldProds]])</f>
        <v>194.83333333333334</v>
      </c>
      <c r="AG599">
        <f>SUM(Table13[[#This Row],[NumDealsPurchases]:[NumStorePurchases]])</f>
        <v>17</v>
      </c>
      <c r="AH599" s="14">
        <f>44232-Table13[[#This Row],[Dt_Customer]]</f>
        <v>2583</v>
      </c>
      <c r="AJ599" s="13">
        <f>Table13[[#This Row],[NumDealsPurchases]]/Table13[[#This Row],[Total Number of Purchases]]*100</f>
        <v>17.647058823529413</v>
      </c>
      <c r="AK599">
        <f>6-ROUNDUP(_xlfn.PERCENTRANK.INC(Table13[Recency],Table13[[#This Row],[Recency]])*5, 0)</f>
        <v>3</v>
      </c>
      <c r="AL599" s="15">
        <f>ROUNDUP(_xlfn.PERCENTRANK.INC(Table13[Total Number of Purchases],Table13[[#This Row],[Total Number of Purchases]])*5,0)</f>
        <v>3</v>
      </c>
      <c r="AM599" s="15">
        <f>ROUNDUP(_xlfn.PERCENTRANK.INC(Table13[Total Spend],Table13[[#This Row],[Total Spend]])*5,0)</f>
        <v>4</v>
      </c>
      <c r="AN599" s="15" t="str">
        <f>Table13[[#This Row],[Recency Score]]&amp;Table13[[#This Row],[Frequency Score]]&amp;Table13[[#This Row],[Monetary Score]]</f>
        <v>334</v>
      </c>
      <c r="AO599" s="15" t="str">
        <f>IF(AN599="555","Champions",
IF(AND(LEFT(AN599,1)="5", MID(AN599,2,1)&gt;="3"),"Loyal Customers",
IF(MID(AN599,2,1)="5","Frequent Buyers",
IF(RIGHT(AN599,1)="5","Big Spenders",
IF(LEFT(AN599,1)="4","Potential Loyalists",
IF(LEFT(AN599,1)="3","Needs Attention",
IF(LEFT(AN599,1)="2","About to Sleep",
IF(LEFT(AN599,1)="1","Lost",
IF(LEFT(AN599,1)&lt;="2","At Risk","Others")))))))))</f>
        <v>Needs Attention</v>
      </c>
    </row>
    <row r="600" spans="1:41" x14ac:dyDescent="0.3">
      <c r="A600">
        <v>1458</v>
      </c>
      <c r="B600">
        <v>1982</v>
      </c>
      <c r="C600" t="s">
        <v>41</v>
      </c>
      <c r="D600" t="s">
        <v>33</v>
      </c>
      <c r="E600">
        <v>21059</v>
      </c>
      <c r="F600">
        <v>1</v>
      </c>
      <c r="G600">
        <v>0</v>
      </c>
      <c r="H600" s="1">
        <v>41646</v>
      </c>
      <c r="I600">
        <v>40</v>
      </c>
      <c r="J600">
        <v>8</v>
      </c>
      <c r="K600">
        <v>3</v>
      </c>
      <c r="L600">
        <v>19</v>
      </c>
      <c r="M600">
        <v>3</v>
      </c>
      <c r="N600">
        <v>3</v>
      </c>
      <c r="O600">
        <v>8</v>
      </c>
      <c r="P600">
        <v>3</v>
      </c>
      <c r="Q600">
        <v>3</v>
      </c>
      <c r="R600">
        <v>0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30</v>
      </c>
      <c r="AC600" s="13">
        <f>SUM(Table13[[#This Row],[MntWines]:[MntGoldProds]])</f>
        <v>44</v>
      </c>
      <c r="AD600" s="13">
        <f>AVERAGE(Table13[[#This Row],[MntWines]:[MntGoldProds]])</f>
        <v>7.333333333333333</v>
      </c>
      <c r="AG600">
        <f>SUM(Table13[[#This Row],[NumDealsPurchases]:[NumStorePurchases]])</f>
        <v>9</v>
      </c>
      <c r="AH600" s="14">
        <f>44232-Table13[[#This Row],[Dt_Customer]]</f>
        <v>2586</v>
      </c>
      <c r="AJ600" s="13">
        <f>Table13[[#This Row],[NumDealsPurchases]]/Table13[[#This Row],[Total Number of Purchases]]*100</f>
        <v>33.333333333333329</v>
      </c>
      <c r="AK600">
        <f>6-ROUNDUP(_xlfn.PERCENTRANK.INC(Table13[Recency],Table13[[#This Row],[Recency]])*5, 0)</f>
        <v>3</v>
      </c>
      <c r="AL600" s="15">
        <f>ROUNDUP(_xlfn.PERCENTRANK.INC(Table13[Total Number of Purchases],Table13[[#This Row],[Total Number of Purchases]])*5,0)</f>
        <v>2</v>
      </c>
      <c r="AM600" s="15">
        <f>ROUNDUP(_xlfn.PERCENTRANK.INC(Table13[Total Spend],Table13[[#This Row],[Total Spend]])*5,0)</f>
        <v>1</v>
      </c>
      <c r="AN600" s="15" t="str">
        <f>Table13[[#This Row],[Recency Score]]&amp;Table13[[#This Row],[Frequency Score]]&amp;Table13[[#This Row],[Monetary Score]]</f>
        <v>321</v>
      </c>
      <c r="AO600" s="15" t="str">
        <f>IF(AN600="555","Champions",
IF(AND(LEFT(AN600,1)="5", MID(AN600,2,1)&gt;="3"),"Loyal Customers",
IF(MID(AN600,2,1)="5","Frequent Buyers",
IF(RIGHT(AN600,1)="5","Big Spenders",
IF(LEFT(AN600,1)="4","Potential Loyalists",
IF(LEFT(AN600,1)="3","Needs Attention",
IF(LEFT(AN600,1)="2","About to Sleep",
IF(LEFT(AN600,1)="1","Lost",
IF(LEFT(AN600,1)&lt;="2","At Risk","Others")))))))))</f>
        <v>Needs Attention</v>
      </c>
    </row>
    <row r="601" spans="1:41" x14ac:dyDescent="0.3">
      <c r="A601">
        <v>3308</v>
      </c>
      <c r="B601">
        <v>1952</v>
      </c>
      <c r="C601" t="s">
        <v>28</v>
      </c>
      <c r="D601" t="s">
        <v>33</v>
      </c>
      <c r="E601">
        <v>35704</v>
      </c>
      <c r="F601">
        <v>1</v>
      </c>
      <c r="G601">
        <v>1</v>
      </c>
      <c r="H601" s="1">
        <v>41642</v>
      </c>
      <c r="I601">
        <v>54</v>
      </c>
      <c r="J601">
        <v>30</v>
      </c>
      <c r="K601">
        <v>9</v>
      </c>
      <c r="L601">
        <v>12</v>
      </c>
      <c r="M601">
        <v>2</v>
      </c>
      <c r="N601">
        <v>11</v>
      </c>
      <c r="O601">
        <v>30</v>
      </c>
      <c r="P601">
        <v>3</v>
      </c>
      <c r="Q601">
        <v>2</v>
      </c>
      <c r="R601">
        <v>0</v>
      </c>
      <c r="S601">
        <v>4</v>
      </c>
      <c r="T601">
        <v>4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43</v>
      </c>
      <c r="AC601" s="13">
        <f>SUM(Table13[[#This Row],[MntWines]:[MntGoldProds]])</f>
        <v>94</v>
      </c>
      <c r="AD601" s="13">
        <f>AVERAGE(Table13[[#This Row],[MntWines]:[MntGoldProds]])</f>
        <v>15.666666666666666</v>
      </c>
      <c r="AG601">
        <f>SUM(Table13[[#This Row],[NumDealsPurchases]:[NumStorePurchases]])</f>
        <v>9</v>
      </c>
      <c r="AH601" s="14">
        <f>44232-Table13[[#This Row],[Dt_Customer]]</f>
        <v>2590</v>
      </c>
      <c r="AJ601" s="13">
        <f>Table13[[#This Row],[NumDealsPurchases]]/Table13[[#This Row],[Total Number of Purchases]]*100</f>
        <v>33.333333333333329</v>
      </c>
      <c r="AK601">
        <f>6-ROUNDUP(_xlfn.PERCENTRANK.INC(Table13[Recency],Table13[[#This Row],[Recency]])*5, 0)</f>
        <v>3</v>
      </c>
      <c r="AL601" s="15">
        <f>ROUNDUP(_xlfn.PERCENTRANK.INC(Table13[Total Number of Purchases],Table13[[#This Row],[Total Number of Purchases]])*5,0)</f>
        <v>2</v>
      </c>
      <c r="AM601" s="15">
        <f>ROUNDUP(_xlfn.PERCENTRANK.INC(Table13[Total Spend],Table13[[#This Row],[Total Spend]])*5,0)</f>
        <v>2</v>
      </c>
      <c r="AN601" s="15" t="str">
        <f>Table13[[#This Row],[Recency Score]]&amp;Table13[[#This Row],[Frequency Score]]&amp;Table13[[#This Row],[Monetary Score]]</f>
        <v>322</v>
      </c>
      <c r="AO601" s="15" t="str">
        <f>IF(AN601="555","Champions",
IF(AND(LEFT(AN601,1)="5", MID(AN601,2,1)&gt;="3"),"Loyal Customers",
IF(MID(AN601,2,1)="5","Frequent Buyers",
IF(RIGHT(AN601,1)="5","Big Spenders",
IF(LEFT(AN601,1)="4","Potential Loyalists",
IF(LEFT(AN601,1)="3","Needs Attention",
IF(LEFT(AN601,1)="2","About to Sleep",
IF(LEFT(AN601,1)="1","Lost",
IF(LEFT(AN601,1)&lt;="2","At Risk","Others")))))))))</f>
        <v>Needs Attention</v>
      </c>
    </row>
    <row r="602" spans="1:41" x14ac:dyDescent="0.3">
      <c r="A602">
        <v>3602</v>
      </c>
      <c r="B602">
        <v>1958</v>
      </c>
      <c r="C602" t="s">
        <v>41</v>
      </c>
      <c r="D602" t="s">
        <v>33</v>
      </c>
      <c r="E602">
        <v>51412</v>
      </c>
      <c r="F602">
        <v>0</v>
      </c>
      <c r="G602">
        <v>1</v>
      </c>
      <c r="H602" s="1">
        <v>41639</v>
      </c>
      <c r="I602">
        <v>42</v>
      </c>
      <c r="J602">
        <v>140</v>
      </c>
      <c r="K602">
        <v>3</v>
      </c>
      <c r="L602">
        <v>29</v>
      </c>
      <c r="M602">
        <v>4</v>
      </c>
      <c r="N602">
        <v>5</v>
      </c>
      <c r="O602">
        <v>14</v>
      </c>
      <c r="P602">
        <v>2</v>
      </c>
      <c r="Q602">
        <v>3</v>
      </c>
      <c r="R602">
        <v>2</v>
      </c>
      <c r="S602">
        <v>4</v>
      </c>
      <c r="T602">
        <v>4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t="s">
        <v>30</v>
      </c>
      <c r="AC602" s="13">
        <f>SUM(Table13[[#This Row],[MntWines]:[MntGoldProds]])</f>
        <v>195</v>
      </c>
      <c r="AD602" s="13">
        <f>AVERAGE(Table13[[#This Row],[MntWines]:[MntGoldProds]])</f>
        <v>32.5</v>
      </c>
      <c r="AG602">
        <f>SUM(Table13[[#This Row],[NumDealsPurchases]:[NumStorePurchases]])</f>
        <v>11</v>
      </c>
      <c r="AH602" s="14">
        <f>44232-Table13[[#This Row],[Dt_Customer]]</f>
        <v>2593</v>
      </c>
      <c r="AJ602" s="13">
        <f>Table13[[#This Row],[NumDealsPurchases]]/Table13[[#This Row],[Total Number of Purchases]]*100</f>
        <v>18.181818181818183</v>
      </c>
      <c r="AK602">
        <f>6-ROUNDUP(_xlfn.PERCENTRANK.INC(Table13[Recency],Table13[[#This Row],[Recency]])*5, 0)</f>
        <v>3</v>
      </c>
      <c r="AL602" s="15">
        <f>ROUNDUP(_xlfn.PERCENTRANK.INC(Table13[Total Number of Purchases],Table13[[#This Row],[Total Number of Purchases]])*5,0)</f>
        <v>2</v>
      </c>
      <c r="AM602" s="15">
        <f>ROUNDUP(_xlfn.PERCENTRANK.INC(Table13[Total Spend],Table13[[#This Row],[Total Spend]])*5,0)</f>
        <v>2</v>
      </c>
      <c r="AN602" s="15" t="str">
        <f>Table13[[#This Row],[Recency Score]]&amp;Table13[[#This Row],[Frequency Score]]&amp;Table13[[#This Row],[Monetary Score]]</f>
        <v>322</v>
      </c>
      <c r="AO602" s="15" t="str">
        <f>IF(AN602="555","Champions",
IF(AND(LEFT(AN602,1)="5", MID(AN602,2,1)&gt;="3"),"Loyal Customers",
IF(MID(AN602,2,1)="5","Frequent Buyers",
IF(RIGHT(AN602,1)="5","Big Spenders",
IF(LEFT(AN602,1)="4","Potential Loyalists",
IF(LEFT(AN602,1)="3","Needs Attention",
IF(LEFT(AN602,1)="2","About to Sleep",
IF(LEFT(AN602,1)="1","Lost",
IF(LEFT(AN602,1)&lt;="2","At Risk","Others")))))))))</f>
        <v>Needs Attention</v>
      </c>
    </row>
    <row r="603" spans="1:41" x14ac:dyDescent="0.3">
      <c r="A603">
        <v>10708</v>
      </c>
      <c r="B603">
        <v>1978</v>
      </c>
      <c r="C603" t="s">
        <v>38</v>
      </c>
      <c r="D603" t="s">
        <v>31</v>
      </c>
      <c r="E603">
        <v>36975</v>
      </c>
      <c r="F603">
        <v>1</v>
      </c>
      <c r="G603">
        <v>0</v>
      </c>
      <c r="H603" s="1">
        <v>41636</v>
      </c>
      <c r="I603">
        <v>50</v>
      </c>
      <c r="J603">
        <v>10</v>
      </c>
      <c r="K603">
        <v>6</v>
      </c>
      <c r="L603">
        <v>11</v>
      </c>
      <c r="M603">
        <v>0</v>
      </c>
      <c r="N603">
        <v>4</v>
      </c>
      <c r="O603">
        <v>2</v>
      </c>
      <c r="P603">
        <v>1</v>
      </c>
      <c r="Q603">
        <v>1</v>
      </c>
      <c r="R603">
        <v>0</v>
      </c>
      <c r="S603">
        <v>3</v>
      </c>
      <c r="T603">
        <v>7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30</v>
      </c>
      <c r="AC603" s="13">
        <f>SUM(Table13[[#This Row],[MntWines]:[MntGoldProds]])</f>
        <v>33</v>
      </c>
      <c r="AD603" s="13">
        <f>AVERAGE(Table13[[#This Row],[MntWines]:[MntGoldProds]])</f>
        <v>5.5</v>
      </c>
      <c r="AG603">
        <f>SUM(Table13[[#This Row],[NumDealsPurchases]:[NumStorePurchases]])</f>
        <v>5</v>
      </c>
      <c r="AH603" s="14">
        <f>44232-Table13[[#This Row],[Dt_Customer]]</f>
        <v>2596</v>
      </c>
      <c r="AJ603" s="13">
        <f>Table13[[#This Row],[NumDealsPurchases]]/Table13[[#This Row],[Total Number of Purchases]]*100</f>
        <v>20</v>
      </c>
      <c r="AK603">
        <f>6-ROUNDUP(_xlfn.PERCENTRANK.INC(Table13[Recency],Table13[[#This Row],[Recency]])*5, 0)</f>
        <v>3</v>
      </c>
      <c r="AL603" s="15">
        <f>ROUNDUP(_xlfn.PERCENTRANK.INC(Table13[Total Number of Purchases],Table13[[#This Row],[Total Number of Purchases]])*5,0)</f>
        <v>1</v>
      </c>
      <c r="AM603" s="15">
        <f>ROUNDUP(_xlfn.PERCENTRANK.INC(Table13[Total Spend],Table13[[#This Row],[Total Spend]])*5,0)</f>
        <v>1</v>
      </c>
      <c r="AN603" s="15" t="str">
        <f>Table13[[#This Row],[Recency Score]]&amp;Table13[[#This Row],[Frequency Score]]&amp;Table13[[#This Row],[Monetary Score]]</f>
        <v>311</v>
      </c>
      <c r="AO603" s="15" t="str">
        <f>IF(AN603="555","Champions",
IF(AND(LEFT(AN603,1)="5", MID(AN603,2,1)&gt;="3"),"Loyal Customers",
IF(MID(AN603,2,1)="5","Frequent Buyers",
IF(RIGHT(AN603,1)="5","Big Spenders",
IF(LEFT(AN603,1)="4","Potential Loyalists",
IF(LEFT(AN603,1)="3","Needs Attention",
IF(LEFT(AN603,1)="2","About to Sleep",
IF(LEFT(AN603,1)="1","Lost",
IF(LEFT(AN603,1)&lt;="2","At Risk","Others")))))))))</f>
        <v>Needs Attention</v>
      </c>
    </row>
    <row r="604" spans="1:41" x14ac:dyDescent="0.3">
      <c r="A604">
        <v>7297</v>
      </c>
      <c r="B604">
        <v>1973</v>
      </c>
      <c r="C604" t="s">
        <v>28</v>
      </c>
      <c r="D604" t="s">
        <v>31</v>
      </c>
      <c r="E604">
        <v>7500</v>
      </c>
      <c r="F604">
        <v>1</v>
      </c>
      <c r="G604">
        <v>0</v>
      </c>
      <c r="H604" s="1">
        <v>41634</v>
      </c>
      <c r="I604">
        <v>54</v>
      </c>
      <c r="J604">
        <v>5</v>
      </c>
      <c r="K604">
        <v>3</v>
      </c>
      <c r="L604">
        <v>10</v>
      </c>
      <c r="M604">
        <v>12</v>
      </c>
      <c r="N604">
        <v>7</v>
      </c>
      <c r="O604">
        <v>20</v>
      </c>
      <c r="P604">
        <v>4</v>
      </c>
      <c r="Q604">
        <v>3</v>
      </c>
      <c r="R604">
        <v>1</v>
      </c>
      <c r="S604">
        <v>3</v>
      </c>
      <c r="T604">
        <v>7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43</v>
      </c>
      <c r="AC604" s="13">
        <f>SUM(Table13[[#This Row],[MntWines]:[MntGoldProds]])</f>
        <v>57</v>
      </c>
      <c r="AD604" s="13">
        <f>AVERAGE(Table13[[#This Row],[MntWines]:[MntGoldProds]])</f>
        <v>9.5</v>
      </c>
      <c r="AG604">
        <f>SUM(Table13[[#This Row],[NumDealsPurchases]:[NumStorePurchases]])</f>
        <v>11</v>
      </c>
      <c r="AH604" s="14">
        <f>44232-Table13[[#This Row],[Dt_Customer]]</f>
        <v>2598</v>
      </c>
      <c r="AJ604" s="13">
        <f>Table13[[#This Row],[NumDealsPurchases]]/Table13[[#This Row],[Total Number of Purchases]]*100</f>
        <v>36.363636363636367</v>
      </c>
      <c r="AK604">
        <f>6-ROUNDUP(_xlfn.PERCENTRANK.INC(Table13[Recency],Table13[[#This Row],[Recency]])*5, 0)</f>
        <v>3</v>
      </c>
      <c r="AL604" s="15">
        <f>ROUNDUP(_xlfn.PERCENTRANK.INC(Table13[Total Number of Purchases],Table13[[#This Row],[Total Number of Purchases]])*5,0)</f>
        <v>2</v>
      </c>
      <c r="AM604" s="15">
        <f>ROUNDUP(_xlfn.PERCENTRANK.INC(Table13[Total Spend],Table13[[#This Row],[Total Spend]])*5,0)</f>
        <v>2</v>
      </c>
      <c r="AN604" s="15" t="str">
        <f>Table13[[#This Row],[Recency Score]]&amp;Table13[[#This Row],[Frequency Score]]&amp;Table13[[#This Row],[Monetary Score]]</f>
        <v>322</v>
      </c>
      <c r="AO604" s="15" t="str">
        <f>IF(AN604="555","Champions",
IF(AND(LEFT(AN604,1)="5", MID(AN604,2,1)&gt;="3"),"Loyal Customers",
IF(MID(AN604,2,1)="5","Frequent Buyers",
IF(RIGHT(AN604,1)="5","Big Spenders",
IF(LEFT(AN604,1)="4","Potential Loyalists",
IF(LEFT(AN604,1)="3","Needs Attention",
IF(LEFT(AN604,1)="2","About to Sleep",
IF(LEFT(AN604,1)="1","Lost",
IF(LEFT(AN604,1)&lt;="2","At Risk","Others")))))))))</f>
        <v>Needs Attention</v>
      </c>
    </row>
    <row r="605" spans="1:41" x14ac:dyDescent="0.3">
      <c r="A605">
        <v>8402</v>
      </c>
      <c r="B605">
        <v>1953</v>
      </c>
      <c r="C605" t="s">
        <v>41</v>
      </c>
      <c r="D605" t="s">
        <v>33</v>
      </c>
      <c r="E605">
        <v>67087</v>
      </c>
      <c r="F605">
        <v>0</v>
      </c>
      <c r="G605">
        <v>1</v>
      </c>
      <c r="H605" s="1">
        <v>41625</v>
      </c>
      <c r="I605">
        <v>40</v>
      </c>
      <c r="J605">
        <v>329</v>
      </c>
      <c r="K605">
        <v>35</v>
      </c>
      <c r="L605">
        <v>222</v>
      </c>
      <c r="M605">
        <v>130</v>
      </c>
      <c r="N605">
        <v>35</v>
      </c>
      <c r="O605">
        <v>43</v>
      </c>
      <c r="P605">
        <v>2</v>
      </c>
      <c r="Q605">
        <v>7</v>
      </c>
      <c r="R605">
        <v>5</v>
      </c>
      <c r="S605">
        <v>8</v>
      </c>
      <c r="T605">
        <v>4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36</v>
      </c>
      <c r="AC605" s="13">
        <f>SUM(Table13[[#This Row],[MntWines]:[MntGoldProds]])</f>
        <v>794</v>
      </c>
      <c r="AD605" s="13">
        <f>AVERAGE(Table13[[#This Row],[MntWines]:[MntGoldProds]])</f>
        <v>132.33333333333334</v>
      </c>
      <c r="AG605">
        <f>SUM(Table13[[#This Row],[NumDealsPurchases]:[NumStorePurchases]])</f>
        <v>22</v>
      </c>
      <c r="AH605" s="14">
        <f>44232-Table13[[#This Row],[Dt_Customer]]</f>
        <v>2607</v>
      </c>
      <c r="AJ605" s="13">
        <f>Table13[[#This Row],[NumDealsPurchases]]/Table13[[#This Row],[Total Number of Purchases]]*100</f>
        <v>9.0909090909090917</v>
      </c>
      <c r="AK605">
        <f>6-ROUNDUP(_xlfn.PERCENTRANK.INC(Table13[Recency],Table13[[#This Row],[Recency]])*5, 0)</f>
        <v>3</v>
      </c>
      <c r="AL605" s="15">
        <f>ROUNDUP(_xlfn.PERCENTRANK.INC(Table13[Total Number of Purchases],Table13[[#This Row],[Total Number of Purchases]])*5,0)</f>
        <v>4</v>
      </c>
      <c r="AM605" s="15">
        <f>ROUNDUP(_xlfn.PERCENTRANK.INC(Table13[Total Spend],Table13[[#This Row],[Total Spend]])*5,0)</f>
        <v>4</v>
      </c>
      <c r="AN605" s="15" t="str">
        <f>Table13[[#This Row],[Recency Score]]&amp;Table13[[#This Row],[Frequency Score]]&amp;Table13[[#This Row],[Monetary Score]]</f>
        <v>344</v>
      </c>
      <c r="AO605" s="15" t="str">
        <f>IF(AN605="555","Champions",
IF(AND(LEFT(AN605,1)="5", MID(AN605,2,1)&gt;="3"),"Loyal Customers",
IF(MID(AN605,2,1)="5","Frequent Buyers",
IF(RIGHT(AN605,1)="5","Big Spenders",
IF(LEFT(AN605,1)="4","Potential Loyalists",
IF(LEFT(AN605,1)="3","Needs Attention",
IF(LEFT(AN605,1)="2","About to Sleep",
IF(LEFT(AN605,1)="1","Lost",
IF(LEFT(AN605,1)&lt;="2","At Risk","Others")))))))))</f>
        <v>Needs Attention</v>
      </c>
    </row>
    <row r="606" spans="1:41" x14ac:dyDescent="0.3">
      <c r="A606">
        <v>5177</v>
      </c>
      <c r="B606">
        <v>1974</v>
      </c>
      <c r="C606" t="s">
        <v>41</v>
      </c>
      <c r="D606" t="s">
        <v>33</v>
      </c>
      <c r="E606">
        <v>58494</v>
      </c>
      <c r="F606">
        <v>0</v>
      </c>
      <c r="G606">
        <v>1</v>
      </c>
      <c r="H606" s="1">
        <v>41620</v>
      </c>
      <c r="I606">
        <v>56</v>
      </c>
      <c r="J606">
        <v>298</v>
      </c>
      <c r="K606">
        <v>7</v>
      </c>
      <c r="L606">
        <v>68</v>
      </c>
      <c r="M606">
        <v>4</v>
      </c>
      <c r="N606">
        <v>0</v>
      </c>
      <c r="O606">
        <v>19</v>
      </c>
      <c r="P606">
        <v>2</v>
      </c>
      <c r="Q606">
        <v>6</v>
      </c>
      <c r="R606">
        <v>2</v>
      </c>
      <c r="S606">
        <v>6</v>
      </c>
      <c r="T606">
        <v>6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43</v>
      </c>
      <c r="AC606" s="13">
        <f>SUM(Table13[[#This Row],[MntWines]:[MntGoldProds]])</f>
        <v>396</v>
      </c>
      <c r="AD606" s="13">
        <f>AVERAGE(Table13[[#This Row],[MntWines]:[MntGoldProds]])</f>
        <v>66</v>
      </c>
      <c r="AG606">
        <f>SUM(Table13[[#This Row],[NumDealsPurchases]:[NumStorePurchases]])</f>
        <v>16</v>
      </c>
      <c r="AH606" s="14">
        <f>44232-Table13[[#This Row],[Dt_Customer]]</f>
        <v>2612</v>
      </c>
      <c r="AJ606" s="13">
        <f>Table13[[#This Row],[NumDealsPurchases]]/Table13[[#This Row],[Total Number of Purchases]]*100</f>
        <v>12.5</v>
      </c>
      <c r="AK606">
        <f>6-ROUNDUP(_xlfn.PERCENTRANK.INC(Table13[Recency],Table13[[#This Row],[Recency]])*5, 0)</f>
        <v>3</v>
      </c>
      <c r="AL606" s="15">
        <f>ROUNDUP(_xlfn.PERCENTRANK.INC(Table13[Total Number of Purchases],Table13[[#This Row],[Total Number of Purchases]])*5,0)</f>
        <v>3</v>
      </c>
      <c r="AM606" s="15">
        <f>ROUNDUP(_xlfn.PERCENTRANK.INC(Table13[Total Spend],Table13[[#This Row],[Total Spend]])*5,0)</f>
        <v>3</v>
      </c>
      <c r="AN606" s="15" t="str">
        <f>Table13[[#This Row],[Recency Score]]&amp;Table13[[#This Row],[Frequency Score]]&amp;Table13[[#This Row],[Monetary Score]]</f>
        <v>333</v>
      </c>
      <c r="AO606" s="15" t="str">
        <f>IF(AN606="555","Champions",
IF(AND(LEFT(AN606,1)="5", MID(AN606,2,1)&gt;="3"),"Loyal Customers",
IF(MID(AN606,2,1)="5","Frequent Buyers",
IF(RIGHT(AN606,1)="5","Big Spenders",
IF(LEFT(AN606,1)="4","Potential Loyalists",
IF(LEFT(AN606,1)="3","Needs Attention",
IF(LEFT(AN606,1)="2","About to Sleep",
IF(LEFT(AN606,1)="1","Lost",
IF(LEFT(AN606,1)&lt;="2","At Risk","Others")))))))))</f>
        <v>Needs Attention</v>
      </c>
    </row>
    <row r="607" spans="1:41" x14ac:dyDescent="0.3">
      <c r="A607">
        <v>9952</v>
      </c>
      <c r="B607">
        <v>1947</v>
      </c>
      <c r="C607" t="s">
        <v>41</v>
      </c>
      <c r="D607" t="s">
        <v>35</v>
      </c>
      <c r="E607">
        <v>78093</v>
      </c>
      <c r="F607">
        <v>0</v>
      </c>
      <c r="G607">
        <v>0</v>
      </c>
      <c r="H607" s="1">
        <v>41619</v>
      </c>
      <c r="I607">
        <v>53</v>
      </c>
      <c r="J607">
        <v>368</v>
      </c>
      <c r="K607">
        <v>32</v>
      </c>
      <c r="L607">
        <v>639</v>
      </c>
      <c r="M607">
        <v>13</v>
      </c>
      <c r="N607">
        <v>43</v>
      </c>
      <c r="O607">
        <v>10</v>
      </c>
      <c r="P607">
        <v>1</v>
      </c>
      <c r="Q607">
        <v>4</v>
      </c>
      <c r="R607">
        <v>7</v>
      </c>
      <c r="S607">
        <v>5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43</v>
      </c>
      <c r="AC607" s="13">
        <f>SUM(Table13[[#This Row],[MntWines]:[MntGoldProds]])</f>
        <v>1105</v>
      </c>
      <c r="AD607" s="13">
        <f>AVERAGE(Table13[[#This Row],[MntWines]:[MntGoldProds]])</f>
        <v>184.16666666666666</v>
      </c>
      <c r="AG607">
        <f>SUM(Table13[[#This Row],[NumDealsPurchases]:[NumStorePurchases]])</f>
        <v>17</v>
      </c>
      <c r="AH607" s="14">
        <f>44232-Table13[[#This Row],[Dt_Customer]]</f>
        <v>2613</v>
      </c>
      <c r="AJ607" s="13">
        <f>Table13[[#This Row],[NumDealsPurchases]]/Table13[[#This Row],[Total Number of Purchases]]*100</f>
        <v>5.8823529411764701</v>
      </c>
      <c r="AK607">
        <f>6-ROUNDUP(_xlfn.PERCENTRANK.INC(Table13[Recency],Table13[[#This Row],[Recency]])*5, 0)</f>
        <v>3</v>
      </c>
      <c r="AL607" s="15">
        <f>ROUNDUP(_xlfn.PERCENTRANK.INC(Table13[Total Number of Purchases],Table13[[#This Row],[Total Number of Purchases]])*5,0)</f>
        <v>3</v>
      </c>
      <c r="AM607" s="15">
        <f>ROUNDUP(_xlfn.PERCENTRANK.INC(Table13[Total Spend],Table13[[#This Row],[Total Spend]])*5,0)</f>
        <v>4</v>
      </c>
      <c r="AN607" s="15" t="str">
        <f>Table13[[#This Row],[Recency Score]]&amp;Table13[[#This Row],[Frequency Score]]&amp;Table13[[#This Row],[Monetary Score]]</f>
        <v>334</v>
      </c>
      <c r="AO607" s="15" t="str">
        <f>IF(AN607="555","Champions",
IF(AND(LEFT(AN607,1)="5", MID(AN607,2,1)&gt;="3"),"Loyal Customers",
IF(MID(AN607,2,1)="5","Frequent Buyers",
IF(RIGHT(AN607,1)="5","Big Spenders",
IF(LEFT(AN607,1)="4","Potential Loyalists",
IF(LEFT(AN607,1)="3","Needs Attention",
IF(LEFT(AN607,1)="2","About to Sleep",
IF(LEFT(AN607,1)="1","Lost",
IF(LEFT(AN607,1)&lt;="2","At Risk","Others")))))))))</f>
        <v>Needs Attention</v>
      </c>
    </row>
    <row r="608" spans="1:41" x14ac:dyDescent="0.3">
      <c r="A608">
        <v>89</v>
      </c>
      <c r="B608">
        <v>1975</v>
      </c>
      <c r="C608" t="s">
        <v>38</v>
      </c>
      <c r="D608" t="s">
        <v>33</v>
      </c>
      <c r="E608">
        <v>22212</v>
      </c>
      <c r="F608">
        <v>1</v>
      </c>
      <c r="G608">
        <v>0</v>
      </c>
      <c r="H608" s="1">
        <v>41617</v>
      </c>
      <c r="I608">
        <v>49</v>
      </c>
      <c r="J608">
        <v>5</v>
      </c>
      <c r="K608">
        <v>9</v>
      </c>
      <c r="L608">
        <v>20</v>
      </c>
      <c r="M608">
        <v>6</v>
      </c>
      <c r="N608">
        <v>8</v>
      </c>
      <c r="O608">
        <v>21</v>
      </c>
      <c r="P608">
        <v>2</v>
      </c>
      <c r="Q608">
        <v>2</v>
      </c>
      <c r="R608">
        <v>0</v>
      </c>
      <c r="S608">
        <v>4</v>
      </c>
      <c r="T608">
        <v>6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43</v>
      </c>
      <c r="AC608" s="13">
        <f>SUM(Table13[[#This Row],[MntWines]:[MntGoldProds]])</f>
        <v>69</v>
      </c>
      <c r="AD608" s="13">
        <f>AVERAGE(Table13[[#This Row],[MntWines]:[MntGoldProds]])</f>
        <v>11.5</v>
      </c>
      <c r="AG608">
        <f>SUM(Table13[[#This Row],[NumDealsPurchases]:[NumStorePurchases]])</f>
        <v>8</v>
      </c>
      <c r="AH608" s="14">
        <f>44232-Table13[[#This Row],[Dt_Customer]]</f>
        <v>2615</v>
      </c>
      <c r="AJ608" s="13">
        <f>Table13[[#This Row],[NumDealsPurchases]]/Table13[[#This Row],[Total Number of Purchases]]*100</f>
        <v>25</v>
      </c>
      <c r="AK608">
        <f>6-ROUNDUP(_xlfn.PERCENTRANK.INC(Table13[Recency],Table13[[#This Row],[Recency]])*5, 0)</f>
        <v>3</v>
      </c>
      <c r="AL608" s="15">
        <f>ROUNDUP(_xlfn.PERCENTRANK.INC(Table13[Total Number of Purchases],Table13[[#This Row],[Total Number of Purchases]])*5,0)</f>
        <v>2</v>
      </c>
      <c r="AM608" s="15">
        <f>ROUNDUP(_xlfn.PERCENTRANK.INC(Table13[Total Spend],Table13[[#This Row],[Total Spend]])*5,0)</f>
        <v>2</v>
      </c>
      <c r="AN608" s="15" t="str">
        <f>Table13[[#This Row],[Recency Score]]&amp;Table13[[#This Row],[Frequency Score]]&amp;Table13[[#This Row],[Monetary Score]]</f>
        <v>322</v>
      </c>
      <c r="AO608" s="15" t="str">
        <f>IF(AN608="555","Champions",
IF(AND(LEFT(AN608,1)="5", MID(AN608,2,1)&gt;="3"),"Loyal Customers",
IF(MID(AN608,2,1)="5","Frequent Buyers",
IF(RIGHT(AN608,1)="5","Big Spenders",
IF(LEFT(AN608,1)="4","Potential Loyalists",
IF(LEFT(AN608,1)="3","Needs Attention",
IF(LEFT(AN608,1)="2","About to Sleep",
IF(LEFT(AN608,1)="1","Lost",
IF(LEFT(AN608,1)&lt;="2","At Risk","Others")))))))))</f>
        <v>Needs Attention</v>
      </c>
    </row>
    <row r="609" spans="1:41" x14ac:dyDescent="0.3">
      <c r="A609">
        <v>8008</v>
      </c>
      <c r="B609">
        <v>1983</v>
      </c>
      <c r="C609" t="s">
        <v>28</v>
      </c>
      <c r="D609" t="s">
        <v>35</v>
      </c>
      <c r="E609">
        <v>36075</v>
      </c>
      <c r="F609">
        <v>1</v>
      </c>
      <c r="G609">
        <v>0</v>
      </c>
      <c r="H609" s="1">
        <v>41617</v>
      </c>
      <c r="I609">
        <v>54</v>
      </c>
      <c r="J609">
        <v>46</v>
      </c>
      <c r="K609">
        <v>0</v>
      </c>
      <c r="L609">
        <v>30</v>
      </c>
      <c r="M609">
        <v>12</v>
      </c>
      <c r="N609">
        <v>1</v>
      </c>
      <c r="O609">
        <v>30</v>
      </c>
      <c r="P609">
        <v>1</v>
      </c>
      <c r="Q609">
        <v>2</v>
      </c>
      <c r="R609">
        <v>0</v>
      </c>
      <c r="S609">
        <v>4</v>
      </c>
      <c r="T609">
        <v>6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30</v>
      </c>
      <c r="AC609" s="13">
        <f>SUM(Table13[[#This Row],[MntWines]:[MntGoldProds]])</f>
        <v>119</v>
      </c>
      <c r="AD609" s="13">
        <f>AVERAGE(Table13[[#This Row],[MntWines]:[MntGoldProds]])</f>
        <v>19.833333333333332</v>
      </c>
      <c r="AG609">
        <f>SUM(Table13[[#This Row],[NumDealsPurchases]:[NumStorePurchases]])</f>
        <v>7</v>
      </c>
      <c r="AH609" s="14">
        <f>44232-Table13[[#This Row],[Dt_Customer]]</f>
        <v>2615</v>
      </c>
      <c r="AJ609" s="13">
        <f>Table13[[#This Row],[NumDealsPurchases]]/Table13[[#This Row],[Total Number of Purchases]]*100</f>
        <v>14.285714285714285</v>
      </c>
      <c r="AK609">
        <f>6-ROUNDUP(_xlfn.PERCENTRANK.INC(Table13[Recency],Table13[[#This Row],[Recency]])*5, 0)</f>
        <v>3</v>
      </c>
      <c r="AL609" s="15">
        <f>ROUNDUP(_xlfn.PERCENTRANK.INC(Table13[Total Number of Purchases],Table13[[#This Row],[Total Number of Purchases]])*5,0)</f>
        <v>1</v>
      </c>
      <c r="AM609" s="15">
        <f>ROUNDUP(_xlfn.PERCENTRANK.INC(Table13[Total Spend],Table13[[#This Row],[Total Spend]])*5,0)</f>
        <v>2</v>
      </c>
      <c r="AN609" s="15" t="str">
        <f>Table13[[#This Row],[Recency Score]]&amp;Table13[[#This Row],[Frequency Score]]&amp;Table13[[#This Row],[Monetary Score]]</f>
        <v>312</v>
      </c>
      <c r="AO609" s="15" t="str">
        <f>IF(AN609="555","Champions",
IF(AND(LEFT(AN609,1)="5", MID(AN609,2,1)&gt;="3"),"Loyal Customers",
IF(MID(AN609,2,1)="5","Frequent Buyers",
IF(RIGHT(AN609,1)="5","Big Spenders",
IF(LEFT(AN609,1)="4","Potential Loyalists",
IF(LEFT(AN609,1)="3","Needs Attention",
IF(LEFT(AN609,1)="2","About to Sleep",
IF(LEFT(AN609,1)="1","Lost",
IF(LEFT(AN609,1)&lt;="2","At Risk","Others")))))))))</f>
        <v>Needs Attention</v>
      </c>
    </row>
    <row r="610" spans="1:41" x14ac:dyDescent="0.3">
      <c r="A610">
        <v>2936</v>
      </c>
      <c r="B610">
        <v>1982</v>
      </c>
      <c r="C610" t="s">
        <v>41</v>
      </c>
      <c r="D610" t="s">
        <v>35</v>
      </c>
      <c r="E610">
        <v>23661</v>
      </c>
      <c r="F610">
        <v>1</v>
      </c>
      <c r="G610">
        <v>0</v>
      </c>
      <c r="H610" s="1">
        <v>41612</v>
      </c>
      <c r="I610">
        <v>46</v>
      </c>
      <c r="J610">
        <v>18</v>
      </c>
      <c r="K610">
        <v>0</v>
      </c>
      <c r="L610">
        <v>4</v>
      </c>
      <c r="M610">
        <v>0</v>
      </c>
      <c r="N610">
        <v>0</v>
      </c>
      <c r="O610">
        <v>1</v>
      </c>
      <c r="P610">
        <v>1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43</v>
      </c>
      <c r="AC610" s="13">
        <f>SUM(Table13[[#This Row],[MntWines]:[MntGoldProds]])</f>
        <v>23</v>
      </c>
      <c r="AD610" s="13">
        <f>AVERAGE(Table13[[#This Row],[MntWines]:[MntGoldProds]])</f>
        <v>3.8333333333333335</v>
      </c>
      <c r="AG610">
        <f>SUM(Table13[[#This Row],[NumDealsPurchases]:[NumStorePurchases]])</f>
        <v>5</v>
      </c>
      <c r="AH610" s="14">
        <f>44232-Table13[[#This Row],[Dt_Customer]]</f>
        <v>2620</v>
      </c>
      <c r="AJ610" s="13">
        <f>Table13[[#This Row],[NumDealsPurchases]]/Table13[[#This Row],[Total Number of Purchases]]*100</f>
        <v>20</v>
      </c>
      <c r="AK610">
        <f>6-ROUNDUP(_xlfn.PERCENTRANK.INC(Table13[Recency],Table13[[#This Row],[Recency]])*5, 0)</f>
        <v>3</v>
      </c>
      <c r="AL610" s="15">
        <f>ROUNDUP(_xlfn.PERCENTRANK.INC(Table13[Total Number of Purchases],Table13[[#This Row],[Total Number of Purchases]])*5,0)</f>
        <v>1</v>
      </c>
      <c r="AM610" s="15">
        <f>ROUNDUP(_xlfn.PERCENTRANK.INC(Table13[Total Spend],Table13[[#This Row],[Total Spend]])*5,0)</f>
        <v>1</v>
      </c>
      <c r="AN610" s="15" t="str">
        <f>Table13[[#This Row],[Recency Score]]&amp;Table13[[#This Row],[Frequency Score]]&amp;Table13[[#This Row],[Monetary Score]]</f>
        <v>311</v>
      </c>
      <c r="AO610" s="15" t="str">
        <f>IF(AN610="555","Champions",
IF(AND(LEFT(AN610,1)="5", MID(AN610,2,1)&gt;="3"),"Loyal Customers",
IF(MID(AN610,2,1)="5","Frequent Buyers",
IF(RIGHT(AN610,1)="5","Big Spenders",
IF(LEFT(AN610,1)="4","Potential Loyalists",
IF(LEFT(AN610,1)="3","Needs Attention",
IF(LEFT(AN610,1)="2","About to Sleep",
IF(LEFT(AN610,1)="1","Lost",
IF(LEFT(AN610,1)&lt;="2","At Risk","Others")))))))))</f>
        <v>Needs Attention</v>
      </c>
    </row>
    <row r="611" spans="1:41" x14ac:dyDescent="0.3">
      <c r="A611">
        <v>6201</v>
      </c>
      <c r="B611">
        <v>1978</v>
      </c>
      <c r="C611" t="s">
        <v>28</v>
      </c>
      <c r="D611" t="s">
        <v>31</v>
      </c>
      <c r="E611">
        <v>38643</v>
      </c>
      <c r="F611">
        <v>1</v>
      </c>
      <c r="G611">
        <v>1</v>
      </c>
      <c r="H611" s="1">
        <v>41607</v>
      </c>
      <c r="I611">
        <v>45</v>
      </c>
      <c r="J611">
        <v>22</v>
      </c>
      <c r="K611">
        <v>2</v>
      </c>
      <c r="L611">
        <v>14</v>
      </c>
      <c r="M611">
        <v>0</v>
      </c>
      <c r="N611">
        <v>1</v>
      </c>
      <c r="O611">
        <v>10</v>
      </c>
      <c r="P611">
        <v>2</v>
      </c>
      <c r="Q611">
        <v>2</v>
      </c>
      <c r="R611">
        <v>0</v>
      </c>
      <c r="S611">
        <v>3</v>
      </c>
      <c r="T611">
        <v>7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 t="s">
        <v>30</v>
      </c>
      <c r="AC611" s="13">
        <f>SUM(Table13[[#This Row],[MntWines]:[MntGoldProds]])</f>
        <v>49</v>
      </c>
      <c r="AD611" s="13">
        <f>AVERAGE(Table13[[#This Row],[MntWines]:[MntGoldProds]])</f>
        <v>8.1666666666666661</v>
      </c>
      <c r="AG611">
        <f>SUM(Table13[[#This Row],[NumDealsPurchases]:[NumStorePurchases]])</f>
        <v>7</v>
      </c>
      <c r="AH611" s="14">
        <f>44232-Table13[[#This Row],[Dt_Customer]]</f>
        <v>2625</v>
      </c>
      <c r="AJ611" s="13">
        <f>Table13[[#This Row],[NumDealsPurchases]]/Table13[[#This Row],[Total Number of Purchases]]*100</f>
        <v>28.571428571428569</v>
      </c>
      <c r="AK611">
        <f>6-ROUNDUP(_xlfn.PERCENTRANK.INC(Table13[Recency],Table13[[#This Row],[Recency]])*5, 0)</f>
        <v>3</v>
      </c>
      <c r="AL611" s="15">
        <f>ROUNDUP(_xlfn.PERCENTRANK.INC(Table13[Total Number of Purchases],Table13[[#This Row],[Total Number of Purchases]])*5,0)</f>
        <v>1</v>
      </c>
      <c r="AM611" s="15">
        <f>ROUNDUP(_xlfn.PERCENTRANK.INC(Table13[Total Spend],Table13[[#This Row],[Total Spend]])*5,0)</f>
        <v>1</v>
      </c>
      <c r="AN611" s="15" t="str">
        <f>Table13[[#This Row],[Recency Score]]&amp;Table13[[#This Row],[Frequency Score]]&amp;Table13[[#This Row],[Monetary Score]]</f>
        <v>311</v>
      </c>
      <c r="AO611" s="15" t="str">
        <f>IF(AN611="555","Champions",
IF(AND(LEFT(AN611,1)="5", MID(AN611,2,1)&gt;="3"),"Loyal Customers",
IF(MID(AN611,2,1)="5","Frequent Buyers",
IF(RIGHT(AN611,1)="5","Big Spenders",
IF(LEFT(AN611,1)="4","Potential Loyalists",
IF(LEFT(AN611,1)="3","Needs Attention",
IF(LEFT(AN611,1)="2","About to Sleep",
IF(LEFT(AN611,1)="1","Lost",
IF(LEFT(AN611,1)&lt;="2","At Risk","Others")))))))))</f>
        <v>Needs Attention</v>
      </c>
    </row>
    <row r="612" spans="1:41" x14ac:dyDescent="0.3">
      <c r="A612">
        <v>286</v>
      </c>
      <c r="B612">
        <v>1952</v>
      </c>
      <c r="C612" t="s">
        <v>28</v>
      </c>
      <c r="D612" t="s">
        <v>31</v>
      </c>
      <c r="E612">
        <v>44213</v>
      </c>
      <c r="F612">
        <v>1</v>
      </c>
      <c r="G612">
        <v>1</v>
      </c>
      <c r="H612" s="1">
        <v>41607</v>
      </c>
      <c r="I612">
        <v>48</v>
      </c>
      <c r="J612">
        <v>95</v>
      </c>
      <c r="K612">
        <v>11</v>
      </c>
      <c r="L612">
        <v>35</v>
      </c>
      <c r="M612">
        <v>0</v>
      </c>
      <c r="N612">
        <v>4</v>
      </c>
      <c r="O612">
        <v>7</v>
      </c>
      <c r="P612">
        <v>4</v>
      </c>
      <c r="Q612">
        <v>2</v>
      </c>
      <c r="R612">
        <v>1</v>
      </c>
      <c r="S612">
        <v>5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 t="s">
        <v>30</v>
      </c>
      <c r="AC612" s="13">
        <f>SUM(Table13[[#This Row],[MntWines]:[MntGoldProds]])</f>
        <v>152</v>
      </c>
      <c r="AD612" s="13">
        <f>AVERAGE(Table13[[#This Row],[MntWines]:[MntGoldProds]])</f>
        <v>25.333333333333332</v>
      </c>
      <c r="AG612">
        <f>SUM(Table13[[#This Row],[NumDealsPurchases]:[NumStorePurchases]])</f>
        <v>12</v>
      </c>
      <c r="AH612" s="14">
        <f>44232-Table13[[#This Row],[Dt_Customer]]</f>
        <v>2625</v>
      </c>
      <c r="AJ612" s="13">
        <f>Table13[[#This Row],[NumDealsPurchases]]/Table13[[#This Row],[Total Number of Purchases]]*100</f>
        <v>33.333333333333329</v>
      </c>
      <c r="AK612">
        <f>6-ROUNDUP(_xlfn.PERCENTRANK.INC(Table13[Recency],Table13[[#This Row],[Recency]])*5, 0)</f>
        <v>3</v>
      </c>
      <c r="AL612" s="15">
        <f>ROUNDUP(_xlfn.PERCENTRANK.INC(Table13[Total Number of Purchases],Table13[[#This Row],[Total Number of Purchases]])*5,0)</f>
        <v>3</v>
      </c>
      <c r="AM612" s="15">
        <f>ROUNDUP(_xlfn.PERCENTRANK.INC(Table13[Total Spend],Table13[[#This Row],[Total Spend]])*5,0)</f>
        <v>2</v>
      </c>
      <c r="AN612" s="15" t="str">
        <f>Table13[[#This Row],[Recency Score]]&amp;Table13[[#This Row],[Frequency Score]]&amp;Table13[[#This Row],[Monetary Score]]</f>
        <v>332</v>
      </c>
      <c r="AO612" s="15" t="str">
        <f>IF(AN612="555","Champions",
IF(AND(LEFT(AN612,1)="5", MID(AN612,2,1)&gt;="3"),"Loyal Customers",
IF(MID(AN612,2,1)="5","Frequent Buyers",
IF(RIGHT(AN612,1)="5","Big Spenders",
IF(LEFT(AN612,1)="4","Potential Loyalists",
IF(LEFT(AN612,1)="3","Needs Attention",
IF(LEFT(AN612,1)="2","About to Sleep",
IF(LEFT(AN612,1)="1","Lost",
IF(LEFT(AN612,1)&lt;="2","At Risk","Others")))))))))</f>
        <v>Needs Attention</v>
      </c>
    </row>
    <row r="613" spans="1:41" x14ac:dyDescent="0.3">
      <c r="A613">
        <v>5294</v>
      </c>
      <c r="B613">
        <v>1989</v>
      </c>
      <c r="C613" t="s">
        <v>28</v>
      </c>
      <c r="D613" t="s">
        <v>31</v>
      </c>
      <c r="E613">
        <v>18358</v>
      </c>
      <c r="F613">
        <v>1</v>
      </c>
      <c r="G613">
        <v>0</v>
      </c>
      <c r="H613" s="1">
        <v>41598</v>
      </c>
      <c r="I613">
        <v>49</v>
      </c>
      <c r="J613">
        <v>6</v>
      </c>
      <c r="K613">
        <v>8</v>
      </c>
      <c r="L613">
        <v>19</v>
      </c>
      <c r="M613">
        <v>16</v>
      </c>
      <c r="N613">
        <v>4</v>
      </c>
      <c r="O613">
        <v>4</v>
      </c>
      <c r="P613">
        <v>3</v>
      </c>
      <c r="Q613">
        <v>3</v>
      </c>
      <c r="R613">
        <v>0</v>
      </c>
      <c r="S613">
        <v>4</v>
      </c>
      <c r="T613">
        <v>7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30</v>
      </c>
      <c r="AC613" s="13">
        <f>SUM(Table13[[#This Row],[MntWines]:[MntGoldProds]])</f>
        <v>57</v>
      </c>
      <c r="AD613" s="13">
        <f>AVERAGE(Table13[[#This Row],[MntWines]:[MntGoldProds]])</f>
        <v>9.5</v>
      </c>
      <c r="AG613">
        <f>SUM(Table13[[#This Row],[NumDealsPurchases]:[NumStorePurchases]])</f>
        <v>10</v>
      </c>
      <c r="AH613" s="14">
        <f>44232-Table13[[#This Row],[Dt_Customer]]</f>
        <v>2634</v>
      </c>
      <c r="AJ613" s="13">
        <f>Table13[[#This Row],[NumDealsPurchases]]/Table13[[#This Row],[Total Number of Purchases]]*100</f>
        <v>30</v>
      </c>
      <c r="AK613">
        <f>6-ROUNDUP(_xlfn.PERCENTRANK.INC(Table13[Recency],Table13[[#This Row],[Recency]])*5, 0)</f>
        <v>3</v>
      </c>
      <c r="AL613" s="15">
        <f>ROUNDUP(_xlfn.PERCENTRANK.INC(Table13[Total Number of Purchases],Table13[[#This Row],[Total Number of Purchases]])*5,0)</f>
        <v>2</v>
      </c>
      <c r="AM613" s="15">
        <f>ROUNDUP(_xlfn.PERCENTRANK.INC(Table13[Total Spend],Table13[[#This Row],[Total Spend]])*5,0)</f>
        <v>2</v>
      </c>
      <c r="AN613" s="15" t="str">
        <f>Table13[[#This Row],[Recency Score]]&amp;Table13[[#This Row],[Frequency Score]]&amp;Table13[[#This Row],[Monetary Score]]</f>
        <v>322</v>
      </c>
      <c r="AO613" s="15" t="str">
        <f>IF(AN613="555","Champions",
IF(AND(LEFT(AN613,1)="5", MID(AN613,2,1)&gt;="3"),"Loyal Customers",
IF(MID(AN613,2,1)="5","Frequent Buyers",
IF(RIGHT(AN613,1)="5","Big Spenders",
IF(LEFT(AN613,1)="4","Potential Loyalists",
IF(LEFT(AN613,1)="3","Needs Attention",
IF(LEFT(AN613,1)="2","About to Sleep",
IF(LEFT(AN613,1)="1","Lost",
IF(LEFT(AN613,1)&lt;="2","At Risk","Others")))))))))</f>
        <v>Needs Attention</v>
      </c>
    </row>
    <row r="614" spans="1:41" x14ac:dyDescent="0.3">
      <c r="A614">
        <v>8180</v>
      </c>
      <c r="B614">
        <v>1952</v>
      </c>
      <c r="C614" t="s">
        <v>41</v>
      </c>
      <c r="D614" t="s">
        <v>29</v>
      </c>
      <c r="E614">
        <v>59354</v>
      </c>
      <c r="F614">
        <v>1</v>
      </c>
      <c r="G614">
        <v>1</v>
      </c>
      <c r="H614" s="1">
        <v>41593</v>
      </c>
      <c r="I614">
        <v>53</v>
      </c>
      <c r="J614">
        <v>233</v>
      </c>
      <c r="K614">
        <v>2</v>
      </c>
      <c r="L614">
        <v>53</v>
      </c>
      <c r="M614">
        <v>3</v>
      </c>
      <c r="N614">
        <v>5</v>
      </c>
      <c r="O614">
        <v>14</v>
      </c>
      <c r="P614">
        <v>3</v>
      </c>
      <c r="Q614">
        <v>6</v>
      </c>
      <c r="R614">
        <v>1</v>
      </c>
      <c r="S614">
        <v>5</v>
      </c>
      <c r="T614">
        <v>6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34</v>
      </c>
      <c r="AC614" s="13">
        <f>SUM(Table13[[#This Row],[MntWines]:[MntGoldProds]])</f>
        <v>310</v>
      </c>
      <c r="AD614" s="13">
        <f>AVERAGE(Table13[[#This Row],[MntWines]:[MntGoldProds]])</f>
        <v>51.666666666666664</v>
      </c>
      <c r="AG614">
        <f>SUM(Table13[[#This Row],[NumDealsPurchases]:[NumStorePurchases]])</f>
        <v>15</v>
      </c>
      <c r="AH614" s="14">
        <f>44232-Table13[[#This Row],[Dt_Customer]]</f>
        <v>2639</v>
      </c>
      <c r="AJ614" s="13">
        <f>Table13[[#This Row],[NumDealsPurchases]]/Table13[[#This Row],[Total Number of Purchases]]*100</f>
        <v>20</v>
      </c>
      <c r="AK614">
        <f>6-ROUNDUP(_xlfn.PERCENTRANK.INC(Table13[Recency],Table13[[#This Row],[Recency]])*5, 0)</f>
        <v>3</v>
      </c>
      <c r="AL614" s="15">
        <f>ROUNDUP(_xlfn.PERCENTRANK.INC(Table13[Total Number of Purchases],Table13[[#This Row],[Total Number of Purchases]])*5,0)</f>
        <v>3</v>
      </c>
      <c r="AM614" s="15">
        <f>ROUNDUP(_xlfn.PERCENTRANK.INC(Table13[Total Spend],Table13[[#This Row],[Total Spend]])*5,0)</f>
        <v>3</v>
      </c>
      <c r="AN614" s="15" t="str">
        <f>Table13[[#This Row],[Recency Score]]&amp;Table13[[#This Row],[Frequency Score]]&amp;Table13[[#This Row],[Monetary Score]]</f>
        <v>333</v>
      </c>
      <c r="AO614" s="15" t="str">
        <f>IF(AN614="555","Champions",
IF(AND(LEFT(AN614,1)="5", MID(AN614,2,1)&gt;="3"),"Loyal Customers",
IF(MID(AN614,2,1)="5","Frequent Buyers",
IF(RIGHT(AN614,1)="5","Big Spenders",
IF(LEFT(AN614,1)="4","Potential Loyalists",
IF(LEFT(AN614,1)="3","Needs Attention",
IF(LEFT(AN614,1)="2","About to Sleep",
IF(LEFT(AN614,1)="1","Lost",
IF(LEFT(AN614,1)&lt;="2","At Risk","Others")))))))))</f>
        <v>Needs Attention</v>
      </c>
    </row>
    <row r="615" spans="1:41" x14ac:dyDescent="0.3">
      <c r="A615">
        <v>2075</v>
      </c>
      <c r="B615">
        <v>1969</v>
      </c>
      <c r="C615" t="s">
        <v>28</v>
      </c>
      <c r="D615" t="s">
        <v>33</v>
      </c>
      <c r="E615">
        <v>72460</v>
      </c>
      <c r="F615">
        <v>0</v>
      </c>
      <c r="G615">
        <v>0</v>
      </c>
      <c r="H615" s="1">
        <v>41592</v>
      </c>
      <c r="I615">
        <v>56</v>
      </c>
      <c r="J615">
        <v>377</v>
      </c>
      <c r="K615">
        <v>10</v>
      </c>
      <c r="L615">
        <v>540</v>
      </c>
      <c r="M615">
        <v>80</v>
      </c>
      <c r="N615">
        <v>30</v>
      </c>
      <c r="O615">
        <v>10</v>
      </c>
      <c r="P615">
        <v>1</v>
      </c>
      <c r="Q615">
        <v>3</v>
      </c>
      <c r="R615">
        <v>5</v>
      </c>
      <c r="S615">
        <v>7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43</v>
      </c>
      <c r="AC615" s="13">
        <f>SUM(Table13[[#This Row],[MntWines]:[MntGoldProds]])</f>
        <v>1047</v>
      </c>
      <c r="AD615" s="13">
        <f>AVERAGE(Table13[[#This Row],[MntWines]:[MntGoldProds]])</f>
        <v>174.5</v>
      </c>
      <c r="AG615">
        <f>SUM(Table13[[#This Row],[NumDealsPurchases]:[NumStorePurchases]])</f>
        <v>16</v>
      </c>
      <c r="AH615" s="14">
        <f>44232-Table13[[#This Row],[Dt_Customer]]</f>
        <v>2640</v>
      </c>
      <c r="AJ615" s="13">
        <f>Table13[[#This Row],[NumDealsPurchases]]/Table13[[#This Row],[Total Number of Purchases]]*100</f>
        <v>6.25</v>
      </c>
      <c r="AK615">
        <f>6-ROUNDUP(_xlfn.PERCENTRANK.INC(Table13[Recency],Table13[[#This Row],[Recency]])*5, 0)</f>
        <v>3</v>
      </c>
      <c r="AL615" s="15">
        <f>ROUNDUP(_xlfn.PERCENTRANK.INC(Table13[Total Number of Purchases],Table13[[#This Row],[Total Number of Purchases]])*5,0)</f>
        <v>3</v>
      </c>
      <c r="AM615" s="15">
        <f>ROUNDUP(_xlfn.PERCENTRANK.INC(Table13[Total Spend],Table13[[#This Row],[Total Spend]])*5,0)</f>
        <v>4</v>
      </c>
      <c r="AN615" s="15" t="str">
        <f>Table13[[#This Row],[Recency Score]]&amp;Table13[[#This Row],[Frequency Score]]&amp;Table13[[#This Row],[Monetary Score]]</f>
        <v>334</v>
      </c>
      <c r="AO615" s="15" t="str">
        <f>IF(AN615="555","Champions",
IF(AND(LEFT(AN615,1)="5", MID(AN615,2,1)&gt;="3"),"Loyal Customers",
IF(MID(AN615,2,1)="5","Frequent Buyers",
IF(RIGHT(AN615,1)="5","Big Spenders",
IF(LEFT(AN615,1)="4","Potential Loyalists",
IF(LEFT(AN615,1)="3","Needs Attention",
IF(LEFT(AN615,1)="2","About to Sleep",
IF(LEFT(AN615,1)="1","Lost",
IF(LEFT(AN615,1)&lt;="2","At Risk","Others")))))))))</f>
        <v>Needs Attention</v>
      </c>
    </row>
    <row r="616" spans="1:41" x14ac:dyDescent="0.3">
      <c r="A616">
        <v>1411</v>
      </c>
      <c r="B616">
        <v>1952</v>
      </c>
      <c r="C616" t="s">
        <v>28</v>
      </c>
      <c r="D616" t="s">
        <v>29</v>
      </c>
      <c r="E616">
        <v>82623</v>
      </c>
      <c r="F616">
        <v>0</v>
      </c>
      <c r="G616">
        <v>0</v>
      </c>
      <c r="H616" s="1">
        <v>41588</v>
      </c>
      <c r="I616">
        <v>58</v>
      </c>
      <c r="J616">
        <v>204</v>
      </c>
      <c r="K616">
        <v>34</v>
      </c>
      <c r="L616">
        <v>204</v>
      </c>
      <c r="M616">
        <v>172</v>
      </c>
      <c r="N616">
        <v>153</v>
      </c>
      <c r="O616">
        <v>173</v>
      </c>
      <c r="P616">
        <v>1</v>
      </c>
      <c r="Q616">
        <v>2</v>
      </c>
      <c r="R616">
        <v>9</v>
      </c>
      <c r="S616">
        <v>4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30</v>
      </c>
      <c r="AC616" s="13">
        <f>SUM(Table13[[#This Row],[MntWines]:[MntGoldProds]])</f>
        <v>940</v>
      </c>
      <c r="AD616" s="13">
        <f>AVERAGE(Table13[[#This Row],[MntWines]:[MntGoldProds]])</f>
        <v>156.66666666666666</v>
      </c>
      <c r="AG616">
        <f>SUM(Table13[[#This Row],[NumDealsPurchases]:[NumStorePurchases]])</f>
        <v>16</v>
      </c>
      <c r="AH616" s="14">
        <f>44232-Table13[[#This Row],[Dt_Customer]]</f>
        <v>2644</v>
      </c>
      <c r="AJ616" s="13">
        <f>Table13[[#This Row],[NumDealsPurchases]]/Table13[[#This Row],[Total Number of Purchases]]*100</f>
        <v>6.25</v>
      </c>
      <c r="AK616">
        <f>6-ROUNDUP(_xlfn.PERCENTRANK.INC(Table13[Recency],Table13[[#This Row],[Recency]])*5, 0)</f>
        <v>3</v>
      </c>
      <c r="AL616" s="15">
        <f>ROUNDUP(_xlfn.PERCENTRANK.INC(Table13[Total Number of Purchases],Table13[[#This Row],[Total Number of Purchases]])*5,0)</f>
        <v>3</v>
      </c>
      <c r="AM616" s="15">
        <f>ROUNDUP(_xlfn.PERCENTRANK.INC(Table13[Total Spend],Table13[[#This Row],[Total Spend]])*5,0)</f>
        <v>4</v>
      </c>
      <c r="AN616" s="15" t="str">
        <f>Table13[[#This Row],[Recency Score]]&amp;Table13[[#This Row],[Frequency Score]]&amp;Table13[[#This Row],[Monetary Score]]</f>
        <v>334</v>
      </c>
      <c r="AO616" s="15" t="str">
        <f>IF(AN616="555","Champions",
IF(AND(LEFT(AN616,1)="5", MID(AN616,2,1)&gt;="3"),"Loyal Customers",
IF(MID(AN616,2,1)="5","Frequent Buyers",
IF(RIGHT(AN616,1)="5","Big Spenders",
IF(LEFT(AN616,1)="4","Potential Loyalists",
IF(LEFT(AN616,1)="3","Needs Attention",
IF(LEFT(AN616,1)="2","About to Sleep",
IF(LEFT(AN616,1)="1","Lost",
IF(LEFT(AN616,1)&lt;="2","At Risk","Others")))))))))</f>
        <v>Needs Attention</v>
      </c>
    </row>
    <row r="617" spans="1:41" x14ac:dyDescent="0.3">
      <c r="A617">
        <v>3665</v>
      </c>
      <c r="B617">
        <v>1977</v>
      </c>
      <c r="C617" t="s">
        <v>38</v>
      </c>
      <c r="D617" t="s">
        <v>35</v>
      </c>
      <c r="E617">
        <v>25315</v>
      </c>
      <c r="F617">
        <v>1</v>
      </c>
      <c r="G617">
        <v>0</v>
      </c>
      <c r="H617" s="1">
        <v>41585</v>
      </c>
      <c r="I617">
        <v>46</v>
      </c>
      <c r="J617">
        <v>1</v>
      </c>
      <c r="K617">
        <v>9</v>
      </c>
      <c r="L617">
        <v>8</v>
      </c>
      <c r="M617">
        <v>11</v>
      </c>
      <c r="N617">
        <v>3</v>
      </c>
      <c r="O617">
        <v>22</v>
      </c>
      <c r="P617">
        <v>3</v>
      </c>
      <c r="Q617">
        <v>3</v>
      </c>
      <c r="R617">
        <v>0</v>
      </c>
      <c r="S617">
        <v>3</v>
      </c>
      <c r="T617">
        <v>8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30</v>
      </c>
      <c r="AC617" s="13">
        <f>SUM(Table13[[#This Row],[MntWines]:[MntGoldProds]])</f>
        <v>54</v>
      </c>
      <c r="AD617" s="13">
        <f>AVERAGE(Table13[[#This Row],[MntWines]:[MntGoldProds]])</f>
        <v>9</v>
      </c>
      <c r="AG617">
        <f>SUM(Table13[[#This Row],[NumDealsPurchases]:[NumStorePurchases]])</f>
        <v>9</v>
      </c>
      <c r="AH617" s="14">
        <f>44232-Table13[[#This Row],[Dt_Customer]]</f>
        <v>2647</v>
      </c>
      <c r="AJ617" s="13">
        <f>Table13[[#This Row],[NumDealsPurchases]]/Table13[[#This Row],[Total Number of Purchases]]*100</f>
        <v>33.333333333333329</v>
      </c>
      <c r="AK617">
        <f>6-ROUNDUP(_xlfn.PERCENTRANK.INC(Table13[Recency],Table13[[#This Row],[Recency]])*5, 0)</f>
        <v>3</v>
      </c>
      <c r="AL617" s="15">
        <f>ROUNDUP(_xlfn.PERCENTRANK.INC(Table13[Total Number of Purchases],Table13[[#This Row],[Total Number of Purchases]])*5,0)</f>
        <v>2</v>
      </c>
      <c r="AM617" s="15">
        <f>ROUNDUP(_xlfn.PERCENTRANK.INC(Table13[Total Spend],Table13[[#This Row],[Total Spend]])*5,0)</f>
        <v>1</v>
      </c>
      <c r="AN617" s="15" t="str">
        <f>Table13[[#This Row],[Recency Score]]&amp;Table13[[#This Row],[Frequency Score]]&amp;Table13[[#This Row],[Monetary Score]]</f>
        <v>321</v>
      </c>
      <c r="AO617" s="15" t="str">
        <f>IF(AN617="555","Champions",
IF(AND(LEFT(AN617,1)="5", MID(AN617,2,1)&gt;="3"),"Loyal Customers",
IF(MID(AN617,2,1)="5","Frequent Buyers",
IF(RIGHT(AN617,1)="5","Big Spenders",
IF(LEFT(AN617,1)="4","Potential Loyalists",
IF(LEFT(AN617,1)="3","Needs Attention",
IF(LEFT(AN617,1)="2","About to Sleep",
IF(LEFT(AN617,1)="1","Lost",
IF(LEFT(AN617,1)&lt;="2","At Risk","Others")))))))))</f>
        <v>Needs Attention</v>
      </c>
    </row>
    <row r="618" spans="1:41" x14ac:dyDescent="0.3">
      <c r="A618">
        <v>2698</v>
      </c>
      <c r="B618">
        <v>1976</v>
      </c>
      <c r="C618" t="s">
        <v>28</v>
      </c>
      <c r="D618" t="s">
        <v>31</v>
      </c>
      <c r="E618">
        <v>47025</v>
      </c>
      <c r="F618">
        <v>0</v>
      </c>
      <c r="G618">
        <v>1</v>
      </c>
      <c r="H618" s="1">
        <v>41585</v>
      </c>
      <c r="I618">
        <v>52</v>
      </c>
      <c r="J618">
        <v>254</v>
      </c>
      <c r="K618">
        <v>7</v>
      </c>
      <c r="L618">
        <v>108</v>
      </c>
      <c r="M618">
        <v>20</v>
      </c>
      <c r="N618">
        <v>0</v>
      </c>
      <c r="O618">
        <v>26</v>
      </c>
      <c r="P618">
        <v>3</v>
      </c>
      <c r="Q618">
        <v>6</v>
      </c>
      <c r="R618">
        <v>3</v>
      </c>
      <c r="S618">
        <v>5</v>
      </c>
      <c r="T618">
        <v>6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t="s">
        <v>34</v>
      </c>
      <c r="AC618" s="13">
        <f>SUM(Table13[[#This Row],[MntWines]:[MntGoldProds]])</f>
        <v>415</v>
      </c>
      <c r="AD618" s="13">
        <f>AVERAGE(Table13[[#This Row],[MntWines]:[MntGoldProds]])</f>
        <v>69.166666666666671</v>
      </c>
      <c r="AG618">
        <f>SUM(Table13[[#This Row],[NumDealsPurchases]:[NumStorePurchases]])</f>
        <v>17</v>
      </c>
      <c r="AH618" s="14">
        <f>44232-Table13[[#This Row],[Dt_Customer]]</f>
        <v>2647</v>
      </c>
      <c r="AJ618" s="13">
        <f>Table13[[#This Row],[NumDealsPurchases]]/Table13[[#This Row],[Total Number of Purchases]]*100</f>
        <v>17.647058823529413</v>
      </c>
      <c r="AK618">
        <f>6-ROUNDUP(_xlfn.PERCENTRANK.INC(Table13[Recency],Table13[[#This Row],[Recency]])*5, 0)</f>
        <v>3</v>
      </c>
      <c r="AL618" s="15">
        <f>ROUNDUP(_xlfn.PERCENTRANK.INC(Table13[Total Number of Purchases],Table13[[#This Row],[Total Number of Purchases]])*5,0)</f>
        <v>3</v>
      </c>
      <c r="AM618" s="15">
        <f>ROUNDUP(_xlfn.PERCENTRANK.INC(Table13[Total Spend],Table13[[#This Row],[Total Spend]])*5,0)</f>
        <v>3</v>
      </c>
      <c r="AN618" s="15" t="str">
        <f>Table13[[#This Row],[Recency Score]]&amp;Table13[[#This Row],[Frequency Score]]&amp;Table13[[#This Row],[Monetary Score]]</f>
        <v>333</v>
      </c>
      <c r="AO618" s="15" t="str">
        <f>IF(AN618="555","Champions",
IF(AND(LEFT(AN618,1)="5", MID(AN618,2,1)&gt;="3"),"Loyal Customers",
IF(MID(AN618,2,1)="5","Frequent Buyers",
IF(RIGHT(AN618,1)="5","Big Spenders",
IF(LEFT(AN618,1)="4","Potential Loyalists",
IF(LEFT(AN618,1)="3","Needs Attention",
IF(LEFT(AN618,1)="2","About to Sleep",
IF(LEFT(AN618,1)="1","Lost",
IF(LEFT(AN618,1)&lt;="2","At Risk","Others")))))))))</f>
        <v>Needs Attention</v>
      </c>
    </row>
    <row r="619" spans="1:41" x14ac:dyDescent="0.3">
      <c r="A619">
        <v>1321</v>
      </c>
      <c r="B619">
        <v>1974</v>
      </c>
      <c r="C619" t="s">
        <v>28</v>
      </c>
      <c r="D619" t="s">
        <v>33</v>
      </c>
      <c r="E619">
        <v>26067</v>
      </c>
      <c r="F619">
        <v>1</v>
      </c>
      <c r="G619">
        <v>0</v>
      </c>
      <c r="H619" s="1">
        <v>41582</v>
      </c>
      <c r="I619">
        <v>49</v>
      </c>
      <c r="J619">
        <v>22</v>
      </c>
      <c r="K619">
        <v>2</v>
      </c>
      <c r="L619">
        <v>18</v>
      </c>
      <c r="M619">
        <v>0</v>
      </c>
      <c r="N619">
        <v>2</v>
      </c>
      <c r="O619">
        <v>12</v>
      </c>
      <c r="P619">
        <v>3</v>
      </c>
      <c r="Q619">
        <v>3</v>
      </c>
      <c r="R619">
        <v>0</v>
      </c>
      <c r="S619">
        <v>3</v>
      </c>
      <c r="T619">
        <v>8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t="s">
        <v>32</v>
      </c>
      <c r="AC619" s="13">
        <f>SUM(Table13[[#This Row],[MntWines]:[MntGoldProds]])</f>
        <v>56</v>
      </c>
      <c r="AD619" s="13">
        <f>AVERAGE(Table13[[#This Row],[MntWines]:[MntGoldProds]])</f>
        <v>9.3333333333333339</v>
      </c>
      <c r="AG619">
        <f>SUM(Table13[[#This Row],[NumDealsPurchases]:[NumStorePurchases]])</f>
        <v>9</v>
      </c>
      <c r="AH619" s="14">
        <f>44232-Table13[[#This Row],[Dt_Customer]]</f>
        <v>2650</v>
      </c>
      <c r="AJ619" s="13">
        <f>Table13[[#This Row],[NumDealsPurchases]]/Table13[[#This Row],[Total Number of Purchases]]*100</f>
        <v>33.333333333333329</v>
      </c>
      <c r="AK619">
        <f>6-ROUNDUP(_xlfn.PERCENTRANK.INC(Table13[Recency],Table13[[#This Row],[Recency]])*5, 0)</f>
        <v>3</v>
      </c>
      <c r="AL619" s="15">
        <f>ROUNDUP(_xlfn.PERCENTRANK.INC(Table13[Total Number of Purchases],Table13[[#This Row],[Total Number of Purchases]])*5,0)</f>
        <v>2</v>
      </c>
      <c r="AM619" s="15">
        <f>ROUNDUP(_xlfn.PERCENTRANK.INC(Table13[Total Spend],Table13[[#This Row],[Total Spend]])*5,0)</f>
        <v>2</v>
      </c>
      <c r="AN619" s="15" t="str">
        <f>Table13[[#This Row],[Recency Score]]&amp;Table13[[#This Row],[Frequency Score]]&amp;Table13[[#This Row],[Monetary Score]]</f>
        <v>322</v>
      </c>
      <c r="AO619" s="15" t="str">
        <f>IF(AN619="555","Champions",
IF(AND(LEFT(AN619,1)="5", MID(AN619,2,1)&gt;="3"),"Loyal Customers",
IF(MID(AN619,2,1)="5","Frequent Buyers",
IF(RIGHT(AN619,1)="5","Big Spenders",
IF(LEFT(AN619,1)="4","Potential Loyalists",
IF(LEFT(AN619,1)="3","Needs Attention",
IF(LEFT(AN619,1)="2","About to Sleep",
IF(LEFT(AN619,1)="1","Lost",
IF(LEFT(AN619,1)&lt;="2","At Risk","Others")))))))))</f>
        <v>Needs Attention</v>
      </c>
    </row>
    <row r="620" spans="1:41" x14ac:dyDescent="0.3">
      <c r="A620">
        <v>10888</v>
      </c>
      <c r="B620">
        <v>1961</v>
      </c>
      <c r="C620" t="s">
        <v>28</v>
      </c>
      <c r="D620" t="s">
        <v>31</v>
      </c>
      <c r="E620">
        <v>45938</v>
      </c>
      <c r="F620">
        <v>0</v>
      </c>
      <c r="G620">
        <v>0</v>
      </c>
      <c r="H620" s="1">
        <v>41581</v>
      </c>
      <c r="I620">
        <v>46</v>
      </c>
      <c r="J620">
        <v>273</v>
      </c>
      <c r="K620">
        <v>11</v>
      </c>
      <c r="L620">
        <v>178</v>
      </c>
      <c r="M620">
        <v>62</v>
      </c>
      <c r="N620">
        <v>83</v>
      </c>
      <c r="O620">
        <v>29</v>
      </c>
      <c r="P620">
        <v>2</v>
      </c>
      <c r="Q620">
        <v>8</v>
      </c>
      <c r="R620">
        <v>4</v>
      </c>
      <c r="S620">
        <v>6</v>
      </c>
      <c r="T620">
        <v>6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34</v>
      </c>
      <c r="AC620" s="13">
        <f>SUM(Table13[[#This Row],[MntWines]:[MntGoldProds]])</f>
        <v>636</v>
      </c>
      <c r="AD620" s="13">
        <f>AVERAGE(Table13[[#This Row],[MntWines]:[MntGoldProds]])</f>
        <v>106</v>
      </c>
      <c r="AG620">
        <f>SUM(Table13[[#This Row],[NumDealsPurchases]:[NumStorePurchases]])</f>
        <v>20</v>
      </c>
      <c r="AH620" s="14">
        <f>44232-Table13[[#This Row],[Dt_Customer]]</f>
        <v>2651</v>
      </c>
      <c r="AJ620" s="13">
        <f>Table13[[#This Row],[NumDealsPurchases]]/Table13[[#This Row],[Total Number of Purchases]]*100</f>
        <v>10</v>
      </c>
      <c r="AK620">
        <f>6-ROUNDUP(_xlfn.PERCENTRANK.INC(Table13[Recency],Table13[[#This Row],[Recency]])*5, 0)</f>
        <v>3</v>
      </c>
      <c r="AL620" s="15">
        <f>ROUNDUP(_xlfn.PERCENTRANK.INC(Table13[Total Number of Purchases],Table13[[#This Row],[Total Number of Purchases]])*5,0)</f>
        <v>4</v>
      </c>
      <c r="AM620" s="15">
        <f>ROUNDUP(_xlfn.PERCENTRANK.INC(Table13[Total Spend],Table13[[#This Row],[Total Spend]])*5,0)</f>
        <v>3</v>
      </c>
      <c r="AN620" s="15" t="str">
        <f>Table13[[#This Row],[Recency Score]]&amp;Table13[[#This Row],[Frequency Score]]&amp;Table13[[#This Row],[Monetary Score]]</f>
        <v>343</v>
      </c>
      <c r="AO620" s="15" t="str">
        <f>IF(AN620="555","Champions",
IF(AND(LEFT(AN620,1)="5", MID(AN620,2,1)&gt;="3"),"Loyal Customers",
IF(MID(AN620,2,1)="5","Frequent Buyers",
IF(RIGHT(AN620,1)="5","Big Spenders",
IF(LEFT(AN620,1)="4","Potential Loyalists",
IF(LEFT(AN620,1)="3","Needs Attention",
IF(LEFT(AN620,1)="2","About to Sleep",
IF(LEFT(AN620,1)="1","Lost",
IF(LEFT(AN620,1)&lt;="2","At Risk","Others")))))))))</f>
        <v>Needs Attention</v>
      </c>
    </row>
    <row r="621" spans="1:41" x14ac:dyDescent="0.3">
      <c r="A621">
        <v>6637</v>
      </c>
      <c r="B621">
        <v>1988</v>
      </c>
      <c r="C621" t="s">
        <v>28</v>
      </c>
      <c r="D621" t="s">
        <v>31</v>
      </c>
      <c r="E621">
        <v>66951</v>
      </c>
      <c r="F621">
        <v>0</v>
      </c>
      <c r="G621">
        <v>0</v>
      </c>
      <c r="H621" s="1">
        <v>41580</v>
      </c>
      <c r="I621">
        <v>46</v>
      </c>
      <c r="J621">
        <v>277</v>
      </c>
      <c r="K621">
        <v>162</v>
      </c>
      <c r="L621">
        <v>305</v>
      </c>
      <c r="M621">
        <v>173</v>
      </c>
      <c r="N621">
        <v>76</v>
      </c>
      <c r="O621">
        <v>124</v>
      </c>
      <c r="P621">
        <v>1</v>
      </c>
      <c r="Q621">
        <v>3</v>
      </c>
      <c r="R621">
        <v>4</v>
      </c>
      <c r="S621">
        <v>7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40</v>
      </c>
      <c r="AC621" s="13">
        <f>SUM(Table13[[#This Row],[MntWines]:[MntGoldProds]])</f>
        <v>1117</v>
      </c>
      <c r="AD621" s="13">
        <f>AVERAGE(Table13[[#This Row],[MntWines]:[MntGoldProds]])</f>
        <v>186.16666666666666</v>
      </c>
      <c r="AG621">
        <f>SUM(Table13[[#This Row],[NumDealsPurchases]:[NumStorePurchases]])</f>
        <v>15</v>
      </c>
      <c r="AH621" s="14">
        <f>44232-Table13[[#This Row],[Dt_Customer]]</f>
        <v>2652</v>
      </c>
      <c r="AJ621" s="13">
        <f>Table13[[#This Row],[NumDealsPurchases]]/Table13[[#This Row],[Total Number of Purchases]]*100</f>
        <v>6.666666666666667</v>
      </c>
      <c r="AK621">
        <f>6-ROUNDUP(_xlfn.PERCENTRANK.INC(Table13[Recency],Table13[[#This Row],[Recency]])*5, 0)</f>
        <v>3</v>
      </c>
      <c r="AL621" s="15">
        <f>ROUNDUP(_xlfn.PERCENTRANK.INC(Table13[Total Number of Purchases],Table13[[#This Row],[Total Number of Purchases]])*5,0)</f>
        <v>3</v>
      </c>
      <c r="AM621" s="15">
        <f>ROUNDUP(_xlfn.PERCENTRANK.INC(Table13[Total Spend],Table13[[#This Row],[Total Spend]])*5,0)</f>
        <v>4</v>
      </c>
      <c r="AN621" s="15" t="str">
        <f>Table13[[#This Row],[Recency Score]]&amp;Table13[[#This Row],[Frequency Score]]&amp;Table13[[#This Row],[Monetary Score]]</f>
        <v>334</v>
      </c>
      <c r="AO621" s="15" t="str">
        <f>IF(AN621="555","Champions",
IF(AND(LEFT(AN621,1)="5", MID(AN621,2,1)&gt;="3"),"Loyal Customers",
IF(MID(AN621,2,1)="5","Frequent Buyers",
IF(RIGHT(AN621,1)="5","Big Spenders",
IF(LEFT(AN621,1)="4","Potential Loyalists",
IF(LEFT(AN621,1)="3","Needs Attention",
IF(LEFT(AN621,1)="2","About to Sleep",
IF(LEFT(AN621,1)="1","Lost",
IF(LEFT(AN621,1)&lt;="2","At Risk","Others")))))))))</f>
        <v>Needs Attention</v>
      </c>
    </row>
    <row r="622" spans="1:41" x14ac:dyDescent="0.3">
      <c r="A622">
        <v>3969</v>
      </c>
      <c r="B622">
        <v>1974</v>
      </c>
      <c r="C622" t="s">
        <v>41</v>
      </c>
      <c r="D622" t="s">
        <v>35</v>
      </c>
      <c r="E622">
        <v>43018</v>
      </c>
      <c r="F622">
        <v>0</v>
      </c>
      <c r="G622">
        <v>1</v>
      </c>
      <c r="H622" s="1">
        <v>41579</v>
      </c>
      <c r="I622">
        <v>46</v>
      </c>
      <c r="J622">
        <v>35</v>
      </c>
      <c r="K622">
        <v>4</v>
      </c>
      <c r="L622">
        <v>17</v>
      </c>
      <c r="M622">
        <v>7</v>
      </c>
      <c r="N622">
        <v>6</v>
      </c>
      <c r="O622">
        <v>64</v>
      </c>
      <c r="P622">
        <v>1</v>
      </c>
      <c r="Q622">
        <v>2</v>
      </c>
      <c r="R622">
        <v>2</v>
      </c>
      <c r="S622">
        <v>2</v>
      </c>
      <c r="T622">
        <v>5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39</v>
      </c>
      <c r="AC622" s="13">
        <f>SUM(Table13[[#This Row],[MntWines]:[MntGoldProds]])</f>
        <v>133</v>
      </c>
      <c r="AD622" s="13">
        <f>AVERAGE(Table13[[#This Row],[MntWines]:[MntGoldProds]])</f>
        <v>22.166666666666668</v>
      </c>
      <c r="AG622">
        <f>SUM(Table13[[#This Row],[NumDealsPurchases]:[NumStorePurchases]])</f>
        <v>7</v>
      </c>
      <c r="AH622" s="14">
        <f>44232-Table13[[#This Row],[Dt_Customer]]</f>
        <v>2653</v>
      </c>
      <c r="AJ622" s="13">
        <f>Table13[[#This Row],[NumDealsPurchases]]/Table13[[#This Row],[Total Number of Purchases]]*100</f>
        <v>14.285714285714285</v>
      </c>
      <c r="AK622">
        <f>6-ROUNDUP(_xlfn.PERCENTRANK.INC(Table13[Recency],Table13[[#This Row],[Recency]])*5, 0)</f>
        <v>3</v>
      </c>
      <c r="AL622" s="15">
        <f>ROUNDUP(_xlfn.PERCENTRANK.INC(Table13[Total Number of Purchases],Table13[[#This Row],[Total Number of Purchases]])*5,0)</f>
        <v>1</v>
      </c>
      <c r="AM622" s="15">
        <f>ROUNDUP(_xlfn.PERCENTRANK.INC(Table13[Total Spend],Table13[[#This Row],[Total Spend]])*5,0)</f>
        <v>2</v>
      </c>
      <c r="AN622" s="15" t="str">
        <f>Table13[[#This Row],[Recency Score]]&amp;Table13[[#This Row],[Frequency Score]]&amp;Table13[[#This Row],[Monetary Score]]</f>
        <v>312</v>
      </c>
      <c r="AO622" s="15" t="str">
        <f>IF(AN622="555","Champions",
IF(AND(LEFT(AN622,1)="5", MID(AN622,2,1)&gt;="3"),"Loyal Customers",
IF(MID(AN622,2,1)="5","Frequent Buyers",
IF(RIGHT(AN622,1)="5","Big Spenders",
IF(LEFT(AN622,1)="4","Potential Loyalists",
IF(LEFT(AN622,1)="3","Needs Attention",
IF(LEFT(AN622,1)="2","About to Sleep",
IF(LEFT(AN622,1)="1","Lost",
IF(LEFT(AN622,1)&lt;="2","At Risk","Others")))))))))</f>
        <v>Needs Attention</v>
      </c>
    </row>
    <row r="623" spans="1:41" x14ac:dyDescent="0.3">
      <c r="A623">
        <v>8135</v>
      </c>
      <c r="B623">
        <v>1986</v>
      </c>
      <c r="C623" t="s">
        <v>41</v>
      </c>
      <c r="D623" t="s">
        <v>33</v>
      </c>
      <c r="E623">
        <v>27161</v>
      </c>
      <c r="F623">
        <v>1</v>
      </c>
      <c r="G623">
        <v>0</v>
      </c>
      <c r="H623" s="1">
        <v>41575</v>
      </c>
      <c r="I623">
        <v>41</v>
      </c>
      <c r="J623">
        <v>7</v>
      </c>
      <c r="K623">
        <v>4</v>
      </c>
      <c r="L623">
        <v>23</v>
      </c>
      <c r="M623">
        <v>7</v>
      </c>
      <c r="N623">
        <v>0</v>
      </c>
      <c r="O623">
        <v>11</v>
      </c>
      <c r="P623">
        <v>1</v>
      </c>
      <c r="Q623">
        <v>1</v>
      </c>
      <c r="R623">
        <v>0</v>
      </c>
      <c r="S623">
        <v>3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43</v>
      </c>
      <c r="AC623" s="13">
        <f>SUM(Table13[[#This Row],[MntWines]:[MntGoldProds]])</f>
        <v>52</v>
      </c>
      <c r="AD623" s="13">
        <f>AVERAGE(Table13[[#This Row],[MntWines]:[MntGoldProds]])</f>
        <v>8.6666666666666661</v>
      </c>
      <c r="AG623">
        <f>SUM(Table13[[#This Row],[NumDealsPurchases]:[NumStorePurchases]])</f>
        <v>5</v>
      </c>
      <c r="AH623" s="14">
        <f>44232-Table13[[#This Row],[Dt_Customer]]</f>
        <v>2657</v>
      </c>
      <c r="AJ623" s="13">
        <f>Table13[[#This Row],[NumDealsPurchases]]/Table13[[#This Row],[Total Number of Purchases]]*100</f>
        <v>20</v>
      </c>
      <c r="AK623">
        <f>6-ROUNDUP(_xlfn.PERCENTRANK.INC(Table13[Recency],Table13[[#This Row],[Recency]])*5, 0)</f>
        <v>3</v>
      </c>
      <c r="AL623" s="15">
        <f>ROUNDUP(_xlfn.PERCENTRANK.INC(Table13[Total Number of Purchases],Table13[[#This Row],[Total Number of Purchases]])*5,0)</f>
        <v>1</v>
      </c>
      <c r="AM623" s="15">
        <f>ROUNDUP(_xlfn.PERCENTRANK.INC(Table13[Total Spend],Table13[[#This Row],[Total Spend]])*5,0)</f>
        <v>1</v>
      </c>
      <c r="AN623" s="15" t="str">
        <f>Table13[[#This Row],[Recency Score]]&amp;Table13[[#This Row],[Frequency Score]]&amp;Table13[[#This Row],[Monetary Score]]</f>
        <v>311</v>
      </c>
      <c r="AO623" s="15" t="str">
        <f>IF(AN623="555","Champions",
IF(AND(LEFT(AN623,1)="5", MID(AN623,2,1)&gt;="3"),"Loyal Customers",
IF(MID(AN623,2,1)="5","Frequent Buyers",
IF(RIGHT(AN623,1)="5","Big Spenders",
IF(LEFT(AN623,1)="4","Potential Loyalists",
IF(LEFT(AN623,1)="3","Needs Attention",
IF(LEFT(AN623,1)="2","About to Sleep",
IF(LEFT(AN623,1)="1","Lost",
IF(LEFT(AN623,1)&lt;="2","At Risk","Others")))))))))</f>
        <v>Needs Attention</v>
      </c>
    </row>
    <row r="624" spans="1:41" x14ac:dyDescent="0.3">
      <c r="A624">
        <v>6340</v>
      </c>
      <c r="B624">
        <v>1985</v>
      </c>
      <c r="C624" t="s">
        <v>28</v>
      </c>
      <c r="D624" t="s">
        <v>31</v>
      </c>
      <c r="E624">
        <v>29938</v>
      </c>
      <c r="F624">
        <v>1</v>
      </c>
      <c r="G624">
        <v>0</v>
      </c>
      <c r="H624" s="1">
        <v>41574</v>
      </c>
      <c r="I624">
        <v>52</v>
      </c>
      <c r="J624">
        <v>3</v>
      </c>
      <c r="K624">
        <v>3</v>
      </c>
      <c r="L624">
        <v>7</v>
      </c>
      <c r="M624">
        <v>0</v>
      </c>
      <c r="N624">
        <v>2</v>
      </c>
      <c r="O624">
        <v>11</v>
      </c>
      <c r="P624">
        <v>2</v>
      </c>
      <c r="Q624">
        <v>1</v>
      </c>
      <c r="R624">
        <v>0</v>
      </c>
      <c r="S624">
        <v>3</v>
      </c>
      <c r="T624">
        <v>6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43</v>
      </c>
      <c r="AC624" s="13">
        <f>SUM(Table13[[#This Row],[MntWines]:[MntGoldProds]])</f>
        <v>26</v>
      </c>
      <c r="AD624" s="13">
        <f>AVERAGE(Table13[[#This Row],[MntWines]:[MntGoldProds]])</f>
        <v>4.333333333333333</v>
      </c>
      <c r="AG624">
        <f>SUM(Table13[[#This Row],[NumDealsPurchases]:[NumStorePurchases]])</f>
        <v>6</v>
      </c>
      <c r="AH624" s="14">
        <f>44232-Table13[[#This Row],[Dt_Customer]]</f>
        <v>2658</v>
      </c>
      <c r="AJ624" s="13">
        <f>Table13[[#This Row],[NumDealsPurchases]]/Table13[[#This Row],[Total Number of Purchases]]*100</f>
        <v>33.333333333333329</v>
      </c>
      <c r="AK624">
        <f>6-ROUNDUP(_xlfn.PERCENTRANK.INC(Table13[Recency],Table13[[#This Row],[Recency]])*5, 0)</f>
        <v>3</v>
      </c>
      <c r="AL624" s="15">
        <f>ROUNDUP(_xlfn.PERCENTRANK.INC(Table13[Total Number of Purchases],Table13[[#This Row],[Total Number of Purchases]])*5,0)</f>
        <v>1</v>
      </c>
      <c r="AM624" s="15">
        <f>ROUNDUP(_xlfn.PERCENTRANK.INC(Table13[Total Spend],Table13[[#This Row],[Total Spend]])*5,0)</f>
        <v>1</v>
      </c>
      <c r="AN624" s="15" t="str">
        <f>Table13[[#This Row],[Recency Score]]&amp;Table13[[#This Row],[Frequency Score]]&amp;Table13[[#This Row],[Monetary Score]]</f>
        <v>311</v>
      </c>
      <c r="AO624" s="15" t="str">
        <f>IF(AN624="555","Champions",
IF(AND(LEFT(AN624,1)="5", MID(AN624,2,1)&gt;="3"),"Loyal Customers",
IF(MID(AN624,2,1)="5","Frequent Buyers",
IF(RIGHT(AN624,1)="5","Big Spenders",
IF(LEFT(AN624,1)="4","Potential Loyalists",
IF(LEFT(AN624,1)="3","Needs Attention",
IF(LEFT(AN624,1)="2","About to Sleep",
IF(LEFT(AN624,1)="1","Lost",
IF(LEFT(AN624,1)&lt;="2","At Risk","Others")))))))))</f>
        <v>Needs Attention</v>
      </c>
    </row>
    <row r="625" spans="1:41" x14ac:dyDescent="0.3">
      <c r="A625">
        <v>3276</v>
      </c>
      <c r="B625">
        <v>1976</v>
      </c>
      <c r="C625" t="s">
        <v>38</v>
      </c>
      <c r="D625" t="s">
        <v>35</v>
      </c>
      <c r="E625">
        <v>36301</v>
      </c>
      <c r="F625">
        <v>1</v>
      </c>
      <c r="G625">
        <v>0</v>
      </c>
      <c r="H625" s="1">
        <v>41572</v>
      </c>
      <c r="I625">
        <v>53</v>
      </c>
      <c r="J625">
        <v>11</v>
      </c>
      <c r="K625">
        <v>12</v>
      </c>
      <c r="L625">
        <v>35</v>
      </c>
      <c r="M625">
        <v>3</v>
      </c>
      <c r="N625">
        <v>5</v>
      </c>
      <c r="O625">
        <v>12</v>
      </c>
      <c r="P625">
        <v>1</v>
      </c>
      <c r="Q625">
        <v>3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43</v>
      </c>
      <c r="AC625" s="13">
        <f>SUM(Table13[[#This Row],[MntWines]:[MntGoldProds]])</f>
        <v>78</v>
      </c>
      <c r="AD625" s="13">
        <f>AVERAGE(Table13[[#This Row],[MntWines]:[MntGoldProds]])</f>
        <v>13</v>
      </c>
      <c r="AG625">
        <f>SUM(Table13[[#This Row],[NumDealsPurchases]:[NumStorePurchases]])</f>
        <v>7</v>
      </c>
      <c r="AH625" s="14">
        <f>44232-Table13[[#This Row],[Dt_Customer]]</f>
        <v>2660</v>
      </c>
      <c r="AJ625" s="13">
        <f>Table13[[#This Row],[NumDealsPurchases]]/Table13[[#This Row],[Total Number of Purchases]]*100</f>
        <v>14.285714285714285</v>
      </c>
      <c r="AK625">
        <f>6-ROUNDUP(_xlfn.PERCENTRANK.INC(Table13[Recency],Table13[[#This Row],[Recency]])*5, 0)</f>
        <v>3</v>
      </c>
      <c r="AL625" s="15">
        <f>ROUNDUP(_xlfn.PERCENTRANK.INC(Table13[Total Number of Purchases],Table13[[#This Row],[Total Number of Purchases]])*5,0)</f>
        <v>1</v>
      </c>
      <c r="AM625" s="15">
        <f>ROUNDUP(_xlfn.PERCENTRANK.INC(Table13[Total Spend],Table13[[#This Row],[Total Spend]])*5,0)</f>
        <v>2</v>
      </c>
      <c r="AN625" s="15" t="str">
        <f>Table13[[#This Row],[Recency Score]]&amp;Table13[[#This Row],[Frequency Score]]&amp;Table13[[#This Row],[Monetary Score]]</f>
        <v>312</v>
      </c>
      <c r="AO625" s="15" t="str">
        <f>IF(AN625="555","Champions",
IF(AND(LEFT(AN625,1)="5", MID(AN625,2,1)&gt;="3"),"Loyal Customers",
IF(MID(AN625,2,1)="5","Frequent Buyers",
IF(RIGHT(AN625,1)="5","Big Spenders",
IF(LEFT(AN625,1)="4","Potential Loyalists",
IF(LEFT(AN625,1)="3","Needs Attention",
IF(LEFT(AN625,1)="2","About to Sleep",
IF(LEFT(AN625,1)="1","Lost",
IF(LEFT(AN625,1)&lt;="2","At Risk","Others")))))))))</f>
        <v>Needs Attention</v>
      </c>
    </row>
    <row r="626" spans="1:41" x14ac:dyDescent="0.3">
      <c r="A626">
        <v>1628</v>
      </c>
      <c r="B626">
        <v>1971</v>
      </c>
      <c r="C626" t="s">
        <v>28</v>
      </c>
      <c r="D626" t="s">
        <v>35</v>
      </c>
      <c r="E626">
        <v>71796</v>
      </c>
      <c r="F626">
        <v>0</v>
      </c>
      <c r="G626">
        <v>0</v>
      </c>
      <c r="H626" s="1">
        <v>41571</v>
      </c>
      <c r="I626">
        <v>54</v>
      </c>
      <c r="J626">
        <v>354</v>
      </c>
      <c r="K626">
        <v>21</v>
      </c>
      <c r="L626">
        <v>311</v>
      </c>
      <c r="M626">
        <v>167</v>
      </c>
      <c r="N626">
        <v>75</v>
      </c>
      <c r="O626">
        <v>32</v>
      </c>
      <c r="P626">
        <v>1</v>
      </c>
      <c r="Q626">
        <v>9</v>
      </c>
      <c r="R626">
        <v>3</v>
      </c>
      <c r="S626">
        <v>4</v>
      </c>
      <c r="T626">
        <v>4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43</v>
      </c>
      <c r="AC626" s="13">
        <f>SUM(Table13[[#This Row],[MntWines]:[MntGoldProds]])</f>
        <v>960</v>
      </c>
      <c r="AD626" s="13">
        <f>AVERAGE(Table13[[#This Row],[MntWines]:[MntGoldProds]])</f>
        <v>160</v>
      </c>
      <c r="AG626">
        <f>SUM(Table13[[#This Row],[NumDealsPurchases]:[NumStorePurchases]])</f>
        <v>17</v>
      </c>
      <c r="AH626" s="14">
        <f>44232-Table13[[#This Row],[Dt_Customer]]</f>
        <v>2661</v>
      </c>
      <c r="AJ626" s="13">
        <f>Table13[[#This Row],[NumDealsPurchases]]/Table13[[#This Row],[Total Number of Purchases]]*100</f>
        <v>5.8823529411764701</v>
      </c>
      <c r="AK626">
        <f>6-ROUNDUP(_xlfn.PERCENTRANK.INC(Table13[Recency],Table13[[#This Row],[Recency]])*5, 0)</f>
        <v>3</v>
      </c>
      <c r="AL626" s="15">
        <f>ROUNDUP(_xlfn.PERCENTRANK.INC(Table13[Total Number of Purchases],Table13[[#This Row],[Total Number of Purchases]])*5,0)</f>
        <v>3</v>
      </c>
      <c r="AM626" s="15">
        <f>ROUNDUP(_xlfn.PERCENTRANK.INC(Table13[Total Spend],Table13[[#This Row],[Total Spend]])*5,0)</f>
        <v>4</v>
      </c>
      <c r="AN626" s="15" t="str">
        <f>Table13[[#This Row],[Recency Score]]&amp;Table13[[#This Row],[Frequency Score]]&amp;Table13[[#This Row],[Monetary Score]]</f>
        <v>334</v>
      </c>
      <c r="AO626" s="15" t="str">
        <f>IF(AN626="555","Champions",
IF(AND(LEFT(AN626,1)="5", MID(AN626,2,1)&gt;="3"),"Loyal Customers",
IF(MID(AN626,2,1)="5","Frequent Buyers",
IF(RIGHT(AN626,1)="5","Big Spenders",
IF(LEFT(AN626,1)="4","Potential Loyalists",
IF(LEFT(AN626,1)="3","Needs Attention",
IF(LEFT(AN626,1)="2","About to Sleep",
IF(LEFT(AN626,1)="1","Lost",
IF(LEFT(AN626,1)&lt;="2","At Risk","Others")))))))))</f>
        <v>Needs Attention</v>
      </c>
    </row>
    <row r="627" spans="1:41" x14ac:dyDescent="0.3">
      <c r="A627">
        <v>6616</v>
      </c>
      <c r="B627">
        <v>1975</v>
      </c>
      <c r="C627" t="s">
        <v>28</v>
      </c>
      <c r="D627" t="s">
        <v>35</v>
      </c>
      <c r="E627">
        <v>59481</v>
      </c>
      <c r="F627">
        <v>0</v>
      </c>
      <c r="G627">
        <v>1</v>
      </c>
      <c r="H627" s="1">
        <v>41570</v>
      </c>
      <c r="I627">
        <v>47</v>
      </c>
      <c r="J627">
        <v>178</v>
      </c>
      <c r="K627">
        <v>3</v>
      </c>
      <c r="L627">
        <v>85</v>
      </c>
      <c r="M627">
        <v>71</v>
      </c>
      <c r="N627">
        <v>66</v>
      </c>
      <c r="O627">
        <v>58</v>
      </c>
      <c r="P627">
        <v>2</v>
      </c>
      <c r="Q627">
        <v>3</v>
      </c>
      <c r="R627">
        <v>3</v>
      </c>
      <c r="S627">
        <v>8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30</v>
      </c>
      <c r="AC627" s="13">
        <f>SUM(Table13[[#This Row],[MntWines]:[MntGoldProds]])</f>
        <v>461</v>
      </c>
      <c r="AD627" s="13">
        <f>AVERAGE(Table13[[#This Row],[MntWines]:[MntGoldProds]])</f>
        <v>76.833333333333329</v>
      </c>
      <c r="AG627">
        <f>SUM(Table13[[#This Row],[NumDealsPurchases]:[NumStorePurchases]])</f>
        <v>16</v>
      </c>
      <c r="AH627" s="14">
        <f>44232-Table13[[#This Row],[Dt_Customer]]</f>
        <v>2662</v>
      </c>
      <c r="AJ627" s="13">
        <f>Table13[[#This Row],[NumDealsPurchases]]/Table13[[#This Row],[Total Number of Purchases]]*100</f>
        <v>12.5</v>
      </c>
      <c r="AK627">
        <f>6-ROUNDUP(_xlfn.PERCENTRANK.INC(Table13[Recency],Table13[[#This Row],[Recency]])*5, 0)</f>
        <v>3</v>
      </c>
      <c r="AL627" s="15">
        <f>ROUNDUP(_xlfn.PERCENTRANK.INC(Table13[Total Number of Purchases],Table13[[#This Row],[Total Number of Purchases]])*5,0)</f>
        <v>3</v>
      </c>
      <c r="AM627" s="15">
        <f>ROUNDUP(_xlfn.PERCENTRANK.INC(Table13[Total Spend],Table13[[#This Row],[Total Spend]])*5,0)</f>
        <v>3</v>
      </c>
      <c r="AN627" s="15" t="str">
        <f>Table13[[#This Row],[Recency Score]]&amp;Table13[[#This Row],[Frequency Score]]&amp;Table13[[#This Row],[Monetary Score]]</f>
        <v>333</v>
      </c>
      <c r="AO627" s="15" t="str">
        <f>IF(AN627="555","Champions",
IF(AND(LEFT(AN627,1)="5", MID(AN627,2,1)&gt;="3"),"Loyal Customers",
IF(MID(AN627,2,1)="5","Frequent Buyers",
IF(RIGHT(AN627,1)="5","Big Spenders",
IF(LEFT(AN627,1)="4","Potential Loyalists",
IF(LEFT(AN627,1)="3","Needs Attention",
IF(LEFT(AN627,1)="2","About to Sleep",
IF(LEFT(AN627,1)="1","Lost",
IF(LEFT(AN627,1)&lt;="2","At Risk","Others")))))))))</f>
        <v>Needs Attention</v>
      </c>
    </row>
    <row r="628" spans="1:41" x14ac:dyDescent="0.3">
      <c r="A628">
        <v>7165</v>
      </c>
      <c r="B628">
        <v>1972</v>
      </c>
      <c r="C628" t="s">
        <v>28</v>
      </c>
      <c r="D628" t="s">
        <v>35</v>
      </c>
      <c r="E628">
        <v>64474</v>
      </c>
      <c r="F628">
        <v>0</v>
      </c>
      <c r="G628">
        <v>1</v>
      </c>
      <c r="H628" s="1">
        <v>41569</v>
      </c>
      <c r="I628">
        <v>59</v>
      </c>
      <c r="J628">
        <v>381</v>
      </c>
      <c r="K628">
        <v>35</v>
      </c>
      <c r="L628">
        <v>172</v>
      </c>
      <c r="M628">
        <v>56</v>
      </c>
      <c r="N628">
        <v>86</v>
      </c>
      <c r="O628">
        <v>93</v>
      </c>
      <c r="P628">
        <v>2</v>
      </c>
      <c r="Q628">
        <v>8</v>
      </c>
      <c r="R628">
        <v>2</v>
      </c>
      <c r="S628">
        <v>10</v>
      </c>
      <c r="T628">
        <v>5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30</v>
      </c>
      <c r="AC628" s="13">
        <f>SUM(Table13[[#This Row],[MntWines]:[MntGoldProds]])</f>
        <v>823</v>
      </c>
      <c r="AD628" s="13">
        <f>AVERAGE(Table13[[#This Row],[MntWines]:[MntGoldProds]])</f>
        <v>137.16666666666666</v>
      </c>
      <c r="AG628">
        <f>SUM(Table13[[#This Row],[NumDealsPurchases]:[NumStorePurchases]])</f>
        <v>22</v>
      </c>
      <c r="AH628" s="14">
        <f>44232-Table13[[#This Row],[Dt_Customer]]</f>
        <v>2663</v>
      </c>
      <c r="AJ628" s="13">
        <f>Table13[[#This Row],[NumDealsPurchases]]/Table13[[#This Row],[Total Number of Purchases]]*100</f>
        <v>9.0909090909090917</v>
      </c>
      <c r="AK628">
        <f>6-ROUNDUP(_xlfn.PERCENTRANK.INC(Table13[Recency],Table13[[#This Row],[Recency]])*5, 0)</f>
        <v>3</v>
      </c>
      <c r="AL628" s="15">
        <f>ROUNDUP(_xlfn.PERCENTRANK.INC(Table13[Total Number of Purchases],Table13[[#This Row],[Total Number of Purchases]])*5,0)</f>
        <v>4</v>
      </c>
      <c r="AM628" s="15">
        <f>ROUNDUP(_xlfn.PERCENTRANK.INC(Table13[Total Spend],Table13[[#This Row],[Total Spend]])*5,0)</f>
        <v>4</v>
      </c>
      <c r="AN628" s="15" t="str">
        <f>Table13[[#This Row],[Recency Score]]&amp;Table13[[#This Row],[Frequency Score]]&amp;Table13[[#This Row],[Monetary Score]]</f>
        <v>344</v>
      </c>
      <c r="AO628" s="15" t="str">
        <f>IF(AN628="555","Champions",
IF(AND(LEFT(AN628,1)="5", MID(AN628,2,1)&gt;="3"),"Loyal Customers",
IF(MID(AN628,2,1)="5","Frequent Buyers",
IF(RIGHT(AN628,1)="5","Big Spenders",
IF(LEFT(AN628,1)="4","Potential Loyalists",
IF(LEFT(AN628,1)="3","Needs Attention",
IF(LEFT(AN628,1)="2","About to Sleep",
IF(LEFT(AN628,1)="1","Lost",
IF(LEFT(AN628,1)&lt;="2","At Risk","Others")))))))))</f>
        <v>Needs Attention</v>
      </c>
    </row>
    <row r="629" spans="1:41" x14ac:dyDescent="0.3">
      <c r="A629">
        <v>2686</v>
      </c>
      <c r="B629">
        <v>1969</v>
      </c>
      <c r="C629" t="s">
        <v>44</v>
      </c>
      <c r="D629" t="s">
        <v>35</v>
      </c>
      <c r="E629">
        <v>22390</v>
      </c>
      <c r="F629">
        <v>0</v>
      </c>
      <c r="G629">
        <v>0</v>
      </c>
      <c r="H629" s="1">
        <v>41568</v>
      </c>
      <c r="I629">
        <v>49</v>
      </c>
      <c r="J629">
        <v>0</v>
      </c>
      <c r="K629">
        <v>1</v>
      </c>
      <c r="L629">
        <v>4</v>
      </c>
      <c r="M629">
        <v>15</v>
      </c>
      <c r="N629">
        <v>1</v>
      </c>
      <c r="O629">
        <v>5</v>
      </c>
      <c r="P629">
        <v>1</v>
      </c>
      <c r="Q629">
        <v>1</v>
      </c>
      <c r="R629">
        <v>0</v>
      </c>
      <c r="S629">
        <v>2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36</v>
      </c>
      <c r="AC629" s="13">
        <f>SUM(Table13[[#This Row],[MntWines]:[MntGoldProds]])</f>
        <v>26</v>
      </c>
      <c r="AD629" s="13">
        <f>AVERAGE(Table13[[#This Row],[MntWines]:[MntGoldProds]])</f>
        <v>4.333333333333333</v>
      </c>
      <c r="AG629">
        <f>SUM(Table13[[#This Row],[NumDealsPurchases]:[NumStorePurchases]])</f>
        <v>4</v>
      </c>
      <c r="AH629" s="14">
        <f>44232-Table13[[#This Row],[Dt_Customer]]</f>
        <v>2664</v>
      </c>
      <c r="AJ629" s="13">
        <f>Table13[[#This Row],[NumDealsPurchases]]/Table13[[#This Row],[Total Number of Purchases]]*100</f>
        <v>25</v>
      </c>
      <c r="AK629">
        <f>6-ROUNDUP(_xlfn.PERCENTRANK.INC(Table13[Recency],Table13[[#This Row],[Recency]])*5, 0)</f>
        <v>3</v>
      </c>
      <c r="AL629" s="15">
        <f>ROUNDUP(_xlfn.PERCENTRANK.INC(Table13[Total Number of Purchases],Table13[[#This Row],[Total Number of Purchases]])*5,0)</f>
        <v>1</v>
      </c>
      <c r="AM629" s="15">
        <f>ROUNDUP(_xlfn.PERCENTRANK.INC(Table13[Total Spend],Table13[[#This Row],[Total Spend]])*5,0)</f>
        <v>1</v>
      </c>
      <c r="AN629" s="15" t="str">
        <f>Table13[[#This Row],[Recency Score]]&amp;Table13[[#This Row],[Frequency Score]]&amp;Table13[[#This Row],[Monetary Score]]</f>
        <v>311</v>
      </c>
      <c r="AO629" s="15" t="str">
        <f>IF(AN629="555","Champions",
IF(AND(LEFT(AN629,1)="5", MID(AN629,2,1)&gt;="3"),"Loyal Customers",
IF(MID(AN629,2,1)="5","Frequent Buyers",
IF(RIGHT(AN629,1)="5","Big Spenders",
IF(LEFT(AN629,1)="4","Potential Loyalists",
IF(LEFT(AN629,1)="3","Needs Attention",
IF(LEFT(AN629,1)="2","About to Sleep",
IF(LEFT(AN629,1)="1","Lost",
IF(LEFT(AN629,1)&lt;="2","At Risk","Others")))))))))</f>
        <v>Needs Attention</v>
      </c>
    </row>
    <row r="630" spans="1:41" x14ac:dyDescent="0.3">
      <c r="A630">
        <v>5081</v>
      </c>
      <c r="B630">
        <v>1967</v>
      </c>
      <c r="C630" t="s">
        <v>38</v>
      </c>
      <c r="D630" t="s">
        <v>35</v>
      </c>
      <c r="E630">
        <v>47821</v>
      </c>
      <c r="F630">
        <v>1</v>
      </c>
      <c r="G630">
        <v>1</v>
      </c>
      <c r="H630" s="1">
        <v>41567</v>
      </c>
      <c r="I630">
        <v>54</v>
      </c>
      <c r="J630">
        <v>9</v>
      </c>
      <c r="K630">
        <v>0</v>
      </c>
      <c r="L630">
        <v>16</v>
      </c>
      <c r="M630">
        <v>6</v>
      </c>
      <c r="N630">
        <v>6</v>
      </c>
      <c r="O630">
        <v>10</v>
      </c>
      <c r="P630">
        <v>1</v>
      </c>
      <c r="Q630">
        <v>1</v>
      </c>
      <c r="R630">
        <v>0</v>
      </c>
      <c r="S630">
        <v>3</v>
      </c>
      <c r="T630">
        <v>8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30</v>
      </c>
      <c r="AC630" s="13">
        <f>SUM(Table13[[#This Row],[MntWines]:[MntGoldProds]])</f>
        <v>47</v>
      </c>
      <c r="AD630" s="13">
        <f>AVERAGE(Table13[[#This Row],[MntWines]:[MntGoldProds]])</f>
        <v>7.833333333333333</v>
      </c>
      <c r="AG630">
        <f>SUM(Table13[[#This Row],[NumDealsPurchases]:[NumStorePurchases]])</f>
        <v>5</v>
      </c>
      <c r="AH630" s="14">
        <f>44232-Table13[[#This Row],[Dt_Customer]]</f>
        <v>2665</v>
      </c>
      <c r="AJ630" s="13">
        <f>Table13[[#This Row],[NumDealsPurchases]]/Table13[[#This Row],[Total Number of Purchases]]*100</f>
        <v>20</v>
      </c>
      <c r="AK630">
        <f>6-ROUNDUP(_xlfn.PERCENTRANK.INC(Table13[Recency],Table13[[#This Row],[Recency]])*5, 0)</f>
        <v>3</v>
      </c>
      <c r="AL630" s="15">
        <f>ROUNDUP(_xlfn.PERCENTRANK.INC(Table13[Total Number of Purchases],Table13[[#This Row],[Total Number of Purchases]])*5,0)</f>
        <v>1</v>
      </c>
      <c r="AM630" s="15">
        <f>ROUNDUP(_xlfn.PERCENTRANK.INC(Table13[Total Spend],Table13[[#This Row],[Total Spend]])*5,0)</f>
        <v>1</v>
      </c>
      <c r="AN630" s="15" t="str">
        <f>Table13[[#This Row],[Recency Score]]&amp;Table13[[#This Row],[Frequency Score]]&amp;Table13[[#This Row],[Monetary Score]]</f>
        <v>311</v>
      </c>
      <c r="AO630" s="15" t="str">
        <f>IF(AN630="555","Champions",
IF(AND(LEFT(AN630,1)="5", MID(AN630,2,1)&gt;="3"),"Loyal Customers",
IF(MID(AN630,2,1)="5","Frequent Buyers",
IF(RIGHT(AN630,1)="5","Big Spenders",
IF(LEFT(AN630,1)="4","Potential Loyalists",
IF(LEFT(AN630,1)="3","Needs Attention",
IF(LEFT(AN630,1)="2","About to Sleep",
IF(LEFT(AN630,1)="1","Lost",
IF(LEFT(AN630,1)&lt;="2","At Risk","Others")))))))))</f>
        <v>Needs Attention</v>
      </c>
    </row>
    <row r="631" spans="1:41" x14ac:dyDescent="0.3">
      <c r="A631">
        <v>5922</v>
      </c>
      <c r="B631">
        <v>1974</v>
      </c>
      <c r="C631" t="s">
        <v>37</v>
      </c>
      <c r="D631" t="s">
        <v>33</v>
      </c>
      <c r="E631">
        <v>40344</v>
      </c>
      <c r="F631">
        <v>0</v>
      </c>
      <c r="G631">
        <v>1</v>
      </c>
      <c r="H631" s="1">
        <v>41560</v>
      </c>
      <c r="I631">
        <v>48</v>
      </c>
      <c r="J631">
        <v>210</v>
      </c>
      <c r="K631">
        <v>0</v>
      </c>
      <c r="L631">
        <v>6</v>
      </c>
      <c r="M631">
        <v>0</v>
      </c>
      <c r="N631">
        <v>0</v>
      </c>
      <c r="O631">
        <v>2</v>
      </c>
      <c r="P631">
        <v>2</v>
      </c>
      <c r="Q631">
        <v>4</v>
      </c>
      <c r="R631">
        <v>1</v>
      </c>
      <c r="S631">
        <v>5</v>
      </c>
      <c r="T631">
        <v>7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30</v>
      </c>
      <c r="AC631" s="13">
        <f>SUM(Table13[[#This Row],[MntWines]:[MntGoldProds]])</f>
        <v>218</v>
      </c>
      <c r="AD631" s="13">
        <f>AVERAGE(Table13[[#This Row],[MntWines]:[MntGoldProds]])</f>
        <v>36.333333333333336</v>
      </c>
      <c r="AG631">
        <f>SUM(Table13[[#This Row],[NumDealsPurchases]:[NumStorePurchases]])</f>
        <v>12</v>
      </c>
      <c r="AH631" s="14">
        <f>44232-Table13[[#This Row],[Dt_Customer]]</f>
        <v>2672</v>
      </c>
      <c r="AJ631" s="13">
        <f>Table13[[#This Row],[NumDealsPurchases]]/Table13[[#This Row],[Total Number of Purchases]]*100</f>
        <v>16.666666666666664</v>
      </c>
      <c r="AK631">
        <f>6-ROUNDUP(_xlfn.PERCENTRANK.INC(Table13[Recency],Table13[[#This Row],[Recency]])*5, 0)</f>
        <v>3</v>
      </c>
      <c r="AL631" s="15">
        <f>ROUNDUP(_xlfn.PERCENTRANK.INC(Table13[Total Number of Purchases],Table13[[#This Row],[Total Number of Purchases]])*5,0)</f>
        <v>3</v>
      </c>
      <c r="AM631" s="15">
        <f>ROUNDUP(_xlfn.PERCENTRANK.INC(Table13[Total Spend],Table13[[#This Row],[Total Spend]])*5,0)</f>
        <v>3</v>
      </c>
      <c r="AN631" s="15" t="str">
        <f>Table13[[#This Row],[Recency Score]]&amp;Table13[[#This Row],[Frequency Score]]&amp;Table13[[#This Row],[Monetary Score]]</f>
        <v>333</v>
      </c>
      <c r="AO631" s="15" t="str">
        <f>IF(AN631="555","Champions",
IF(AND(LEFT(AN631,1)="5", MID(AN631,2,1)&gt;="3"),"Loyal Customers",
IF(MID(AN631,2,1)="5","Frequent Buyers",
IF(RIGHT(AN631,1)="5","Big Spenders",
IF(LEFT(AN631,1)="4","Potential Loyalists",
IF(LEFT(AN631,1)="3","Needs Attention",
IF(LEFT(AN631,1)="2","About to Sleep",
IF(LEFT(AN631,1)="1","Lost",
IF(LEFT(AN631,1)&lt;="2","At Risk","Others")))))))))</f>
        <v>Needs Attention</v>
      </c>
    </row>
    <row r="632" spans="1:41" x14ac:dyDescent="0.3">
      <c r="A632">
        <v>5596</v>
      </c>
      <c r="B632">
        <v>1956</v>
      </c>
      <c r="C632" t="s">
        <v>38</v>
      </c>
      <c r="D632" t="s">
        <v>35</v>
      </c>
      <c r="E632">
        <v>58821</v>
      </c>
      <c r="F632">
        <v>0</v>
      </c>
      <c r="G632">
        <v>1</v>
      </c>
      <c r="H632" s="1">
        <v>41559</v>
      </c>
      <c r="I632">
        <v>44</v>
      </c>
      <c r="J632">
        <v>513</v>
      </c>
      <c r="K632">
        <v>14</v>
      </c>
      <c r="L632">
        <v>154</v>
      </c>
      <c r="M632">
        <v>19</v>
      </c>
      <c r="N632">
        <v>0</v>
      </c>
      <c r="O632">
        <v>28</v>
      </c>
      <c r="P632">
        <v>1</v>
      </c>
      <c r="Q632">
        <v>9</v>
      </c>
      <c r="R632">
        <v>2</v>
      </c>
      <c r="S632">
        <v>9</v>
      </c>
      <c r="T632">
        <v>6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43</v>
      </c>
      <c r="AC632" s="13">
        <f>SUM(Table13[[#This Row],[MntWines]:[MntGoldProds]])</f>
        <v>728</v>
      </c>
      <c r="AD632" s="13">
        <f>AVERAGE(Table13[[#This Row],[MntWines]:[MntGoldProds]])</f>
        <v>121.33333333333333</v>
      </c>
      <c r="AG632">
        <f>SUM(Table13[[#This Row],[NumDealsPurchases]:[NumStorePurchases]])</f>
        <v>21</v>
      </c>
      <c r="AH632" s="14">
        <f>44232-Table13[[#This Row],[Dt_Customer]]</f>
        <v>2673</v>
      </c>
      <c r="AJ632" s="13">
        <f>Table13[[#This Row],[NumDealsPurchases]]/Table13[[#This Row],[Total Number of Purchases]]*100</f>
        <v>4.7619047619047619</v>
      </c>
      <c r="AK632">
        <f>6-ROUNDUP(_xlfn.PERCENTRANK.INC(Table13[Recency],Table13[[#This Row],[Recency]])*5, 0)</f>
        <v>3</v>
      </c>
      <c r="AL632" s="15">
        <f>ROUNDUP(_xlfn.PERCENTRANK.INC(Table13[Total Number of Purchases],Table13[[#This Row],[Total Number of Purchases]])*5,0)</f>
        <v>4</v>
      </c>
      <c r="AM632" s="15">
        <f>ROUNDUP(_xlfn.PERCENTRANK.INC(Table13[Total Spend],Table13[[#This Row],[Total Spend]])*5,0)</f>
        <v>4</v>
      </c>
      <c r="AN632" s="15" t="str">
        <f>Table13[[#This Row],[Recency Score]]&amp;Table13[[#This Row],[Frequency Score]]&amp;Table13[[#This Row],[Monetary Score]]</f>
        <v>344</v>
      </c>
      <c r="AO632" s="15" t="str">
        <f>IF(AN632="555","Champions",
IF(AND(LEFT(AN632,1)="5", MID(AN632,2,1)&gt;="3"),"Loyal Customers",
IF(MID(AN632,2,1)="5","Frequent Buyers",
IF(RIGHT(AN632,1)="5","Big Spenders",
IF(LEFT(AN632,1)="4","Potential Loyalists",
IF(LEFT(AN632,1)="3","Needs Attention",
IF(LEFT(AN632,1)="2","About to Sleep",
IF(LEFT(AN632,1)="1","Lost",
IF(LEFT(AN632,1)&lt;="2","At Risk","Others")))))))))</f>
        <v>Needs Attention</v>
      </c>
    </row>
    <row r="633" spans="1:41" x14ac:dyDescent="0.3">
      <c r="A633">
        <v>4107</v>
      </c>
      <c r="B633">
        <v>1948</v>
      </c>
      <c r="C633" t="s">
        <v>37</v>
      </c>
      <c r="D633" t="s">
        <v>35</v>
      </c>
      <c r="E633">
        <v>46681</v>
      </c>
      <c r="F633">
        <v>0</v>
      </c>
      <c r="G633">
        <v>2</v>
      </c>
      <c r="H633" s="1">
        <v>41555</v>
      </c>
      <c r="I633">
        <v>52</v>
      </c>
      <c r="J633">
        <v>269</v>
      </c>
      <c r="K633">
        <v>15</v>
      </c>
      <c r="L633">
        <v>69</v>
      </c>
      <c r="M633">
        <v>15</v>
      </c>
      <c r="N633">
        <v>19</v>
      </c>
      <c r="O633">
        <v>38</v>
      </c>
      <c r="P633">
        <v>2</v>
      </c>
      <c r="Q633">
        <v>4</v>
      </c>
      <c r="R633">
        <v>6</v>
      </c>
      <c r="S633">
        <v>4</v>
      </c>
      <c r="T633">
        <v>5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30</v>
      </c>
      <c r="AC633" s="13">
        <f>SUM(Table13[[#This Row],[MntWines]:[MntGoldProds]])</f>
        <v>425</v>
      </c>
      <c r="AD633" s="13">
        <f>AVERAGE(Table13[[#This Row],[MntWines]:[MntGoldProds]])</f>
        <v>70.833333333333329</v>
      </c>
      <c r="AG633">
        <f>SUM(Table13[[#This Row],[NumDealsPurchases]:[NumStorePurchases]])</f>
        <v>16</v>
      </c>
      <c r="AH633" s="14">
        <f>44232-Table13[[#This Row],[Dt_Customer]]</f>
        <v>2677</v>
      </c>
      <c r="AJ633" s="13">
        <f>Table13[[#This Row],[NumDealsPurchases]]/Table13[[#This Row],[Total Number of Purchases]]*100</f>
        <v>12.5</v>
      </c>
      <c r="AK633">
        <f>6-ROUNDUP(_xlfn.PERCENTRANK.INC(Table13[Recency],Table13[[#This Row],[Recency]])*5, 0)</f>
        <v>3</v>
      </c>
      <c r="AL633" s="15">
        <f>ROUNDUP(_xlfn.PERCENTRANK.INC(Table13[Total Number of Purchases],Table13[[#This Row],[Total Number of Purchases]])*5,0)</f>
        <v>3</v>
      </c>
      <c r="AM633" s="15">
        <f>ROUNDUP(_xlfn.PERCENTRANK.INC(Table13[Total Spend],Table13[[#This Row],[Total Spend]])*5,0)</f>
        <v>3</v>
      </c>
      <c r="AN633" s="15" t="str">
        <f>Table13[[#This Row],[Recency Score]]&amp;Table13[[#This Row],[Frequency Score]]&amp;Table13[[#This Row],[Monetary Score]]</f>
        <v>333</v>
      </c>
      <c r="AO633" s="15" t="str">
        <f>IF(AN633="555","Champions",
IF(AND(LEFT(AN633,1)="5", MID(AN633,2,1)&gt;="3"),"Loyal Customers",
IF(MID(AN633,2,1)="5","Frequent Buyers",
IF(RIGHT(AN633,1)="5","Big Spenders",
IF(LEFT(AN633,1)="4","Potential Loyalists",
IF(LEFT(AN633,1)="3","Needs Attention",
IF(LEFT(AN633,1)="2","About to Sleep",
IF(LEFT(AN633,1)="1","Lost",
IF(LEFT(AN633,1)&lt;="2","At Risk","Others")))))))))</f>
        <v>Needs Attention</v>
      </c>
    </row>
    <row r="634" spans="1:41" x14ac:dyDescent="0.3">
      <c r="A634">
        <v>10906</v>
      </c>
      <c r="B634">
        <v>1948</v>
      </c>
      <c r="C634" t="s">
        <v>37</v>
      </c>
      <c r="D634" t="s">
        <v>35</v>
      </c>
      <c r="E634">
        <v>46681</v>
      </c>
      <c r="F634">
        <v>0</v>
      </c>
      <c r="G634">
        <v>2</v>
      </c>
      <c r="H634" s="1">
        <v>41555</v>
      </c>
      <c r="I634">
        <v>52</v>
      </c>
      <c r="J634">
        <v>269</v>
      </c>
      <c r="K634">
        <v>15</v>
      </c>
      <c r="L634">
        <v>69</v>
      </c>
      <c r="M634">
        <v>15</v>
      </c>
      <c r="N634">
        <v>19</v>
      </c>
      <c r="O634">
        <v>38</v>
      </c>
      <c r="P634">
        <v>2</v>
      </c>
      <c r="Q634">
        <v>4</v>
      </c>
      <c r="R634">
        <v>6</v>
      </c>
      <c r="S634">
        <v>4</v>
      </c>
      <c r="T634">
        <v>5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43</v>
      </c>
      <c r="AC634" s="13">
        <f>SUM(Table13[[#This Row],[MntWines]:[MntGoldProds]])</f>
        <v>425</v>
      </c>
      <c r="AD634" s="13">
        <f>AVERAGE(Table13[[#This Row],[MntWines]:[MntGoldProds]])</f>
        <v>70.833333333333329</v>
      </c>
      <c r="AG634">
        <f>SUM(Table13[[#This Row],[NumDealsPurchases]:[NumStorePurchases]])</f>
        <v>16</v>
      </c>
      <c r="AH634" s="14">
        <f>44232-Table13[[#This Row],[Dt_Customer]]</f>
        <v>2677</v>
      </c>
      <c r="AJ634" s="13">
        <f>Table13[[#This Row],[NumDealsPurchases]]/Table13[[#This Row],[Total Number of Purchases]]*100</f>
        <v>12.5</v>
      </c>
      <c r="AK634">
        <f>6-ROUNDUP(_xlfn.PERCENTRANK.INC(Table13[Recency],Table13[[#This Row],[Recency]])*5, 0)</f>
        <v>3</v>
      </c>
      <c r="AL634" s="15">
        <f>ROUNDUP(_xlfn.PERCENTRANK.INC(Table13[Total Number of Purchases],Table13[[#This Row],[Total Number of Purchases]])*5,0)</f>
        <v>3</v>
      </c>
      <c r="AM634" s="15">
        <f>ROUNDUP(_xlfn.PERCENTRANK.INC(Table13[Total Spend],Table13[[#This Row],[Total Spend]])*5,0)</f>
        <v>3</v>
      </c>
      <c r="AN634" s="15" t="str">
        <f>Table13[[#This Row],[Recency Score]]&amp;Table13[[#This Row],[Frequency Score]]&amp;Table13[[#This Row],[Monetary Score]]</f>
        <v>333</v>
      </c>
      <c r="AO634" s="15" t="str">
        <f>IF(AN634="555","Champions",
IF(AND(LEFT(AN634,1)="5", MID(AN634,2,1)&gt;="3"),"Loyal Customers",
IF(MID(AN634,2,1)="5","Frequent Buyers",
IF(RIGHT(AN634,1)="5","Big Spenders",
IF(LEFT(AN634,1)="4","Potential Loyalists",
IF(LEFT(AN634,1)="3","Needs Attention",
IF(LEFT(AN634,1)="2","About to Sleep",
IF(LEFT(AN634,1)="1","Lost",
IF(LEFT(AN634,1)&lt;="2","At Risk","Others")))))))))</f>
        <v>Needs Attention</v>
      </c>
    </row>
    <row r="635" spans="1:41" x14ac:dyDescent="0.3">
      <c r="A635">
        <v>8140</v>
      </c>
      <c r="B635">
        <v>1973</v>
      </c>
      <c r="C635" t="s">
        <v>28</v>
      </c>
      <c r="D635" t="s">
        <v>35</v>
      </c>
      <c r="E635">
        <v>22682</v>
      </c>
      <c r="F635">
        <v>1</v>
      </c>
      <c r="G635">
        <v>0</v>
      </c>
      <c r="H635" s="1">
        <v>41550</v>
      </c>
      <c r="I635">
        <v>51</v>
      </c>
      <c r="J635">
        <v>10</v>
      </c>
      <c r="K635">
        <v>14</v>
      </c>
      <c r="L635">
        <v>29</v>
      </c>
      <c r="M635">
        <v>4</v>
      </c>
      <c r="N635">
        <v>2</v>
      </c>
      <c r="O635">
        <v>36</v>
      </c>
      <c r="P635">
        <v>3</v>
      </c>
      <c r="Q635">
        <v>2</v>
      </c>
      <c r="R635">
        <v>1</v>
      </c>
      <c r="S635">
        <v>4</v>
      </c>
      <c r="T635">
        <v>4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36</v>
      </c>
      <c r="AC635" s="13">
        <f>SUM(Table13[[#This Row],[MntWines]:[MntGoldProds]])</f>
        <v>95</v>
      </c>
      <c r="AD635" s="13">
        <f>AVERAGE(Table13[[#This Row],[MntWines]:[MntGoldProds]])</f>
        <v>15.833333333333334</v>
      </c>
      <c r="AG635">
        <f>SUM(Table13[[#This Row],[NumDealsPurchases]:[NumStorePurchases]])</f>
        <v>10</v>
      </c>
      <c r="AH635" s="14">
        <f>44232-Table13[[#This Row],[Dt_Customer]]</f>
        <v>2682</v>
      </c>
      <c r="AJ635" s="13">
        <f>Table13[[#This Row],[NumDealsPurchases]]/Table13[[#This Row],[Total Number of Purchases]]*100</f>
        <v>30</v>
      </c>
      <c r="AK635">
        <f>6-ROUNDUP(_xlfn.PERCENTRANK.INC(Table13[Recency],Table13[[#This Row],[Recency]])*5, 0)</f>
        <v>3</v>
      </c>
      <c r="AL635" s="15">
        <f>ROUNDUP(_xlfn.PERCENTRANK.INC(Table13[Total Number of Purchases],Table13[[#This Row],[Total Number of Purchases]])*5,0)</f>
        <v>2</v>
      </c>
      <c r="AM635" s="15">
        <f>ROUNDUP(_xlfn.PERCENTRANK.INC(Table13[Total Spend],Table13[[#This Row],[Total Spend]])*5,0)</f>
        <v>2</v>
      </c>
      <c r="AN635" s="15" t="str">
        <f>Table13[[#This Row],[Recency Score]]&amp;Table13[[#This Row],[Frequency Score]]&amp;Table13[[#This Row],[Monetary Score]]</f>
        <v>322</v>
      </c>
      <c r="AO635" s="15" t="str">
        <f>IF(AN635="555","Champions",
IF(AND(LEFT(AN635,1)="5", MID(AN635,2,1)&gt;="3"),"Loyal Customers",
IF(MID(AN635,2,1)="5","Frequent Buyers",
IF(RIGHT(AN635,1)="5","Big Spenders",
IF(LEFT(AN635,1)="4","Potential Loyalists",
IF(LEFT(AN635,1)="3","Needs Attention",
IF(LEFT(AN635,1)="2","About to Sleep",
IF(LEFT(AN635,1)="1","Lost",
IF(LEFT(AN635,1)&lt;="2","At Risk","Others")))))))))</f>
        <v>Needs Attention</v>
      </c>
    </row>
    <row r="636" spans="1:41" x14ac:dyDescent="0.3">
      <c r="A636">
        <v>7369</v>
      </c>
      <c r="B636">
        <v>1981</v>
      </c>
      <c r="C636" t="s">
        <v>41</v>
      </c>
      <c r="D636" t="s">
        <v>33</v>
      </c>
      <c r="E636">
        <v>36959</v>
      </c>
      <c r="F636">
        <v>1</v>
      </c>
      <c r="G636">
        <v>0</v>
      </c>
      <c r="H636" s="1">
        <v>41549</v>
      </c>
      <c r="I636">
        <v>56</v>
      </c>
      <c r="J636">
        <v>25</v>
      </c>
      <c r="K636">
        <v>6</v>
      </c>
      <c r="L636">
        <v>25</v>
      </c>
      <c r="M636">
        <v>6</v>
      </c>
      <c r="N636">
        <v>0</v>
      </c>
      <c r="O636">
        <v>0</v>
      </c>
      <c r="P636">
        <v>2</v>
      </c>
      <c r="Q636">
        <v>2</v>
      </c>
      <c r="R636">
        <v>0</v>
      </c>
      <c r="S636">
        <v>3</v>
      </c>
      <c r="T636">
        <v>8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30</v>
      </c>
      <c r="AC636" s="13">
        <f>SUM(Table13[[#This Row],[MntWines]:[MntGoldProds]])</f>
        <v>62</v>
      </c>
      <c r="AD636" s="13">
        <f>AVERAGE(Table13[[#This Row],[MntWines]:[MntGoldProds]])</f>
        <v>10.333333333333334</v>
      </c>
      <c r="AG636">
        <f>SUM(Table13[[#This Row],[NumDealsPurchases]:[NumStorePurchases]])</f>
        <v>7</v>
      </c>
      <c r="AH636" s="14">
        <f>44232-Table13[[#This Row],[Dt_Customer]]</f>
        <v>2683</v>
      </c>
      <c r="AJ636" s="13">
        <f>Table13[[#This Row],[NumDealsPurchases]]/Table13[[#This Row],[Total Number of Purchases]]*100</f>
        <v>28.571428571428569</v>
      </c>
      <c r="AK636">
        <f>6-ROUNDUP(_xlfn.PERCENTRANK.INC(Table13[Recency],Table13[[#This Row],[Recency]])*5, 0)</f>
        <v>3</v>
      </c>
      <c r="AL636" s="15">
        <f>ROUNDUP(_xlfn.PERCENTRANK.INC(Table13[Total Number of Purchases],Table13[[#This Row],[Total Number of Purchases]])*5,0)</f>
        <v>1</v>
      </c>
      <c r="AM636" s="15">
        <f>ROUNDUP(_xlfn.PERCENTRANK.INC(Table13[Total Spend],Table13[[#This Row],[Total Spend]])*5,0)</f>
        <v>2</v>
      </c>
      <c r="AN636" s="15" t="str">
        <f>Table13[[#This Row],[Recency Score]]&amp;Table13[[#This Row],[Frequency Score]]&amp;Table13[[#This Row],[Monetary Score]]</f>
        <v>312</v>
      </c>
      <c r="AO636" s="15" t="str">
        <f>IF(AN636="555","Champions",
IF(AND(LEFT(AN636,1)="5", MID(AN636,2,1)&gt;="3"),"Loyal Customers",
IF(MID(AN636,2,1)="5","Frequent Buyers",
IF(RIGHT(AN636,1)="5","Big Spenders",
IF(LEFT(AN636,1)="4","Potential Loyalists",
IF(LEFT(AN636,1)="3","Needs Attention",
IF(LEFT(AN636,1)="2","About to Sleep",
IF(LEFT(AN636,1)="1","Lost",
IF(LEFT(AN636,1)&lt;="2","At Risk","Others")))))))))</f>
        <v>Needs Attention</v>
      </c>
    </row>
    <row r="637" spans="1:41" x14ac:dyDescent="0.3">
      <c r="A637">
        <v>839</v>
      </c>
      <c r="B637">
        <v>1975</v>
      </c>
      <c r="C637" t="s">
        <v>37</v>
      </c>
      <c r="D637" t="s">
        <v>33</v>
      </c>
      <c r="E637">
        <v>45503</v>
      </c>
      <c r="F637">
        <v>1</v>
      </c>
      <c r="G637">
        <v>0</v>
      </c>
      <c r="H637" s="1">
        <v>41542</v>
      </c>
      <c r="I637">
        <v>54</v>
      </c>
      <c r="J637">
        <v>97</v>
      </c>
      <c r="K637">
        <v>4</v>
      </c>
      <c r="L637">
        <v>44</v>
      </c>
      <c r="M637">
        <v>6</v>
      </c>
      <c r="N637">
        <v>1</v>
      </c>
      <c r="O637">
        <v>18</v>
      </c>
      <c r="P637">
        <v>1</v>
      </c>
      <c r="Q637">
        <v>3</v>
      </c>
      <c r="R637">
        <v>1</v>
      </c>
      <c r="S637">
        <v>4</v>
      </c>
      <c r="T637">
        <v>5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30</v>
      </c>
      <c r="AC637" s="13">
        <f>SUM(Table13[[#This Row],[MntWines]:[MntGoldProds]])</f>
        <v>170</v>
      </c>
      <c r="AD637" s="13">
        <f>AVERAGE(Table13[[#This Row],[MntWines]:[MntGoldProds]])</f>
        <v>28.333333333333332</v>
      </c>
      <c r="AG637">
        <f>SUM(Table13[[#This Row],[NumDealsPurchases]:[NumStorePurchases]])</f>
        <v>9</v>
      </c>
      <c r="AH637" s="14">
        <f>44232-Table13[[#This Row],[Dt_Customer]]</f>
        <v>2690</v>
      </c>
      <c r="AJ637" s="13">
        <f>Table13[[#This Row],[NumDealsPurchases]]/Table13[[#This Row],[Total Number of Purchases]]*100</f>
        <v>11.111111111111111</v>
      </c>
      <c r="AK637">
        <f>6-ROUNDUP(_xlfn.PERCENTRANK.INC(Table13[Recency],Table13[[#This Row],[Recency]])*5, 0)</f>
        <v>3</v>
      </c>
      <c r="AL637" s="15">
        <f>ROUNDUP(_xlfn.PERCENTRANK.INC(Table13[Total Number of Purchases],Table13[[#This Row],[Total Number of Purchases]])*5,0)</f>
        <v>2</v>
      </c>
      <c r="AM637" s="15">
        <f>ROUNDUP(_xlfn.PERCENTRANK.INC(Table13[Total Spend],Table13[[#This Row],[Total Spend]])*5,0)</f>
        <v>2</v>
      </c>
      <c r="AN637" s="15" t="str">
        <f>Table13[[#This Row],[Recency Score]]&amp;Table13[[#This Row],[Frequency Score]]&amp;Table13[[#This Row],[Monetary Score]]</f>
        <v>322</v>
      </c>
      <c r="AO637" s="15" t="str">
        <f>IF(AN637="555","Champions",
IF(AND(LEFT(AN637,1)="5", MID(AN637,2,1)&gt;="3"),"Loyal Customers",
IF(MID(AN637,2,1)="5","Frequent Buyers",
IF(RIGHT(AN637,1)="5","Big Spenders",
IF(LEFT(AN637,1)="4","Potential Loyalists",
IF(LEFT(AN637,1)="3","Needs Attention",
IF(LEFT(AN637,1)="2","About to Sleep",
IF(LEFT(AN637,1)="1","Lost",
IF(LEFT(AN637,1)&lt;="2","At Risk","Others")))))))))</f>
        <v>Needs Attention</v>
      </c>
    </row>
    <row r="638" spans="1:41" x14ac:dyDescent="0.3">
      <c r="A638">
        <v>1176</v>
      </c>
      <c r="B638">
        <v>1973</v>
      </c>
      <c r="C638" t="s">
        <v>28</v>
      </c>
      <c r="D638" t="s">
        <v>33</v>
      </c>
      <c r="E638">
        <v>26228</v>
      </c>
      <c r="F638">
        <v>1</v>
      </c>
      <c r="G638">
        <v>0</v>
      </c>
      <c r="H638" s="1">
        <v>41539</v>
      </c>
      <c r="I638">
        <v>50</v>
      </c>
      <c r="J638">
        <v>2</v>
      </c>
      <c r="K638">
        <v>6</v>
      </c>
      <c r="L638">
        <v>4</v>
      </c>
      <c r="M638">
        <v>3</v>
      </c>
      <c r="N638">
        <v>1</v>
      </c>
      <c r="O638">
        <v>9</v>
      </c>
      <c r="P638">
        <v>1</v>
      </c>
      <c r="Q638">
        <v>1</v>
      </c>
      <c r="R638">
        <v>0</v>
      </c>
      <c r="S638">
        <v>2</v>
      </c>
      <c r="T638">
        <v>8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30</v>
      </c>
      <c r="AC638" s="13">
        <f>SUM(Table13[[#This Row],[MntWines]:[MntGoldProds]])</f>
        <v>25</v>
      </c>
      <c r="AD638" s="13">
        <f>AVERAGE(Table13[[#This Row],[MntWines]:[MntGoldProds]])</f>
        <v>4.166666666666667</v>
      </c>
      <c r="AG638">
        <f>SUM(Table13[[#This Row],[NumDealsPurchases]:[NumStorePurchases]])</f>
        <v>4</v>
      </c>
      <c r="AH638" s="14">
        <f>44232-Table13[[#This Row],[Dt_Customer]]</f>
        <v>2693</v>
      </c>
      <c r="AJ638" s="13">
        <f>Table13[[#This Row],[NumDealsPurchases]]/Table13[[#This Row],[Total Number of Purchases]]*100</f>
        <v>25</v>
      </c>
      <c r="AK638">
        <f>6-ROUNDUP(_xlfn.PERCENTRANK.INC(Table13[Recency],Table13[[#This Row],[Recency]])*5, 0)</f>
        <v>3</v>
      </c>
      <c r="AL638" s="15">
        <f>ROUNDUP(_xlfn.PERCENTRANK.INC(Table13[Total Number of Purchases],Table13[[#This Row],[Total Number of Purchases]])*5,0)</f>
        <v>1</v>
      </c>
      <c r="AM638" s="15">
        <f>ROUNDUP(_xlfn.PERCENTRANK.INC(Table13[Total Spend],Table13[[#This Row],[Total Spend]])*5,0)</f>
        <v>1</v>
      </c>
      <c r="AN638" s="15" t="str">
        <f>Table13[[#This Row],[Recency Score]]&amp;Table13[[#This Row],[Frequency Score]]&amp;Table13[[#This Row],[Monetary Score]]</f>
        <v>311</v>
      </c>
      <c r="AO638" s="15" t="str">
        <f>IF(AN638="555","Champions",
IF(AND(LEFT(AN638,1)="5", MID(AN638,2,1)&gt;="3"),"Loyal Customers",
IF(MID(AN638,2,1)="5","Frequent Buyers",
IF(RIGHT(AN638,1)="5","Big Spenders",
IF(LEFT(AN638,1)="4","Potential Loyalists",
IF(LEFT(AN638,1)="3","Needs Attention",
IF(LEFT(AN638,1)="2","About to Sleep",
IF(LEFT(AN638,1)="1","Lost",
IF(LEFT(AN638,1)&lt;="2","At Risk","Others")))))))))</f>
        <v>Needs Attention</v>
      </c>
    </row>
    <row r="639" spans="1:41" x14ac:dyDescent="0.3">
      <c r="A639">
        <v>10380</v>
      </c>
      <c r="B639">
        <v>1972</v>
      </c>
      <c r="C639" t="s">
        <v>41</v>
      </c>
      <c r="D639" t="s">
        <v>33</v>
      </c>
      <c r="E639">
        <v>37787</v>
      </c>
      <c r="F639">
        <v>1</v>
      </c>
      <c r="G639">
        <v>0</v>
      </c>
      <c r="H639" s="1">
        <v>41537</v>
      </c>
      <c r="I639">
        <v>50</v>
      </c>
      <c r="J639">
        <v>40</v>
      </c>
      <c r="K639">
        <v>1</v>
      </c>
      <c r="L639">
        <v>40</v>
      </c>
      <c r="M639">
        <v>4</v>
      </c>
      <c r="N639">
        <v>3</v>
      </c>
      <c r="O639">
        <v>18</v>
      </c>
      <c r="P639">
        <v>1</v>
      </c>
      <c r="Q639">
        <v>3</v>
      </c>
      <c r="R639">
        <v>0</v>
      </c>
      <c r="S639">
        <v>3</v>
      </c>
      <c r="T639">
        <v>8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40</v>
      </c>
      <c r="AC639" s="13">
        <f>SUM(Table13[[#This Row],[MntWines]:[MntGoldProds]])</f>
        <v>106</v>
      </c>
      <c r="AD639" s="13">
        <f>AVERAGE(Table13[[#This Row],[MntWines]:[MntGoldProds]])</f>
        <v>17.666666666666668</v>
      </c>
      <c r="AG639">
        <f>SUM(Table13[[#This Row],[NumDealsPurchases]:[NumStorePurchases]])</f>
        <v>7</v>
      </c>
      <c r="AH639" s="14">
        <f>44232-Table13[[#This Row],[Dt_Customer]]</f>
        <v>2695</v>
      </c>
      <c r="AJ639" s="13">
        <f>Table13[[#This Row],[NumDealsPurchases]]/Table13[[#This Row],[Total Number of Purchases]]*100</f>
        <v>14.285714285714285</v>
      </c>
      <c r="AK639">
        <f>6-ROUNDUP(_xlfn.PERCENTRANK.INC(Table13[Recency],Table13[[#This Row],[Recency]])*5, 0)</f>
        <v>3</v>
      </c>
      <c r="AL639" s="15">
        <f>ROUNDUP(_xlfn.PERCENTRANK.INC(Table13[Total Number of Purchases],Table13[[#This Row],[Total Number of Purchases]])*5,0)</f>
        <v>1</v>
      </c>
      <c r="AM639" s="15">
        <f>ROUNDUP(_xlfn.PERCENTRANK.INC(Table13[Total Spend],Table13[[#This Row],[Total Spend]])*5,0)</f>
        <v>2</v>
      </c>
      <c r="AN639" s="15" t="str">
        <f>Table13[[#This Row],[Recency Score]]&amp;Table13[[#This Row],[Frequency Score]]&amp;Table13[[#This Row],[Monetary Score]]</f>
        <v>312</v>
      </c>
      <c r="AO639" s="15" t="str">
        <f>IF(AN639="555","Champions",
IF(AND(LEFT(AN639,1)="5", MID(AN639,2,1)&gt;="3"),"Loyal Customers",
IF(MID(AN639,2,1)="5","Frequent Buyers",
IF(RIGHT(AN639,1)="5","Big Spenders",
IF(LEFT(AN639,1)="4","Potential Loyalists",
IF(LEFT(AN639,1)="3","Needs Attention",
IF(LEFT(AN639,1)="2","About to Sleep",
IF(LEFT(AN639,1)="1","Lost",
IF(LEFT(AN639,1)&lt;="2","At Risk","Others")))))))))</f>
        <v>Needs Attention</v>
      </c>
    </row>
    <row r="640" spans="1:41" x14ac:dyDescent="0.3">
      <c r="A640">
        <v>11039</v>
      </c>
      <c r="B640">
        <v>1975</v>
      </c>
      <c r="C640" t="s">
        <v>28</v>
      </c>
      <c r="D640" t="s">
        <v>33</v>
      </c>
      <c r="E640">
        <v>51948</v>
      </c>
      <c r="F640">
        <v>0</v>
      </c>
      <c r="G640">
        <v>1</v>
      </c>
      <c r="H640" s="1">
        <v>41534</v>
      </c>
      <c r="I640">
        <v>51</v>
      </c>
      <c r="J640">
        <v>82</v>
      </c>
      <c r="K640">
        <v>33</v>
      </c>
      <c r="L640">
        <v>54</v>
      </c>
      <c r="M640">
        <v>71</v>
      </c>
      <c r="N640">
        <v>30</v>
      </c>
      <c r="O640">
        <v>41</v>
      </c>
      <c r="P640">
        <v>2</v>
      </c>
      <c r="Q640">
        <v>5</v>
      </c>
      <c r="R640">
        <v>2</v>
      </c>
      <c r="S640">
        <v>4</v>
      </c>
      <c r="T640">
        <v>5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30</v>
      </c>
      <c r="AC640" s="13">
        <f>SUM(Table13[[#This Row],[MntWines]:[MntGoldProds]])</f>
        <v>311</v>
      </c>
      <c r="AD640" s="13">
        <f>AVERAGE(Table13[[#This Row],[MntWines]:[MntGoldProds]])</f>
        <v>51.833333333333336</v>
      </c>
      <c r="AG640">
        <f>SUM(Table13[[#This Row],[NumDealsPurchases]:[NumStorePurchases]])</f>
        <v>13</v>
      </c>
      <c r="AH640" s="14">
        <f>44232-Table13[[#This Row],[Dt_Customer]]</f>
        <v>2698</v>
      </c>
      <c r="AJ640" s="13">
        <f>Table13[[#This Row],[NumDealsPurchases]]/Table13[[#This Row],[Total Number of Purchases]]*100</f>
        <v>15.384615384615385</v>
      </c>
      <c r="AK640">
        <f>6-ROUNDUP(_xlfn.PERCENTRANK.INC(Table13[Recency],Table13[[#This Row],[Recency]])*5, 0)</f>
        <v>3</v>
      </c>
      <c r="AL640" s="15">
        <f>ROUNDUP(_xlfn.PERCENTRANK.INC(Table13[Total Number of Purchases],Table13[[#This Row],[Total Number of Purchases]])*5,0)</f>
        <v>3</v>
      </c>
      <c r="AM640" s="15">
        <f>ROUNDUP(_xlfn.PERCENTRANK.INC(Table13[Total Spend],Table13[[#This Row],[Total Spend]])*5,0)</f>
        <v>3</v>
      </c>
      <c r="AN640" s="15" t="str">
        <f>Table13[[#This Row],[Recency Score]]&amp;Table13[[#This Row],[Frequency Score]]&amp;Table13[[#This Row],[Monetary Score]]</f>
        <v>333</v>
      </c>
      <c r="AO640" s="15" t="str">
        <f>IF(AN640="555","Champions",
IF(AND(LEFT(AN640,1)="5", MID(AN640,2,1)&gt;="3"),"Loyal Customers",
IF(MID(AN640,2,1)="5","Frequent Buyers",
IF(RIGHT(AN640,1)="5","Big Spenders",
IF(LEFT(AN640,1)="4","Potential Loyalists",
IF(LEFT(AN640,1)="3","Needs Attention",
IF(LEFT(AN640,1)="2","About to Sleep",
IF(LEFT(AN640,1)="1","Lost",
IF(LEFT(AN640,1)&lt;="2","At Risk","Others")))))))))</f>
        <v>Needs Attention</v>
      </c>
    </row>
    <row r="641" spans="1:41" x14ac:dyDescent="0.3">
      <c r="A641">
        <v>10236</v>
      </c>
      <c r="B641">
        <v>1975</v>
      </c>
      <c r="C641" t="s">
        <v>41</v>
      </c>
      <c r="D641" t="s">
        <v>31</v>
      </c>
      <c r="E641">
        <v>31160</v>
      </c>
      <c r="F641">
        <v>1</v>
      </c>
      <c r="G641">
        <v>0</v>
      </c>
      <c r="H641" s="1">
        <v>41533</v>
      </c>
      <c r="I641">
        <v>59</v>
      </c>
      <c r="J641">
        <v>16</v>
      </c>
      <c r="K641">
        <v>3</v>
      </c>
      <c r="L641">
        <v>25</v>
      </c>
      <c r="M641">
        <v>6</v>
      </c>
      <c r="N641">
        <v>1</v>
      </c>
      <c r="O641">
        <v>13</v>
      </c>
      <c r="P641">
        <v>2</v>
      </c>
      <c r="Q641">
        <v>2</v>
      </c>
      <c r="R641">
        <v>0</v>
      </c>
      <c r="S641">
        <v>3</v>
      </c>
      <c r="T641">
        <v>8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43</v>
      </c>
      <c r="AC641" s="13">
        <f>SUM(Table13[[#This Row],[MntWines]:[MntGoldProds]])</f>
        <v>64</v>
      </c>
      <c r="AD641" s="13">
        <f>AVERAGE(Table13[[#This Row],[MntWines]:[MntGoldProds]])</f>
        <v>10.666666666666666</v>
      </c>
      <c r="AG641">
        <f>SUM(Table13[[#This Row],[NumDealsPurchases]:[NumStorePurchases]])</f>
        <v>7</v>
      </c>
      <c r="AH641" s="14">
        <f>44232-Table13[[#This Row],[Dt_Customer]]</f>
        <v>2699</v>
      </c>
      <c r="AJ641" s="13">
        <f>Table13[[#This Row],[NumDealsPurchases]]/Table13[[#This Row],[Total Number of Purchases]]*100</f>
        <v>28.571428571428569</v>
      </c>
      <c r="AK641">
        <f>6-ROUNDUP(_xlfn.PERCENTRANK.INC(Table13[Recency],Table13[[#This Row],[Recency]])*5, 0)</f>
        <v>3</v>
      </c>
      <c r="AL641" s="15">
        <f>ROUNDUP(_xlfn.PERCENTRANK.INC(Table13[Total Number of Purchases],Table13[[#This Row],[Total Number of Purchases]])*5,0)</f>
        <v>1</v>
      </c>
      <c r="AM641" s="15">
        <f>ROUNDUP(_xlfn.PERCENTRANK.INC(Table13[Total Spend],Table13[[#This Row],[Total Spend]])*5,0)</f>
        <v>2</v>
      </c>
      <c r="AN641" s="15" t="str">
        <f>Table13[[#This Row],[Recency Score]]&amp;Table13[[#This Row],[Frequency Score]]&amp;Table13[[#This Row],[Monetary Score]]</f>
        <v>312</v>
      </c>
      <c r="AO641" s="15" t="str">
        <f>IF(AN641="555","Champions",
IF(AND(LEFT(AN641,1)="5", MID(AN641,2,1)&gt;="3"),"Loyal Customers",
IF(MID(AN641,2,1)="5","Frequent Buyers",
IF(RIGHT(AN641,1)="5","Big Spenders",
IF(LEFT(AN641,1)="4","Potential Loyalists",
IF(LEFT(AN641,1)="3","Needs Attention",
IF(LEFT(AN641,1)="2","About to Sleep",
IF(LEFT(AN641,1)="1","Lost",
IF(LEFT(AN641,1)&lt;="2","At Risk","Others")))))))))</f>
        <v>Needs Attention</v>
      </c>
    </row>
    <row r="642" spans="1:41" x14ac:dyDescent="0.3">
      <c r="A642">
        <v>78</v>
      </c>
      <c r="B642">
        <v>1969</v>
      </c>
      <c r="C642" t="s">
        <v>28</v>
      </c>
      <c r="D642" t="s">
        <v>33</v>
      </c>
      <c r="E642">
        <v>25293</v>
      </c>
      <c r="F642">
        <v>1</v>
      </c>
      <c r="G642">
        <v>0</v>
      </c>
      <c r="H642" s="1">
        <v>41532</v>
      </c>
      <c r="I642">
        <v>51</v>
      </c>
      <c r="J642">
        <v>15</v>
      </c>
      <c r="K642">
        <v>0</v>
      </c>
      <c r="L642">
        <v>11</v>
      </c>
      <c r="M642">
        <v>0</v>
      </c>
      <c r="N642">
        <v>2</v>
      </c>
      <c r="O642">
        <v>9</v>
      </c>
      <c r="P642">
        <v>1</v>
      </c>
      <c r="Q642">
        <v>1</v>
      </c>
      <c r="R642">
        <v>1</v>
      </c>
      <c r="S642">
        <v>2</v>
      </c>
      <c r="T642">
        <v>8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30</v>
      </c>
      <c r="AC642" s="13">
        <f>SUM(Table13[[#This Row],[MntWines]:[MntGoldProds]])</f>
        <v>37</v>
      </c>
      <c r="AD642" s="13">
        <f>AVERAGE(Table13[[#This Row],[MntWines]:[MntGoldProds]])</f>
        <v>6.166666666666667</v>
      </c>
      <c r="AG642">
        <f>SUM(Table13[[#This Row],[NumDealsPurchases]:[NumStorePurchases]])</f>
        <v>5</v>
      </c>
      <c r="AH642" s="14">
        <f>44232-Table13[[#This Row],[Dt_Customer]]</f>
        <v>2700</v>
      </c>
      <c r="AJ642" s="13">
        <f>Table13[[#This Row],[NumDealsPurchases]]/Table13[[#This Row],[Total Number of Purchases]]*100</f>
        <v>20</v>
      </c>
      <c r="AK642">
        <f>6-ROUNDUP(_xlfn.PERCENTRANK.INC(Table13[Recency],Table13[[#This Row],[Recency]])*5, 0)</f>
        <v>3</v>
      </c>
      <c r="AL642" s="15">
        <f>ROUNDUP(_xlfn.PERCENTRANK.INC(Table13[Total Number of Purchases],Table13[[#This Row],[Total Number of Purchases]])*5,0)</f>
        <v>1</v>
      </c>
      <c r="AM642" s="15">
        <f>ROUNDUP(_xlfn.PERCENTRANK.INC(Table13[Total Spend],Table13[[#This Row],[Total Spend]])*5,0)</f>
        <v>1</v>
      </c>
      <c r="AN642" s="15" t="str">
        <f>Table13[[#This Row],[Recency Score]]&amp;Table13[[#This Row],[Frequency Score]]&amp;Table13[[#This Row],[Monetary Score]]</f>
        <v>311</v>
      </c>
      <c r="AO642" s="15" t="str">
        <f>IF(AN642="555","Champions",
IF(AND(LEFT(AN642,1)="5", MID(AN642,2,1)&gt;="3"),"Loyal Customers",
IF(MID(AN642,2,1)="5","Frequent Buyers",
IF(RIGHT(AN642,1)="5","Big Spenders",
IF(LEFT(AN642,1)="4","Potential Loyalists",
IF(LEFT(AN642,1)="3","Needs Attention",
IF(LEFT(AN642,1)="2","About to Sleep",
IF(LEFT(AN642,1)="1","Lost",
IF(LEFT(AN642,1)&lt;="2","At Risk","Others")))))))))</f>
        <v>Needs Attention</v>
      </c>
    </row>
    <row r="643" spans="1:41" x14ac:dyDescent="0.3">
      <c r="A643">
        <v>5517</v>
      </c>
      <c r="B643">
        <v>1969</v>
      </c>
      <c r="C643" t="s">
        <v>28</v>
      </c>
      <c r="D643" t="s">
        <v>33</v>
      </c>
      <c r="E643">
        <v>25293</v>
      </c>
      <c r="F643">
        <v>1</v>
      </c>
      <c r="G643">
        <v>0</v>
      </c>
      <c r="H643" s="1">
        <v>41532</v>
      </c>
      <c r="I643">
        <v>51</v>
      </c>
      <c r="J643">
        <v>15</v>
      </c>
      <c r="K643">
        <v>0</v>
      </c>
      <c r="L643">
        <v>11</v>
      </c>
      <c r="M643">
        <v>0</v>
      </c>
      <c r="N643">
        <v>2</v>
      </c>
      <c r="O643">
        <v>9</v>
      </c>
      <c r="P643">
        <v>1</v>
      </c>
      <c r="Q643">
        <v>1</v>
      </c>
      <c r="R643">
        <v>1</v>
      </c>
      <c r="S643">
        <v>2</v>
      </c>
      <c r="T643">
        <v>8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 t="s">
        <v>36</v>
      </c>
      <c r="AC643" s="13">
        <f>SUM(Table13[[#This Row],[MntWines]:[MntGoldProds]])</f>
        <v>37</v>
      </c>
      <c r="AD643" s="13">
        <f>AVERAGE(Table13[[#This Row],[MntWines]:[MntGoldProds]])</f>
        <v>6.166666666666667</v>
      </c>
      <c r="AG643">
        <f>SUM(Table13[[#This Row],[NumDealsPurchases]:[NumStorePurchases]])</f>
        <v>5</v>
      </c>
      <c r="AH643" s="14">
        <f>44232-Table13[[#This Row],[Dt_Customer]]</f>
        <v>2700</v>
      </c>
      <c r="AJ643" s="13">
        <f>Table13[[#This Row],[NumDealsPurchases]]/Table13[[#This Row],[Total Number of Purchases]]*100</f>
        <v>20</v>
      </c>
      <c r="AK643">
        <f>6-ROUNDUP(_xlfn.PERCENTRANK.INC(Table13[Recency],Table13[[#This Row],[Recency]])*5, 0)</f>
        <v>3</v>
      </c>
      <c r="AL643" s="15">
        <f>ROUNDUP(_xlfn.PERCENTRANK.INC(Table13[Total Number of Purchases],Table13[[#This Row],[Total Number of Purchases]])*5,0)</f>
        <v>1</v>
      </c>
      <c r="AM643" s="15">
        <f>ROUNDUP(_xlfn.PERCENTRANK.INC(Table13[Total Spend],Table13[[#This Row],[Total Spend]])*5,0)</f>
        <v>1</v>
      </c>
      <c r="AN643" s="15" t="str">
        <f>Table13[[#This Row],[Recency Score]]&amp;Table13[[#This Row],[Frequency Score]]&amp;Table13[[#This Row],[Monetary Score]]</f>
        <v>311</v>
      </c>
      <c r="AO643" s="15" t="str">
        <f>IF(AN643="555","Champions",
IF(AND(LEFT(AN643,1)="5", MID(AN643,2,1)&gt;="3"),"Loyal Customers",
IF(MID(AN643,2,1)="5","Frequent Buyers",
IF(RIGHT(AN643,1)="5","Big Spenders",
IF(LEFT(AN643,1)="4","Potential Loyalists",
IF(LEFT(AN643,1)="3","Needs Attention",
IF(LEFT(AN643,1)="2","About to Sleep",
IF(LEFT(AN643,1)="1","Lost",
IF(LEFT(AN643,1)&lt;="2","At Risk","Others")))))))))</f>
        <v>Needs Attention</v>
      </c>
    </row>
    <row r="644" spans="1:41" x14ac:dyDescent="0.3">
      <c r="A644">
        <v>8181</v>
      </c>
      <c r="B644">
        <v>1978</v>
      </c>
      <c r="C644" t="s">
        <v>38</v>
      </c>
      <c r="D644" t="s">
        <v>31</v>
      </c>
      <c r="E644">
        <v>38593</v>
      </c>
      <c r="F644">
        <v>1</v>
      </c>
      <c r="G644">
        <v>0</v>
      </c>
      <c r="H644" s="1">
        <v>41530</v>
      </c>
      <c r="I644">
        <v>42</v>
      </c>
      <c r="J644">
        <v>51</v>
      </c>
      <c r="K644">
        <v>12</v>
      </c>
      <c r="L644">
        <v>49</v>
      </c>
      <c r="M644">
        <v>17</v>
      </c>
      <c r="N644">
        <v>24</v>
      </c>
      <c r="O644">
        <v>24</v>
      </c>
      <c r="P644">
        <v>3</v>
      </c>
      <c r="Q644">
        <v>4</v>
      </c>
      <c r="R644">
        <v>1</v>
      </c>
      <c r="S644">
        <v>3</v>
      </c>
      <c r="T644">
        <v>8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30</v>
      </c>
      <c r="AC644" s="13">
        <f>SUM(Table13[[#This Row],[MntWines]:[MntGoldProds]])</f>
        <v>177</v>
      </c>
      <c r="AD644" s="13">
        <f>AVERAGE(Table13[[#This Row],[MntWines]:[MntGoldProds]])</f>
        <v>29.5</v>
      </c>
      <c r="AG644">
        <f>SUM(Table13[[#This Row],[NumDealsPurchases]:[NumStorePurchases]])</f>
        <v>11</v>
      </c>
      <c r="AH644" s="14">
        <f>44232-Table13[[#This Row],[Dt_Customer]]</f>
        <v>2702</v>
      </c>
      <c r="AJ644" s="13">
        <f>Table13[[#This Row],[NumDealsPurchases]]/Table13[[#This Row],[Total Number of Purchases]]*100</f>
        <v>27.27272727272727</v>
      </c>
      <c r="AK644">
        <f>6-ROUNDUP(_xlfn.PERCENTRANK.INC(Table13[Recency],Table13[[#This Row],[Recency]])*5, 0)</f>
        <v>3</v>
      </c>
      <c r="AL644" s="15">
        <f>ROUNDUP(_xlfn.PERCENTRANK.INC(Table13[Total Number of Purchases],Table13[[#This Row],[Total Number of Purchases]])*5,0)</f>
        <v>2</v>
      </c>
      <c r="AM644" s="15">
        <f>ROUNDUP(_xlfn.PERCENTRANK.INC(Table13[Total Spend],Table13[[#This Row],[Total Spend]])*5,0)</f>
        <v>2</v>
      </c>
      <c r="AN644" s="15" t="str">
        <f>Table13[[#This Row],[Recency Score]]&amp;Table13[[#This Row],[Frequency Score]]&amp;Table13[[#This Row],[Monetary Score]]</f>
        <v>322</v>
      </c>
      <c r="AO644" s="15" t="str">
        <f>IF(AN644="555","Champions",
IF(AND(LEFT(AN644,1)="5", MID(AN644,2,1)&gt;="3"),"Loyal Customers",
IF(MID(AN644,2,1)="5","Frequent Buyers",
IF(RIGHT(AN644,1)="5","Big Spenders",
IF(LEFT(AN644,1)="4","Potential Loyalists",
IF(LEFT(AN644,1)="3","Needs Attention",
IF(LEFT(AN644,1)="2","About to Sleep",
IF(LEFT(AN644,1)="1","Lost",
IF(LEFT(AN644,1)&lt;="2","At Risk","Others")))))))))</f>
        <v>Needs Attention</v>
      </c>
    </row>
    <row r="645" spans="1:41" x14ac:dyDescent="0.3">
      <c r="A645">
        <v>9283</v>
      </c>
      <c r="B645">
        <v>1978</v>
      </c>
      <c r="C645" t="s">
        <v>28</v>
      </c>
      <c r="D645" t="s">
        <v>31</v>
      </c>
      <c r="E645">
        <v>60199</v>
      </c>
      <c r="F645">
        <v>1</v>
      </c>
      <c r="G645">
        <v>2</v>
      </c>
      <c r="H645" s="1">
        <v>41529</v>
      </c>
      <c r="I645">
        <v>49</v>
      </c>
      <c r="J645">
        <v>8</v>
      </c>
      <c r="K645">
        <v>1</v>
      </c>
      <c r="L645">
        <v>7</v>
      </c>
      <c r="M645">
        <v>2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3</v>
      </c>
      <c r="T645">
        <v>4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32</v>
      </c>
      <c r="AC645" s="13">
        <f>SUM(Table13[[#This Row],[MntWines]:[MntGoldProds]])</f>
        <v>18</v>
      </c>
      <c r="AD645" s="13">
        <f>AVERAGE(Table13[[#This Row],[MntWines]:[MntGoldProds]])</f>
        <v>3</v>
      </c>
      <c r="AG645">
        <f>SUM(Table13[[#This Row],[NumDealsPurchases]:[NumStorePurchases]])</f>
        <v>4</v>
      </c>
      <c r="AH645" s="14">
        <f>44232-Table13[[#This Row],[Dt_Customer]]</f>
        <v>2703</v>
      </c>
      <c r="AJ645" s="13">
        <f>Table13[[#This Row],[NumDealsPurchases]]/Table13[[#This Row],[Total Number of Purchases]]*100</f>
        <v>25</v>
      </c>
      <c r="AK645">
        <f>6-ROUNDUP(_xlfn.PERCENTRANK.INC(Table13[Recency],Table13[[#This Row],[Recency]])*5, 0)</f>
        <v>3</v>
      </c>
      <c r="AL645" s="15">
        <f>ROUNDUP(_xlfn.PERCENTRANK.INC(Table13[Total Number of Purchases],Table13[[#This Row],[Total Number of Purchases]])*5,0)</f>
        <v>1</v>
      </c>
      <c r="AM645" s="15">
        <f>ROUNDUP(_xlfn.PERCENTRANK.INC(Table13[Total Spend],Table13[[#This Row],[Total Spend]])*5,0)</f>
        <v>1</v>
      </c>
      <c r="AN645" s="15" t="str">
        <f>Table13[[#This Row],[Recency Score]]&amp;Table13[[#This Row],[Frequency Score]]&amp;Table13[[#This Row],[Monetary Score]]</f>
        <v>311</v>
      </c>
      <c r="AO645" s="15" t="str">
        <f>IF(AN645="555","Champions",
IF(AND(LEFT(AN645,1)="5", MID(AN645,2,1)&gt;="3"),"Loyal Customers",
IF(MID(AN645,2,1)="5","Frequent Buyers",
IF(RIGHT(AN645,1)="5","Big Spenders",
IF(LEFT(AN645,1)="4","Potential Loyalists",
IF(LEFT(AN645,1)="3","Needs Attention",
IF(LEFT(AN645,1)="2","About to Sleep",
IF(LEFT(AN645,1)="1","Lost",
IF(LEFT(AN645,1)&lt;="2","At Risk","Others")))))))))</f>
        <v>Needs Attention</v>
      </c>
    </row>
    <row r="646" spans="1:41" x14ac:dyDescent="0.3">
      <c r="A646">
        <v>663</v>
      </c>
      <c r="B646">
        <v>1989</v>
      </c>
      <c r="C646" t="s">
        <v>37</v>
      </c>
      <c r="D646" t="s">
        <v>31</v>
      </c>
      <c r="E646">
        <v>33996</v>
      </c>
      <c r="F646">
        <v>0</v>
      </c>
      <c r="G646">
        <v>0</v>
      </c>
      <c r="H646" s="1">
        <v>41528</v>
      </c>
      <c r="I646">
        <v>46</v>
      </c>
      <c r="J646">
        <v>40</v>
      </c>
      <c r="K646">
        <v>2</v>
      </c>
      <c r="L646">
        <v>15</v>
      </c>
      <c r="M646">
        <v>8</v>
      </c>
      <c r="N646">
        <v>0</v>
      </c>
      <c r="O646">
        <v>6</v>
      </c>
      <c r="P646">
        <v>1</v>
      </c>
      <c r="Q646">
        <v>1</v>
      </c>
      <c r="R646">
        <v>1</v>
      </c>
      <c r="S646">
        <v>3</v>
      </c>
      <c r="T646">
        <v>4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30</v>
      </c>
      <c r="AC646" s="13">
        <f>SUM(Table13[[#This Row],[MntWines]:[MntGoldProds]])</f>
        <v>71</v>
      </c>
      <c r="AD646" s="13">
        <f>AVERAGE(Table13[[#This Row],[MntWines]:[MntGoldProds]])</f>
        <v>11.833333333333334</v>
      </c>
      <c r="AG646">
        <f>SUM(Table13[[#This Row],[NumDealsPurchases]:[NumStorePurchases]])</f>
        <v>6</v>
      </c>
      <c r="AH646" s="14">
        <f>44232-Table13[[#This Row],[Dt_Customer]]</f>
        <v>2704</v>
      </c>
      <c r="AJ646" s="13">
        <f>Table13[[#This Row],[NumDealsPurchases]]/Table13[[#This Row],[Total Number of Purchases]]*100</f>
        <v>16.666666666666664</v>
      </c>
      <c r="AK646">
        <f>6-ROUNDUP(_xlfn.PERCENTRANK.INC(Table13[Recency],Table13[[#This Row],[Recency]])*5, 0)</f>
        <v>3</v>
      </c>
      <c r="AL646" s="15">
        <f>ROUNDUP(_xlfn.PERCENTRANK.INC(Table13[Total Number of Purchases],Table13[[#This Row],[Total Number of Purchases]])*5,0)</f>
        <v>1</v>
      </c>
      <c r="AM646" s="15">
        <f>ROUNDUP(_xlfn.PERCENTRANK.INC(Table13[Total Spend],Table13[[#This Row],[Total Spend]])*5,0)</f>
        <v>2</v>
      </c>
      <c r="AN646" s="15" t="str">
        <f>Table13[[#This Row],[Recency Score]]&amp;Table13[[#This Row],[Frequency Score]]&amp;Table13[[#This Row],[Monetary Score]]</f>
        <v>312</v>
      </c>
      <c r="AO646" s="15" t="str">
        <f>IF(AN646="555","Champions",
IF(AND(LEFT(AN646,1)="5", MID(AN646,2,1)&gt;="3"),"Loyal Customers",
IF(MID(AN646,2,1)="5","Frequent Buyers",
IF(RIGHT(AN646,1)="5","Big Spenders",
IF(LEFT(AN646,1)="4","Potential Loyalists",
IF(LEFT(AN646,1)="3","Needs Attention",
IF(LEFT(AN646,1)="2","About to Sleep",
IF(LEFT(AN646,1)="1","Lost",
IF(LEFT(AN646,1)&lt;="2","At Risk","Others")))))))))</f>
        <v>Needs Attention</v>
      </c>
    </row>
    <row r="647" spans="1:41" x14ac:dyDescent="0.3">
      <c r="A647">
        <v>8299</v>
      </c>
      <c r="B647">
        <v>1989</v>
      </c>
      <c r="C647" t="s">
        <v>37</v>
      </c>
      <c r="D647" t="s">
        <v>31</v>
      </c>
      <c r="E647">
        <v>33996</v>
      </c>
      <c r="F647">
        <v>0</v>
      </c>
      <c r="G647">
        <v>0</v>
      </c>
      <c r="H647" s="1">
        <v>41528</v>
      </c>
      <c r="I647">
        <v>46</v>
      </c>
      <c r="J647">
        <v>40</v>
      </c>
      <c r="K647">
        <v>2</v>
      </c>
      <c r="L647">
        <v>15</v>
      </c>
      <c r="M647">
        <v>8</v>
      </c>
      <c r="N647">
        <v>0</v>
      </c>
      <c r="O647">
        <v>6</v>
      </c>
      <c r="P647">
        <v>1</v>
      </c>
      <c r="Q647">
        <v>1</v>
      </c>
      <c r="R647">
        <v>1</v>
      </c>
      <c r="S647">
        <v>3</v>
      </c>
      <c r="T647">
        <v>4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43</v>
      </c>
      <c r="AC647" s="13">
        <f>SUM(Table13[[#This Row],[MntWines]:[MntGoldProds]])</f>
        <v>71</v>
      </c>
      <c r="AD647" s="13">
        <f>AVERAGE(Table13[[#This Row],[MntWines]:[MntGoldProds]])</f>
        <v>11.833333333333334</v>
      </c>
      <c r="AG647">
        <f>SUM(Table13[[#This Row],[NumDealsPurchases]:[NumStorePurchases]])</f>
        <v>6</v>
      </c>
      <c r="AH647" s="14">
        <f>44232-Table13[[#This Row],[Dt_Customer]]</f>
        <v>2704</v>
      </c>
      <c r="AJ647" s="13">
        <f>Table13[[#This Row],[NumDealsPurchases]]/Table13[[#This Row],[Total Number of Purchases]]*100</f>
        <v>16.666666666666664</v>
      </c>
      <c r="AK647">
        <f>6-ROUNDUP(_xlfn.PERCENTRANK.INC(Table13[Recency],Table13[[#This Row],[Recency]])*5, 0)</f>
        <v>3</v>
      </c>
      <c r="AL647" s="15">
        <f>ROUNDUP(_xlfn.PERCENTRANK.INC(Table13[Total Number of Purchases],Table13[[#This Row],[Total Number of Purchases]])*5,0)</f>
        <v>1</v>
      </c>
      <c r="AM647" s="15">
        <f>ROUNDUP(_xlfn.PERCENTRANK.INC(Table13[Total Spend],Table13[[#This Row],[Total Spend]])*5,0)</f>
        <v>2</v>
      </c>
      <c r="AN647" s="15" t="str">
        <f>Table13[[#This Row],[Recency Score]]&amp;Table13[[#This Row],[Frequency Score]]&amp;Table13[[#This Row],[Monetary Score]]</f>
        <v>312</v>
      </c>
      <c r="AO647" s="15" t="str">
        <f>IF(AN647="555","Champions",
IF(AND(LEFT(AN647,1)="5", MID(AN647,2,1)&gt;="3"),"Loyal Customers",
IF(MID(AN647,2,1)="5","Frequent Buyers",
IF(RIGHT(AN647,1)="5","Big Spenders",
IF(LEFT(AN647,1)="4","Potential Loyalists",
IF(LEFT(AN647,1)="3","Needs Attention",
IF(LEFT(AN647,1)="2","About to Sleep",
IF(LEFT(AN647,1)="1","Lost",
IF(LEFT(AN647,1)&lt;="2","At Risk","Others")))))))))</f>
        <v>Needs Attention</v>
      </c>
    </row>
    <row r="648" spans="1:41" x14ac:dyDescent="0.3">
      <c r="A648">
        <v>3075</v>
      </c>
      <c r="B648">
        <v>1972</v>
      </c>
      <c r="C648" t="s">
        <v>37</v>
      </c>
      <c r="D648" t="s">
        <v>33</v>
      </c>
      <c r="E648">
        <v>59973</v>
      </c>
      <c r="F648">
        <v>0</v>
      </c>
      <c r="G648">
        <v>0</v>
      </c>
      <c r="H648" s="1">
        <v>41528</v>
      </c>
      <c r="I648">
        <v>47</v>
      </c>
      <c r="J648">
        <v>130</v>
      </c>
      <c r="K648">
        <v>30</v>
      </c>
      <c r="L648">
        <v>168</v>
      </c>
      <c r="M648">
        <v>20</v>
      </c>
      <c r="N648">
        <v>34</v>
      </c>
      <c r="O648">
        <v>0</v>
      </c>
      <c r="P648">
        <v>1</v>
      </c>
      <c r="Q648">
        <v>3</v>
      </c>
      <c r="R648">
        <v>4</v>
      </c>
      <c r="S648">
        <v>7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t="s">
        <v>30</v>
      </c>
      <c r="AC648" s="13">
        <f>SUM(Table13[[#This Row],[MntWines]:[MntGoldProds]])</f>
        <v>382</v>
      </c>
      <c r="AD648" s="13">
        <f>AVERAGE(Table13[[#This Row],[MntWines]:[MntGoldProds]])</f>
        <v>63.666666666666664</v>
      </c>
      <c r="AG648">
        <f>SUM(Table13[[#This Row],[NumDealsPurchases]:[NumStorePurchases]])</f>
        <v>15</v>
      </c>
      <c r="AH648" s="14">
        <f>44232-Table13[[#This Row],[Dt_Customer]]</f>
        <v>2704</v>
      </c>
      <c r="AJ648" s="13">
        <f>Table13[[#This Row],[NumDealsPurchases]]/Table13[[#This Row],[Total Number of Purchases]]*100</f>
        <v>6.666666666666667</v>
      </c>
      <c r="AK648">
        <f>6-ROUNDUP(_xlfn.PERCENTRANK.INC(Table13[Recency],Table13[[#This Row],[Recency]])*5, 0)</f>
        <v>3</v>
      </c>
      <c r="AL648" s="15">
        <f>ROUNDUP(_xlfn.PERCENTRANK.INC(Table13[Total Number of Purchases],Table13[[#This Row],[Total Number of Purchases]])*5,0)</f>
        <v>3</v>
      </c>
      <c r="AM648" s="15">
        <f>ROUNDUP(_xlfn.PERCENTRANK.INC(Table13[Total Spend],Table13[[#This Row],[Total Spend]])*5,0)</f>
        <v>3</v>
      </c>
      <c r="AN648" s="15" t="str">
        <f>Table13[[#This Row],[Recency Score]]&amp;Table13[[#This Row],[Frequency Score]]&amp;Table13[[#This Row],[Monetary Score]]</f>
        <v>333</v>
      </c>
      <c r="AO648" s="15" t="str">
        <f>IF(AN648="555","Champions",
IF(AND(LEFT(AN648,1)="5", MID(AN648,2,1)&gt;="3"),"Loyal Customers",
IF(MID(AN648,2,1)="5","Frequent Buyers",
IF(RIGHT(AN648,1)="5","Big Spenders",
IF(LEFT(AN648,1)="4","Potential Loyalists",
IF(LEFT(AN648,1)="3","Needs Attention",
IF(LEFT(AN648,1)="2","About to Sleep",
IF(LEFT(AN648,1)="1","Lost",
IF(LEFT(AN648,1)&lt;="2","At Risk","Others")))))))))</f>
        <v>Needs Attention</v>
      </c>
    </row>
    <row r="649" spans="1:41" x14ac:dyDescent="0.3">
      <c r="A649">
        <v>6103</v>
      </c>
      <c r="B649">
        <v>1948</v>
      </c>
      <c r="C649" t="s">
        <v>28</v>
      </c>
      <c r="D649" t="s">
        <v>33</v>
      </c>
      <c r="E649">
        <v>42192</v>
      </c>
      <c r="F649">
        <v>0</v>
      </c>
      <c r="G649">
        <v>0</v>
      </c>
      <c r="H649" s="1">
        <v>41523</v>
      </c>
      <c r="I649">
        <v>40</v>
      </c>
      <c r="J649">
        <v>40</v>
      </c>
      <c r="K649">
        <v>15</v>
      </c>
      <c r="L649">
        <v>15</v>
      </c>
      <c r="M649">
        <v>17</v>
      </c>
      <c r="N649">
        <v>6</v>
      </c>
      <c r="O649">
        <v>7</v>
      </c>
      <c r="P649">
        <v>1</v>
      </c>
      <c r="Q649">
        <v>2</v>
      </c>
      <c r="R649">
        <v>1</v>
      </c>
      <c r="S649">
        <v>3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36</v>
      </c>
      <c r="AC649" s="13">
        <f>SUM(Table13[[#This Row],[MntWines]:[MntGoldProds]])</f>
        <v>100</v>
      </c>
      <c r="AD649" s="13">
        <f>AVERAGE(Table13[[#This Row],[MntWines]:[MntGoldProds]])</f>
        <v>16.666666666666668</v>
      </c>
      <c r="AG649">
        <f>SUM(Table13[[#This Row],[NumDealsPurchases]:[NumStorePurchases]])</f>
        <v>7</v>
      </c>
      <c r="AH649" s="14">
        <f>44232-Table13[[#This Row],[Dt_Customer]]</f>
        <v>2709</v>
      </c>
      <c r="AJ649" s="13">
        <f>Table13[[#This Row],[NumDealsPurchases]]/Table13[[#This Row],[Total Number of Purchases]]*100</f>
        <v>14.285714285714285</v>
      </c>
      <c r="AK649">
        <f>6-ROUNDUP(_xlfn.PERCENTRANK.INC(Table13[Recency],Table13[[#This Row],[Recency]])*5, 0)</f>
        <v>3</v>
      </c>
      <c r="AL649" s="15">
        <f>ROUNDUP(_xlfn.PERCENTRANK.INC(Table13[Total Number of Purchases],Table13[[#This Row],[Total Number of Purchases]])*5,0)</f>
        <v>1</v>
      </c>
      <c r="AM649" s="15">
        <f>ROUNDUP(_xlfn.PERCENTRANK.INC(Table13[Total Spend],Table13[[#This Row],[Total Spend]])*5,0)</f>
        <v>2</v>
      </c>
      <c r="AN649" s="15" t="str">
        <f>Table13[[#This Row],[Recency Score]]&amp;Table13[[#This Row],[Frequency Score]]&amp;Table13[[#This Row],[Monetary Score]]</f>
        <v>312</v>
      </c>
      <c r="AO649" s="15" t="str">
        <f>IF(AN649="555","Champions",
IF(AND(LEFT(AN649,1)="5", MID(AN649,2,1)&gt;="3"),"Loyal Customers",
IF(MID(AN649,2,1)="5","Frequent Buyers",
IF(RIGHT(AN649,1)="5","Big Spenders",
IF(LEFT(AN649,1)="4","Potential Loyalists",
IF(LEFT(AN649,1)="3","Needs Attention",
IF(LEFT(AN649,1)="2","About to Sleep",
IF(LEFT(AN649,1)="1","Lost",
IF(LEFT(AN649,1)&lt;="2","At Risk","Others")))))))))</f>
        <v>Needs Attention</v>
      </c>
    </row>
    <row r="650" spans="1:41" x14ac:dyDescent="0.3">
      <c r="A650">
        <v>2478</v>
      </c>
      <c r="B650">
        <v>1973</v>
      </c>
      <c r="C650" t="s">
        <v>28</v>
      </c>
      <c r="D650" t="s">
        <v>33</v>
      </c>
      <c r="E650">
        <v>25410</v>
      </c>
      <c r="F650">
        <v>1</v>
      </c>
      <c r="G650">
        <v>0</v>
      </c>
      <c r="H650" s="1">
        <v>41517</v>
      </c>
      <c r="I650">
        <v>48</v>
      </c>
      <c r="J650">
        <v>2</v>
      </c>
      <c r="K650">
        <v>2</v>
      </c>
      <c r="L650">
        <v>4</v>
      </c>
      <c r="M650">
        <v>13</v>
      </c>
      <c r="N650">
        <v>13</v>
      </c>
      <c r="O650">
        <v>4</v>
      </c>
      <c r="P650">
        <v>1</v>
      </c>
      <c r="Q650">
        <v>1</v>
      </c>
      <c r="R650">
        <v>0</v>
      </c>
      <c r="S650">
        <v>4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30</v>
      </c>
      <c r="AC650" s="13">
        <f>SUM(Table13[[#This Row],[MntWines]:[MntGoldProds]])</f>
        <v>38</v>
      </c>
      <c r="AD650" s="13">
        <f>AVERAGE(Table13[[#This Row],[MntWines]:[MntGoldProds]])</f>
        <v>6.333333333333333</v>
      </c>
      <c r="AG650">
        <f>SUM(Table13[[#This Row],[NumDealsPurchases]:[NumStorePurchases]])</f>
        <v>6</v>
      </c>
      <c r="AH650" s="14">
        <f>44232-Table13[[#This Row],[Dt_Customer]]</f>
        <v>2715</v>
      </c>
      <c r="AJ650" s="13">
        <f>Table13[[#This Row],[NumDealsPurchases]]/Table13[[#This Row],[Total Number of Purchases]]*100</f>
        <v>16.666666666666664</v>
      </c>
      <c r="AK650">
        <f>6-ROUNDUP(_xlfn.PERCENTRANK.INC(Table13[Recency],Table13[[#This Row],[Recency]])*5, 0)</f>
        <v>3</v>
      </c>
      <c r="AL650" s="15">
        <f>ROUNDUP(_xlfn.PERCENTRANK.INC(Table13[Total Number of Purchases],Table13[[#This Row],[Total Number of Purchases]])*5,0)</f>
        <v>1</v>
      </c>
      <c r="AM650" s="15">
        <f>ROUNDUP(_xlfn.PERCENTRANK.INC(Table13[Total Spend],Table13[[#This Row],[Total Spend]])*5,0)</f>
        <v>1</v>
      </c>
      <c r="AN650" s="15" t="str">
        <f>Table13[[#This Row],[Recency Score]]&amp;Table13[[#This Row],[Frequency Score]]&amp;Table13[[#This Row],[Monetary Score]]</f>
        <v>311</v>
      </c>
      <c r="AO650" s="15" t="str">
        <f>IF(AN650="555","Champions",
IF(AND(LEFT(AN650,1)="5", MID(AN650,2,1)&gt;="3"),"Loyal Customers",
IF(MID(AN650,2,1)="5","Frequent Buyers",
IF(RIGHT(AN650,1)="5","Big Spenders",
IF(LEFT(AN650,1)="4","Potential Loyalists",
IF(LEFT(AN650,1)="3","Needs Attention",
IF(LEFT(AN650,1)="2","About to Sleep",
IF(LEFT(AN650,1)="1","Lost",
IF(LEFT(AN650,1)&lt;="2","At Risk","Others")))))))))</f>
        <v>Needs Attention</v>
      </c>
    </row>
    <row r="651" spans="1:41" x14ac:dyDescent="0.3">
      <c r="A651">
        <v>800</v>
      </c>
      <c r="B651">
        <v>1960</v>
      </c>
      <c r="C651" t="s">
        <v>28</v>
      </c>
      <c r="D651" t="s">
        <v>35</v>
      </c>
      <c r="E651">
        <v>44512</v>
      </c>
      <c r="F651">
        <v>1</v>
      </c>
      <c r="G651">
        <v>1</v>
      </c>
      <c r="H651" s="1">
        <v>41516</v>
      </c>
      <c r="I651">
        <v>57</v>
      </c>
      <c r="J651">
        <v>23</v>
      </c>
      <c r="K651">
        <v>1</v>
      </c>
      <c r="L651">
        <v>6</v>
      </c>
      <c r="M651">
        <v>0</v>
      </c>
      <c r="N651">
        <v>0</v>
      </c>
      <c r="O651">
        <v>2</v>
      </c>
      <c r="P651">
        <v>2</v>
      </c>
      <c r="Q651">
        <v>1</v>
      </c>
      <c r="R651">
        <v>0</v>
      </c>
      <c r="S651">
        <v>3</v>
      </c>
      <c r="T651">
        <v>4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43</v>
      </c>
      <c r="AC651" s="13">
        <f>SUM(Table13[[#This Row],[MntWines]:[MntGoldProds]])</f>
        <v>32</v>
      </c>
      <c r="AD651" s="13">
        <f>AVERAGE(Table13[[#This Row],[MntWines]:[MntGoldProds]])</f>
        <v>5.333333333333333</v>
      </c>
      <c r="AG651">
        <f>SUM(Table13[[#This Row],[NumDealsPurchases]:[NumStorePurchases]])</f>
        <v>6</v>
      </c>
      <c r="AH651" s="14">
        <f>44232-Table13[[#This Row],[Dt_Customer]]</f>
        <v>2716</v>
      </c>
      <c r="AJ651" s="13">
        <f>Table13[[#This Row],[NumDealsPurchases]]/Table13[[#This Row],[Total Number of Purchases]]*100</f>
        <v>33.333333333333329</v>
      </c>
      <c r="AK651">
        <f>6-ROUNDUP(_xlfn.PERCENTRANK.INC(Table13[Recency],Table13[[#This Row],[Recency]])*5, 0)</f>
        <v>3</v>
      </c>
      <c r="AL651" s="15">
        <f>ROUNDUP(_xlfn.PERCENTRANK.INC(Table13[Total Number of Purchases],Table13[[#This Row],[Total Number of Purchases]])*5,0)</f>
        <v>1</v>
      </c>
      <c r="AM651" s="15">
        <f>ROUNDUP(_xlfn.PERCENTRANK.INC(Table13[Total Spend],Table13[[#This Row],[Total Spend]])*5,0)</f>
        <v>1</v>
      </c>
      <c r="AN651" s="15" t="str">
        <f>Table13[[#This Row],[Recency Score]]&amp;Table13[[#This Row],[Frequency Score]]&amp;Table13[[#This Row],[Monetary Score]]</f>
        <v>311</v>
      </c>
      <c r="AO651" s="15" t="str">
        <f>IF(AN651="555","Champions",
IF(AND(LEFT(AN651,1)="5", MID(AN651,2,1)&gt;="3"),"Loyal Customers",
IF(MID(AN651,2,1)="5","Frequent Buyers",
IF(RIGHT(AN651,1)="5","Big Spenders",
IF(LEFT(AN651,1)="4","Potential Loyalists",
IF(LEFT(AN651,1)="3","Needs Attention",
IF(LEFT(AN651,1)="2","About to Sleep",
IF(LEFT(AN651,1)="1","Lost",
IF(LEFT(AN651,1)&lt;="2","At Risk","Others")))))))))</f>
        <v>Needs Attention</v>
      </c>
    </row>
    <row r="652" spans="1:41" x14ac:dyDescent="0.3">
      <c r="A652">
        <v>2557</v>
      </c>
      <c r="B652">
        <v>1970</v>
      </c>
      <c r="C652" t="s">
        <v>41</v>
      </c>
      <c r="D652" t="s">
        <v>31</v>
      </c>
      <c r="E652">
        <v>29548</v>
      </c>
      <c r="F652">
        <v>1</v>
      </c>
      <c r="G652">
        <v>0</v>
      </c>
      <c r="H652" s="1">
        <v>41515</v>
      </c>
      <c r="I652">
        <v>52</v>
      </c>
      <c r="J652">
        <v>7</v>
      </c>
      <c r="K652">
        <v>1</v>
      </c>
      <c r="L652">
        <v>6</v>
      </c>
      <c r="M652">
        <v>3</v>
      </c>
      <c r="N652">
        <v>1</v>
      </c>
      <c r="O652">
        <v>11</v>
      </c>
      <c r="P652">
        <v>1</v>
      </c>
      <c r="Q652">
        <v>1</v>
      </c>
      <c r="R652">
        <v>1</v>
      </c>
      <c r="S652">
        <v>2</v>
      </c>
      <c r="T652">
        <v>4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 t="s">
        <v>30</v>
      </c>
      <c r="AC652" s="13">
        <f>SUM(Table13[[#This Row],[MntWines]:[MntGoldProds]])</f>
        <v>29</v>
      </c>
      <c r="AD652" s="13">
        <f>AVERAGE(Table13[[#This Row],[MntWines]:[MntGoldProds]])</f>
        <v>4.833333333333333</v>
      </c>
      <c r="AG652">
        <f>SUM(Table13[[#This Row],[NumDealsPurchases]:[NumStorePurchases]])</f>
        <v>5</v>
      </c>
      <c r="AH652" s="14">
        <f>44232-Table13[[#This Row],[Dt_Customer]]</f>
        <v>2717</v>
      </c>
      <c r="AJ652" s="13">
        <f>Table13[[#This Row],[NumDealsPurchases]]/Table13[[#This Row],[Total Number of Purchases]]*100</f>
        <v>20</v>
      </c>
      <c r="AK652">
        <f>6-ROUNDUP(_xlfn.PERCENTRANK.INC(Table13[Recency],Table13[[#This Row],[Recency]])*5, 0)</f>
        <v>3</v>
      </c>
      <c r="AL652" s="15">
        <f>ROUNDUP(_xlfn.PERCENTRANK.INC(Table13[Total Number of Purchases],Table13[[#This Row],[Total Number of Purchases]])*5,0)</f>
        <v>1</v>
      </c>
      <c r="AM652" s="15">
        <f>ROUNDUP(_xlfn.PERCENTRANK.INC(Table13[Total Spend],Table13[[#This Row],[Total Spend]])*5,0)</f>
        <v>1</v>
      </c>
      <c r="AN652" s="15" t="str">
        <f>Table13[[#This Row],[Recency Score]]&amp;Table13[[#This Row],[Frequency Score]]&amp;Table13[[#This Row],[Monetary Score]]</f>
        <v>311</v>
      </c>
      <c r="AO652" s="15" t="str">
        <f>IF(AN652="555","Champions",
IF(AND(LEFT(AN652,1)="5", MID(AN652,2,1)&gt;="3"),"Loyal Customers",
IF(MID(AN652,2,1)="5","Frequent Buyers",
IF(RIGHT(AN652,1)="5","Big Spenders",
IF(LEFT(AN652,1)="4","Potential Loyalists",
IF(LEFT(AN652,1)="3","Needs Attention",
IF(LEFT(AN652,1)="2","About to Sleep",
IF(LEFT(AN652,1)="1","Lost",
IF(LEFT(AN652,1)&lt;="2","At Risk","Others")))))))))</f>
        <v>Needs Attention</v>
      </c>
    </row>
    <row r="653" spans="1:41" x14ac:dyDescent="0.3">
      <c r="A653">
        <v>10738</v>
      </c>
      <c r="B653">
        <v>1951</v>
      </c>
      <c r="C653" t="s">
        <v>41</v>
      </c>
      <c r="D653" t="s">
        <v>31</v>
      </c>
      <c r="E653">
        <v>49389</v>
      </c>
      <c r="F653">
        <v>1</v>
      </c>
      <c r="G653">
        <v>1</v>
      </c>
      <c r="H653" s="1">
        <v>41515</v>
      </c>
      <c r="I653">
        <v>55</v>
      </c>
      <c r="J653">
        <v>40</v>
      </c>
      <c r="K653">
        <v>0</v>
      </c>
      <c r="L653">
        <v>19</v>
      </c>
      <c r="M653">
        <v>2</v>
      </c>
      <c r="N653">
        <v>1</v>
      </c>
      <c r="O653">
        <v>3</v>
      </c>
      <c r="P653">
        <v>1</v>
      </c>
      <c r="Q653">
        <v>2</v>
      </c>
      <c r="R653">
        <v>0</v>
      </c>
      <c r="S653">
        <v>3</v>
      </c>
      <c r="T653">
        <v>7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36</v>
      </c>
      <c r="AC653" s="13">
        <f>SUM(Table13[[#This Row],[MntWines]:[MntGoldProds]])</f>
        <v>65</v>
      </c>
      <c r="AD653" s="13">
        <f>AVERAGE(Table13[[#This Row],[MntWines]:[MntGoldProds]])</f>
        <v>10.833333333333334</v>
      </c>
      <c r="AG653">
        <f>SUM(Table13[[#This Row],[NumDealsPurchases]:[NumStorePurchases]])</f>
        <v>6</v>
      </c>
      <c r="AH653" s="14">
        <f>44232-Table13[[#This Row],[Dt_Customer]]</f>
        <v>2717</v>
      </c>
      <c r="AJ653" s="13">
        <f>Table13[[#This Row],[NumDealsPurchases]]/Table13[[#This Row],[Total Number of Purchases]]*100</f>
        <v>16.666666666666664</v>
      </c>
      <c r="AK653">
        <f>6-ROUNDUP(_xlfn.PERCENTRANK.INC(Table13[Recency],Table13[[#This Row],[Recency]])*5, 0)</f>
        <v>3</v>
      </c>
      <c r="AL653" s="15">
        <f>ROUNDUP(_xlfn.PERCENTRANK.INC(Table13[Total Number of Purchases],Table13[[#This Row],[Total Number of Purchases]])*5,0)</f>
        <v>1</v>
      </c>
      <c r="AM653" s="15">
        <f>ROUNDUP(_xlfn.PERCENTRANK.INC(Table13[Total Spend],Table13[[#This Row],[Total Spend]])*5,0)</f>
        <v>2</v>
      </c>
      <c r="AN653" s="15" t="str">
        <f>Table13[[#This Row],[Recency Score]]&amp;Table13[[#This Row],[Frequency Score]]&amp;Table13[[#This Row],[Monetary Score]]</f>
        <v>312</v>
      </c>
      <c r="AO653" s="15" t="str">
        <f>IF(AN653="555","Champions",
IF(AND(LEFT(AN653,1)="5", MID(AN653,2,1)&gt;="3"),"Loyal Customers",
IF(MID(AN653,2,1)="5","Frequent Buyers",
IF(RIGHT(AN653,1)="5","Big Spenders",
IF(LEFT(AN653,1)="4","Potential Loyalists",
IF(LEFT(AN653,1)="3","Needs Attention",
IF(LEFT(AN653,1)="2","About to Sleep",
IF(LEFT(AN653,1)="1","Lost",
IF(LEFT(AN653,1)&lt;="2","At Risk","Others")))))))))</f>
        <v>Needs Attention</v>
      </c>
    </row>
    <row r="654" spans="1:41" x14ac:dyDescent="0.3">
      <c r="A654">
        <v>3120</v>
      </c>
      <c r="B654">
        <v>1981</v>
      </c>
      <c r="C654" t="s">
        <v>28</v>
      </c>
      <c r="D654" t="s">
        <v>35</v>
      </c>
      <c r="E654">
        <v>38547</v>
      </c>
      <c r="F654">
        <v>1</v>
      </c>
      <c r="G654">
        <v>0</v>
      </c>
      <c r="H654" s="1">
        <v>41514</v>
      </c>
      <c r="I654">
        <v>49</v>
      </c>
      <c r="J654">
        <v>6</v>
      </c>
      <c r="K654">
        <v>1</v>
      </c>
      <c r="L654">
        <v>10</v>
      </c>
      <c r="M654">
        <v>0</v>
      </c>
      <c r="N654">
        <v>1</v>
      </c>
      <c r="O654">
        <v>4</v>
      </c>
      <c r="P654">
        <v>1</v>
      </c>
      <c r="Q654">
        <v>1</v>
      </c>
      <c r="R654">
        <v>0</v>
      </c>
      <c r="S654">
        <v>2</v>
      </c>
      <c r="T654">
        <v>8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 t="s">
        <v>32</v>
      </c>
      <c r="AC654" s="13">
        <f>SUM(Table13[[#This Row],[MntWines]:[MntGoldProds]])</f>
        <v>22</v>
      </c>
      <c r="AD654" s="13">
        <f>AVERAGE(Table13[[#This Row],[MntWines]:[MntGoldProds]])</f>
        <v>3.6666666666666665</v>
      </c>
      <c r="AG654">
        <f>SUM(Table13[[#This Row],[NumDealsPurchases]:[NumStorePurchases]])</f>
        <v>4</v>
      </c>
      <c r="AH654" s="14">
        <f>44232-Table13[[#This Row],[Dt_Customer]]</f>
        <v>2718</v>
      </c>
      <c r="AJ654" s="13">
        <f>Table13[[#This Row],[NumDealsPurchases]]/Table13[[#This Row],[Total Number of Purchases]]*100</f>
        <v>25</v>
      </c>
      <c r="AK654">
        <f>6-ROUNDUP(_xlfn.PERCENTRANK.INC(Table13[Recency],Table13[[#This Row],[Recency]])*5, 0)</f>
        <v>3</v>
      </c>
      <c r="AL654" s="15">
        <f>ROUNDUP(_xlfn.PERCENTRANK.INC(Table13[Total Number of Purchases],Table13[[#This Row],[Total Number of Purchases]])*5,0)</f>
        <v>1</v>
      </c>
      <c r="AM654" s="15">
        <f>ROUNDUP(_xlfn.PERCENTRANK.INC(Table13[Total Spend],Table13[[#This Row],[Total Spend]])*5,0)</f>
        <v>1</v>
      </c>
      <c r="AN654" s="15" t="str">
        <f>Table13[[#This Row],[Recency Score]]&amp;Table13[[#This Row],[Frequency Score]]&amp;Table13[[#This Row],[Monetary Score]]</f>
        <v>311</v>
      </c>
      <c r="AO654" s="15" t="str">
        <f>IF(AN654="555","Champions",
IF(AND(LEFT(AN654,1)="5", MID(AN654,2,1)&gt;="3"),"Loyal Customers",
IF(MID(AN654,2,1)="5","Frequent Buyers",
IF(RIGHT(AN654,1)="5","Big Spenders",
IF(LEFT(AN654,1)="4","Potential Loyalists",
IF(LEFT(AN654,1)="3","Needs Attention",
IF(LEFT(AN654,1)="2","About to Sleep",
IF(LEFT(AN654,1)="1","Lost",
IF(LEFT(AN654,1)&lt;="2","At Risk","Others")))))))))</f>
        <v>Needs Attention</v>
      </c>
    </row>
    <row r="655" spans="1:41" x14ac:dyDescent="0.3">
      <c r="A655">
        <v>1160</v>
      </c>
      <c r="B655">
        <v>1970</v>
      </c>
      <c r="C655" t="s">
        <v>28</v>
      </c>
      <c r="D655" t="s">
        <v>33</v>
      </c>
      <c r="E655">
        <v>13260</v>
      </c>
      <c r="F655">
        <v>1</v>
      </c>
      <c r="G655">
        <v>1</v>
      </c>
      <c r="H655" s="1">
        <v>41509</v>
      </c>
      <c r="I655">
        <v>48</v>
      </c>
      <c r="J655">
        <v>9</v>
      </c>
      <c r="K655">
        <v>4</v>
      </c>
      <c r="L655">
        <v>17</v>
      </c>
      <c r="M655">
        <v>10</v>
      </c>
      <c r="N655">
        <v>2</v>
      </c>
      <c r="O655">
        <v>7</v>
      </c>
      <c r="P655">
        <v>4</v>
      </c>
      <c r="Q655">
        <v>3</v>
      </c>
      <c r="R655">
        <v>0</v>
      </c>
      <c r="S655">
        <v>3</v>
      </c>
      <c r="T655">
        <v>8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t="s">
        <v>30</v>
      </c>
      <c r="AC655" s="13">
        <f>SUM(Table13[[#This Row],[MntWines]:[MntGoldProds]])</f>
        <v>49</v>
      </c>
      <c r="AD655" s="13">
        <f>AVERAGE(Table13[[#This Row],[MntWines]:[MntGoldProds]])</f>
        <v>8.1666666666666661</v>
      </c>
      <c r="AG655">
        <f>SUM(Table13[[#This Row],[NumDealsPurchases]:[NumStorePurchases]])</f>
        <v>10</v>
      </c>
      <c r="AH655" s="14">
        <f>44232-Table13[[#This Row],[Dt_Customer]]</f>
        <v>2723</v>
      </c>
      <c r="AJ655" s="13">
        <f>Table13[[#This Row],[NumDealsPurchases]]/Table13[[#This Row],[Total Number of Purchases]]*100</f>
        <v>40</v>
      </c>
      <c r="AK655">
        <f>6-ROUNDUP(_xlfn.PERCENTRANK.INC(Table13[Recency],Table13[[#This Row],[Recency]])*5, 0)</f>
        <v>3</v>
      </c>
      <c r="AL655" s="15">
        <f>ROUNDUP(_xlfn.PERCENTRANK.INC(Table13[Total Number of Purchases],Table13[[#This Row],[Total Number of Purchases]])*5,0)</f>
        <v>2</v>
      </c>
      <c r="AM655" s="15">
        <f>ROUNDUP(_xlfn.PERCENTRANK.INC(Table13[Total Spend],Table13[[#This Row],[Total Spend]])*5,0)</f>
        <v>1</v>
      </c>
      <c r="AN655" s="15" t="str">
        <f>Table13[[#This Row],[Recency Score]]&amp;Table13[[#This Row],[Frequency Score]]&amp;Table13[[#This Row],[Monetary Score]]</f>
        <v>321</v>
      </c>
      <c r="AO655" s="15" t="str">
        <f>IF(AN655="555","Champions",
IF(AND(LEFT(AN655,1)="5", MID(AN655,2,1)&gt;="3"),"Loyal Customers",
IF(MID(AN655,2,1)="5","Frequent Buyers",
IF(RIGHT(AN655,1)="5","Big Spenders",
IF(LEFT(AN655,1)="4","Potential Loyalists",
IF(LEFT(AN655,1)="3","Needs Attention",
IF(LEFT(AN655,1)="2","About to Sleep",
IF(LEFT(AN655,1)="1","Lost",
IF(LEFT(AN655,1)&lt;="2","At Risk","Others")))))))))</f>
        <v>Needs Attention</v>
      </c>
    </row>
    <row r="656" spans="1:41" x14ac:dyDescent="0.3">
      <c r="A656">
        <v>5868</v>
      </c>
      <c r="B656">
        <v>1980</v>
      </c>
      <c r="C656" t="s">
        <v>28</v>
      </c>
      <c r="D656" t="s">
        <v>33</v>
      </c>
      <c r="E656">
        <v>19107</v>
      </c>
      <c r="F656">
        <v>1</v>
      </c>
      <c r="G656">
        <v>0</v>
      </c>
      <c r="H656" s="1">
        <v>41508</v>
      </c>
      <c r="I656">
        <v>49</v>
      </c>
      <c r="J656">
        <v>2</v>
      </c>
      <c r="K656">
        <v>4</v>
      </c>
      <c r="L656">
        <v>9</v>
      </c>
      <c r="M656">
        <v>10</v>
      </c>
      <c r="N656">
        <v>5</v>
      </c>
      <c r="O656">
        <v>16</v>
      </c>
      <c r="P656">
        <v>2</v>
      </c>
      <c r="Q656">
        <v>1</v>
      </c>
      <c r="R656">
        <v>0</v>
      </c>
      <c r="S656">
        <v>3</v>
      </c>
      <c r="T656">
        <v>7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32</v>
      </c>
      <c r="AC656" s="13">
        <f>SUM(Table13[[#This Row],[MntWines]:[MntGoldProds]])</f>
        <v>46</v>
      </c>
      <c r="AD656" s="13">
        <f>AVERAGE(Table13[[#This Row],[MntWines]:[MntGoldProds]])</f>
        <v>7.666666666666667</v>
      </c>
      <c r="AG656">
        <f>SUM(Table13[[#This Row],[NumDealsPurchases]:[NumStorePurchases]])</f>
        <v>6</v>
      </c>
      <c r="AH656" s="14">
        <f>44232-Table13[[#This Row],[Dt_Customer]]</f>
        <v>2724</v>
      </c>
      <c r="AJ656" s="13">
        <f>Table13[[#This Row],[NumDealsPurchases]]/Table13[[#This Row],[Total Number of Purchases]]*100</f>
        <v>33.333333333333329</v>
      </c>
      <c r="AK656">
        <f>6-ROUNDUP(_xlfn.PERCENTRANK.INC(Table13[Recency],Table13[[#This Row],[Recency]])*5, 0)</f>
        <v>3</v>
      </c>
      <c r="AL656" s="15">
        <f>ROUNDUP(_xlfn.PERCENTRANK.INC(Table13[Total Number of Purchases],Table13[[#This Row],[Total Number of Purchases]])*5,0)</f>
        <v>1</v>
      </c>
      <c r="AM656" s="15">
        <f>ROUNDUP(_xlfn.PERCENTRANK.INC(Table13[Total Spend],Table13[[#This Row],[Total Spend]])*5,0)</f>
        <v>1</v>
      </c>
      <c r="AN656" s="15" t="str">
        <f>Table13[[#This Row],[Recency Score]]&amp;Table13[[#This Row],[Frequency Score]]&amp;Table13[[#This Row],[Monetary Score]]</f>
        <v>311</v>
      </c>
      <c r="AO656" s="15" t="str">
        <f>IF(AN656="555","Champions",
IF(AND(LEFT(AN656,1)="5", MID(AN656,2,1)&gt;="3"),"Loyal Customers",
IF(MID(AN656,2,1)="5","Frequent Buyers",
IF(RIGHT(AN656,1)="5","Big Spenders",
IF(LEFT(AN656,1)="4","Potential Loyalists",
IF(LEFT(AN656,1)="3","Needs Attention",
IF(LEFT(AN656,1)="2","About to Sleep",
IF(LEFT(AN656,1)="1","Lost",
IF(LEFT(AN656,1)&lt;="2","At Risk","Others")))))))))</f>
        <v>Needs Attention</v>
      </c>
    </row>
    <row r="657" spans="1:41" x14ac:dyDescent="0.3">
      <c r="A657">
        <v>3706</v>
      </c>
      <c r="B657">
        <v>1978</v>
      </c>
      <c r="C657" t="s">
        <v>28</v>
      </c>
      <c r="D657" t="s">
        <v>31</v>
      </c>
      <c r="E657">
        <v>28647</v>
      </c>
      <c r="F657">
        <v>1</v>
      </c>
      <c r="G657">
        <v>0</v>
      </c>
      <c r="H657" s="1">
        <v>41507</v>
      </c>
      <c r="I657">
        <v>54</v>
      </c>
      <c r="J657">
        <v>19</v>
      </c>
      <c r="K657">
        <v>8</v>
      </c>
      <c r="L657">
        <v>29</v>
      </c>
      <c r="M657">
        <v>0</v>
      </c>
      <c r="N657">
        <v>12</v>
      </c>
      <c r="O657">
        <v>26</v>
      </c>
      <c r="P657">
        <v>1</v>
      </c>
      <c r="Q657">
        <v>2</v>
      </c>
      <c r="R657">
        <v>2</v>
      </c>
      <c r="S657">
        <v>2</v>
      </c>
      <c r="T657">
        <v>7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1</v>
      </c>
      <c r="AA657">
        <v>0</v>
      </c>
      <c r="AB657" t="s">
        <v>30</v>
      </c>
      <c r="AC657" s="13">
        <f>SUM(Table13[[#This Row],[MntWines]:[MntGoldProds]])</f>
        <v>94</v>
      </c>
      <c r="AD657" s="13">
        <f>AVERAGE(Table13[[#This Row],[MntWines]:[MntGoldProds]])</f>
        <v>15.666666666666666</v>
      </c>
      <c r="AG657">
        <f>SUM(Table13[[#This Row],[NumDealsPurchases]:[NumStorePurchases]])</f>
        <v>7</v>
      </c>
      <c r="AH657" s="14">
        <f>44232-Table13[[#This Row],[Dt_Customer]]</f>
        <v>2725</v>
      </c>
      <c r="AJ657" s="13">
        <f>Table13[[#This Row],[NumDealsPurchases]]/Table13[[#This Row],[Total Number of Purchases]]*100</f>
        <v>14.285714285714285</v>
      </c>
      <c r="AK657">
        <f>6-ROUNDUP(_xlfn.PERCENTRANK.INC(Table13[Recency],Table13[[#This Row],[Recency]])*5, 0)</f>
        <v>3</v>
      </c>
      <c r="AL657" s="15">
        <f>ROUNDUP(_xlfn.PERCENTRANK.INC(Table13[Total Number of Purchases],Table13[[#This Row],[Total Number of Purchases]])*5,0)</f>
        <v>1</v>
      </c>
      <c r="AM657" s="15">
        <f>ROUNDUP(_xlfn.PERCENTRANK.INC(Table13[Total Spend],Table13[[#This Row],[Total Spend]])*5,0)</f>
        <v>2</v>
      </c>
      <c r="AN657" s="15" t="str">
        <f>Table13[[#This Row],[Recency Score]]&amp;Table13[[#This Row],[Frequency Score]]&amp;Table13[[#This Row],[Monetary Score]]</f>
        <v>312</v>
      </c>
      <c r="AO657" s="15" t="str">
        <f>IF(AN657="555","Champions",
IF(AND(LEFT(AN657,1)="5", MID(AN657,2,1)&gt;="3"),"Loyal Customers",
IF(MID(AN657,2,1)="5","Frequent Buyers",
IF(RIGHT(AN657,1)="5","Big Spenders",
IF(LEFT(AN657,1)="4","Potential Loyalists",
IF(LEFT(AN657,1)="3","Needs Attention",
IF(LEFT(AN657,1)="2","About to Sleep",
IF(LEFT(AN657,1)="1","Lost",
IF(LEFT(AN657,1)&lt;="2","At Risk","Others")))))))))</f>
        <v>Needs Attention</v>
      </c>
    </row>
    <row r="658" spans="1:41" x14ac:dyDescent="0.3">
      <c r="A658">
        <v>6872</v>
      </c>
      <c r="B658">
        <v>1974</v>
      </c>
      <c r="C658" t="s">
        <v>37</v>
      </c>
      <c r="D658" t="s">
        <v>33</v>
      </c>
      <c r="E658">
        <v>65352</v>
      </c>
      <c r="F658">
        <v>0</v>
      </c>
      <c r="G658">
        <v>1</v>
      </c>
      <c r="H658" s="1">
        <v>41507</v>
      </c>
      <c r="I658">
        <v>43</v>
      </c>
      <c r="J658">
        <v>284</v>
      </c>
      <c r="K658">
        <v>3</v>
      </c>
      <c r="L658">
        <v>84</v>
      </c>
      <c r="M658">
        <v>4</v>
      </c>
      <c r="N658">
        <v>7</v>
      </c>
      <c r="O658">
        <v>23</v>
      </c>
      <c r="P658">
        <v>2</v>
      </c>
      <c r="Q658">
        <v>4</v>
      </c>
      <c r="R658">
        <v>2</v>
      </c>
      <c r="S658">
        <v>8</v>
      </c>
      <c r="T658">
        <v>4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43</v>
      </c>
      <c r="AC658" s="13">
        <f>SUM(Table13[[#This Row],[MntWines]:[MntGoldProds]])</f>
        <v>405</v>
      </c>
      <c r="AD658" s="13">
        <f>AVERAGE(Table13[[#This Row],[MntWines]:[MntGoldProds]])</f>
        <v>67.5</v>
      </c>
      <c r="AG658">
        <f>SUM(Table13[[#This Row],[NumDealsPurchases]:[NumStorePurchases]])</f>
        <v>16</v>
      </c>
      <c r="AH658" s="14">
        <f>44232-Table13[[#This Row],[Dt_Customer]]</f>
        <v>2725</v>
      </c>
      <c r="AJ658" s="13">
        <f>Table13[[#This Row],[NumDealsPurchases]]/Table13[[#This Row],[Total Number of Purchases]]*100</f>
        <v>12.5</v>
      </c>
      <c r="AK658">
        <f>6-ROUNDUP(_xlfn.PERCENTRANK.INC(Table13[Recency],Table13[[#This Row],[Recency]])*5, 0)</f>
        <v>3</v>
      </c>
      <c r="AL658" s="15">
        <f>ROUNDUP(_xlfn.PERCENTRANK.INC(Table13[Total Number of Purchases],Table13[[#This Row],[Total Number of Purchases]])*5,0)</f>
        <v>3</v>
      </c>
      <c r="AM658" s="15">
        <f>ROUNDUP(_xlfn.PERCENTRANK.INC(Table13[Total Spend],Table13[[#This Row],[Total Spend]])*5,0)</f>
        <v>3</v>
      </c>
      <c r="AN658" s="15" t="str">
        <f>Table13[[#This Row],[Recency Score]]&amp;Table13[[#This Row],[Frequency Score]]&amp;Table13[[#This Row],[Monetary Score]]</f>
        <v>333</v>
      </c>
      <c r="AO658" s="15" t="str">
        <f>IF(AN658="555","Champions",
IF(AND(LEFT(AN658,1)="5", MID(AN658,2,1)&gt;="3"),"Loyal Customers",
IF(MID(AN658,2,1)="5","Frequent Buyers",
IF(RIGHT(AN658,1)="5","Big Spenders",
IF(LEFT(AN658,1)="4","Potential Loyalists",
IF(LEFT(AN658,1)="3","Needs Attention",
IF(LEFT(AN658,1)="2","About to Sleep",
IF(LEFT(AN658,1)="1","Lost",
IF(LEFT(AN658,1)&lt;="2","At Risk","Others")))))))))</f>
        <v>Needs Attention</v>
      </c>
    </row>
    <row r="659" spans="1:41" x14ac:dyDescent="0.3">
      <c r="A659">
        <v>8286</v>
      </c>
      <c r="B659">
        <v>1965</v>
      </c>
      <c r="C659" t="s">
        <v>37</v>
      </c>
      <c r="D659" t="s">
        <v>35</v>
      </c>
      <c r="E659">
        <v>51717</v>
      </c>
      <c r="F659">
        <v>0</v>
      </c>
      <c r="G659">
        <v>1</v>
      </c>
      <c r="H659" s="1">
        <v>41506</v>
      </c>
      <c r="I659">
        <v>55</v>
      </c>
      <c r="J659">
        <v>98</v>
      </c>
      <c r="K659">
        <v>1</v>
      </c>
      <c r="L659">
        <v>17</v>
      </c>
      <c r="M659">
        <v>0</v>
      </c>
      <c r="N659">
        <v>1</v>
      </c>
      <c r="O659">
        <v>5</v>
      </c>
      <c r="P659">
        <v>1</v>
      </c>
      <c r="Q659">
        <v>3</v>
      </c>
      <c r="R659">
        <v>0</v>
      </c>
      <c r="S659">
        <v>4</v>
      </c>
      <c r="T659">
        <v>7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0</v>
      </c>
      <c r="AB659" t="s">
        <v>43</v>
      </c>
      <c r="AC659" s="13">
        <f>SUM(Table13[[#This Row],[MntWines]:[MntGoldProds]])</f>
        <v>122</v>
      </c>
      <c r="AD659" s="13">
        <f>AVERAGE(Table13[[#This Row],[MntWines]:[MntGoldProds]])</f>
        <v>20.333333333333332</v>
      </c>
      <c r="AG659">
        <f>SUM(Table13[[#This Row],[NumDealsPurchases]:[NumStorePurchases]])</f>
        <v>8</v>
      </c>
      <c r="AH659" s="14">
        <f>44232-Table13[[#This Row],[Dt_Customer]]</f>
        <v>2726</v>
      </c>
      <c r="AJ659" s="13">
        <f>Table13[[#This Row],[NumDealsPurchases]]/Table13[[#This Row],[Total Number of Purchases]]*100</f>
        <v>12.5</v>
      </c>
      <c r="AK659">
        <f>6-ROUNDUP(_xlfn.PERCENTRANK.INC(Table13[Recency],Table13[[#This Row],[Recency]])*5, 0)</f>
        <v>3</v>
      </c>
      <c r="AL659" s="15">
        <f>ROUNDUP(_xlfn.PERCENTRANK.INC(Table13[Total Number of Purchases],Table13[[#This Row],[Total Number of Purchases]])*5,0)</f>
        <v>2</v>
      </c>
      <c r="AM659" s="15">
        <f>ROUNDUP(_xlfn.PERCENTRANK.INC(Table13[Total Spend],Table13[[#This Row],[Total Spend]])*5,0)</f>
        <v>2</v>
      </c>
      <c r="AN659" s="15" t="str">
        <f>Table13[[#This Row],[Recency Score]]&amp;Table13[[#This Row],[Frequency Score]]&amp;Table13[[#This Row],[Monetary Score]]</f>
        <v>322</v>
      </c>
      <c r="AO659" s="15" t="str">
        <f>IF(AN659="555","Champions",
IF(AND(LEFT(AN659,1)="5", MID(AN659,2,1)&gt;="3"),"Loyal Customers",
IF(MID(AN659,2,1)="5","Frequent Buyers",
IF(RIGHT(AN659,1)="5","Big Spenders",
IF(LEFT(AN659,1)="4","Potential Loyalists",
IF(LEFT(AN659,1)="3","Needs Attention",
IF(LEFT(AN659,1)="2","About to Sleep",
IF(LEFT(AN659,1)="1","Lost",
IF(LEFT(AN659,1)&lt;="2","At Risk","Others")))))))))</f>
        <v>Needs Attention</v>
      </c>
    </row>
    <row r="660" spans="1:41" x14ac:dyDescent="0.3">
      <c r="A660">
        <v>4381</v>
      </c>
      <c r="B660">
        <v>1971</v>
      </c>
      <c r="C660" t="s">
        <v>37</v>
      </c>
      <c r="D660" t="s">
        <v>33</v>
      </c>
      <c r="E660">
        <v>46463</v>
      </c>
      <c r="F660">
        <v>1</v>
      </c>
      <c r="G660">
        <v>1</v>
      </c>
      <c r="H660" s="1">
        <v>41504</v>
      </c>
      <c r="I660">
        <v>56</v>
      </c>
      <c r="J660">
        <v>163</v>
      </c>
      <c r="K660">
        <v>2</v>
      </c>
      <c r="L660">
        <v>40</v>
      </c>
      <c r="M660">
        <v>8</v>
      </c>
      <c r="N660">
        <v>11</v>
      </c>
      <c r="O660">
        <v>11</v>
      </c>
      <c r="P660">
        <v>7</v>
      </c>
      <c r="Q660">
        <v>3</v>
      </c>
      <c r="R660">
        <v>1</v>
      </c>
      <c r="S660">
        <v>6</v>
      </c>
      <c r="T660">
        <v>6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 t="s">
        <v>30</v>
      </c>
      <c r="AC660" s="13">
        <f>SUM(Table13[[#This Row],[MntWines]:[MntGoldProds]])</f>
        <v>235</v>
      </c>
      <c r="AD660" s="13">
        <f>AVERAGE(Table13[[#This Row],[MntWines]:[MntGoldProds]])</f>
        <v>39.166666666666664</v>
      </c>
      <c r="AG660">
        <f>SUM(Table13[[#This Row],[NumDealsPurchases]:[NumStorePurchases]])</f>
        <v>17</v>
      </c>
      <c r="AH660" s="14">
        <f>44232-Table13[[#This Row],[Dt_Customer]]</f>
        <v>2728</v>
      </c>
      <c r="AJ660" s="13">
        <f>Table13[[#This Row],[NumDealsPurchases]]/Table13[[#This Row],[Total Number of Purchases]]*100</f>
        <v>41.17647058823529</v>
      </c>
      <c r="AK660">
        <f>6-ROUNDUP(_xlfn.PERCENTRANK.INC(Table13[Recency],Table13[[#This Row],[Recency]])*5, 0)</f>
        <v>3</v>
      </c>
      <c r="AL660" s="15">
        <f>ROUNDUP(_xlfn.PERCENTRANK.INC(Table13[Total Number of Purchases],Table13[[#This Row],[Total Number of Purchases]])*5,0)</f>
        <v>3</v>
      </c>
      <c r="AM660" s="15">
        <f>ROUNDUP(_xlfn.PERCENTRANK.INC(Table13[Total Spend],Table13[[#This Row],[Total Spend]])*5,0)</f>
        <v>3</v>
      </c>
      <c r="AN660" s="15" t="str">
        <f>Table13[[#This Row],[Recency Score]]&amp;Table13[[#This Row],[Frequency Score]]&amp;Table13[[#This Row],[Monetary Score]]</f>
        <v>333</v>
      </c>
      <c r="AO660" s="15" t="str">
        <f>IF(AN660="555","Champions",
IF(AND(LEFT(AN660,1)="5", MID(AN660,2,1)&gt;="3"),"Loyal Customers",
IF(MID(AN660,2,1)="5","Frequent Buyers",
IF(RIGHT(AN660,1)="5","Big Spenders",
IF(LEFT(AN660,1)="4","Potential Loyalists",
IF(LEFT(AN660,1)="3","Needs Attention",
IF(LEFT(AN660,1)="2","About to Sleep",
IF(LEFT(AN660,1)="1","Lost",
IF(LEFT(AN660,1)&lt;="2","At Risk","Others")))))))))</f>
        <v>Needs Attention</v>
      </c>
    </row>
    <row r="661" spans="1:41" x14ac:dyDescent="0.3">
      <c r="A661">
        <v>8945</v>
      </c>
      <c r="B661">
        <v>1970</v>
      </c>
      <c r="C661" t="s">
        <v>28</v>
      </c>
      <c r="D661" t="s">
        <v>29</v>
      </c>
      <c r="E661">
        <v>54137</v>
      </c>
      <c r="F661">
        <v>0</v>
      </c>
      <c r="G661">
        <v>1</v>
      </c>
      <c r="H661" s="1">
        <v>41502</v>
      </c>
      <c r="I661">
        <v>46</v>
      </c>
      <c r="J661">
        <v>171</v>
      </c>
      <c r="K661">
        <v>0</v>
      </c>
      <c r="L661">
        <v>11</v>
      </c>
      <c r="M661">
        <v>0</v>
      </c>
      <c r="N661">
        <v>1</v>
      </c>
      <c r="O661">
        <v>20</v>
      </c>
      <c r="P661">
        <v>2</v>
      </c>
      <c r="Q661">
        <v>4</v>
      </c>
      <c r="R661">
        <v>1</v>
      </c>
      <c r="S661">
        <v>4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43</v>
      </c>
      <c r="AC661" s="13">
        <f>SUM(Table13[[#This Row],[MntWines]:[MntGoldProds]])</f>
        <v>203</v>
      </c>
      <c r="AD661" s="13">
        <f>AVERAGE(Table13[[#This Row],[MntWines]:[MntGoldProds]])</f>
        <v>33.833333333333336</v>
      </c>
      <c r="AG661">
        <f>SUM(Table13[[#This Row],[NumDealsPurchases]:[NumStorePurchases]])</f>
        <v>11</v>
      </c>
      <c r="AH661" s="14">
        <f>44232-Table13[[#This Row],[Dt_Customer]]</f>
        <v>2730</v>
      </c>
      <c r="AJ661" s="13">
        <f>Table13[[#This Row],[NumDealsPurchases]]/Table13[[#This Row],[Total Number of Purchases]]*100</f>
        <v>18.181818181818183</v>
      </c>
      <c r="AK661">
        <f>6-ROUNDUP(_xlfn.PERCENTRANK.INC(Table13[Recency],Table13[[#This Row],[Recency]])*5, 0)</f>
        <v>3</v>
      </c>
      <c r="AL661" s="15">
        <f>ROUNDUP(_xlfn.PERCENTRANK.INC(Table13[Total Number of Purchases],Table13[[#This Row],[Total Number of Purchases]])*5,0)</f>
        <v>2</v>
      </c>
      <c r="AM661" s="15">
        <f>ROUNDUP(_xlfn.PERCENTRANK.INC(Table13[Total Spend],Table13[[#This Row],[Total Spend]])*5,0)</f>
        <v>3</v>
      </c>
      <c r="AN661" s="15" t="str">
        <f>Table13[[#This Row],[Recency Score]]&amp;Table13[[#This Row],[Frequency Score]]&amp;Table13[[#This Row],[Monetary Score]]</f>
        <v>323</v>
      </c>
      <c r="AO661" s="15" t="str">
        <f>IF(AN661="555","Champions",
IF(AND(LEFT(AN661,1)="5", MID(AN661,2,1)&gt;="3"),"Loyal Customers",
IF(MID(AN661,2,1)="5","Frequent Buyers",
IF(RIGHT(AN661,1)="5","Big Spenders",
IF(LEFT(AN661,1)="4","Potential Loyalists",
IF(LEFT(AN661,1)="3","Needs Attention",
IF(LEFT(AN661,1)="2","About to Sleep",
IF(LEFT(AN661,1)="1","Lost",
IF(LEFT(AN661,1)&lt;="2","At Risk","Others")))))))))</f>
        <v>Needs Attention</v>
      </c>
    </row>
    <row r="662" spans="1:41" x14ac:dyDescent="0.3">
      <c r="A662">
        <v>9214</v>
      </c>
      <c r="B662">
        <v>1991</v>
      </c>
      <c r="C662" t="s">
        <v>28</v>
      </c>
      <c r="D662" t="s">
        <v>33</v>
      </c>
      <c r="E662">
        <v>42691</v>
      </c>
      <c r="F662">
        <v>0</v>
      </c>
      <c r="G662">
        <v>0</v>
      </c>
      <c r="H662" s="1">
        <v>41502</v>
      </c>
      <c r="I662">
        <v>48</v>
      </c>
      <c r="J662">
        <v>179</v>
      </c>
      <c r="K662">
        <v>2</v>
      </c>
      <c r="L662">
        <v>64</v>
      </c>
      <c r="M662">
        <v>38</v>
      </c>
      <c r="N662">
        <v>17</v>
      </c>
      <c r="O662">
        <v>58</v>
      </c>
      <c r="P662">
        <v>1</v>
      </c>
      <c r="Q662">
        <v>5</v>
      </c>
      <c r="R662">
        <v>1</v>
      </c>
      <c r="S662">
        <v>6</v>
      </c>
      <c r="T662">
        <v>5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30</v>
      </c>
      <c r="AC662" s="13">
        <f>SUM(Table13[[#This Row],[MntWines]:[MntGoldProds]])</f>
        <v>358</v>
      </c>
      <c r="AD662" s="13">
        <f>AVERAGE(Table13[[#This Row],[MntWines]:[MntGoldProds]])</f>
        <v>59.666666666666664</v>
      </c>
      <c r="AG662">
        <f>SUM(Table13[[#This Row],[NumDealsPurchases]:[NumStorePurchases]])</f>
        <v>13</v>
      </c>
      <c r="AH662" s="14">
        <f>44232-Table13[[#This Row],[Dt_Customer]]</f>
        <v>2730</v>
      </c>
      <c r="AJ662" s="13">
        <f>Table13[[#This Row],[NumDealsPurchases]]/Table13[[#This Row],[Total Number of Purchases]]*100</f>
        <v>7.6923076923076925</v>
      </c>
      <c r="AK662">
        <f>6-ROUNDUP(_xlfn.PERCENTRANK.INC(Table13[Recency],Table13[[#This Row],[Recency]])*5, 0)</f>
        <v>3</v>
      </c>
      <c r="AL662" s="15">
        <f>ROUNDUP(_xlfn.PERCENTRANK.INC(Table13[Total Number of Purchases],Table13[[#This Row],[Total Number of Purchases]])*5,0)</f>
        <v>3</v>
      </c>
      <c r="AM662" s="15">
        <f>ROUNDUP(_xlfn.PERCENTRANK.INC(Table13[Total Spend],Table13[[#This Row],[Total Spend]])*5,0)</f>
        <v>3</v>
      </c>
      <c r="AN662" s="15" t="str">
        <f>Table13[[#This Row],[Recency Score]]&amp;Table13[[#This Row],[Frequency Score]]&amp;Table13[[#This Row],[Monetary Score]]</f>
        <v>333</v>
      </c>
      <c r="AO662" s="15" t="str">
        <f>IF(AN662="555","Champions",
IF(AND(LEFT(AN662,1)="5", MID(AN662,2,1)&gt;="3"),"Loyal Customers",
IF(MID(AN662,2,1)="5","Frequent Buyers",
IF(RIGHT(AN662,1)="5","Big Spenders",
IF(LEFT(AN662,1)="4","Potential Loyalists",
IF(LEFT(AN662,1)="3","Needs Attention",
IF(LEFT(AN662,1)="2","About to Sleep",
IF(LEFT(AN662,1)="1","Lost",
IF(LEFT(AN662,1)&lt;="2","At Risk","Others")))))))))</f>
        <v>Needs Attention</v>
      </c>
    </row>
    <row r="663" spans="1:41" x14ac:dyDescent="0.3">
      <c r="A663">
        <v>5290</v>
      </c>
      <c r="B663">
        <v>1964</v>
      </c>
      <c r="C663" t="s">
        <v>37</v>
      </c>
      <c r="D663" t="s">
        <v>33</v>
      </c>
      <c r="E663">
        <v>41551</v>
      </c>
      <c r="F663">
        <v>1</v>
      </c>
      <c r="G663">
        <v>1</v>
      </c>
      <c r="H663" s="1">
        <v>41500</v>
      </c>
      <c r="I663">
        <v>51</v>
      </c>
      <c r="J663">
        <v>220</v>
      </c>
      <c r="K663">
        <v>0</v>
      </c>
      <c r="L663">
        <v>33</v>
      </c>
      <c r="M663">
        <v>3</v>
      </c>
      <c r="N663">
        <v>0</v>
      </c>
      <c r="O663">
        <v>23</v>
      </c>
      <c r="P663">
        <v>5</v>
      </c>
      <c r="Q663">
        <v>5</v>
      </c>
      <c r="R663">
        <v>1</v>
      </c>
      <c r="S663">
        <v>5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t="s">
        <v>32</v>
      </c>
      <c r="AC663" s="13">
        <f>SUM(Table13[[#This Row],[MntWines]:[MntGoldProds]])</f>
        <v>279</v>
      </c>
      <c r="AD663" s="13">
        <f>AVERAGE(Table13[[#This Row],[MntWines]:[MntGoldProds]])</f>
        <v>46.5</v>
      </c>
      <c r="AG663">
        <f>SUM(Table13[[#This Row],[NumDealsPurchases]:[NumStorePurchases]])</f>
        <v>16</v>
      </c>
      <c r="AH663" s="14">
        <f>44232-Table13[[#This Row],[Dt_Customer]]</f>
        <v>2732</v>
      </c>
      <c r="AJ663" s="13">
        <f>Table13[[#This Row],[NumDealsPurchases]]/Table13[[#This Row],[Total Number of Purchases]]*100</f>
        <v>31.25</v>
      </c>
      <c r="AK663">
        <f>6-ROUNDUP(_xlfn.PERCENTRANK.INC(Table13[Recency],Table13[[#This Row],[Recency]])*5, 0)</f>
        <v>3</v>
      </c>
      <c r="AL663" s="15">
        <f>ROUNDUP(_xlfn.PERCENTRANK.INC(Table13[Total Number of Purchases],Table13[[#This Row],[Total Number of Purchases]])*5,0)</f>
        <v>3</v>
      </c>
      <c r="AM663" s="15">
        <f>ROUNDUP(_xlfn.PERCENTRANK.INC(Table13[Total Spend],Table13[[#This Row],[Total Spend]])*5,0)</f>
        <v>3</v>
      </c>
      <c r="AN663" s="15" t="str">
        <f>Table13[[#This Row],[Recency Score]]&amp;Table13[[#This Row],[Frequency Score]]&amp;Table13[[#This Row],[Monetary Score]]</f>
        <v>333</v>
      </c>
      <c r="AO663" s="15" t="str">
        <f>IF(AN663="555","Champions",
IF(AND(LEFT(AN663,1)="5", MID(AN663,2,1)&gt;="3"),"Loyal Customers",
IF(MID(AN663,2,1)="5","Frequent Buyers",
IF(RIGHT(AN663,1)="5","Big Spenders",
IF(LEFT(AN663,1)="4","Potential Loyalists",
IF(LEFT(AN663,1)="3","Needs Attention",
IF(LEFT(AN663,1)="2","About to Sleep",
IF(LEFT(AN663,1)="1","Lost",
IF(LEFT(AN663,1)&lt;="2","At Risk","Others")))))))))</f>
        <v>Needs Attention</v>
      </c>
    </row>
    <row r="664" spans="1:41" x14ac:dyDescent="0.3">
      <c r="A664">
        <v>7037</v>
      </c>
      <c r="B664">
        <v>1974</v>
      </c>
      <c r="C664" t="s">
        <v>37</v>
      </c>
      <c r="D664" t="s">
        <v>33</v>
      </c>
      <c r="E664">
        <v>37087</v>
      </c>
      <c r="F664">
        <v>1</v>
      </c>
      <c r="G664">
        <v>0</v>
      </c>
      <c r="H664" s="1">
        <v>41497</v>
      </c>
      <c r="I664">
        <v>50</v>
      </c>
      <c r="J664">
        <v>194</v>
      </c>
      <c r="K664">
        <v>55</v>
      </c>
      <c r="L664">
        <v>134</v>
      </c>
      <c r="M664">
        <v>15</v>
      </c>
      <c r="N664">
        <v>0</v>
      </c>
      <c r="O664">
        <v>3</v>
      </c>
      <c r="P664">
        <v>3</v>
      </c>
      <c r="Q664">
        <v>4</v>
      </c>
      <c r="R664">
        <v>2</v>
      </c>
      <c r="S664">
        <v>8</v>
      </c>
      <c r="T664">
        <v>6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 t="s">
        <v>43</v>
      </c>
      <c r="AC664" s="13">
        <f>SUM(Table13[[#This Row],[MntWines]:[MntGoldProds]])</f>
        <v>401</v>
      </c>
      <c r="AD664" s="13">
        <f>AVERAGE(Table13[[#This Row],[MntWines]:[MntGoldProds]])</f>
        <v>66.833333333333329</v>
      </c>
      <c r="AG664">
        <f>SUM(Table13[[#This Row],[NumDealsPurchases]:[NumStorePurchases]])</f>
        <v>17</v>
      </c>
      <c r="AH664" s="14">
        <f>44232-Table13[[#This Row],[Dt_Customer]]</f>
        <v>2735</v>
      </c>
      <c r="AJ664" s="13">
        <f>Table13[[#This Row],[NumDealsPurchases]]/Table13[[#This Row],[Total Number of Purchases]]*100</f>
        <v>17.647058823529413</v>
      </c>
      <c r="AK664">
        <f>6-ROUNDUP(_xlfn.PERCENTRANK.INC(Table13[Recency],Table13[[#This Row],[Recency]])*5, 0)</f>
        <v>3</v>
      </c>
      <c r="AL664" s="15">
        <f>ROUNDUP(_xlfn.PERCENTRANK.INC(Table13[Total Number of Purchases],Table13[[#This Row],[Total Number of Purchases]])*5,0)</f>
        <v>3</v>
      </c>
      <c r="AM664" s="15">
        <f>ROUNDUP(_xlfn.PERCENTRANK.INC(Table13[Total Spend],Table13[[#This Row],[Total Spend]])*5,0)</f>
        <v>3</v>
      </c>
      <c r="AN664" s="15" t="str">
        <f>Table13[[#This Row],[Recency Score]]&amp;Table13[[#This Row],[Frequency Score]]&amp;Table13[[#This Row],[Monetary Score]]</f>
        <v>333</v>
      </c>
      <c r="AO664" s="15" t="str">
        <f>IF(AN664="555","Champions",
IF(AND(LEFT(AN664,1)="5", MID(AN664,2,1)&gt;="3"),"Loyal Customers",
IF(MID(AN664,2,1)="5","Frequent Buyers",
IF(RIGHT(AN664,1)="5","Big Spenders",
IF(LEFT(AN664,1)="4","Potential Loyalists",
IF(LEFT(AN664,1)="3","Needs Attention",
IF(LEFT(AN664,1)="2","About to Sleep",
IF(LEFT(AN664,1)="1","Lost",
IF(LEFT(AN664,1)&lt;="2","At Risk","Others")))))))))</f>
        <v>Needs Attention</v>
      </c>
    </row>
    <row r="665" spans="1:41" x14ac:dyDescent="0.3">
      <c r="A665">
        <v>5154</v>
      </c>
      <c r="B665">
        <v>1972</v>
      </c>
      <c r="C665" t="s">
        <v>41</v>
      </c>
      <c r="D665" t="s">
        <v>29</v>
      </c>
      <c r="E665">
        <v>37760</v>
      </c>
      <c r="F665">
        <v>1</v>
      </c>
      <c r="G665">
        <v>0</v>
      </c>
      <c r="H665" s="1">
        <v>41497</v>
      </c>
      <c r="I665">
        <v>54</v>
      </c>
      <c r="J665">
        <v>26</v>
      </c>
      <c r="K665">
        <v>3</v>
      </c>
      <c r="L665">
        <v>13</v>
      </c>
      <c r="M665">
        <v>2</v>
      </c>
      <c r="N665">
        <v>10</v>
      </c>
      <c r="O665">
        <v>0</v>
      </c>
      <c r="P665">
        <v>1</v>
      </c>
      <c r="Q665">
        <v>2</v>
      </c>
      <c r="R665">
        <v>0</v>
      </c>
      <c r="S665">
        <v>3</v>
      </c>
      <c r="T665">
        <v>6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30</v>
      </c>
      <c r="AC665" s="13">
        <f>SUM(Table13[[#This Row],[MntWines]:[MntGoldProds]])</f>
        <v>54</v>
      </c>
      <c r="AD665" s="13">
        <f>AVERAGE(Table13[[#This Row],[MntWines]:[MntGoldProds]])</f>
        <v>9</v>
      </c>
      <c r="AG665">
        <f>SUM(Table13[[#This Row],[NumDealsPurchases]:[NumStorePurchases]])</f>
        <v>6</v>
      </c>
      <c r="AH665" s="14">
        <f>44232-Table13[[#This Row],[Dt_Customer]]</f>
        <v>2735</v>
      </c>
      <c r="AJ665" s="13">
        <f>Table13[[#This Row],[NumDealsPurchases]]/Table13[[#This Row],[Total Number of Purchases]]*100</f>
        <v>16.666666666666664</v>
      </c>
      <c r="AK665">
        <f>6-ROUNDUP(_xlfn.PERCENTRANK.INC(Table13[Recency],Table13[[#This Row],[Recency]])*5, 0)</f>
        <v>3</v>
      </c>
      <c r="AL665" s="15">
        <f>ROUNDUP(_xlfn.PERCENTRANK.INC(Table13[Total Number of Purchases],Table13[[#This Row],[Total Number of Purchases]])*5,0)</f>
        <v>1</v>
      </c>
      <c r="AM665" s="15">
        <f>ROUNDUP(_xlfn.PERCENTRANK.INC(Table13[Total Spend],Table13[[#This Row],[Total Spend]])*5,0)</f>
        <v>1</v>
      </c>
      <c r="AN665" s="15" t="str">
        <f>Table13[[#This Row],[Recency Score]]&amp;Table13[[#This Row],[Frequency Score]]&amp;Table13[[#This Row],[Monetary Score]]</f>
        <v>311</v>
      </c>
      <c r="AO665" s="15" t="str">
        <f>IF(AN665="555","Champions",
IF(AND(LEFT(AN665,1)="5", MID(AN665,2,1)&gt;="3"),"Loyal Customers",
IF(MID(AN665,2,1)="5","Frequent Buyers",
IF(RIGHT(AN665,1)="5","Big Spenders",
IF(LEFT(AN665,1)="4","Potential Loyalists",
IF(LEFT(AN665,1)="3","Needs Attention",
IF(LEFT(AN665,1)="2","About to Sleep",
IF(LEFT(AN665,1)="1","Lost",
IF(LEFT(AN665,1)&lt;="2","At Risk","Others")))))))))</f>
        <v>Needs Attention</v>
      </c>
    </row>
    <row r="666" spans="1:41" x14ac:dyDescent="0.3">
      <c r="A666">
        <v>1143</v>
      </c>
      <c r="B666">
        <v>1972</v>
      </c>
      <c r="C666" t="s">
        <v>28</v>
      </c>
      <c r="D666" t="s">
        <v>33</v>
      </c>
      <c r="E666">
        <v>22063</v>
      </c>
      <c r="F666">
        <v>1</v>
      </c>
      <c r="G666">
        <v>0</v>
      </c>
      <c r="H666" s="1">
        <v>41494</v>
      </c>
      <c r="I666">
        <v>43</v>
      </c>
      <c r="J666">
        <v>7</v>
      </c>
      <c r="K666">
        <v>10</v>
      </c>
      <c r="L666">
        <v>13</v>
      </c>
      <c r="M666">
        <v>3</v>
      </c>
      <c r="N666">
        <v>11</v>
      </c>
      <c r="O666">
        <v>11</v>
      </c>
      <c r="P666">
        <v>2</v>
      </c>
      <c r="Q666">
        <v>2</v>
      </c>
      <c r="R666">
        <v>0</v>
      </c>
      <c r="S666">
        <v>3</v>
      </c>
      <c r="T666">
        <v>7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32</v>
      </c>
      <c r="AC666" s="13">
        <f>SUM(Table13[[#This Row],[MntWines]:[MntGoldProds]])</f>
        <v>55</v>
      </c>
      <c r="AD666" s="13">
        <f>AVERAGE(Table13[[#This Row],[MntWines]:[MntGoldProds]])</f>
        <v>9.1666666666666661</v>
      </c>
      <c r="AG666">
        <f>SUM(Table13[[#This Row],[NumDealsPurchases]:[NumStorePurchases]])</f>
        <v>7</v>
      </c>
      <c r="AH666" s="14">
        <f>44232-Table13[[#This Row],[Dt_Customer]]</f>
        <v>2738</v>
      </c>
      <c r="AJ666" s="13">
        <f>Table13[[#This Row],[NumDealsPurchases]]/Table13[[#This Row],[Total Number of Purchases]]*100</f>
        <v>28.571428571428569</v>
      </c>
      <c r="AK666">
        <f>6-ROUNDUP(_xlfn.PERCENTRANK.INC(Table13[Recency],Table13[[#This Row],[Recency]])*5, 0)</f>
        <v>3</v>
      </c>
      <c r="AL666" s="15">
        <f>ROUNDUP(_xlfn.PERCENTRANK.INC(Table13[Total Number of Purchases],Table13[[#This Row],[Total Number of Purchases]])*5,0)</f>
        <v>1</v>
      </c>
      <c r="AM666" s="15">
        <f>ROUNDUP(_xlfn.PERCENTRANK.INC(Table13[Total Spend],Table13[[#This Row],[Total Spend]])*5,0)</f>
        <v>1</v>
      </c>
      <c r="AN666" s="15" t="str">
        <f>Table13[[#This Row],[Recency Score]]&amp;Table13[[#This Row],[Frequency Score]]&amp;Table13[[#This Row],[Monetary Score]]</f>
        <v>311</v>
      </c>
      <c r="AO666" s="15" t="str">
        <f>IF(AN666="555","Champions",
IF(AND(LEFT(AN666,1)="5", MID(AN666,2,1)&gt;="3"),"Loyal Customers",
IF(MID(AN666,2,1)="5","Frequent Buyers",
IF(RIGHT(AN666,1)="5","Big Spenders",
IF(LEFT(AN666,1)="4","Potential Loyalists",
IF(LEFT(AN666,1)="3","Needs Attention",
IF(LEFT(AN666,1)="2","About to Sleep",
IF(LEFT(AN666,1)="1","Lost",
IF(LEFT(AN666,1)&lt;="2","At Risk","Others")))))))))</f>
        <v>Needs Attention</v>
      </c>
    </row>
    <row r="667" spans="1:41" x14ac:dyDescent="0.3">
      <c r="A667">
        <v>11096</v>
      </c>
      <c r="B667">
        <v>1952</v>
      </c>
      <c r="C667" t="s">
        <v>38</v>
      </c>
      <c r="D667" t="s">
        <v>35</v>
      </c>
      <c r="E667">
        <v>57247</v>
      </c>
      <c r="F667">
        <v>0</v>
      </c>
      <c r="G667">
        <v>1</v>
      </c>
      <c r="H667" s="1">
        <v>41494</v>
      </c>
      <c r="I667">
        <v>50</v>
      </c>
      <c r="J667">
        <v>99</v>
      </c>
      <c r="K667">
        <v>4</v>
      </c>
      <c r="L667">
        <v>32</v>
      </c>
      <c r="M667">
        <v>37</v>
      </c>
      <c r="N667">
        <v>54</v>
      </c>
      <c r="O667">
        <v>6</v>
      </c>
      <c r="P667">
        <v>2</v>
      </c>
      <c r="Q667">
        <v>2</v>
      </c>
      <c r="R667">
        <v>1</v>
      </c>
      <c r="S667">
        <v>7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30</v>
      </c>
      <c r="AC667" s="13">
        <f>SUM(Table13[[#This Row],[MntWines]:[MntGoldProds]])</f>
        <v>232</v>
      </c>
      <c r="AD667" s="13">
        <f>AVERAGE(Table13[[#This Row],[MntWines]:[MntGoldProds]])</f>
        <v>38.666666666666664</v>
      </c>
      <c r="AG667">
        <f>SUM(Table13[[#This Row],[NumDealsPurchases]:[NumStorePurchases]])</f>
        <v>12</v>
      </c>
      <c r="AH667" s="14">
        <f>44232-Table13[[#This Row],[Dt_Customer]]</f>
        <v>2738</v>
      </c>
      <c r="AJ667" s="13">
        <f>Table13[[#This Row],[NumDealsPurchases]]/Table13[[#This Row],[Total Number of Purchases]]*100</f>
        <v>16.666666666666664</v>
      </c>
      <c r="AK667">
        <f>6-ROUNDUP(_xlfn.PERCENTRANK.INC(Table13[Recency],Table13[[#This Row],[Recency]])*5, 0)</f>
        <v>3</v>
      </c>
      <c r="AL667" s="15">
        <f>ROUNDUP(_xlfn.PERCENTRANK.INC(Table13[Total Number of Purchases],Table13[[#This Row],[Total Number of Purchases]])*5,0)</f>
        <v>3</v>
      </c>
      <c r="AM667" s="15">
        <f>ROUNDUP(_xlfn.PERCENTRANK.INC(Table13[Total Spend],Table13[[#This Row],[Total Spend]])*5,0)</f>
        <v>3</v>
      </c>
      <c r="AN667" s="15" t="str">
        <f>Table13[[#This Row],[Recency Score]]&amp;Table13[[#This Row],[Frequency Score]]&amp;Table13[[#This Row],[Monetary Score]]</f>
        <v>333</v>
      </c>
      <c r="AO667" s="15" t="str">
        <f>IF(AN667="555","Champions",
IF(AND(LEFT(AN667,1)="5", MID(AN667,2,1)&gt;="3"),"Loyal Customers",
IF(MID(AN667,2,1)="5","Frequent Buyers",
IF(RIGHT(AN667,1)="5","Big Spenders",
IF(LEFT(AN667,1)="4","Potential Loyalists",
IF(LEFT(AN667,1)="3","Needs Attention",
IF(LEFT(AN667,1)="2","About to Sleep",
IF(LEFT(AN667,1)="1","Lost",
IF(LEFT(AN667,1)&lt;="2","At Risk","Others")))))))))</f>
        <v>Needs Attention</v>
      </c>
    </row>
    <row r="668" spans="1:41" x14ac:dyDescent="0.3">
      <c r="A668">
        <v>9964</v>
      </c>
      <c r="B668">
        <v>1979</v>
      </c>
      <c r="C668" t="s">
        <v>28</v>
      </c>
      <c r="D668" t="s">
        <v>31</v>
      </c>
      <c r="E668">
        <v>61825</v>
      </c>
      <c r="F668">
        <v>0</v>
      </c>
      <c r="G668">
        <v>1</v>
      </c>
      <c r="H668" s="1">
        <v>41493</v>
      </c>
      <c r="I668">
        <v>56</v>
      </c>
      <c r="J668">
        <v>162</v>
      </c>
      <c r="K668">
        <v>50</v>
      </c>
      <c r="L668">
        <v>100</v>
      </c>
      <c r="M668">
        <v>55</v>
      </c>
      <c r="N668">
        <v>30</v>
      </c>
      <c r="O668">
        <v>27</v>
      </c>
      <c r="P668">
        <v>1</v>
      </c>
      <c r="Q668">
        <v>4</v>
      </c>
      <c r="R668">
        <v>2</v>
      </c>
      <c r="S668">
        <v>8</v>
      </c>
      <c r="T668">
        <v>4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30</v>
      </c>
      <c r="AC668" s="13">
        <f>SUM(Table13[[#This Row],[MntWines]:[MntGoldProds]])</f>
        <v>424</v>
      </c>
      <c r="AD668" s="13">
        <f>AVERAGE(Table13[[#This Row],[MntWines]:[MntGoldProds]])</f>
        <v>70.666666666666671</v>
      </c>
      <c r="AG668">
        <f>SUM(Table13[[#This Row],[NumDealsPurchases]:[NumStorePurchases]])</f>
        <v>15</v>
      </c>
      <c r="AH668" s="14">
        <f>44232-Table13[[#This Row],[Dt_Customer]]</f>
        <v>2739</v>
      </c>
      <c r="AJ668" s="13">
        <f>Table13[[#This Row],[NumDealsPurchases]]/Table13[[#This Row],[Total Number of Purchases]]*100</f>
        <v>6.666666666666667</v>
      </c>
      <c r="AK668">
        <f>6-ROUNDUP(_xlfn.PERCENTRANK.INC(Table13[Recency],Table13[[#This Row],[Recency]])*5, 0)</f>
        <v>3</v>
      </c>
      <c r="AL668" s="15">
        <f>ROUNDUP(_xlfn.PERCENTRANK.INC(Table13[Total Number of Purchases],Table13[[#This Row],[Total Number of Purchases]])*5,0)</f>
        <v>3</v>
      </c>
      <c r="AM668" s="15">
        <f>ROUNDUP(_xlfn.PERCENTRANK.INC(Table13[Total Spend],Table13[[#This Row],[Total Spend]])*5,0)</f>
        <v>3</v>
      </c>
      <c r="AN668" s="15" t="str">
        <f>Table13[[#This Row],[Recency Score]]&amp;Table13[[#This Row],[Frequency Score]]&amp;Table13[[#This Row],[Monetary Score]]</f>
        <v>333</v>
      </c>
      <c r="AO668" s="15" t="str">
        <f>IF(AN668="555","Champions",
IF(AND(LEFT(AN668,1)="5", MID(AN668,2,1)&gt;="3"),"Loyal Customers",
IF(MID(AN668,2,1)="5","Frequent Buyers",
IF(RIGHT(AN668,1)="5","Big Spenders",
IF(LEFT(AN668,1)="4","Potential Loyalists",
IF(LEFT(AN668,1)="3","Needs Attention",
IF(LEFT(AN668,1)="2","About to Sleep",
IF(LEFT(AN668,1)="1","Lost",
IF(LEFT(AN668,1)&lt;="2","At Risk","Others")))))))))</f>
        <v>Needs Attention</v>
      </c>
    </row>
    <row r="669" spans="1:41" x14ac:dyDescent="0.3">
      <c r="A669">
        <v>1630</v>
      </c>
      <c r="B669">
        <v>1979</v>
      </c>
      <c r="C669" t="s">
        <v>28</v>
      </c>
      <c r="D669" t="s">
        <v>31</v>
      </c>
      <c r="E669">
        <v>61825</v>
      </c>
      <c r="F669">
        <v>0</v>
      </c>
      <c r="G669">
        <v>1</v>
      </c>
      <c r="H669" s="1">
        <v>41493</v>
      </c>
      <c r="I669">
        <v>56</v>
      </c>
      <c r="J669">
        <v>162</v>
      </c>
      <c r="K669">
        <v>50</v>
      </c>
      <c r="L669">
        <v>100</v>
      </c>
      <c r="M669">
        <v>55</v>
      </c>
      <c r="N669">
        <v>30</v>
      </c>
      <c r="O669">
        <v>27</v>
      </c>
      <c r="P669">
        <v>1</v>
      </c>
      <c r="Q669">
        <v>4</v>
      </c>
      <c r="R669">
        <v>2</v>
      </c>
      <c r="S669">
        <v>8</v>
      </c>
      <c r="T669">
        <v>4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30</v>
      </c>
      <c r="AC669" s="13">
        <f>SUM(Table13[[#This Row],[MntWines]:[MntGoldProds]])</f>
        <v>424</v>
      </c>
      <c r="AD669" s="13">
        <f>AVERAGE(Table13[[#This Row],[MntWines]:[MntGoldProds]])</f>
        <v>70.666666666666671</v>
      </c>
      <c r="AG669">
        <f>SUM(Table13[[#This Row],[NumDealsPurchases]:[NumStorePurchases]])</f>
        <v>15</v>
      </c>
      <c r="AH669" s="14">
        <f>44232-Table13[[#This Row],[Dt_Customer]]</f>
        <v>2739</v>
      </c>
      <c r="AJ669" s="13">
        <f>Table13[[#This Row],[NumDealsPurchases]]/Table13[[#This Row],[Total Number of Purchases]]*100</f>
        <v>6.666666666666667</v>
      </c>
      <c r="AK669">
        <f>6-ROUNDUP(_xlfn.PERCENTRANK.INC(Table13[Recency],Table13[[#This Row],[Recency]])*5, 0)</f>
        <v>3</v>
      </c>
      <c r="AL669" s="15">
        <f>ROUNDUP(_xlfn.PERCENTRANK.INC(Table13[Total Number of Purchases],Table13[[#This Row],[Total Number of Purchases]])*5,0)</f>
        <v>3</v>
      </c>
      <c r="AM669" s="15">
        <f>ROUNDUP(_xlfn.PERCENTRANK.INC(Table13[Total Spend],Table13[[#This Row],[Total Spend]])*5,0)</f>
        <v>3</v>
      </c>
      <c r="AN669" s="15" t="str">
        <f>Table13[[#This Row],[Recency Score]]&amp;Table13[[#This Row],[Frequency Score]]&amp;Table13[[#This Row],[Monetary Score]]</f>
        <v>333</v>
      </c>
      <c r="AO669" s="15" t="str">
        <f>IF(AN669="555","Champions",
IF(AND(LEFT(AN669,1)="5", MID(AN669,2,1)&gt;="3"),"Loyal Customers",
IF(MID(AN669,2,1)="5","Frequent Buyers",
IF(RIGHT(AN669,1)="5","Big Spenders",
IF(LEFT(AN669,1)="4","Potential Loyalists",
IF(LEFT(AN669,1)="3","Needs Attention",
IF(LEFT(AN669,1)="2","About to Sleep",
IF(LEFT(AN669,1)="1","Lost",
IF(LEFT(AN669,1)&lt;="2","At Risk","Others")))))))))</f>
        <v>Needs Attention</v>
      </c>
    </row>
    <row r="670" spans="1:41" x14ac:dyDescent="0.3">
      <c r="A670">
        <v>8143</v>
      </c>
      <c r="B670">
        <v>1985</v>
      </c>
      <c r="C670" t="s">
        <v>37</v>
      </c>
      <c r="D670" t="s">
        <v>31</v>
      </c>
      <c r="E670">
        <v>37929</v>
      </c>
      <c r="F670">
        <v>0</v>
      </c>
      <c r="G670">
        <v>0</v>
      </c>
      <c r="H670" s="1">
        <v>41485</v>
      </c>
      <c r="I670">
        <v>49</v>
      </c>
      <c r="J670">
        <v>202</v>
      </c>
      <c r="K670">
        <v>2</v>
      </c>
      <c r="L670">
        <v>46</v>
      </c>
      <c r="M670">
        <v>3</v>
      </c>
      <c r="N670">
        <v>2</v>
      </c>
      <c r="O670">
        <v>10</v>
      </c>
      <c r="P670">
        <v>2</v>
      </c>
      <c r="Q670">
        <v>4</v>
      </c>
      <c r="R670">
        <v>2</v>
      </c>
      <c r="S670">
        <v>5</v>
      </c>
      <c r="T670">
        <v>7</v>
      </c>
      <c r="U670">
        <v>1</v>
      </c>
      <c r="V670">
        <v>0</v>
      </c>
      <c r="W670">
        <v>0</v>
      </c>
      <c r="X670">
        <v>1</v>
      </c>
      <c r="Y670">
        <v>0</v>
      </c>
      <c r="Z670">
        <v>1</v>
      </c>
      <c r="AA670">
        <v>0</v>
      </c>
      <c r="AB670" t="s">
        <v>30</v>
      </c>
      <c r="AC670" s="13">
        <f>SUM(Table13[[#This Row],[MntWines]:[MntGoldProds]])</f>
        <v>265</v>
      </c>
      <c r="AD670" s="13">
        <f>AVERAGE(Table13[[#This Row],[MntWines]:[MntGoldProds]])</f>
        <v>44.166666666666664</v>
      </c>
      <c r="AG670">
        <f>SUM(Table13[[#This Row],[NumDealsPurchases]:[NumStorePurchases]])</f>
        <v>13</v>
      </c>
      <c r="AH670" s="14">
        <f>44232-Table13[[#This Row],[Dt_Customer]]</f>
        <v>2747</v>
      </c>
      <c r="AJ670" s="13">
        <f>Table13[[#This Row],[NumDealsPurchases]]/Table13[[#This Row],[Total Number of Purchases]]*100</f>
        <v>15.384615384615385</v>
      </c>
      <c r="AK670">
        <f>6-ROUNDUP(_xlfn.PERCENTRANK.INC(Table13[Recency],Table13[[#This Row],[Recency]])*5, 0)</f>
        <v>3</v>
      </c>
      <c r="AL670" s="15">
        <f>ROUNDUP(_xlfn.PERCENTRANK.INC(Table13[Total Number of Purchases],Table13[[#This Row],[Total Number of Purchases]])*5,0)</f>
        <v>3</v>
      </c>
      <c r="AM670" s="15">
        <f>ROUNDUP(_xlfn.PERCENTRANK.INC(Table13[Total Spend],Table13[[#This Row],[Total Spend]])*5,0)</f>
        <v>3</v>
      </c>
      <c r="AN670" s="15" t="str">
        <f>Table13[[#This Row],[Recency Score]]&amp;Table13[[#This Row],[Frequency Score]]&amp;Table13[[#This Row],[Monetary Score]]</f>
        <v>333</v>
      </c>
      <c r="AO670" s="15" t="str">
        <f>IF(AN670="555","Champions",
IF(AND(LEFT(AN670,1)="5", MID(AN670,2,1)&gt;="3"),"Loyal Customers",
IF(MID(AN670,2,1)="5","Frequent Buyers",
IF(RIGHT(AN670,1)="5","Big Spenders",
IF(LEFT(AN670,1)="4","Potential Loyalists",
IF(LEFT(AN670,1)="3","Needs Attention",
IF(LEFT(AN670,1)="2","About to Sleep",
IF(LEFT(AN670,1)="1","Lost",
IF(LEFT(AN670,1)&lt;="2","At Risk","Others")))))))))</f>
        <v>Needs Attention</v>
      </c>
    </row>
    <row r="671" spans="1:41" x14ac:dyDescent="0.3">
      <c r="A671">
        <v>2392</v>
      </c>
      <c r="B671">
        <v>1972</v>
      </c>
      <c r="C671" t="s">
        <v>28</v>
      </c>
      <c r="D671" t="s">
        <v>33</v>
      </c>
      <c r="E671">
        <v>40321</v>
      </c>
      <c r="F671">
        <v>1</v>
      </c>
      <c r="G671">
        <v>1</v>
      </c>
      <c r="H671" s="1">
        <v>41484</v>
      </c>
      <c r="I671">
        <v>59</v>
      </c>
      <c r="J671">
        <v>44</v>
      </c>
      <c r="K671">
        <v>4</v>
      </c>
      <c r="L671">
        <v>21</v>
      </c>
      <c r="M671">
        <v>6</v>
      </c>
      <c r="N671">
        <v>0</v>
      </c>
      <c r="O671">
        <v>27</v>
      </c>
      <c r="P671">
        <v>2</v>
      </c>
      <c r="Q671">
        <v>3</v>
      </c>
      <c r="R671">
        <v>0</v>
      </c>
      <c r="S671">
        <v>3</v>
      </c>
      <c r="T671">
        <v>7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t="s">
        <v>30</v>
      </c>
      <c r="AC671" s="13">
        <f>SUM(Table13[[#This Row],[MntWines]:[MntGoldProds]])</f>
        <v>102</v>
      </c>
      <c r="AD671" s="13">
        <f>AVERAGE(Table13[[#This Row],[MntWines]:[MntGoldProds]])</f>
        <v>17</v>
      </c>
      <c r="AG671">
        <f>SUM(Table13[[#This Row],[NumDealsPurchases]:[NumStorePurchases]])</f>
        <v>8</v>
      </c>
      <c r="AH671" s="14">
        <f>44232-Table13[[#This Row],[Dt_Customer]]</f>
        <v>2748</v>
      </c>
      <c r="AJ671" s="13">
        <f>Table13[[#This Row],[NumDealsPurchases]]/Table13[[#This Row],[Total Number of Purchases]]*100</f>
        <v>25</v>
      </c>
      <c r="AK671">
        <f>6-ROUNDUP(_xlfn.PERCENTRANK.INC(Table13[Recency],Table13[[#This Row],[Recency]])*5, 0)</f>
        <v>3</v>
      </c>
      <c r="AL671" s="15">
        <f>ROUNDUP(_xlfn.PERCENTRANK.INC(Table13[Total Number of Purchases],Table13[[#This Row],[Total Number of Purchases]])*5,0)</f>
        <v>2</v>
      </c>
      <c r="AM671" s="15">
        <f>ROUNDUP(_xlfn.PERCENTRANK.INC(Table13[Total Spend],Table13[[#This Row],[Total Spend]])*5,0)</f>
        <v>2</v>
      </c>
      <c r="AN671" s="15" t="str">
        <f>Table13[[#This Row],[Recency Score]]&amp;Table13[[#This Row],[Frequency Score]]&amp;Table13[[#This Row],[Monetary Score]]</f>
        <v>322</v>
      </c>
      <c r="AO671" s="15" t="str">
        <f>IF(AN671="555","Champions",
IF(AND(LEFT(AN671,1)="5", MID(AN671,2,1)&gt;="3"),"Loyal Customers",
IF(MID(AN671,2,1)="5","Frequent Buyers",
IF(RIGHT(AN671,1)="5","Big Spenders",
IF(LEFT(AN671,1)="4","Potential Loyalists",
IF(LEFT(AN671,1)="3","Needs Attention",
IF(LEFT(AN671,1)="2","About to Sleep",
IF(LEFT(AN671,1)="1","Lost",
IF(LEFT(AN671,1)&lt;="2","At Risk","Others")))))))))</f>
        <v>Needs Attention</v>
      </c>
    </row>
    <row r="672" spans="1:41" x14ac:dyDescent="0.3">
      <c r="A672">
        <v>1920</v>
      </c>
      <c r="B672">
        <v>1972</v>
      </c>
      <c r="C672" t="s">
        <v>28</v>
      </c>
      <c r="D672" t="s">
        <v>33</v>
      </c>
      <c r="E672">
        <v>40321</v>
      </c>
      <c r="F672">
        <v>1</v>
      </c>
      <c r="G672">
        <v>1</v>
      </c>
      <c r="H672" s="1">
        <v>41484</v>
      </c>
      <c r="I672">
        <v>59</v>
      </c>
      <c r="J672">
        <v>44</v>
      </c>
      <c r="K672">
        <v>4</v>
      </c>
      <c r="L672">
        <v>21</v>
      </c>
      <c r="M672">
        <v>6</v>
      </c>
      <c r="N672">
        <v>0</v>
      </c>
      <c r="O672">
        <v>27</v>
      </c>
      <c r="P672">
        <v>2</v>
      </c>
      <c r="Q672">
        <v>3</v>
      </c>
      <c r="R672">
        <v>0</v>
      </c>
      <c r="S672">
        <v>3</v>
      </c>
      <c r="T672">
        <v>7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t="s">
        <v>30</v>
      </c>
      <c r="AC672" s="13">
        <f>SUM(Table13[[#This Row],[MntWines]:[MntGoldProds]])</f>
        <v>102</v>
      </c>
      <c r="AD672" s="13">
        <f>AVERAGE(Table13[[#This Row],[MntWines]:[MntGoldProds]])</f>
        <v>17</v>
      </c>
      <c r="AG672">
        <f>SUM(Table13[[#This Row],[NumDealsPurchases]:[NumStorePurchases]])</f>
        <v>8</v>
      </c>
      <c r="AH672" s="14">
        <f>44232-Table13[[#This Row],[Dt_Customer]]</f>
        <v>2748</v>
      </c>
      <c r="AJ672" s="13">
        <f>Table13[[#This Row],[NumDealsPurchases]]/Table13[[#This Row],[Total Number of Purchases]]*100</f>
        <v>25</v>
      </c>
      <c r="AK672">
        <f>6-ROUNDUP(_xlfn.PERCENTRANK.INC(Table13[Recency],Table13[[#This Row],[Recency]])*5, 0)</f>
        <v>3</v>
      </c>
      <c r="AL672" s="15">
        <f>ROUNDUP(_xlfn.PERCENTRANK.INC(Table13[Total Number of Purchases],Table13[[#This Row],[Total Number of Purchases]])*5,0)</f>
        <v>2</v>
      </c>
      <c r="AM672" s="15">
        <f>ROUNDUP(_xlfn.PERCENTRANK.INC(Table13[Total Spend],Table13[[#This Row],[Total Spend]])*5,0)</f>
        <v>2</v>
      </c>
      <c r="AN672" s="15" t="str">
        <f>Table13[[#This Row],[Recency Score]]&amp;Table13[[#This Row],[Frequency Score]]&amp;Table13[[#This Row],[Monetary Score]]</f>
        <v>322</v>
      </c>
      <c r="AO672" s="15" t="str">
        <f>IF(AN672="555","Champions",
IF(AND(LEFT(AN672,1)="5", MID(AN672,2,1)&gt;="3"),"Loyal Customers",
IF(MID(AN672,2,1)="5","Frequent Buyers",
IF(RIGHT(AN672,1)="5","Big Spenders",
IF(LEFT(AN672,1)="4","Potential Loyalists",
IF(LEFT(AN672,1)="3","Needs Attention",
IF(LEFT(AN672,1)="2","About to Sleep",
IF(LEFT(AN672,1)="1","Lost",
IF(LEFT(AN672,1)&lt;="2","At Risk","Others")))))))))</f>
        <v>Needs Attention</v>
      </c>
    </row>
    <row r="673" spans="1:41" x14ac:dyDescent="0.3">
      <c r="A673">
        <v>13</v>
      </c>
      <c r="B673">
        <v>1947</v>
      </c>
      <c r="C673" t="s">
        <v>37</v>
      </c>
      <c r="D673" t="s">
        <v>42</v>
      </c>
      <c r="E673">
        <v>25358</v>
      </c>
      <c r="F673">
        <v>0</v>
      </c>
      <c r="G673">
        <v>1</v>
      </c>
      <c r="H673" s="1">
        <v>41477</v>
      </c>
      <c r="I673">
        <v>57</v>
      </c>
      <c r="J673">
        <v>19</v>
      </c>
      <c r="K673">
        <v>0</v>
      </c>
      <c r="L673">
        <v>5</v>
      </c>
      <c r="M673">
        <v>0</v>
      </c>
      <c r="N673">
        <v>0</v>
      </c>
      <c r="O673">
        <v>8</v>
      </c>
      <c r="P673">
        <v>2</v>
      </c>
      <c r="Q673">
        <v>1</v>
      </c>
      <c r="R673">
        <v>0</v>
      </c>
      <c r="S673">
        <v>3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t="s">
        <v>43</v>
      </c>
      <c r="AC673" s="13">
        <f>SUM(Table13[[#This Row],[MntWines]:[MntGoldProds]])</f>
        <v>32</v>
      </c>
      <c r="AD673" s="13">
        <f>AVERAGE(Table13[[#This Row],[MntWines]:[MntGoldProds]])</f>
        <v>5.333333333333333</v>
      </c>
      <c r="AG673">
        <f>SUM(Table13[[#This Row],[NumDealsPurchases]:[NumStorePurchases]])</f>
        <v>6</v>
      </c>
      <c r="AH673" s="14">
        <f>44232-Table13[[#This Row],[Dt_Customer]]</f>
        <v>2755</v>
      </c>
      <c r="AJ673" s="13">
        <f>Table13[[#This Row],[NumDealsPurchases]]/Table13[[#This Row],[Total Number of Purchases]]*100</f>
        <v>33.333333333333329</v>
      </c>
      <c r="AK673">
        <f>6-ROUNDUP(_xlfn.PERCENTRANK.INC(Table13[Recency],Table13[[#This Row],[Recency]])*5, 0)</f>
        <v>3</v>
      </c>
      <c r="AL673" s="15">
        <f>ROUNDUP(_xlfn.PERCENTRANK.INC(Table13[Total Number of Purchases],Table13[[#This Row],[Total Number of Purchases]])*5,0)</f>
        <v>1</v>
      </c>
      <c r="AM673" s="15">
        <f>ROUNDUP(_xlfn.PERCENTRANK.INC(Table13[Total Spend],Table13[[#This Row],[Total Spend]])*5,0)</f>
        <v>1</v>
      </c>
      <c r="AN673" s="15" t="str">
        <f>Table13[[#This Row],[Recency Score]]&amp;Table13[[#This Row],[Frequency Score]]&amp;Table13[[#This Row],[Monetary Score]]</f>
        <v>311</v>
      </c>
      <c r="AO673" s="15" t="str">
        <f>IF(AN673="555","Champions",
IF(AND(LEFT(AN673,1)="5", MID(AN673,2,1)&gt;="3"),"Loyal Customers",
IF(MID(AN673,2,1)="5","Frequent Buyers",
IF(RIGHT(AN673,1)="5","Big Spenders",
IF(LEFT(AN673,1)="4","Potential Loyalists",
IF(LEFT(AN673,1)="3","Needs Attention",
IF(LEFT(AN673,1)="2","About to Sleep",
IF(LEFT(AN673,1)="1","Lost",
IF(LEFT(AN673,1)&lt;="2","At Risk","Others")))))))))</f>
        <v>Needs Attention</v>
      </c>
    </row>
    <row r="674" spans="1:41" x14ac:dyDescent="0.3">
      <c r="A674">
        <v>4128</v>
      </c>
      <c r="B674">
        <v>1962</v>
      </c>
      <c r="C674" t="s">
        <v>37</v>
      </c>
      <c r="D674" t="s">
        <v>35</v>
      </c>
      <c r="E674">
        <v>56067</v>
      </c>
      <c r="F674">
        <v>0</v>
      </c>
      <c r="G674">
        <v>1</v>
      </c>
      <c r="H674" s="1">
        <v>41475</v>
      </c>
      <c r="I674">
        <v>51</v>
      </c>
      <c r="J674">
        <v>517</v>
      </c>
      <c r="K674">
        <v>12</v>
      </c>
      <c r="L674">
        <v>54</v>
      </c>
      <c r="M674">
        <v>16</v>
      </c>
      <c r="N674">
        <v>6</v>
      </c>
      <c r="O674">
        <v>120</v>
      </c>
      <c r="P674">
        <v>2</v>
      </c>
      <c r="Q674">
        <v>7</v>
      </c>
      <c r="R674">
        <v>4</v>
      </c>
      <c r="S674">
        <v>7</v>
      </c>
      <c r="T674">
        <v>5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t="s">
        <v>43</v>
      </c>
      <c r="AC674" s="13">
        <f>SUM(Table13[[#This Row],[MntWines]:[MntGoldProds]])</f>
        <v>725</v>
      </c>
      <c r="AD674" s="13">
        <f>AVERAGE(Table13[[#This Row],[MntWines]:[MntGoldProds]])</f>
        <v>120.83333333333333</v>
      </c>
      <c r="AG674">
        <f>SUM(Table13[[#This Row],[NumDealsPurchases]:[NumStorePurchases]])</f>
        <v>20</v>
      </c>
      <c r="AH674" s="14">
        <f>44232-Table13[[#This Row],[Dt_Customer]]</f>
        <v>2757</v>
      </c>
      <c r="AJ674" s="13">
        <f>Table13[[#This Row],[NumDealsPurchases]]/Table13[[#This Row],[Total Number of Purchases]]*100</f>
        <v>10</v>
      </c>
      <c r="AK674">
        <f>6-ROUNDUP(_xlfn.PERCENTRANK.INC(Table13[Recency],Table13[[#This Row],[Recency]])*5, 0)</f>
        <v>3</v>
      </c>
      <c r="AL674" s="15">
        <f>ROUNDUP(_xlfn.PERCENTRANK.INC(Table13[Total Number of Purchases],Table13[[#This Row],[Total Number of Purchases]])*5,0)</f>
        <v>4</v>
      </c>
      <c r="AM674" s="15">
        <f>ROUNDUP(_xlfn.PERCENTRANK.INC(Table13[Total Spend],Table13[[#This Row],[Total Spend]])*5,0)</f>
        <v>4</v>
      </c>
      <c r="AN674" s="15" t="str">
        <f>Table13[[#This Row],[Recency Score]]&amp;Table13[[#This Row],[Frequency Score]]&amp;Table13[[#This Row],[Monetary Score]]</f>
        <v>344</v>
      </c>
      <c r="AO674" s="15" t="str">
        <f>IF(AN674="555","Champions",
IF(AND(LEFT(AN674,1)="5", MID(AN674,2,1)&gt;="3"),"Loyal Customers",
IF(MID(AN674,2,1)="5","Frequent Buyers",
IF(RIGHT(AN674,1)="5","Big Spenders",
IF(LEFT(AN674,1)="4","Potential Loyalists",
IF(LEFT(AN674,1)="3","Needs Attention",
IF(LEFT(AN674,1)="2","About to Sleep",
IF(LEFT(AN674,1)="1","Lost",
IF(LEFT(AN674,1)&lt;="2","At Risk","Others")))))))))</f>
        <v>Needs Attention</v>
      </c>
    </row>
    <row r="675" spans="1:41" x14ac:dyDescent="0.3">
      <c r="A675">
        <v>7397</v>
      </c>
      <c r="B675">
        <v>1951</v>
      </c>
      <c r="C675" t="s">
        <v>28</v>
      </c>
      <c r="D675" t="s">
        <v>31</v>
      </c>
      <c r="E675">
        <v>49090</v>
      </c>
      <c r="F675">
        <v>0</v>
      </c>
      <c r="G675">
        <v>1</v>
      </c>
      <c r="H675" s="1">
        <v>41474</v>
      </c>
      <c r="I675">
        <v>45</v>
      </c>
      <c r="J675">
        <v>494</v>
      </c>
      <c r="K675">
        <v>5</v>
      </c>
      <c r="L675">
        <v>82</v>
      </c>
      <c r="M675">
        <v>7</v>
      </c>
      <c r="N675">
        <v>0</v>
      </c>
      <c r="O675">
        <v>100</v>
      </c>
      <c r="P675">
        <v>3</v>
      </c>
      <c r="Q675">
        <v>7</v>
      </c>
      <c r="R675">
        <v>2</v>
      </c>
      <c r="S675">
        <v>9</v>
      </c>
      <c r="T675">
        <v>7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30</v>
      </c>
      <c r="AC675" s="13">
        <f>SUM(Table13[[#This Row],[MntWines]:[MntGoldProds]])</f>
        <v>688</v>
      </c>
      <c r="AD675" s="13">
        <f>AVERAGE(Table13[[#This Row],[MntWines]:[MntGoldProds]])</f>
        <v>114.66666666666667</v>
      </c>
      <c r="AG675">
        <f>SUM(Table13[[#This Row],[NumDealsPurchases]:[NumStorePurchases]])</f>
        <v>21</v>
      </c>
      <c r="AH675" s="14">
        <f>44232-Table13[[#This Row],[Dt_Customer]]</f>
        <v>2758</v>
      </c>
      <c r="AJ675" s="13">
        <f>Table13[[#This Row],[NumDealsPurchases]]/Table13[[#This Row],[Total Number of Purchases]]*100</f>
        <v>14.285714285714285</v>
      </c>
      <c r="AK675">
        <f>6-ROUNDUP(_xlfn.PERCENTRANK.INC(Table13[Recency],Table13[[#This Row],[Recency]])*5, 0)</f>
        <v>3</v>
      </c>
      <c r="AL675" s="15">
        <f>ROUNDUP(_xlfn.PERCENTRANK.INC(Table13[Total Number of Purchases],Table13[[#This Row],[Total Number of Purchases]])*5,0)</f>
        <v>4</v>
      </c>
      <c r="AM675" s="15">
        <f>ROUNDUP(_xlfn.PERCENTRANK.INC(Table13[Total Spend],Table13[[#This Row],[Total Spend]])*5,0)</f>
        <v>4</v>
      </c>
      <c r="AN675" s="15" t="str">
        <f>Table13[[#This Row],[Recency Score]]&amp;Table13[[#This Row],[Frequency Score]]&amp;Table13[[#This Row],[Monetary Score]]</f>
        <v>344</v>
      </c>
      <c r="AO675" s="15" t="str">
        <f>IF(AN675="555","Champions",
IF(AND(LEFT(AN675,1)="5", MID(AN675,2,1)&gt;="3"),"Loyal Customers",
IF(MID(AN675,2,1)="5","Frequent Buyers",
IF(RIGHT(AN675,1)="5","Big Spenders",
IF(LEFT(AN675,1)="4","Potential Loyalists",
IF(LEFT(AN675,1)="3","Needs Attention",
IF(LEFT(AN675,1)="2","About to Sleep",
IF(LEFT(AN675,1)="1","Lost",
IF(LEFT(AN675,1)&lt;="2","At Risk","Others")))))))))</f>
        <v>Needs Attention</v>
      </c>
    </row>
    <row r="676" spans="1:41" x14ac:dyDescent="0.3">
      <c r="A676">
        <v>3479</v>
      </c>
      <c r="B676">
        <v>1950</v>
      </c>
      <c r="C676" t="s">
        <v>28</v>
      </c>
      <c r="D676" t="s">
        <v>31</v>
      </c>
      <c r="E676">
        <v>16813</v>
      </c>
      <c r="F676">
        <v>0</v>
      </c>
      <c r="G676">
        <v>0</v>
      </c>
      <c r="H676" s="1">
        <v>41474</v>
      </c>
      <c r="I676">
        <v>49</v>
      </c>
      <c r="J676">
        <v>4</v>
      </c>
      <c r="K676">
        <v>8</v>
      </c>
      <c r="L676">
        <v>11</v>
      </c>
      <c r="M676">
        <v>12</v>
      </c>
      <c r="N676">
        <v>2</v>
      </c>
      <c r="O676">
        <v>13</v>
      </c>
      <c r="P676">
        <v>1</v>
      </c>
      <c r="Q676">
        <v>2</v>
      </c>
      <c r="R676">
        <v>0</v>
      </c>
      <c r="S676">
        <v>3</v>
      </c>
      <c r="T676">
        <v>7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 t="s">
        <v>32</v>
      </c>
      <c r="AC676" s="13">
        <f>SUM(Table13[[#This Row],[MntWines]:[MntGoldProds]])</f>
        <v>50</v>
      </c>
      <c r="AD676" s="13">
        <f>AVERAGE(Table13[[#This Row],[MntWines]:[MntGoldProds]])</f>
        <v>8.3333333333333339</v>
      </c>
      <c r="AG676">
        <f>SUM(Table13[[#This Row],[NumDealsPurchases]:[NumStorePurchases]])</f>
        <v>6</v>
      </c>
      <c r="AH676" s="14">
        <f>44232-Table13[[#This Row],[Dt_Customer]]</f>
        <v>2758</v>
      </c>
      <c r="AJ676" s="13">
        <f>Table13[[#This Row],[NumDealsPurchases]]/Table13[[#This Row],[Total Number of Purchases]]*100</f>
        <v>16.666666666666664</v>
      </c>
      <c r="AK676">
        <f>6-ROUNDUP(_xlfn.PERCENTRANK.INC(Table13[Recency],Table13[[#This Row],[Recency]])*5, 0)</f>
        <v>3</v>
      </c>
      <c r="AL676" s="15">
        <f>ROUNDUP(_xlfn.PERCENTRANK.INC(Table13[Total Number of Purchases],Table13[[#This Row],[Total Number of Purchases]])*5,0)</f>
        <v>1</v>
      </c>
      <c r="AM676" s="15">
        <f>ROUNDUP(_xlfn.PERCENTRANK.INC(Table13[Total Spend],Table13[[#This Row],[Total Spend]])*5,0)</f>
        <v>1</v>
      </c>
      <c r="AN676" s="15" t="str">
        <f>Table13[[#This Row],[Recency Score]]&amp;Table13[[#This Row],[Frequency Score]]&amp;Table13[[#This Row],[Monetary Score]]</f>
        <v>311</v>
      </c>
      <c r="AO676" s="15" t="str">
        <f>IF(AN676="555","Champions",
IF(AND(LEFT(AN676,1)="5", MID(AN676,2,1)&gt;="3"),"Loyal Customers",
IF(MID(AN676,2,1)="5","Frequent Buyers",
IF(RIGHT(AN676,1)="5","Big Spenders",
IF(LEFT(AN676,1)="4","Potential Loyalists",
IF(LEFT(AN676,1)="3","Needs Attention",
IF(LEFT(AN676,1)="2","About to Sleep",
IF(LEFT(AN676,1)="1","Lost",
IF(LEFT(AN676,1)&lt;="2","At Risk","Others")))))))))</f>
        <v>Needs Attention</v>
      </c>
    </row>
    <row r="677" spans="1:41" x14ac:dyDescent="0.3">
      <c r="A677">
        <v>273</v>
      </c>
      <c r="B677">
        <v>1970</v>
      </c>
      <c r="C677" t="s">
        <v>41</v>
      </c>
      <c r="D677" t="s">
        <v>33</v>
      </c>
      <c r="E677">
        <v>36138</v>
      </c>
      <c r="F677">
        <v>1</v>
      </c>
      <c r="G677">
        <v>1</v>
      </c>
      <c r="H677" s="1">
        <v>41471</v>
      </c>
      <c r="I677">
        <v>48</v>
      </c>
      <c r="J677">
        <v>130</v>
      </c>
      <c r="K677">
        <v>0</v>
      </c>
      <c r="L677">
        <v>16</v>
      </c>
      <c r="M677">
        <v>0</v>
      </c>
      <c r="N677">
        <v>0</v>
      </c>
      <c r="O677">
        <v>5</v>
      </c>
      <c r="P677">
        <v>5</v>
      </c>
      <c r="Q677">
        <v>3</v>
      </c>
      <c r="R677">
        <v>1</v>
      </c>
      <c r="S677">
        <v>4</v>
      </c>
      <c r="T677">
        <v>7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 t="s">
        <v>39</v>
      </c>
      <c r="AC677" s="13">
        <f>SUM(Table13[[#This Row],[MntWines]:[MntGoldProds]])</f>
        <v>151</v>
      </c>
      <c r="AD677" s="13">
        <f>AVERAGE(Table13[[#This Row],[MntWines]:[MntGoldProds]])</f>
        <v>25.166666666666668</v>
      </c>
      <c r="AG677">
        <f>SUM(Table13[[#This Row],[NumDealsPurchases]:[NumStorePurchases]])</f>
        <v>13</v>
      </c>
      <c r="AH677" s="14">
        <f>44232-Table13[[#This Row],[Dt_Customer]]</f>
        <v>2761</v>
      </c>
      <c r="AJ677" s="13">
        <f>Table13[[#This Row],[NumDealsPurchases]]/Table13[[#This Row],[Total Number of Purchases]]*100</f>
        <v>38.461538461538467</v>
      </c>
      <c r="AK677">
        <f>6-ROUNDUP(_xlfn.PERCENTRANK.INC(Table13[Recency],Table13[[#This Row],[Recency]])*5, 0)</f>
        <v>3</v>
      </c>
      <c r="AL677" s="15">
        <f>ROUNDUP(_xlfn.PERCENTRANK.INC(Table13[Total Number of Purchases],Table13[[#This Row],[Total Number of Purchases]])*5,0)</f>
        <v>3</v>
      </c>
      <c r="AM677" s="15">
        <f>ROUNDUP(_xlfn.PERCENTRANK.INC(Table13[Total Spend],Table13[[#This Row],[Total Spend]])*5,0)</f>
        <v>2</v>
      </c>
      <c r="AN677" s="15" t="str">
        <f>Table13[[#This Row],[Recency Score]]&amp;Table13[[#This Row],[Frequency Score]]&amp;Table13[[#This Row],[Monetary Score]]</f>
        <v>332</v>
      </c>
      <c r="AO677" s="15" t="str">
        <f>IF(AN677="555","Champions",
IF(AND(LEFT(AN677,1)="5", MID(AN677,2,1)&gt;="3"),"Loyal Customers",
IF(MID(AN677,2,1)="5","Frequent Buyers",
IF(RIGHT(AN677,1)="5","Big Spenders",
IF(LEFT(AN677,1)="4","Potential Loyalists",
IF(LEFT(AN677,1)="3","Needs Attention",
IF(LEFT(AN677,1)="2","About to Sleep",
IF(LEFT(AN677,1)="1","Lost",
IF(LEFT(AN677,1)&lt;="2","At Risk","Others")))))))))</f>
        <v>Needs Attention</v>
      </c>
    </row>
    <row r="678" spans="1:41" x14ac:dyDescent="0.3">
      <c r="A678">
        <v>2166</v>
      </c>
      <c r="B678">
        <v>1960</v>
      </c>
      <c r="C678" t="s">
        <v>38</v>
      </c>
      <c r="D678" t="s">
        <v>42</v>
      </c>
      <c r="E678">
        <v>46779</v>
      </c>
      <c r="F678">
        <v>1</v>
      </c>
      <c r="G678">
        <v>1</v>
      </c>
      <c r="H678" s="1">
        <v>41467</v>
      </c>
      <c r="I678">
        <v>55</v>
      </c>
      <c r="J678">
        <v>12</v>
      </c>
      <c r="K678">
        <v>1</v>
      </c>
      <c r="L678">
        <v>3</v>
      </c>
      <c r="M678">
        <v>0</v>
      </c>
      <c r="N678">
        <v>0</v>
      </c>
      <c r="O678">
        <v>7</v>
      </c>
      <c r="P678">
        <v>1</v>
      </c>
      <c r="Q678">
        <v>0</v>
      </c>
      <c r="R678">
        <v>1</v>
      </c>
      <c r="S678">
        <v>2</v>
      </c>
      <c r="T678">
        <v>4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43</v>
      </c>
      <c r="AC678" s="13">
        <f>SUM(Table13[[#This Row],[MntWines]:[MntGoldProds]])</f>
        <v>23</v>
      </c>
      <c r="AD678" s="13">
        <f>AVERAGE(Table13[[#This Row],[MntWines]:[MntGoldProds]])</f>
        <v>3.8333333333333335</v>
      </c>
      <c r="AG678">
        <f>SUM(Table13[[#This Row],[NumDealsPurchases]:[NumStorePurchases]])</f>
        <v>4</v>
      </c>
      <c r="AH678" s="14">
        <f>44232-Table13[[#This Row],[Dt_Customer]]</f>
        <v>2765</v>
      </c>
      <c r="AJ678" s="13">
        <f>Table13[[#This Row],[NumDealsPurchases]]/Table13[[#This Row],[Total Number of Purchases]]*100</f>
        <v>25</v>
      </c>
      <c r="AK678">
        <f>6-ROUNDUP(_xlfn.PERCENTRANK.INC(Table13[Recency],Table13[[#This Row],[Recency]])*5, 0)</f>
        <v>3</v>
      </c>
      <c r="AL678" s="15">
        <f>ROUNDUP(_xlfn.PERCENTRANK.INC(Table13[Total Number of Purchases],Table13[[#This Row],[Total Number of Purchases]])*5,0)</f>
        <v>1</v>
      </c>
      <c r="AM678" s="15">
        <f>ROUNDUP(_xlfn.PERCENTRANK.INC(Table13[Total Spend],Table13[[#This Row],[Total Spend]])*5,0)</f>
        <v>1</v>
      </c>
      <c r="AN678" s="15" t="str">
        <f>Table13[[#This Row],[Recency Score]]&amp;Table13[[#This Row],[Frequency Score]]&amp;Table13[[#This Row],[Monetary Score]]</f>
        <v>311</v>
      </c>
      <c r="AO678" s="15" t="str">
        <f>IF(AN678="555","Champions",
IF(AND(LEFT(AN678,1)="5", MID(AN678,2,1)&gt;="3"),"Loyal Customers",
IF(MID(AN678,2,1)="5","Frequent Buyers",
IF(RIGHT(AN678,1)="5","Big Spenders",
IF(LEFT(AN678,1)="4","Potential Loyalists",
IF(LEFT(AN678,1)="3","Needs Attention",
IF(LEFT(AN678,1)="2","About to Sleep",
IF(LEFT(AN678,1)="1","Lost",
IF(LEFT(AN678,1)&lt;="2","At Risk","Others")))))))))</f>
        <v>Needs Attention</v>
      </c>
    </row>
    <row r="679" spans="1:41" x14ac:dyDescent="0.3">
      <c r="A679">
        <v>8147</v>
      </c>
      <c r="B679">
        <v>1960</v>
      </c>
      <c r="C679" t="s">
        <v>28</v>
      </c>
      <c r="D679" t="s">
        <v>33</v>
      </c>
      <c r="E679">
        <v>31454</v>
      </c>
      <c r="F679">
        <v>1</v>
      </c>
      <c r="G679">
        <v>1</v>
      </c>
      <c r="H679" s="1">
        <v>41461</v>
      </c>
      <c r="I679">
        <v>40</v>
      </c>
      <c r="J679">
        <v>28</v>
      </c>
      <c r="K679">
        <v>0</v>
      </c>
      <c r="L679">
        <v>11</v>
      </c>
      <c r="M679">
        <v>0</v>
      </c>
      <c r="N679">
        <v>0</v>
      </c>
      <c r="O679">
        <v>9</v>
      </c>
      <c r="P679">
        <v>3</v>
      </c>
      <c r="Q679">
        <v>2</v>
      </c>
      <c r="R679">
        <v>0</v>
      </c>
      <c r="S679">
        <v>3</v>
      </c>
      <c r="T679">
        <v>8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30</v>
      </c>
      <c r="AC679" s="13">
        <f>SUM(Table13[[#This Row],[MntWines]:[MntGoldProds]])</f>
        <v>48</v>
      </c>
      <c r="AD679" s="13">
        <f>AVERAGE(Table13[[#This Row],[MntWines]:[MntGoldProds]])</f>
        <v>8</v>
      </c>
      <c r="AG679">
        <f>SUM(Table13[[#This Row],[NumDealsPurchases]:[NumStorePurchases]])</f>
        <v>8</v>
      </c>
      <c r="AH679" s="14">
        <f>44232-Table13[[#This Row],[Dt_Customer]]</f>
        <v>2771</v>
      </c>
      <c r="AJ679" s="13">
        <f>Table13[[#This Row],[NumDealsPurchases]]/Table13[[#This Row],[Total Number of Purchases]]*100</f>
        <v>37.5</v>
      </c>
      <c r="AK679">
        <f>6-ROUNDUP(_xlfn.PERCENTRANK.INC(Table13[Recency],Table13[[#This Row],[Recency]])*5, 0)</f>
        <v>3</v>
      </c>
      <c r="AL679" s="15">
        <f>ROUNDUP(_xlfn.PERCENTRANK.INC(Table13[Total Number of Purchases],Table13[[#This Row],[Total Number of Purchases]])*5,0)</f>
        <v>2</v>
      </c>
      <c r="AM679" s="15">
        <f>ROUNDUP(_xlfn.PERCENTRANK.INC(Table13[Total Spend],Table13[[#This Row],[Total Spend]])*5,0)</f>
        <v>1</v>
      </c>
      <c r="AN679" s="15" t="str">
        <f>Table13[[#This Row],[Recency Score]]&amp;Table13[[#This Row],[Frequency Score]]&amp;Table13[[#This Row],[Monetary Score]]</f>
        <v>321</v>
      </c>
      <c r="AO679" s="15" t="str">
        <f>IF(AN679="555","Champions",
IF(AND(LEFT(AN679,1)="5", MID(AN679,2,1)&gt;="3"),"Loyal Customers",
IF(MID(AN679,2,1)="5","Frequent Buyers",
IF(RIGHT(AN679,1)="5","Big Spenders",
IF(LEFT(AN679,1)="4","Potential Loyalists",
IF(LEFT(AN679,1)="3","Needs Attention",
IF(LEFT(AN679,1)="2","About to Sleep",
IF(LEFT(AN679,1)="1","Lost",
IF(LEFT(AN679,1)&lt;="2","At Risk","Others")))))))))</f>
        <v>Needs Attention</v>
      </c>
    </row>
    <row r="680" spans="1:41" x14ac:dyDescent="0.3">
      <c r="A680">
        <v>6958</v>
      </c>
      <c r="B680">
        <v>1977</v>
      </c>
      <c r="C680" t="s">
        <v>41</v>
      </c>
      <c r="D680" t="s">
        <v>33</v>
      </c>
      <c r="E680">
        <v>27889</v>
      </c>
      <c r="F680">
        <v>1</v>
      </c>
      <c r="G680">
        <v>0</v>
      </c>
      <c r="H680" s="1">
        <v>41460</v>
      </c>
      <c r="I680">
        <v>42</v>
      </c>
      <c r="J680">
        <v>14</v>
      </c>
      <c r="K680">
        <v>0</v>
      </c>
      <c r="L680">
        <v>4</v>
      </c>
      <c r="M680">
        <v>0</v>
      </c>
      <c r="N680">
        <v>0</v>
      </c>
      <c r="O680">
        <v>8</v>
      </c>
      <c r="P680">
        <v>1</v>
      </c>
      <c r="Q680">
        <v>1</v>
      </c>
      <c r="R680">
        <v>1</v>
      </c>
      <c r="S680">
        <v>2</v>
      </c>
      <c r="T680">
        <v>6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36</v>
      </c>
      <c r="AC680" s="13">
        <f>SUM(Table13[[#This Row],[MntWines]:[MntGoldProds]])</f>
        <v>26</v>
      </c>
      <c r="AD680" s="13">
        <f>AVERAGE(Table13[[#This Row],[MntWines]:[MntGoldProds]])</f>
        <v>4.333333333333333</v>
      </c>
      <c r="AG680">
        <f>SUM(Table13[[#This Row],[NumDealsPurchases]:[NumStorePurchases]])</f>
        <v>5</v>
      </c>
      <c r="AH680" s="14">
        <f>44232-Table13[[#This Row],[Dt_Customer]]</f>
        <v>2772</v>
      </c>
      <c r="AJ680" s="13">
        <f>Table13[[#This Row],[NumDealsPurchases]]/Table13[[#This Row],[Total Number of Purchases]]*100</f>
        <v>20</v>
      </c>
      <c r="AK680">
        <f>6-ROUNDUP(_xlfn.PERCENTRANK.INC(Table13[Recency],Table13[[#This Row],[Recency]])*5, 0)</f>
        <v>3</v>
      </c>
      <c r="AL680" s="15">
        <f>ROUNDUP(_xlfn.PERCENTRANK.INC(Table13[Total Number of Purchases],Table13[[#This Row],[Total Number of Purchases]])*5,0)</f>
        <v>1</v>
      </c>
      <c r="AM680" s="15">
        <f>ROUNDUP(_xlfn.PERCENTRANK.INC(Table13[Total Spend],Table13[[#This Row],[Total Spend]])*5,0)</f>
        <v>1</v>
      </c>
      <c r="AN680" s="15" t="str">
        <f>Table13[[#This Row],[Recency Score]]&amp;Table13[[#This Row],[Frequency Score]]&amp;Table13[[#This Row],[Monetary Score]]</f>
        <v>311</v>
      </c>
      <c r="AO680" s="15" t="str">
        <f>IF(AN680="555","Champions",
IF(AND(LEFT(AN680,1)="5", MID(AN680,2,1)&gt;="3"),"Loyal Customers",
IF(MID(AN680,2,1)="5","Frequent Buyers",
IF(RIGHT(AN680,1)="5","Big Spenders",
IF(LEFT(AN680,1)="4","Potential Loyalists",
IF(LEFT(AN680,1)="3","Needs Attention",
IF(LEFT(AN680,1)="2","About to Sleep",
IF(LEFT(AN680,1)="1","Lost",
IF(LEFT(AN680,1)&lt;="2","At Risk","Others")))))))))</f>
        <v>Needs Attention</v>
      </c>
    </row>
    <row r="681" spans="1:41" x14ac:dyDescent="0.3">
      <c r="A681">
        <v>10381</v>
      </c>
      <c r="B681">
        <v>1979</v>
      </c>
      <c r="C681" t="s">
        <v>28</v>
      </c>
      <c r="D681" t="s">
        <v>31</v>
      </c>
      <c r="E681">
        <v>47691</v>
      </c>
      <c r="F681">
        <v>0</v>
      </c>
      <c r="G681">
        <v>1</v>
      </c>
      <c r="H681" s="1">
        <v>41460</v>
      </c>
      <c r="I681">
        <v>43</v>
      </c>
      <c r="J681">
        <v>14</v>
      </c>
      <c r="K681">
        <v>0</v>
      </c>
      <c r="L681">
        <v>3</v>
      </c>
      <c r="M681">
        <v>0</v>
      </c>
      <c r="N681">
        <v>0</v>
      </c>
      <c r="O681">
        <v>4</v>
      </c>
      <c r="P681">
        <v>1</v>
      </c>
      <c r="Q681">
        <v>1</v>
      </c>
      <c r="R681">
        <v>0</v>
      </c>
      <c r="S681">
        <v>2</v>
      </c>
      <c r="T681">
        <v>6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30</v>
      </c>
      <c r="AC681" s="13">
        <f>SUM(Table13[[#This Row],[MntWines]:[MntGoldProds]])</f>
        <v>21</v>
      </c>
      <c r="AD681" s="13">
        <f>AVERAGE(Table13[[#This Row],[MntWines]:[MntGoldProds]])</f>
        <v>3.5</v>
      </c>
      <c r="AG681">
        <f>SUM(Table13[[#This Row],[NumDealsPurchases]:[NumStorePurchases]])</f>
        <v>4</v>
      </c>
      <c r="AH681" s="14">
        <f>44232-Table13[[#This Row],[Dt_Customer]]</f>
        <v>2772</v>
      </c>
      <c r="AJ681" s="13">
        <f>Table13[[#This Row],[NumDealsPurchases]]/Table13[[#This Row],[Total Number of Purchases]]*100</f>
        <v>25</v>
      </c>
      <c r="AK681">
        <f>6-ROUNDUP(_xlfn.PERCENTRANK.INC(Table13[Recency],Table13[[#This Row],[Recency]])*5, 0)</f>
        <v>3</v>
      </c>
      <c r="AL681" s="15">
        <f>ROUNDUP(_xlfn.PERCENTRANK.INC(Table13[Total Number of Purchases],Table13[[#This Row],[Total Number of Purchases]])*5,0)</f>
        <v>1</v>
      </c>
      <c r="AM681" s="15">
        <f>ROUNDUP(_xlfn.PERCENTRANK.INC(Table13[Total Spend],Table13[[#This Row],[Total Spend]])*5,0)</f>
        <v>1</v>
      </c>
      <c r="AN681" s="15" t="str">
        <f>Table13[[#This Row],[Recency Score]]&amp;Table13[[#This Row],[Frequency Score]]&amp;Table13[[#This Row],[Monetary Score]]</f>
        <v>311</v>
      </c>
      <c r="AO681" s="15" t="str">
        <f>IF(AN681="555","Champions",
IF(AND(LEFT(AN681,1)="5", MID(AN681,2,1)&gt;="3"),"Loyal Customers",
IF(MID(AN681,2,1)="5","Frequent Buyers",
IF(RIGHT(AN681,1)="5","Big Spenders",
IF(LEFT(AN681,1)="4","Potential Loyalists",
IF(LEFT(AN681,1)="3","Needs Attention",
IF(LEFT(AN681,1)="2","About to Sleep",
IF(LEFT(AN681,1)="1","Lost",
IF(LEFT(AN681,1)&lt;="2","At Risk","Others")))))))))</f>
        <v>Needs Attention</v>
      </c>
    </row>
    <row r="682" spans="1:41" x14ac:dyDescent="0.3">
      <c r="A682">
        <v>5012</v>
      </c>
      <c r="B682">
        <v>1989</v>
      </c>
      <c r="C682" t="s">
        <v>28</v>
      </c>
      <c r="D682" t="s">
        <v>33</v>
      </c>
      <c r="E682">
        <v>28691</v>
      </c>
      <c r="F682">
        <v>1</v>
      </c>
      <c r="G682">
        <v>0</v>
      </c>
      <c r="H682" s="1">
        <v>41459</v>
      </c>
      <c r="I682">
        <v>56</v>
      </c>
      <c r="J682">
        <v>5</v>
      </c>
      <c r="K682">
        <v>4</v>
      </c>
      <c r="L682">
        <v>13</v>
      </c>
      <c r="M682">
        <v>8</v>
      </c>
      <c r="N682">
        <v>0</v>
      </c>
      <c r="O682">
        <v>4</v>
      </c>
      <c r="P682">
        <v>1</v>
      </c>
      <c r="Q682">
        <v>1</v>
      </c>
      <c r="R682">
        <v>0</v>
      </c>
      <c r="S682">
        <v>3</v>
      </c>
      <c r="T682">
        <v>8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30</v>
      </c>
      <c r="AC682" s="13">
        <f>SUM(Table13[[#This Row],[MntWines]:[MntGoldProds]])</f>
        <v>34</v>
      </c>
      <c r="AD682" s="13">
        <f>AVERAGE(Table13[[#This Row],[MntWines]:[MntGoldProds]])</f>
        <v>5.666666666666667</v>
      </c>
      <c r="AG682">
        <f>SUM(Table13[[#This Row],[NumDealsPurchases]:[NumStorePurchases]])</f>
        <v>5</v>
      </c>
      <c r="AH682" s="14">
        <f>44232-Table13[[#This Row],[Dt_Customer]]</f>
        <v>2773</v>
      </c>
      <c r="AJ682" s="13">
        <f>Table13[[#This Row],[NumDealsPurchases]]/Table13[[#This Row],[Total Number of Purchases]]*100</f>
        <v>20</v>
      </c>
      <c r="AK682">
        <f>6-ROUNDUP(_xlfn.PERCENTRANK.INC(Table13[Recency],Table13[[#This Row],[Recency]])*5, 0)</f>
        <v>3</v>
      </c>
      <c r="AL682" s="15">
        <f>ROUNDUP(_xlfn.PERCENTRANK.INC(Table13[Total Number of Purchases],Table13[[#This Row],[Total Number of Purchases]])*5,0)</f>
        <v>1</v>
      </c>
      <c r="AM682" s="15">
        <f>ROUNDUP(_xlfn.PERCENTRANK.INC(Table13[Total Spend],Table13[[#This Row],[Total Spend]])*5,0)</f>
        <v>1</v>
      </c>
      <c r="AN682" s="15" t="str">
        <f>Table13[[#This Row],[Recency Score]]&amp;Table13[[#This Row],[Frequency Score]]&amp;Table13[[#This Row],[Monetary Score]]</f>
        <v>311</v>
      </c>
      <c r="AO682" s="15" t="str">
        <f>IF(AN682="555","Champions",
IF(AND(LEFT(AN682,1)="5", MID(AN682,2,1)&gt;="3"),"Loyal Customers",
IF(MID(AN682,2,1)="5","Frequent Buyers",
IF(RIGHT(AN682,1)="5","Big Spenders",
IF(LEFT(AN682,1)="4","Potential Loyalists",
IF(LEFT(AN682,1)="3","Needs Attention",
IF(LEFT(AN682,1)="2","About to Sleep",
IF(LEFT(AN682,1)="1","Lost",
IF(LEFT(AN682,1)&lt;="2","At Risk","Others")))))))))</f>
        <v>Needs Attention</v>
      </c>
    </row>
    <row r="683" spans="1:41" x14ac:dyDescent="0.3">
      <c r="A683">
        <v>6918</v>
      </c>
      <c r="B683">
        <v>1989</v>
      </c>
      <c r="C683" t="s">
        <v>28</v>
      </c>
      <c r="D683" t="s">
        <v>33</v>
      </c>
      <c r="E683">
        <v>28691</v>
      </c>
      <c r="F683">
        <v>1</v>
      </c>
      <c r="G683">
        <v>0</v>
      </c>
      <c r="H683" s="1">
        <v>41459</v>
      </c>
      <c r="I683">
        <v>56</v>
      </c>
      <c r="J683">
        <v>5</v>
      </c>
      <c r="K683">
        <v>4</v>
      </c>
      <c r="L683">
        <v>13</v>
      </c>
      <c r="M683">
        <v>8</v>
      </c>
      <c r="N683">
        <v>0</v>
      </c>
      <c r="O683">
        <v>4</v>
      </c>
      <c r="P683">
        <v>1</v>
      </c>
      <c r="Q683">
        <v>1</v>
      </c>
      <c r="R683">
        <v>0</v>
      </c>
      <c r="S683">
        <v>3</v>
      </c>
      <c r="T683">
        <v>8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30</v>
      </c>
      <c r="AC683" s="13">
        <f>SUM(Table13[[#This Row],[MntWines]:[MntGoldProds]])</f>
        <v>34</v>
      </c>
      <c r="AD683" s="13">
        <f>AVERAGE(Table13[[#This Row],[MntWines]:[MntGoldProds]])</f>
        <v>5.666666666666667</v>
      </c>
      <c r="AG683">
        <f>SUM(Table13[[#This Row],[NumDealsPurchases]:[NumStorePurchases]])</f>
        <v>5</v>
      </c>
      <c r="AH683" s="14">
        <f>44232-Table13[[#This Row],[Dt_Customer]]</f>
        <v>2773</v>
      </c>
      <c r="AJ683" s="13">
        <f>Table13[[#This Row],[NumDealsPurchases]]/Table13[[#This Row],[Total Number of Purchases]]*100</f>
        <v>20</v>
      </c>
      <c r="AK683">
        <f>6-ROUNDUP(_xlfn.PERCENTRANK.INC(Table13[Recency],Table13[[#This Row],[Recency]])*5, 0)</f>
        <v>3</v>
      </c>
      <c r="AL683" s="15">
        <f>ROUNDUP(_xlfn.PERCENTRANK.INC(Table13[Total Number of Purchases],Table13[[#This Row],[Total Number of Purchases]])*5,0)</f>
        <v>1</v>
      </c>
      <c r="AM683" s="15">
        <f>ROUNDUP(_xlfn.PERCENTRANK.INC(Table13[Total Spend],Table13[[#This Row],[Total Spend]])*5,0)</f>
        <v>1</v>
      </c>
      <c r="AN683" s="15" t="str">
        <f>Table13[[#This Row],[Recency Score]]&amp;Table13[[#This Row],[Frequency Score]]&amp;Table13[[#This Row],[Monetary Score]]</f>
        <v>311</v>
      </c>
      <c r="AO683" s="15" t="str">
        <f>IF(AN683="555","Champions",
IF(AND(LEFT(AN683,1)="5", MID(AN683,2,1)&gt;="3"),"Loyal Customers",
IF(MID(AN683,2,1)="5","Frequent Buyers",
IF(RIGHT(AN683,1)="5","Big Spenders",
IF(LEFT(AN683,1)="4","Potential Loyalists",
IF(LEFT(AN683,1)="3","Needs Attention",
IF(LEFT(AN683,1)="2","About to Sleep",
IF(LEFT(AN683,1)="1","Lost",
IF(LEFT(AN683,1)&lt;="2","At Risk","Others")))))))))</f>
        <v>Needs Attention</v>
      </c>
    </row>
    <row r="684" spans="1:41" x14ac:dyDescent="0.3">
      <c r="A684">
        <v>10856</v>
      </c>
      <c r="B684">
        <v>1980</v>
      </c>
      <c r="C684" t="s">
        <v>38</v>
      </c>
      <c r="D684" t="s">
        <v>31</v>
      </c>
      <c r="E684">
        <v>45889</v>
      </c>
      <c r="F684">
        <v>0</v>
      </c>
      <c r="G684">
        <v>1</v>
      </c>
      <c r="H684" s="1">
        <v>41457</v>
      </c>
      <c r="I684">
        <v>42</v>
      </c>
      <c r="J684">
        <v>31</v>
      </c>
      <c r="K684">
        <v>0</v>
      </c>
      <c r="L684">
        <v>6</v>
      </c>
      <c r="M684">
        <v>0</v>
      </c>
      <c r="N684">
        <v>1</v>
      </c>
      <c r="O684">
        <v>8</v>
      </c>
      <c r="P684">
        <v>1</v>
      </c>
      <c r="Q684">
        <v>1</v>
      </c>
      <c r="R684">
        <v>0</v>
      </c>
      <c r="S684">
        <v>3</v>
      </c>
      <c r="T684">
        <v>6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32</v>
      </c>
      <c r="AC684" s="13">
        <f>SUM(Table13[[#This Row],[MntWines]:[MntGoldProds]])</f>
        <v>46</v>
      </c>
      <c r="AD684" s="13">
        <f>AVERAGE(Table13[[#This Row],[MntWines]:[MntGoldProds]])</f>
        <v>7.666666666666667</v>
      </c>
      <c r="AG684">
        <f>SUM(Table13[[#This Row],[NumDealsPurchases]:[NumStorePurchases]])</f>
        <v>5</v>
      </c>
      <c r="AH684" s="14">
        <f>44232-Table13[[#This Row],[Dt_Customer]]</f>
        <v>2775</v>
      </c>
      <c r="AJ684" s="13">
        <f>Table13[[#This Row],[NumDealsPurchases]]/Table13[[#This Row],[Total Number of Purchases]]*100</f>
        <v>20</v>
      </c>
      <c r="AK684">
        <f>6-ROUNDUP(_xlfn.PERCENTRANK.INC(Table13[Recency],Table13[[#This Row],[Recency]])*5, 0)</f>
        <v>3</v>
      </c>
      <c r="AL684" s="15">
        <f>ROUNDUP(_xlfn.PERCENTRANK.INC(Table13[Total Number of Purchases],Table13[[#This Row],[Total Number of Purchases]])*5,0)</f>
        <v>1</v>
      </c>
      <c r="AM684" s="15">
        <f>ROUNDUP(_xlfn.PERCENTRANK.INC(Table13[Total Spend],Table13[[#This Row],[Total Spend]])*5,0)</f>
        <v>1</v>
      </c>
      <c r="AN684" s="15" t="str">
        <f>Table13[[#This Row],[Recency Score]]&amp;Table13[[#This Row],[Frequency Score]]&amp;Table13[[#This Row],[Monetary Score]]</f>
        <v>311</v>
      </c>
      <c r="AO684" s="15" t="str">
        <f>IF(AN684="555","Champions",
IF(AND(LEFT(AN684,1)="5", MID(AN684,2,1)&gt;="3"),"Loyal Customers",
IF(MID(AN684,2,1)="5","Frequent Buyers",
IF(RIGHT(AN684,1)="5","Big Spenders",
IF(LEFT(AN684,1)="4","Potential Loyalists",
IF(LEFT(AN684,1)="3","Needs Attention",
IF(LEFT(AN684,1)="2","About to Sleep",
IF(LEFT(AN684,1)="1","Lost",
IF(LEFT(AN684,1)&lt;="2","At Risk","Others")))))))))</f>
        <v>Needs Attention</v>
      </c>
    </row>
    <row r="685" spans="1:41" x14ac:dyDescent="0.3">
      <c r="A685">
        <v>9592</v>
      </c>
      <c r="B685">
        <v>1983</v>
      </c>
      <c r="C685" t="s">
        <v>28</v>
      </c>
      <c r="D685" t="s">
        <v>35</v>
      </c>
      <c r="E685">
        <v>22010</v>
      </c>
      <c r="F685">
        <v>1</v>
      </c>
      <c r="G685">
        <v>0</v>
      </c>
      <c r="H685" s="1">
        <v>41455</v>
      </c>
      <c r="I685">
        <v>51</v>
      </c>
      <c r="J685">
        <v>11</v>
      </c>
      <c r="K685">
        <v>2</v>
      </c>
      <c r="L685">
        <v>9</v>
      </c>
      <c r="M685">
        <v>3</v>
      </c>
      <c r="N685">
        <v>0</v>
      </c>
      <c r="O685">
        <v>8</v>
      </c>
      <c r="P685">
        <v>2</v>
      </c>
      <c r="Q685">
        <v>2</v>
      </c>
      <c r="R685">
        <v>0</v>
      </c>
      <c r="S685">
        <v>3</v>
      </c>
      <c r="T685">
        <v>8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30</v>
      </c>
      <c r="AC685" s="13">
        <f>SUM(Table13[[#This Row],[MntWines]:[MntGoldProds]])</f>
        <v>33</v>
      </c>
      <c r="AD685" s="13">
        <f>AVERAGE(Table13[[#This Row],[MntWines]:[MntGoldProds]])</f>
        <v>5.5</v>
      </c>
      <c r="AG685">
        <f>SUM(Table13[[#This Row],[NumDealsPurchases]:[NumStorePurchases]])</f>
        <v>7</v>
      </c>
      <c r="AH685" s="14">
        <f>44232-Table13[[#This Row],[Dt_Customer]]</f>
        <v>2777</v>
      </c>
      <c r="AJ685" s="13">
        <f>Table13[[#This Row],[NumDealsPurchases]]/Table13[[#This Row],[Total Number of Purchases]]*100</f>
        <v>28.571428571428569</v>
      </c>
      <c r="AK685">
        <f>6-ROUNDUP(_xlfn.PERCENTRANK.INC(Table13[Recency],Table13[[#This Row],[Recency]])*5, 0)</f>
        <v>3</v>
      </c>
      <c r="AL685" s="15">
        <f>ROUNDUP(_xlfn.PERCENTRANK.INC(Table13[Total Number of Purchases],Table13[[#This Row],[Total Number of Purchases]])*5,0)</f>
        <v>1</v>
      </c>
      <c r="AM685" s="15">
        <f>ROUNDUP(_xlfn.PERCENTRANK.INC(Table13[Total Spend],Table13[[#This Row],[Total Spend]])*5,0)</f>
        <v>1</v>
      </c>
      <c r="AN685" s="15" t="str">
        <f>Table13[[#This Row],[Recency Score]]&amp;Table13[[#This Row],[Frequency Score]]&amp;Table13[[#This Row],[Monetary Score]]</f>
        <v>311</v>
      </c>
      <c r="AO685" s="15" t="str">
        <f>IF(AN685="555","Champions",
IF(AND(LEFT(AN685,1)="5", MID(AN685,2,1)&gt;="3"),"Loyal Customers",
IF(MID(AN685,2,1)="5","Frequent Buyers",
IF(RIGHT(AN685,1)="5","Big Spenders",
IF(LEFT(AN685,1)="4","Potential Loyalists",
IF(LEFT(AN685,1)="3","Needs Attention",
IF(LEFT(AN685,1)="2","About to Sleep",
IF(LEFT(AN685,1)="1","Lost",
IF(LEFT(AN685,1)&lt;="2","At Risk","Others")))))))))</f>
        <v>Needs Attention</v>
      </c>
    </row>
    <row r="686" spans="1:41" x14ac:dyDescent="0.3">
      <c r="A686">
        <v>9347</v>
      </c>
      <c r="B686">
        <v>1956</v>
      </c>
      <c r="C686" t="s">
        <v>41</v>
      </c>
      <c r="D686" t="s">
        <v>35</v>
      </c>
      <c r="E686">
        <v>50943</v>
      </c>
      <c r="F686">
        <v>0</v>
      </c>
      <c r="G686">
        <v>1</v>
      </c>
      <c r="H686" s="1">
        <v>41446</v>
      </c>
      <c r="I686">
        <v>49</v>
      </c>
      <c r="J686">
        <v>31</v>
      </c>
      <c r="K686">
        <v>0</v>
      </c>
      <c r="L686">
        <v>7</v>
      </c>
      <c r="M686">
        <v>2</v>
      </c>
      <c r="N686">
        <v>0</v>
      </c>
      <c r="O686">
        <v>6</v>
      </c>
      <c r="P686">
        <v>1</v>
      </c>
      <c r="Q686">
        <v>1</v>
      </c>
      <c r="R686">
        <v>0</v>
      </c>
      <c r="S686">
        <v>3</v>
      </c>
      <c r="T686">
        <v>5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30</v>
      </c>
      <c r="AC686" s="13">
        <f>SUM(Table13[[#This Row],[MntWines]:[MntGoldProds]])</f>
        <v>46</v>
      </c>
      <c r="AD686" s="13">
        <f>AVERAGE(Table13[[#This Row],[MntWines]:[MntGoldProds]])</f>
        <v>7.666666666666667</v>
      </c>
      <c r="AG686">
        <f>SUM(Table13[[#This Row],[NumDealsPurchases]:[NumStorePurchases]])</f>
        <v>5</v>
      </c>
      <c r="AH686" s="14">
        <f>44232-Table13[[#This Row],[Dt_Customer]]</f>
        <v>2786</v>
      </c>
      <c r="AJ686" s="13">
        <f>Table13[[#This Row],[NumDealsPurchases]]/Table13[[#This Row],[Total Number of Purchases]]*100</f>
        <v>20</v>
      </c>
      <c r="AK686">
        <f>6-ROUNDUP(_xlfn.PERCENTRANK.INC(Table13[Recency],Table13[[#This Row],[Recency]])*5, 0)</f>
        <v>3</v>
      </c>
      <c r="AL686" s="15">
        <f>ROUNDUP(_xlfn.PERCENTRANK.INC(Table13[Total Number of Purchases],Table13[[#This Row],[Total Number of Purchases]])*5,0)</f>
        <v>1</v>
      </c>
      <c r="AM686" s="15">
        <f>ROUNDUP(_xlfn.PERCENTRANK.INC(Table13[Total Spend],Table13[[#This Row],[Total Spend]])*5,0)</f>
        <v>1</v>
      </c>
      <c r="AN686" s="15" t="str">
        <f>Table13[[#This Row],[Recency Score]]&amp;Table13[[#This Row],[Frequency Score]]&amp;Table13[[#This Row],[Monetary Score]]</f>
        <v>311</v>
      </c>
      <c r="AO686" s="15" t="str">
        <f>IF(AN686="555","Champions",
IF(AND(LEFT(AN686,1)="5", MID(AN686,2,1)&gt;="3"),"Loyal Customers",
IF(MID(AN686,2,1)="5","Frequent Buyers",
IF(RIGHT(AN686,1)="5","Big Spenders",
IF(LEFT(AN686,1)="4","Potential Loyalists",
IF(LEFT(AN686,1)="3","Needs Attention",
IF(LEFT(AN686,1)="2","About to Sleep",
IF(LEFT(AN686,1)="1","Lost",
IF(LEFT(AN686,1)&lt;="2","At Risk","Others")))))))))</f>
        <v>Needs Attention</v>
      </c>
    </row>
    <row r="687" spans="1:41" x14ac:dyDescent="0.3">
      <c r="A687">
        <v>10160</v>
      </c>
      <c r="B687">
        <v>1956</v>
      </c>
      <c r="C687" t="s">
        <v>41</v>
      </c>
      <c r="D687" t="s">
        <v>35</v>
      </c>
      <c r="E687">
        <v>50943</v>
      </c>
      <c r="F687">
        <v>0</v>
      </c>
      <c r="G687">
        <v>1</v>
      </c>
      <c r="H687" s="1">
        <v>41446</v>
      </c>
      <c r="I687">
        <v>49</v>
      </c>
      <c r="J687">
        <v>31</v>
      </c>
      <c r="K687">
        <v>0</v>
      </c>
      <c r="L687">
        <v>7</v>
      </c>
      <c r="M687">
        <v>2</v>
      </c>
      <c r="N687">
        <v>0</v>
      </c>
      <c r="O687">
        <v>6</v>
      </c>
      <c r="P687">
        <v>1</v>
      </c>
      <c r="Q687">
        <v>1</v>
      </c>
      <c r="R687">
        <v>0</v>
      </c>
      <c r="S687">
        <v>3</v>
      </c>
      <c r="T687">
        <v>5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30</v>
      </c>
      <c r="AC687" s="13">
        <f>SUM(Table13[[#This Row],[MntWines]:[MntGoldProds]])</f>
        <v>46</v>
      </c>
      <c r="AD687" s="13">
        <f>AVERAGE(Table13[[#This Row],[MntWines]:[MntGoldProds]])</f>
        <v>7.666666666666667</v>
      </c>
      <c r="AG687">
        <f>SUM(Table13[[#This Row],[NumDealsPurchases]:[NumStorePurchases]])</f>
        <v>5</v>
      </c>
      <c r="AH687" s="14">
        <f>44232-Table13[[#This Row],[Dt_Customer]]</f>
        <v>2786</v>
      </c>
      <c r="AJ687" s="13">
        <f>Table13[[#This Row],[NumDealsPurchases]]/Table13[[#This Row],[Total Number of Purchases]]*100</f>
        <v>20</v>
      </c>
      <c r="AK687">
        <f>6-ROUNDUP(_xlfn.PERCENTRANK.INC(Table13[Recency],Table13[[#This Row],[Recency]])*5, 0)</f>
        <v>3</v>
      </c>
      <c r="AL687" s="15">
        <f>ROUNDUP(_xlfn.PERCENTRANK.INC(Table13[Total Number of Purchases],Table13[[#This Row],[Total Number of Purchases]])*5,0)</f>
        <v>1</v>
      </c>
      <c r="AM687" s="15">
        <f>ROUNDUP(_xlfn.PERCENTRANK.INC(Table13[Total Spend],Table13[[#This Row],[Total Spend]])*5,0)</f>
        <v>1</v>
      </c>
      <c r="AN687" s="15" t="str">
        <f>Table13[[#This Row],[Recency Score]]&amp;Table13[[#This Row],[Frequency Score]]&amp;Table13[[#This Row],[Monetary Score]]</f>
        <v>311</v>
      </c>
      <c r="AO687" s="15" t="str">
        <f>IF(AN687="555","Champions",
IF(AND(LEFT(AN687,1)="5", MID(AN687,2,1)&gt;="3"),"Loyal Customers",
IF(MID(AN687,2,1)="5","Frequent Buyers",
IF(RIGHT(AN687,1)="5","Big Spenders",
IF(LEFT(AN687,1)="4","Potential Loyalists",
IF(LEFT(AN687,1)="3","Needs Attention",
IF(LEFT(AN687,1)="2","About to Sleep",
IF(LEFT(AN687,1)="1","Lost",
IF(LEFT(AN687,1)&lt;="2","At Risk","Others")))))))))</f>
        <v>Needs Attention</v>
      </c>
    </row>
    <row r="688" spans="1:41" x14ac:dyDescent="0.3">
      <c r="A688">
        <v>10207</v>
      </c>
      <c r="B688">
        <v>1978</v>
      </c>
      <c r="C688" t="s">
        <v>28</v>
      </c>
      <c r="D688" t="s">
        <v>35</v>
      </c>
      <c r="E688">
        <v>22775</v>
      </c>
      <c r="F688">
        <v>1</v>
      </c>
      <c r="G688">
        <v>0</v>
      </c>
      <c r="H688" s="1">
        <v>41444</v>
      </c>
      <c r="I688">
        <v>40</v>
      </c>
      <c r="J688">
        <v>5</v>
      </c>
      <c r="K688">
        <v>1</v>
      </c>
      <c r="L688">
        <v>8</v>
      </c>
      <c r="M688">
        <v>0</v>
      </c>
      <c r="N688">
        <v>0</v>
      </c>
      <c r="O688">
        <v>1</v>
      </c>
      <c r="P688">
        <v>1</v>
      </c>
      <c r="Q688">
        <v>1</v>
      </c>
      <c r="R688">
        <v>0</v>
      </c>
      <c r="S688">
        <v>2</v>
      </c>
      <c r="T688">
        <v>8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43</v>
      </c>
      <c r="AC688" s="13">
        <f>SUM(Table13[[#This Row],[MntWines]:[MntGoldProds]])</f>
        <v>15</v>
      </c>
      <c r="AD688" s="13">
        <f>AVERAGE(Table13[[#This Row],[MntWines]:[MntGoldProds]])</f>
        <v>2.5</v>
      </c>
      <c r="AG688">
        <f>SUM(Table13[[#This Row],[NumDealsPurchases]:[NumStorePurchases]])</f>
        <v>4</v>
      </c>
      <c r="AH688" s="14">
        <f>44232-Table13[[#This Row],[Dt_Customer]]</f>
        <v>2788</v>
      </c>
      <c r="AJ688" s="13">
        <f>Table13[[#This Row],[NumDealsPurchases]]/Table13[[#This Row],[Total Number of Purchases]]*100</f>
        <v>25</v>
      </c>
      <c r="AK688">
        <f>6-ROUNDUP(_xlfn.PERCENTRANK.INC(Table13[Recency],Table13[[#This Row],[Recency]])*5, 0)</f>
        <v>3</v>
      </c>
      <c r="AL688" s="15">
        <f>ROUNDUP(_xlfn.PERCENTRANK.INC(Table13[Total Number of Purchases],Table13[[#This Row],[Total Number of Purchases]])*5,0)</f>
        <v>1</v>
      </c>
      <c r="AM688" s="15">
        <f>ROUNDUP(_xlfn.PERCENTRANK.INC(Table13[Total Spend],Table13[[#This Row],[Total Spend]])*5,0)</f>
        <v>1</v>
      </c>
      <c r="AN688" s="15" t="str">
        <f>Table13[[#This Row],[Recency Score]]&amp;Table13[[#This Row],[Frequency Score]]&amp;Table13[[#This Row],[Monetary Score]]</f>
        <v>311</v>
      </c>
      <c r="AO688" s="15" t="str">
        <f>IF(AN688="555","Champions",
IF(AND(LEFT(AN688,1)="5", MID(AN688,2,1)&gt;="3"),"Loyal Customers",
IF(MID(AN688,2,1)="5","Frequent Buyers",
IF(RIGHT(AN688,1)="5","Big Spenders",
IF(LEFT(AN688,1)="4","Potential Loyalists",
IF(LEFT(AN688,1)="3","Needs Attention",
IF(LEFT(AN688,1)="2","About to Sleep",
IF(LEFT(AN688,1)="1","Lost",
IF(LEFT(AN688,1)&lt;="2","At Risk","Others")))))))))</f>
        <v>Needs Attention</v>
      </c>
    </row>
    <row r="689" spans="1:41" x14ac:dyDescent="0.3">
      <c r="A689">
        <v>4838</v>
      </c>
      <c r="B689">
        <v>1978</v>
      </c>
      <c r="C689" t="s">
        <v>28</v>
      </c>
      <c r="D689" t="s">
        <v>35</v>
      </c>
      <c r="E689">
        <v>22775</v>
      </c>
      <c r="F689">
        <v>1</v>
      </c>
      <c r="G689">
        <v>0</v>
      </c>
      <c r="H689" s="1">
        <v>41444</v>
      </c>
      <c r="I689">
        <v>40</v>
      </c>
      <c r="J689">
        <v>5</v>
      </c>
      <c r="K689">
        <v>1</v>
      </c>
      <c r="L689">
        <v>8</v>
      </c>
      <c r="M689">
        <v>0</v>
      </c>
      <c r="N689">
        <v>0</v>
      </c>
      <c r="O689">
        <v>1</v>
      </c>
      <c r="P689">
        <v>1</v>
      </c>
      <c r="Q689">
        <v>1</v>
      </c>
      <c r="R689">
        <v>0</v>
      </c>
      <c r="S689">
        <v>2</v>
      </c>
      <c r="T689">
        <v>8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t="s">
        <v>40</v>
      </c>
      <c r="AC689" s="13">
        <f>SUM(Table13[[#This Row],[MntWines]:[MntGoldProds]])</f>
        <v>15</v>
      </c>
      <c r="AD689" s="13">
        <f>AVERAGE(Table13[[#This Row],[MntWines]:[MntGoldProds]])</f>
        <v>2.5</v>
      </c>
      <c r="AG689">
        <f>SUM(Table13[[#This Row],[NumDealsPurchases]:[NumStorePurchases]])</f>
        <v>4</v>
      </c>
      <c r="AH689" s="14">
        <f>44232-Table13[[#This Row],[Dt_Customer]]</f>
        <v>2788</v>
      </c>
      <c r="AJ689" s="13">
        <f>Table13[[#This Row],[NumDealsPurchases]]/Table13[[#This Row],[Total Number of Purchases]]*100</f>
        <v>25</v>
      </c>
      <c r="AK689">
        <f>6-ROUNDUP(_xlfn.PERCENTRANK.INC(Table13[Recency],Table13[[#This Row],[Recency]])*5, 0)</f>
        <v>3</v>
      </c>
      <c r="AL689" s="15">
        <f>ROUNDUP(_xlfn.PERCENTRANK.INC(Table13[Total Number of Purchases],Table13[[#This Row],[Total Number of Purchases]])*5,0)</f>
        <v>1</v>
      </c>
      <c r="AM689" s="15">
        <f>ROUNDUP(_xlfn.PERCENTRANK.INC(Table13[Total Spend],Table13[[#This Row],[Total Spend]])*5,0)</f>
        <v>1</v>
      </c>
      <c r="AN689" s="15" t="str">
        <f>Table13[[#This Row],[Recency Score]]&amp;Table13[[#This Row],[Frequency Score]]&amp;Table13[[#This Row],[Monetary Score]]</f>
        <v>311</v>
      </c>
      <c r="AO689" s="15" t="str">
        <f>IF(AN689="555","Champions",
IF(AND(LEFT(AN689,1)="5", MID(AN689,2,1)&gt;="3"),"Loyal Customers",
IF(MID(AN689,2,1)="5","Frequent Buyers",
IF(RIGHT(AN689,1)="5","Big Spenders",
IF(LEFT(AN689,1)="4","Potential Loyalists",
IF(LEFT(AN689,1)="3","Needs Attention",
IF(LEFT(AN689,1)="2","About to Sleep",
IF(LEFT(AN689,1)="1","Lost",
IF(LEFT(AN689,1)&lt;="2","At Risk","Others")))))))))</f>
        <v>Needs Attention</v>
      </c>
    </row>
    <row r="690" spans="1:41" x14ac:dyDescent="0.3">
      <c r="A690">
        <v>10219</v>
      </c>
      <c r="B690">
        <v>1972</v>
      </c>
      <c r="C690" t="s">
        <v>28</v>
      </c>
      <c r="D690" t="s">
        <v>35</v>
      </c>
      <c r="E690">
        <v>31590</v>
      </c>
      <c r="F690">
        <v>1</v>
      </c>
      <c r="G690">
        <v>0</v>
      </c>
      <c r="H690" s="1">
        <v>41443</v>
      </c>
      <c r="I690">
        <v>40</v>
      </c>
      <c r="J690">
        <v>6</v>
      </c>
      <c r="K690">
        <v>2</v>
      </c>
      <c r="L690">
        <v>15</v>
      </c>
      <c r="M690">
        <v>6</v>
      </c>
      <c r="N690">
        <v>6</v>
      </c>
      <c r="O690">
        <v>3</v>
      </c>
      <c r="P690">
        <v>1</v>
      </c>
      <c r="Q690">
        <v>1</v>
      </c>
      <c r="R690">
        <v>0</v>
      </c>
      <c r="S690">
        <v>3</v>
      </c>
      <c r="T690">
        <v>8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32</v>
      </c>
      <c r="AC690" s="13">
        <f>SUM(Table13[[#This Row],[MntWines]:[MntGoldProds]])</f>
        <v>38</v>
      </c>
      <c r="AD690" s="13">
        <f>AVERAGE(Table13[[#This Row],[MntWines]:[MntGoldProds]])</f>
        <v>6.333333333333333</v>
      </c>
      <c r="AG690">
        <f>SUM(Table13[[#This Row],[NumDealsPurchases]:[NumStorePurchases]])</f>
        <v>5</v>
      </c>
      <c r="AH690" s="14">
        <f>44232-Table13[[#This Row],[Dt_Customer]]</f>
        <v>2789</v>
      </c>
      <c r="AJ690" s="13">
        <f>Table13[[#This Row],[NumDealsPurchases]]/Table13[[#This Row],[Total Number of Purchases]]*100</f>
        <v>20</v>
      </c>
      <c r="AK690">
        <f>6-ROUNDUP(_xlfn.PERCENTRANK.INC(Table13[Recency],Table13[[#This Row],[Recency]])*5, 0)</f>
        <v>3</v>
      </c>
      <c r="AL690" s="15">
        <f>ROUNDUP(_xlfn.PERCENTRANK.INC(Table13[Total Number of Purchases],Table13[[#This Row],[Total Number of Purchases]])*5,0)</f>
        <v>1</v>
      </c>
      <c r="AM690" s="15">
        <f>ROUNDUP(_xlfn.PERCENTRANK.INC(Table13[Total Spend],Table13[[#This Row],[Total Spend]])*5,0)</f>
        <v>1</v>
      </c>
      <c r="AN690" s="15" t="str">
        <f>Table13[[#This Row],[Recency Score]]&amp;Table13[[#This Row],[Frequency Score]]&amp;Table13[[#This Row],[Monetary Score]]</f>
        <v>311</v>
      </c>
      <c r="AO690" s="15" t="str">
        <f>IF(AN690="555","Champions",
IF(AND(LEFT(AN690,1)="5", MID(AN690,2,1)&gt;="3"),"Loyal Customers",
IF(MID(AN690,2,1)="5","Frequent Buyers",
IF(RIGHT(AN690,1)="5","Big Spenders",
IF(LEFT(AN690,1)="4","Potential Loyalists",
IF(LEFT(AN690,1)="3","Needs Attention",
IF(LEFT(AN690,1)="2","About to Sleep",
IF(LEFT(AN690,1)="1","Lost",
IF(LEFT(AN690,1)&lt;="2","At Risk","Others")))))))))</f>
        <v>Needs Attention</v>
      </c>
    </row>
    <row r="691" spans="1:41" x14ac:dyDescent="0.3">
      <c r="A691">
        <v>8724</v>
      </c>
      <c r="B691">
        <v>1982</v>
      </c>
      <c r="C691" t="s">
        <v>28</v>
      </c>
      <c r="D691" t="s">
        <v>31</v>
      </c>
      <c r="E691">
        <v>28567</v>
      </c>
      <c r="F691">
        <v>1</v>
      </c>
      <c r="G691">
        <v>0</v>
      </c>
      <c r="H691" s="1">
        <v>41442</v>
      </c>
      <c r="I691">
        <v>57</v>
      </c>
      <c r="J691">
        <v>11</v>
      </c>
      <c r="K691">
        <v>3</v>
      </c>
      <c r="L691">
        <v>22</v>
      </c>
      <c r="M691">
        <v>2</v>
      </c>
      <c r="N691">
        <v>2</v>
      </c>
      <c r="O691">
        <v>6</v>
      </c>
      <c r="P691">
        <v>2</v>
      </c>
      <c r="Q691">
        <v>2</v>
      </c>
      <c r="R691">
        <v>0</v>
      </c>
      <c r="S691">
        <v>3</v>
      </c>
      <c r="T691">
        <v>6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30</v>
      </c>
      <c r="AC691" s="13">
        <f>SUM(Table13[[#This Row],[MntWines]:[MntGoldProds]])</f>
        <v>46</v>
      </c>
      <c r="AD691" s="13">
        <f>AVERAGE(Table13[[#This Row],[MntWines]:[MntGoldProds]])</f>
        <v>7.666666666666667</v>
      </c>
      <c r="AG691">
        <f>SUM(Table13[[#This Row],[NumDealsPurchases]:[NumStorePurchases]])</f>
        <v>7</v>
      </c>
      <c r="AH691" s="14">
        <f>44232-Table13[[#This Row],[Dt_Customer]]</f>
        <v>2790</v>
      </c>
      <c r="AJ691" s="13">
        <f>Table13[[#This Row],[NumDealsPurchases]]/Table13[[#This Row],[Total Number of Purchases]]*100</f>
        <v>28.571428571428569</v>
      </c>
      <c r="AK691">
        <f>6-ROUNDUP(_xlfn.PERCENTRANK.INC(Table13[Recency],Table13[[#This Row],[Recency]])*5, 0)</f>
        <v>3</v>
      </c>
      <c r="AL691" s="15">
        <f>ROUNDUP(_xlfn.PERCENTRANK.INC(Table13[Total Number of Purchases],Table13[[#This Row],[Total Number of Purchases]])*5,0)</f>
        <v>1</v>
      </c>
      <c r="AM691" s="15">
        <f>ROUNDUP(_xlfn.PERCENTRANK.INC(Table13[Total Spend],Table13[[#This Row],[Total Spend]])*5,0)</f>
        <v>1</v>
      </c>
      <c r="AN691" s="15" t="str">
        <f>Table13[[#This Row],[Recency Score]]&amp;Table13[[#This Row],[Frequency Score]]&amp;Table13[[#This Row],[Monetary Score]]</f>
        <v>311</v>
      </c>
      <c r="AO691" s="15" t="str">
        <f>IF(AN691="555","Champions",
IF(AND(LEFT(AN691,1)="5", MID(AN691,2,1)&gt;="3"),"Loyal Customers",
IF(MID(AN691,2,1)="5","Frequent Buyers",
IF(RIGHT(AN691,1)="5","Big Spenders",
IF(LEFT(AN691,1)="4","Potential Loyalists",
IF(LEFT(AN691,1)="3","Needs Attention",
IF(LEFT(AN691,1)="2","About to Sleep",
IF(LEFT(AN691,1)="1","Lost",
IF(LEFT(AN691,1)&lt;="2","At Risk","Others")))))))))</f>
        <v>Needs Attention</v>
      </c>
    </row>
    <row r="692" spans="1:41" x14ac:dyDescent="0.3">
      <c r="A692">
        <v>10691</v>
      </c>
      <c r="B692">
        <v>1960</v>
      </c>
      <c r="C692" t="s">
        <v>41</v>
      </c>
      <c r="D692" t="s">
        <v>33</v>
      </c>
      <c r="E692">
        <v>28520</v>
      </c>
      <c r="F692">
        <v>1</v>
      </c>
      <c r="G692">
        <v>1</v>
      </c>
      <c r="H692" s="1">
        <v>41439</v>
      </c>
      <c r="I692">
        <v>55</v>
      </c>
      <c r="J692">
        <v>11</v>
      </c>
      <c r="K692">
        <v>0</v>
      </c>
      <c r="L692">
        <v>10</v>
      </c>
      <c r="M692">
        <v>0</v>
      </c>
      <c r="N692">
        <v>2</v>
      </c>
      <c r="O692">
        <v>20</v>
      </c>
      <c r="P692">
        <v>1</v>
      </c>
      <c r="Q692">
        <v>1</v>
      </c>
      <c r="R692">
        <v>1</v>
      </c>
      <c r="S692">
        <v>2</v>
      </c>
      <c r="T692">
        <v>6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t="s">
        <v>30</v>
      </c>
      <c r="AC692" s="13">
        <f>SUM(Table13[[#This Row],[MntWines]:[MntGoldProds]])</f>
        <v>43</v>
      </c>
      <c r="AD692" s="13">
        <f>AVERAGE(Table13[[#This Row],[MntWines]:[MntGoldProds]])</f>
        <v>7.166666666666667</v>
      </c>
      <c r="AG692">
        <f>SUM(Table13[[#This Row],[NumDealsPurchases]:[NumStorePurchases]])</f>
        <v>5</v>
      </c>
      <c r="AH692" s="14">
        <f>44232-Table13[[#This Row],[Dt_Customer]]</f>
        <v>2793</v>
      </c>
      <c r="AJ692" s="13">
        <f>Table13[[#This Row],[NumDealsPurchases]]/Table13[[#This Row],[Total Number of Purchases]]*100</f>
        <v>20</v>
      </c>
      <c r="AK692">
        <f>6-ROUNDUP(_xlfn.PERCENTRANK.INC(Table13[Recency],Table13[[#This Row],[Recency]])*5, 0)</f>
        <v>3</v>
      </c>
      <c r="AL692" s="15">
        <f>ROUNDUP(_xlfn.PERCENTRANK.INC(Table13[Total Number of Purchases],Table13[[#This Row],[Total Number of Purchases]])*5,0)</f>
        <v>1</v>
      </c>
      <c r="AM692" s="15">
        <f>ROUNDUP(_xlfn.PERCENTRANK.INC(Table13[Total Spend],Table13[[#This Row],[Total Spend]])*5,0)</f>
        <v>1</v>
      </c>
      <c r="AN692" s="15" t="str">
        <f>Table13[[#This Row],[Recency Score]]&amp;Table13[[#This Row],[Frequency Score]]&amp;Table13[[#This Row],[Monetary Score]]</f>
        <v>311</v>
      </c>
      <c r="AO692" s="15" t="str">
        <f>IF(AN692="555","Champions",
IF(AND(LEFT(AN692,1)="5", MID(AN692,2,1)&gt;="3"),"Loyal Customers",
IF(MID(AN692,2,1)="5","Frequent Buyers",
IF(RIGHT(AN692,1)="5","Big Spenders",
IF(LEFT(AN692,1)="4","Potential Loyalists",
IF(LEFT(AN692,1)="3","Needs Attention",
IF(LEFT(AN692,1)="2","About to Sleep",
IF(LEFT(AN692,1)="1","Lost",
IF(LEFT(AN692,1)&lt;="2","At Risk","Others")))))))))</f>
        <v>Needs Attention</v>
      </c>
    </row>
    <row r="693" spans="1:41" x14ac:dyDescent="0.3">
      <c r="A693">
        <v>8957</v>
      </c>
      <c r="B693">
        <v>1952</v>
      </c>
      <c r="C693" t="s">
        <v>38</v>
      </c>
      <c r="D693" t="s">
        <v>31</v>
      </c>
      <c r="E693">
        <v>64831</v>
      </c>
      <c r="F693">
        <v>1</v>
      </c>
      <c r="G693">
        <v>1</v>
      </c>
      <c r="H693" s="1">
        <v>41435</v>
      </c>
      <c r="I693">
        <v>51</v>
      </c>
      <c r="J693">
        <v>480</v>
      </c>
      <c r="K693">
        <v>86</v>
      </c>
      <c r="L693">
        <v>249</v>
      </c>
      <c r="M693">
        <v>75</v>
      </c>
      <c r="N693">
        <v>86</v>
      </c>
      <c r="O693">
        <v>144</v>
      </c>
      <c r="P693">
        <v>8</v>
      </c>
      <c r="Q693">
        <v>6</v>
      </c>
      <c r="R693">
        <v>3</v>
      </c>
      <c r="S693">
        <v>5</v>
      </c>
      <c r="T693">
        <v>6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43</v>
      </c>
      <c r="AC693" s="13">
        <f>SUM(Table13[[#This Row],[MntWines]:[MntGoldProds]])</f>
        <v>1120</v>
      </c>
      <c r="AD693" s="13">
        <f>AVERAGE(Table13[[#This Row],[MntWines]:[MntGoldProds]])</f>
        <v>186.66666666666666</v>
      </c>
      <c r="AG693">
        <f>SUM(Table13[[#This Row],[NumDealsPurchases]:[NumStorePurchases]])</f>
        <v>22</v>
      </c>
      <c r="AH693" s="14">
        <f>44232-Table13[[#This Row],[Dt_Customer]]</f>
        <v>2797</v>
      </c>
      <c r="AJ693" s="13">
        <f>Table13[[#This Row],[NumDealsPurchases]]/Table13[[#This Row],[Total Number of Purchases]]*100</f>
        <v>36.363636363636367</v>
      </c>
      <c r="AK693">
        <f>6-ROUNDUP(_xlfn.PERCENTRANK.INC(Table13[Recency],Table13[[#This Row],[Recency]])*5, 0)</f>
        <v>3</v>
      </c>
      <c r="AL693" s="15">
        <f>ROUNDUP(_xlfn.PERCENTRANK.INC(Table13[Total Number of Purchases],Table13[[#This Row],[Total Number of Purchases]])*5,0)</f>
        <v>4</v>
      </c>
      <c r="AM693" s="15">
        <f>ROUNDUP(_xlfn.PERCENTRANK.INC(Table13[Total Spend],Table13[[#This Row],[Total Spend]])*5,0)</f>
        <v>4</v>
      </c>
      <c r="AN693" s="15" t="str">
        <f>Table13[[#This Row],[Recency Score]]&amp;Table13[[#This Row],[Frequency Score]]&amp;Table13[[#This Row],[Monetary Score]]</f>
        <v>344</v>
      </c>
      <c r="AO693" s="15" t="str">
        <f>IF(AN693="555","Champions",
IF(AND(LEFT(AN693,1)="5", MID(AN693,2,1)&gt;="3"),"Loyal Customers",
IF(MID(AN693,2,1)="5","Frequent Buyers",
IF(RIGHT(AN693,1)="5","Big Spenders",
IF(LEFT(AN693,1)="4","Potential Loyalists",
IF(LEFT(AN693,1)="3","Needs Attention",
IF(LEFT(AN693,1)="2","About to Sleep",
IF(LEFT(AN693,1)="1","Lost",
IF(LEFT(AN693,1)&lt;="2","At Risk","Others")))))))))</f>
        <v>Needs Attention</v>
      </c>
    </row>
    <row r="694" spans="1:41" x14ac:dyDescent="0.3">
      <c r="A694">
        <v>8584</v>
      </c>
      <c r="B694">
        <v>1952</v>
      </c>
      <c r="C694" t="s">
        <v>37</v>
      </c>
      <c r="D694" t="s">
        <v>35</v>
      </c>
      <c r="E694">
        <v>85431</v>
      </c>
      <c r="F694">
        <v>0</v>
      </c>
      <c r="G694">
        <v>0</v>
      </c>
      <c r="H694" s="1">
        <v>41433</v>
      </c>
      <c r="I694">
        <v>54</v>
      </c>
      <c r="J694">
        <v>376</v>
      </c>
      <c r="K694">
        <v>53</v>
      </c>
      <c r="L694">
        <v>462</v>
      </c>
      <c r="M694">
        <v>168</v>
      </c>
      <c r="N694">
        <v>53</v>
      </c>
      <c r="O694">
        <v>53</v>
      </c>
      <c r="P694">
        <v>1</v>
      </c>
      <c r="Q694">
        <v>2</v>
      </c>
      <c r="R694">
        <v>7</v>
      </c>
      <c r="S694">
        <v>7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30</v>
      </c>
      <c r="AC694" s="13">
        <f>SUM(Table13[[#This Row],[MntWines]:[MntGoldProds]])</f>
        <v>1165</v>
      </c>
      <c r="AD694" s="13">
        <f>AVERAGE(Table13[[#This Row],[MntWines]:[MntGoldProds]])</f>
        <v>194.16666666666666</v>
      </c>
      <c r="AG694">
        <f>SUM(Table13[[#This Row],[NumDealsPurchases]:[NumStorePurchases]])</f>
        <v>17</v>
      </c>
      <c r="AH694" s="14">
        <f>44232-Table13[[#This Row],[Dt_Customer]]</f>
        <v>2799</v>
      </c>
      <c r="AJ694" s="13">
        <f>Table13[[#This Row],[NumDealsPurchases]]/Table13[[#This Row],[Total Number of Purchases]]*100</f>
        <v>5.8823529411764701</v>
      </c>
      <c r="AK694">
        <f>6-ROUNDUP(_xlfn.PERCENTRANK.INC(Table13[Recency],Table13[[#This Row],[Recency]])*5, 0)</f>
        <v>3</v>
      </c>
      <c r="AL694" s="15">
        <f>ROUNDUP(_xlfn.PERCENTRANK.INC(Table13[Total Number of Purchases],Table13[[#This Row],[Total Number of Purchases]])*5,0)</f>
        <v>3</v>
      </c>
      <c r="AM694" s="15">
        <f>ROUNDUP(_xlfn.PERCENTRANK.INC(Table13[Total Spend],Table13[[#This Row],[Total Spend]])*5,0)</f>
        <v>4</v>
      </c>
      <c r="AN694" s="15" t="str">
        <f>Table13[[#This Row],[Recency Score]]&amp;Table13[[#This Row],[Frequency Score]]&amp;Table13[[#This Row],[Monetary Score]]</f>
        <v>334</v>
      </c>
      <c r="AO694" s="15" t="str">
        <f>IF(AN694="555","Champions",
IF(AND(LEFT(AN694,1)="5", MID(AN694,2,1)&gt;="3"),"Loyal Customers",
IF(MID(AN694,2,1)="5","Frequent Buyers",
IF(RIGHT(AN694,1)="5","Big Spenders",
IF(LEFT(AN694,1)="4","Potential Loyalists",
IF(LEFT(AN694,1)="3","Needs Attention",
IF(LEFT(AN694,1)="2","About to Sleep",
IF(LEFT(AN694,1)="1","Lost",
IF(LEFT(AN694,1)&lt;="2","At Risk","Others")))))))))</f>
        <v>Needs Attention</v>
      </c>
    </row>
    <row r="695" spans="1:41" x14ac:dyDescent="0.3">
      <c r="A695">
        <v>7822</v>
      </c>
      <c r="B695">
        <v>1976</v>
      </c>
      <c r="C695" t="s">
        <v>28</v>
      </c>
      <c r="D695" t="s">
        <v>35</v>
      </c>
      <c r="E695">
        <v>54058</v>
      </c>
      <c r="F695">
        <v>0</v>
      </c>
      <c r="G695">
        <v>1</v>
      </c>
      <c r="H695" s="1">
        <v>41429</v>
      </c>
      <c r="I695">
        <v>56</v>
      </c>
      <c r="J695">
        <v>198</v>
      </c>
      <c r="K695">
        <v>18</v>
      </c>
      <c r="L695">
        <v>252</v>
      </c>
      <c r="M695">
        <v>32</v>
      </c>
      <c r="N695">
        <v>108</v>
      </c>
      <c r="O695">
        <v>54</v>
      </c>
      <c r="P695">
        <v>2</v>
      </c>
      <c r="Q695">
        <v>4</v>
      </c>
      <c r="R695">
        <v>6</v>
      </c>
      <c r="S695">
        <v>8</v>
      </c>
      <c r="T695">
        <v>3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30</v>
      </c>
      <c r="AC695" s="13">
        <f>SUM(Table13[[#This Row],[MntWines]:[MntGoldProds]])</f>
        <v>662</v>
      </c>
      <c r="AD695" s="13">
        <f>AVERAGE(Table13[[#This Row],[MntWines]:[MntGoldProds]])</f>
        <v>110.33333333333333</v>
      </c>
      <c r="AG695">
        <f>SUM(Table13[[#This Row],[NumDealsPurchases]:[NumStorePurchases]])</f>
        <v>20</v>
      </c>
      <c r="AH695" s="14">
        <f>44232-Table13[[#This Row],[Dt_Customer]]</f>
        <v>2803</v>
      </c>
      <c r="AJ695" s="13">
        <f>Table13[[#This Row],[NumDealsPurchases]]/Table13[[#This Row],[Total Number of Purchases]]*100</f>
        <v>10</v>
      </c>
      <c r="AK695">
        <f>6-ROUNDUP(_xlfn.PERCENTRANK.INC(Table13[Recency],Table13[[#This Row],[Recency]])*5, 0)</f>
        <v>3</v>
      </c>
      <c r="AL695" s="15">
        <f>ROUNDUP(_xlfn.PERCENTRANK.INC(Table13[Total Number of Purchases],Table13[[#This Row],[Total Number of Purchases]])*5,0)</f>
        <v>4</v>
      </c>
      <c r="AM695" s="15">
        <f>ROUNDUP(_xlfn.PERCENTRANK.INC(Table13[Total Spend],Table13[[#This Row],[Total Spend]])*5,0)</f>
        <v>4</v>
      </c>
      <c r="AN695" s="15" t="str">
        <f>Table13[[#This Row],[Recency Score]]&amp;Table13[[#This Row],[Frequency Score]]&amp;Table13[[#This Row],[Monetary Score]]</f>
        <v>344</v>
      </c>
      <c r="AO695" s="15" t="str">
        <f>IF(AN695="555","Champions",
IF(AND(LEFT(AN695,1)="5", MID(AN695,2,1)&gt;="3"),"Loyal Customers",
IF(MID(AN695,2,1)="5","Frequent Buyers",
IF(RIGHT(AN695,1)="5","Big Spenders",
IF(LEFT(AN695,1)="4","Potential Loyalists",
IF(LEFT(AN695,1)="3","Needs Attention",
IF(LEFT(AN695,1)="2","About to Sleep",
IF(LEFT(AN695,1)="1","Lost",
IF(LEFT(AN695,1)&lt;="2","At Risk","Others")))))))))</f>
        <v>Needs Attention</v>
      </c>
    </row>
    <row r="696" spans="1:41" x14ac:dyDescent="0.3">
      <c r="A696">
        <v>6583</v>
      </c>
      <c r="B696">
        <v>1955</v>
      </c>
      <c r="C696" t="s">
        <v>38</v>
      </c>
      <c r="D696" t="s">
        <v>33</v>
      </c>
      <c r="E696">
        <v>72635</v>
      </c>
      <c r="F696">
        <v>0</v>
      </c>
      <c r="G696">
        <v>0</v>
      </c>
      <c r="H696" s="1">
        <v>41428</v>
      </c>
      <c r="I696">
        <v>54</v>
      </c>
      <c r="J696">
        <v>390</v>
      </c>
      <c r="K696">
        <v>22</v>
      </c>
      <c r="L696">
        <v>323</v>
      </c>
      <c r="M696">
        <v>104</v>
      </c>
      <c r="N696">
        <v>35</v>
      </c>
      <c r="O696">
        <v>107</v>
      </c>
      <c r="P696">
        <v>1</v>
      </c>
      <c r="Q696">
        <v>6</v>
      </c>
      <c r="R696">
        <v>8</v>
      </c>
      <c r="S696">
        <v>6</v>
      </c>
      <c r="T696">
        <v>3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30</v>
      </c>
      <c r="AC696" s="13">
        <f>SUM(Table13[[#This Row],[MntWines]:[MntGoldProds]])</f>
        <v>981</v>
      </c>
      <c r="AD696" s="13">
        <f>AVERAGE(Table13[[#This Row],[MntWines]:[MntGoldProds]])</f>
        <v>163.5</v>
      </c>
      <c r="AG696">
        <f>SUM(Table13[[#This Row],[NumDealsPurchases]:[NumStorePurchases]])</f>
        <v>21</v>
      </c>
      <c r="AH696" s="14">
        <f>44232-Table13[[#This Row],[Dt_Customer]]</f>
        <v>2804</v>
      </c>
      <c r="AJ696" s="13">
        <f>Table13[[#This Row],[NumDealsPurchases]]/Table13[[#This Row],[Total Number of Purchases]]*100</f>
        <v>4.7619047619047619</v>
      </c>
      <c r="AK696">
        <f>6-ROUNDUP(_xlfn.PERCENTRANK.INC(Table13[Recency],Table13[[#This Row],[Recency]])*5, 0)</f>
        <v>3</v>
      </c>
      <c r="AL696" s="15">
        <f>ROUNDUP(_xlfn.PERCENTRANK.INC(Table13[Total Number of Purchases],Table13[[#This Row],[Total Number of Purchases]])*5,0)</f>
        <v>4</v>
      </c>
      <c r="AM696" s="15">
        <f>ROUNDUP(_xlfn.PERCENTRANK.INC(Table13[Total Spend],Table13[[#This Row],[Total Spend]])*5,0)</f>
        <v>4</v>
      </c>
      <c r="AN696" s="15" t="str">
        <f>Table13[[#This Row],[Recency Score]]&amp;Table13[[#This Row],[Frequency Score]]&amp;Table13[[#This Row],[Monetary Score]]</f>
        <v>344</v>
      </c>
      <c r="AO696" s="15" t="str">
        <f>IF(AN696="555","Champions",
IF(AND(LEFT(AN696,1)="5", MID(AN696,2,1)&gt;="3"),"Loyal Customers",
IF(MID(AN696,2,1)="5","Frequent Buyers",
IF(RIGHT(AN696,1)="5","Big Spenders",
IF(LEFT(AN696,1)="4","Potential Loyalists",
IF(LEFT(AN696,1)="3","Needs Attention",
IF(LEFT(AN696,1)="2","About to Sleep",
IF(LEFT(AN696,1)="1","Lost",
IF(LEFT(AN696,1)&lt;="2","At Risk","Others")))))))))</f>
        <v>Needs Attention</v>
      </c>
    </row>
    <row r="697" spans="1:41" x14ac:dyDescent="0.3">
      <c r="A697">
        <v>3433</v>
      </c>
      <c r="B697">
        <v>1955</v>
      </c>
      <c r="C697" t="s">
        <v>38</v>
      </c>
      <c r="D697" t="s">
        <v>33</v>
      </c>
      <c r="E697">
        <v>72635</v>
      </c>
      <c r="F697">
        <v>0</v>
      </c>
      <c r="G697">
        <v>0</v>
      </c>
      <c r="H697" s="1">
        <v>41428</v>
      </c>
      <c r="I697">
        <v>54</v>
      </c>
      <c r="J697">
        <v>390</v>
      </c>
      <c r="K697">
        <v>22</v>
      </c>
      <c r="L697">
        <v>323</v>
      </c>
      <c r="M697">
        <v>104</v>
      </c>
      <c r="N697">
        <v>35</v>
      </c>
      <c r="O697">
        <v>107</v>
      </c>
      <c r="P697">
        <v>1</v>
      </c>
      <c r="Q697">
        <v>6</v>
      </c>
      <c r="R697">
        <v>8</v>
      </c>
      <c r="S697">
        <v>6</v>
      </c>
      <c r="T697">
        <v>3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t="s">
        <v>30</v>
      </c>
      <c r="AC697" s="13">
        <f>SUM(Table13[[#This Row],[MntWines]:[MntGoldProds]])</f>
        <v>981</v>
      </c>
      <c r="AD697" s="13">
        <f>AVERAGE(Table13[[#This Row],[MntWines]:[MntGoldProds]])</f>
        <v>163.5</v>
      </c>
      <c r="AG697">
        <f>SUM(Table13[[#This Row],[NumDealsPurchases]:[NumStorePurchases]])</f>
        <v>21</v>
      </c>
      <c r="AH697" s="14">
        <f>44232-Table13[[#This Row],[Dt_Customer]]</f>
        <v>2804</v>
      </c>
      <c r="AJ697" s="13">
        <f>Table13[[#This Row],[NumDealsPurchases]]/Table13[[#This Row],[Total Number of Purchases]]*100</f>
        <v>4.7619047619047619</v>
      </c>
      <c r="AK697">
        <f>6-ROUNDUP(_xlfn.PERCENTRANK.INC(Table13[Recency],Table13[[#This Row],[Recency]])*5, 0)</f>
        <v>3</v>
      </c>
      <c r="AL697" s="15">
        <f>ROUNDUP(_xlfn.PERCENTRANK.INC(Table13[Total Number of Purchases],Table13[[#This Row],[Total Number of Purchases]])*5,0)</f>
        <v>4</v>
      </c>
      <c r="AM697" s="15">
        <f>ROUNDUP(_xlfn.PERCENTRANK.INC(Table13[Total Spend],Table13[[#This Row],[Total Spend]])*5,0)</f>
        <v>4</v>
      </c>
      <c r="AN697" s="15" t="str">
        <f>Table13[[#This Row],[Recency Score]]&amp;Table13[[#This Row],[Frequency Score]]&amp;Table13[[#This Row],[Monetary Score]]</f>
        <v>344</v>
      </c>
      <c r="AO697" s="15" t="str">
        <f>IF(AN697="555","Champions",
IF(AND(LEFT(AN697,1)="5", MID(AN697,2,1)&gt;="3"),"Loyal Customers",
IF(MID(AN697,2,1)="5","Frequent Buyers",
IF(RIGHT(AN697,1)="5","Big Spenders",
IF(LEFT(AN697,1)="4","Potential Loyalists",
IF(LEFT(AN697,1)="3","Needs Attention",
IF(LEFT(AN697,1)="2","About to Sleep",
IF(LEFT(AN697,1)="1","Lost",
IF(LEFT(AN697,1)&lt;="2","At Risk","Others")))))))))</f>
        <v>Needs Attention</v>
      </c>
    </row>
    <row r="698" spans="1:41" x14ac:dyDescent="0.3">
      <c r="A698">
        <v>10486</v>
      </c>
      <c r="B698">
        <v>1948</v>
      </c>
      <c r="C698" t="s">
        <v>28</v>
      </c>
      <c r="D698" t="s">
        <v>33</v>
      </c>
      <c r="E698">
        <v>77142</v>
      </c>
      <c r="F698">
        <v>0</v>
      </c>
      <c r="G698">
        <v>0</v>
      </c>
      <c r="H698" s="1">
        <v>41423</v>
      </c>
      <c r="I698">
        <v>54</v>
      </c>
      <c r="J698">
        <v>476</v>
      </c>
      <c r="K698">
        <v>75</v>
      </c>
      <c r="L698">
        <v>162</v>
      </c>
      <c r="M698">
        <v>29</v>
      </c>
      <c r="N698">
        <v>151</v>
      </c>
      <c r="O698">
        <v>97</v>
      </c>
      <c r="P698">
        <v>1</v>
      </c>
      <c r="Q698">
        <v>4</v>
      </c>
      <c r="R698">
        <v>4</v>
      </c>
      <c r="S698">
        <v>8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30</v>
      </c>
      <c r="AC698" s="13">
        <f>SUM(Table13[[#This Row],[MntWines]:[MntGoldProds]])</f>
        <v>990</v>
      </c>
      <c r="AD698" s="13">
        <f>AVERAGE(Table13[[#This Row],[MntWines]:[MntGoldProds]])</f>
        <v>165</v>
      </c>
      <c r="AG698">
        <f>SUM(Table13[[#This Row],[NumDealsPurchases]:[NumStorePurchases]])</f>
        <v>17</v>
      </c>
      <c r="AH698" s="14">
        <f>44232-Table13[[#This Row],[Dt_Customer]]</f>
        <v>2809</v>
      </c>
      <c r="AJ698" s="13">
        <f>Table13[[#This Row],[NumDealsPurchases]]/Table13[[#This Row],[Total Number of Purchases]]*100</f>
        <v>5.8823529411764701</v>
      </c>
      <c r="AK698">
        <f>6-ROUNDUP(_xlfn.PERCENTRANK.INC(Table13[Recency],Table13[[#This Row],[Recency]])*5, 0)</f>
        <v>3</v>
      </c>
      <c r="AL698" s="15">
        <f>ROUNDUP(_xlfn.PERCENTRANK.INC(Table13[Total Number of Purchases],Table13[[#This Row],[Total Number of Purchases]])*5,0)</f>
        <v>3</v>
      </c>
      <c r="AM698" s="15">
        <f>ROUNDUP(_xlfn.PERCENTRANK.INC(Table13[Total Spend],Table13[[#This Row],[Total Spend]])*5,0)</f>
        <v>4</v>
      </c>
      <c r="AN698" s="15" t="str">
        <f>Table13[[#This Row],[Recency Score]]&amp;Table13[[#This Row],[Frequency Score]]&amp;Table13[[#This Row],[Monetary Score]]</f>
        <v>334</v>
      </c>
      <c r="AO698" s="15" t="str">
        <f>IF(AN698="555","Champions",
IF(AND(LEFT(AN698,1)="5", MID(AN698,2,1)&gt;="3"),"Loyal Customers",
IF(MID(AN698,2,1)="5","Frequent Buyers",
IF(RIGHT(AN698,1)="5","Big Spenders",
IF(LEFT(AN698,1)="4","Potential Loyalists",
IF(LEFT(AN698,1)="3","Needs Attention",
IF(LEFT(AN698,1)="2","About to Sleep",
IF(LEFT(AN698,1)="1","Lost",
IF(LEFT(AN698,1)&lt;="2","At Risk","Others")))))))))</f>
        <v>Needs Attention</v>
      </c>
    </row>
    <row r="699" spans="1:41" x14ac:dyDescent="0.3">
      <c r="A699">
        <v>8786</v>
      </c>
      <c r="B699">
        <v>1956</v>
      </c>
      <c r="C699" t="s">
        <v>41</v>
      </c>
      <c r="D699" t="s">
        <v>33</v>
      </c>
      <c r="E699">
        <v>62058</v>
      </c>
      <c r="F699">
        <v>0</v>
      </c>
      <c r="G699">
        <v>1</v>
      </c>
      <c r="H699" s="1">
        <v>41420</v>
      </c>
      <c r="I699">
        <v>52</v>
      </c>
      <c r="J699">
        <v>301</v>
      </c>
      <c r="K699">
        <v>7</v>
      </c>
      <c r="L699">
        <v>74</v>
      </c>
      <c r="M699">
        <v>10</v>
      </c>
      <c r="N699">
        <v>0</v>
      </c>
      <c r="O699">
        <v>58</v>
      </c>
      <c r="P699">
        <v>4</v>
      </c>
      <c r="Q699">
        <v>6</v>
      </c>
      <c r="R699">
        <v>1</v>
      </c>
      <c r="S699">
        <v>7</v>
      </c>
      <c r="T699">
        <v>6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39</v>
      </c>
      <c r="AC699" s="13">
        <f>SUM(Table13[[#This Row],[MntWines]:[MntGoldProds]])</f>
        <v>450</v>
      </c>
      <c r="AD699" s="13">
        <f>AVERAGE(Table13[[#This Row],[MntWines]:[MntGoldProds]])</f>
        <v>75</v>
      </c>
      <c r="AG699">
        <f>SUM(Table13[[#This Row],[NumDealsPurchases]:[NumStorePurchases]])</f>
        <v>18</v>
      </c>
      <c r="AH699" s="14">
        <f>44232-Table13[[#This Row],[Dt_Customer]]</f>
        <v>2812</v>
      </c>
      <c r="AJ699" s="13">
        <f>Table13[[#This Row],[NumDealsPurchases]]/Table13[[#This Row],[Total Number of Purchases]]*100</f>
        <v>22.222222222222221</v>
      </c>
      <c r="AK699">
        <f>6-ROUNDUP(_xlfn.PERCENTRANK.INC(Table13[Recency],Table13[[#This Row],[Recency]])*5, 0)</f>
        <v>3</v>
      </c>
      <c r="AL699" s="15">
        <f>ROUNDUP(_xlfn.PERCENTRANK.INC(Table13[Total Number of Purchases],Table13[[#This Row],[Total Number of Purchases]])*5,0)</f>
        <v>4</v>
      </c>
      <c r="AM699" s="15">
        <f>ROUNDUP(_xlfn.PERCENTRANK.INC(Table13[Total Spend],Table13[[#This Row],[Total Spend]])*5,0)</f>
        <v>3</v>
      </c>
      <c r="AN699" s="15" t="str">
        <f>Table13[[#This Row],[Recency Score]]&amp;Table13[[#This Row],[Frequency Score]]&amp;Table13[[#This Row],[Monetary Score]]</f>
        <v>343</v>
      </c>
      <c r="AO699" s="15" t="str">
        <f>IF(AN699="555","Champions",
IF(AND(LEFT(AN699,1)="5", MID(AN699,2,1)&gt;="3"),"Loyal Customers",
IF(MID(AN699,2,1)="5","Frequent Buyers",
IF(RIGHT(AN699,1)="5","Big Spenders",
IF(LEFT(AN699,1)="4","Potential Loyalists",
IF(LEFT(AN699,1)="3","Needs Attention",
IF(LEFT(AN699,1)="2","About to Sleep",
IF(LEFT(AN699,1)="1","Lost",
IF(LEFT(AN699,1)&lt;="2","At Risk","Others")))))))))</f>
        <v>Needs Attention</v>
      </c>
    </row>
    <row r="700" spans="1:41" x14ac:dyDescent="0.3">
      <c r="A700">
        <v>3598</v>
      </c>
      <c r="B700">
        <v>1972</v>
      </c>
      <c r="C700" t="s">
        <v>28</v>
      </c>
      <c r="D700" t="s">
        <v>33</v>
      </c>
      <c r="E700">
        <v>62710</v>
      </c>
      <c r="F700">
        <v>0</v>
      </c>
      <c r="G700">
        <v>1</v>
      </c>
      <c r="H700" s="1">
        <v>41417</v>
      </c>
      <c r="I700">
        <v>53</v>
      </c>
      <c r="J700">
        <v>441</v>
      </c>
      <c r="K700">
        <v>35</v>
      </c>
      <c r="L700">
        <v>83</v>
      </c>
      <c r="M700">
        <v>7</v>
      </c>
      <c r="N700">
        <v>29</v>
      </c>
      <c r="O700">
        <v>11</v>
      </c>
      <c r="P700">
        <v>4</v>
      </c>
      <c r="Q700">
        <v>4</v>
      </c>
      <c r="R700">
        <v>2</v>
      </c>
      <c r="S700">
        <v>12</v>
      </c>
      <c r="T700">
        <v>4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t="s">
        <v>30</v>
      </c>
      <c r="AC700" s="13">
        <f>SUM(Table13[[#This Row],[MntWines]:[MntGoldProds]])</f>
        <v>606</v>
      </c>
      <c r="AD700" s="13">
        <f>AVERAGE(Table13[[#This Row],[MntWines]:[MntGoldProds]])</f>
        <v>101</v>
      </c>
      <c r="AG700">
        <f>SUM(Table13[[#This Row],[NumDealsPurchases]:[NumStorePurchases]])</f>
        <v>22</v>
      </c>
      <c r="AH700" s="14">
        <f>44232-Table13[[#This Row],[Dt_Customer]]</f>
        <v>2815</v>
      </c>
      <c r="AJ700" s="13">
        <f>Table13[[#This Row],[NumDealsPurchases]]/Table13[[#This Row],[Total Number of Purchases]]*100</f>
        <v>18.181818181818183</v>
      </c>
      <c r="AK700">
        <f>6-ROUNDUP(_xlfn.PERCENTRANK.INC(Table13[Recency],Table13[[#This Row],[Recency]])*5, 0)</f>
        <v>3</v>
      </c>
      <c r="AL700" s="15">
        <f>ROUNDUP(_xlfn.PERCENTRANK.INC(Table13[Total Number of Purchases],Table13[[#This Row],[Total Number of Purchases]])*5,0)</f>
        <v>4</v>
      </c>
      <c r="AM700" s="15">
        <f>ROUNDUP(_xlfn.PERCENTRANK.INC(Table13[Total Spend],Table13[[#This Row],[Total Spend]])*5,0)</f>
        <v>3</v>
      </c>
      <c r="AN700" s="15" t="str">
        <f>Table13[[#This Row],[Recency Score]]&amp;Table13[[#This Row],[Frequency Score]]&amp;Table13[[#This Row],[Monetary Score]]</f>
        <v>343</v>
      </c>
      <c r="AO700" s="15" t="str">
        <f>IF(AN700="555","Champions",
IF(AND(LEFT(AN700,1)="5", MID(AN700,2,1)&gt;="3"),"Loyal Customers",
IF(MID(AN700,2,1)="5","Frequent Buyers",
IF(RIGHT(AN700,1)="5","Big Spenders",
IF(LEFT(AN700,1)="4","Potential Loyalists",
IF(LEFT(AN700,1)="3","Needs Attention",
IF(LEFT(AN700,1)="2","About to Sleep",
IF(LEFT(AN700,1)="1","Lost",
IF(LEFT(AN700,1)&lt;="2","At Risk","Others")))))))))</f>
        <v>Needs Attention</v>
      </c>
    </row>
    <row r="701" spans="1:41" x14ac:dyDescent="0.3">
      <c r="A701">
        <v>945</v>
      </c>
      <c r="B701">
        <v>1965</v>
      </c>
      <c r="C701" t="s">
        <v>28</v>
      </c>
      <c r="D701" t="s">
        <v>35</v>
      </c>
      <c r="E701">
        <v>36317</v>
      </c>
      <c r="F701">
        <v>0</v>
      </c>
      <c r="G701">
        <v>1</v>
      </c>
      <c r="H701" s="1">
        <v>41416</v>
      </c>
      <c r="I701">
        <v>53</v>
      </c>
      <c r="J701">
        <v>87</v>
      </c>
      <c r="K701">
        <v>3</v>
      </c>
      <c r="L701">
        <v>25</v>
      </c>
      <c r="M701">
        <v>3</v>
      </c>
      <c r="N701">
        <v>2</v>
      </c>
      <c r="O701">
        <v>13</v>
      </c>
      <c r="P701">
        <v>2</v>
      </c>
      <c r="Q701">
        <v>3</v>
      </c>
      <c r="R701">
        <v>0</v>
      </c>
      <c r="S701">
        <v>4</v>
      </c>
      <c r="T701">
        <v>7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30</v>
      </c>
      <c r="AC701" s="13">
        <f>SUM(Table13[[#This Row],[MntWines]:[MntGoldProds]])</f>
        <v>133</v>
      </c>
      <c r="AD701" s="13">
        <f>AVERAGE(Table13[[#This Row],[MntWines]:[MntGoldProds]])</f>
        <v>22.166666666666668</v>
      </c>
      <c r="AG701">
        <f>SUM(Table13[[#This Row],[NumDealsPurchases]:[NumStorePurchases]])</f>
        <v>9</v>
      </c>
      <c r="AH701" s="14">
        <f>44232-Table13[[#This Row],[Dt_Customer]]</f>
        <v>2816</v>
      </c>
      <c r="AJ701" s="13">
        <f>Table13[[#This Row],[NumDealsPurchases]]/Table13[[#This Row],[Total Number of Purchases]]*100</f>
        <v>22.222222222222221</v>
      </c>
      <c r="AK701">
        <f>6-ROUNDUP(_xlfn.PERCENTRANK.INC(Table13[Recency],Table13[[#This Row],[Recency]])*5, 0)</f>
        <v>3</v>
      </c>
      <c r="AL701" s="15">
        <f>ROUNDUP(_xlfn.PERCENTRANK.INC(Table13[Total Number of Purchases],Table13[[#This Row],[Total Number of Purchases]])*5,0)</f>
        <v>2</v>
      </c>
      <c r="AM701" s="15">
        <f>ROUNDUP(_xlfn.PERCENTRANK.INC(Table13[Total Spend],Table13[[#This Row],[Total Spend]])*5,0)</f>
        <v>2</v>
      </c>
      <c r="AN701" s="15" t="str">
        <f>Table13[[#This Row],[Recency Score]]&amp;Table13[[#This Row],[Frequency Score]]&amp;Table13[[#This Row],[Monetary Score]]</f>
        <v>322</v>
      </c>
      <c r="AO701" s="15" t="str">
        <f>IF(AN701="555","Champions",
IF(AND(LEFT(AN701,1)="5", MID(AN701,2,1)&gt;="3"),"Loyal Customers",
IF(MID(AN701,2,1)="5","Frequent Buyers",
IF(RIGHT(AN701,1)="5","Big Spenders",
IF(LEFT(AN701,1)="4","Potential Loyalists",
IF(LEFT(AN701,1)="3","Needs Attention",
IF(LEFT(AN701,1)="2","About to Sleep",
IF(LEFT(AN701,1)="1","Lost",
IF(LEFT(AN701,1)&lt;="2","At Risk","Others")))))))))</f>
        <v>Needs Attention</v>
      </c>
    </row>
    <row r="702" spans="1:41" x14ac:dyDescent="0.3">
      <c r="A702">
        <v>6374</v>
      </c>
      <c r="B702">
        <v>1954</v>
      </c>
      <c r="C702" t="s">
        <v>37</v>
      </c>
      <c r="D702" t="s">
        <v>33</v>
      </c>
      <c r="E702">
        <v>36930</v>
      </c>
      <c r="F702">
        <v>0</v>
      </c>
      <c r="G702">
        <v>1</v>
      </c>
      <c r="H702" s="1">
        <v>41411</v>
      </c>
      <c r="I702">
        <v>50</v>
      </c>
      <c r="J702">
        <v>223</v>
      </c>
      <c r="K702">
        <v>2</v>
      </c>
      <c r="L702">
        <v>31</v>
      </c>
      <c r="M702">
        <v>0</v>
      </c>
      <c r="N702">
        <v>2</v>
      </c>
      <c r="O702">
        <v>39</v>
      </c>
      <c r="P702">
        <v>5</v>
      </c>
      <c r="Q702">
        <v>5</v>
      </c>
      <c r="R702">
        <v>2</v>
      </c>
      <c r="S702">
        <v>4</v>
      </c>
      <c r="T702">
        <v>8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30</v>
      </c>
      <c r="AC702" s="13">
        <f>SUM(Table13[[#This Row],[MntWines]:[MntGoldProds]])</f>
        <v>297</v>
      </c>
      <c r="AD702" s="13">
        <f>AVERAGE(Table13[[#This Row],[MntWines]:[MntGoldProds]])</f>
        <v>49.5</v>
      </c>
      <c r="AG702">
        <f>SUM(Table13[[#This Row],[NumDealsPurchases]:[NumStorePurchases]])</f>
        <v>16</v>
      </c>
      <c r="AH702" s="14">
        <f>44232-Table13[[#This Row],[Dt_Customer]]</f>
        <v>2821</v>
      </c>
      <c r="AJ702" s="13">
        <f>Table13[[#This Row],[NumDealsPurchases]]/Table13[[#This Row],[Total Number of Purchases]]*100</f>
        <v>31.25</v>
      </c>
      <c r="AK702">
        <f>6-ROUNDUP(_xlfn.PERCENTRANK.INC(Table13[Recency],Table13[[#This Row],[Recency]])*5, 0)</f>
        <v>3</v>
      </c>
      <c r="AL702" s="15">
        <f>ROUNDUP(_xlfn.PERCENTRANK.INC(Table13[Total Number of Purchases],Table13[[#This Row],[Total Number of Purchases]])*5,0)</f>
        <v>3</v>
      </c>
      <c r="AM702" s="15">
        <f>ROUNDUP(_xlfn.PERCENTRANK.INC(Table13[Total Spend],Table13[[#This Row],[Total Spend]])*5,0)</f>
        <v>3</v>
      </c>
      <c r="AN702" s="15" t="str">
        <f>Table13[[#This Row],[Recency Score]]&amp;Table13[[#This Row],[Frequency Score]]&amp;Table13[[#This Row],[Monetary Score]]</f>
        <v>333</v>
      </c>
      <c r="AO702" s="15" t="str">
        <f>IF(AN702="555","Champions",
IF(AND(LEFT(AN702,1)="5", MID(AN702,2,1)&gt;="3"),"Loyal Customers",
IF(MID(AN702,2,1)="5","Frequent Buyers",
IF(RIGHT(AN702,1)="5","Big Spenders",
IF(LEFT(AN702,1)="4","Potential Loyalists",
IF(LEFT(AN702,1)="3","Needs Attention",
IF(LEFT(AN702,1)="2","About to Sleep",
IF(LEFT(AN702,1)="1","Lost",
IF(LEFT(AN702,1)&lt;="2","At Risk","Others")))))))))</f>
        <v>Needs Attention</v>
      </c>
    </row>
    <row r="703" spans="1:41" x14ac:dyDescent="0.3">
      <c r="A703">
        <v>1044</v>
      </c>
      <c r="B703">
        <v>1953</v>
      </c>
      <c r="C703" t="s">
        <v>28</v>
      </c>
      <c r="D703" t="s">
        <v>35</v>
      </c>
      <c r="E703">
        <v>58398</v>
      </c>
      <c r="F703">
        <v>0</v>
      </c>
      <c r="G703">
        <v>0</v>
      </c>
      <c r="H703" s="1">
        <v>41408</v>
      </c>
      <c r="I703">
        <v>44</v>
      </c>
      <c r="J703">
        <v>299</v>
      </c>
      <c r="K703">
        <v>5</v>
      </c>
      <c r="L703">
        <v>201</v>
      </c>
      <c r="M703">
        <v>21</v>
      </c>
      <c r="N703">
        <v>21</v>
      </c>
      <c r="O703">
        <v>49</v>
      </c>
      <c r="P703">
        <v>3</v>
      </c>
      <c r="Q703">
        <v>5</v>
      </c>
      <c r="R703">
        <v>4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36</v>
      </c>
      <c r="AC703" s="13">
        <f>SUM(Table13[[#This Row],[MntWines]:[MntGoldProds]])</f>
        <v>596</v>
      </c>
      <c r="AD703" s="13">
        <f>AVERAGE(Table13[[#This Row],[MntWines]:[MntGoldProds]])</f>
        <v>99.333333333333329</v>
      </c>
      <c r="AG703">
        <f>SUM(Table13[[#This Row],[NumDealsPurchases]:[NumStorePurchases]])</f>
        <v>20</v>
      </c>
      <c r="AH703" s="14">
        <f>44232-Table13[[#This Row],[Dt_Customer]]</f>
        <v>2824</v>
      </c>
      <c r="AJ703" s="13">
        <f>Table13[[#This Row],[NumDealsPurchases]]/Table13[[#This Row],[Total Number of Purchases]]*100</f>
        <v>15</v>
      </c>
      <c r="AK703">
        <f>6-ROUNDUP(_xlfn.PERCENTRANK.INC(Table13[Recency],Table13[[#This Row],[Recency]])*5, 0)</f>
        <v>3</v>
      </c>
      <c r="AL703" s="15">
        <f>ROUNDUP(_xlfn.PERCENTRANK.INC(Table13[Total Number of Purchases],Table13[[#This Row],[Total Number of Purchases]])*5,0)</f>
        <v>4</v>
      </c>
      <c r="AM703" s="15">
        <f>ROUNDUP(_xlfn.PERCENTRANK.INC(Table13[Total Spend],Table13[[#This Row],[Total Spend]])*5,0)</f>
        <v>3</v>
      </c>
      <c r="AN703" s="15" t="str">
        <f>Table13[[#This Row],[Recency Score]]&amp;Table13[[#This Row],[Frequency Score]]&amp;Table13[[#This Row],[Monetary Score]]</f>
        <v>343</v>
      </c>
      <c r="AO703" s="15" t="str">
        <f>IF(AN703="555","Champions",
IF(AND(LEFT(AN703,1)="5", MID(AN703,2,1)&gt;="3"),"Loyal Customers",
IF(MID(AN703,2,1)="5","Frequent Buyers",
IF(RIGHT(AN703,1)="5","Big Spenders",
IF(LEFT(AN703,1)="4","Potential Loyalists",
IF(LEFT(AN703,1)="3","Needs Attention",
IF(LEFT(AN703,1)="2","About to Sleep",
IF(LEFT(AN703,1)="1","Lost",
IF(LEFT(AN703,1)&lt;="2","At Risk","Others")))))))))</f>
        <v>Needs Attention</v>
      </c>
    </row>
    <row r="704" spans="1:41" x14ac:dyDescent="0.3">
      <c r="A704">
        <v>5552</v>
      </c>
      <c r="B704">
        <v>1963</v>
      </c>
      <c r="C704" t="s">
        <v>41</v>
      </c>
      <c r="D704" t="s">
        <v>29</v>
      </c>
      <c r="E704">
        <v>48721</v>
      </c>
      <c r="F704">
        <v>1</v>
      </c>
      <c r="G704">
        <v>1</v>
      </c>
      <c r="H704" s="1">
        <v>41407</v>
      </c>
      <c r="I704">
        <v>50</v>
      </c>
      <c r="J704">
        <v>81</v>
      </c>
      <c r="K704">
        <v>18</v>
      </c>
      <c r="L704">
        <v>113</v>
      </c>
      <c r="M704">
        <v>47</v>
      </c>
      <c r="N704">
        <v>13</v>
      </c>
      <c r="O704">
        <v>21</v>
      </c>
      <c r="P704">
        <v>6</v>
      </c>
      <c r="Q704">
        <v>4</v>
      </c>
      <c r="R704">
        <v>2</v>
      </c>
      <c r="S704">
        <v>5</v>
      </c>
      <c r="T704">
        <v>6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t="s">
        <v>43</v>
      </c>
      <c r="AC704" s="13">
        <f>SUM(Table13[[#This Row],[MntWines]:[MntGoldProds]])</f>
        <v>293</v>
      </c>
      <c r="AD704" s="13">
        <f>AVERAGE(Table13[[#This Row],[MntWines]:[MntGoldProds]])</f>
        <v>48.833333333333336</v>
      </c>
      <c r="AG704">
        <f>SUM(Table13[[#This Row],[NumDealsPurchases]:[NumStorePurchases]])</f>
        <v>17</v>
      </c>
      <c r="AH704" s="14">
        <f>44232-Table13[[#This Row],[Dt_Customer]]</f>
        <v>2825</v>
      </c>
      <c r="AJ704" s="13">
        <f>Table13[[#This Row],[NumDealsPurchases]]/Table13[[#This Row],[Total Number of Purchases]]*100</f>
        <v>35.294117647058826</v>
      </c>
      <c r="AK704">
        <f>6-ROUNDUP(_xlfn.PERCENTRANK.INC(Table13[Recency],Table13[[#This Row],[Recency]])*5, 0)</f>
        <v>3</v>
      </c>
      <c r="AL704" s="15">
        <f>ROUNDUP(_xlfn.PERCENTRANK.INC(Table13[Total Number of Purchases],Table13[[#This Row],[Total Number of Purchases]])*5,0)</f>
        <v>3</v>
      </c>
      <c r="AM704" s="15">
        <f>ROUNDUP(_xlfn.PERCENTRANK.INC(Table13[Total Spend],Table13[[#This Row],[Total Spend]])*5,0)</f>
        <v>3</v>
      </c>
      <c r="AN704" s="15" t="str">
        <f>Table13[[#This Row],[Recency Score]]&amp;Table13[[#This Row],[Frequency Score]]&amp;Table13[[#This Row],[Monetary Score]]</f>
        <v>333</v>
      </c>
      <c r="AO704" s="15" t="str">
        <f>IF(AN704="555","Champions",
IF(AND(LEFT(AN704,1)="5", MID(AN704,2,1)&gt;="3"),"Loyal Customers",
IF(MID(AN704,2,1)="5","Frequent Buyers",
IF(RIGHT(AN704,1)="5","Big Spenders",
IF(LEFT(AN704,1)="4","Potential Loyalists",
IF(LEFT(AN704,1)="3","Needs Attention",
IF(LEFT(AN704,1)="2","About to Sleep",
IF(LEFT(AN704,1)="1","Lost",
IF(LEFT(AN704,1)&lt;="2","At Risk","Others")))))))))</f>
        <v>Needs Attention</v>
      </c>
    </row>
    <row r="705" spans="1:41" x14ac:dyDescent="0.3">
      <c r="A705">
        <v>9308</v>
      </c>
      <c r="B705">
        <v>1954</v>
      </c>
      <c r="C705" t="s">
        <v>28</v>
      </c>
      <c r="D705" t="s">
        <v>33</v>
      </c>
      <c r="E705">
        <v>62820</v>
      </c>
      <c r="F705">
        <v>0</v>
      </c>
      <c r="G705">
        <v>0</v>
      </c>
      <c r="H705" s="1">
        <v>41405</v>
      </c>
      <c r="I705">
        <v>51</v>
      </c>
      <c r="J705">
        <v>398</v>
      </c>
      <c r="K705">
        <v>61</v>
      </c>
      <c r="L705">
        <v>265</v>
      </c>
      <c r="M705">
        <v>138</v>
      </c>
      <c r="N705">
        <v>61</v>
      </c>
      <c r="O705">
        <v>53</v>
      </c>
      <c r="P705">
        <v>1</v>
      </c>
      <c r="Q705">
        <v>3</v>
      </c>
      <c r="R705">
        <v>4</v>
      </c>
      <c r="S705">
        <v>6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43</v>
      </c>
      <c r="AC705" s="13">
        <f>SUM(Table13[[#This Row],[MntWines]:[MntGoldProds]])</f>
        <v>976</v>
      </c>
      <c r="AD705" s="13">
        <f>AVERAGE(Table13[[#This Row],[MntWines]:[MntGoldProds]])</f>
        <v>162.66666666666666</v>
      </c>
      <c r="AG705">
        <f>SUM(Table13[[#This Row],[NumDealsPurchases]:[NumStorePurchases]])</f>
        <v>14</v>
      </c>
      <c r="AH705" s="14">
        <f>44232-Table13[[#This Row],[Dt_Customer]]</f>
        <v>2827</v>
      </c>
      <c r="AJ705" s="13">
        <f>Table13[[#This Row],[NumDealsPurchases]]/Table13[[#This Row],[Total Number of Purchases]]*100</f>
        <v>7.1428571428571423</v>
      </c>
      <c r="AK705">
        <f>6-ROUNDUP(_xlfn.PERCENTRANK.INC(Table13[Recency],Table13[[#This Row],[Recency]])*5, 0)</f>
        <v>3</v>
      </c>
      <c r="AL705" s="15">
        <f>ROUNDUP(_xlfn.PERCENTRANK.INC(Table13[Total Number of Purchases],Table13[[#This Row],[Total Number of Purchases]])*5,0)</f>
        <v>3</v>
      </c>
      <c r="AM705" s="15">
        <f>ROUNDUP(_xlfn.PERCENTRANK.INC(Table13[Total Spend],Table13[[#This Row],[Total Spend]])*5,0)</f>
        <v>4</v>
      </c>
      <c r="AN705" s="15" t="str">
        <f>Table13[[#This Row],[Recency Score]]&amp;Table13[[#This Row],[Frequency Score]]&amp;Table13[[#This Row],[Monetary Score]]</f>
        <v>334</v>
      </c>
      <c r="AO705" s="15" t="str">
        <f>IF(AN705="555","Champions",
IF(AND(LEFT(AN705,1)="5", MID(AN705,2,1)&gt;="3"),"Loyal Customers",
IF(MID(AN705,2,1)="5","Frequent Buyers",
IF(RIGHT(AN705,1)="5","Big Spenders",
IF(LEFT(AN705,1)="4","Potential Loyalists",
IF(LEFT(AN705,1)="3","Needs Attention",
IF(LEFT(AN705,1)="2","About to Sleep",
IF(LEFT(AN705,1)="1","Lost",
IF(LEFT(AN705,1)&lt;="2","At Risk","Others")))))))))</f>
        <v>Needs Attention</v>
      </c>
    </row>
    <row r="706" spans="1:41" x14ac:dyDescent="0.3">
      <c r="A706">
        <v>544</v>
      </c>
      <c r="B706">
        <v>1954</v>
      </c>
      <c r="C706" t="s">
        <v>28</v>
      </c>
      <c r="D706" t="s">
        <v>33</v>
      </c>
      <c r="E706">
        <v>62820</v>
      </c>
      <c r="F706">
        <v>0</v>
      </c>
      <c r="G706">
        <v>0</v>
      </c>
      <c r="H706" s="1">
        <v>41405</v>
      </c>
      <c r="I706">
        <v>51</v>
      </c>
      <c r="J706">
        <v>398</v>
      </c>
      <c r="K706">
        <v>61</v>
      </c>
      <c r="L706">
        <v>265</v>
      </c>
      <c r="M706">
        <v>138</v>
      </c>
      <c r="N706">
        <v>61</v>
      </c>
      <c r="O706">
        <v>53</v>
      </c>
      <c r="P706">
        <v>1</v>
      </c>
      <c r="Q706">
        <v>3</v>
      </c>
      <c r="R706">
        <v>4</v>
      </c>
      <c r="S706">
        <v>6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 t="s">
        <v>30</v>
      </c>
      <c r="AC706" s="13">
        <f>SUM(Table13[[#This Row],[MntWines]:[MntGoldProds]])</f>
        <v>976</v>
      </c>
      <c r="AD706" s="13">
        <f>AVERAGE(Table13[[#This Row],[MntWines]:[MntGoldProds]])</f>
        <v>162.66666666666666</v>
      </c>
      <c r="AG706">
        <f>SUM(Table13[[#This Row],[NumDealsPurchases]:[NumStorePurchases]])</f>
        <v>14</v>
      </c>
      <c r="AH706" s="14">
        <f>44232-Table13[[#This Row],[Dt_Customer]]</f>
        <v>2827</v>
      </c>
      <c r="AJ706" s="13">
        <f>Table13[[#This Row],[NumDealsPurchases]]/Table13[[#This Row],[Total Number of Purchases]]*100</f>
        <v>7.1428571428571423</v>
      </c>
      <c r="AK706">
        <f>6-ROUNDUP(_xlfn.PERCENTRANK.INC(Table13[Recency],Table13[[#This Row],[Recency]])*5, 0)</f>
        <v>3</v>
      </c>
      <c r="AL706" s="15">
        <f>ROUNDUP(_xlfn.PERCENTRANK.INC(Table13[Total Number of Purchases],Table13[[#This Row],[Total Number of Purchases]])*5,0)</f>
        <v>3</v>
      </c>
      <c r="AM706" s="15">
        <f>ROUNDUP(_xlfn.PERCENTRANK.INC(Table13[Total Spend],Table13[[#This Row],[Total Spend]])*5,0)</f>
        <v>4</v>
      </c>
      <c r="AN706" s="15" t="str">
        <f>Table13[[#This Row],[Recency Score]]&amp;Table13[[#This Row],[Frequency Score]]&amp;Table13[[#This Row],[Monetary Score]]</f>
        <v>334</v>
      </c>
      <c r="AO706" s="15" t="str">
        <f>IF(AN706="555","Champions",
IF(AND(LEFT(AN706,1)="5", MID(AN706,2,1)&gt;="3"),"Loyal Customers",
IF(MID(AN706,2,1)="5","Frequent Buyers",
IF(RIGHT(AN706,1)="5","Big Spenders",
IF(LEFT(AN706,1)="4","Potential Loyalists",
IF(LEFT(AN706,1)="3","Needs Attention",
IF(LEFT(AN706,1)="2","About to Sleep",
IF(LEFT(AN706,1)="1","Lost",
IF(LEFT(AN706,1)&lt;="2","At Risk","Others")))))))))</f>
        <v>Needs Attention</v>
      </c>
    </row>
    <row r="707" spans="1:41" x14ac:dyDescent="0.3">
      <c r="A707">
        <v>5048</v>
      </c>
      <c r="B707">
        <v>1971</v>
      </c>
      <c r="C707" t="s">
        <v>37</v>
      </c>
      <c r="D707" t="s">
        <v>31</v>
      </c>
      <c r="E707">
        <v>42767</v>
      </c>
      <c r="F707">
        <v>2</v>
      </c>
      <c r="G707">
        <v>0</v>
      </c>
      <c r="H707" s="1">
        <v>41405</v>
      </c>
      <c r="I707">
        <v>53</v>
      </c>
      <c r="J707">
        <v>20</v>
      </c>
      <c r="K707">
        <v>6</v>
      </c>
      <c r="L707">
        <v>43</v>
      </c>
      <c r="M707">
        <v>19</v>
      </c>
      <c r="N707">
        <v>5</v>
      </c>
      <c r="O707">
        <v>38</v>
      </c>
      <c r="P707">
        <v>1</v>
      </c>
      <c r="Q707">
        <v>3</v>
      </c>
      <c r="R707">
        <v>1</v>
      </c>
      <c r="S707">
        <v>2</v>
      </c>
      <c r="T707">
        <v>8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 t="s">
        <v>43</v>
      </c>
      <c r="AC707" s="13">
        <f>SUM(Table13[[#This Row],[MntWines]:[MntGoldProds]])</f>
        <v>131</v>
      </c>
      <c r="AD707" s="13">
        <f>AVERAGE(Table13[[#This Row],[MntWines]:[MntGoldProds]])</f>
        <v>21.833333333333332</v>
      </c>
      <c r="AG707">
        <f>SUM(Table13[[#This Row],[NumDealsPurchases]:[NumStorePurchases]])</f>
        <v>7</v>
      </c>
      <c r="AH707" s="14">
        <f>44232-Table13[[#This Row],[Dt_Customer]]</f>
        <v>2827</v>
      </c>
      <c r="AJ707" s="13">
        <f>Table13[[#This Row],[NumDealsPurchases]]/Table13[[#This Row],[Total Number of Purchases]]*100</f>
        <v>14.285714285714285</v>
      </c>
      <c r="AK707">
        <f>6-ROUNDUP(_xlfn.PERCENTRANK.INC(Table13[Recency],Table13[[#This Row],[Recency]])*5, 0)</f>
        <v>3</v>
      </c>
      <c r="AL707" s="15">
        <f>ROUNDUP(_xlfn.PERCENTRANK.INC(Table13[Total Number of Purchases],Table13[[#This Row],[Total Number of Purchases]])*5,0)</f>
        <v>1</v>
      </c>
      <c r="AM707" s="15">
        <f>ROUNDUP(_xlfn.PERCENTRANK.INC(Table13[Total Spend],Table13[[#This Row],[Total Spend]])*5,0)</f>
        <v>2</v>
      </c>
      <c r="AN707" s="15" t="str">
        <f>Table13[[#This Row],[Recency Score]]&amp;Table13[[#This Row],[Frequency Score]]&amp;Table13[[#This Row],[Monetary Score]]</f>
        <v>312</v>
      </c>
      <c r="AO707" s="15" t="str">
        <f>IF(AN707="555","Champions",
IF(AND(LEFT(AN707,1)="5", MID(AN707,2,1)&gt;="3"),"Loyal Customers",
IF(MID(AN707,2,1)="5","Frequent Buyers",
IF(RIGHT(AN707,1)="5","Big Spenders",
IF(LEFT(AN707,1)="4","Potential Loyalists",
IF(LEFT(AN707,1)="3","Needs Attention",
IF(LEFT(AN707,1)="2","About to Sleep",
IF(LEFT(AN707,1)="1","Lost",
IF(LEFT(AN707,1)&lt;="2","At Risk","Others")))))))))</f>
        <v>Needs Attention</v>
      </c>
    </row>
    <row r="708" spans="1:41" x14ac:dyDescent="0.3">
      <c r="A708">
        <v>3033</v>
      </c>
      <c r="B708">
        <v>1963</v>
      </c>
      <c r="C708" t="s">
        <v>41</v>
      </c>
      <c r="D708" t="s">
        <v>35</v>
      </c>
      <c r="E708">
        <v>38620</v>
      </c>
      <c r="F708">
        <v>0</v>
      </c>
      <c r="G708">
        <v>0</v>
      </c>
      <c r="H708" s="1">
        <v>41405</v>
      </c>
      <c r="I708">
        <v>56</v>
      </c>
      <c r="J708">
        <v>112</v>
      </c>
      <c r="K708">
        <v>17</v>
      </c>
      <c r="L708">
        <v>44</v>
      </c>
      <c r="M708">
        <v>34</v>
      </c>
      <c r="N708">
        <v>22</v>
      </c>
      <c r="O708">
        <v>89</v>
      </c>
      <c r="P708">
        <v>1</v>
      </c>
      <c r="Q708">
        <v>2</v>
      </c>
      <c r="R708">
        <v>5</v>
      </c>
      <c r="S708">
        <v>3</v>
      </c>
      <c r="T708">
        <v>3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 t="s">
        <v>36</v>
      </c>
      <c r="AC708" s="13">
        <f>SUM(Table13[[#This Row],[MntWines]:[MntGoldProds]])</f>
        <v>318</v>
      </c>
      <c r="AD708" s="13">
        <f>AVERAGE(Table13[[#This Row],[MntWines]:[MntGoldProds]])</f>
        <v>53</v>
      </c>
      <c r="AG708">
        <f>SUM(Table13[[#This Row],[NumDealsPurchases]:[NumStorePurchases]])</f>
        <v>11</v>
      </c>
      <c r="AH708" s="14">
        <f>44232-Table13[[#This Row],[Dt_Customer]]</f>
        <v>2827</v>
      </c>
      <c r="AJ708" s="13">
        <f>Table13[[#This Row],[NumDealsPurchases]]/Table13[[#This Row],[Total Number of Purchases]]*100</f>
        <v>9.0909090909090917</v>
      </c>
      <c r="AK708">
        <f>6-ROUNDUP(_xlfn.PERCENTRANK.INC(Table13[Recency],Table13[[#This Row],[Recency]])*5, 0)</f>
        <v>3</v>
      </c>
      <c r="AL708" s="15">
        <f>ROUNDUP(_xlfn.PERCENTRANK.INC(Table13[Total Number of Purchases],Table13[[#This Row],[Total Number of Purchases]])*5,0)</f>
        <v>2</v>
      </c>
      <c r="AM708" s="15">
        <f>ROUNDUP(_xlfn.PERCENTRANK.INC(Table13[Total Spend],Table13[[#This Row],[Total Spend]])*5,0)</f>
        <v>3</v>
      </c>
      <c r="AN708" s="15" t="str">
        <f>Table13[[#This Row],[Recency Score]]&amp;Table13[[#This Row],[Frequency Score]]&amp;Table13[[#This Row],[Monetary Score]]</f>
        <v>323</v>
      </c>
      <c r="AO708" s="15" t="str">
        <f>IF(AN708="555","Champions",
IF(AND(LEFT(AN708,1)="5", MID(AN708,2,1)&gt;="3"),"Loyal Customers",
IF(MID(AN708,2,1)="5","Frequent Buyers",
IF(RIGHT(AN708,1)="5","Big Spenders",
IF(LEFT(AN708,1)="4","Potential Loyalists",
IF(LEFT(AN708,1)="3","Needs Attention",
IF(LEFT(AN708,1)="2","About to Sleep",
IF(LEFT(AN708,1)="1","Lost",
IF(LEFT(AN708,1)&lt;="2","At Risk","Others")))))))))</f>
        <v>Needs Attention</v>
      </c>
    </row>
    <row r="709" spans="1:41" x14ac:dyDescent="0.3">
      <c r="A709">
        <v>4119</v>
      </c>
      <c r="B709">
        <v>1963</v>
      </c>
      <c r="C709" t="s">
        <v>41</v>
      </c>
      <c r="D709" t="s">
        <v>35</v>
      </c>
      <c r="E709">
        <v>38620</v>
      </c>
      <c r="F709">
        <v>0</v>
      </c>
      <c r="G709">
        <v>0</v>
      </c>
      <c r="H709" s="1">
        <v>41405</v>
      </c>
      <c r="I709">
        <v>56</v>
      </c>
      <c r="J709">
        <v>112</v>
      </c>
      <c r="K709">
        <v>17</v>
      </c>
      <c r="L709">
        <v>44</v>
      </c>
      <c r="M709">
        <v>34</v>
      </c>
      <c r="N709">
        <v>22</v>
      </c>
      <c r="O709">
        <v>89</v>
      </c>
      <c r="P709">
        <v>1</v>
      </c>
      <c r="Q709">
        <v>2</v>
      </c>
      <c r="R709">
        <v>5</v>
      </c>
      <c r="S709">
        <v>3</v>
      </c>
      <c r="T709">
        <v>3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39</v>
      </c>
      <c r="AC709" s="13">
        <f>SUM(Table13[[#This Row],[MntWines]:[MntGoldProds]])</f>
        <v>318</v>
      </c>
      <c r="AD709" s="13">
        <f>AVERAGE(Table13[[#This Row],[MntWines]:[MntGoldProds]])</f>
        <v>53</v>
      </c>
      <c r="AG709">
        <f>SUM(Table13[[#This Row],[NumDealsPurchases]:[NumStorePurchases]])</f>
        <v>11</v>
      </c>
      <c r="AH709" s="14">
        <f>44232-Table13[[#This Row],[Dt_Customer]]</f>
        <v>2827</v>
      </c>
      <c r="AJ709" s="13">
        <f>Table13[[#This Row],[NumDealsPurchases]]/Table13[[#This Row],[Total Number of Purchases]]*100</f>
        <v>9.0909090909090917</v>
      </c>
      <c r="AK709">
        <f>6-ROUNDUP(_xlfn.PERCENTRANK.INC(Table13[Recency],Table13[[#This Row],[Recency]])*5, 0)</f>
        <v>3</v>
      </c>
      <c r="AL709" s="15">
        <f>ROUNDUP(_xlfn.PERCENTRANK.INC(Table13[Total Number of Purchases],Table13[[#This Row],[Total Number of Purchases]])*5,0)</f>
        <v>2</v>
      </c>
      <c r="AM709" s="15">
        <f>ROUNDUP(_xlfn.PERCENTRANK.INC(Table13[Total Spend],Table13[[#This Row],[Total Spend]])*5,0)</f>
        <v>3</v>
      </c>
      <c r="AN709" s="15" t="str">
        <f>Table13[[#This Row],[Recency Score]]&amp;Table13[[#This Row],[Frequency Score]]&amp;Table13[[#This Row],[Monetary Score]]</f>
        <v>323</v>
      </c>
      <c r="AO709" s="15" t="str">
        <f>IF(AN709="555","Champions",
IF(AND(LEFT(AN709,1)="5", MID(AN709,2,1)&gt;="3"),"Loyal Customers",
IF(MID(AN709,2,1)="5","Frequent Buyers",
IF(RIGHT(AN709,1)="5","Big Spenders",
IF(LEFT(AN709,1)="4","Potential Loyalists",
IF(LEFT(AN709,1)="3","Needs Attention",
IF(LEFT(AN709,1)="2","About to Sleep",
IF(LEFT(AN709,1)="1","Lost",
IF(LEFT(AN709,1)&lt;="2","At Risk","Others")))))))))</f>
        <v>Needs Attention</v>
      </c>
    </row>
    <row r="710" spans="1:41" x14ac:dyDescent="0.3">
      <c r="A710">
        <v>6119</v>
      </c>
      <c r="B710">
        <v>1963</v>
      </c>
      <c r="C710" t="s">
        <v>37</v>
      </c>
      <c r="D710" t="s">
        <v>31</v>
      </c>
      <c r="E710">
        <v>36736</v>
      </c>
      <c r="F710">
        <v>1</v>
      </c>
      <c r="G710">
        <v>1</v>
      </c>
      <c r="H710" s="1">
        <v>41404</v>
      </c>
      <c r="I710">
        <v>52</v>
      </c>
      <c r="J710">
        <v>10</v>
      </c>
      <c r="K710">
        <v>0</v>
      </c>
      <c r="L710">
        <v>3</v>
      </c>
      <c r="M710">
        <v>0</v>
      </c>
      <c r="N710">
        <v>0</v>
      </c>
      <c r="O710">
        <v>4</v>
      </c>
      <c r="P710">
        <v>1</v>
      </c>
      <c r="Q710">
        <v>1</v>
      </c>
      <c r="R710">
        <v>0</v>
      </c>
      <c r="S710">
        <v>2</v>
      </c>
      <c r="T710">
        <v>6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30</v>
      </c>
      <c r="AC710" s="13">
        <f>SUM(Table13[[#This Row],[MntWines]:[MntGoldProds]])</f>
        <v>17</v>
      </c>
      <c r="AD710" s="13">
        <f>AVERAGE(Table13[[#This Row],[MntWines]:[MntGoldProds]])</f>
        <v>2.8333333333333335</v>
      </c>
      <c r="AG710">
        <f>SUM(Table13[[#This Row],[NumDealsPurchases]:[NumStorePurchases]])</f>
        <v>4</v>
      </c>
      <c r="AH710" s="14">
        <f>44232-Table13[[#This Row],[Dt_Customer]]</f>
        <v>2828</v>
      </c>
      <c r="AJ710" s="13">
        <f>Table13[[#This Row],[NumDealsPurchases]]/Table13[[#This Row],[Total Number of Purchases]]*100</f>
        <v>25</v>
      </c>
      <c r="AK710">
        <f>6-ROUNDUP(_xlfn.PERCENTRANK.INC(Table13[Recency],Table13[[#This Row],[Recency]])*5, 0)</f>
        <v>3</v>
      </c>
      <c r="AL710" s="15">
        <f>ROUNDUP(_xlfn.PERCENTRANK.INC(Table13[Total Number of Purchases],Table13[[#This Row],[Total Number of Purchases]])*5,0)</f>
        <v>1</v>
      </c>
      <c r="AM710" s="15">
        <f>ROUNDUP(_xlfn.PERCENTRANK.INC(Table13[Total Spend],Table13[[#This Row],[Total Spend]])*5,0)</f>
        <v>1</v>
      </c>
      <c r="AN710" s="15" t="str">
        <f>Table13[[#This Row],[Recency Score]]&amp;Table13[[#This Row],[Frequency Score]]&amp;Table13[[#This Row],[Monetary Score]]</f>
        <v>311</v>
      </c>
      <c r="AO710" s="15" t="str">
        <f>IF(AN710="555","Champions",
IF(AND(LEFT(AN710,1)="5", MID(AN710,2,1)&gt;="3"),"Loyal Customers",
IF(MID(AN710,2,1)="5","Frequent Buyers",
IF(RIGHT(AN710,1)="5","Big Spenders",
IF(LEFT(AN710,1)="4","Potential Loyalists",
IF(LEFT(AN710,1)="3","Needs Attention",
IF(LEFT(AN710,1)="2","About to Sleep",
IF(LEFT(AN710,1)="1","Lost",
IF(LEFT(AN710,1)&lt;="2","At Risk","Others")))))))))</f>
        <v>Needs Attention</v>
      </c>
    </row>
    <row r="711" spans="1:41" x14ac:dyDescent="0.3">
      <c r="A711">
        <v>11007</v>
      </c>
      <c r="B711">
        <v>1968</v>
      </c>
      <c r="C711" t="s">
        <v>37</v>
      </c>
      <c r="D711" t="s">
        <v>33</v>
      </c>
      <c r="E711">
        <v>29187</v>
      </c>
      <c r="F711">
        <v>1</v>
      </c>
      <c r="G711">
        <v>0</v>
      </c>
      <c r="H711" s="1">
        <v>41403</v>
      </c>
      <c r="I711">
        <v>43</v>
      </c>
      <c r="J711">
        <v>26</v>
      </c>
      <c r="K711">
        <v>0</v>
      </c>
      <c r="L711">
        <v>6</v>
      </c>
      <c r="M711">
        <v>0</v>
      </c>
      <c r="N711">
        <v>0</v>
      </c>
      <c r="O711">
        <v>2</v>
      </c>
      <c r="P711">
        <v>1</v>
      </c>
      <c r="Q711">
        <v>1</v>
      </c>
      <c r="R711">
        <v>0</v>
      </c>
      <c r="S711">
        <v>3</v>
      </c>
      <c r="T711">
        <v>8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t="s">
        <v>30</v>
      </c>
      <c r="AC711" s="13">
        <f>SUM(Table13[[#This Row],[MntWines]:[MntGoldProds]])</f>
        <v>34</v>
      </c>
      <c r="AD711" s="13">
        <f>AVERAGE(Table13[[#This Row],[MntWines]:[MntGoldProds]])</f>
        <v>5.666666666666667</v>
      </c>
      <c r="AG711">
        <f>SUM(Table13[[#This Row],[NumDealsPurchases]:[NumStorePurchases]])</f>
        <v>5</v>
      </c>
      <c r="AH711" s="14">
        <f>44232-Table13[[#This Row],[Dt_Customer]]</f>
        <v>2829</v>
      </c>
      <c r="AJ711" s="13">
        <f>Table13[[#This Row],[NumDealsPurchases]]/Table13[[#This Row],[Total Number of Purchases]]*100</f>
        <v>20</v>
      </c>
      <c r="AK711">
        <f>6-ROUNDUP(_xlfn.PERCENTRANK.INC(Table13[Recency],Table13[[#This Row],[Recency]])*5, 0)</f>
        <v>3</v>
      </c>
      <c r="AL711" s="15">
        <f>ROUNDUP(_xlfn.PERCENTRANK.INC(Table13[Total Number of Purchases],Table13[[#This Row],[Total Number of Purchases]])*5,0)</f>
        <v>1</v>
      </c>
      <c r="AM711" s="15">
        <f>ROUNDUP(_xlfn.PERCENTRANK.INC(Table13[Total Spend],Table13[[#This Row],[Total Spend]])*5,0)</f>
        <v>1</v>
      </c>
      <c r="AN711" s="15" t="str">
        <f>Table13[[#This Row],[Recency Score]]&amp;Table13[[#This Row],[Frequency Score]]&amp;Table13[[#This Row],[Monetary Score]]</f>
        <v>311</v>
      </c>
      <c r="AO711" s="15" t="str">
        <f>IF(AN711="555","Champions",
IF(AND(LEFT(AN711,1)="5", MID(AN711,2,1)&gt;="3"),"Loyal Customers",
IF(MID(AN711,2,1)="5","Frequent Buyers",
IF(RIGHT(AN711,1)="5","Big Spenders",
IF(LEFT(AN711,1)="4","Potential Loyalists",
IF(LEFT(AN711,1)="3","Needs Attention",
IF(LEFT(AN711,1)="2","About to Sleep",
IF(LEFT(AN711,1)="1","Lost",
IF(LEFT(AN711,1)&lt;="2","At Risk","Others")))))))))</f>
        <v>Needs Attention</v>
      </c>
    </row>
    <row r="712" spans="1:41" x14ac:dyDescent="0.3">
      <c r="A712">
        <v>9799</v>
      </c>
      <c r="B712">
        <v>1968</v>
      </c>
      <c r="C712" t="s">
        <v>37</v>
      </c>
      <c r="D712" t="s">
        <v>29</v>
      </c>
      <c r="E712">
        <v>83664</v>
      </c>
      <c r="F712">
        <v>1</v>
      </c>
      <c r="G712">
        <v>1</v>
      </c>
      <c r="H712" s="1">
        <v>41402</v>
      </c>
      <c r="I712">
        <v>57</v>
      </c>
      <c r="J712">
        <v>866</v>
      </c>
      <c r="K712">
        <v>21</v>
      </c>
      <c r="L712">
        <v>151</v>
      </c>
      <c r="M712">
        <v>28</v>
      </c>
      <c r="N712">
        <v>21</v>
      </c>
      <c r="O712">
        <v>86</v>
      </c>
      <c r="P712">
        <v>3</v>
      </c>
      <c r="Q712">
        <v>2</v>
      </c>
      <c r="R712">
        <v>2</v>
      </c>
      <c r="S712">
        <v>12</v>
      </c>
      <c r="T712">
        <v>5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 t="s">
        <v>30</v>
      </c>
      <c r="AC712" s="13">
        <f>SUM(Table13[[#This Row],[MntWines]:[MntGoldProds]])</f>
        <v>1173</v>
      </c>
      <c r="AD712" s="13">
        <f>AVERAGE(Table13[[#This Row],[MntWines]:[MntGoldProds]])</f>
        <v>195.5</v>
      </c>
      <c r="AG712">
        <f>SUM(Table13[[#This Row],[NumDealsPurchases]:[NumStorePurchases]])</f>
        <v>19</v>
      </c>
      <c r="AH712" s="14">
        <f>44232-Table13[[#This Row],[Dt_Customer]]</f>
        <v>2830</v>
      </c>
      <c r="AJ712" s="13">
        <f>Table13[[#This Row],[NumDealsPurchases]]/Table13[[#This Row],[Total Number of Purchases]]*100</f>
        <v>15.789473684210526</v>
      </c>
      <c r="AK712">
        <f>6-ROUNDUP(_xlfn.PERCENTRANK.INC(Table13[Recency],Table13[[#This Row],[Recency]])*5, 0)</f>
        <v>3</v>
      </c>
      <c r="AL712" s="15">
        <f>ROUNDUP(_xlfn.PERCENTRANK.INC(Table13[Total Number of Purchases],Table13[[#This Row],[Total Number of Purchases]])*5,0)</f>
        <v>4</v>
      </c>
      <c r="AM712" s="15">
        <f>ROUNDUP(_xlfn.PERCENTRANK.INC(Table13[Total Spend],Table13[[#This Row],[Total Spend]])*5,0)</f>
        <v>4</v>
      </c>
      <c r="AN712" s="15" t="str">
        <f>Table13[[#This Row],[Recency Score]]&amp;Table13[[#This Row],[Frequency Score]]&amp;Table13[[#This Row],[Monetary Score]]</f>
        <v>344</v>
      </c>
      <c r="AO712" s="15" t="str">
        <f>IF(AN712="555","Champions",
IF(AND(LEFT(AN712,1)="5", MID(AN712,2,1)&gt;="3"),"Loyal Customers",
IF(MID(AN712,2,1)="5","Frequent Buyers",
IF(RIGHT(AN712,1)="5","Big Spenders",
IF(LEFT(AN712,1)="4","Potential Loyalists",
IF(LEFT(AN712,1)="3","Needs Attention",
IF(LEFT(AN712,1)="2","About to Sleep",
IF(LEFT(AN712,1)="1","Lost",
IF(LEFT(AN712,1)&lt;="2","At Risk","Others")))))))))</f>
        <v>Needs Attention</v>
      </c>
    </row>
    <row r="713" spans="1:41" x14ac:dyDescent="0.3">
      <c r="A713">
        <v>8687</v>
      </c>
      <c r="B713">
        <v>1978</v>
      </c>
      <c r="C713" t="s">
        <v>28</v>
      </c>
      <c r="D713" t="s">
        <v>35</v>
      </c>
      <c r="E713">
        <v>53172</v>
      </c>
      <c r="F713">
        <v>0</v>
      </c>
      <c r="G713">
        <v>1</v>
      </c>
      <c r="H713" s="1">
        <v>41400</v>
      </c>
      <c r="I713">
        <v>54</v>
      </c>
      <c r="J713">
        <v>121</v>
      </c>
      <c r="K713">
        <v>62</v>
      </c>
      <c r="L713">
        <v>90</v>
      </c>
      <c r="M713">
        <v>68</v>
      </c>
      <c r="N713">
        <v>20</v>
      </c>
      <c r="O713">
        <v>125</v>
      </c>
      <c r="P713">
        <v>3</v>
      </c>
      <c r="Q713">
        <v>2</v>
      </c>
      <c r="R713">
        <v>3</v>
      </c>
      <c r="S713">
        <v>8</v>
      </c>
      <c r="T713">
        <v>3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 t="s">
        <v>40</v>
      </c>
      <c r="AC713" s="13">
        <f>SUM(Table13[[#This Row],[MntWines]:[MntGoldProds]])</f>
        <v>486</v>
      </c>
      <c r="AD713" s="13">
        <f>AVERAGE(Table13[[#This Row],[MntWines]:[MntGoldProds]])</f>
        <v>81</v>
      </c>
      <c r="AG713">
        <f>SUM(Table13[[#This Row],[NumDealsPurchases]:[NumStorePurchases]])</f>
        <v>16</v>
      </c>
      <c r="AH713" s="14">
        <f>44232-Table13[[#This Row],[Dt_Customer]]</f>
        <v>2832</v>
      </c>
      <c r="AJ713" s="13">
        <f>Table13[[#This Row],[NumDealsPurchases]]/Table13[[#This Row],[Total Number of Purchases]]*100</f>
        <v>18.75</v>
      </c>
      <c r="AK713">
        <f>6-ROUNDUP(_xlfn.PERCENTRANK.INC(Table13[Recency],Table13[[#This Row],[Recency]])*5, 0)</f>
        <v>3</v>
      </c>
      <c r="AL713" s="15">
        <f>ROUNDUP(_xlfn.PERCENTRANK.INC(Table13[Total Number of Purchases],Table13[[#This Row],[Total Number of Purchases]])*5,0)</f>
        <v>3</v>
      </c>
      <c r="AM713" s="15">
        <f>ROUNDUP(_xlfn.PERCENTRANK.INC(Table13[Total Spend],Table13[[#This Row],[Total Spend]])*5,0)</f>
        <v>3</v>
      </c>
      <c r="AN713" s="15" t="str">
        <f>Table13[[#This Row],[Recency Score]]&amp;Table13[[#This Row],[Frequency Score]]&amp;Table13[[#This Row],[Monetary Score]]</f>
        <v>333</v>
      </c>
      <c r="AO713" s="15" t="str">
        <f>IF(AN713="555","Champions",
IF(AND(LEFT(AN713,1)="5", MID(AN713,2,1)&gt;="3"),"Loyal Customers",
IF(MID(AN713,2,1)="5","Frequent Buyers",
IF(RIGHT(AN713,1)="5","Big Spenders",
IF(LEFT(AN713,1)="4","Potential Loyalists",
IF(LEFT(AN713,1)="3","Needs Attention",
IF(LEFT(AN713,1)="2","About to Sleep",
IF(LEFT(AN713,1)="1","Lost",
IF(LEFT(AN713,1)&lt;="2","At Risk","Others")))))))))</f>
        <v>Needs Attention</v>
      </c>
    </row>
    <row r="714" spans="1:41" x14ac:dyDescent="0.3">
      <c r="A714">
        <v>3321</v>
      </c>
      <c r="B714">
        <v>1967</v>
      </c>
      <c r="C714" t="s">
        <v>37</v>
      </c>
      <c r="D714" t="s">
        <v>35</v>
      </c>
      <c r="E714">
        <v>56575</v>
      </c>
      <c r="F714">
        <v>0</v>
      </c>
      <c r="G714">
        <v>2</v>
      </c>
      <c r="H714" s="1">
        <v>41399</v>
      </c>
      <c r="I714">
        <v>42</v>
      </c>
      <c r="J714">
        <v>421</v>
      </c>
      <c r="K714">
        <v>5</v>
      </c>
      <c r="L714">
        <v>90</v>
      </c>
      <c r="M714">
        <v>0</v>
      </c>
      <c r="N714">
        <v>16</v>
      </c>
      <c r="O714">
        <v>10</v>
      </c>
      <c r="P714">
        <v>3</v>
      </c>
      <c r="Q714">
        <v>7</v>
      </c>
      <c r="R714">
        <v>3</v>
      </c>
      <c r="S714">
        <v>7</v>
      </c>
      <c r="T714">
        <v>5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 t="s">
        <v>32</v>
      </c>
      <c r="AC714" s="13">
        <f>SUM(Table13[[#This Row],[MntWines]:[MntGoldProds]])</f>
        <v>542</v>
      </c>
      <c r="AD714" s="13">
        <f>AVERAGE(Table13[[#This Row],[MntWines]:[MntGoldProds]])</f>
        <v>90.333333333333329</v>
      </c>
      <c r="AG714">
        <f>SUM(Table13[[#This Row],[NumDealsPurchases]:[NumStorePurchases]])</f>
        <v>20</v>
      </c>
      <c r="AH714" s="14">
        <f>44232-Table13[[#This Row],[Dt_Customer]]</f>
        <v>2833</v>
      </c>
      <c r="AJ714" s="13">
        <f>Table13[[#This Row],[NumDealsPurchases]]/Table13[[#This Row],[Total Number of Purchases]]*100</f>
        <v>15</v>
      </c>
      <c r="AK714">
        <f>6-ROUNDUP(_xlfn.PERCENTRANK.INC(Table13[Recency],Table13[[#This Row],[Recency]])*5, 0)</f>
        <v>3</v>
      </c>
      <c r="AL714" s="15">
        <f>ROUNDUP(_xlfn.PERCENTRANK.INC(Table13[Total Number of Purchases],Table13[[#This Row],[Total Number of Purchases]])*5,0)</f>
        <v>4</v>
      </c>
      <c r="AM714" s="15">
        <f>ROUNDUP(_xlfn.PERCENTRANK.INC(Table13[Total Spend],Table13[[#This Row],[Total Spend]])*5,0)</f>
        <v>3</v>
      </c>
      <c r="AN714" s="15" t="str">
        <f>Table13[[#This Row],[Recency Score]]&amp;Table13[[#This Row],[Frequency Score]]&amp;Table13[[#This Row],[Monetary Score]]</f>
        <v>343</v>
      </c>
      <c r="AO714" s="15" t="str">
        <f>IF(AN714="555","Champions",
IF(AND(LEFT(AN714,1)="5", MID(AN714,2,1)&gt;="3"),"Loyal Customers",
IF(MID(AN714,2,1)="5","Frequent Buyers",
IF(RIGHT(AN714,1)="5","Big Spenders",
IF(LEFT(AN714,1)="4","Potential Loyalists",
IF(LEFT(AN714,1)="3","Needs Attention",
IF(LEFT(AN714,1)="2","About to Sleep",
IF(LEFT(AN714,1)="1","Lost",
IF(LEFT(AN714,1)&lt;="2","At Risk","Others")))))))))</f>
        <v>Needs Attention</v>
      </c>
    </row>
    <row r="715" spans="1:41" x14ac:dyDescent="0.3">
      <c r="A715">
        <v>9665</v>
      </c>
      <c r="B715">
        <v>1957</v>
      </c>
      <c r="C715" t="s">
        <v>37</v>
      </c>
      <c r="D715" t="s">
        <v>29</v>
      </c>
      <c r="E715">
        <v>54237</v>
      </c>
      <c r="F715">
        <v>0</v>
      </c>
      <c r="G715">
        <v>1</v>
      </c>
      <c r="H715" s="1">
        <v>41391</v>
      </c>
      <c r="I715">
        <v>48</v>
      </c>
      <c r="J715">
        <v>267</v>
      </c>
      <c r="K715">
        <v>3</v>
      </c>
      <c r="L715">
        <v>30</v>
      </c>
      <c r="M715">
        <v>4</v>
      </c>
      <c r="N715">
        <v>0</v>
      </c>
      <c r="O715">
        <v>57</v>
      </c>
      <c r="P715">
        <v>4</v>
      </c>
      <c r="Q715">
        <v>5</v>
      </c>
      <c r="R715">
        <v>2</v>
      </c>
      <c r="S715">
        <v>5</v>
      </c>
      <c r="T715">
        <v>6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43</v>
      </c>
      <c r="AC715" s="13">
        <f>SUM(Table13[[#This Row],[MntWines]:[MntGoldProds]])</f>
        <v>361</v>
      </c>
      <c r="AD715" s="13">
        <f>AVERAGE(Table13[[#This Row],[MntWines]:[MntGoldProds]])</f>
        <v>60.166666666666664</v>
      </c>
      <c r="AG715">
        <f>SUM(Table13[[#This Row],[NumDealsPurchases]:[NumStorePurchases]])</f>
        <v>16</v>
      </c>
      <c r="AH715" s="14">
        <f>44232-Table13[[#This Row],[Dt_Customer]]</f>
        <v>2841</v>
      </c>
      <c r="AJ715" s="13">
        <f>Table13[[#This Row],[NumDealsPurchases]]/Table13[[#This Row],[Total Number of Purchases]]*100</f>
        <v>25</v>
      </c>
      <c r="AK715">
        <f>6-ROUNDUP(_xlfn.PERCENTRANK.INC(Table13[Recency],Table13[[#This Row],[Recency]])*5, 0)</f>
        <v>3</v>
      </c>
      <c r="AL715" s="15">
        <f>ROUNDUP(_xlfn.PERCENTRANK.INC(Table13[Total Number of Purchases],Table13[[#This Row],[Total Number of Purchases]])*5,0)</f>
        <v>3</v>
      </c>
      <c r="AM715" s="15">
        <f>ROUNDUP(_xlfn.PERCENTRANK.INC(Table13[Total Spend],Table13[[#This Row],[Total Spend]])*5,0)</f>
        <v>3</v>
      </c>
      <c r="AN715" s="15" t="str">
        <f>Table13[[#This Row],[Recency Score]]&amp;Table13[[#This Row],[Frequency Score]]&amp;Table13[[#This Row],[Monetary Score]]</f>
        <v>333</v>
      </c>
      <c r="AO715" s="15" t="str">
        <f>IF(AN715="555","Champions",
IF(AND(LEFT(AN715,1)="5", MID(AN715,2,1)&gt;="3"),"Loyal Customers",
IF(MID(AN715,2,1)="5","Frequent Buyers",
IF(RIGHT(AN715,1)="5","Big Spenders",
IF(LEFT(AN715,1)="4","Potential Loyalists",
IF(LEFT(AN715,1)="3","Needs Attention",
IF(LEFT(AN715,1)="2","About to Sleep",
IF(LEFT(AN715,1)="1","Lost",
IF(LEFT(AN715,1)&lt;="2","At Risk","Others")))))))))</f>
        <v>Needs Attention</v>
      </c>
    </row>
    <row r="716" spans="1:41" x14ac:dyDescent="0.3">
      <c r="A716">
        <v>6141</v>
      </c>
      <c r="B716">
        <v>1972</v>
      </c>
      <c r="C716" t="s">
        <v>41</v>
      </c>
      <c r="D716" t="s">
        <v>31</v>
      </c>
      <c r="E716">
        <v>49494</v>
      </c>
      <c r="F716">
        <v>1</v>
      </c>
      <c r="G716">
        <v>0</v>
      </c>
      <c r="H716" s="1">
        <v>41389</v>
      </c>
      <c r="I716">
        <v>46</v>
      </c>
      <c r="J716">
        <v>191</v>
      </c>
      <c r="K716">
        <v>9</v>
      </c>
      <c r="L716">
        <v>97</v>
      </c>
      <c r="M716">
        <v>0</v>
      </c>
      <c r="N716">
        <v>6</v>
      </c>
      <c r="O716">
        <v>82</v>
      </c>
      <c r="P716">
        <v>2</v>
      </c>
      <c r="Q716">
        <v>6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32</v>
      </c>
      <c r="AC716" s="13">
        <f>SUM(Table13[[#This Row],[MntWines]:[MntGoldProds]])</f>
        <v>385</v>
      </c>
      <c r="AD716" s="13">
        <f>AVERAGE(Table13[[#This Row],[MntWines]:[MntGoldProds]])</f>
        <v>64.166666666666671</v>
      </c>
      <c r="AG716">
        <f>SUM(Table13[[#This Row],[NumDealsPurchases]:[NumStorePurchases]])</f>
        <v>14</v>
      </c>
      <c r="AH716" s="14">
        <f>44232-Table13[[#This Row],[Dt_Customer]]</f>
        <v>2843</v>
      </c>
      <c r="AJ716" s="13">
        <f>Table13[[#This Row],[NumDealsPurchases]]/Table13[[#This Row],[Total Number of Purchases]]*100</f>
        <v>14.285714285714285</v>
      </c>
      <c r="AK716">
        <f>6-ROUNDUP(_xlfn.PERCENTRANK.INC(Table13[Recency],Table13[[#This Row],[Recency]])*5, 0)</f>
        <v>3</v>
      </c>
      <c r="AL716" s="15">
        <f>ROUNDUP(_xlfn.PERCENTRANK.INC(Table13[Total Number of Purchases],Table13[[#This Row],[Total Number of Purchases]])*5,0)</f>
        <v>3</v>
      </c>
      <c r="AM716" s="15">
        <f>ROUNDUP(_xlfn.PERCENTRANK.INC(Table13[Total Spend],Table13[[#This Row],[Total Spend]])*5,0)</f>
        <v>3</v>
      </c>
      <c r="AN716" s="15" t="str">
        <f>Table13[[#This Row],[Recency Score]]&amp;Table13[[#This Row],[Frequency Score]]&amp;Table13[[#This Row],[Monetary Score]]</f>
        <v>333</v>
      </c>
      <c r="AO716" s="15" t="str">
        <f>IF(AN716="555","Champions",
IF(AND(LEFT(AN716,1)="5", MID(AN716,2,1)&gt;="3"),"Loyal Customers",
IF(MID(AN716,2,1)="5","Frequent Buyers",
IF(RIGHT(AN716,1)="5","Big Spenders",
IF(LEFT(AN716,1)="4","Potential Loyalists",
IF(LEFT(AN716,1)="3","Needs Attention",
IF(LEFT(AN716,1)="2","About to Sleep",
IF(LEFT(AN716,1)="1","Lost",
IF(LEFT(AN716,1)&lt;="2","At Risk","Others")))))))))</f>
        <v>Needs Attention</v>
      </c>
    </row>
    <row r="717" spans="1:41" x14ac:dyDescent="0.3">
      <c r="A717">
        <v>2245</v>
      </c>
      <c r="B717">
        <v>1969</v>
      </c>
      <c r="C717" t="s">
        <v>41</v>
      </c>
      <c r="D717" t="s">
        <v>33</v>
      </c>
      <c r="E717">
        <v>43641</v>
      </c>
      <c r="F717">
        <v>1</v>
      </c>
      <c r="G717">
        <v>1</v>
      </c>
      <c r="H717" s="1">
        <v>41386</v>
      </c>
      <c r="I717">
        <v>50</v>
      </c>
      <c r="J717">
        <v>57</v>
      </c>
      <c r="K717">
        <v>2</v>
      </c>
      <c r="L717">
        <v>51</v>
      </c>
      <c r="M717">
        <v>4</v>
      </c>
      <c r="N717">
        <v>2</v>
      </c>
      <c r="O717">
        <v>23</v>
      </c>
      <c r="P717">
        <v>3</v>
      </c>
      <c r="Q717">
        <v>2</v>
      </c>
      <c r="R717">
        <v>1</v>
      </c>
      <c r="S717">
        <v>4</v>
      </c>
      <c r="T717">
        <v>6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30</v>
      </c>
      <c r="AC717" s="13">
        <f>SUM(Table13[[#This Row],[MntWines]:[MntGoldProds]])</f>
        <v>139</v>
      </c>
      <c r="AD717" s="13">
        <f>AVERAGE(Table13[[#This Row],[MntWines]:[MntGoldProds]])</f>
        <v>23.166666666666668</v>
      </c>
      <c r="AG717">
        <f>SUM(Table13[[#This Row],[NumDealsPurchases]:[NumStorePurchases]])</f>
        <v>10</v>
      </c>
      <c r="AH717" s="14">
        <f>44232-Table13[[#This Row],[Dt_Customer]]</f>
        <v>2846</v>
      </c>
      <c r="AJ717" s="13">
        <f>Table13[[#This Row],[NumDealsPurchases]]/Table13[[#This Row],[Total Number of Purchases]]*100</f>
        <v>30</v>
      </c>
      <c r="AK717">
        <f>6-ROUNDUP(_xlfn.PERCENTRANK.INC(Table13[Recency],Table13[[#This Row],[Recency]])*5, 0)</f>
        <v>3</v>
      </c>
      <c r="AL717" s="15">
        <f>ROUNDUP(_xlfn.PERCENTRANK.INC(Table13[Total Number of Purchases],Table13[[#This Row],[Total Number of Purchases]])*5,0)</f>
        <v>2</v>
      </c>
      <c r="AM717" s="15">
        <f>ROUNDUP(_xlfn.PERCENTRANK.INC(Table13[Total Spend],Table13[[#This Row],[Total Spend]])*5,0)</f>
        <v>2</v>
      </c>
      <c r="AN717" s="15" t="str">
        <f>Table13[[#This Row],[Recency Score]]&amp;Table13[[#This Row],[Frequency Score]]&amp;Table13[[#This Row],[Monetary Score]]</f>
        <v>322</v>
      </c>
      <c r="AO717" s="15" t="str">
        <f>IF(AN717="555","Champions",
IF(AND(LEFT(AN717,1)="5", MID(AN717,2,1)&gt;="3"),"Loyal Customers",
IF(MID(AN717,2,1)="5","Frequent Buyers",
IF(RIGHT(AN717,1)="5","Big Spenders",
IF(LEFT(AN717,1)="4","Potential Loyalists",
IF(LEFT(AN717,1)="3","Needs Attention",
IF(LEFT(AN717,1)="2","About to Sleep",
IF(LEFT(AN717,1)="1","Lost",
IF(LEFT(AN717,1)&lt;="2","At Risk","Others")))))))))</f>
        <v>Needs Attention</v>
      </c>
    </row>
    <row r="718" spans="1:41" x14ac:dyDescent="0.3">
      <c r="A718">
        <v>5123</v>
      </c>
      <c r="B718">
        <v>1951</v>
      </c>
      <c r="C718" t="s">
        <v>41</v>
      </c>
      <c r="D718" t="s">
        <v>33</v>
      </c>
      <c r="E718">
        <v>27450</v>
      </c>
      <c r="F718">
        <v>0</v>
      </c>
      <c r="G718">
        <v>0</v>
      </c>
      <c r="H718" s="1">
        <v>41379</v>
      </c>
      <c r="I718">
        <v>57</v>
      </c>
      <c r="J718">
        <v>37</v>
      </c>
      <c r="K718">
        <v>12</v>
      </c>
      <c r="L718">
        <v>23</v>
      </c>
      <c r="M718">
        <v>8</v>
      </c>
      <c r="N718">
        <v>11</v>
      </c>
      <c r="O718">
        <v>52</v>
      </c>
      <c r="P718">
        <v>1</v>
      </c>
      <c r="Q718">
        <v>2</v>
      </c>
      <c r="R718">
        <v>1</v>
      </c>
      <c r="S718">
        <v>3</v>
      </c>
      <c r="T718">
        <v>7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30</v>
      </c>
      <c r="AC718" s="13">
        <f>SUM(Table13[[#This Row],[MntWines]:[MntGoldProds]])</f>
        <v>143</v>
      </c>
      <c r="AD718" s="13">
        <f>AVERAGE(Table13[[#This Row],[MntWines]:[MntGoldProds]])</f>
        <v>23.833333333333332</v>
      </c>
      <c r="AG718">
        <f>SUM(Table13[[#This Row],[NumDealsPurchases]:[NumStorePurchases]])</f>
        <v>7</v>
      </c>
      <c r="AH718" s="14">
        <f>44232-Table13[[#This Row],[Dt_Customer]]</f>
        <v>2853</v>
      </c>
      <c r="AJ718" s="13">
        <f>Table13[[#This Row],[NumDealsPurchases]]/Table13[[#This Row],[Total Number of Purchases]]*100</f>
        <v>14.285714285714285</v>
      </c>
      <c r="AK718">
        <f>6-ROUNDUP(_xlfn.PERCENTRANK.INC(Table13[Recency],Table13[[#This Row],[Recency]])*5, 0)</f>
        <v>3</v>
      </c>
      <c r="AL718" s="15">
        <f>ROUNDUP(_xlfn.PERCENTRANK.INC(Table13[Total Number of Purchases],Table13[[#This Row],[Total Number of Purchases]])*5,0)</f>
        <v>1</v>
      </c>
      <c r="AM718" s="15">
        <f>ROUNDUP(_xlfn.PERCENTRANK.INC(Table13[Total Spend],Table13[[#This Row],[Total Spend]])*5,0)</f>
        <v>2</v>
      </c>
      <c r="AN718" s="15" t="str">
        <f>Table13[[#This Row],[Recency Score]]&amp;Table13[[#This Row],[Frequency Score]]&amp;Table13[[#This Row],[Monetary Score]]</f>
        <v>312</v>
      </c>
      <c r="AO718" s="15" t="str">
        <f>IF(AN718="555","Champions",
IF(AND(LEFT(AN718,1)="5", MID(AN718,2,1)&gt;="3"),"Loyal Customers",
IF(MID(AN718,2,1)="5","Frequent Buyers",
IF(RIGHT(AN718,1)="5","Big Spenders",
IF(LEFT(AN718,1)="4","Potential Loyalists",
IF(LEFT(AN718,1)="3","Needs Attention",
IF(LEFT(AN718,1)="2","About to Sleep",
IF(LEFT(AN718,1)="1","Lost",
IF(LEFT(AN718,1)&lt;="2","At Risk","Others")))))))))</f>
        <v>Needs Attention</v>
      </c>
    </row>
    <row r="719" spans="1:41" x14ac:dyDescent="0.3">
      <c r="A719">
        <v>7192</v>
      </c>
      <c r="B719">
        <v>1955</v>
      </c>
      <c r="C719" t="s">
        <v>28</v>
      </c>
      <c r="D719" t="s">
        <v>35</v>
      </c>
      <c r="E719">
        <v>65748</v>
      </c>
      <c r="F719">
        <v>0</v>
      </c>
      <c r="G719">
        <v>1</v>
      </c>
      <c r="H719" s="1">
        <v>41379</v>
      </c>
      <c r="I719">
        <v>58</v>
      </c>
      <c r="J719">
        <v>172</v>
      </c>
      <c r="K719">
        <v>73</v>
      </c>
      <c r="L719">
        <v>93</v>
      </c>
      <c r="M719">
        <v>95</v>
      </c>
      <c r="N719">
        <v>78</v>
      </c>
      <c r="O719">
        <v>34</v>
      </c>
      <c r="P719">
        <v>2</v>
      </c>
      <c r="Q719">
        <v>2</v>
      </c>
      <c r="R719">
        <v>4</v>
      </c>
      <c r="S719">
        <v>10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 t="s">
        <v>30</v>
      </c>
      <c r="AC719" s="13">
        <f>SUM(Table13[[#This Row],[MntWines]:[MntGoldProds]])</f>
        <v>545</v>
      </c>
      <c r="AD719" s="13">
        <f>AVERAGE(Table13[[#This Row],[MntWines]:[MntGoldProds]])</f>
        <v>90.833333333333329</v>
      </c>
      <c r="AG719">
        <f>SUM(Table13[[#This Row],[NumDealsPurchases]:[NumStorePurchases]])</f>
        <v>18</v>
      </c>
      <c r="AH719" s="14">
        <f>44232-Table13[[#This Row],[Dt_Customer]]</f>
        <v>2853</v>
      </c>
      <c r="AJ719" s="13">
        <f>Table13[[#This Row],[NumDealsPurchases]]/Table13[[#This Row],[Total Number of Purchases]]*100</f>
        <v>11.111111111111111</v>
      </c>
      <c r="AK719">
        <f>6-ROUNDUP(_xlfn.PERCENTRANK.INC(Table13[Recency],Table13[[#This Row],[Recency]])*5, 0)</f>
        <v>3</v>
      </c>
      <c r="AL719" s="15">
        <f>ROUNDUP(_xlfn.PERCENTRANK.INC(Table13[Total Number of Purchases],Table13[[#This Row],[Total Number of Purchases]])*5,0)</f>
        <v>4</v>
      </c>
      <c r="AM719" s="15">
        <f>ROUNDUP(_xlfn.PERCENTRANK.INC(Table13[Total Spend],Table13[[#This Row],[Total Spend]])*5,0)</f>
        <v>3</v>
      </c>
      <c r="AN719" s="15" t="str">
        <f>Table13[[#This Row],[Recency Score]]&amp;Table13[[#This Row],[Frequency Score]]&amp;Table13[[#This Row],[Monetary Score]]</f>
        <v>343</v>
      </c>
      <c r="AO719" s="15" t="str">
        <f>IF(AN719="555","Champions",
IF(AND(LEFT(AN719,1)="5", MID(AN719,2,1)&gt;="3"),"Loyal Customers",
IF(MID(AN719,2,1)="5","Frequent Buyers",
IF(RIGHT(AN719,1)="5","Big Spenders",
IF(LEFT(AN719,1)="4","Potential Loyalists",
IF(LEFT(AN719,1)="3","Needs Attention",
IF(LEFT(AN719,1)="2","About to Sleep",
IF(LEFT(AN719,1)="1","Lost",
IF(LEFT(AN719,1)&lt;="2","At Risk","Others")))))))))</f>
        <v>Needs Attention</v>
      </c>
    </row>
    <row r="720" spans="1:41" x14ac:dyDescent="0.3">
      <c r="A720">
        <v>2620</v>
      </c>
      <c r="B720">
        <v>1974</v>
      </c>
      <c r="C720" t="s">
        <v>37</v>
      </c>
      <c r="D720" t="s">
        <v>33</v>
      </c>
      <c r="E720">
        <v>34596</v>
      </c>
      <c r="F720">
        <v>1</v>
      </c>
      <c r="G720">
        <v>0</v>
      </c>
      <c r="H720" s="1">
        <v>41377</v>
      </c>
      <c r="I720">
        <v>48</v>
      </c>
      <c r="J720">
        <v>14</v>
      </c>
      <c r="K720">
        <v>0</v>
      </c>
      <c r="L720">
        <v>2</v>
      </c>
      <c r="M720">
        <v>0</v>
      </c>
      <c r="N720">
        <v>0</v>
      </c>
      <c r="O720">
        <v>7</v>
      </c>
      <c r="P720">
        <v>1</v>
      </c>
      <c r="Q720">
        <v>1</v>
      </c>
      <c r="R720">
        <v>0</v>
      </c>
      <c r="S720">
        <v>2</v>
      </c>
      <c r="T720">
        <v>8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 t="s">
        <v>43</v>
      </c>
      <c r="AC720" s="13">
        <f>SUM(Table13[[#This Row],[MntWines]:[MntGoldProds]])</f>
        <v>23</v>
      </c>
      <c r="AD720" s="13">
        <f>AVERAGE(Table13[[#This Row],[MntWines]:[MntGoldProds]])</f>
        <v>3.8333333333333335</v>
      </c>
      <c r="AG720">
        <f>SUM(Table13[[#This Row],[NumDealsPurchases]:[NumStorePurchases]])</f>
        <v>4</v>
      </c>
      <c r="AH720" s="14">
        <f>44232-Table13[[#This Row],[Dt_Customer]]</f>
        <v>2855</v>
      </c>
      <c r="AJ720" s="13">
        <f>Table13[[#This Row],[NumDealsPurchases]]/Table13[[#This Row],[Total Number of Purchases]]*100</f>
        <v>25</v>
      </c>
      <c r="AK720">
        <f>6-ROUNDUP(_xlfn.PERCENTRANK.INC(Table13[Recency],Table13[[#This Row],[Recency]])*5, 0)</f>
        <v>3</v>
      </c>
      <c r="AL720" s="15">
        <f>ROUNDUP(_xlfn.PERCENTRANK.INC(Table13[Total Number of Purchases],Table13[[#This Row],[Total Number of Purchases]])*5,0)</f>
        <v>1</v>
      </c>
      <c r="AM720" s="15">
        <f>ROUNDUP(_xlfn.PERCENTRANK.INC(Table13[Total Spend],Table13[[#This Row],[Total Spend]])*5,0)</f>
        <v>1</v>
      </c>
      <c r="AN720" s="15" t="str">
        <f>Table13[[#This Row],[Recency Score]]&amp;Table13[[#This Row],[Frequency Score]]&amp;Table13[[#This Row],[Monetary Score]]</f>
        <v>311</v>
      </c>
      <c r="AO720" s="15" t="str">
        <f>IF(AN720="555","Champions",
IF(AND(LEFT(AN720,1)="5", MID(AN720,2,1)&gt;="3"),"Loyal Customers",
IF(MID(AN720,2,1)="5","Frequent Buyers",
IF(RIGHT(AN720,1)="5","Big Spenders",
IF(LEFT(AN720,1)="4","Potential Loyalists",
IF(LEFT(AN720,1)="3","Needs Attention",
IF(LEFT(AN720,1)="2","About to Sleep",
IF(LEFT(AN720,1)="1","Lost",
IF(LEFT(AN720,1)&lt;="2","At Risk","Others")))))))))</f>
        <v>Needs Attention</v>
      </c>
    </row>
    <row r="721" spans="1:41" x14ac:dyDescent="0.3">
      <c r="A721">
        <v>8254</v>
      </c>
      <c r="B721">
        <v>1974</v>
      </c>
      <c r="C721" t="s">
        <v>37</v>
      </c>
      <c r="D721" t="s">
        <v>33</v>
      </c>
      <c r="E721">
        <v>34596</v>
      </c>
      <c r="F721">
        <v>1</v>
      </c>
      <c r="G721">
        <v>0</v>
      </c>
      <c r="H721" s="1">
        <v>41377</v>
      </c>
      <c r="I721">
        <v>48</v>
      </c>
      <c r="J721">
        <v>14</v>
      </c>
      <c r="K721">
        <v>0</v>
      </c>
      <c r="L721">
        <v>2</v>
      </c>
      <c r="M721">
        <v>0</v>
      </c>
      <c r="N721">
        <v>0</v>
      </c>
      <c r="O721">
        <v>7</v>
      </c>
      <c r="P721">
        <v>1</v>
      </c>
      <c r="Q721">
        <v>1</v>
      </c>
      <c r="R721">
        <v>0</v>
      </c>
      <c r="S721">
        <v>2</v>
      </c>
      <c r="T721">
        <v>8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39</v>
      </c>
      <c r="AC721" s="13">
        <f>SUM(Table13[[#This Row],[MntWines]:[MntGoldProds]])</f>
        <v>23</v>
      </c>
      <c r="AD721" s="13">
        <f>AVERAGE(Table13[[#This Row],[MntWines]:[MntGoldProds]])</f>
        <v>3.8333333333333335</v>
      </c>
      <c r="AG721">
        <f>SUM(Table13[[#This Row],[NumDealsPurchases]:[NumStorePurchases]])</f>
        <v>4</v>
      </c>
      <c r="AH721" s="14">
        <f>44232-Table13[[#This Row],[Dt_Customer]]</f>
        <v>2855</v>
      </c>
      <c r="AJ721" s="13">
        <f>Table13[[#This Row],[NumDealsPurchases]]/Table13[[#This Row],[Total Number of Purchases]]*100</f>
        <v>25</v>
      </c>
      <c r="AK721">
        <f>6-ROUNDUP(_xlfn.PERCENTRANK.INC(Table13[Recency],Table13[[#This Row],[Recency]])*5, 0)</f>
        <v>3</v>
      </c>
      <c r="AL721" s="15">
        <f>ROUNDUP(_xlfn.PERCENTRANK.INC(Table13[Total Number of Purchases],Table13[[#This Row],[Total Number of Purchases]])*5,0)</f>
        <v>1</v>
      </c>
      <c r="AM721" s="15">
        <f>ROUNDUP(_xlfn.PERCENTRANK.INC(Table13[Total Spend],Table13[[#This Row],[Total Spend]])*5,0)</f>
        <v>1</v>
      </c>
      <c r="AN721" s="15" t="str">
        <f>Table13[[#This Row],[Recency Score]]&amp;Table13[[#This Row],[Frequency Score]]&amp;Table13[[#This Row],[Monetary Score]]</f>
        <v>311</v>
      </c>
      <c r="AO721" s="15" t="str">
        <f>IF(AN721="555","Champions",
IF(AND(LEFT(AN721,1)="5", MID(AN721,2,1)&gt;="3"),"Loyal Customers",
IF(MID(AN721,2,1)="5","Frequent Buyers",
IF(RIGHT(AN721,1)="5","Big Spenders",
IF(LEFT(AN721,1)="4","Potential Loyalists",
IF(LEFT(AN721,1)="3","Needs Attention",
IF(LEFT(AN721,1)="2","About to Sleep",
IF(LEFT(AN721,1)="1","Lost",
IF(LEFT(AN721,1)&lt;="2","At Risk","Others")))))))))</f>
        <v>Needs Attention</v>
      </c>
    </row>
    <row r="722" spans="1:41" x14ac:dyDescent="0.3">
      <c r="A722">
        <v>11110</v>
      </c>
      <c r="B722">
        <v>1973</v>
      </c>
      <c r="C722" t="s">
        <v>28</v>
      </c>
      <c r="D722" t="s">
        <v>31</v>
      </c>
      <c r="E722">
        <v>3502</v>
      </c>
      <c r="F722">
        <v>1</v>
      </c>
      <c r="G722">
        <v>0</v>
      </c>
      <c r="H722" s="1">
        <v>41377</v>
      </c>
      <c r="I722">
        <v>56</v>
      </c>
      <c r="J722">
        <v>2</v>
      </c>
      <c r="K722">
        <v>1</v>
      </c>
      <c r="L722">
        <v>1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14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40</v>
      </c>
      <c r="AC722" s="13">
        <f>SUM(Table13[[#This Row],[MntWines]:[MntGoldProds]])</f>
        <v>5</v>
      </c>
      <c r="AD722" s="13">
        <f>AVERAGE(Table13[[#This Row],[MntWines]:[MntGoldProds]])</f>
        <v>0.83333333333333337</v>
      </c>
      <c r="AG722">
        <f>SUM(Table13[[#This Row],[NumDealsPurchases]:[NumStorePurchases]])</f>
        <v>0</v>
      </c>
      <c r="AH722" s="14">
        <f>44232-Table13[[#This Row],[Dt_Customer]]</f>
        <v>2855</v>
      </c>
      <c r="AJ722" s="13" t="e">
        <f>Table13[[#This Row],[NumDealsPurchases]]/Table13[[#This Row],[Total Number of Purchases]]*100</f>
        <v>#DIV/0!</v>
      </c>
      <c r="AK722">
        <f>6-ROUNDUP(_xlfn.PERCENTRANK.INC(Table13[Recency],Table13[[#This Row],[Recency]])*5, 0)</f>
        <v>3</v>
      </c>
      <c r="AL722" s="15">
        <f>ROUNDUP(_xlfn.PERCENTRANK.INC(Table13[Total Number of Purchases],Table13[[#This Row],[Total Number of Purchases]])*5,0)</f>
        <v>0</v>
      </c>
      <c r="AM722" s="15">
        <f>ROUNDUP(_xlfn.PERCENTRANK.INC(Table13[Total Spend],Table13[[#This Row],[Total Spend]])*5,0)</f>
        <v>0</v>
      </c>
      <c r="AN722" s="15" t="str">
        <f>Table13[[#This Row],[Recency Score]]&amp;Table13[[#This Row],[Frequency Score]]&amp;Table13[[#This Row],[Monetary Score]]</f>
        <v>300</v>
      </c>
      <c r="AO722" s="15" t="str">
        <f>IF(AN722="555","Champions",
IF(AND(LEFT(AN722,1)="5", MID(AN722,2,1)&gt;="3"),"Loyal Customers",
IF(MID(AN722,2,1)="5","Frequent Buyers",
IF(RIGHT(AN722,1)="5","Big Spenders",
IF(LEFT(AN722,1)="4","Potential Loyalists",
IF(LEFT(AN722,1)="3","Needs Attention",
IF(LEFT(AN722,1)="2","About to Sleep",
IF(LEFT(AN722,1)="1","Lost",
IF(LEFT(AN722,1)&lt;="2","At Risk","Others")))))))))</f>
        <v>Needs Attention</v>
      </c>
    </row>
    <row r="723" spans="1:41" x14ac:dyDescent="0.3">
      <c r="A723">
        <v>6214</v>
      </c>
      <c r="B723">
        <v>1982</v>
      </c>
      <c r="C723" t="s">
        <v>41</v>
      </c>
      <c r="D723" t="s">
        <v>33</v>
      </c>
      <c r="E723">
        <v>43815</v>
      </c>
      <c r="F723">
        <v>1</v>
      </c>
      <c r="G723">
        <v>0</v>
      </c>
      <c r="H723" s="1">
        <v>41369</v>
      </c>
      <c r="I723">
        <v>53</v>
      </c>
      <c r="J723">
        <v>14</v>
      </c>
      <c r="K723">
        <v>10</v>
      </c>
      <c r="L723">
        <v>29</v>
      </c>
      <c r="M723">
        <v>4</v>
      </c>
      <c r="N723">
        <v>7</v>
      </c>
      <c r="O723">
        <v>15</v>
      </c>
      <c r="P723">
        <v>1</v>
      </c>
      <c r="Q723">
        <v>2</v>
      </c>
      <c r="R723">
        <v>0</v>
      </c>
      <c r="S723">
        <v>3</v>
      </c>
      <c r="T723">
        <v>6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30</v>
      </c>
      <c r="AC723" s="13">
        <f>SUM(Table13[[#This Row],[MntWines]:[MntGoldProds]])</f>
        <v>79</v>
      </c>
      <c r="AD723" s="13">
        <f>AVERAGE(Table13[[#This Row],[MntWines]:[MntGoldProds]])</f>
        <v>13.166666666666666</v>
      </c>
      <c r="AG723">
        <f>SUM(Table13[[#This Row],[NumDealsPurchases]:[NumStorePurchases]])</f>
        <v>6</v>
      </c>
      <c r="AH723" s="14">
        <f>44232-Table13[[#This Row],[Dt_Customer]]</f>
        <v>2863</v>
      </c>
      <c r="AJ723" s="13">
        <f>Table13[[#This Row],[NumDealsPurchases]]/Table13[[#This Row],[Total Number of Purchases]]*100</f>
        <v>16.666666666666664</v>
      </c>
      <c r="AK723">
        <f>6-ROUNDUP(_xlfn.PERCENTRANK.INC(Table13[Recency],Table13[[#This Row],[Recency]])*5, 0)</f>
        <v>3</v>
      </c>
      <c r="AL723" s="15">
        <f>ROUNDUP(_xlfn.PERCENTRANK.INC(Table13[Total Number of Purchases],Table13[[#This Row],[Total Number of Purchases]])*5,0)</f>
        <v>1</v>
      </c>
      <c r="AM723" s="15">
        <f>ROUNDUP(_xlfn.PERCENTRANK.INC(Table13[Total Spend],Table13[[#This Row],[Total Spend]])*5,0)</f>
        <v>2</v>
      </c>
      <c r="AN723" s="15" t="str">
        <f>Table13[[#This Row],[Recency Score]]&amp;Table13[[#This Row],[Frequency Score]]&amp;Table13[[#This Row],[Monetary Score]]</f>
        <v>312</v>
      </c>
      <c r="AO723" s="15" t="str">
        <f>IF(AN723="555","Champions",
IF(AND(LEFT(AN723,1)="5", MID(AN723,2,1)&gt;="3"),"Loyal Customers",
IF(MID(AN723,2,1)="5","Frequent Buyers",
IF(RIGHT(AN723,1)="5","Big Spenders",
IF(LEFT(AN723,1)="4","Potential Loyalists",
IF(LEFT(AN723,1)="3","Needs Attention",
IF(LEFT(AN723,1)="2","About to Sleep",
IF(LEFT(AN723,1)="1","Lost",
IF(LEFT(AN723,1)&lt;="2","At Risk","Others")))))))))</f>
        <v>Needs Attention</v>
      </c>
    </row>
    <row r="724" spans="1:41" x14ac:dyDescent="0.3">
      <c r="A724">
        <v>7842</v>
      </c>
      <c r="B724">
        <v>1968</v>
      </c>
      <c r="C724" t="s">
        <v>28</v>
      </c>
      <c r="D724" t="s">
        <v>31</v>
      </c>
      <c r="E724">
        <v>36065</v>
      </c>
      <c r="F724">
        <v>1</v>
      </c>
      <c r="G724">
        <v>1</v>
      </c>
      <c r="H724" s="1">
        <v>41364</v>
      </c>
      <c r="I724">
        <v>54</v>
      </c>
      <c r="J724">
        <v>18</v>
      </c>
      <c r="K724">
        <v>7</v>
      </c>
      <c r="L724">
        <v>34</v>
      </c>
      <c r="M724">
        <v>10</v>
      </c>
      <c r="N724">
        <v>2</v>
      </c>
      <c r="O724">
        <v>3</v>
      </c>
      <c r="P724">
        <v>3</v>
      </c>
      <c r="Q724">
        <v>3</v>
      </c>
      <c r="R724">
        <v>0</v>
      </c>
      <c r="S724">
        <v>3</v>
      </c>
      <c r="T724">
        <v>8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30</v>
      </c>
      <c r="AC724" s="13">
        <f>SUM(Table13[[#This Row],[MntWines]:[MntGoldProds]])</f>
        <v>74</v>
      </c>
      <c r="AD724" s="13">
        <f>AVERAGE(Table13[[#This Row],[MntWines]:[MntGoldProds]])</f>
        <v>12.333333333333334</v>
      </c>
      <c r="AG724">
        <f>SUM(Table13[[#This Row],[NumDealsPurchases]:[NumStorePurchases]])</f>
        <v>9</v>
      </c>
      <c r="AH724" s="14">
        <f>44232-Table13[[#This Row],[Dt_Customer]]</f>
        <v>2868</v>
      </c>
      <c r="AJ724" s="13">
        <f>Table13[[#This Row],[NumDealsPurchases]]/Table13[[#This Row],[Total Number of Purchases]]*100</f>
        <v>33.333333333333329</v>
      </c>
      <c r="AK724">
        <f>6-ROUNDUP(_xlfn.PERCENTRANK.INC(Table13[Recency],Table13[[#This Row],[Recency]])*5, 0)</f>
        <v>3</v>
      </c>
      <c r="AL724" s="15">
        <f>ROUNDUP(_xlfn.PERCENTRANK.INC(Table13[Total Number of Purchases],Table13[[#This Row],[Total Number of Purchases]])*5,0)</f>
        <v>2</v>
      </c>
      <c r="AM724" s="15">
        <f>ROUNDUP(_xlfn.PERCENTRANK.INC(Table13[Total Spend],Table13[[#This Row],[Total Spend]])*5,0)</f>
        <v>2</v>
      </c>
      <c r="AN724" s="15" t="str">
        <f>Table13[[#This Row],[Recency Score]]&amp;Table13[[#This Row],[Frequency Score]]&amp;Table13[[#This Row],[Monetary Score]]</f>
        <v>322</v>
      </c>
      <c r="AO724" s="15" t="str">
        <f>IF(AN724="555","Champions",
IF(AND(LEFT(AN724,1)="5", MID(AN724,2,1)&gt;="3"),"Loyal Customers",
IF(MID(AN724,2,1)="5","Frequent Buyers",
IF(RIGHT(AN724,1)="5","Big Spenders",
IF(LEFT(AN724,1)="4","Potential Loyalists",
IF(LEFT(AN724,1)="3","Needs Attention",
IF(LEFT(AN724,1)="2","About to Sleep",
IF(LEFT(AN724,1)="1","Lost",
IF(LEFT(AN724,1)&lt;="2","At Risk","Others")))))))))</f>
        <v>Needs Attention</v>
      </c>
    </row>
    <row r="725" spans="1:41" x14ac:dyDescent="0.3">
      <c r="A725">
        <v>2217</v>
      </c>
      <c r="B725">
        <v>1975</v>
      </c>
      <c r="C725" t="s">
        <v>38</v>
      </c>
      <c r="D725" t="s">
        <v>33</v>
      </c>
      <c r="E725">
        <v>37284</v>
      </c>
      <c r="F725">
        <v>1</v>
      </c>
      <c r="G725">
        <v>1</v>
      </c>
      <c r="H725" s="1">
        <v>41362</v>
      </c>
      <c r="I725">
        <v>46</v>
      </c>
      <c r="J725">
        <v>11</v>
      </c>
      <c r="K725">
        <v>1</v>
      </c>
      <c r="L725">
        <v>2</v>
      </c>
      <c r="M725">
        <v>2</v>
      </c>
      <c r="N725">
        <v>1</v>
      </c>
      <c r="O725">
        <v>6</v>
      </c>
      <c r="P725">
        <v>1</v>
      </c>
      <c r="Q725">
        <v>0</v>
      </c>
      <c r="R725">
        <v>0</v>
      </c>
      <c r="S725">
        <v>3</v>
      </c>
      <c r="T725">
        <v>6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t="s">
        <v>40</v>
      </c>
      <c r="AC725" s="13">
        <f>SUM(Table13[[#This Row],[MntWines]:[MntGoldProds]])</f>
        <v>23</v>
      </c>
      <c r="AD725" s="13">
        <f>AVERAGE(Table13[[#This Row],[MntWines]:[MntGoldProds]])</f>
        <v>3.8333333333333335</v>
      </c>
      <c r="AG725">
        <f>SUM(Table13[[#This Row],[NumDealsPurchases]:[NumStorePurchases]])</f>
        <v>4</v>
      </c>
      <c r="AH725" s="14">
        <f>44232-Table13[[#This Row],[Dt_Customer]]</f>
        <v>2870</v>
      </c>
      <c r="AJ725" s="13">
        <f>Table13[[#This Row],[NumDealsPurchases]]/Table13[[#This Row],[Total Number of Purchases]]*100</f>
        <v>25</v>
      </c>
      <c r="AK725">
        <f>6-ROUNDUP(_xlfn.PERCENTRANK.INC(Table13[Recency],Table13[[#This Row],[Recency]])*5, 0)</f>
        <v>3</v>
      </c>
      <c r="AL725" s="15">
        <f>ROUNDUP(_xlfn.PERCENTRANK.INC(Table13[Total Number of Purchases],Table13[[#This Row],[Total Number of Purchases]])*5,0)</f>
        <v>1</v>
      </c>
      <c r="AM725" s="15">
        <f>ROUNDUP(_xlfn.PERCENTRANK.INC(Table13[Total Spend],Table13[[#This Row],[Total Spend]])*5,0)</f>
        <v>1</v>
      </c>
      <c r="AN725" s="15" t="str">
        <f>Table13[[#This Row],[Recency Score]]&amp;Table13[[#This Row],[Frequency Score]]&amp;Table13[[#This Row],[Monetary Score]]</f>
        <v>311</v>
      </c>
      <c r="AO725" s="15" t="str">
        <f>IF(AN725="555","Champions",
IF(AND(LEFT(AN725,1)="5", MID(AN725,2,1)&gt;="3"),"Loyal Customers",
IF(MID(AN725,2,1)="5","Frequent Buyers",
IF(RIGHT(AN725,1)="5","Big Spenders",
IF(LEFT(AN725,1)="4","Potential Loyalists",
IF(LEFT(AN725,1)="3","Needs Attention",
IF(LEFT(AN725,1)="2","About to Sleep",
IF(LEFT(AN725,1)="1","Lost",
IF(LEFT(AN725,1)&lt;="2","At Risk","Others")))))))))</f>
        <v>Needs Attention</v>
      </c>
    </row>
    <row r="726" spans="1:41" x14ac:dyDescent="0.3">
      <c r="A726">
        <v>4102</v>
      </c>
      <c r="B726">
        <v>1975</v>
      </c>
      <c r="C726" t="s">
        <v>38</v>
      </c>
      <c r="D726" t="s">
        <v>33</v>
      </c>
      <c r="E726">
        <v>37284</v>
      </c>
      <c r="F726">
        <v>1</v>
      </c>
      <c r="G726">
        <v>1</v>
      </c>
      <c r="H726" s="1">
        <v>41362</v>
      </c>
      <c r="I726">
        <v>46</v>
      </c>
      <c r="J726">
        <v>11</v>
      </c>
      <c r="K726">
        <v>1</v>
      </c>
      <c r="L726">
        <v>2</v>
      </c>
      <c r="M726">
        <v>2</v>
      </c>
      <c r="N726">
        <v>1</v>
      </c>
      <c r="O726">
        <v>6</v>
      </c>
      <c r="P726">
        <v>1</v>
      </c>
      <c r="Q726">
        <v>0</v>
      </c>
      <c r="R726">
        <v>0</v>
      </c>
      <c r="S726">
        <v>3</v>
      </c>
      <c r="T726">
        <v>6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30</v>
      </c>
      <c r="AC726" s="13">
        <f>SUM(Table13[[#This Row],[MntWines]:[MntGoldProds]])</f>
        <v>23</v>
      </c>
      <c r="AD726" s="13">
        <f>AVERAGE(Table13[[#This Row],[MntWines]:[MntGoldProds]])</f>
        <v>3.8333333333333335</v>
      </c>
      <c r="AG726">
        <f>SUM(Table13[[#This Row],[NumDealsPurchases]:[NumStorePurchases]])</f>
        <v>4</v>
      </c>
      <c r="AH726" s="14">
        <f>44232-Table13[[#This Row],[Dt_Customer]]</f>
        <v>2870</v>
      </c>
      <c r="AJ726" s="13">
        <f>Table13[[#This Row],[NumDealsPurchases]]/Table13[[#This Row],[Total Number of Purchases]]*100</f>
        <v>25</v>
      </c>
      <c r="AK726">
        <f>6-ROUNDUP(_xlfn.PERCENTRANK.INC(Table13[Recency],Table13[[#This Row],[Recency]])*5, 0)</f>
        <v>3</v>
      </c>
      <c r="AL726" s="15">
        <f>ROUNDUP(_xlfn.PERCENTRANK.INC(Table13[Total Number of Purchases],Table13[[#This Row],[Total Number of Purchases]])*5,0)</f>
        <v>1</v>
      </c>
      <c r="AM726" s="15">
        <f>ROUNDUP(_xlfn.PERCENTRANK.INC(Table13[Total Spend],Table13[[#This Row],[Total Spend]])*5,0)</f>
        <v>1</v>
      </c>
      <c r="AN726" s="15" t="str">
        <f>Table13[[#This Row],[Recency Score]]&amp;Table13[[#This Row],[Frequency Score]]&amp;Table13[[#This Row],[Monetary Score]]</f>
        <v>311</v>
      </c>
      <c r="AO726" s="15" t="str">
        <f>IF(AN726="555","Champions",
IF(AND(LEFT(AN726,1)="5", MID(AN726,2,1)&gt;="3"),"Loyal Customers",
IF(MID(AN726,2,1)="5","Frequent Buyers",
IF(RIGHT(AN726,1)="5","Big Spenders",
IF(LEFT(AN726,1)="4","Potential Loyalists",
IF(LEFT(AN726,1)="3","Needs Attention",
IF(LEFT(AN726,1)="2","About to Sleep",
IF(LEFT(AN726,1)="1","Lost",
IF(LEFT(AN726,1)&lt;="2","At Risk","Others")))))))))</f>
        <v>Needs Attention</v>
      </c>
    </row>
    <row r="727" spans="1:41" x14ac:dyDescent="0.3">
      <c r="A727">
        <v>4653</v>
      </c>
      <c r="B727">
        <v>1978</v>
      </c>
      <c r="C727" t="s">
        <v>28</v>
      </c>
      <c r="D727" t="s">
        <v>35</v>
      </c>
      <c r="E727">
        <v>42011</v>
      </c>
      <c r="F727">
        <v>1</v>
      </c>
      <c r="G727">
        <v>0</v>
      </c>
      <c r="H727" s="1">
        <v>41359</v>
      </c>
      <c r="I727">
        <v>46</v>
      </c>
      <c r="J727">
        <v>131</v>
      </c>
      <c r="K727">
        <v>0</v>
      </c>
      <c r="L727">
        <v>16</v>
      </c>
      <c r="M727">
        <v>2</v>
      </c>
      <c r="N727">
        <v>1</v>
      </c>
      <c r="O727">
        <v>39</v>
      </c>
      <c r="P727">
        <v>4</v>
      </c>
      <c r="Q727">
        <v>3</v>
      </c>
      <c r="R727">
        <v>1</v>
      </c>
      <c r="S727">
        <v>4</v>
      </c>
      <c r="T727">
        <v>8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43</v>
      </c>
      <c r="AC727" s="13">
        <f>SUM(Table13[[#This Row],[MntWines]:[MntGoldProds]])</f>
        <v>189</v>
      </c>
      <c r="AD727" s="13">
        <f>AVERAGE(Table13[[#This Row],[MntWines]:[MntGoldProds]])</f>
        <v>31.5</v>
      </c>
      <c r="AG727">
        <f>SUM(Table13[[#This Row],[NumDealsPurchases]:[NumStorePurchases]])</f>
        <v>12</v>
      </c>
      <c r="AH727" s="14">
        <f>44232-Table13[[#This Row],[Dt_Customer]]</f>
        <v>2873</v>
      </c>
      <c r="AJ727" s="13">
        <f>Table13[[#This Row],[NumDealsPurchases]]/Table13[[#This Row],[Total Number of Purchases]]*100</f>
        <v>33.333333333333329</v>
      </c>
      <c r="AK727">
        <f>6-ROUNDUP(_xlfn.PERCENTRANK.INC(Table13[Recency],Table13[[#This Row],[Recency]])*5, 0)</f>
        <v>3</v>
      </c>
      <c r="AL727" s="15">
        <f>ROUNDUP(_xlfn.PERCENTRANK.INC(Table13[Total Number of Purchases],Table13[[#This Row],[Total Number of Purchases]])*5,0)</f>
        <v>3</v>
      </c>
      <c r="AM727" s="15">
        <f>ROUNDUP(_xlfn.PERCENTRANK.INC(Table13[Total Spend],Table13[[#This Row],[Total Spend]])*5,0)</f>
        <v>2</v>
      </c>
      <c r="AN727" s="15" t="str">
        <f>Table13[[#This Row],[Recency Score]]&amp;Table13[[#This Row],[Frequency Score]]&amp;Table13[[#This Row],[Monetary Score]]</f>
        <v>332</v>
      </c>
      <c r="AO727" s="15" t="str">
        <f>IF(AN727="555","Champions",
IF(AND(LEFT(AN727,1)="5", MID(AN727,2,1)&gt;="3"),"Loyal Customers",
IF(MID(AN727,2,1)="5","Frequent Buyers",
IF(RIGHT(AN727,1)="5","Big Spenders",
IF(LEFT(AN727,1)="4","Potential Loyalists",
IF(LEFT(AN727,1)="3","Needs Attention",
IF(LEFT(AN727,1)="2","About to Sleep",
IF(LEFT(AN727,1)="1","Lost",
IF(LEFT(AN727,1)&lt;="2","At Risk","Others")))))))))</f>
        <v>Needs Attention</v>
      </c>
    </row>
    <row r="728" spans="1:41" x14ac:dyDescent="0.3">
      <c r="A728">
        <v>1170</v>
      </c>
      <c r="B728">
        <v>1975</v>
      </c>
      <c r="C728" t="s">
        <v>28</v>
      </c>
      <c r="D728" t="s">
        <v>33</v>
      </c>
      <c r="E728">
        <v>27573</v>
      </c>
      <c r="F728">
        <v>1</v>
      </c>
      <c r="G728">
        <v>0</v>
      </c>
      <c r="H728" s="1">
        <v>41358</v>
      </c>
      <c r="I728">
        <v>45</v>
      </c>
      <c r="J728">
        <v>50</v>
      </c>
      <c r="K728">
        <v>15</v>
      </c>
      <c r="L728">
        <v>110</v>
      </c>
      <c r="M728">
        <v>39</v>
      </c>
      <c r="N728">
        <v>15</v>
      </c>
      <c r="O728">
        <v>15</v>
      </c>
      <c r="P728">
        <v>4</v>
      </c>
      <c r="Q728">
        <v>5</v>
      </c>
      <c r="R728">
        <v>1</v>
      </c>
      <c r="S728">
        <v>4</v>
      </c>
      <c r="T728">
        <v>8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30</v>
      </c>
      <c r="AC728" s="13">
        <f>SUM(Table13[[#This Row],[MntWines]:[MntGoldProds]])</f>
        <v>244</v>
      </c>
      <c r="AD728" s="13">
        <f>AVERAGE(Table13[[#This Row],[MntWines]:[MntGoldProds]])</f>
        <v>40.666666666666664</v>
      </c>
      <c r="AG728">
        <f>SUM(Table13[[#This Row],[NumDealsPurchases]:[NumStorePurchases]])</f>
        <v>14</v>
      </c>
      <c r="AH728" s="14">
        <f>44232-Table13[[#This Row],[Dt_Customer]]</f>
        <v>2874</v>
      </c>
      <c r="AJ728" s="13">
        <f>Table13[[#This Row],[NumDealsPurchases]]/Table13[[#This Row],[Total Number of Purchases]]*100</f>
        <v>28.571428571428569</v>
      </c>
      <c r="AK728">
        <f>6-ROUNDUP(_xlfn.PERCENTRANK.INC(Table13[Recency],Table13[[#This Row],[Recency]])*5, 0)</f>
        <v>3</v>
      </c>
      <c r="AL728" s="15">
        <f>ROUNDUP(_xlfn.PERCENTRANK.INC(Table13[Total Number of Purchases],Table13[[#This Row],[Total Number of Purchases]])*5,0)</f>
        <v>3</v>
      </c>
      <c r="AM728" s="15">
        <f>ROUNDUP(_xlfn.PERCENTRANK.INC(Table13[Total Spend],Table13[[#This Row],[Total Spend]])*5,0)</f>
        <v>3</v>
      </c>
      <c r="AN728" s="15" t="str">
        <f>Table13[[#This Row],[Recency Score]]&amp;Table13[[#This Row],[Frequency Score]]&amp;Table13[[#This Row],[Monetary Score]]</f>
        <v>333</v>
      </c>
      <c r="AO728" s="15" t="str">
        <f>IF(AN728="555","Champions",
IF(AND(LEFT(AN728,1)="5", MID(AN728,2,1)&gt;="3"),"Loyal Customers",
IF(MID(AN728,2,1)="5","Frequent Buyers",
IF(RIGHT(AN728,1)="5","Big Spenders",
IF(LEFT(AN728,1)="4","Potential Loyalists",
IF(LEFT(AN728,1)="3","Needs Attention",
IF(LEFT(AN728,1)="2","About to Sleep",
IF(LEFT(AN728,1)="1","Lost",
IF(LEFT(AN728,1)&lt;="2","At Risk","Others")))))))))</f>
        <v>Needs Attention</v>
      </c>
    </row>
    <row r="729" spans="1:41" x14ac:dyDescent="0.3">
      <c r="A729">
        <v>2980</v>
      </c>
      <c r="B729">
        <v>1952</v>
      </c>
      <c r="C729" t="s">
        <v>41</v>
      </c>
      <c r="D729" t="s">
        <v>31</v>
      </c>
      <c r="E729">
        <v>8820</v>
      </c>
      <c r="F729">
        <v>1</v>
      </c>
      <c r="G729">
        <v>1</v>
      </c>
      <c r="H729" s="1">
        <v>41355</v>
      </c>
      <c r="I729">
        <v>52</v>
      </c>
      <c r="J729">
        <v>12</v>
      </c>
      <c r="K729">
        <v>0</v>
      </c>
      <c r="L729">
        <v>13</v>
      </c>
      <c r="M729">
        <v>4</v>
      </c>
      <c r="N729">
        <v>2</v>
      </c>
      <c r="O729">
        <v>4</v>
      </c>
      <c r="P729">
        <v>4</v>
      </c>
      <c r="Q729">
        <v>3</v>
      </c>
      <c r="R729">
        <v>0</v>
      </c>
      <c r="S729">
        <v>3</v>
      </c>
      <c r="T729">
        <v>8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32</v>
      </c>
      <c r="AC729" s="13">
        <f>SUM(Table13[[#This Row],[MntWines]:[MntGoldProds]])</f>
        <v>35</v>
      </c>
      <c r="AD729" s="13">
        <f>AVERAGE(Table13[[#This Row],[MntWines]:[MntGoldProds]])</f>
        <v>5.833333333333333</v>
      </c>
      <c r="AG729">
        <f>SUM(Table13[[#This Row],[NumDealsPurchases]:[NumStorePurchases]])</f>
        <v>10</v>
      </c>
      <c r="AH729" s="14">
        <f>44232-Table13[[#This Row],[Dt_Customer]]</f>
        <v>2877</v>
      </c>
      <c r="AJ729" s="13">
        <f>Table13[[#This Row],[NumDealsPurchases]]/Table13[[#This Row],[Total Number of Purchases]]*100</f>
        <v>40</v>
      </c>
      <c r="AK729">
        <f>6-ROUNDUP(_xlfn.PERCENTRANK.INC(Table13[Recency],Table13[[#This Row],[Recency]])*5, 0)</f>
        <v>3</v>
      </c>
      <c r="AL729" s="15">
        <f>ROUNDUP(_xlfn.PERCENTRANK.INC(Table13[Total Number of Purchases],Table13[[#This Row],[Total Number of Purchases]])*5,0)</f>
        <v>2</v>
      </c>
      <c r="AM729" s="15">
        <f>ROUNDUP(_xlfn.PERCENTRANK.INC(Table13[Total Spend],Table13[[#This Row],[Total Spend]])*5,0)</f>
        <v>1</v>
      </c>
      <c r="AN729" s="15" t="str">
        <f>Table13[[#This Row],[Recency Score]]&amp;Table13[[#This Row],[Frequency Score]]&amp;Table13[[#This Row],[Monetary Score]]</f>
        <v>321</v>
      </c>
      <c r="AO729" s="15" t="str">
        <f>IF(AN729="555","Champions",
IF(AND(LEFT(AN729,1)="5", MID(AN729,2,1)&gt;="3"),"Loyal Customers",
IF(MID(AN729,2,1)="5","Frequent Buyers",
IF(RIGHT(AN729,1)="5","Big Spenders",
IF(LEFT(AN729,1)="4","Potential Loyalists",
IF(LEFT(AN729,1)="3","Needs Attention",
IF(LEFT(AN729,1)="2","About to Sleep",
IF(LEFT(AN729,1)="1","Lost",
IF(LEFT(AN729,1)&lt;="2","At Risk","Others")))))))))</f>
        <v>Needs Attention</v>
      </c>
    </row>
    <row r="730" spans="1:41" x14ac:dyDescent="0.3">
      <c r="A730">
        <v>332</v>
      </c>
      <c r="B730">
        <v>1957</v>
      </c>
      <c r="C730" t="s">
        <v>28</v>
      </c>
      <c r="D730" t="s">
        <v>33</v>
      </c>
      <c r="E730">
        <v>47743</v>
      </c>
      <c r="F730">
        <v>0</v>
      </c>
      <c r="G730">
        <v>1</v>
      </c>
      <c r="H730" s="1">
        <v>41355</v>
      </c>
      <c r="I730">
        <v>56</v>
      </c>
      <c r="J730">
        <v>198</v>
      </c>
      <c r="K730">
        <v>2</v>
      </c>
      <c r="L730">
        <v>43</v>
      </c>
      <c r="M730">
        <v>0</v>
      </c>
      <c r="N730">
        <v>12</v>
      </c>
      <c r="O730">
        <v>20</v>
      </c>
      <c r="P730">
        <v>3</v>
      </c>
      <c r="Q730">
        <v>4</v>
      </c>
      <c r="R730">
        <v>1</v>
      </c>
      <c r="S730">
        <v>6</v>
      </c>
      <c r="T730">
        <v>6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 t="s">
        <v>30</v>
      </c>
      <c r="AC730" s="13">
        <f>SUM(Table13[[#This Row],[MntWines]:[MntGoldProds]])</f>
        <v>275</v>
      </c>
      <c r="AD730" s="13">
        <f>AVERAGE(Table13[[#This Row],[MntWines]:[MntGoldProds]])</f>
        <v>45.833333333333336</v>
      </c>
      <c r="AG730">
        <f>SUM(Table13[[#This Row],[NumDealsPurchases]:[NumStorePurchases]])</f>
        <v>14</v>
      </c>
      <c r="AH730" s="14">
        <f>44232-Table13[[#This Row],[Dt_Customer]]</f>
        <v>2877</v>
      </c>
      <c r="AJ730" s="13">
        <f>Table13[[#This Row],[NumDealsPurchases]]/Table13[[#This Row],[Total Number of Purchases]]*100</f>
        <v>21.428571428571427</v>
      </c>
      <c r="AK730">
        <f>6-ROUNDUP(_xlfn.PERCENTRANK.INC(Table13[Recency],Table13[[#This Row],[Recency]])*5, 0)</f>
        <v>3</v>
      </c>
      <c r="AL730" s="15">
        <f>ROUNDUP(_xlfn.PERCENTRANK.INC(Table13[Total Number of Purchases],Table13[[#This Row],[Total Number of Purchases]])*5,0)</f>
        <v>3</v>
      </c>
      <c r="AM730" s="15">
        <f>ROUNDUP(_xlfn.PERCENTRANK.INC(Table13[Total Spend],Table13[[#This Row],[Total Spend]])*5,0)</f>
        <v>3</v>
      </c>
      <c r="AN730" s="15" t="str">
        <f>Table13[[#This Row],[Recency Score]]&amp;Table13[[#This Row],[Frequency Score]]&amp;Table13[[#This Row],[Monetary Score]]</f>
        <v>333</v>
      </c>
      <c r="AO730" s="15" t="str">
        <f>IF(AN730="555","Champions",
IF(AND(LEFT(AN730,1)="5", MID(AN730,2,1)&gt;="3"),"Loyal Customers",
IF(MID(AN730,2,1)="5","Frequent Buyers",
IF(RIGHT(AN730,1)="5","Big Spenders",
IF(LEFT(AN730,1)="4","Potential Loyalists",
IF(LEFT(AN730,1)="3","Needs Attention",
IF(LEFT(AN730,1)="2","About to Sleep",
IF(LEFT(AN730,1)="1","Lost",
IF(LEFT(AN730,1)&lt;="2","At Risk","Others")))))))))</f>
        <v>Needs Attention</v>
      </c>
    </row>
    <row r="731" spans="1:41" x14ac:dyDescent="0.3">
      <c r="A731">
        <v>5181</v>
      </c>
      <c r="B731">
        <v>1982</v>
      </c>
      <c r="C731" t="s">
        <v>44</v>
      </c>
      <c r="D731" t="s">
        <v>31</v>
      </c>
      <c r="E731">
        <v>24367</v>
      </c>
      <c r="F731">
        <v>1</v>
      </c>
      <c r="G731">
        <v>0</v>
      </c>
      <c r="H731" s="1">
        <v>41353</v>
      </c>
      <c r="I731">
        <v>58</v>
      </c>
      <c r="J731">
        <v>2</v>
      </c>
      <c r="K731">
        <v>4</v>
      </c>
      <c r="L731">
        <v>2</v>
      </c>
      <c r="M731">
        <v>0</v>
      </c>
      <c r="N731">
        <v>11</v>
      </c>
      <c r="O731">
        <v>5</v>
      </c>
      <c r="P731">
        <v>1</v>
      </c>
      <c r="Q731">
        <v>1</v>
      </c>
      <c r="R731">
        <v>0</v>
      </c>
      <c r="S731">
        <v>2</v>
      </c>
      <c r="T731">
        <v>9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t="s">
        <v>30</v>
      </c>
      <c r="AC731" s="13">
        <f>SUM(Table13[[#This Row],[MntWines]:[MntGoldProds]])</f>
        <v>24</v>
      </c>
      <c r="AD731" s="13">
        <f>AVERAGE(Table13[[#This Row],[MntWines]:[MntGoldProds]])</f>
        <v>4</v>
      </c>
      <c r="AG731">
        <f>SUM(Table13[[#This Row],[NumDealsPurchases]:[NumStorePurchases]])</f>
        <v>4</v>
      </c>
      <c r="AH731" s="14">
        <f>44232-Table13[[#This Row],[Dt_Customer]]</f>
        <v>2879</v>
      </c>
      <c r="AJ731" s="13">
        <f>Table13[[#This Row],[NumDealsPurchases]]/Table13[[#This Row],[Total Number of Purchases]]*100</f>
        <v>25</v>
      </c>
      <c r="AK731">
        <f>6-ROUNDUP(_xlfn.PERCENTRANK.INC(Table13[Recency],Table13[[#This Row],[Recency]])*5, 0)</f>
        <v>3</v>
      </c>
      <c r="AL731" s="15">
        <f>ROUNDUP(_xlfn.PERCENTRANK.INC(Table13[Total Number of Purchases],Table13[[#This Row],[Total Number of Purchases]])*5,0)</f>
        <v>1</v>
      </c>
      <c r="AM731" s="15">
        <f>ROUNDUP(_xlfn.PERCENTRANK.INC(Table13[Total Spend],Table13[[#This Row],[Total Spend]])*5,0)</f>
        <v>1</v>
      </c>
      <c r="AN731" s="15" t="str">
        <f>Table13[[#This Row],[Recency Score]]&amp;Table13[[#This Row],[Frequency Score]]&amp;Table13[[#This Row],[Monetary Score]]</f>
        <v>311</v>
      </c>
      <c r="AO731" s="15" t="str">
        <f>IF(AN731="555","Champions",
IF(AND(LEFT(AN731,1)="5", MID(AN731,2,1)&gt;="3"),"Loyal Customers",
IF(MID(AN731,2,1)="5","Frequent Buyers",
IF(RIGHT(AN731,1)="5","Big Spenders",
IF(LEFT(AN731,1)="4","Potential Loyalists",
IF(LEFT(AN731,1)="3","Needs Attention",
IF(LEFT(AN731,1)="2","About to Sleep",
IF(LEFT(AN731,1)="1","Lost",
IF(LEFT(AN731,1)&lt;="2","At Risk","Others")))))))))</f>
        <v>Needs Attention</v>
      </c>
    </row>
    <row r="732" spans="1:41" x14ac:dyDescent="0.3">
      <c r="A732">
        <v>6673</v>
      </c>
      <c r="B732">
        <v>1965</v>
      </c>
      <c r="C732" t="s">
        <v>28</v>
      </c>
      <c r="D732" t="s">
        <v>31</v>
      </c>
      <c r="E732">
        <v>23478</v>
      </c>
      <c r="F732">
        <v>0</v>
      </c>
      <c r="G732">
        <v>0</v>
      </c>
      <c r="H732" s="1">
        <v>41352</v>
      </c>
      <c r="I732">
        <v>51</v>
      </c>
      <c r="J732">
        <v>28</v>
      </c>
      <c r="K732">
        <v>6</v>
      </c>
      <c r="L732">
        <v>27</v>
      </c>
      <c r="M732">
        <v>12</v>
      </c>
      <c r="N732">
        <v>17</v>
      </c>
      <c r="O732">
        <v>39</v>
      </c>
      <c r="P732">
        <v>1</v>
      </c>
      <c r="Q732">
        <v>3</v>
      </c>
      <c r="R732">
        <v>0</v>
      </c>
      <c r="S732">
        <v>3</v>
      </c>
      <c r="T732">
        <v>8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 t="s">
        <v>34</v>
      </c>
      <c r="AC732" s="13">
        <f>SUM(Table13[[#This Row],[MntWines]:[MntGoldProds]])</f>
        <v>129</v>
      </c>
      <c r="AD732" s="13">
        <f>AVERAGE(Table13[[#This Row],[MntWines]:[MntGoldProds]])</f>
        <v>21.5</v>
      </c>
      <c r="AG732">
        <f>SUM(Table13[[#This Row],[NumDealsPurchases]:[NumStorePurchases]])</f>
        <v>7</v>
      </c>
      <c r="AH732" s="14">
        <f>44232-Table13[[#This Row],[Dt_Customer]]</f>
        <v>2880</v>
      </c>
      <c r="AJ732" s="13">
        <f>Table13[[#This Row],[NumDealsPurchases]]/Table13[[#This Row],[Total Number of Purchases]]*100</f>
        <v>14.285714285714285</v>
      </c>
      <c r="AK732">
        <f>6-ROUNDUP(_xlfn.PERCENTRANK.INC(Table13[Recency],Table13[[#This Row],[Recency]])*5, 0)</f>
        <v>3</v>
      </c>
      <c r="AL732" s="15">
        <f>ROUNDUP(_xlfn.PERCENTRANK.INC(Table13[Total Number of Purchases],Table13[[#This Row],[Total Number of Purchases]])*5,0)</f>
        <v>1</v>
      </c>
      <c r="AM732" s="15">
        <f>ROUNDUP(_xlfn.PERCENTRANK.INC(Table13[Total Spend],Table13[[#This Row],[Total Spend]])*5,0)</f>
        <v>2</v>
      </c>
      <c r="AN732" s="15" t="str">
        <f>Table13[[#This Row],[Recency Score]]&amp;Table13[[#This Row],[Frequency Score]]&amp;Table13[[#This Row],[Monetary Score]]</f>
        <v>312</v>
      </c>
      <c r="AO732" s="15" t="str">
        <f>IF(AN732="555","Champions",
IF(AND(LEFT(AN732,1)="5", MID(AN732,2,1)&gt;="3"),"Loyal Customers",
IF(MID(AN732,2,1)="5","Frequent Buyers",
IF(RIGHT(AN732,1)="5","Big Spenders",
IF(LEFT(AN732,1)="4","Potential Loyalists",
IF(LEFT(AN732,1)="3","Needs Attention",
IF(LEFT(AN732,1)="2","About to Sleep",
IF(LEFT(AN732,1)="1","Lost",
IF(LEFT(AN732,1)&lt;="2","At Risk","Others")))))))))</f>
        <v>Needs Attention</v>
      </c>
    </row>
    <row r="733" spans="1:41" x14ac:dyDescent="0.3">
      <c r="A733">
        <v>5394</v>
      </c>
      <c r="B733">
        <v>1979</v>
      </c>
      <c r="C733" t="s">
        <v>44</v>
      </c>
      <c r="D733" t="s">
        <v>31</v>
      </c>
      <c r="E733">
        <v>16014</v>
      </c>
      <c r="F733">
        <v>1</v>
      </c>
      <c r="G733">
        <v>1</v>
      </c>
      <c r="H733" s="1">
        <v>41350</v>
      </c>
      <c r="I733">
        <v>42</v>
      </c>
      <c r="J733">
        <v>3</v>
      </c>
      <c r="K733">
        <v>9</v>
      </c>
      <c r="L733">
        <v>4</v>
      </c>
      <c r="M733">
        <v>7</v>
      </c>
      <c r="N733">
        <v>8</v>
      </c>
      <c r="O733">
        <v>7</v>
      </c>
      <c r="P733">
        <v>4</v>
      </c>
      <c r="Q733">
        <v>1</v>
      </c>
      <c r="R733">
        <v>1</v>
      </c>
      <c r="S733">
        <v>4</v>
      </c>
      <c r="T733">
        <v>3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30</v>
      </c>
      <c r="AC733" s="13">
        <f>SUM(Table13[[#This Row],[MntWines]:[MntGoldProds]])</f>
        <v>38</v>
      </c>
      <c r="AD733" s="13">
        <f>AVERAGE(Table13[[#This Row],[MntWines]:[MntGoldProds]])</f>
        <v>6.333333333333333</v>
      </c>
      <c r="AG733">
        <f>SUM(Table13[[#This Row],[NumDealsPurchases]:[NumStorePurchases]])</f>
        <v>10</v>
      </c>
      <c r="AH733" s="14">
        <f>44232-Table13[[#This Row],[Dt_Customer]]</f>
        <v>2882</v>
      </c>
      <c r="AJ733" s="13">
        <f>Table13[[#This Row],[NumDealsPurchases]]/Table13[[#This Row],[Total Number of Purchases]]*100</f>
        <v>40</v>
      </c>
      <c r="AK733">
        <f>6-ROUNDUP(_xlfn.PERCENTRANK.INC(Table13[Recency],Table13[[#This Row],[Recency]])*5, 0)</f>
        <v>3</v>
      </c>
      <c r="AL733" s="15">
        <f>ROUNDUP(_xlfn.PERCENTRANK.INC(Table13[Total Number of Purchases],Table13[[#This Row],[Total Number of Purchases]])*5,0)</f>
        <v>2</v>
      </c>
      <c r="AM733" s="15">
        <f>ROUNDUP(_xlfn.PERCENTRANK.INC(Table13[Total Spend],Table13[[#This Row],[Total Spend]])*5,0)</f>
        <v>1</v>
      </c>
      <c r="AN733" s="15" t="str">
        <f>Table13[[#This Row],[Recency Score]]&amp;Table13[[#This Row],[Frequency Score]]&amp;Table13[[#This Row],[Monetary Score]]</f>
        <v>321</v>
      </c>
      <c r="AO733" s="15" t="str">
        <f>IF(AN733="555","Champions",
IF(AND(LEFT(AN733,1)="5", MID(AN733,2,1)&gt;="3"),"Loyal Customers",
IF(MID(AN733,2,1)="5","Frequent Buyers",
IF(RIGHT(AN733,1)="5","Big Spenders",
IF(LEFT(AN733,1)="4","Potential Loyalists",
IF(LEFT(AN733,1)="3","Needs Attention",
IF(LEFT(AN733,1)="2","About to Sleep",
IF(LEFT(AN733,1)="1","Lost",
IF(LEFT(AN733,1)&lt;="2","At Risk","Others")))))))))</f>
        <v>Needs Attention</v>
      </c>
    </row>
    <row r="734" spans="1:41" x14ac:dyDescent="0.3">
      <c r="A734">
        <v>5267</v>
      </c>
      <c r="B734">
        <v>1970</v>
      </c>
      <c r="C734" t="s">
        <v>28</v>
      </c>
      <c r="D734" t="s">
        <v>29</v>
      </c>
      <c r="E734">
        <v>33986</v>
      </c>
      <c r="F734">
        <v>1</v>
      </c>
      <c r="G734">
        <v>0</v>
      </c>
      <c r="H734" s="1">
        <v>41347</v>
      </c>
      <c r="I734">
        <v>43</v>
      </c>
      <c r="J734">
        <v>16</v>
      </c>
      <c r="K734">
        <v>2</v>
      </c>
      <c r="L734">
        <v>18</v>
      </c>
      <c r="M734">
        <v>2</v>
      </c>
      <c r="N734">
        <v>1</v>
      </c>
      <c r="O734">
        <v>5</v>
      </c>
      <c r="P734">
        <v>1</v>
      </c>
      <c r="Q734">
        <v>1</v>
      </c>
      <c r="R734">
        <v>0</v>
      </c>
      <c r="S734">
        <v>3</v>
      </c>
      <c r="T734">
        <v>7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30</v>
      </c>
      <c r="AC734" s="13">
        <f>SUM(Table13[[#This Row],[MntWines]:[MntGoldProds]])</f>
        <v>44</v>
      </c>
      <c r="AD734" s="13">
        <f>AVERAGE(Table13[[#This Row],[MntWines]:[MntGoldProds]])</f>
        <v>7.333333333333333</v>
      </c>
      <c r="AG734">
        <f>SUM(Table13[[#This Row],[NumDealsPurchases]:[NumStorePurchases]])</f>
        <v>5</v>
      </c>
      <c r="AH734" s="14">
        <f>44232-Table13[[#This Row],[Dt_Customer]]</f>
        <v>2885</v>
      </c>
      <c r="AJ734" s="13">
        <f>Table13[[#This Row],[NumDealsPurchases]]/Table13[[#This Row],[Total Number of Purchases]]*100</f>
        <v>20</v>
      </c>
      <c r="AK734">
        <f>6-ROUNDUP(_xlfn.PERCENTRANK.INC(Table13[Recency],Table13[[#This Row],[Recency]])*5, 0)</f>
        <v>3</v>
      </c>
      <c r="AL734" s="15">
        <f>ROUNDUP(_xlfn.PERCENTRANK.INC(Table13[Total Number of Purchases],Table13[[#This Row],[Total Number of Purchases]])*5,0)</f>
        <v>1</v>
      </c>
      <c r="AM734" s="15">
        <f>ROUNDUP(_xlfn.PERCENTRANK.INC(Table13[Total Spend],Table13[[#This Row],[Total Spend]])*5,0)</f>
        <v>1</v>
      </c>
      <c r="AN734" s="15" t="str">
        <f>Table13[[#This Row],[Recency Score]]&amp;Table13[[#This Row],[Frequency Score]]&amp;Table13[[#This Row],[Monetary Score]]</f>
        <v>311</v>
      </c>
      <c r="AO734" s="15" t="str">
        <f>IF(AN734="555","Champions",
IF(AND(LEFT(AN734,1)="5", MID(AN734,2,1)&gt;="3"),"Loyal Customers",
IF(MID(AN734,2,1)="5","Frequent Buyers",
IF(RIGHT(AN734,1)="5","Big Spenders",
IF(LEFT(AN734,1)="4","Potential Loyalists",
IF(LEFT(AN734,1)="3","Needs Attention",
IF(LEFT(AN734,1)="2","About to Sleep",
IF(LEFT(AN734,1)="1","Lost",
IF(LEFT(AN734,1)&lt;="2","At Risk","Others")))))))))</f>
        <v>Needs Attention</v>
      </c>
    </row>
    <row r="735" spans="1:41" x14ac:dyDescent="0.3">
      <c r="A735">
        <v>8812</v>
      </c>
      <c r="B735">
        <v>1979</v>
      </c>
      <c r="C735" t="s">
        <v>38</v>
      </c>
      <c r="D735" t="s">
        <v>29</v>
      </c>
      <c r="E735">
        <v>13533</v>
      </c>
      <c r="F735">
        <v>1</v>
      </c>
      <c r="G735">
        <v>0</v>
      </c>
      <c r="H735" s="1">
        <v>41343</v>
      </c>
      <c r="I735">
        <v>45</v>
      </c>
      <c r="J735">
        <v>12</v>
      </c>
      <c r="K735">
        <v>3</v>
      </c>
      <c r="L735">
        <v>8</v>
      </c>
      <c r="M735">
        <v>8</v>
      </c>
      <c r="N735">
        <v>0</v>
      </c>
      <c r="O735">
        <v>17</v>
      </c>
      <c r="P735">
        <v>2</v>
      </c>
      <c r="Q735">
        <v>2</v>
      </c>
      <c r="R735">
        <v>0</v>
      </c>
      <c r="S735">
        <v>3</v>
      </c>
      <c r="T735">
        <v>7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30</v>
      </c>
      <c r="AC735" s="13">
        <f>SUM(Table13[[#This Row],[MntWines]:[MntGoldProds]])</f>
        <v>48</v>
      </c>
      <c r="AD735" s="13">
        <f>AVERAGE(Table13[[#This Row],[MntWines]:[MntGoldProds]])</f>
        <v>8</v>
      </c>
      <c r="AG735">
        <f>SUM(Table13[[#This Row],[NumDealsPurchases]:[NumStorePurchases]])</f>
        <v>7</v>
      </c>
      <c r="AH735" s="14">
        <f>44232-Table13[[#This Row],[Dt_Customer]]</f>
        <v>2889</v>
      </c>
      <c r="AJ735" s="13">
        <f>Table13[[#This Row],[NumDealsPurchases]]/Table13[[#This Row],[Total Number of Purchases]]*100</f>
        <v>28.571428571428569</v>
      </c>
      <c r="AK735">
        <f>6-ROUNDUP(_xlfn.PERCENTRANK.INC(Table13[Recency],Table13[[#This Row],[Recency]])*5, 0)</f>
        <v>3</v>
      </c>
      <c r="AL735" s="15">
        <f>ROUNDUP(_xlfn.PERCENTRANK.INC(Table13[Total Number of Purchases],Table13[[#This Row],[Total Number of Purchases]])*5,0)</f>
        <v>1</v>
      </c>
      <c r="AM735" s="15">
        <f>ROUNDUP(_xlfn.PERCENTRANK.INC(Table13[Total Spend],Table13[[#This Row],[Total Spend]])*5,0)</f>
        <v>1</v>
      </c>
      <c r="AN735" s="15" t="str">
        <f>Table13[[#This Row],[Recency Score]]&amp;Table13[[#This Row],[Frequency Score]]&amp;Table13[[#This Row],[Monetary Score]]</f>
        <v>311</v>
      </c>
      <c r="AO735" s="15" t="str">
        <f>IF(AN735="555","Champions",
IF(AND(LEFT(AN735,1)="5", MID(AN735,2,1)&gt;="3"),"Loyal Customers",
IF(MID(AN735,2,1)="5","Frequent Buyers",
IF(RIGHT(AN735,1)="5","Big Spenders",
IF(LEFT(AN735,1)="4","Potential Loyalists",
IF(LEFT(AN735,1)="3","Needs Attention",
IF(LEFT(AN735,1)="2","About to Sleep",
IF(LEFT(AN735,1)="1","Lost",
IF(LEFT(AN735,1)&lt;="2","At Risk","Others")))))))))</f>
        <v>Needs Attention</v>
      </c>
    </row>
    <row r="736" spans="1:41" x14ac:dyDescent="0.3">
      <c r="A736">
        <v>1710</v>
      </c>
      <c r="B736">
        <v>1978</v>
      </c>
      <c r="C736" t="s">
        <v>28</v>
      </c>
      <c r="D736" t="s">
        <v>31</v>
      </c>
      <c r="E736">
        <v>30168</v>
      </c>
      <c r="F736">
        <v>1</v>
      </c>
      <c r="G736">
        <v>0</v>
      </c>
      <c r="H736" s="1">
        <v>41340</v>
      </c>
      <c r="I736">
        <v>51</v>
      </c>
      <c r="J736">
        <v>154</v>
      </c>
      <c r="K736">
        <v>20</v>
      </c>
      <c r="L736">
        <v>66</v>
      </c>
      <c r="M736">
        <v>0</v>
      </c>
      <c r="N736">
        <v>12</v>
      </c>
      <c r="O736">
        <v>27</v>
      </c>
      <c r="P736">
        <v>7</v>
      </c>
      <c r="Q736">
        <v>6</v>
      </c>
      <c r="R736">
        <v>1</v>
      </c>
      <c r="S736">
        <v>4</v>
      </c>
      <c r="T736">
        <v>9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t="s">
        <v>30</v>
      </c>
      <c r="AC736" s="13">
        <f>SUM(Table13[[#This Row],[MntWines]:[MntGoldProds]])</f>
        <v>279</v>
      </c>
      <c r="AD736" s="13">
        <f>AVERAGE(Table13[[#This Row],[MntWines]:[MntGoldProds]])</f>
        <v>46.5</v>
      </c>
      <c r="AG736">
        <f>SUM(Table13[[#This Row],[NumDealsPurchases]:[NumStorePurchases]])</f>
        <v>18</v>
      </c>
      <c r="AH736" s="14">
        <f>44232-Table13[[#This Row],[Dt_Customer]]</f>
        <v>2892</v>
      </c>
      <c r="AJ736" s="13">
        <f>Table13[[#This Row],[NumDealsPurchases]]/Table13[[#This Row],[Total Number of Purchases]]*100</f>
        <v>38.888888888888893</v>
      </c>
      <c r="AK736">
        <f>6-ROUNDUP(_xlfn.PERCENTRANK.INC(Table13[Recency],Table13[[#This Row],[Recency]])*5, 0)</f>
        <v>3</v>
      </c>
      <c r="AL736" s="15">
        <f>ROUNDUP(_xlfn.PERCENTRANK.INC(Table13[Total Number of Purchases],Table13[[#This Row],[Total Number of Purchases]])*5,0)</f>
        <v>4</v>
      </c>
      <c r="AM736" s="15">
        <f>ROUNDUP(_xlfn.PERCENTRANK.INC(Table13[Total Spend],Table13[[#This Row],[Total Spend]])*5,0)</f>
        <v>3</v>
      </c>
      <c r="AN736" s="15" t="str">
        <f>Table13[[#This Row],[Recency Score]]&amp;Table13[[#This Row],[Frequency Score]]&amp;Table13[[#This Row],[Monetary Score]]</f>
        <v>343</v>
      </c>
      <c r="AO736" s="15" t="str">
        <f>IF(AN736="555","Champions",
IF(AND(LEFT(AN736,1)="5", MID(AN736,2,1)&gt;="3"),"Loyal Customers",
IF(MID(AN736,2,1)="5","Frequent Buyers",
IF(RIGHT(AN736,1)="5","Big Spenders",
IF(LEFT(AN736,1)="4","Potential Loyalists",
IF(LEFT(AN736,1)="3","Needs Attention",
IF(LEFT(AN736,1)="2","About to Sleep",
IF(LEFT(AN736,1)="1","Lost",
IF(LEFT(AN736,1)&lt;="2","At Risk","Others")))))))))</f>
        <v>Needs Attention</v>
      </c>
    </row>
    <row r="737" spans="1:41" x14ac:dyDescent="0.3">
      <c r="A737">
        <v>448</v>
      </c>
      <c r="B737">
        <v>1978</v>
      </c>
      <c r="C737" t="s">
        <v>37</v>
      </c>
      <c r="D737" t="s">
        <v>31</v>
      </c>
      <c r="E737">
        <v>54880</v>
      </c>
      <c r="F737">
        <v>1</v>
      </c>
      <c r="G737">
        <v>0</v>
      </c>
      <c r="H737" s="1">
        <v>41334</v>
      </c>
      <c r="I737">
        <v>57</v>
      </c>
      <c r="J737">
        <v>308</v>
      </c>
      <c r="K737">
        <v>85</v>
      </c>
      <c r="L737">
        <v>137</v>
      </c>
      <c r="M737">
        <v>102</v>
      </c>
      <c r="N737">
        <v>45</v>
      </c>
      <c r="O737">
        <v>118</v>
      </c>
      <c r="P737">
        <v>2</v>
      </c>
      <c r="Q737">
        <v>6</v>
      </c>
      <c r="R737">
        <v>2</v>
      </c>
      <c r="S737">
        <v>11</v>
      </c>
      <c r="T737">
        <v>5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30</v>
      </c>
      <c r="AC737" s="13">
        <f>SUM(Table13[[#This Row],[MntWines]:[MntGoldProds]])</f>
        <v>795</v>
      </c>
      <c r="AD737" s="13">
        <f>AVERAGE(Table13[[#This Row],[MntWines]:[MntGoldProds]])</f>
        <v>132.5</v>
      </c>
      <c r="AG737">
        <f>SUM(Table13[[#This Row],[NumDealsPurchases]:[NumStorePurchases]])</f>
        <v>21</v>
      </c>
      <c r="AH737" s="14">
        <f>44232-Table13[[#This Row],[Dt_Customer]]</f>
        <v>2898</v>
      </c>
      <c r="AJ737" s="13">
        <f>Table13[[#This Row],[NumDealsPurchases]]/Table13[[#This Row],[Total Number of Purchases]]*100</f>
        <v>9.5238095238095237</v>
      </c>
      <c r="AK737">
        <f>6-ROUNDUP(_xlfn.PERCENTRANK.INC(Table13[Recency],Table13[[#This Row],[Recency]])*5, 0)</f>
        <v>3</v>
      </c>
      <c r="AL737" s="15">
        <f>ROUNDUP(_xlfn.PERCENTRANK.INC(Table13[Total Number of Purchases],Table13[[#This Row],[Total Number of Purchases]])*5,0)</f>
        <v>4</v>
      </c>
      <c r="AM737" s="15">
        <f>ROUNDUP(_xlfn.PERCENTRANK.INC(Table13[Total Spend],Table13[[#This Row],[Total Spend]])*5,0)</f>
        <v>4</v>
      </c>
      <c r="AN737" s="15" t="str">
        <f>Table13[[#This Row],[Recency Score]]&amp;Table13[[#This Row],[Frequency Score]]&amp;Table13[[#This Row],[Monetary Score]]</f>
        <v>344</v>
      </c>
      <c r="AO737" s="15" t="str">
        <f>IF(AN737="555","Champions",
IF(AND(LEFT(AN737,1)="5", MID(AN737,2,1)&gt;="3"),"Loyal Customers",
IF(MID(AN737,2,1)="5","Frequent Buyers",
IF(RIGHT(AN737,1)="5","Big Spenders",
IF(LEFT(AN737,1)="4","Potential Loyalists",
IF(LEFT(AN737,1)="3","Needs Attention",
IF(LEFT(AN737,1)="2","About to Sleep",
IF(LEFT(AN737,1)="1","Lost",
IF(LEFT(AN737,1)&lt;="2","At Risk","Others")))))))))</f>
        <v>Needs Attention</v>
      </c>
    </row>
    <row r="738" spans="1:41" x14ac:dyDescent="0.3">
      <c r="A738">
        <v>5802</v>
      </c>
      <c r="B738">
        <v>1972</v>
      </c>
      <c r="C738" t="s">
        <v>44</v>
      </c>
      <c r="D738" t="s">
        <v>33</v>
      </c>
      <c r="E738">
        <v>14188</v>
      </c>
      <c r="F738">
        <v>0</v>
      </c>
      <c r="G738">
        <v>0</v>
      </c>
      <c r="H738" s="1">
        <v>41333</v>
      </c>
      <c r="I738">
        <v>40</v>
      </c>
      <c r="J738">
        <v>2</v>
      </c>
      <c r="K738">
        <v>7</v>
      </c>
      <c r="L738">
        <v>11</v>
      </c>
      <c r="M738">
        <v>16</v>
      </c>
      <c r="N738">
        <v>12</v>
      </c>
      <c r="O738">
        <v>27</v>
      </c>
      <c r="P738">
        <v>1</v>
      </c>
      <c r="Q738">
        <v>2</v>
      </c>
      <c r="R738">
        <v>0</v>
      </c>
      <c r="S738">
        <v>4</v>
      </c>
      <c r="T738">
        <v>6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39</v>
      </c>
      <c r="AC738" s="13">
        <f>SUM(Table13[[#This Row],[MntWines]:[MntGoldProds]])</f>
        <v>75</v>
      </c>
      <c r="AD738" s="13">
        <f>AVERAGE(Table13[[#This Row],[MntWines]:[MntGoldProds]])</f>
        <v>12.5</v>
      </c>
      <c r="AG738">
        <f>SUM(Table13[[#This Row],[NumDealsPurchases]:[NumStorePurchases]])</f>
        <v>7</v>
      </c>
      <c r="AH738" s="14">
        <f>44232-Table13[[#This Row],[Dt_Customer]]</f>
        <v>2899</v>
      </c>
      <c r="AJ738" s="13">
        <f>Table13[[#This Row],[NumDealsPurchases]]/Table13[[#This Row],[Total Number of Purchases]]*100</f>
        <v>14.285714285714285</v>
      </c>
      <c r="AK738">
        <f>6-ROUNDUP(_xlfn.PERCENTRANK.INC(Table13[Recency],Table13[[#This Row],[Recency]])*5, 0)</f>
        <v>3</v>
      </c>
      <c r="AL738" s="15">
        <f>ROUNDUP(_xlfn.PERCENTRANK.INC(Table13[Total Number of Purchases],Table13[[#This Row],[Total Number of Purchases]])*5,0)</f>
        <v>1</v>
      </c>
      <c r="AM738" s="15">
        <f>ROUNDUP(_xlfn.PERCENTRANK.INC(Table13[Total Spend],Table13[[#This Row],[Total Spend]])*5,0)</f>
        <v>2</v>
      </c>
      <c r="AN738" s="15" t="str">
        <f>Table13[[#This Row],[Recency Score]]&amp;Table13[[#This Row],[Frequency Score]]&amp;Table13[[#This Row],[Monetary Score]]</f>
        <v>312</v>
      </c>
      <c r="AO738" s="15" t="str">
        <f>IF(AN738="555","Champions",
IF(AND(LEFT(AN738,1)="5", MID(AN738,2,1)&gt;="3"),"Loyal Customers",
IF(MID(AN738,2,1)="5","Frequent Buyers",
IF(RIGHT(AN738,1)="5","Big Spenders",
IF(LEFT(AN738,1)="4","Potential Loyalists",
IF(LEFT(AN738,1)="3","Needs Attention",
IF(LEFT(AN738,1)="2","About to Sleep",
IF(LEFT(AN738,1)="1","Lost",
IF(LEFT(AN738,1)&lt;="2","At Risk","Others")))))))))</f>
        <v>Needs Attention</v>
      </c>
    </row>
    <row r="739" spans="1:41" x14ac:dyDescent="0.3">
      <c r="A739">
        <v>3099</v>
      </c>
      <c r="B739">
        <v>1970</v>
      </c>
      <c r="C739" t="s">
        <v>28</v>
      </c>
      <c r="D739" t="s">
        <v>29</v>
      </c>
      <c r="E739">
        <v>44267</v>
      </c>
      <c r="F739">
        <v>1</v>
      </c>
      <c r="G739">
        <v>1</v>
      </c>
      <c r="H739" s="1">
        <v>41330</v>
      </c>
      <c r="I739">
        <v>48</v>
      </c>
      <c r="J739">
        <v>183</v>
      </c>
      <c r="K739">
        <v>5</v>
      </c>
      <c r="L739">
        <v>65</v>
      </c>
      <c r="M739">
        <v>3</v>
      </c>
      <c r="N739">
        <v>5</v>
      </c>
      <c r="O739">
        <v>49</v>
      </c>
      <c r="P739">
        <v>5</v>
      </c>
      <c r="Q739">
        <v>5</v>
      </c>
      <c r="R739">
        <v>2</v>
      </c>
      <c r="S739">
        <v>4</v>
      </c>
      <c r="T739">
        <v>9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30</v>
      </c>
      <c r="AC739" s="13">
        <f>SUM(Table13[[#This Row],[MntWines]:[MntGoldProds]])</f>
        <v>310</v>
      </c>
      <c r="AD739" s="13">
        <f>AVERAGE(Table13[[#This Row],[MntWines]:[MntGoldProds]])</f>
        <v>51.666666666666664</v>
      </c>
      <c r="AG739">
        <f>SUM(Table13[[#This Row],[NumDealsPurchases]:[NumStorePurchases]])</f>
        <v>16</v>
      </c>
      <c r="AH739" s="14">
        <f>44232-Table13[[#This Row],[Dt_Customer]]</f>
        <v>2902</v>
      </c>
      <c r="AJ739" s="13">
        <f>Table13[[#This Row],[NumDealsPurchases]]/Table13[[#This Row],[Total Number of Purchases]]*100</f>
        <v>31.25</v>
      </c>
      <c r="AK739">
        <f>6-ROUNDUP(_xlfn.PERCENTRANK.INC(Table13[Recency],Table13[[#This Row],[Recency]])*5, 0)</f>
        <v>3</v>
      </c>
      <c r="AL739" s="15">
        <f>ROUNDUP(_xlfn.PERCENTRANK.INC(Table13[Total Number of Purchases],Table13[[#This Row],[Total Number of Purchases]])*5,0)</f>
        <v>3</v>
      </c>
      <c r="AM739" s="15">
        <f>ROUNDUP(_xlfn.PERCENTRANK.INC(Table13[Total Spend],Table13[[#This Row],[Total Spend]])*5,0)</f>
        <v>3</v>
      </c>
      <c r="AN739" s="15" t="str">
        <f>Table13[[#This Row],[Recency Score]]&amp;Table13[[#This Row],[Frequency Score]]&amp;Table13[[#This Row],[Monetary Score]]</f>
        <v>333</v>
      </c>
      <c r="AO739" s="15" t="str">
        <f>IF(AN739="555","Champions",
IF(AND(LEFT(AN739,1)="5", MID(AN739,2,1)&gt;="3"),"Loyal Customers",
IF(MID(AN739,2,1)="5","Frequent Buyers",
IF(RIGHT(AN739,1)="5","Big Spenders",
IF(LEFT(AN739,1)="4","Potential Loyalists",
IF(LEFT(AN739,1)="3","Needs Attention",
IF(LEFT(AN739,1)="2","About to Sleep",
IF(LEFT(AN739,1)="1","Lost",
IF(LEFT(AN739,1)&lt;="2","At Risk","Others")))))))))</f>
        <v>Needs Attention</v>
      </c>
    </row>
    <row r="740" spans="1:41" x14ac:dyDescent="0.3">
      <c r="A740">
        <v>10790</v>
      </c>
      <c r="B740">
        <v>1985</v>
      </c>
      <c r="C740" t="s">
        <v>37</v>
      </c>
      <c r="D740" t="s">
        <v>33</v>
      </c>
      <c r="E740">
        <v>18169</v>
      </c>
      <c r="F740">
        <v>1</v>
      </c>
      <c r="G740">
        <v>0</v>
      </c>
      <c r="H740" s="1">
        <v>41324</v>
      </c>
      <c r="I740">
        <v>40</v>
      </c>
      <c r="J740">
        <v>9</v>
      </c>
      <c r="K740">
        <v>0</v>
      </c>
      <c r="L740">
        <v>5</v>
      </c>
      <c r="M740">
        <v>0</v>
      </c>
      <c r="N740">
        <v>0</v>
      </c>
      <c r="O740">
        <v>7</v>
      </c>
      <c r="P740">
        <v>1</v>
      </c>
      <c r="Q740">
        <v>1</v>
      </c>
      <c r="R740">
        <v>0</v>
      </c>
      <c r="S740">
        <v>2</v>
      </c>
      <c r="T740">
        <v>8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30</v>
      </c>
      <c r="AC740" s="13">
        <f>SUM(Table13[[#This Row],[MntWines]:[MntGoldProds]])</f>
        <v>21</v>
      </c>
      <c r="AD740" s="13">
        <f>AVERAGE(Table13[[#This Row],[MntWines]:[MntGoldProds]])</f>
        <v>3.5</v>
      </c>
      <c r="AG740">
        <f>SUM(Table13[[#This Row],[NumDealsPurchases]:[NumStorePurchases]])</f>
        <v>4</v>
      </c>
      <c r="AH740" s="14">
        <f>44232-Table13[[#This Row],[Dt_Customer]]</f>
        <v>2908</v>
      </c>
      <c r="AJ740" s="13">
        <f>Table13[[#This Row],[NumDealsPurchases]]/Table13[[#This Row],[Total Number of Purchases]]*100</f>
        <v>25</v>
      </c>
      <c r="AK740">
        <f>6-ROUNDUP(_xlfn.PERCENTRANK.INC(Table13[Recency],Table13[[#This Row],[Recency]])*5, 0)</f>
        <v>3</v>
      </c>
      <c r="AL740" s="15">
        <f>ROUNDUP(_xlfn.PERCENTRANK.INC(Table13[Total Number of Purchases],Table13[[#This Row],[Total Number of Purchases]])*5,0)</f>
        <v>1</v>
      </c>
      <c r="AM740" s="15">
        <f>ROUNDUP(_xlfn.PERCENTRANK.INC(Table13[Total Spend],Table13[[#This Row],[Total Spend]])*5,0)</f>
        <v>1</v>
      </c>
      <c r="AN740" s="15" t="str">
        <f>Table13[[#This Row],[Recency Score]]&amp;Table13[[#This Row],[Frequency Score]]&amp;Table13[[#This Row],[Monetary Score]]</f>
        <v>311</v>
      </c>
      <c r="AO740" s="15" t="str">
        <f>IF(AN740="555","Champions",
IF(AND(LEFT(AN740,1)="5", MID(AN740,2,1)&gt;="3"),"Loyal Customers",
IF(MID(AN740,2,1)="5","Frequent Buyers",
IF(RIGHT(AN740,1)="5","Big Spenders",
IF(LEFT(AN740,1)="4","Potential Loyalists",
IF(LEFT(AN740,1)="3","Needs Attention",
IF(LEFT(AN740,1)="2","About to Sleep",
IF(LEFT(AN740,1)="1","Lost",
IF(LEFT(AN740,1)&lt;="2","At Risk","Others")))))))))</f>
        <v>Needs Attention</v>
      </c>
    </row>
    <row r="741" spans="1:41" x14ac:dyDescent="0.3">
      <c r="A741">
        <v>5788</v>
      </c>
      <c r="B741">
        <v>1972</v>
      </c>
      <c r="C741" t="s">
        <v>28</v>
      </c>
      <c r="D741" t="s">
        <v>35</v>
      </c>
      <c r="E741">
        <v>46053</v>
      </c>
      <c r="F741">
        <v>1</v>
      </c>
      <c r="G741">
        <v>0</v>
      </c>
      <c r="H741" s="1">
        <v>41322</v>
      </c>
      <c r="I741">
        <v>46</v>
      </c>
      <c r="J741">
        <v>56</v>
      </c>
      <c r="K741">
        <v>10</v>
      </c>
      <c r="L741">
        <v>92</v>
      </c>
      <c r="M741">
        <v>19</v>
      </c>
      <c r="N741">
        <v>7</v>
      </c>
      <c r="O741">
        <v>25</v>
      </c>
      <c r="P741">
        <v>3</v>
      </c>
      <c r="Q741">
        <v>3</v>
      </c>
      <c r="R741">
        <v>2</v>
      </c>
      <c r="S741">
        <v>4</v>
      </c>
      <c r="T741">
        <v>5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39</v>
      </c>
      <c r="AC741" s="13">
        <f>SUM(Table13[[#This Row],[MntWines]:[MntGoldProds]])</f>
        <v>209</v>
      </c>
      <c r="AD741" s="13">
        <f>AVERAGE(Table13[[#This Row],[MntWines]:[MntGoldProds]])</f>
        <v>34.833333333333336</v>
      </c>
      <c r="AG741">
        <f>SUM(Table13[[#This Row],[NumDealsPurchases]:[NumStorePurchases]])</f>
        <v>12</v>
      </c>
      <c r="AH741" s="14">
        <f>44232-Table13[[#This Row],[Dt_Customer]]</f>
        <v>2910</v>
      </c>
      <c r="AJ741" s="13">
        <f>Table13[[#This Row],[NumDealsPurchases]]/Table13[[#This Row],[Total Number of Purchases]]*100</f>
        <v>25</v>
      </c>
      <c r="AK741">
        <f>6-ROUNDUP(_xlfn.PERCENTRANK.INC(Table13[Recency],Table13[[#This Row],[Recency]])*5, 0)</f>
        <v>3</v>
      </c>
      <c r="AL741" s="15">
        <f>ROUNDUP(_xlfn.PERCENTRANK.INC(Table13[Total Number of Purchases],Table13[[#This Row],[Total Number of Purchases]])*5,0)</f>
        <v>3</v>
      </c>
      <c r="AM741" s="15">
        <f>ROUNDUP(_xlfn.PERCENTRANK.INC(Table13[Total Spend],Table13[[#This Row],[Total Spend]])*5,0)</f>
        <v>3</v>
      </c>
      <c r="AN741" s="15" t="str">
        <f>Table13[[#This Row],[Recency Score]]&amp;Table13[[#This Row],[Frequency Score]]&amp;Table13[[#This Row],[Monetary Score]]</f>
        <v>333</v>
      </c>
      <c r="AO741" s="15" t="str">
        <f>IF(AN741="555","Champions",
IF(AND(LEFT(AN741,1)="5", MID(AN741,2,1)&gt;="3"),"Loyal Customers",
IF(MID(AN741,2,1)="5","Frequent Buyers",
IF(RIGHT(AN741,1)="5","Big Spenders",
IF(LEFT(AN741,1)="4","Potential Loyalists",
IF(LEFT(AN741,1)="3","Needs Attention",
IF(LEFT(AN741,1)="2","About to Sleep",
IF(LEFT(AN741,1)="1","Lost",
IF(LEFT(AN741,1)&lt;="2","At Risk","Others")))))))))</f>
        <v>Needs Attention</v>
      </c>
    </row>
    <row r="742" spans="1:41" x14ac:dyDescent="0.3">
      <c r="A742">
        <v>6230</v>
      </c>
      <c r="B742">
        <v>1971</v>
      </c>
      <c r="C742" t="s">
        <v>28</v>
      </c>
      <c r="D742" t="s">
        <v>29</v>
      </c>
      <c r="E742">
        <v>44421</v>
      </c>
      <c r="F742">
        <v>1</v>
      </c>
      <c r="G742">
        <v>1</v>
      </c>
      <c r="H742" s="1">
        <v>41320</v>
      </c>
      <c r="I742">
        <v>53</v>
      </c>
      <c r="J742">
        <v>110</v>
      </c>
      <c r="K742">
        <v>5</v>
      </c>
      <c r="L742">
        <v>59</v>
      </c>
      <c r="M742">
        <v>7</v>
      </c>
      <c r="N742">
        <v>1</v>
      </c>
      <c r="O742">
        <v>7</v>
      </c>
      <c r="P742">
        <v>5</v>
      </c>
      <c r="Q742">
        <v>5</v>
      </c>
      <c r="R742">
        <v>0</v>
      </c>
      <c r="S742">
        <v>4</v>
      </c>
      <c r="T742">
        <v>8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30</v>
      </c>
      <c r="AC742" s="13">
        <f>SUM(Table13[[#This Row],[MntWines]:[MntGoldProds]])</f>
        <v>189</v>
      </c>
      <c r="AD742" s="13">
        <f>AVERAGE(Table13[[#This Row],[MntWines]:[MntGoldProds]])</f>
        <v>31.5</v>
      </c>
      <c r="AG742">
        <f>SUM(Table13[[#This Row],[NumDealsPurchases]:[NumStorePurchases]])</f>
        <v>14</v>
      </c>
      <c r="AH742" s="14">
        <f>44232-Table13[[#This Row],[Dt_Customer]]</f>
        <v>2912</v>
      </c>
      <c r="AJ742" s="13">
        <f>Table13[[#This Row],[NumDealsPurchases]]/Table13[[#This Row],[Total Number of Purchases]]*100</f>
        <v>35.714285714285715</v>
      </c>
      <c r="AK742">
        <f>6-ROUNDUP(_xlfn.PERCENTRANK.INC(Table13[Recency],Table13[[#This Row],[Recency]])*5, 0)</f>
        <v>3</v>
      </c>
      <c r="AL742" s="15">
        <f>ROUNDUP(_xlfn.PERCENTRANK.INC(Table13[Total Number of Purchases],Table13[[#This Row],[Total Number of Purchases]])*5,0)</f>
        <v>3</v>
      </c>
      <c r="AM742" s="15">
        <f>ROUNDUP(_xlfn.PERCENTRANK.INC(Table13[Total Spend],Table13[[#This Row],[Total Spend]])*5,0)</f>
        <v>2</v>
      </c>
      <c r="AN742" s="15" t="str">
        <f>Table13[[#This Row],[Recency Score]]&amp;Table13[[#This Row],[Frequency Score]]&amp;Table13[[#This Row],[Monetary Score]]</f>
        <v>332</v>
      </c>
      <c r="AO742" s="15" t="str">
        <f>IF(AN742="555","Champions",
IF(AND(LEFT(AN742,1)="5", MID(AN742,2,1)&gt;="3"),"Loyal Customers",
IF(MID(AN742,2,1)="5","Frequent Buyers",
IF(RIGHT(AN742,1)="5","Big Spenders",
IF(LEFT(AN742,1)="4","Potential Loyalists",
IF(LEFT(AN742,1)="3","Needs Attention",
IF(LEFT(AN742,1)="2","About to Sleep",
IF(LEFT(AN742,1)="1","Lost",
IF(LEFT(AN742,1)&lt;="2","At Risk","Others")))))))))</f>
        <v>Needs Attention</v>
      </c>
    </row>
    <row r="743" spans="1:41" x14ac:dyDescent="0.3">
      <c r="A743">
        <v>4690</v>
      </c>
      <c r="B743">
        <v>1953</v>
      </c>
      <c r="C743" t="s">
        <v>28</v>
      </c>
      <c r="D743" t="s">
        <v>33</v>
      </c>
      <c r="E743">
        <v>50725</v>
      </c>
      <c r="F743">
        <v>0</v>
      </c>
      <c r="G743">
        <v>1</v>
      </c>
      <c r="H743" s="1">
        <v>41318</v>
      </c>
      <c r="I743">
        <v>45</v>
      </c>
      <c r="J743">
        <v>443</v>
      </c>
      <c r="K743">
        <v>10</v>
      </c>
      <c r="L743">
        <v>75</v>
      </c>
      <c r="M743">
        <v>0</v>
      </c>
      <c r="N743">
        <v>10</v>
      </c>
      <c r="O743">
        <v>48</v>
      </c>
      <c r="P743">
        <v>4</v>
      </c>
      <c r="Q743">
        <v>8</v>
      </c>
      <c r="R743">
        <v>1</v>
      </c>
      <c r="S743">
        <v>8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32</v>
      </c>
      <c r="AC743" s="13">
        <f>SUM(Table13[[#This Row],[MntWines]:[MntGoldProds]])</f>
        <v>586</v>
      </c>
      <c r="AD743" s="13">
        <f>AVERAGE(Table13[[#This Row],[MntWines]:[MntGoldProds]])</f>
        <v>97.666666666666671</v>
      </c>
      <c r="AG743">
        <f>SUM(Table13[[#This Row],[NumDealsPurchases]:[NumStorePurchases]])</f>
        <v>21</v>
      </c>
      <c r="AH743" s="14">
        <f>44232-Table13[[#This Row],[Dt_Customer]]</f>
        <v>2914</v>
      </c>
      <c r="AJ743" s="13">
        <f>Table13[[#This Row],[NumDealsPurchases]]/Table13[[#This Row],[Total Number of Purchases]]*100</f>
        <v>19.047619047619047</v>
      </c>
      <c r="AK743">
        <f>6-ROUNDUP(_xlfn.PERCENTRANK.INC(Table13[Recency],Table13[[#This Row],[Recency]])*5, 0)</f>
        <v>3</v>
      </c>
      <c r="AL743" s="15">
        <f>ROUNDUP(_xlfn.PERCENTRANK.INC(Table13[Total Number of Purchases],Table13[[#This Row],[Total Number of Purchases]])*5,0)</f>
        <v>4</v>
      </c>
      <c r="AM743" s="15">
        <f>ROUNDUP(_xlfn.PERCENTRANK.INC(Table13[Total Spend],Table13[[#This Row],[Total Spend]])*5,0)</f>
        <v>3</v>
      </c>
      <c r="AN743" s="15" t="str">
        <f>Table13[[#This Row],[Recency Score]]&amp;Table13[[#This Row],[Frequency Score]]&amp;Table13[[#This Row],[Monetary Score]]</f>
        <v>343</v>
      </c>
      <c r="AO743" s="15" t="str">
        <f>IF(AN743="555","Champions",
IF(AND(LEFT(AN743,1)="5", MID(AN743,2,1)&gt;="3"),"Loyal Customers",
IF(MID(AN743,2,1)="5","Frequent Buyers",
IF(RIGHT(AN743,1)="5","Big Spenders",
IF(LEFT(AN743,1)="4","Potential Loyalists",
IF(LEFT(AN743,1)="3","Needs Attention",
IF(LEFT(AN743,1)="2","About to Sleep",
IF(LEFT(AN743,1)="1","Lost",
IF(LEFT(AN743,1)&lt;="2","At Risk","Others")))))))))</f>
        <v>Needs Attention</v>
      </c>
    </row>
    <row r="744" spans="1:41" x14ac:dyDescent="0.3">
      <c r="A744">
        <v>1406</v>
      </c>
      <c r="B744">
        <v>1975</v>
      </c>
      <c r="C744" t="s">
        <v>28</v>
      </c>
      <c r="D744" t="s">
        <v>31</v>
      </c>
      <c r="E744">
        <v>53201</v>
      </c>
      <c r="F744">
        <v>1</v>
      </c>
      <c r="G744">
        <v>1</v>
      </c>
      <c r="H744" s="1">
        <v>41317</v>
      </c>
      <c r="I744">
        <v>49</v>
      </c>
      <c r="J744">
        <v>280</v>
      </c>
      <c r="K744">
        <v>7</v>
      </c>
      <c r="L744">
        <v>81</v>
      </c>
      <c r="M744">
        <v>20</v>
      </c>
      <c r="N744">
        <v>0</v>
      </c>
      <c r="O744">
        <v>27</v>
      </c>
      <c r="P744">
        <v>8</v>
      </c>
      <c r="Q744">
        <v>6</v>
      </c>
      <c r="R744">
        <v>3</v>
      </c>
      <c r="S744">
        <v>5</v>
      </c>
      <c r="T744">
        <v>7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30</v>
      </c>
      <c r="AC744" s="13">
        <f>SUM(Table13[[#This Row],[MntWines]:[MntGoldProds]])</f>
        <v>415</v>
      </c>
      <c r="AD744" s="13">
        <f>AVERAGE(Table13[[#This Row],[MntWines]:[MntGoldProds]])</f>
        <v>69.166666666666671</v>
      </c>
      <c r="AG744">
        <f>SUM(Table13[[#This Row],[NumDealsPurchases]:[NumStorePurchases]])</f>
        <v>22</v>
      </c>
      <c r="AH744" s="14">
        <f>44232-Table13[[#This Row],[Dt_Customer]]</f>
        <v>2915</v>
      </c>
      <c r="AJ744" s="13">
        <f>Table13[[#This Row],[NumDealsPurchases]]/Table13[[#This Row],[Total Number of Purchases]]*100</f>
        <v>36.363636363636367</v>
      </c>
      <c r="AK744">
        <f>6-ROUNDUP(_xlfn.PERCENTRANK.INC(Table13[Recency],Table13[[#This Row],[Recency]])*5, 0)</f>
        <v>3</v>
      </c>
      <c r="AL744" s="15">
        <f>ROUNDUP(_xlfn.PERCENTRANK.INC(Table13[Total Number of Purchases],Table13[[#This Row],[Total Number of Purchases]])*5,0)</f>
        <v>4</v>
      </c>
      <c r="AM744" s="15">
        <f>ROUNDUP(_xlfn.PERCENTRANK.INC(Table13[Total Spend],Table13[[#This Row],[Total Spend]])*5,0)</f>
        <v>3</v>
      </c>
      <c r="AN744" s="15" t="str">
        <f>Table13[[#This Row],[Recency Score]]&amp;Table13[[#This Row],[Frequency Score]]&amp;Table13[[#This Row],[Monetary Score]]</f>
        <v>343</v>
      </c>
      <c r="AO744" s="15" t="str">
        <f>IF(AN744="555","Champions",
IF(AND(LEFT(AN744,1)="5", MID(AN744,2,1)&gt;="3"),"Loyal Customers",
IF(MID(AN744,2,1)="5","Frequent Buyers",
IF(RIGHT(AN744,1)="5","Big Spenders",
IF(LEFT(AN744,1)="4","Potential Loyalists",
IF(LEFT(AN744,1)="3","Needs Attention",
IF(LEFT(AN744,1)="2","About to Sleep",
IF(LEFT(AN744,1)="1","Lost",
IF(LEFT(AN744,1)&lt;="2","At Risk","Others")))))))))</f>
        <v>Needs Attention</v>
      </c>
    </row>
    <row r="745" spans="1:41" x14ac:dyDescent="0.3">
      <c r="A745">
        <v>1715</v>
      </c>
      <c r="B745">
        <v>1978</v>
      </c>
      <c r="C745" t="s">
        <v>28</v>
      </c>
      <c r="D745" t="s">
        <v>35</v>
      </c>
      <c r="E745">
        <v>25851</v>
      </c>
      <c r="F745">
        <v>1</v>
      </c>
      <c r="G745">
        <v>0</v>
      </c>
      <c r="H745" s="1">
        <v>41316</v>
      </c>
      <c r="I745">
        <v>45</v>
      </c>
      <c r="J745">
        <v>9</v>
      </c>
      <c r="K745">
        <v>4</v>
      </c>
      <c r="L745">
        <v>18</v>
      </c>
      <c r="M745">
        <v>7</v>
      </c>
      <c r="N745">
        <v>5</v>
      </c>
      <c r="O745">
        <v>5</v>
      </c>
      <c r="P745">
        <v>2</v>
      </c>
      <c r="Q745">
        <v>2</v>
      </c>
      <c r="R745">
        <v>0</v>
      </c>
      <c r="S745">
        <v>3</v>
      </c>
      <c r="T745">
        <v>7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t="s">
        <v>36</v>
      </c>
      <c r="AC745" s="13">
        <f>SUM(Table13[[#This Row],[MntWines]:[MntGoldProds]])</f>
        <v>48</v>
      </c>
      <c r="AD745" s="13">
        <f>AVERAGE(Table13[[#This Row],[MntWines]:[MntGoldProds]])</f>
        <v>8</v>
      </c>
      <c r="AG745">
        <f>SUM(Table13[[#This Row],[NumDealsPurchases]:[NumStorePurchases]])</f>
        <v>7</v>
      </c>
      <c r="AH745" s="14">
        <f>44232-Table13[[#This Row],[Dt_Customer]]</f>
        <v>2916</v>
      </c>
      <c r="AJ745" s="13">
        <f>Table13[[#This Row],[NumDealsPurchases]]/Table13[[#This Row],[Total Number of Purchases]]*100</f>
        <v>28.571428571428569</v>
      </c>
      <c r="AK745">
        <f>6-ROUNDUP(_xlfn.PERCENTRANK.INC(Table13[Recency],Table13[[#This Row],[Recency]])*5, 0)</f>
        <v>3</v>
      </c>
      <c r="AL745" s="15">
        <f>ROUNDUP(_xlfn.PERCENTRANK.INC(Table13[Total Number of Purchases],Table13[[#This Row],[Total Number of Purchases]])*5,0)</f>
        <v>1</v>
      </c>
      <c r="AM745" s="15">
        <f>ROUNDUP(_xlfn.PERCENTRANK.INC(Table13[Total Spend],Table13[[#This Row],[Total Spend]])*5,0)</f>
        <v>1</v>
      </c>
      <c r="AN745" s="15" t="str">
        <f>Table13[[#This Row],[Recency Score]]&amp;Table13[[#This Row],[Frequency Score]]&amp;Table13[[#This Row],[Monetary Score]]</f>
        <v>311</v>
      </c>
      <c r="AO745" s="15" t="str">
        <f>IF(AN745="555","Champions",
IF(AND(LEFT(AN745,1)="5", MID(AN745,2,1)&gt;="3"),"Loyal Customers",
IF(MID(AN745,2,1)="5","Frequent Buyers",
IF(RIGHT(AN745,1)="5","Big Spenders",
IF(LEFT(AN745,1)="4","Potential Loyalists",
IF(LEFT(AN745,1)="3","Needs Attention",
IF(LEFT(AN745,1)="2","About to Sleep",
IF(LEFT(AN745,1)="1","Lost",
IF(LEFT(AN745,1)&lt;="2","At Risk","Others")))))))))</f>
        <v>Needs Attention</v>
      </c>
    </row>
    <row r="746" spans="1:41" x14ac:dyDescent="0.3">
      <c r="A746">
        <v>4669</v>
      </c>
      <c r="B746">
        <v>1981</v>
      </c>
      <c r="C746" t="s">
        <v>44</v>
      </c>
      <c r="D746" t="s">
        <v>33</v>
      </c>
      <c r="E746">
        <v>24480</v>
      </c>
      <c r="F746">
        <v>1</v>
      </c>
      <c r="G746">
        <v>0</v>
      </c>
      <c r="H746" s="1">
        <v>41316</v>
      </c>
      <c r="I746">
        <v>46</v>
      </c>
      <c r="J746">
        <v>4</v>
      </c>
      <c r="K746">
        <v>19</v>
      </c>
      <c r="L746">
        <v>9</v>
      </c>
      <c r="M746">
        <v>28</v>
      </c>
      <c r="N746">
        <v>25</v>
      </c>
      <c r="O746">
        <v>17</v>
      </c>
      <c r="P746">
        <v>3</v>
      </c>
      <c r="Q746">
        <v>3</v>
      </c>
      <c r="R746">
        <v>0</v>
      </c>
      <c r="S746">
        <v>4</v>
      </c>
      <c r="T746">
        <v>7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t="s">
        <v>43</v>
      </c>
      <c r="AC746" s="13">
        <f>SUM(Table13[[#This Row],[MntWines]:[MntGoldProds]])</f>
        <v>102</v>
      </c>
      <c r="AD746" s="13">
        <f>AVERAGE(Table13[[#This Row],[MntWines]:[MntGoldProds]])</f>
        <v>17</v>
      </c>
      <c r="AG746">
        <f>SUM(Table13[[#This Row],[NumDealsPurchases]:[NumStorePurchases]])</f>
        <v>10</v>
      </c>
      <c r="AH746" s="14">
        <f>44232-Table13[[#This Row],[Dt_Customer]]</f>
        <v>2916</v>
      </c>
      <c r="AJ746" s="13">
        <f>Table13[[#This Row],[NumDealsPurchases]]/Table13[[#This Row],[Total Number of Purchases]]*100</f>
        <v>30</v>
      </c>
      <c r="AK746">
        <f>6-ROUNDUP(_xlfn.PERCENTRANK.INC(Table13[Recency],Table13[[#This Row],[Recency]])*5, 0)</f>
        <v>3</v>
      </c>
      <c r="AL746" s="15">
        <f>ROUNDUP(_xlfn.PERCENTRANK.INC(Table13[Total Number of Purchases],Table13[[#This Row],[Total Number of Purchases]])*5,0)</f>
        <v>2</v>
      </c>
      <c r="AM746" s="15">
        <f>ROUNDUP(_xlfn.PERCENTRANK.INC(Table13[Total Spend],Table13[[#This Row],[Total Spend]])*5,0)</f>
        <v>2</v>
      </c>
      <c r="AN746" s="15" t="str">
        <f>Table13[[#This Row],[Recency Score]]&amp;Table13[[#This Row],[Frequency Score]]&amp;Table13[[#This Row],[Monetary Score]]</f>
        <v>322</v>
      </c>
      <c r="AO746" s="15" t="str">
        <f>IF(AN746="555","Champions",
IF(AND(LEFT(AN746,1)="5", MID(AN746,2,1)&gt;="3"),"Loyal Customers",
IF(MID(AN746,2,1)="5","Frequent Buyers",
IF(RIGHT(AN746,1)="5","Big Spenders",
IF(LEFT(AN746,1)="4","Potential Loyalists",
IF(LEFT(AN746,1)="3","Needs Attention",
IF(LEFT(AN746,1)="2","About to Sleep",
IF(LEFT(AN746,1)="1","Lost",
IF(LEFT(AN746,1)&lt;="2","At Risk","Others")))))))))</f>
        <v>Needs Attention</v>
      </c>
    </row>
    <row r="747" spans="1:41" x14ac:dyDescent="0.3">
      <c r="A747">
        <v>10031</v>
      </c>
      <c r="B747">
        <v>1976</v>
      </c>
      <c r="C747" t="s">
        <v>37</v>
      </c>
      <c r="D747" t="s">
        <v>33</v>
      </c>
      <c r="E747">
        <v>16927</v>
      </c>
      <c r="F747">
        <v>1</v>
      </c>
      <c r="G747">
        <v>1</v>
      </c>
      <c r="H747" s="1">
        <v>41315</v>
      </c>
      <c r="I747">
        <v>50</v>
      </c>
      <c r="J747">
        <v>20</v>
      </c>
      <c r="K747">
        <v>2</v>
      </c>
      <c r="L747">
        <v>23</v>
      </c>
      <c r="M747">
        <v>3</v>
      </c>
      <c r="N747">
        <v>1</v>
      </c>
      <c r="O747">
        <v>4</v>
      </c>
      <c r="P747">
        <v>5</v>
      </c>
      <c r="Q747">
        <v>3</v>
      </c>
      <c r="R747">
        <v>0</v>
      </c>
      <c r="S747">
        <v>4</v>
      </c>
      <c r="T747">
        <v>8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43</v>
      </c>
      <c r="AC747" s="13">
        <f>SUM(Table13[[#This Row],[MntWines]:[MntGoldProds]])</f>
        <v>53</v>
      </c>
      <c r="AD747" s="13">
        <f>AVERAGE(Table13[[#This Row],[MntWines]:[MntGoldProds]])</f>
        <v>8.8333333333333339</v>
      </c>
      <c r="AG747">
        <f>SUM(Table13[[#This Row],[NumDealsPurchases]:[NumStorePurchases]])</f>
        <v>12</v>
      </c>
      <c r="AH747" s="14">
        <f>44232-Table13[[#This Row],[Dt_Customer]]</f>
        <v>2917</v>
      </c>
      <c r="AJ747" s="13">
        <f>Table13[[#This Row],[NumDealsPurchases]]/Table13[[#This Row],[Total Number of Purchases]]*100</f>
        <v>41.666666666666671</v>
      </c>
      <c r="AK747">
        <f>6-ROUNDUP(_xlfn.PERCENTRANK.INC(Table13[Recency],Table13[[#This Row],[Recency]])*5, 0)</f>
        <v>3</v>
      </c>
      <c r="AL747" s="15">
        <f>ROUNDUP(_xlfn.PERCENTRANK.INC(Table13[Total Number of Purchases],Table13[[#This Row],[Total Number of Purchases]])*5,0)</f>
        <v>3</v>
      </c>
      <c r="AM747" s="15">
        <f>ROUNDUP(_xlfn.PERCENTRANK.INC(Table13[Total Spend],Table13[[#This Row],[Total Spend]])*5,0)</f>
        <v>1</v>
      </c>
      <c r="AN747" s="15" t="str">
        <f>Table13[[#This Row],[Recency Score]]&amp;Table13[[#This Row],[Frequency Score]]&amp;Table13[[#This Row],[Monetary Score]]</f>
        <v>331</v>
      </c>
      <c r="AO747" s="15" t="str">
        <f>IF(AN747="555","Champions",
IF(AND(LEFT(AN747,1)="5", MID(AN747,2,1)&gt;="3"),"Loyal Customers",
IF(MID(AN747,2,1)="5","Frequent Buyers",
IF(RIGHT(AN747,1)="5","Big Spenders",
IF(LEFT(AN747,1)="4","Potential Loyalists",
IF(LEFT(AN747,1)="3","Needs Attention",
IF(LEFT(AN747,1)="2","About to Sleep",
IF(LEFT(AN747,1)="1","Lost",
IF(LEFT(AN747,1)&lt;="2","At Risk","Others")))))))))</f>
        <v>Needs Attention</v>
      </c>
    </row>
    <row r="748" spans="1:41" x14ac:dyDescent="0.3">
      <c r="A748">
        <v>10821</v>
      </c>
      <c r="B748">
        <v>1978</v>
      </c>
      <c r="C748" t="s">
        <v>28</v>
      </c>
      <c r="D748" t="s">
        <v>33</v>
      </c>
      <c r="E748">
        <v>57113</v>
      </c>
      <c r="F748">
        <v>1</v>
      </c>
      <c r="G748">
        <v>1</v>
      </c>
      <c r="H748" s="1">
        <v>41311</v>
      </c>
      <c r="I748">
        <v>45</v>
      </c>
      <c r="J748">
        <v>182</v>
      </c>
      <c r="K748">
        <v>4</v>
      </c>
      <c r="L748">
        <v>33</v>
      </c>
      <c r="M748">
        <v>0</v>
      </c>
      <c r="N748">
        <v>2</v>
      </c>
      <c r="O748">
        <v>42</v>
      </c>
      <c r="P748">
        <v>6</v>
      </c>
      <c r="Q748">
        <v>4</v>
      </c>
      <c r="R748">
        <v>1</v>
      </c>
      <c r="S748">
        <v>5</v>
      </c>
      <c r="T748">
        <v>7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t="s">
        <v>30</v>
      </c>
      <c r="AC748" s="13">
        <f>SUM(Table13[[#This Row],[MntWines]:[MntGoldProds]])</f>
        <v>263</v>
      </c>
      <c r="AD748" s="13">
        <f>AVERAGE(Table13[[#This Row],[MntWines]:[MntGoldProds]])</f>
        <v>43.833333333333336</v>
      </c>
      <c r="AG748">
        <f>SUM(Table13[[#This Row],[NumDealsPurchases]:[NumStorePurchases]])</f>
        <v>16</v>
      </c>
      <c r="AH748" s="14">
        <f>44232-Table13[[#This Row],[Dt_Customer]]</f>
        <v>2921</v>
      </c>
      <c r="AJ748" s="13">
        <f>Table13[[#This Row],[NumDealsPurchases]]/Table13[[#This Row],[Total Number of Purchases]]*100</f>
        <v>37.5</v>
      </c>
      <c r="AK748">
        <f>6-ROUNDUP(_xlfn.PERCENTRANK.INC(Table13[Recency],Table13[[#This Row],[Recency]])*5, 0)</f>
        <v>3</v>
      </c>
      <c r="AL748" s="15">
        <f>ROUNDUP(_xlfn.PERCENTRANK.INC(Table13[Total Number of Purchases],Table13[[#This Row],[Total Number of Purchases]])*5,0)</f>
        <v>3</v>
      </c>
      <c r="AM748" s="15">
        <f>ROUNDUP(_xlfn.PERCENTRANK.INC(Table13[Total Spend],Table13[[#This Row],[Total Spend]])*5,0)</f>
        <v>3</v>
      </c>
      <c r="AN748" s="15" t="str">
        <f>Table13[[#This Row],[Recency Score]]&amp;Table13[[#This Row],[Frequency Score]]&amp;Table13[[#This Row],[Monetary Score]]</f>
        <v>333</v>
      </c>
      <c r="AO748" s="15" t="str">
        <f>IF(AN748="555","Champions",
IF(AND(LEFT(AN748,1)="5", MID(AN748,2,1)&gt;="3"),"Loyal Customers",
IF(MID(AN748,2,1)="5","Frequent Buyers",
IF(RIGHT(AN748,1)="5","Big Spenders",
IF(LEFT(AN748,1)="4","Potential Loyalists",
IF(LEFT(AN748,1)="3","Needs Attention",
IF(LEFT(AN748,1)="2","About to Sleep",
IF(LEFT(AN748,1)="1","Lost",
IF(LEFT(AN748,1)&lt;="2","At Risk","Others")))))))))</f>
        <v>Needs Attention</v>
      </c>
    </row>
    <row r="749" spans="1:41" x14ac:dyDescent="0.3">
      <c r="A749">
        <v>7453</v>
      </c>
      <c r="B749">
        <v>1954</v>
      </c>
      <c r="C749" t="s">
        <v>28</v>
      </c>
      <c r="D749" t="s">
        <v>31</v>
      </c>
      <c r="E749">
        <v>36130</v>
      </c>
      <c r="F749">
        <v>0</v>
      </c>
      <c r="G749">
        <v>1</v>
      </c>
      <c r="H749" s="1">
        <v>41307</v>
      </c>
      <c r="I749">
        <v>46</v>
      </c>
      <c r="J749">
        <v>157</v>
      </c>
      <c r="K749">
        <v>43</v>
      </c>
      <c r="L749">
        <v>127</v>
      </c>
      <c r="M749">
        <v>68</v>
      </c>
      <c r="N749">
        <v>56</v>
      </c>
      <c r="O749">
        <v>37</v>
      </c>
      <c r="P749">
        <v>6</v>
      </c>
      <c r="Q749">
        <v>3</v>
      </c>
      <c r="R749">
        <v>8</v>
      </c>
      <c r="S749">
        <v>4</v>
      </c>
      <c r="T749">
        <v>4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1</v>
      </c>
      <c r="AA749">
        <v>0</v>
      </c>
      <c r="AB749" t="s">
        <v>30</v>
      </c>
      <c r="AC749" s="13">
        <f>SUM(Table13[[#This Row],[MntWines]:[MntGoldProds]])</f>
        <v>488</v>
      </c>
      <c r="AD749" s="13">
        <f>AVERAGE(Table13[[#This Row],[MntWines]:[MntGoldProds]])</f>
        <v>81.333333333333329</v>
      </c>
      <c r="AG749">
        <f>SUM(Table13[[#This Row],[NumDealsPurchases]:[NumStorePurchases]])</f>
        <v>21</v>
      </c>
      <c r="AH749" s="14">
        <f>44232-Table13[[#This Row],[Dt_Customer]]</f>
        <v>2925</v>
      </c>
      <c r="AJ749" s="13">
        <f>Table13[[#This Row],[NumDealsPurchases]]/Table13[[#This Row],[Total Number of Purchases]]*100</f>
        <v>28.571428571428569</v>
      </c>
      <c r="AK749">
        <f>6-ROUNDUP(_xlfn.PERCENTRANK.INC(Table13[Recency],Table13[[#This Row],[Recency]])*5, 0)</f>
        <v>3</v>
      </c>
      <c r="AL749" s="15">
        <f>ROUNDUP(_xlfn.PERCENTRANK.INC(Table13[Total Number of Purchases],Table13[[#This Row],[Total Number of Purchases]])*5,0)</f>
        <v>4</v>
      </c>
      <c r="AM749" s="15">
        <f>ROUNDUP(_xlfn.PERCENTRANK.INC(Table13[Total Spend],Table13[[#This Row],[Total Spend]])*5,0)</f>
        <v>3</v>
      </c>
      <c r="AN749" s="15" t="str">
        <f>Table13[[#This Row],[Recency Score]]&amp;Table13[[#This Row],[Frequency Score]]&amp;Table13[[#This Row],[Monetary Score]]</f>
        <v>343</v>
      </c>
      <c r="AO749" s="15" t="str">
        <f>IF(AN749="555","Champions",
IF(AND(LEFT(AN749,1)="5", MID(AN749,2,1)&gt;="3"),"Loyal Customers",
IF(MID(AN749,2,1)="5","Frequent Buyers",
IF(RIGHT(AN749,1)="5","Big Spenders",
IF(LEFT(AN749,1)="4","Potential Loyalists",
IF(LEFT(AN749,1)="3","Needs Attention",
IF(LEFT(AN749,1)="2","About to Sleep",
IF(LEFT(AN749,1)="1","Lost",
IF(LEFT(AN749,1)&lt;="2","At Risk","Others")))))))))</f>
        <v>Needs Attention</v>
      </c>
    </row>
    <row r="750" spans="1:41" x14ac:dyDescent="0.3">
      <c r="A750">
        <v>523</v>
      </c>
      <c r="B750">
        <v>1989</v>
      </c>
      <c r="C750" t="s">
        <v>28</v>
      </c>
      <c r="D750" t="s">
        <v>33</v>
      </c>
      <c r="E750">
        <v>37155</v>
      </c>
      <c r="F750">
        <v>1</v>
      </c>
      <c r="G750">
        <v>0</v>
      </c>
      <c r="H750" s="1">
        <v>41305</v>
      </c>
      <c r="I750">
        <v>51</v>
      </c>
      <c r="J750">
        <v>23</v>
      </c>
      <c r="K750">
        <v>0</v>
      </c>
      <c r="L750">
        <v>26</v>
      </c>
      <c r="M750">
        <v>7</v>
      </c>
      <c r="N750">
        <v>15</v>
      </c>
      <c r="O750">
        <v>3</v>
      </c>
      <c r="P750">
        <v>1</v>
      </c>
      <c r="Q750">
        <v>2</v>
      </c>
      <c r="R750">
        <v>0</v>
      </c>
      <c r="S750">
        <v>4</v>
      </c>
      <c r="T750">
        <v>5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t="s">
        <v>30</v>
      </c>
      <c r="AC750" s="13">
        <f>SUM(Table13[[#This Row],[MntWines]:[MntGoldProds]])</f>
        <v>74</v>
      </c>
      <c r="AD750" s="13">
        <f>AVERAGE(Table13[[#This Row],[MntWines]:[MntGoldProds]])</f>
        <v>12.333333333333334</v>
      </c>
      <c r="AG750">
        <f>SUM(Table13[[#This Row],[NumDealsPurchases]:[NumStorePurchases]])</f>
        <v>7</v>
      </c>
      <c r="AH750" s="14">
        <f>44232-Table13[[#This Row],[Dt_Customer]]</f>
        <v>2927</v>
      </c>
      <c r="AJ750" s="13">
        <f>Table13[[#This Row],[NumDealsPurchases]]/Table13[[#This Row],[Total Number of Purchases]]*100</f>
        <v>14.285714285714285</v>
      </c>
      <c r="AK750">
        <f>6-ROUNDUP(_xlfn.PERCENTRANK.INC(Table13[Recency],Table13[[#This Row],[Recency]])*5, 0)</f>
        <v>3</v>
      </c>
      <c r="AL750" s="15">
        <f>ROUNDUP(_xlfn.PERCENTRANK.INC(Table13[Total Number of Purchases],Table13[[#This Row],[Total Number of Purchases]])*5,0)</f>
        <v>1</v>
      </c>
      <c r="AM750" s="15">
        <f>ROUNDUP(_xlfn.PERCENTRANK.INC(Table13[Total Spend],Table13[[#This Row],[Total Spend]])*5,0)</f>
        <v>2</v>
      </c>
      <c r="AN750" s="15" t="str">
        <f>Table13[[#This Row],[Recency Score]]&amp;Table13[[#This Row],[Frequency Score]]&amp;Table13[[#This Row],[Monetary Score]]</f>
        <v>312</v>
      </c>
      <c r="AO750" s="15" t="str">
        <f>IF(AN750="555","Champions",
IF(AND(LEFT(AN750,1)="5", MID(AN750,2,1)&gt;="3"),"Loyal Customers",
IF(MID(AN750,2,1)="5","Frequent Buyers",
IF(RIGHT(AN750,1)="5","Big Spenders",
IF(LEFT(AN750,1)="4","Potential Loyalists",
IF(LEFT(AN750,1)="3","Needs Attention",
IF(LEFT(AN750,1)="2","About to Sleep",
IF(LEFT(AN750,1)="1","Lost",
IF(LEFT(AN750,1)&lt;="2","At Risk","Others")))))))))</f>
        <v>Needs Attention</v>
      </c>
    </row>
    <row r="751" spans="1:41" x14ac:dyDescent="0.3">
      <c r="A751">
        <v>7019</v>
      </c>
      <c r="B751">
        <v>1963</v>
      </c>
      <c r="C751" t="s">
        <v>28</v>
      </c>
      <c r="D751" t="s">
        <v>35</v>
      </c>
      <c r="E751">
        <v>54414</v>
      </c>
      <c r="F751">
        <v>1</v>
      </c>
      <c r="G751">
        <v>1</v>
      </c>
      <c r="H751" s="1">
        <v>41297</v>
      </c>
      <c r="I751">
        <v>49</v>
      </c>
      <c r="J751">
        <v>109</v>
      </c>
      <c r="K751">
        <v>18</v>
      </c>
      <c r="L751">
        <v>16</v>
      </c>
      <c r="M751">
        <v>24</v>
      </c>
      <c r="N751">
        <v>26</v>
      </c>
      <c r="O751">
        <v>18</v>
      </c>
      <c r="P751">
        <v>4</v>
      </c>
      <c r="Q751">
        <v>3</v>
      </c>
      <c r="R751">
        <v>1</v>
      </c>
      <c r="S751">
        <v>5</v>
      </c>
      <c r="T751">
        <v>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43</v>
      </c>
      <c r="AC751" s="13">
        <f>SUM(Table13[[#This Row],[MntWines]:[MntGoldProds]])</f>
        <v>211</v>
      </c>
      <c r="AD751" s="13">
        <f>AVERAGE(Table13[[#This Row],[MntWines]:[MntGoldProds]])</f>
        <v>35.166666666666664</v>
      </c>
      <c r="AG751">
        <f>SUM(Table13[[#This Row],[NumDealsPurchases]:[NumStorePurchases]])</f>
        <v>13</v>
      </c>
      <c r="AH751" s="14">
        <f>44232-Table13[[#This Row],[Dt_Customer]]</f>
        <v>2935</v>
      </c>
      <c r="AJ751" s="13">
        <f>Table13[[#This Row],[NumDealsPurchases]]/Table13[[#This Row],[Total Number of Purchases]]*100</f>
        <v>30.76923076923077</v>
      </c>
      <c r="AK751">
        <f>6-ROUNDUP(_xlfn.PERCENTRANK.INC(Table13[Recency],Table13[[#This Row],[Recency]])*5, 0)</f>
        <v>3</v>
      </c>
      <c r="AL751" s="15">
        <f>ROUNDUP(_xlfn.PERCENTRANK.INC(Table13[Total Number of Purchases],Table13[[#This Row],[Total Number of Purchases]])*5,0)</f>
        <v>3</v>
      </c>
      <c r="AM751" s="15">
        <f>ROUNDUP(_xlfn.PERCENTRANK.INC(Table13[Total Spend],Table13[[#This Row],[Total Spend]])*5,0)</f>
        <v>3</v>
      </c>
      <c r="AN751" s="15" t="str">
        <f>Table13[[#This Row],[Recency Score]]&amp;Table13[[#This Row],[Frequency Score]]&amp;Table13[[#This Row],[Monetary Score]]</f>
        <v>333</v>
      </c>
      <c r="AO751" s="15" t="str">
        <f>IF(AN751="555","Champions",
IF(AND(LEFT(AN751,1)="5", MID(AN751,2,1)&gt;="3"),"Loyal Customers",
IF(MID(AN751,2,1)="5","Frequent Buyers",
IF(RIGHT(AN751,1)="5","Big Spenders",
IF(LEFT(AN751,1)="4","Potential Loyalists",
IF(LEFT(AN751,1)="3","Needs Attention",
IF(LEFT(AN751,1)="2","About to Sleep",
IF(LEFT(AN751,1)="1","Lost",
IF(LEFT(AN751,1)&lt;="2","At Risk","Others")))))))))</f>
        <v>Needs Attention</v>
      </c>
    </row>
    <row r="752" spans="1:41" x14ac:dyDescent="0.3">
      <c r="A752">
        <v>6642</v>
      </c>
      <c r="B752">
        <v>1961</v>
      </c>
      <c r="C752" t="s">
        <v>28</v>
      </c>
      <c r="D752" t="s">
        <v>29</v>
      </c>
      <c r="E752">
        <v>27215</v>
      </c>
      <c r="F752">
        <v>2</v>
      </c>
      <c r="G752">
        <v>1</v>
      </c>
      <c r="H752" s="1">
        <v>41297</v>
      </c>
      <c r="I752">
        <v>50</v>
      </c>
      <c r="J752">
        <v>30</v>
      </c>
      <c r="K752">
        <v>5</v>
      </c>
      <c r="L752">
        <v>22</v>
      </c>
      <c r="M752">
        <v>8</v>
      </c>
      <c r="N752">
        <v>9</v>
      </c>
      <c r="O752">
        <v>28</v>
      </c>
      <c r="P752">
        <v>4</v>
      </c>
      <c r="Q752">
        <v>2</v>
      </c>
      <c r="R752">
        <v>1</v>
      </c>
      <c r="S752">
        <v>4</v>
      </c>
      <c r="T752">
        <v>6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43</v>
      </c>
      <c r="AC752" s="13">
        <f>SUM(Table13[[#This Row],[MntWines]:[MntGoldProds]])</f>
        <v>102</v>
      </c>
      <c r="AD752" s="13">
        <f>AVERAGE(Table13[[#This Row],[MntWines]:[MntGoldProds]])</f>
        <v>17</v>
      </c>
      <c r="AG752">
        <f>SUM(Table13[[#This Row],[NumDealsPurchases]:[NumStorePurchases]])</f>
        <v>11</v>
      </c>
      <c r="AH752" s="14">
        <f>44232-Table13[[#This Row],[Dt_Customer]]</f>
        <v>2935</v>
      </c>
      <c r="AJ752" s="13">
        <f>Table13[[#This Row],[NumDealsPurchases]]/Table13[[#This Row],[Total Number of Purchases]]*100</f>
        <v>36.363636363636367</v>
      </c>
      <c r="AK752">
        <f>6-ROUNDUP(_xlfn.PERCENTRANK.INC(Table13[Recency],Table13[[#This Row],[Recency]])*5, 0)</f>
        <v>3</v>
      </c>
      <c r="AL752" s="15">
        <f>ROUNDUP(_xlfn.PERCENTRANK.INC(Table13[Total Number of Purchases],Table13[[#This Row],[Total Number of Purchases]])*5,0)</f>
        <v>2</v>
      </c>
      <c r="AM752" s="15">
        <f>ROUNDUP(_xlfn.PERCENTRANK.INC(Table13[Total Spend],Table13[[#This Row],[Total Spend]])*5,0)</f>
        <v>2</v>
      </c>
      <c r="AN752" s="15" t="str">
        <f>Table13[[#This Row],[Recency Score]]&amp;Table13[[#This Row],[Frequency Score]]&amp;Table13[[#This Row],[Monetary Score]]</f>
        <v>322</v>
      </c>
      <c r="AO752" s="15" t="str">
        <f>IF(AN752="555","Champions",
IF(AND(LEFT(AN752,1)="5", MID(AN752,2,1)&gt;="3"),"Loyal Customers",
IF(MID(AN752,2,1)="5","Frequent Buyers",
IF(RIGHT(AN752,1)="5","Big Spenders",
IF(LEFT(AN752,1)="4","Potential Loyalists",
IF(LEFT(AN752,1)="3","Needs Attention",
IF(LEFT(AN752,1)="2","About to Sleep",
IF(LEFT(AN752,1)="1","Lost",
IF(LEFT(AN752,1)&lt;="2","At Risk","Others")))))))))</f>
        <v>Needs Attention</v>
      </c>
    </row>
    <row r="753" spans="1:41" x14ac:dyDescent="0.3">
      <c r="A753">
        <v>9739</v>
      </c>
      <c r="B753">
        <v>1963</v>
      </c>
      <c r="C753" t="s">
        <v>28</v>
      </c>
      <c r="D753" t="s">
        <v>31</v>
      </c>
      <c r="E753">
        <v>34377</v>
      </c>
      <c r="F753">
        <v>0</v>
      </c>
      <c r="G753">
        <v>1</v>
      </c>
      <c r="H753" s="1">
        <v>41293</v>
      </c>
      <c r="I753">
        <v>55</v>
      </c>
      <c r="J753">
        <v>62</v>
      </c>
      <c r="K753">
        <v>0</v>
      </c>
      <c r="L753">
        <v>22</v>
      </c>
      <c r="M753">
        <v>3</v>
      </c>
      <c r="N753">
        <v>1</v>
      </c>
      <c r="O753">
        <v>26</v>
      </c>
      <c r="P753">
        <v>2</v>
      </c>
      <c r="Q753">
        <v>2</v>
      </c>
      <c r="R753">
        <v>2</v>
      </c>
      <c r="S753">
        <v>2</v>
      </c>
      <c r="T753">
        <v>7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30</v>
      </c>
      <c r="AC753" s="13">
        <f>SUM(Table13[[#This Row],[MntWines]:[MntGoldProds]])</f>
        <v>114</v>
      </c>
      <c r="AD753" s="13">
        <f>AVERAGE(Table13[[#This Row],[MntWines]:[MntGoldProds]])</f>
        <v>19</v>
      </c>
      <c r="AG753">
        <f>SUM(Table13[[#This Row],[NumDealsPurchases]:[NumStorePurchases]])</f>
        <v>8</v>
      </c>
      <c r="AH753" s="14">
        <f>44232-Table13[[#This Row],[Dt_Customer]]</f>
        <v>2939</v>
      </c>
      <c r="AJ753" s="13">
        <f>Table13[[#This Row],[NumDealsPurchases]]/Table13[[#This Row],[Total Number of Purchases]]*100</f>
        <v>25</v>
      </c>
      <c r="AK753">
        <f>6-ROUNDUP(_xlfn.PERCENTRANK.INC(Table13[Recency],Table13[[#This Row],[Recency]])*5, 0)</f>
        <v>3</v>
      </c>
      <c r="AL753" s="15">
        <f>ROUNDUP(_xlfn.PERCENTRANK.INC(Table13[Total Number of Purchases],Table13[[#This Row],[Total Number of Purchases]])*5,0)</f>
        <v>2</v>
      </c>
      <c r="AM753" s="15">
        <f>ROUNDUP(_xlfn.PERCENTRANK.INC(Table13[Total Spend],Table13[[#This Row],[Total Spend]])*5,0)</f>
        <v>2</v>
      </c>
      <c r="AN753" s="15" t="str">
        <f>Table13[[#This Row],[Recency Score]]&amp;Table13[[#This Row],[Frequency Score]]&amp;Table13[[#This Row],[Monetary Score]]</f>
        <v>322</v>
      </c>
      <c r="AO753" s="15" t="str">
        <f>IF(AN753="555","Champions",
IF(AND(LEFT(AN753,1)="5", MID(AN753,2,1)&gt;="3"),"Loyal Customers",
IF(MID(AN753,2,1)="5","Frequent Buyers",
IF(RIGHT(AN753,1)="5","Big Spenders",
IF(LEFT(AN753,1)="4","Potential Loyalists",
IF(LEFT(AN753,1)="3","Needs Attention",
IF(LEFT(AN753,1)="2","About to Sleep",
IF(LEFT(AN753,1)="1","Lost",
IF(LEFT(AN753,1)&lt;="2","At Risk","Others")))))))))</f>
        <v>Needs Attention</v>
      </c>
    </row>
    <row r="754" spans="1:41" x14ac:dyDescent="0.3">
      <c r="A754">
        <v>880</v>
      </c>
      <c r="B754">
        <v>1966</v>
      </c>
      <c r="C754" t="s">
        <v>44</v>
      </c>
      <c r="D754" t="s">
        <v>35</v>
      </c>
      <c r="E754">
        <v>22634</v>
      </c>
      <c r="F754">
        <v>0</v>
      </c>
      <c r="G754">
        <v>0</v>
      </c>
      <c r="H754" s="1">
        <v>41290</v>
      </c>
      <c r="I754">
        <v>47</v>
      </c>
      <c r="J754">
        <v>2</v>
      </c>
      <c r="K754">
        <v>23</v>
      </c>
      <c r="L754">
        <v>11</v>
      </c>
      <c r="M754">
        <v>8</v>
      </c>
      <c r="N754">
        <v>6</v>
      </c>
      <c r="O754">
        <v>46</v>
      </c>
      <c r="P754">
        <v>1</v>
      </c>
      <c r="Q754">
        <v>2</v>
      </c>
      <c r="R754">
        <v>1</v>
      </c>
      <c r="S754">
        <v>2</v>
      </c>
      <c r="T754">
        <v>8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 t="s">
        <v>30</v>
      </c>
      <c r="AC754" s="13">
        <f>SUM(Table13[[#This Row],[MntWines]:[MntGoldProds]])</f>
        <v>96</v>
      </c>
      <c r="AD754" s="13">
        <f>AVERAGE(Table13[[#This Row],[MntWines]:[MntGoldProds]])</f>
        <v>16</v>
      </c>
      <c r="AG754">
        <f>SUM(Table13[[#This Row],[NumDealsPurchases]:[NumStorePurchases]])</f>
        <v>6</v>
      </c>
      <c r="AH754" s="14">
        <f>44232-Table13[[#This Row],[Dt_Customer]]</f>
        <v>2942</v>
      </c>
      <c r="AJ754" s="13">
        <f>Table13[[#This Row],[NumDealsPurchases]]/Table13[[#This Row],[Total Number of Purchases]]*100</f>
        <v>16.666666666666664</v>
      </c>
      <c r="AK754">
        <f>6-ROUNDUP(_xlfn.PERCENTRANK.INC(Table13[Recency],Table13[[#This Row],[Recency]])*5, 0)</f>
        <v>3</v>
      </c>
      <c r="AL754" s="15">
        <f>ROUNDUP(_xlfn.PERCENTRANK.INC(Table13[Total Number of Purchases],Table13[[#This Row],[Total Number of Purchases]])*5,0)</f>
        <v>1</v>
      </c>
      <c r="AM754" s="15">
        <f>ROUNDUP(_xlfn.PERCENTRANK.INC(Table13[Total Spend],Table13[[#This Row],[Total Spend]])*5,0)</f>
        <v>2</v>
      </c>
      <c r="AN754" s="15" t="str">
        <f>Table13[[#This Row],[Recency Score]]&amp;Table13[[#This Row],[Frequency Score]]&amp;Table13[[#This Row],[Monetary Score]]</f>
        <v>312</v>
      </c>
      <c r="AO754" s="15" t="str">
        <f>IF(AN754="555","Champions",
IF(AND(LEFT(AN754,1)="5", MID(AN754,2,1)&gt;="3"),"Loyal Customers",
IF(MID(AN754,2,1)="5","Frequent Buyers",
IF(RIGHT(AN754,1)="5","Big Spenders",
IF(LEFT(AN754,1)="4","Potential Loyalists",
IF(LEFT(AN754,1)="3","Needs Attention",
IF(LEFT(AN754,1)="2","About to Sleep",
IF(LEFT(AN754,1)="1","Lost",
IF(LEFT(AN754,1)&lt;="2","At Risk","Others")))))))))</f>
        <v>Needs Attention</v>
      </c>
    </row>
    <row r="755" spans="1:41" x14ac:dyDescent="0.3">
      <c r="A755">
        <v>524</v>
      </c>
      <c r="B755">
        <v>1966</v>
      </c>
      <c r="C755" t="s">
        <v>44</v>
      </c>
      <c r="D755" t="s">
        <v>35</v>
      </c>
      <c r="E755">
        <v>22634</v>
      </c>
      <c r="F755">
        <v>0</v>
      </c>
      <c r="G755">
        <v>0</v>
      </c>
      <c r="H755" s="1">
        <v>41290</v>
      </c>
      <c r="I755">
        <v>47</v>
      </c>
      <c r="J755">
        <v>2</v>
      </c>
      <c r="K755">
        <v>23</v>
      </c>
      <c r="L755">
        <v>11</v>
      </c>
      <c r="M755">
        <v>8</v>
      </c>
      <c r="N755">
        <v>6</v>
      </c>
      <c r="O755">
        <v>46</v>
      </c>
      <c r="P755">
        <v>1</v>
      </c>
      <c r="Q755">
        <v>2</v>
      </c>
      <c r="R755">
        <v>1</v>
      </c>
      <c r="S755">
        <v>2</v>
      </c>
      <c r="T755">
        <v>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t="s">
        <v>36</v>
      </c>
      <c r="AC755" s="13">
        <f>SUM(Table13[[#This Row],[MntWines]:[MntGoldProds]])</f>
        <v>96</v>
      </c>
      <c r="AD755" s="13">
        <f>AVERAGE(Table13[[#This Row],[MntWines]:[MntGoldProds]])</f>
        <v>16</v>
      </c>
      <c r="AG755">
        <f>SUM(Table13[[#This Row],[NumDealsPurchases]:[NumStorePurchases]])</f>
        <v>6</v>
      </c>
      <c r="AH755" s="14">
        <f>44232-Table13[[#This Row],[Dt_Customer]]</f>
        <v>2942</v>
      </c>
      <c r="AJ755" s="13">
        <f>Table13[[#This Row],[NumDealsPurchases]]/Table13[[#This Row],[Total Number of Purchases]]*100</f>
        <v>16.666666666666664</v>
      </c>
      <c r="AK755">
        <f>6-ROUNDUP(_xlfn.PERCENTRANK.INC(Table13[Recency],Table13[[#This Row],[Recency]])*5, 0)</f>
        <v>3</v>
      </c>
      <c r="AL755" s="15">
        <f>ROUNDUP(_xlfn.PERCENTRANK.INC(Table13[Total Number of Purchases],Table13[[#This Row],[Total Number of Purchases]])*5,0)</f>
        <v>1</v>
      </c>
      <c r="AM755" s="15">
        <f>ROUNDUP(_xlfn.PERCENTRANK.INC(Table13[Total Spend],Table13[[#This Row],[Total Spend]])*5,0)</f>
        <v>2</v>
      </c>
      <c r="AN755" s="15" t="str">
        <f>Table13[[#This Row],[Recency Score]]&amp;Table13[[#This Row],[Frequency Score]]&amp;Table13[[#This Row],[Monetary Score]]</f>
        <v>312</v>
      </c>
      <c r="AO755" s="15" t="str">
        <f>IF(AN755="555","Champions",
IF(AND(LEFT(AN755,1)="5", MID(AN755,2,1)&gt;="3"),"Loyal Customers",
IF(MID(AN755,2,1)="5","Frequent Buyers",
IF(RIGHT(AN755,1)="5","Big Spenders",
IF(LEFT(AN755,1)="4","Potential Loyalists",
IF(LEFT(AN755,1)="3","Needs Attention",
IF(LEFT(AN755,1)="2","About to Sleep",
IF(LEFT(AN755,1)="1","Lost",
IF(LEFT(AN755,1)&lt;="2","At Risk","Others")))))))))</f>
        <v>Needs Attention</v>
      </c>
    </row>
    <row r="756" spans="1:41" x14ac:dyDescent="0.3">
      <c r="A756">
        <v>9738</v>
      </c>
      <c r="B756">
        <v>1986</v>
      </c>
      <c r="C756" t="s">
        <v>41</v>
      </c>
      <c r="D756" t="s">
        <v>35</v>
      </c>
      <c r="E756">
        <v>42386</v>
      </c>
      <c r="F756">
        <v>1</v>
      </c>
      <c r="G756">
        <v>0</v>
      </c>
      <c r="H756" s="1">
        <v>41287</v>
      </c>
      <c r="I756">
        <v>43</v>
      </c>
      <c r="J756">
        <v>65</v>
      </c>
      <c r="K756">
        <v>4</v>
      </c>
      <c r="L756">
        <v>16</v>
      </c>
      <c r="M756">
        <v>0</v>
      </c>
      <c r="N756">
        <v>4</v>
      </c>
      <c r="O756">
        <v>11</v>
      </c>
      <c r="P756">
        <v>1</v>
      </c>
      <c r="Q756">
        <v>3</v>
      </c>
      <c r="R756">
        <v>0</v>
      </c>
      <c r="S756">
        <v>3</v>
      </c>
      <c r="T756">
        <v>8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 t="s">
        <v>43</v>
      </c>
      <c r="AC756" s="13">
        <f>SUM(Table13[[#This Row],[MntWines]:[MntGoldProds]])</f>
        <v>100</v>
      </c>
      <c r="AD756" s="13">
        <f>AVERAGE(Table13[[#This Row],[MntWines]:[MntGoldProds]])</f>
        <v>16.666666666666668</v>
      </c>
      <c r="AG756">
        <f>SUM(Table13[[#This Row],[NumDealsPurchases]:[NumStorePurchases]])</f>
        <v>7</v>
      </c>
      <c r="AH756" s="14">
        <f>44232-Table13[[#This Row],[Dt_Customer]]</f>
        <v>2945</v>
      </c>
      <c r="AJ756" s="13">
        <f>Table13[[#This Row],[NumDealsPurchases]]/Table13[[#This Row],[Total Number of Purchases]]*100</f>
        <v>14.285714285714285</v>
      </c>
      <c r="AK756">
        <f>6-ROUNDUP(_xlfn.PERCENTRANK.INC(Table13[Recency],Table13[[#This Row],[Recency]])*5, 0)</f>
        <v>3</v>
      </c>
      <c r="AL756" s="15">
        <f>ROUNDUP(_xlfn.PERCENTRANK.INC(Table13[Total Number of Purchases],Table13[[#This Row],[Total Number of Purchases]])*5,0)</f>
        <v>1</v>
      </c>
      <c r="AM756" s="15">
        <f>ROUNDUP(_xlfn.PERCENTRANK.INC(Table13[Total Spend],Table13[[#This Row],[Total Spend]])*5,0)</f>
        <v>2</v>
      </c>
      <c r="AN756" s="15" t="str">
        <f>Table13[[#This Row],[Recency Score]]&amp;Table13[[#This Row],[Frequency Score]]&amp;Table13[[#This Row],[Monetary Score]]</f>
        <v>312</v>
      </c>
      <c r="AO756" s="15" t="str">
        <f>IF(AN756="555","Champions",
IF(AND(LEFT(AN756,1)="5", MID(AN756,2,1)&gt;="3"),"Loyal Customers",
IF(MID(AN756,2,1)="5","Frequent Buyers",
IF(RIGHT(AN756,1)="5","Big Spenders",
IF(LEFT(AN756,1)="4","Potential Loyalists",
IF(LEFT(AN756,1)="3","Needs Attention",
IF(LEFT(AN756,1)="2","About to Sleep",
IF(LEFT(AN756,1)="1","Lost",
IF(LEFT(AN756,1)&lt;="2","At Risk","Others")))))))))</f>
        <v>Needs Attention</v>
      </c>
    </row>
    <row r="757" spans="1:41" x14ac:dyDescent="0.3">
      <c r="A757">
        <v>10212</v>
      </c>
      <c r="B757">
        <v>1986</v>
      </c>
      <c r="C757" t="s">
        <v>41</v>
      </c>
      <c r="D757" t="s">
        <v>35</v>
      </c>
      <c r="E757">
        <v>42386</v>
      </c>
      <c r="F757">
        <v>1</v>
      </c>
      <c r="G757">
        <v>0</v>
      </c>
      <c r="H757" s="1">
        <v>41287</v>
      </c>
      <c r="I757">
        <v>43</v>
      </c>
      <c r="J757">
        <v>65</v>
      </c>
      <c r="K757">
        <v>4</v>
      </c>
      <c r="L757">
        <v>16</v>
      </c>
      <c r="M757">
        <v>0</v>
      </c>
      <c r="N757">
        <v>4</v>
      </c>
      <c r="O757">
        <v>11</v>
      </c>
      <c r="P757">
        <v>1</v>
      </c>
      <c r="Q757">
        <v>3</v>
      </c>
      <c r="R757">
        <v>0</v>
      </c>
      <c r="S757">
        <v>3</v>
      </c>
      <c r="T757">
        <v>8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40</v>
      </c>
      <c r="AC757" s="13">
        <f>SUM(Table13[[#This Row],[MntWines]:[MntGoldProds]])</f>
        <v>100</v>
      </c>
      <c r="AD757" s="13">
        <f>AVERAGE(Table13[[#This Row],[MntWines]:[MntGoldProds]])</f>
        <v>16.666666666666668</v>
      </c>
      <c r="AG757">
        <f>SUM(Table13[[#This Row],[NumDealsPurchases]:[NumStorePurchases]])</f>
        <v>7</v>
      </c>
      <c r="AH757" s="14">
        <f>44232-Table13[[#This Row],[Dt_Customer]]</f>
        <v>2945</v>
      </c>
      <c r="AJ757" s="13">
        <f>Table13[[#This Row],[NumDealsPurchases]]/Table13[[#This Row],[Total Number of Purchases]]*100</f>
        <v>14.285714285714285</v>
      </c>
      <c r="AK757">
        <f>6-ROUNDUP(_xlfn.PERCENTRANK.INC(Table13[Recency],Table13[[#This Row],[Recency]])*5, 0)</f>
        <v>3</v>
      </c>
      <c r="AL757" s="15">
        <f>ROUNDUP(_xlfn.PERCENTRANK.INC(Table13[Total Number of Purchases],Table13[[#This Row],[Total Number of Purchases]])*5,0)</f>
        <v>1</v>
      </c>
      <c r="AM757" s="15">
        <f>ROUNDUP(_xlfn.PERCENTRANK.INC(Table13[Total Spend],Table13[[#This Row],[Total Spend]])*5,0)</f>
        <v>2</v>
      </c>
      <c r="AN757" s="15" t="str">
        <f>Table13[[#This Row],[Recency Score]]&amp;Table13[[#This Row],[Frequency Score]]&amp;Table13[[#This Row],[Monetary Score]]</f>
        <v>312</v>
      </c>
      <c r="AO757" s="15" t="str">
        <f>IF(AN757="555","Champions",
IF(AND(LEFT(AN757,1)="5", MID(AN757,2,1)&gt;="3"),"Loyal Customers",
IF(MID(AN757,2,1)="5","Frequent Buyers",
IF(RIGHT(AN757,1)="5","Big Spenders",
IF(LEFT(AN757,1)="4","Potential Loyalists",
IF(LEFT(AN757,1)="3","Needs Attention",
IF(LEFT(AN757,1)="2","About to Sleep",
IF(LEFT(AN757,1)="1","Lost",
IF(LEFT(AN757,1)&lt;="2","At Risk","Others")))))))))</f>
        <v>Needs Attention</v>
      </c>
    </row>
    <row r="758" spans="1:41" x14ac:dyDescent="0.3">
      <c r="A758">
        <v>7119</v>
      </c>
      <c r="B758">
        <v>1982</v>
      </c>
      <c r="C758" t="s">
        <v>28</v>
      </c>
      <c r="D758" t="s">
        <v>31</v>
      </c>
      <c r="E758">
        <v>68627</v>
      </c>
      <c r="F758">
        <v>0</v>
      </c>
      <c r="G758">
        <v>0</v>
      </c>
      <c r="H758" s="1">
        <v>41286</v>
      </c>
      <c r="I758">
        <v>45</v>
      </c>
      <c r="J758">
        <v>395</v>
      </c>
      <c r="K758">
        <v>15</v>
      </c>
      <c r="L758">
        <v>263</v>
      </c>
      <c r="M758">
        <v>60</v>
      </c>
      <c r="N758">
        <v>54</v>
      </c>
      <c r="O758">
        <v>38</v>
      </c>
      <c r="P758">
        <v>1</v>
      </c>
      <c r="Q758">
        <v>2</v>
      </c>
      <c r="R758">
        <v>3</v>
      </c>
      <c r="S758">
        <v>6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t="s">
        <v>43</v>
      </c>
      <c r="AC758" s="13">
        <f>SUM(Table13[[#This Row],[MntWines]:[MntGoldProds]])</f>
        <v>825</v>
      </c>
      <c r="AD758" s="13">
        <f>AVERAGE(Table13[[#This Row],[MntWines]:[MntGoldProds]])</f>
        <v>137.5</v>
      </c>
      <c r="AG758">
        <f>SUM(Table13[[#This Row],[NumDealsPurchases]:[NumStorePurchases]])</f>
        <v>12</v>
      </c>
      <c r="AH758" s="14">
        <f>44232-Table13[[#This Row],[Dt_Customer]]</f>
        <v>2946</v>
      </c>
      <c r="AJ758" s="13">
        <f>Table13[[#This Row],[NumDealsPurchases]]/Table13[[#This Row],[Total Number of Purchases]]*100</f>
        <v>8.3333333333333321</v>
      </c>
      <c r="AK758">
        <f>6-ROUNDUP(_xlfn.PERCENTRANK.INC(Table13[Recency],Table13[[#This Row],[Recency]])*5, 0)</f>
        <v>3</v>
      </c>
      <c r="AL758" s="15">
        <f>ROUNDUP(_xlfn.PERCENTRANK.INC(Table13[Total Number of Purchases],Table13[[#This Row],[Total Number of Purchases]])*5,0)</f>
        <v>3</v>
      </c>
      <c r="AM758" s="15">
        <f>ROUNDUP(_xlfn.PERCENTRANK.INC(Table13[Total Spend],Table13[[#This Row],[Total Spend]])*5,0)</f>
        <v>4</v>
      </c>
      <c r="AN758" s="15" t="str">
        <f>Table13[[#This Row],[Recency Score]]&amp;Table13[[#This Row],[Frequency Score]]&amp;Table13[[#This Row],[Monetary Score]]</f>
        <v>334</v>
      </c>
      <c r="AO758" s="15" t="str">
        <f>IF(AN758="555","Champions",
IF(AND(LEFT(AN758,1)="5", MID(AN758,2,1)&gt;="3"),"Loyal Customers",
IF(MID(AN758,2,1)="5","Frequent Buyers",
IF(RIGHT(AN758,1)="5","Big Spenders",
IF(LEFT(AN758,1)="4","Potential Loyalists",
IF(LEFT(AN758,1)="3","Needs Attention",
IF(LEFT(AN758,1)="2","About to Sleep",
IF(LEFT(AN758,1)="1","Lost",
IF(LEFT(AN758,1)&lt;="2","At Risk","Others")))))))))</f>
        <v>Needs Attention</v>
      </c>
    </row>
    <row r="759" spans="1:41" x14ac:dyDescent="0.3">
      <c r="A759">
        <v>2157</v>
      </c>
      <c r="B759">
        <v>1972</v>
      </c>
      <c r="C759" t="s">
        <v>28</v>
      </c>
      <c r="D759" t="s">
        <v>35</v>
      </c>
      <c r="E759">
        <v>26290</v>
      </c>
      <c r="F759">
        <v>1</v>
      </c>
      <c r="G759">
        <v>1</v>
      </c>
      <c r="H759" s="1">
        <v>41286</v>
      </c>
      <c r="I759">
        <v>49</v>
      </c>
      <c r="J759">
        <v>15</v>
      </c>
      <c r="K759">
        <v>8</v>
      </c>
      <c r="L759">
        <v>16</v>
      </c>
      <c r="M759">
        <v>11</v>
      </c>
      <c r="N759">
        <v>5</v>
      </c>
      <c r="O759">
        <v>22</v>
      </c>
      <c r="P759">
        <v>4</v>
      </c>
      <c r="Q759">
        <v>2</v>
      </c>
      <c r="R759">
        <v>0</v>
      </c>
      <c r="S759">
        <v>4</v>
      </c>
      <c r="T759">
        <v>6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32</v>
      </c>
      <c r="AC759" s="13">
        <f>SUM(Table13[[#This Row],[MntWines]:[MntGoldProds]])</f>
        <v>77</v>
      </c>
      <c r="AD759" s="13">
        <f>AVERAGE(Table13[[#This Row],[MntWines]:[MntGoldProds]])</f>
        <v>12.833333333333334</v>
      </c>
      <c r="AG759">
        <f>SUM(Table13[[#This Row],[NumDealsPurchases]:[NumStorePurchases]])</f>
        <v>10</v>
      </c>
      <c r="AH759" s="14">
        <f>44232-Table13[[#This Row],[Dt_Customer]]</f>
        <v>2946</v>
      </c>
      <c r="AJ759" s="13">
        <f>Table13[[#This Row],[NumDealsPurchases]]/Table13[[#This Row],[Total Number of Purchases]]*100</f>
        <v>40</v>
      </c>
      <c r="AK759">
        <f>6-ROUNDUP(_xlfn.PERCENTRANK.INC(Table13[Recency],Table13[[#This Row],[Recency]])*5, 0)</f>
        <v>3</v>
      </c>
      <c r="AL759" s="15">
        <f>ROUNDUP(_xlfn.PERCENTRANK.INC(Table13[Total Number of Purchases],Table13[[#This Row],[Total Number of Purchases]])*5,0)</f>
        <v>2</v>
      </c>
      <c r="AM759" s="15">
        <f>ROUNDUP(_xlfn.PERCENTRANK.INC(Table13[Total Spend],Table13[[#This Row],[Total Spend]])*5,0)</f>
        <v>2</v>
      </c>
      <c r="AN759" s="15" t="str">
        <f>Table13[[#This Row],[Recency Score]]&amp;Table13[[#This Row],[Frequency Score]]&amp;Table13[[#This Row],[Monetary Score]]</f>
        <v>322</v>
      </c>
      <c r="AO759" s="15" t="str">
        <f>IF(AN759="555","Champions",
IF(AND(LEFT(AN759,1)="5", MID(AN759,2,1)&gt;="3"),"Loyal Customers",
IF(MID(AN759,2,1)="5","Frequent Buyers",
IF(RIGHT(AN759,1)="5","Big Spenders",
IF(LEFT(AN759,1)="4","Potential Loyalists",
IF(LEFT(AN759,1)="3","Needs Attention",
IF(LEFT(AN759,1)="2","About to Sleep",
IF(LEFT(AN759,1)="1","Lost",
IF(LEFT(AN759,1)&lt;="2","At Risk","Others")))))))))</f>
        <v>Needs Attention</v>
      </c>
    </row>
    <row r="760" spans="1:41" x14ac:dyDescent="0.3">
      <c r="A760">
        <v>8977</v>
      </c>
      <c r="B760">
        <v>1985</v>
      </c>
      <c r="C760" t="s">
        <v>44</v>
      </c>
      <c r="D760" t="s">
        <v>31</v>
      </c>
      <c r="E760">
        <v>16581</v>
      </c>
      <c r="F760">
        <v>0</v>
      </c>
      <c r="G760">
        <v>0</v>
      </c>
      <c r="H760" s="1">
        <v>41286</v>
      </c>
      <c r="I760">
        <v>51</v>
      </c>
      <c r="J760">
        <v>1</v>
      </c>
      <c r="K760">
        <v>3</v>
      </c>
      <c r="L760">
        <v>4</v>
      </c>
      <c r="M760">
        <v>2</v>
      </c>
      <c r="N760">
        <v>3</v>
      </c>
      <c r="O760">
        <v>11</v>
      </c>
      <c r="P760">
        <v>1</v>
      </c>
      <c r="Q760">
        <v>0</v>
      </c>
      <c r="R760">
        <v>0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t="s">
        <v>30</v>
      </c>
      <c r="AC760" s="13">
        <f>SUM(Table13[[#This Row],[MntWines]:[MntGoldProds]])</f>
        <v>24</v>
      </c>
      <c r="AD760" s="13">
        <f>AVERAGE(Table13[[#This Row],[MntWines]:[MntGoldProds]])</f>
        <v>4</v>
      </c>
      <c r="AG760">
        <f>SUM(Table13[[#This Row],[NumDealsPurchases]:[NumStorePurchases]])</f>
        <v>4</v>
      </c>
      <c r="AH760" s="14">
        <f>44232-Table13[[#This Row],[Dt_Customer]]</f>
        <v>2946</v>
      </c>
      <c r="AJ760" s="13">
        <f>Table13[[#This Row],[NumDealsPurchases]]/Table13[[#This Row],[Total Number of Purchases]]*100</f>
        <v>25</v>
      </c>
      <c r="AK760">
        <f>6-ROUNDUP(_xlfn.PERCENTRANK.INC(Table13[Recency],Table13[[#This Row],[Recency]])*5, 0)</f>
        <v>3</v>
      </c>
      <c r="AL760" s="15">
        <f>ROUNDUP(_xlfn.PERCENTRANK.INC(Table13[Total Number of Purchases],Table13[[#This Row],[Total Number of Purchases]])*5,0)</f>
        <v>1</v>
      </c>
      <c r="AM760" s="15">
        <f>ROUNDUP(_xlfn.PERCENTRANK.INC(Table13[Total Spend],Table13[[#This Row],[Total Spend]])*5,0)</f>
        <v>1</v>
      </c>
      <c r="AN760" s="15" t="str">
        <f>Table13[[#This Row],[Recency Score]]&amp;Table13[[#This Row],[Frequency Score]]&amp;Table13[[#This Row],[Monetary Score]]</f>
        <v>311</v>
      </c>
      <c r="AO760" s="15" t="str">
        <f>IF(AN760="555","Champions",
IF(AND(LEFT(AN760,1)="5", MID(AN760,2,1)&gt;="3"),"Loyal Customers",
IF(MID(AN760,2,1)="5","Frequent Buyers",
IF(RIGHT(AN760,1)="5","Big Spenders",
IF(LEFT(AN760,1)="4","Potential Loyalists",
IF(LEFT(AN760,1)="3","Needs Attention",
IF(LEFT(AN760,1)="2","About to Sleep",
IF(LEFT(AN760,1)="1","Lost",
IF(LEFT(AN760,1)&lt;="2","At Risk","Others")))))))))</f>
        <v>Needs Attention</v>
      </c>
    </row>
    <row r="761" spans="1:41" x14ac:dyDescent="0.3">
      <c r="A761">
        <v>9076</v>
      </c>
      <c r="B761">
        <v>1980</v>
      </c>
      <c r="C761" t="s">
        <v>37</v>
      </c>
      <c r="D761" t="s">
        <v>33</v>
      </c>
      <c r="E761">
        <v>30732</v>
      </c>
      <c r="F761">
        <v>1</v>
      </c>
      <c r="G761">
        <v>0</v>
      </c>
      <c r="H761" s="1">
        <v>41279</v>
      </c>
      <c r="I761">
        <v>44</v>
      </c>
      <c r="J761">
        <v>155</v>
      </c>
      <c r="K761">
        <v>1</v>
      </c>
      <c r="L761">
        <v>25</v>
      </c>
      <c r="M761">
        <v>0</v>
      </c>
      <c r="N761">
        <v>1</v>
      </c>
      <c r="O761">
        <v>3</v>
      </c>
      <c r="P761">
        <v>4</v>
      </c>
      <c r="Q761">
        <v>4</v>
      </c>
      <c r="R761">
        <v>1</v>
      </c>
      <c r="S761">
        <v>4</v>
      </c>
      <c r="T761">
        <v>8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43</v>
      </c>
      <c r="AC761" s="13">
        <f>SUM(Table13[[#This Row],[MntWines]:[MntGoldProds]])</f>
        <v>185</v>
      </c>
      <c r="AD761" s="13">
        <f>AVERAGE(Table13[[#This Row],[MntWines]:[MntGoldProds]])</f>
        <v>30.833333333333332</v>
      </c>
      <c r="AG761">
        <f>SUM(Table13[[#This Row],[NumDealsPurchases]:[NumStorePurchases]])</f>
        <v>13</v>
      </c>
      <c r="AH761" s="14">
        <f>44232-Table13[[#This Row],[Dt_Customer]]</f>
        <v>2953</v>
      </c>
      <c r="AJ761" s="13">
        <f>Table13[[#This Row],[NumDealsPurchases]]/Table13[[#This Row],[Total Number of Purchases]]*100</f>
        <v>30.76923076923077</v>
      </c>
      <c r="AK761">
        <f>6-ROUNDUP(_xlfn.PERCENTRANK.INC(Table13[Recency],Table13[[#This Row],[Recency]])*5, 0)</f>
        <v>3</v>
      </c>
      <c r="AL761" s="15">
        <f>ROUNDUP(_xlfn.PERCENTRANK.INC(Table13[Total Number of Purchases],Table13[[#This Row],[Total Number of Purchases]])*5,0)</f>
        <v>3</v>
      </c>
      <c r="AM761" s="15">
        <f>ROUNDUP(_xlfn.PERCENTRANK.INC(Table13[Total Spend],Table13[[#This Row],[Total Spend]])*5,0)</f>
        <v>2</v>
      </c>
      <c r="AN761" s="15" t="str">
        <f>Table13[[#This Row],[Recency Score]]&amp;Table13[[#This Row],[Frequency Score]]&amp;Table13[[#This Row],[Monetary Score]]</f>
        <v>332</v>
      </c>
      <c r="AO761" s="15" t="str">
        <f>IF(AN761="555","Champions",
IF(AND(LEFT(AN761,1)="5", MID(AN761,2,1)&gt;="3"),"Loyal Customers",
IF(MID(AN761,2,1)="5","Frequent Buyers",
IF(RIGHT(AN761,1)="5","Big Spenders",
IF(LEFT(AN761,1)="4","Potential Loyalists",
IF(LEFT(AN761,1)="3","Needs Attention",
IF(LEFT(AN761,1)="2","About to Sleep",
IF(LEFT(AN761,1)="1","Lost",
IF(LEFT(AN761,1)&lt;="2","At Risk","Others")))))))))</f>
        <v>Needs Attention</v>
      </c>
    </row>
    <row r="762" spans="1:41" x14ac:dyDescent="0.3">
      <c r="A762">
        <v>1331</v>
      </c>
      <c r="B762">
        <v>1977</v>
      </c>
      <c r="C762" t="s">
        <v>28</v>
      </c>
      <c r="D762" t="s">
        <v>31</v>
      </c>
      <c r="E762">
        <v>35790</v>
      </c>
      <c r="F762">
        <v>1</v>
      </c>
      <c r="G762">
        <v>0</v>
      </c>
      <c r="H762" s="1">
        <v>41276</v>
      </c>
      <c r="I762">
        <v>54</v>
      </c>
      <c r="J762">
        <v>12</v>
      </c>
      <c r="K762">
        <v>6</v>
      </c>
      <c r="L762">
        <v>20</v>
      </c>
      <c r="M762">
        <v>30</v>
      </c>
      <c r="N762">
        <v>1</v>
      </c>
      <c r="O762">
        <v>3</v>
      </c>
      <c r="P762">
        <v>2</v>
      </c>
      <c r="Q762">
        <v>2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 t="s">
        <v>36</v>
      </c>
      <c r="AC762" s="13">
        <f>SUM(Table13[[#This Row],[MntWines]:[MntGoldProds]])</f>
        <v>72</v>
      </c>
      <c r="AD762" s="13">
        <f>AVERAGE(Table13[[#This Row],[MntWines]:[MntGoldProds]])</f>
        <v>12</v>
      </c>
      <c r="AG762">
        <f>SUM(Table13[[#This Row],[NumDealsPurchases]:[NumStorePurchases]])</f>
        <v>7</v>
      </c>
      <c r="AH762" s="14">
        <f>44232-Table13[[#This Row],[Dt_Customer]]</f>
        <v>2956</v>
      </c>
      <c r="AJ762" s="13">
        <f>Table13[[#This Row],[NumDealsPurchases]]/Table13[[#This Row],[Total Number of Purchases]]*100</f>
        <v>28.571428571428569</v>
      </c>
      <c r="AK762">
        <f>6-ROUNDUP(_xlfn.PERCENTRANK.INC(Table13[Recency],Table13[[#This Row],[Recency]])*5, 0)</f>
        <v>3</v>
      </c>
      <c r="AL762" s="15">
        <f>ROUNDUP(_xlfn.PERCENTRANK.INC(Table13[Total Number of Purchases],Table13[[#This Row],[Total Number of Purchases]])*5,0)</f>
        <v>1</v>
      </c>
      <c r="AM762" s="15">
        <f>ROUNDUP(_xlfn.PERCENTRANK.INC(Table13[Total Spend],Table13[[#This Row],[Total Spend]])*5,0)</f>
        <v>2</v>
      </c>
      <c r="AN762" s="15" t="str">
        <f>Table13[[#This Row],[Recency Score]]&amp;Table13[[#This Row],[Frequency Score]]&amp;Table13[[#This Row],[Monetary Score]]</f>
        <v>312</v>
      </c>
      <c r="AO762" s="15" t="str">
        <f>IF(AN762="555","Champions",
IF(AND(LEFT(AN762,1)="5", MID(AN762,2,1)&gt;="3"),"Loyal Customers",
IF(MID(AN762,2,1)="5","Frequent Buyers",
IF(RIGHT(AN762,1)="5","Big Spenders",
IF(LEFT(AN762,1)="4","Potential Loyalists",
IF(LEFT(AN762,1)="3","Needs Attention",
IF(LEFT(AN762,1)="2","About to Sleep",
IF(LEFT(AN762,1)="1","Lost",
IF(LEFT(AN762,1)&lt;="2","At Risk","Others")))))))))</f>
        <v>Needs Attention</v>
      </c>
    </row>
    <row r="763" spans="1:41" x14ac:dyDescent="0.3">
      <c r="A763">
        <v>10841</v>
      </c>
      <c r="B763">
        <v>1975</v>
      </c>
      <c r="C763" t="s">
        <v>37</v>
      </c>
      <c r="D763" t="s">
        <v>35</v>
      </c>
      <c r="E763">
        <v>56559</v>
      </c>
      <c r="F763">
        <v>0</v>
      </c>
      <c r="G763">
        <v>1</v>
      </c>
      <c r="H763" s="1">
        <v>41268</v>
      </c>
      <c r="I763">
        <v>46</v>
      </c>
      <c r="J763">
        <v>226</v>
      </c>
      <c r="K763">
        <v>22</v>
      </c>
      <c r="L763">
        <v>133</v>
      </c>
      <c r="M763">
        <v>41</v>
      </c>
      <c r="N763">
        <v>31</v>
      </c>
      <c r="O763">
        <v>31</v>
      </c>
      <c r="P763">
        <v>3</v>
      </c>
      <c r="Q763">
        <v>4</v>
      </c>
      <c r="R763">
        <v>3</v>
      </c>
      <c r="S763">
        <v>8</v>
      </c>
      <c r="T763">
        <v>4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t="s">
        <v>30</v>
      </c>
      <c r="AC763" s="13">
        <f>SUM(Table13[[#This Row],[MntWines]:[MntGoldProds]])</f>
        <v>484</v>
      </c>
      <c r="AD763" s="13">
        <f>AVERAGE(Table13[[#This Row],[MntWines]:[MntGoldProds]])</f>
        <v>80.666666666666671</v>
      </c>
      <c r="AG763">
        <f>SUM(Table13[[#This Row],[NumDealsPurchases]:[NumStorePurchases]])</f>
        <v>18</v>
      </c>
      <c r="AH763" s="14">
        <f>44232-Table13[[#This Row],[Dt_Customer]]</f>
        <v>2964</v>
      </c>
      <c r="AJ763" s="13">
        <f>Table13[[#This Row],[NumDealsPurchases]]/Table13[[#This Row],[Total Number of Purchases]]*100</f>
        <v>16.666666666666664</v>
      </c>
      <c r="AK763">
        <f>6-ROUNDUP(_xlfn.PERCENTRANK.INC(Table13[Recency],Table13[[#This Row],[Recency]])*5, 0)</f>
        <v>3</v>
      </c>
      <c r="AL763" s="15">
        <f>ROUNDUP(_xlfn.PERCENTRANK.INC(Table13[Total Number of Purchases],Table13[[#This Row],[Total Number of Purchases]])*5,0)</f>
        <v>4</v>
      </c>
      <c r="AM763" s="15">
        <f>ROUNDUP(_xlfn.PERCENTRANK.INC(Table13[Total Spend],Table13[[#This Row],[Total Spend]])*5,0)</f>
        <v>3</v>
      </c>
      <c r="AN763" s="15" t="str">
        <f>Table13[[#This Row],[Recency Score]]&amp;Table13[[#This Row],[Frequency Score]]&amp;Table13[[#This Row],[Monetary Score]]</f>
        <v>343</v>
      </c>
      <c r="AO763" s="15" t="str">
        <f>IF(AN763="555","Champions",
IF(AND(LEFT(AN763,1)="5", MID(AN763,2,1)&gt;="3"),"Loyal Customers",
IF(MID(AN763,2,1)="5","Frequent Buyers",
IF(RIGHT(AN763,1)="5","Big Spenders",
IF(LEFT(AN763,1)="4","Potential Loyalists",
IF(LEFT(AN763,1)="3","Needs Attention",
IF(LEFT(AN763,1)="2","About to Sleep",
IF(LEFT(AN763,1)="1","Lost",
IF(LEFT(AN763,1)&lt;="2","At Risk","Others")))))))))</f>
        <v>Needs Attention</v>
      </c>
    </row>
    <row r="764" spans="1:41" x14ac:dyDescent="0.3">
      <c r="A764">
        <v>9736</v>
      </c>
      <c r="B764">
        <v>1980</v>
      </c>
      <c r="C764" t="s">
        <v>28</v>
      </c>
      <c r="D764" t="s">
        <v>33</v>
      </c>
      <c r="E764">
        <v>41850</v>
      </c>
      <c r="F764">
        <v>1</v>
      </c>
      <c r="G764">
        <v>1</v>
      </c>
      <c r="H764" s="1">
        <v>41267</v>
      </c>
      <c r="I764">
        <v>51</v>
      </c>
      <c r="J764">
        <v>53</v>
      </c>
      <c r="K764">
        <v>5</v>
      </c>
      <c r="L764">
        <v>19</v>
      </c>
      <c r="M764">
        <v>2</v>
      </c>
      <c r="N764">
        <v>13</v>
      </c>
      <c r="O764">
        <v>4</v>
      </c>
      <c r="P764">
        <v>3</v>
      </c>
      <c r="Q764">
        <v>3</v>
      </c>
      <c r="R764">
        <v>0</v>
      </c>
      <c r="S764">
        <v>3</v>
      </c>
      <c r="T764">
        <v>8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34</v>
      </c>
      <c r="AC764" s="13">
        <f>SUM(Table13[[#This Row],[MntWines]:[MntGoldProds]])</f>
        <v>96</v>
      </c>
      <c r="AD764" s="13">
        <f>AVERAGE(Table13[[#This Row],[MntWines]:[MntGoldProds]])</f>
        <v>16</v>
      </c>
      <c r="AG764">
        <f>SUM(Table13[[#This Row],[NumDealsPurchases]:[NumStorePurchases]])</f>
        <v>9</v>
      </c>
      <c r="AH764" s="14">
        <f>44232-Table13[[#This Row],[Dt_Customer]]</f>
        <v>2965</v>
      </c>
      <c r="AJ764" s="13">
        <f>Table13[[#This Row],[NumDealsPurchases]]/Table13[[#This Row],[Total Number of Purchases]]*100</f>
        <v>33.333333333333329</v>
      </c>
      <c r="AK764">
        <f>6-ROUNDUP(_xlfn.PERCENTRANK.INC(Table13[Recency],Table13[[#This Row],[Recency]])*5, 0)</f>
        <v>3</v>
      </c>
      <c r="AL764" s="15">
        <f>ROUNDUP(_xlfn.PERCENTRANK.INC(Table13[Total Number of Purchases],Table13[[#This Row],[Total Number of Purchases]])*5,0)</f>
        <v>2</v>
      </c>
      <c r="AM764" s="15">
        <f>ROUNDUP(_xlfn.PERCENTRANK.INC(Table13[Total Spend],Table13[[#This Row],[Total Spend]])*5,0)</f>
        <v>2</v>
      </c>
      <c r="AN764" s="15" t="str">
        <f>Table13[[#This Row],[Recency Score]]&amp;Table13[[#This Row],[Frequency Score]]&amp;Table13[[#This Row],[Monetary Score]]</f>
        <v>322</v>
      </c>
      <c r="AO764" s="15" t="str">
        <f>IF(AN764="555","Champions",
IF(AND(LEFT(AN764,1)="5", MID(AN764,2,1)&gt;="3"),"Loyal Customers",
IF(MID(AN764,2,1)="5","Frequent Buyers",
IF(RIGHT(AN764,1)="5","Big Spenders",
IF(LEFT(AN764,1)="4","Potential Loyalists",
IF(LEFT(AN764,1)="3","Needs Attention",
IF(LEFT(AN764,1)="2","About to Sleep",
IF(LEFT(AN764,1)="1","Lost",
IF(LEFT(AN764,1)&lt;="2","At Risk","Others")))))))))</f>
        <v>Needs Attention</v>
      </c>
    </row>
    <row r="765" spans="1:41" x14ac:dyDescent="0.3">
      <c r="A765">
        <v>5995</v>
      </c>
      <c r="B765">
        <v>1962</v>
      </c>
      <c r="C765" t="s">
        <v>28</v>
      </c>
      <c r="D765" t="s">
        <v>29</v>
      </c>
      <c r="E765">
        <v>39552</v>
      </c>
      <c r="F765">
        <v>1</v>
      </c>
      <c r="G765">
        <v>1</v>
      </c>
      <c r="H765" s="1">
        <v>41261</v>
      </c>
      <c r="I765">
        <v>54</v>
      </c>
      <c r="J765">
        <v>165</v>
      </c>
      <c r="K765">
        <v>3</v>
      </c>
      <c r="L765">
        <v>147</v>
      </c>
      <c r="M765">
        <v>4</v>
      </c>
      <c r="N765">
        <v>24</v>
      </c>
      <c r="O765">
        <v>41</v>
      </c>
      <c r="P765">
        <v>7</v>
      </c>
      <c r="Q765">
        <v>6</v>
      </c>
      <c r="R765">
        <v>2</v>
      </c>
      <c r="S765">
        <v>5</v>
      </c>
      <c r="T765">
        <v>8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 t="s">
        <v>30</v>
      </c>
      <c r="AC765" s="13">
        <f>SUM(Table13[[#This Row],[MntWines]:[MntGoldProds]])</f>
        <v>384</v>
      </c>
      <c r="AD765" s="13">
        <f>AVERAGE(Table13[[#This Row],[MntWines]:[MntGoldProds]])</f>
        <v>64</v>
      </c>
      <c r="AG765">
        <f>SUM(Table13[[#This Row],[NumDealsPurchases]:[NumStorePurchases]])</f>
        <v>20</v>
      </c>
      <c r="AH765" s="14">
        <f>44232-Table13[[#This Row],[Dt_Customer]]</f>
        <v>2971</v>
      </c>
      <c r="AJ765" s="13">
        <f>Table13[[#This Row],[NumDealsPurchases]]/Table13[[#This Row],[Total Number of Purchases]]*100</f>
        <v>35</v>
      </c>
      <c r="AK765">
        <f>6-ROUNDUP(_xlfn.PERCENTRANK.INC(Table13[Recency],Table13[[#This Row],[Recency]])*5, 0)</f>
        <v>3</v>
      </c>
      <c r="AL765" s="15">
        <f>ROUNDUP(_xlfn.PERCENTRANK.INC(Table13[Total Number of Purchases],Table13[[#This Row],[Total Number of Purchases]])*5,0)</f>
        <v>4</v>
      </c>
      <c r="AM765" s="15">
        <f>ROUNDUP(_xlfn.PERCENTRANK.INC(Table13[Total Spend],Table13[[#This Row],[Total Spend]])*5,0)</f>
        <v>3</v>
      </c>
      <c r="AN765" s="15" t="str">
        <f>Table13[[#This Row],[Recency Score]]&amp;Table13[[#This Row],[Frequency Score]]&amp;Table13[[#This Row],[Monetary Score]]</f>
        <v>343</v>
      </c>
      <c r="AO765" s="15" t="str">
        <f>IF(AN765="555","Champions",
IF(AND(LEFT(AN765,1)="5", MID(AN765,2,1)&gt;="3"),"Loyal Customers",
IF(MID(AN765,2,1)="5","Frequent Buyers",
IF(RIGHT(AN765,1)="5","Big Spenders",
IF(LEFT(AN765,1)="4","Potential Loyalists",
IF(LEFT(AN765,1)="3","Needs Attention",
IF(LEFT(AN765,1)="2","About to Sleep",
IF(LEFT(AN765,1)="1","Lost",
IF(LEFT(AN765,1)&lt;="2","At Risk","Others")))))))))</f>
        <v>Needs Attention</v>
      </c>
    </row>
    <row r="766" spans="1:41" x14ac:dyDescent="0.3">
      <c r="A766">
        <v>6682</v>
      </c>
      <c r="B766">
        <v>1973</v>
      </c>
      <c r="C766" t="s">
        <v>44</v>
      </c>
      <c r="D766" t="s">
        <v>33</v>
      </c>
      <c r="E766">
        <v>18978</v>
      </c>
      <c r="F766">
        <v>1</v>
      </c>
      <c r="G766">
        <v>0</v>
      </c>
      <c r="H766" s="1">
        <v>41254</v>
      </c>
      <c r="I766">
        <v>41</v>
      </c>
      <c r="J766">
        <v>2</v>
      </c>
      <c r="K766">
        <v>8</v>
      </c>
      <c r="L766">
        <v>1</v>
      </c>
      <c r="M766">
        <v>4</v>
      </c>
      <c r="N766">
        <v>7</v>
      </c>
      <c r="O766">
        <v>15</v>
      </c>
      <c r="P766">
        <v>1</v>
      </c>
      <c r="Q766">
        <v>1</v>
      </c>
      <c r="R766">
        <v>0</v>
      </c>
      <c r="S766">
        <v>3</v>
      </c>
      <c r="T766">
        <v>8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30</v>
      </c>
      <c r="AC766" s="13">
        <f>SUM(Table13[[#This Row],[MntWines]:[MntGoldProds]])</f>
        <v>37</v>
      </c>
      <c r="AD766" s="13">
        <f>AVERAGE(Table13[[#This Row],[MntWines]:[MntGoldProds]])</f>
        <v>6.166666666666667</v>
      </c>
      <c r="AG766">
        <f>SUM(Table13[[#This Row],[NumDealsPurchases]:[NumStorePurchases]])</f>
        <v>5</v>
      </c>
      <c r="AH766" s="14">
        <f>44232-Table13[[#This Row],[Dt_Customer]]</f>
        <v>2978</v>
      </c>
      <c r="AJ766" s="13">
        <f>Table13[[#This Row],[NumDealsPurchases]]/Table13[[#This Row],[Total Number of Purchases]]*100</f>
        <v>20</v>
      </c>
      <c r="AK766">
        <f>6-ROUNDUP(_xlfn.PERCENTRANK.INC(Table13[Recency],Table13[[#This Row],[Recency]])*5, 0)</f>
        <v>3</v>
      </c>
      <c r="AL766" s="15">
        <f>ROUNDUP(_xlfn.PERCENTRANK.INC(Table13[Total Number of Purchases],Table13[[#This Row],[Total Number of Purchases]])*5,0)</f>
        <v>1</v>
      </c>
      <c r="AM766" s="15">
        <f>ROUNDUP(_xlfn.PERCENTRANK.INC(Table13[Total Spend],Table13[[#This Row],[Total Spend]])*5,0)</f>
        <v>1</v>
      </c>
      <c r="AN766" s="15" t="str">
        <f>Table13[[#This Row],[Recency Score]]&amp;Table13[[#This Row],[Frequency Score]]&amp;Table13[[#This Row],[Monetary Score]]</f>
        <v>311</v>
      </c>
      <c r="AO766" s="15" t="str">
        <f>IF(AN766="555","Champions",
IF(AND(LEFT(AN766,1)="5", MID(AN766,2,1)&gt;="3"),"Loyal Customers",
IF(MID(AN766,2,1)="5","Frequent Buyers",
IF(RIGHT(AN766,1)="5","Big Spenders",
IF(LEFT(AN766,1)="4","Potential Loyalists",
IF(LEFT(AN766,1)="3","Needs Attention",
IF(LEFT(AN766,1)="2","About to Sleep",
IF(LEFT(AN766,1)="1","Lost",
IF(LEFT(AN766,1)&lt;="2","At Risk","Others")))))))))</f>
        <v>Needs Attention</v>
      </c>
    </row>
    <row r="767" spans="1:41" x14ac:dyDescent="0.3">
      <c r="A767">
        <v>3850</v>
      </c>
      <c r="B767">
        <v>1963</v>
      </c>
      <c r="C767" t="s">
        <v>44</v>
      </c>
      <c r="D767" t="s">
        <v>35</v>
      </c>
      <c r="E767">
        <v>14918</v>
      </c>
      <c r="F767">
        <v>0</v>
      </c>
      <c r="G767">
        <v>1</v>
      </c>
      <c r="H767" s="1">
        <v>41250</v>
      </c>
      <c r="I767">
        <v>52</v>
      </c>
      <c r="J767">
        <v>3</v>
      </c>
      <c r="K767">
        <v>3</v>
      </c>
      <c r="L767">
        <v>3</v>
      </c>
      <c r="M767">
        <v>15</v>
      </c>
      <c r="N767">
        <v>4</v>
      </c>
      <c r="O767">
        <v>15</v>
      </c>
      <c r="P767">
        <v>1</v>
      </c>
      <c r="Q767">
        <v>1</v>
      </c>
      <c r="R767">
        <v>0</v>
      </c>
      <c r="S767">
        <v>3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40</v>
      </c>
      <c r="AC767" s="13">
        <f>SUM(Table13[[#This Row],[MntWines]:[MntGoldProds]])</f>
        <v>43</v>
      </c>
      <c r="AD767" s="13">
        <f>AVERAGE(Table13[[#This Row],[MntWines]:[MntGoldProds]])</f>
        <v>7.166666666666667</v>
      </c>
      <c r="AG767">
        <f>SUM(Table13[[#This Row],[NumDealsPurchases]:[NumStorePurchases]])</f>
        <v>5</v>
      </c>
      <c r="AH767" s="14">
        <f>44232-Table13[[#This Row],[Dt_Customer]]</f>
        <v>2982</v>
      </c>
      <c r="AJ767" s="13">
        <f>Table13[[#This Row],[NumDealsPurchases]]/Table13[[#This Row],[Total Number of Purchases]]*100</f>
        <v>20</v>
      </c>
      <c r="AK767">
        <f>6-ROUNDUP(_xlfn.PERCENTRANK.INC(Table13[Recency],Table13[[#This Row],[Recency]])*5, 0)</f>
        <v>3</v>
      </c>
      <c r="AL767" s="15">
        <f>ROUNDUP(_xlfn.PERCENTRANK.INC(Table13[Total Number of Purchases],Table13[[#This Row],[Total Number of Purchases]])*5,0)</f>
        <v>1</v>
      </c>
      <c r="AM767" s="15">
        <f>ROUNDUP(_xlfn.PERCENTRANK.INC(Table13[Total Spend],Table13[[#This Row],[Total Spend]])*5,0)</f>
        <v>1</v>
      </c>
      <c r="AN767" s="15" t="str">
        <f>Table13[[#This Row],[Recency Score]]&amp;Table13[[#This Row],[Frequency Score]]&amp;Table13[[#This Row],[Monetary Score]]</f>
        <v>311</v>
      </c>
      <c r="AO767" s="15" t="str">
        <f>IF(AN767="555","Champions",
IF(AND(LEFT(AN767,1)="5", MID(AN767,2,1)&gt;="3"),"Loyal Customers",
IF(MID(AN767,2,1)="5","Frequent Buyers",
IF(RIGHT(AN767,1)="5","Big Spenders",
IF(LEFT(AN767,1)="4","Potential Loyalists",
IF(LEFT(AN767,1)="3","Needs Attention",
IF(LEFT(AN767,1)="2","About to Sleep",
IF(LEFT(AN767,1)="1","Lost",
IF(LEFT(AN767,1)&lt;="2","At Risk","Others")))))))))</f>
        <v>Needs Attention</v>
      </c>
    </row>
    <row r="768" spans="1:41" x14ac:dyDescent="0.3">
      <c r="A768">
        <v>10913</v>
      </c>
      <c r="B768">
        <v>1984</v>
      </c>
      <c r="C768" t="s">
        <v>41</v>
      </c>
      <c r="D768" t="s">
        <v>31</v>
      </c>
      <c r="E768">
        <v>31385</v>
      </c>
      <c r="F768">
        <v>1</v>
      </c>
      <c r="G768">
        <v>0</v>
      </c>
      <c r="H768" s="1">
        <v>41248</v>
      </c>
      <c r="I768">
        <v>56</v>
      </c>
      <c r="J768">
        <v>3</v>
      </c>
      <c r="K768">
        <v>2</v>
      </c>
      <c r="L768">
        <v>12</v>
      </c>
      <c r="M768">
        <v>0</v>
      </c>
      <c r="N768">
        <v>1</v>
      </c>
      <c r="O768">
        <v>9</v>
      </c>
      <c r="P768">
        <v>1</v>
      </c>
      <c r="Q768">
        <v>1</v>
      </c>
      <c r="R768">
        <v>0</v>
      </c>
      <c r="S768">
        <v>2</v>
      </c>
      <c r="T768">
        <v>8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1</v>
      </c>
      <c r="AA768">
        <v>0</v>
      </c>
      <c r="AB768" t="s">
        <v>30</v>
      </c>
      <c r="AC768" s="13">
        <f>SUM(Table13[[#This Row],[MntWines]:[MntGoldProds]])</f>
        <v>27</v>
      </c>
      <c r="AD768" s="13">
        <f>AVERAGE(Table13[[#This Row],[MntWines]:[MntGoldProds]])</f>
        <v>4.5</v>
      </c>
      <c r="AG768">
        <f>SUM(Table13[[#This Row],[NumDealsPurchases]:[NumStorePurchases]])</f>
        <v>4</v>
      </c>
      <c r="AH768" s="14">
        <f>44232-Table13[[#This Row],[Dt_Customer]]</f>
        <v>2984</v>
      </c>
      <c r="AJ768" s="13">
        <f>Table13[[#This Row],[NumDealsPurchases]]/Table13[[#This Row],[Total Number of Purchases]]*100</f>
        <v>25</v>
      </c>
      <c r="AK768">
        <f>6-ROUNDUP(_xlfn.PERCENTRANK.INC(Table13[Recency],Table13[[#This Row],[Recency]])*5, 0)</f>
        <v>3</v>
      </c>
      <c r="AL768" s="15">
        <f>ROUNDUP(_xlfn.PERCENTRANK.INC(Table13[Total Number of Purchases],Table13[[#This Row],[Total Number of Purchases]])*5,0)</f>
        <v>1</v>
      </c>
      <c r="AM768" s="15">
        <f>ROUNDUP(_xlfn.PERCENTRANK.INC(Table13[Total Spend],Table13[[#This Row],[Total Spend]])*5,0)</f>
        <v>1</v>
      </c>
      <c r="AN768" s="15" t="str">
        <f>Table13[[#This Row],[Recency Score]]&amp;Table13[[#This Row],[Frequency Score]]&amp;Table13[[#This Row],[Monetary Score]]</f>
        <v>311</v>
      </c>
      <c r="AO768" s="15" t="str">
        <f>IF(AN768="555","Champions",
IF(AND(LEFT(AN768,1)="5", MID(AN768,2,1)&gt;="3"),"Loyal Customers",
IF(MID(AN768,2,1)="5","Frequent Buyers",
IF(RIGHT(AN768,1)="5","Big Spenders",
IF(LEFT(AN768,1)="4","Potential Loyalists",
IF(LEFT(AN768,1)="3","Needs Attention",
IF(LEFT(AN768,1)="2","About to Sleep",
IF(LEFT(AN768,1)="1","Lost",
IF(LEFT(AN768,1)&lt;="2","At Risk","Others")))))))))</f>
        <v>Needs Attention</v>
      </c>
    </row>
    <row r="769" spans="1:41" x14ac:dyDescent="0.3">
      <c r="A769">
        <v>3518</v>
      </c>
      <c r="B769">
        <v>1983</v>
      </c>
      <c r="C769" t="s">
        <v>28</v>
      </c>
      <c r="D769" t="s">
        <v>33</v>
      </c>
      <c r="E769">
        <v>25271</v>
      </c>
      <c r="F769">
        <v>1</v>
      </c>
      <c r="G769">
        <v>0</v>
      </c>
      <c r="H769" s="1">
        <v>41248</v>
      </c>
      <c r="I769">
        <v>45</v>
      </c>
      <c r="J769">
        <v>10</v>
      </c>
      <c r="K769">
        <v>1</v>
      </c>
      <c r="L769">
        <v>18</v>
      </c>
      <c r="M769">
        <v>10</v>
      </c>
      <c r="N769">
        <v>4</v>
      </c>
      <c r="O769">
        <v>7</v>
      </c>
      <c r="P769">
        <v>1</v>
      </c>
      <c r="Q769">
        <v>1</v>
      </c>
      <c r="R769">
        <v>1</v>
      </c>
      <c r="S769">
        <v>2</v>
      </c>
      <c r="T769">
        <v>9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t="s">
        <v>40</v>
      </c>
      <c r="AC769" s="13">
        <f>SUM(Table13[[#This Row],[MntWines]:[MntGoldProds]])</f>
        <v>50</v>
      </c>
      <c r="AD769" s="13">
        <f>AVERAGE(Table13[[#This Row],[MntWines]:[MntGoldProds]])</f>
        <v>8.3333333333333339</v>
      </c>
      <c r="AG769">
        <f>SUM(Table13[[#This Row],[NumDealsPurchases]:[NumStorePurchases]])</f>
        <v>5</v>
      </c>
      <c r="AH769" s="14">
        <f>44232-Table13[[#This Row],[Dt_Customer]]</f>
        <v>2984</v>
      </c>
      <c r="AJ769" s="13">
        <f>Table13[[#This Row],[NumDealsPurchases]]/Table13[[#This Row],[Total Number of Purchases]]*100</f>
        <v>20</v>
      </c>
      <c r="AK769">
        <f>6-ROUNDUP(_xlfn.PERCENTRANK.INC(Table13[Recency],Table13[[#This Row],[Recency]])*5, 0)</f>
        <v>3</v>
      </c>
      <c r="AL769" s="15">
        <f>ROUNDUP(_xlfn.PERCENTRANK.INC(Table13[Total Number of Purchases],Table13[[#This Row],[Total Number of Purchases]])*5,0)</f>
        <v>1</v>
      </c>
      <c r="AM769" s="15">
        <f>ROUNDUP(_xlfn.PERCENTRANK.INC(Table13[Total Spend],Table13[[#This Row],[Total Spend]])*5,0)</f>
        <v>1</v>
      </c>
      <c r="AN769" s="15" t="str">
        <f>Table13[[#This Row],[Recency Score]]&amp;Table13[[#This Row],[Frequency Score]]&amp;Table13[[#This Row],[Monetary Score]]</f>
        <v>311</v>
      </c>
      <c r="AO769" s="15" t="str">
        <f>IF(AN769="555","Champions",
IF(AND(LEFT(AN769,1)="5", MID(AN769,2,1)&gt;="3"),"Loyal Customers",
IF(MID(AN769,2,1)="5","Frequent Buyers",
IF(RIGHT(AN769,1)="5","Big Spenders",
IF(LEFT(AN769,1)="4","Potential Loyalists",
IF(LEFT(AN769,1)="3","Needs Attention",
IF(LEFT(AN769,1)="2","About to Sleep",
IF(LEFT(AN769,1)="1","Lost",
IF(LEFT(AN769,1)&lt;="2","At Risk","Others")))))))))</f>
        <v>Needs Attention</v>
      </c>
    </row>
    <row r="770" spans="1:41" x14ac:dyDescent="0.3">
      <c r="A770">
        <v>1077</v>
      </c>
      <c r="B770">
        <v>1974</v>
      </c>
      <c r="C770" t="s">
        <v>28</v>
      </c>
      <c r="D770" t="s">
        <v>35</v>
      </c>
      <c r="E770">
        <v>56715</v>
      </c>
      <c r="F770">
        <v>0</v>
      </c>
      <c r="G770">
        <v>0</v>
      </c>
      <c r="H770" s="1">
        <v>41248</v>
      </c>
      <c r="I770">
        <v>52</v>
      </c>
      <c r="J770">
        <v>258</v>
      </c>
      <c r="K770">
        <v>105</v>
      </c>
      <c r="L770">
        <v>239</v>
      </c>
      <c r="M770">
        <v>237</v>
      </c>
      <c r="N770">
        <v>172</v>
      </c>
      <c r="O770">
        <v>9</v>
      </c>
      <c r="P770">
        <v>1</v>
      </c>
      <c r="Q770">
        <v>7</v>
      </c>
      <c r="R770">
        <v>3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 t="s">
        <v>30</v>
      </c>
      <c r="AC770" s="13">
        <f>SUM(Table13[[#This Row],[MntWines]:[MntGoldProds]])</f>
        <v>1020</v>
      </c>
      <c r="AD770" s="13">
        <f>AVERAGE(Table13[[#This Row],[MntWines]:[MntGoldProds]])</f>
        <v>170</v>
      </c>
      <c r="AG770">
        <f>SUM(Table13[[#This Row],[NumDealsPurchases]:[NumStorePurchases]])</f>
        <v>15</v>
      </c>
      <c r="AH770" s="14">
        <f>44232-Table13[[#This Row],[Dt_Customer]]</f>
        <v>2984</v>
      </c>
      <c r="AJ770" s="13">
        <f>Table13[[#This Row],[NumDealsPurchases]]/Table13[[#This Row],[Total Number of Purchases]]*100</f>
        <v>6.666666666666667</v>
      </c>
      <c r="AK770">
        <f>6-ROUNDUP(_xlfn.PERCENTRANK.INC(Table13[Recency],Table13[[#This Row],[Recency]])*5, 0)</f>
        <v>3</v>
      </c>
      <c r="AL770" s="15">
        <f>ROUNDUP(_xlfn.PERCENTRANK.INC(Table13[Total Number of Purchases],Table13[[#This Row],[Total Number of Purchases]])*5,0)</f>
        <v>3</v>
      </c>
      <c r="AM770" s="15">
        <f>ROUNDUP(_xlfn.PERCENTRANK.INC(Table13[Total Spend],Table13[[#This Row],[Total Spend]])*5,0)</f>
        <v>4</v>
      </c>
      <c r="AN770" s="15" t="str">
        <f>Table13[[#This Row],[Recency Score]]&amp;Table13[[#This Row],[Frequency Score]]&amp;Table13[[#This Row],[Monetary Score]]</f>
        <v>334</v>
      </c>
      <c r="AO770" s="15" t="str">
        <f>IF(AN770="555","Champions",
IF(AND(LEFT(AN770,1)="5", MID(AN770,2,1)&gt;="3"),"Loyal Customers",
IF(MID(AN770,2,1)="5","Frequent Buyers",
IF(RIGHT(AN770,1)="5","Big Spenders",
IF(LEFT(AN770,1)="4","Potential Loyalists",
IF(LEFT(AN770,1)="3","Needs Attention",
IF(LEFT(AN770,1)="2","About to Sleep",
IF(LEFT(AN770,1)="1","Lost",
IF(LEFT(AN770,1)&lt;="2","At Risk","Others")))))))))</f>
        <v>Needs Attention</v>
      </c>
    </row>
    <row r="771" spans="1:41" x14ac:dyDescent="0.3">
      <c r="A771">
        <v>10250</v>
      </c>
      <c r="B771">
        <v>1947</v>
      </c>
      <c r="C771" t="s">
        <v>44</v>
      </c>
      <c r="D771" t="s">
        <v>35</v>
      </c>
      <c r="E771">
        <v>28389</v>
      </c>
      <c r="F771">
        <v>0</v>
      </c>
      <c r="G771">
        <v>0</v>
      </c>
      <c r="H771" s="1">
        <v>41233</v>
      </c>
      <c r="I771">
        <v>49</v>
      </c>
      <c r="J771">
        <v>1</v>
      </c>
      <c r="K771">
        <v>5</v>
      </c>
      <c r="L771">
        <v>3</v>
      </c>
      <c r="M771">
        <v>7</v>
      </c>
      <c r="N771">
        <v>4</v>
      </c>
      <c r="O771">
        <v>8</v>
      </c>
      <c r="P771">
        <v>1</v>
      </c>
      <c r="Q771">
        <v>1</v>
      </c>
      <c r="R771">
        <v>0</v>
      </c>
      <c r="S771">
        <v>2</v>
      </c>
      <c r="T771">
        <v>7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t="s">
        <v>30</v>
      </c>
      <c r="AC771" s="13">
        <f>SUM(Table13[[#This Row],[MntWines]:[MntGoldProds]])</f>
        <v>28</v>
      </c>
      <c r="AD771" s="13">
        <f>AVERAGE(Table13[[#This Row],[MntWines]:[MntGoldProds]])</f>
        <v>4.666666666666667</v>
      </c>
      <c r="AG771">
        <f>SUM(Table13[[#This Row],[NumDealsPurchases]:[NumStorePurchases]])</f>
        <v>4</v>
      </c>
      <c r="AH771" s="14">
        <f>44232-Table13[[#This Row],[Dt_Customer]]</f>
        <v>2999</v>
      </c>
      <c r="AJ771" s="13">
        <f>Table13[[#This Row],[NumDealsPurchases]]/Table13[[#This Row],[Total Number of Purchases]]*100</f>
        <v>25</v>
      </c>
      <c r="AK771">
        <f>6-ROUNDUP(_xlfn.PERCENTRANK.INC(Table13[Recency],Table13[[#This Row],[Recency]])*5, 0)</f>
        <v>3</v>
      </c>
      <c r="AL771" s="15">
        <f>ROUNDUP(_xlfn.PERCENTRANK.INC(Table13[Total Number of Purchases],Table13[[#This Row],[Total Number of Purchases]])*5,0)</f>
        <v>1</v>
      </c>
      <c r="AM771" s="15">
        <f>ROUNDUP(_xlfn.PERCENTRANK.INC(Table13[Total Spend],Table13[[#This Row],[Total Spend]])*5,0)</f>
        <v>1</v>
      </c>
      <c r="AN771" s="15" t="str">
        <f>Table13[[#This Row],[Recency Score]]&amp;Table13[[#This Row],[Frequency Score]]&amp;Table13[[#This Row],[Monetary Score]]</f>
        <v>311</v>
      </c>
      <c r="AO771" s="15" t="str">
        <f>IF(AN771="555","Champions",
IF(AND(LEFT(AN771,1)="5", MID(AN771,2,1)&gt;="3"),"Loyal Customers",
IF(MID(AN771,2,1)="5","Frequent Buyers",
IF(RIGHT(AN771,1)="5","Big Spenders",
IF(LEFT(AN771,1)="4","Potential Loyalists",
IF(LEFT(AN771,1)="3","Needs Attention",
IF(LEFT(AN771,1)="2","About to Sleep",
IF(LEFT(AN771,1)="1","Lost",
IF(LEFT(AN771,1)&lt;="2","At Risk","Others")))))))))</f>
        <v>Needs Attention</v>
      </c>
    </row>
    <row r="772" spans="1:41" x14ac:dyDescent="0.3">
      <c r="A772">
        <v>2308</v>
      </c>
      <c r="B772">
        <v>1954</v>
      </c>
      <c r="C772" t="s">
        <v>28</v>
      </c>
      <c r="D772" t="s">
        <v>33</v>
      </c>
      <c r="E772">
        <v>46734</v>
      </c>
      <c r="F772">
        <v>0</v>
      </c>
      <c r="G772">
        <v>1</v>
      </c>
      <c r="H772" s="1">
        <v>41231</v>
      </c>
      <c r="I772">
        <v>40</v>
      </c>
      <c r="J772">
        <v>110</v>
      </c>
      <c r="K772">
        <v>5</v>
      </c>
      <c r="L772">
        <v>137</v>
      </c>
      <c r="M772">
        <v>26</v>
      </c>
      <c r="N772">
        <v>23</v>
      </c>
      <c r="O772">
        <v>29</v>
      </c>
      <c r="P772">
        <v>2</v>
      </c>
      <c r="Q772">
        <v>6</v>
      </c>
      <c r="R772">
        <v>1</v>
      </c>
      <c r="S772">
        <v>5</v>
      </c>
      <c r="T772">
        <v>7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 t="s">
        <v>30</v>
      </c>
      <c r="AC772" s="13">
        <f>SUM(Table13[[#This Row],[MntWines]:[MntGoldProds]])</f>
        <v>330</v>
      </c>
      <c r="AD772" s="13">
        <f>AVERAGE(Table13[[#This Row],[MntWines]:[MntGoldProds]])</f>
        <v>55</v>
      </c>
      <c r="AG772">
        <f>SUM(Table13[[#This Row],[NumDealsPurchases]:[NumStorePurchases]])</f>
        <v>14</v>
      </c>
      <c r="AH772" s="14">
        <f>44232-Table13[[#This Row],[Dt_Customer]]</f>
        <v>3001</v>
      </c>
      <c r="AJ772" s="13">
        <f>Table13[[#This Row],[NumDealsPurchases]]/Table13[[#This Row],[Total Number of Purchases]]*100</f>
        <v>14.285714285714285</v>
      </c>
      <c r="AK772">
        <f>6-ROUNDUP(_xlfn.PERCENTRANK.INC(Table13[Recency],Table13[[#This Row],[Recency]])*5, 0)</f>
        <v>3</v>
      </c>
      <c r="AL772" s="15">
        <f>ROUNDUP(_xlfn.PERCENTRANK.INC(Table13[Total Number of Purchases],Table13[[#This Row],[Total Number of Purchases]])*5,0)</f>
        <v>3</v>
      </c>
      <c r="AM772" s="15">
        <f>ROUNDUP(_xlfn.PERCENTRANK.INC(Table13[Total Spend],Table13[[#This Row],[Total Spend]])*5,0)</f>
        <v>3</v>
      </c>
      <c r="AN772" s="15" t="str">
        <f>Table13[[#This Row],[Recency Score]]&amp;Table13[[#This Row],[Frequency Score]]&amp;Table13[[#This Row],[Monetary Score]]</f>
        <v>333</v>
      </c>
      <c r="AO772" s="15" t="str">
        <f>IF(AN772="555","Champions",
IF(AND(LEFT(AN772,1)="5", MID(AN772,2,1)&gt;="3"),"Loyal Customers",
IF(MID(AN772,2,1)="5","Frequent Buyers",
IF(RIGHT(AN772,1)="5","Big Spenders",
IF(LEFT(AN772,1)="4","Potential Loyalists",
IF(LEFT(AN772,1)="3","Needs Attention",
IF(LEFT(AN772,1)="2","About to Sleep",
IF(LEFT(AN772,1)="1","Lost",
IF(LEFT(AN772,1)&lt;="2","At Risk","Others")))))))))</f>
        <v>Needs Attention</v>
      </c>
    </row>
    <row r="773" spans="1:41" x14ac:dyDescent="0.3">
      <c r="A773">
        <v>387</v>
      </c>
      <c r="B773">
        <v>1976</v>
      </c>
      <c r="C773" t="s">
        <v>44</v>
      </c>
      <c r="D773" t="s">
        <v>33</v>
      </c>
      <c r="E773">
        <v>7500</v>
      </c>
      <c r="F773">
        <v>0</v>
      </c>
      <c r="G773">
        <v>0</v>
      </c>
      <c r="H773" s="1">
        <v>41226</v>
      </c>
      <c r="I773">
        <v>59</v>
      </c>
      <c r="J773">
        <v>6</v>
      </c>
      <c r="K773">
        <v>16</v>
      </c>
      <c r="L773">
        <v>11</v>
      </c>
      <c r="M773">
        <v>11</v>
      </c>
      <c r="N773">
        <v>1</v>
      </c>
      <c r="O773">
        <v>16</v>
      </c>
      <c r="P773">
        <v>1</v>
      </c>
      <c r="Q773">
        <v>2</v>
      </c>
      <c r="R773">
        <v>0</v>
      </c>
      <c r="S773">
        <v>3</v>
      </c>
      <c r="T773">
        <v>8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t="s">
        <v>34</v>
      </c>
      <c r="AC773" s="13">
        <f>SUM(Table13[[#This Row],[MntWines]:[MntGoldProds]])</f>
        <v>61</v>
      </c>
      <c r="AD773" s="13">
        <f>AVERAGE(Table13[[#This Row],[MntWines]:[MntGoldProds]])</f>
        <v>10.166666666666666</v>
      </c>
      <c r="AG773">
        <f>SUM(Table13[[#This Row],[NumDealsPurchases]:[NumStorePurchases]])</f>
        <v>6</v>
      </c>
      <c r="AH773" s="14">
        <f>44232-Table13[[#This Row],[Dt_Customer]]</f>
        <v>3006</v>
      </c>
      <c r="AJ773" s="13">
        <f>Table13[[#This Row],[NumDealsPurchases]]/Table13[[#This Row],[Total Number of Purchases]]*100</f>
        <v>16.666666666666664</v>
      </c>
      <c r="AK773">
        <f>6-ROUNDUP(_xlfn.PERCENTRANK.INC(Table13[Recency],Table13[[#This Row],[Recency]])*5, 0)</f>
        <v>3</v>
      </c>
      <c r="AL773" s="15">
        <f>ROUNDUP(_xlfn.PERCENTRANK.INC(Table13[Total Number of Purchases],Table13[[#This Row],[Total Number of Purchases]])*5,0)</f>
        <v>1</v>
      </c>
      <c r="AM773" s="15">
        <f>ROUNDUP(_xlfn.PERCENTRANK.INC(Table13[Total Spend],Table13[[#This Row],[Total Spend]])*5,0)</f>
        <v>2</v>
      </c>
      <c r="AN773" s="15" t="str">
        <f>Table13[[#This Row],[Recency Score]]&amp;Table13[[#This Row],[Frequency Score]]&amp;Table13[[#This Row],[Monetary Score]]</f>
        <v>312</v>
      </c>
      <c r="AO773" s="15" t="str">
        <f>IF(AN773="555","Champions",
IF(AND(LEFT(AN773,1)="5", MID(AN773,2,1)&gt;="3"),"Loyal Customers",
IF(MID(AN773,2,1)="5","Frequent Buyers",
IF(RIGHT(AN773,1)="5","Big Spenders",
IF(LEFT(AN773,1)="4","Potential Loyalists",
IF(LEFT(AN773,1)="3","Needs Attention",
IF(LEFT(AN773,1)="2","About to Sleep",
IF(LEFT(AN773,1)="1","Lost",
IF(LEFT(AN773,1)&lt;="2","At Risk","Others")))))))))</f>
        <v>Needs Attention</v>
      </c>
    </row>
    <row r="774" spans="1:41" x14ac:dyDescent="0.3">
      <c r="A774">
        <v>10882</v>
      </c>
      <c r="B774">
        <v>1976</v>
      </c>
      <c r="C774" t="s">
        <v>28</v>
      </c>
      <c r="D774" t="s">
        <v>33</v>
      </c>
      <c r="E774">
        <v>53858</v>
      </c>
      <c r="F774">
        <v>0</v>
      </c>
      <c r="G774">
        <v>1</v>
      </c>
      <c r="H774" s="1">
        <v>41222</v>
      </c>
      <c r="I774">
        <v>50</v>
      </c>
      <c r="J774">
        <v>407</v>
      </c>
      <c r="K774">
        <v>53</v>
      </c>
      <c r="L774">
        <v>221</v>
      </c>
      <c r="M774">
        <v>58</v>
      </c>
      <c r="N774">
        <v>150</v>
      </c>
      <c r="O774">
        <v>26</v>
      </c>
      <c r="P774">
        <v>4</v>
      </c>
      <c r="Q774">
        <v>4</v>
      </c>
      <c r="R774">
        <v>3</v>
      </c>
      <c r="S774">
        <v>6</v>
      </c>
      <c r="T774">
        <v>4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 t="s">
        <v>30</v>
      </c>
      <c r="AC774" s="13">
        <f>SUM(Table13[[#This Row],[MntWines]:[MntGoldProds]])</f>
        <v>915</v>
      </c>
      <c r="AD774" s="13">
        <f>AVERAGE(Table13[[#This Row],[MntWines]:[MntGoldProds]])</f>
        <v>152.5</v>
      </c>
      <c r="AG774">
        <f>SUM(Table13[[#This Row],[NumDealsPurchases]:[NumStorePurchases]])</f>
        <v>17</v>
      </c>
      <c r="AH774" s="14">
        <f>44232-Table13[[#This Row],[Dt_Customer]]</f>
        <v>3010</v>
      </c>
      <c r="AJ774" s="13">
        <f>Table13[[#This Row],[NumDealsPurchases]]/Table13[[#This Row],[Total Number of Purchases]]*100</f>
        <v>23.52941176470588</v>
      </c>
      <c r="AK774">
        <f>6-ROUNDUP(_xlfn.PERCENTRANK.INC(Table13[Recency],Table13[[#This Row],[Recency]])*5, 0)</f>
        <v>3</v>
      </c>
      <c r="AL774" s="15">
        <f>ROUNDUP(_xlfn.PERCENTRANK.INC(Table13[Total Number of Purchases],Table13[[#This Row],[Total Number of Purchases]])*5,0)</f>
        <v>3</v>
      </c>
      <c r="AM774" s="15">
        <f>ROUNDUP(_xlfn.PERCENTRANK.INC(Table13[Total Spend],Table13[[#This Row],[Total Spend]])*5,0)</f>
        <v>4</v>
      </c>
      <c r="AN774" s="15" t="str">
        <f>Table13[[#This Row],[Recency Score]]&amp;Table13[[#This Row],[Frequency Score]]&amp;Table13[[#This Row],[Monetary Score]]</f>
        <v>334</v>
      </c>
      <c r="AO774" s="15" t="str">
        <f>IF(AN774="555","Champions",
IF(AND(LEFT(AN774,1)="5", MID(AN774,2,1)&gt;="3"),"Loyal Customers",
IF(MID(AN774,2,1)="5","Frequent Buyers",
IF(RIGHT(AN774,1)="5","Big Spenders",
IF(LEFT(AN774,1)="4","Potential Loyalists",
IF(LEFT(AN774,1)="3","Needs Attention",
IF(LEFT(AN774,1)="2","About to Sleep",
IF(LEFT(AN774,1)="1","Lost",
IF(LEFT(AN774,1)&lt;="2","At Risk","Others")))))))))</f>
        <v>Needs Attention</v>
      </c>
    </row>
    <row r="775" spans="1:41" x14ac:dyDescent="0.3">
      <c r="A775">
        <v>5636</v>
      </c>
      <c r="B775">
        <v>1963</v>
      </c>
      <c r="C775" t="s">
        <v>28</v>
      </c>
      <c r="D775" t="s">
        <v>31</v>
      </c>
      <c r="E775">
        <v>30983</v>
      </c>
      <c r="F775">
        <v>0</v>
      </c>
      <c r="G775">
        <v>0</v>
      </c>
      <c r="H775" s="1">
        <v>41222</v>
      </c>
      <c r="I775">
        <v>50</v>
      </c>
      <c r="J775">
        <v>51</v>
      </c>
      <c r="K775">
        <v>4</v>
      </c>
      <c r="L775">
        <v>50</v>
      </c>
      <c r="M775">
        <v>12</v>
      </c>
      <c r="N775">
        <v>1</v>
      </c>
      <c r="O775">
        <v>49</v>
      </c>
      <c r="P775">
        <v>1</v>
      </c>
      <c r="Q775">
        <v>4</v>
      </c>
      <c r="R775">
        <v>0</v>
      </c>
      <c r="S775">
        <v>3</v>
      </c>
      <c r="T775">
        <v>8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 t="s">
        <v>40</v>
      </c>
      <c r="AC775" s="13">
        <f>SUM(Table13[[#This Row],[MntWines]:[MntGoldProds]])</f>
        <v>167</v>
      </c>
      <c r="AD775" s="13">
        <f>AVERAGE(Table13[[#This Row],[MntWines]:[MntGoldProds]])</f>
        <v>27.833333333333332</v>
      </c>
      <c r="AG775">
        <f>SUM(Table13[[#This Row],[NumDealsPurchases]:[NumStorePurchases]])</f>
        <v>8</v>
      </c>
      <c r="AH775" s="14">
        <f>44232-Table13[[#This Row],[Dt_Customer]]</f>
        <v>3010</v>
      </c>
      <c r="AJ775" s="13">
        <f>Table13[[#This Row],[NumDealsPurchases]]/Table13[[#This Row],[Total Number of Purchases]]*100</f>
        <v>12.5</v>
      </c>
      <c r="AK775">
        <f>6-ROUNDUP(_xlfn.PERCENTRANK.INC(Table13[Recency],Table13[[#This Row],[Recency]])*5, 0)</f>
        <v>3</v>
      </c>
      <c r="AL775" s="15">
        <f>ROUNDUP(_xlfn.PERCENTRANK.INC(Table13[Total Number of Purchases],Table13[[#This Row],[Total Number of Purchases]])*5,0)</f>
        <v>2</v>
      </c>
      <c r="AM775" s="15">
        <f>ROUNDUP(_xlfn.PERCENTRANK.INC(Table13[Total Spend],Table13[[#This Row],[Total Spend]])*5,0)</f>
        <v>2</v>
      </c>
      <c r="AN775" s="15" t="str">
        <f>Table13[[#This Row],[Recency Score]]&amp;Table13[[#This Row],[Frequency Score]]&amp;Table13[[#This Row],[Monetary Score]]</f>
        <v>322</v>
      </c>
      <c r="AO775" s="15" t="str">
        <f>IF(AN775="555","Champions",
IF(AND(LEFT(AN775,1)="5", MID(AN775,2,1)&gt;="3"),"Loyal Customers",
IF(MID(AN775,2,1)="5","Frequent Buyers",
IF(RIGHT(AN775,1)="5","Big Spenders",
IF(LEFT(AN775,1)="4","Potential Loyalists",
IF(LEFT(AN775,1)="3","Needs Attention",
IF(LEFT(AN775,1)="2","About to Sleep",
IF(LEFT(AN775,1)="1","Lost",
IF(LEFT(AN775,1)&lt;="2","At Risk","Others")))))))))</f>
        <v>Needs Attention</v>
      </c>
    </row>
    <row r="776" spans="1:41" x14ac:dyDescent="0.3">
      <c r="A776">
        <v>10446</v>
      </c>
      <c r="B776">
        <v>1957</v>
      </c>
      <c r="C776" t="s">
        <v>37</v>
      </c>
      <c r="D776" t="s">
        <v>33</v>
      </c>
      <c r="E776">
        <v>82017</v>
      </c>
      <c r="F776">
        <v>0</v>
      </c>
      <c r="G776">
        <v>0</v>
      </c>
      <c r="H776" s="1">
        <v>41220</v>
      </c>
      <c r="I776">
        <v>58</v>
      </c>
      <c r="J776">
        <v>184</v>
      </c>
      <c r="K776">
        <v>23</v>
      </c>
      <c r="L776">
        <v>446</v>
      </c>
      <c r="M776">
        <v>30</v>
      </c>
      <c r="N776">
        <v>23</v>
      </c>
      <c r="O776">
        <v>23</v>
      </c>
      <c r="P776">
        <v>1</v>
      </c>
      <c r="Q776">
        <v>5</v>
      </c>
      <c r="R776">
        <v>4</v>
      </c>
      <c r="S776">
        <v>7</v>
      </c>
      <c r="T776">
        <v>2</v>
      </c>
      <c r="U776">
        <v>1</v>
      </c>
      <c r="V776">
        <v>0</v>
      </c>
      <c r="W776">
        <v>0</v>
      </c>
      <c r="X776">
        <v>1</v>
      </c>
      <c r="Y776">
        <v>1</v>
      </c>
      <c r="Z776">
        <v>1</v>
      </c>
      <c r="AA776">
        <v>0</v>
      </c>
      <c r="AB776" t="s">
        <v>32</v>
      </c>
      <c r="AC776" s="13">
        <f>SUM(Table13[[#This Row],[MntWines]:[MntGoldProds]])</f>
        <v>729</v>
      </c>
      <c r="AD776" s="13">
        <f>AVERAGE(Table13[[#This Row],[MntWines]:[MntGoldProds]])</f>
        <v>121.5</v>
      </c>
      <c r="AG776">
        <f>SUM(Table13[[#This Row],[NumDealsPurchases]:[NumStorePurchases]])</f>
        <v>17</v>
      </c>
      <c r="AH776" s="14">
        <f>44232-Table13[[#This Row],[Dt_Customer]]</f>
        <v>3012</v>
      </c>
      <c r="AJ776" s="13">
        <f>Table13[[#This Row],[NumDealsPurchases]]/Table13[[#This Row],[Total Number of Purchases]]*100</f>
        <v>5.8823529411764701</v>
      </c>
      <c r="AK776">
        <f>6-ROUNDUP(_xlfn.PERCENTRANK.INC(Table13[Recency],Table13[[#This Row],[Recency]])*5, 0)</f>
        <v>3</v>
      </c>
      <c r="AL776" s="15">
        <f>ROUNDUP(_xlfn.PERCENTRANK.INC(Table13[Total Number of Purchases],Table13[[#This Row],[Total Number of Purchases]])*5,0)</f>
        <v>3</v>
      </c>
      <c r="AM776" s="15">
        <f>ROUNDUP(_xlfn.PERCENTRANK.INC(Table13[Total Spend],Table13[[#This Row],[Total Spend]])*5,0)</f>
        <v>4</v>
      </c>
      <c r="AN776" s="15" t="str">
        <f>Table13[[#This Row],[Recency Score]]&amp;Table13[[#This Row],[Frequency Score]]&amp;Table13[[#This Row],[Monetary Score]]</f>
        <v>334</v>
      </c>
      <c r="AO776" s="15" t="str">
        <f>IF(AN776="555","Champions",
IF(AND(LEFT(AN776,1)="5", MID(AN776,2,1)&gt;="3"),"Loyal Customers",
IF(MID(AN776,2,1)="5","Frequent Buyers",
IF(RIGHT(AN776,1)="5","Big Spenders",
IF(LEFT(AN776,1)="4","Potential Loyalists",
IF(LEFT(AN776,1)="3","Needs Attention",
IF(LEFT(AN776,1)="2","About to Sleep",
IF(LEFT(AN776,1)="1","Lost",
IF(LEFT(AN776,1)&lt;="2","At Risk","Others")))))))))</f>
        <v>Needs Attention</v>
      </c>
    </row>
    <row r="777" spans="1:41" x14ac:dyDescent="0.3">
      <c r="A777">
        <v>10581</v>
      </c>
      <c r="B777">
        <v>1977</v>
      </c>
      <c r="C777" t="s">
        <v>28</v>
      </c>
      <c r="D777" t="s">
        <v>33</v>
      </c>
      <c r="E777">
        <v>41124</v>
      </c>
      <c r="F777">
        <v>1</v>
      </c>
      <c r="G777">
        <v>0</v>
      </c>
      <c r="H777" s="1">
        <v>41213</v>
      </c>
      <c r="I777">
        <v>41</v>
      </c>
      <c r="J777">
        <v>281</v>
      </c>
      <c r="K777">
        <v>7</v>
      </c>
      <c r="L777">
        <v>84</v>
      </c>
      <c r="M777">
        <v>15</v>
      </c>
      <c r="N777">
        <v>0</v>
      </c>
      <c r="O777">
        <v>119</v>
      </c>
      <c r="P777">
        <v>7</v>
      </c>
      <c r="Q777">
        <v>7</v>
      </c>
      <c r="R777">
        <v>3</v>
      </c>
      <c r="S777">
        <v>4</v>
      </c>
      <c r="T777">
        <v>8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30</v>
      </c>
      <c r="AC777" s="13">
        <f>SUM(Table13[[#This Row],[MntWines]:[MntGoldProds]])</f>
        <v>506</v>
      </c>
      <c r="AD777" s="13">
        <f>AVERAGE(Table13[[#This Row],[MntWines]:[MntGoldProds]])</f>
        <v>84.333333333333329</v>
      </c>
      <c r="AG777">
        <f>SUM(Table13[[#This Row],[NumDealsPurchases]:[NumStorePurchases]])</f>
        <v>21</v>
      </c>
      <c r="AH777" s="14">
        <f>44232-Table13[[#This Row],[Dt_Customer]]</f>
        <v>3019</v>
      </c>
      <c r="AJ777" s="13">
        <f>Table13[[#This Row],[NumDealsPurchases]]/Table13[[#This Row],[Total Number of Purchases]]*100</f>
        <v>33.333333333333329</v>
      </c>
      <c r="AK777">
        <f>6-ROUNDUP(_xlfn.PERCENTRANK.INC(Table13[Recency],Table13[[#This Row],[Recency]])*5, 0)</f>
        <v>3</v>
      </c>
      <c r="AL777" s="15">
        <f>ROUNDUP(_xlfn.PERCENTRANK.INC(Table13[Total Number of Purchases],Table13[[#This Row],[Total Number of Purchases]])*5,0)</f>
        <v>4</v>
      </c>
      <c r="AM777" s="15">
        <f>ROUNDUP(_xlfn.PERCENTRANK.INC(Table13[Total Spend],Table13[[#This Row],[Total Spend]])*5,0)</f>
        <v>3</v>
      </c>
      <c r="AN777" s="15" t="str">
        <f>Table13[[#This Row],[Recency Score]]&amp;Table13[[#This Row],[Frequency Score]]&amp;Table13[[#This Row],[Monetary Score]]</f>
        <v>343</v>
      </c>
      <c r="AO777" s="15" t="str">
        <f>IF(AN777="555","Champions",
IF(AND(LEFT(AN777,1)="5", MID(AN777,2,1)&gt;="3"),"Loyal Customers",
IF(MID(AN777,2,1)="5","Frequent Buyers",
IF(RIGHT(AN777,1)="5","Big Spenders",
IF(LEFT(AN777,1)="4","Potential Loyalists",
IF(LEFT(AN777,1)="3","Needs Attention",
IF(LEFT(AN777,1)="2","About to Sleep",
IF(LEFT(AN777,1)="1","Lost",
IF(LEFT(AN777,1)&lt;="2","At Risk","Others")))))))))</f>
        <v>Needs Attention</v>
      </c>
    </row>
    <row r="778" spans="1:41" x14ac:dyDescent="0.3">
      <c r="A778">
        <v>4324</v>
      </c>
      <c r="B778">
        <v>1989</v>
      </c>
      <c r="C778" t="s">
        <v>28</v>
      </c>
      <c r="D778" t="s">
        <v>33</v>
      </c>
      <c r="E778">
        <v>42387</v>
      </c>
      <c r="F778">
        <v>1</v>
      </c>
      <c r="G778">
        <v>0</v>
      </c>
      <c r="H778" s="1">
        <v>41211</v>
      </c>
      <c r="I778">
        <v>42</v>
      </c>
      <c r="J778">
        <v>235</v>
      </c>
      <c r="K778">
        <v>0</v>
      </c>
      <c r="L778">
        <v>235</v>
      </c>
      <c r="M778">
        <v>19</v>
      </c>
      <c r="N778">
        <v>4</v>
      </c>
      <c r="O778">
        <v>191</v>
      </c>
      <c r="P778">
        <v>5</v>
      </c>
      <c r="Q778">
        <v>8</v>
      </c>
      <c r="R778">
        <v>1</v>
      </c>
      <c r="S778">
        <v>7</v>
      </c>
      <c r="T778">
        <v>8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30</v>
      </c>
      <c r="AC778" s="13">
        <f>SUM(Table13[[#This Row],[MntWines]:[MntGoldProds]])</f>
        <v>684</v>
      </c>
      <c r="AD778" s="13">
        <f>AVERAGE(Table13[[#This Row],[MntWines]:[MntGoldProds]])</f>
        <v>114</v>
      </c>
      <c r="AG778">
        <f>SUM(Table13[[#This Row],[NumDealsPurchases]:[NumStorePurchases]])</f>
        <v>21</v>
      </c>
      <c r="AH778" s="14">
        <f>44232-Table13[[#This Row],[Dt_Customer]]</f>
        <v>3021</v>
      </c>
      <c r="AJ778" s="13">
        <f>Table13[[#This Row],[NumDealsPurchases]]/Table13[[#This Row],[Total Number of Purchases]]*100</f>
        <v>23.809523809523807</v>
      </c>
      <c r="AK778">
        <f>6-ROUNDUP(_xlfn.PERCENTRANK.INC(Table13[Recency],Table13[[#This Row],[Recency]])*5, 0)</f>
        <v>3</v>
      </c>
      <c r="AL778" s="15">
        <f>ROUNDUP(_xlfn.PERCENTRANK.INC(Table13[Total Number of Purchases],Table13[[#This Row],[Total Number of Purchases]])*5,0)</f>
        <v>4</v>
      </c>
      <c r="AM778" s="15">
        <f>ROUNDUP(_xlfn.PERCENTRANK.INC(Table13[Total Spend],Table13[[#This Row],[Total Spend]])*5,0)</f>
        <v>4</v>
      </c>
      <c r="AN778" s="15" t="str">
        <f>Table13[[#This Row],[Recency Score]]&amp;Table13[[#This Row],[Frequency Score]]&amp;Table13[[#This Row],[Monetary Score]]</f>
        <v>344</v>
      </c>
      <c r="AO778" s="15" t="str">
        <f>IF(AN778="555","Champions",
IF(AND(LEFT(AN778,1)="5", MID(AN778,2,1)&gt;="3"),"Loyal Customers",
IF(MID(AN778,2,1)="5","Frequent Buyers",
IF(RIGHT(AN778,1)="5","Big Spenders",
IF(LEFT(AN778,1)="4","Potential Loyalists",
IF(LEFT(AN778,1)="3","Needs Attention",
IF(LEFT(AN778,1)="2","About to Sleep",
IF(LEFT(AN778,1)="1","Lost",
IF(LEFT(AN778,1)&lt;="2","At Risk","Others")))))))))</f>
        <v>Needs Attention</v>
      </c>
    </row>
    <row r="779" spans="1:41" x14ac:dyDescent="0.3">
      <c r="A779">
        <v>10837</v>
      </c>
      <c r="B779">
        <v>1975</v>
      </c>
      <c r="C779" t="s">
        <v>28</v>
      </c>
      <c r="D779" t="s">
        <v>33</v>
      </c>
      <c r="E779">
        <v>23957</v>
      </c>
      <c r="F779">
        <v>1</v>
      </c>
      <c r="G779">
        <v>0</v>
      </c>
      <c r="H779" s="1">
        <v>41210</v>
      </c>
      <c r="I779">
        <v>47</v>
      </c>
      <c r="J779">
        <v>2</v>
      </c>
      <c r="K779">
        <v>1</v>
      </c>
      <c r="L779">
        <v>18</v>
      </c>
      <c r="M779">
        <v>20</v>
      </c>
      <c r="N779">
        <v>11</v>
      </c>
      <c r="O779">
        <v>16</v>
      </c>
      <c r="P779">
        <v>1</v>
      </c>
      <c r="Q779">
        <v>2</v>
      </c>
      <c r="R779">
        <v>0</v>
      </c>
      <c r="S779">
        <v>3</v>
      </c>
      <c r="T779">
        <v>6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 t="s">
        <v>32</v>
      </c>
      <c r="AC779" s="13">
        <f>SUM(Table13[[#This Row],[MntWines]:[MntGoldProds]])</f>
        <v>68</v>
      </c>
      <c r="AD779" s="13">
        <f>AVERAGE(Table13[[#This Row],[MntWines]:[MntGoldProds]])</f>
        <v>11.333333333333334</v>
      </c>
      <c r="AG779">
        <f>SUM(Table13[[#This Row],[NumDealsPurchases]:[NumStorePurchases]])</f>
        <v>6</v>
      </c>
      <c r="AH779" s="14">
        <f>44232-Table13[[#This Row],[Dt_Customer]]</f>
        <v>3022</v>
      </c>
      <c r="AJ779" s="13">
        <f>Table13[[#This Row],[NumDealsPurchases]]/Table13[[#This Row],[Total Number of Purchases]]*100</f>
        <v>16.666666666666664</v>
      </c>
      <c r="AK779">
        <f>6-ROUNDUP(_xlfn.PERCENTRANK.INC(Table13[Recency],Table13[[#This Row],[Recency]])*5, 0)</f>
        <v>3</v>
      </c>
      <c r="AL779" s="15">
        <f>ROUNDUP(_xlfn.PERCENTRANK.INC(Table13[Total Number of Purchases],Table13[[#This Row],[Total Number of Purchases]])*5,0)</f>
        <v>1</v>
      </c>
      <c r="AM779" s="15">
        <f>ROUNDUP(_xlfn.PERCENTRANK.INC(Table13[Total Spend],Table13[[#This Row],[Total Spend]])*5,0)</f>
        <v>2</v>
      </c>
      <c r="AN779" s="15" t="str">
        <f>Table13[[#This Row],[Recency Score]]&amp;Table13[[#This Row],[Frequency Score]]&amp;Table13[[#This Row],[Monetary Score]]</f>
        <v>312</v>
      </c>
      <c r="AO779" s="15" t="str">
        <f>IF(AN779="555","Champions",
IF(AND(LEFT(AN779,1)="5", MID(AN779,2,1)&gt;="3"),"Loyal Customers",
IF(MID(AN779,2,1)="5","Frequent Buyers",
IF(RIGHT(AN779,1)="5","Big Spenders",
IF(LEFT(AN779,1)="4","Potential Loyalists",
IF(LEFT(AN779,1)="3","Needs Attention",
IF(LEFT(AN779,1)="2","About to Sleep",
IF(LEFT(AN779,1)="1","Lost",
IF(LEFT(AN779,1)&lt;="2","At Risk","Others")))))))))</f>
        <v>Needs Attention</v>
      </c>
    </row>
    <row r="780" spans="1:41" x14ac:dyDescent="0.3">
      <c r="A780">
        <v>10448</v>
      </c>
      <c r="B780">
        <v>1956</v>
      </c>
      <c r="C780" t="s">
        <v>28</v>
      </c>
      <c r="D780" t="s">
        <v>31</v>
      </c>
      <c r="E780">
        <v>46998</v>
      </c>
      <c r="F780">
        <v>0</v>
      </c>
      <c r="G780">
        <v>1</v>
      </c>
      <c r="H780" s="1">
        <v>41204</v>
      </c>
      <c r="I780">
        <v>55</v>
      </c>
      <c r="J780">
        <v>172</v>
      </c>
      <c r="K780">
        <v>41</v>
      </c>
      <c r="L780">
        <v>86</v>
      </c>
      <c r="M780">
        <v>45</v>
      </c>
      <c r="N780">
        <v>6</v>
      </c>
      <c r="O780">
        <v>27</v>
      </c>
      <c r="P780">
        <v>5</v>
      </c>
      <c r="Q780">
        <v>5</v>
      </c>
      <c r="R780">
        <v>3</v>
      </c>
      <c r="S780">
        <v>5</v>
      </c>
      <c r="T780">
        <v>7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0</v>
      </c>
      <c r="AB780" t="s">
        <v>30</v>
      </c>
      <c r="AC780" s="13">
        <f>SUM(Table13[[#This Row],[MntWines]:[MntGoldProds]])</f>
        <v>377</v>
      </c>
      <c r="AD780" s="13">
        <f>AVERAGE(Table13[[#This Row],[MntWines]:[MntGoldProds]])</f>
        <v>62.833333333333336</v>
      </c>
      <c r="AG780">
        <f>SUM(Table13[[#This Row],[NumDealsPurchases]:[NumStorePurchases]])</f>
        <v>18</v>
      </c>
      <c r="AH780" s="14">
        <f>44232-Table13[[#This Row],[Dt_Customer]]</f>
        <v>3028</v>
      </c>
      <c r="AJ780" s="13">
        <f>Table13[[#This Row],[NumDealsPurchases]]/Table13[[#This Row],[Total Number of Purchases]]*100</f>
        <v>27.777777777777779</v>
      </c>
      <c r="AK780">
        <f>6-ROUNDUP(_xlfn.PERCENTRANK.INC(Table13[Recency],Table13[[#This Row],[Recency]])*5, 0)</f>
        <v>3</v>
      </c>
      <c r="AL780" s="15">
        <f>ROUNDUP(_xlfn.PERCENTRANK.INC(Table13[Total Number of Purchases],Table13[[#This Row],[Total Number of Purchases]])*5,0)</f>
        <v>4</v>
      </c>
      <c r="AM780" s="15">
        <f>ROUNDUP(_xlfn.PERCENTRANK.INC(Table13[Total Spend],Table13[[#This Row],[Total Spend]])*5,0)</f>
        <v>3</v>
      </c>
      <c r="AN780" s="15" t="str">
        <f>Table13[[#This Row],[Recency Score]]&amp;Table13[[#This Row],[Frequency Score]]&amp;Table13[[#This Row],[Monetary Score]]</f>
        <v>343</v>
      </c>
      <c r="AO780" s="15" t="str">
        <f>IF(AN780="555","Champions",
IF(AND(LEFT(AN780,1)="5", MID(AN780,2,1)&gt;="3"),"Loyal Customers",
IF(MID(AN780,2,1)="5","Frequent Buyers",
IF(RIGHT(AN780,1)="5","Big Spenders",
IF(LEFT(AN780,1)="4","Potential Loyalists",
IF(LEFT(AN780,1)="3","Needs Attention",
IF(LEFT(AN780,1)="2","About to Sleep",
IF(LEFT(AN780,1)="1","Lost",
IF(LEFT(AN780,1)&lt;="2","At Risk","Others")))))))))</f>
        <v>Needs Attention</v>
      </c>
    </row>
    <row r="781" spans="1:41" x14ac:dyDescent="0.3">
      <c r="A781">
        <v>6147</v>
      </c>
      <c r="B781">
        <v>1971</v>
      </c>
      <c r="C781" t="s">
        <v>28</v>
      </c>
      <c r="D781" t="s">
        <v>29</v>
      </c>
      <c r="E781">
        <v>25818</v>
      </c>
      <c r="F781">
        <v>1</v>
      </c>
      <c r="G781">
        <v>0</v>
      </c>
      <c r="H781" s="1">
        <v>41200</v>
      </c>
      <c r="I781">
        <v>51</v>
      </c>
      <c r="J781">
        <v>5</v>
      </c>
      <c r="K781">
        <v>2</v>
      </c>
      <c r="L781">
        <v>8</v>
      </c>
      <c r="M781">
        <v>2</v>
      </c>
      <c r="N781">
        <v>2</v>
      </c>
      <c r="O781">
        <v>9</v>
      </c>
      <c r="P781">
        <v>1</v>
      </c>
      <c r="Q781">
        <v>0</v>
      </c>
      <c r="R781">
        <v>1</v>
      </c>
      <c r="S781">
        <v>2</v>
      </c>
      <c r="T781">
        <v>7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39</v>
      </c>
      <c r="AC781" s="13">
        <f>SUM(Table13[[#This Row],[MntWines]:[MntGoldProds]])</f>
        <v>28</v>
      </c>
      <c r="AD781" s="13">
        <f>AVERAGE(Table13[[#This Row],[MntWines]:[MntGoldProds]])</f>
        <v>4.666666666666667</v>
      </c>
      <c r="AG781">
        <f>SUM(Table13[[#This Row],[NumDealsPurchases]:[NumStorePurchases]])</f>
        <v>4</v>
      </c>
      <c r="AH781" s="14">
        <f>44232-Table13[[#This Row],[Dt_Customer]]</f>
        <v>3032</v>
      </c>
      <c r="AJ781" s="13">
        <f>Table13[[#This Row],[NumDealsPurchases]]/Table13[[#This Row],[Total Number of Purchases]]*100</f>
        <v>25</v>
      </c>
      <c r="AK781">
        <f>6-ROUNDUP(_xlfn.PERCENTRANK.INC(Table13[Recency],Table13[[#This Row],[Recency]])*5, 0)</f>
        <v>3</v>
      </c>
      <c r="AL781" s="15">
        <f>ROUNDUP(_xlfn.PERCENTRANK.INC(Table13[Total Number of Purchases],Table13[[#This Row],[Total Number of Purchases]])*5,0)</f>
        <v>1</v>
      </c>
      <c r="AM781" s="15">
        <f>ROUNDUP(_xlfn.PERCENTRANK.INC(Table13[Total Spend],Table13[[#This Row],[Total Spend]])*5,0)</f>
        <v>1</v>
      </c>
      <c r="AN781" s="15" t="str">
        <f>Table13[[#This Row],[Recency Score]]&amp;Table13[[#This Row],[Frequency Score]]&amp;Table13[[#This Row],[Monetary Score]]</f>
        <v>311</v>
      </c>
      <c r="AO781" s="15" t="str">
        <f>IF(AN781="555","Champions",
IF(AND(LEFT(AN781,1)="5", MID(AN781,2,1)&gt;="3"),"Loyal Customers",
IF(MID(AN781,2,1)="5","Frequent Buyers",
IF(RIGHT(AN781,1)="5","Big Spenders",
IF(LEFT(AN781,1)="4","Potential Loyalists",
IF(LEFT(AN781,1)="3","Needs Attention",
IF(LEFT(AN781,1)="2","About to Sleep",
IF(LEFT(AN781,1)="1","Lost",
IF(LEFT(AN781,1)&lt;="2","At Risk","Others")))))))))</f>
        <v>Needs Attention</v>
      </c>
    </row>
    <row r="782" spans="1:41" x14ac:dyDescent="0.3">
      <c r="A782">
        <v>309</v>
      </c>
      <c r="B782">
        <v>1961</v>
      </c>
      <c r="C782" t="s">
        <v>37</v>
      </c>
      <c r="D782" t="s">
        <v>35</v>
      </c>
      <c r="E782">
        <v>63342</v>
      </c>
      <c r="F782">
        <v>0</v>
      </c>
      <c r="G782">
        <v>1</v>
      </c>
      <c r="H782" s="1">
        <v>41198</v>
      </c>
      <c r="I782">
        <v>48</v>
      </c>
      <c r="J782">
        <v>918</v>
      </c>
      <c r="K782">
        <v>21</v>
      </c>
      <c r="L782">
        <v>118</v>
      </c>
      <c r="M782">
        <v>13</v>
      </c>
      <c r="N782">
        <v>10</v>
      </c>
      <c r="O782">
        <v>21</v>
      </c>
      <c r="P782">
        <v>3</v>
      </c>
      <c r="Q782">
        <v>8</v>
      </c>
      <c r="R782">
        <v>3</v>
      </c>
      <c r="S782">
        <v>5</v>
      </c>
      <c r="T782">
        <v>6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  <c r="AB782" t="s">
        <v>43</v>
      </c>
      <c r="AC782" s="13">
        <f>SUM(Table13[[#This Row],[MntWines]:[MntGoldProds]])</f>
        <v>1101</v>
      </c>
      <c r="AD782" s="13">
        <f>AVERAGE(Table13[[#This Row],[MntWines]:[MntGoldProds]])</f>
        <v>183.5</v>
      </c>
      <c r="AG782">
        <f>SUM(Table13[[#This Row],[NumDealsPurchases]:[NumStorePurchases]])</f>
        <v>19</v>
      </c>
      <c r="AH782" s="14">
        <f>44232-Table13[[#This Row],[Dt_Customer]]</f>
        <v>3034</v>
      </c>
      <c r="AJ782" s="13">
        <f>Table13[[#This Row],[NumDealsPurchases]]/Table13[[#This Row],[Total Number of Purchases]]*100</f>
        <v>15.789473684210526</v>
      </c>
      <c r="AK782">
        <f>6-ROUNDUP(_xlfn.PERCENTRANK.INC(Table13[Recency],Table13[[#This Row],[Recency]])*5, 0)</f>
        <v>3</v>
      </c>
      <c r="AL782" s="15">
        <f>ROUNDUP(_xlfn.PERCENTRANK.INC(Table13[Total Number of Purchases],Table13[[#This Row],[Total Number of Purchases]])*5,0)</f>
        <v>4</v>
      </c>
      <c r="AM782" s="15">
        <f>ROUNDUP(_xlfn.PERCENTRANK.INC(Table13[Total Spend],Table13[[#This Row],[Total Spend]])*5,0)</f>
        <v>4</v>
      </c>
      <c r="AN782" s="15" t="str">
        <f>Table13[[#This Row],[Recency Score]]&amp;Table13[[#This Row],[Frequency Score]]&amp;Table13[[#This Row],[Monetary Score]]</f>
        <v>344</v>
      </c>
      <c r="AO782" s="15" t="str">
        <f>IF(AN782="555","Champions",
IF(AND(LEFT(AN782,1)="5", MID(AN782,2,1)&gt;="3"),"Loyal Customers",
IF(MID(AN782,2,1)="5","Frequent Buyers",
IF(RIGHT(AN782,1)="5","Big Spenders",
IF(LEFT(AN782,1)="4","Potential Loyalists",
IF(LEFT(AN782,1)="3","Needs Attention",
IF(LEFT(AN782,1)="2","About to Sleep",
IF(LEFT(AN782,1)="1","Lost",
IF(LEFT(AN782,1)&lt;="2","At Risk","Others")))))))))</f>
        <v>Needs Attention</v>
      </c>
    </row>
    <row r="783" spans="1:41" x14ac:dyDescent="0.3">
      <c r="A783">
        <v>3571</v>
      </c>
      <c r="B783">
        <v>1961</v>
      </c>
      <c r="C783" t="s">
        <v>37</v>
      </c>
      <c r="D783" t="s">
        <v>35</v>
      </c>
      <c r="E783">
        <v>63342</v>
      </c>
      <c r="F783">
        <v>0</v>
      </c>
      <c r="G783">
        <v>1</v>
      </c>
      <c r="H783" s="1">
        <v>41198</v>
      </c>
      <c r="I783">
        <v>48</v>
      </c>
      <c r="J783">
        <v>918</v>
      </c>
      <c r="K783">
        <v>21</v>
      </c>
      <c r="L783">
        <v>118</v>
      </c>
      <c r="M783">
        <v>13</v>
      </c>
      <c r="N783">
        <v>10</v>
      </c>
      <c r="O783">
        <v>21</v>
      </c>
      <c r="P783">
        <v>3</v>
      </c>
      <c r="Q783">
        <v>8</v>
      </c>
      <c r="R783">
        <v>3</v>
      </c>
      <c r="S783">
        <v>5</v>
      </c>
      <c r="T783">
        <v>6</v>
      </c>
      <c r="U783">
        <v>0</v>
      </c>
      <c r="V783">
        <v>0</v>
      </c>
      <c r="W783">
        <v>0</v>
      </c>
      <c r="X783">
        <v>1</v>
      </c>
      <c r="Y783">
        <v>0</v>
      </c>
      <c r="Z783">
        <v>1</v>
      </c>
      <c r="AA783">
        <v>0</v>
      </c>
      <c r="AB783" t="s">
        <v>30</v>
      </c>
      <c r="AC783" s="13">
        <f>SUM(Table13[[#This Row],[MntWines]:[MntGoldProds]])</f>
        <v>1101</v>
      </c>
      <c r="AD783" s="13">
        <f>AVERAGE(Table13[[#This Row],[MntWines]:[MntGoldProds]])</f>
        <v>183.5</v>
      </c>
      <c r="AG783">
        <f>SUM(Table13[[#This Row],[NumDealsPurchases]:[NumStorePurchases]])</f>
        <v>19</v>
      </c>
      <c r="AH783" s="14">
        <f>44232-Table13[[#This Row],[Dt_Customer]]</f>
        <v>3034</v>
      </c>
      <c r="AJ783" s="13">
        <f>Table13[[#This Row],[NumDealsPurchases]]/Table13[[#This Row],[Total Number of Purchases]]*100</f>
        <v>15.789473684210526</v>
      </c>
      <c r="AK783">
        <f>6-ROUNDUP(_xlfn.PERCENTRANK.INC(Table13[Recency],Table13[[#This Row],[Recency]])*5, 0)</f>
        <v>3</v>
      </c>
      <c r="AL783" s="15">
        <f>ROUNDUP(_xlfn.PERCENTRANK.INC(Table13[Total Number of Purchases],Table13[[#This Row],[Total Number of Purchases]])*5,0)</f>
        <v>4</v>
      </c>
      <c r="AM783" s="15">
        <f>ROUNDUP(_xlfn.PERCENTRANK.INC(Table13[Total Spend],Table13[[#This Row],[Total Spend]])*5,0)</f>
        <v>4</v>
      </c>
      <c r="AN783" s="15" t="str">
        <f>Table13[[#This Row],[Recency Score]]&amp;Table13[[#This Row],[Frequency Score]]&amp;Table13[[#This Row],[Monetary Score]]</f>
        <v>344</v>
      </c>
      <c r="AO783" s="15" t="str">
        <f>IF(AN783="555","Champions",
IF(AND(LEFT(AN783,1)="5", MID(AN783,2,1)&gt;="3"),"Loyal Customers",
IF(MID(AN783,2,1)="5","Frequent Buyers",
IF(RIGHT(AN783,1)="5","Big Spenders",
IF(LEFT(AN783,1)="4","Potential Loyalists",
IF(LEFT(AN783,1)="3","Needs Attention",
IF(LEFT(AN783,1)="2","About to Sleep",
IF(LEFT(AN783,1)="1","Lost",
IF(LEFT(AN783,1)&lt;="2","At Risk","Others")))))))))</f>
        <v>Needs Attention</v>
      </c>
    </row>
    <row r="784" spans="1:41" x14ac:dyDescent="0.3">
      <c r="A784">
        <v>1079</v>
      </c>
      <c r="B784">
        <v>1971</v>
      </c>
      <c r="C784" t="s">
        <v>37</v>
      </c>
      <c r="D784" t="s">
        <v>33</v>
      </c>
      <c r="E784">
        <v>71969</v>
      </c>
      <c r="F784">
        <v>0</v>
      </c>
      <c r="G784">
        <v>1</v>
      </c>
      <c r="H784" s="1">
        <v>41198</v>
      </c>
      <c r="I784">
        <v>59</v>
      </c>
      <c r="J784">
        <v>1000</v>
      </c>
      <c r="K784">
        <v>0</v>
      </c>
      <c r="L784">
        <v>76</v>
      </c>
      <c r="M784">
        <v>0</v>
      </c>
      <c r="N784">
        <v>0</v>
      </c>
      <c r="O784">
        <v>10</v>
      </c>
      <c r="P784">
        <v>3</v>
      </c>
      <c r="Q784">
        <v>3</v>
      </c>
      <c r="R784">
        <v>4</v>
      </c>
      <c r="S784">
        <v>9</v>
      </c>
      <c r="T784">
        <v>8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 t="s">
        <v>40</v>
      </c>
      <c r="AC784" s="13">
        <f>SUM(Table13[[#This Row],[MntWines]:[MntGoldProds]])</f>
        <v>1086</v>
      </c>
      <c r="AD784" s="13">
        <f>AVERAGE(Table13[[#This Row],[MntWines]:[MntGoldProds]])</f>
        <v>181</v>
      </c>
      <c r="AG784">
        <f>SUM(Table13[[#This Row],[NumDealsPurchases]:[NumStorePurchases]])</f>
        <v>19</v>
      </c>
      <c r="AH784" s="14">
        <f>44232-Table13[[#This Row],[Dt_Customer]]</f>
        <v>3034</v>
      </c>
      <c r="AJ784" s="13">
        <f>Table13[[#This Row],[NumDealsPurchases]]/Table13[[#This Row],[Total Number of Purchases]]*100</f>
        <v>15.789473684210526</v>
      </c>
      <c r="AK784">
        <f>6-ROUNDUP(_xlfn.PERCENTRANK.INC(Table13[Recency],Table13[[#This Row],[Recency]])*5, 0)</f>
        <v>3</v>
      </c>
      <c r="AL784" s="15">
        <f>ROUNDUP(_xlfn.PERCENTRANK.INC(Table13[Total Number of Purchases],Table13[[#This Row],[Total Number of Purchases]])*5,0)</f>
        <v>4</v>
      </c>
      <c r="AM784" s="15">
        <f>ROUNDUP(_xlfn.PERCENTRANK.INC(Table13[Total Spend],Table13[[#This Row],[Total Spend]])*5,0)</f>
        <v>4</v>
      </c>
      <c r="AN784" s="15" t="str">
        <f>Table13[[#This Row],[Recency Score]]&amp;Table13[[#This Row],[Frequency Score]]&amp;Table13[[#This Row],[Monetary Score]]</f>
        <v>344</v>
      </c>
      <c r="AO784" s="15" t="str">
        <f>IF(AN784="555","Champions",
IF(AND(LEFT(AN784,1)="5", MID(AN784,2,1)&gt;="3"),"Loyal Customers",
IF(MID(AN784,2,1)="5","Frequent Buyers",
IF(RIGHT(AN784,1)="5","Big Spenders",
IF(LEFT(AN784,1)="4","Potential Loyalists",
IF(LEFT(AN784,1)="3","Needs Attention",
IF(LEFT(AN784,1)="2","About to Sleep",
IF(LEFT(AN784,1)="1","Lost",
IF(LEFT(AN784,1)&lt;="2","At Risk","Others")))))))))</f>
        <v>Needs Attention</v>
      </c>
    </row>
    <row r="785" spans="1:41" x14ac:dyDescent="0.3">
      <c r="A785">
        <v>9405</v>
      </c>
      <c r="B785">
        <v>1954</v>
      </c>
      <c r="C785" t="s">
        <v>37</v>
      </c>
      <c r="D785" t="s">
        <v>33</v>
      </c>
      <c r="E785">
        <v>52869</v>
      </c>
      <c r="F785">
        <v>1</v>
      </c>
      <c r="G785">
        <v>1</v>
      </c>
      <c r="H785" s="1">
        <v>41197</v>
      </c>
      <c r="I785">
        <v>40</v>
      </c>
      <c r="J785">
        <v>84</v>
      </c>
      <c r="K785">
        <v>3</v>
      </c>
      <c r="L785">
        <v>61</v>
      </c>
      <c r="M785">
        <v>2</v>
      </c>
      <c r="N785">
        <v>1</v>
      </c>
      <c r="O785">
        <v>21</v>
      </c>
      <c r="P785">
        <v>3</v>
      </c>
      <c r="Q785">
        <v>3</v>
      </c>
      <c r="R785">
        <v>1</v>
      </c>
      <c r="S785">
        <v>4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0</v>
      </c>
      <c r="AB785" t="s">
        <v>43</v>
      </c>
      <c r="AC785" s="13">
        <f>SUM(Table13[[#This Row],[MntWines]:[MntGoldProds]])</f>
        <v>172</v>
      </c>
      <c r="AD785" s="13">
        <f>AVERAGE(Table13[[#This Row],[MntWines]:[MntGoldProds]])</f>
        <v>28.666666666666668</v>
      </c>
      <c r="AG785">
        <f>SUM(Table13[[#This Row],[NumDealsPurchases]:[NumStorePurchases]])</f>
        <v>11</v>
      </c>
      <c r="AH785" s="14">
        <f>44232-Table13[[#This Row],[Dt_Customer]]</f>
        <v>3035</v>
      </c>
      <c r="AJ785" s="13">
        <f>Table13[[#This Row],[NumDealsPurchases]]/Table13[[#This Row],[Total Number of Purchases]]*100</f>
        <v>27.27272727272727</v>
      </c>
      <c r="AK785">
        <f>6-ROUNDUP(_xlfn.PERCENTRANK.INC(Table13[Recency],Table13[[#This Row],[Recency]])*5, 0)</f>
        <v>3</v>
      </c>
      <c r="AL785" s="15">
        <f>ROUNDUP(_xlfn.PERCENTRANK.INC(Table13[Total Number of Purchases],Table13[[#This Row],[Total Number of Purchases]])*5,0)</f>
        <v>2</v>
      </c>
      <c r="AM785" s="15">
        <f>ROUNDUP(_xlfn.PERCENTRANK.INC(Table13[Total Spend],Table13[[#This Row],[Total Spend]])*5,0)</f>
        <v>2</v>
      </c>
      <c r="AN785" s="15" t="str">
        <f>Table13[[#This Row],[Recency Score]]&amp;Table13[[#This Row],[Frequency Score]]&amp;Table13[[#This Row],[Monetary Score]]</f>
        <v>322</v>
      </c>
      <c r="AO785" s="15" t="str">
        <f>IF(AN785="555","Champions",
IF(AND(LEFT(AN785,1)="5", MID(AN785,2,1)&gt;="3"),"Loyal Customers",
IF(MID(AN785,2,1)="5","Frequent Buyers",
IF(RIGHT(AN785,1)="5","Big Spenders",
IF(LEFT(AN785,1)="4","Potential Loyalists",
IF(LEFT(AN785,1)="3","Needs Attention",
IF(LEFT(AN785,1)="2","About to Sleep",
IF(LEFT(AN785,1)="1","Lost",
IF(LEFT(AN785,1)&lt;="2","At Risk","Others")))))))))</f>
        <v>Needs Attention</v>
      </c>
    </row>
    <row r="786" spans="1:41" x14ac:dyDescent="0.3">
      <c r="A786">
        <v>10525</v>
      </c>
      <c r="B786">
        <v>1986</v>
      </c>
      <c r="C786" t="s">
        <v>28</v>
      </c>
      <c r="D786" t="s">
        <v>31</v>
      </c>
      <c r="E786">
        <v>26576</v>
      </c>
      <c r="F786">
        <v>1</v>
      </c>
      <c r="G786">
        <v>0</v>
      </c>
      <c r="H786" s="1">
        <v>41195</v>
      </c>
      <c r="I786">
        <v>40</v>
      </c>
      <c r="J786">
        <v>10</v>
      </c>
      <c r="K786">
        <v>0</v>
      </c>
      <c r="L786">
        <v>8</v>
      </c>
      <c r="M786">
        <v>0</v>
      </c>
      <c r="N786">
        <v>0</v>
      </c>
      <c r="O786">
        <v>9</v>
      </c>
      <c r="P786">
        <v>1</v>
      </c>
      <c r="Q786">
        <v>1</v>
      </c>
      <c r="R786">
        <v>0</v>
      </c>
      <c r="S786">
        <v>2</v>
      </c>
      <c r="T786">
        <v>9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1</v>
      </c>
      <c r="AA786">
        <v>0</v>
      </c>
      <c r="AB786" t="s">
        <v>30</v>
      </c>
      <c r="AC786" s="13">
        <f>SUM(Table13[[#This Row],[MntWines]:[MntGoldProds]])</f>
        <v>27</v>
      </c>
      <c r="AD786" s="13">
        <f>AVERAGE(Table13[[#This Row],[MntWines]:[MntGoldProds]])</f>
        <v>4.5</v>
      </c>
      <c r="AG786">
        <f>SUM(Table13[[#This Row],[NumDealsPurchases]:[NumStorePurchases]])</f>
        <v>4</v>
      </c>
      <c r="AH786" s="14">
        <f>44232-Table13[[#This Row],[Dt_Customer]]</f>
        <v>3037</v>
      </c>
      <c r="AJ786" s="13">
        <f>Table13[[#This Row],[NumDealsPurchases]]/Table13[[#This Row],[Total Number of Purchases]]*100</f>
        <v>25</v>
      </c>
      <c r="AK786">
        <f>6-ROUNDUP(_xlfn.PERCENTRANK.INC(Table13[Recency],Table13[[#This Row],[Recency]])*5, 0)</f>
        <v>3</v>
      </c>
      <c r="AL786" s="15">
        <f>ROUNDUP(_xlfn.PERCENTRANK.INC(Table13[Total Number of Purchases],Table13[[#This Row],[Total Number of Purchases]])*5,0)</f>
        <v>1</v>
      </c>
      <c r="AM786" s="15">
        <f>ROUNDUP(_xlfn.PERCENTRANK.INC(Table13[Total Spend],Table13[[#This Row],[Total Spend]])*5,0)</f>
        <v>1</v>
      </c>
      <c r="AN786" s="15" t="str">
        <f>Table13[[#This Row],[Recency Score]]&amp;Table13[[#This Row],[Frequency Score]]&amp;Table13[[#This Row],[Monetary Score]]</f>
        <v>311</v>
      </c>
      <c r="AO786" s="15" t="str">
        <f>IF(AN786="555","Champions",
IF(AND(LEFT(AN786,1)="5", MID(AN786,2,1)&gt;="3"),"Loyal Customers",
IF(MID(AN786,2,1)="5","Frequent Buyers",
IF(RIGHT(AN786,1)="5","Big Spenders",
IF(LEFT(AN786,1)="4","Potential Loyalists",
IF(LEFT(AN786,1)="3","Needs Attention",
IF(LEFT(AN786,1)="2","About to Sleep",
IF(LEFT(AN786,1)="1","Lost",
IF(LEFT(AN786,1)&lt;="2","At Risk","Others")))))))))</f>
        <v>Needs Attention</v>
      </c>
    </row>
    <row r="787" spans="1:41" x14ac:dyDescent="0.3">
      <c r="A787">
        <v>164</v>
      </c>
      <c r="B787">
        <v>1977</v>
      </c>
      <c r="C787" t="s">
        <v>37</v>
      </c>
      <c r="D787" t="s">
        <v>33</v>
      </c>
      <c r="E787">
        <v>28973</v>
      </c>
      <c r="F787">
        <v>0</v>
      </c>
      <c r="G787">
        <v>0</v>
      </c>
      <c r="H787" s="1">
        <v>41195</v>
      </c>
      <c r="I787">
        <v>59</v>
      </c>
      <c r="J787">
        <v>206</v>
      </c>
      <c r="K787">
        <v>0</v>
      </c>
      <c r="L787">
        <v>46</v>
      </c>
      <c r="M787">
        <v>3</v>
      </c>
      <c r="N787">
        <v>2</v>
      </c>
      <c r="O787">
        <v>12</v>
      </c>
      <c r="P787">
        <v>2</v>
      </c>
      <c r="Q787">
        <v>5</v>
      </c>
      <c r="R787">
        <v>1</v>
      </c>
      <c r="S787">
        <v>5</v>
      </c>
      <c r="T787">
        <v>8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30</v>
      </c>
      <c r="AC787" s="13">
        <f>SUM(Table13[[#This Row],[MntWines]:[MntGoldProds]])</f>
        <v>269</v>
      </c>
      <c r="AD787" s="13">
        <f>AVERAGE(Table13[[#This Row],[MntWines]:[MntGoldProds]])</f>
        <v>44.833333333333336</v>
      </c>
      <c r="AG787">
        <f>SUM(Table13[[#This Row],[NumDealsPurchases]:[NumStorePurchases]])</f>
        <v>13</v>
      </c>
      <c r="AH787" s="14">
        <f>44232-Table13[[#This Row],[Dt_Customer]]</f>
        <v>3037</v>
      </c>
      <c r="AJ787" s="13">
        <f>Table13[[#This Row],[NumDealsPurchases]]/Table13[[#This Row],[Total Number of Purchases]]*100</f>
        <v>15.384615384615385</v>
      </c>
      <c r="AK787">
        <f>6-ROUNDUP(_xlfn.PERCENTRANK.INC(Table13[Recency],Table13[[#This Row],[Recency]])*5, 0)</f>
        <v>3</v>
      </c>
      <c r="AL787" s="15">
        <f>ROUNDUP(_xlfn.PERCENTRANK.INC(Table13[Total Number of Purchases],Table13[[#This Row],[Total Number of Purchases]])*5,0)</f>
        <v>3</v>
      </c>
      <c r="AM787" s="15">
        <f>ROUNDUP(_xlfn.PERCENTRANK.INC(Table13[Total Spend],Table13[[#This Row],[Total Spend]])*5,0)</f>
        <v>3</v>
      </c>
      <c r="AN787" s="15" t="str">
        <f>Table13[[#This Row],[Recency Score]]&amp;Table13[[#This Row],[Frequency Score]]&amp;Table13[[#This Row],[Monetary Score]]</f>
        <v>333</v>
      </c>
      <c r="AO787" s="15" t="str">
        <f>IF(AN787="555","Champions",
IF(AND(LEFT(AN787,1)="5", MID(AN787,2,1)&gt;="3"),"Loyal Customers",
IF(MID(AN787,2,1)="5","Frequent Buyers",
IF(RIGHT(AN787,1)="5","Big Spenders",
IF(LEFT(AN787,1)="4","Potential Loyalists",
IF(LEFT(AN787,1)="3","Needs Attention",
IF(LEFT(AN787,1)="2","About to Sleep",
IF(LEFT(AN787,1)="1","Lost",
IF(LEFT(AN787,1)&lt;="2","At Risk","Others")))))))))</f>
        <v>Needs Attention</v>
      </c>
    </row>
    <row r="788" spans="1:41" x14ac:dyDescent="0.3">
      <c r="A788">
        <v>7011</v>
      </c>
      <c r="B788">
        <v>1973</v>
      </c>
      <c r="C788" t="s">
        <v>28</v>
      </c>
      <c r="D788" t="s">
        <v>33</v>
      </c>
      <c r="E788">
        <v>33471</v>
      </c>
      <c r="F788">
        <v>1</v>
      </c>
      <c r="G788">
        <v>0</v>
      </c>
      <c r="H788" s="1">
        <v>41194</v>
      </c>
      <c r="I788">
        <v>47</v>
      </c>
      <c r="J788">
        <v>43</v>
      </c>
      <c r="K788">
        <v>2</v>
      </c>
      <c r="L788">
        <v>27</v>
      </c>
      <c r="M788">
        <v>0</v>
      </c>
      <c r="N788">
        <v>9</v>
      </c>
      <c r="O788">
        <v>12</v>
      </c>
      <c r="P788">
        <v>3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43</v>
      </c>
      <c r="AC788" s="13">
        <f>SUM(Table13[[#This Row],[MntWines]:[MntGoldProds]])</f>
        <v>93</v>
      </c>
      <c r="AD788" s="13">
        <f>AVERAGE(Table13[[#This Row],[MntWines]:[MntGoldProds]])</f>
        <v>15.5</v>
      </c>
      <c r="AG788">
        <f>SUM(Table13[[#This Row],[NumDealsPurchases]:[NumStorePurchases]])</f>
        <v>10</v>
      </c>
      <c r="AH788" s="14">
        <f>44232-Table13[[#This Row],[Dt_Customer]]</f>
        <v>3038</v>
      </c>
      <c r="AJ788" s="13">
        <f>Table13[[#This Row],[NumDealsPurchases]]/Table13[[#This Row],[Total Number of Purchases]]*100</f>
        <v>30</v>
      </c>
      <c r="AK788">
        <f>6-ROUNDUP(_xlfn.PERCENTRANK.INC(Table13[Recency],Table13[[#This Row],[Recency]])*5, 0)</f>
        <v>3</v>
      </c>
      <c r="AL788" s="15">
        <f>ROUNDUP(_xlfn.PERCENTRANK.INC(Table13[Total Number of Purchases],Table13[[#This Row],[Total Number of Purchases]])*5,0)</f>
        <v>2</v>
      </c>
      <c r="AM788" s="15">
        <f>ROUNDUP(_xlfn.PERCENTRANK.INC(Table13[Total Spend],Table13[[#This Row],[Total Spend]])*5,0)</f>
        <v>2</v>
      </c>
      <c r="AN788" s="15" t="str">
        <f>Table13[[#This Row],[Recency Score]]&amp;Table13[[#This Row],[Frequency Score]]&amp;Table13[[#This Row],[Monetary Score]]</f>
        <v>322</v>
      </c>
      <c r="AO788" s="15" t="str">
        <f>IF(AN788="555","Champions",
IF(AND(LEFT(AN788,1)="5", MID(AN788,2,1)&gt;="3"),"Loyal Customers",
IF(MID(AN788,2,1)="5","Frequent Buyers",
IF(RIGHT(AN788,1)="5","Big Spenders",
IF(LEFT(AN788,1)="4","Potential Loyalists",
IF(LEFT(AN788,1)="3","Needs Attention",
IF(LEFT(AN788,1)="2","About to Sleep",
IF(LEFT(AN788,1)="1","Lost",
IF(LEFT(AN788,1)&lt;="2","At Risk","Others")))))))))</f>
        <v>Needs Attention</v>
      </c>
    </row>
    <row r="789" spans="1:41" x14ac:dyDescent="0.3">
      <c r="A789">
        <v>3710</v>
      </c>
      <c r="B789">
        <v>1984</v>
      </c>
      <c r="C789" t="s">
        <v>37</v>
      </c>
      <c r="D789" t="s">
        <v>31</v>
      </c>
      <c r="E789">
        <v>39684</v>
      </c>
      <c r="F789">
        <v>1</v>
      </c>
      <c r="G789">
        <v>0</v>
      </c>
      <c r="H789" s="1">
        <v>41194</v>
      </c>
      <c r="I789">
        <v>41</v>
      </c>
      <c r="J789">
        <v>19</v>
      </c>
      <c r="K789">
        <v>0</v>
      </c>
      <c r="L789">
        <v>35</v>
      </c>
      <c r="M789">
        <v>6</v>
      </c>
      <c r="N789">
        <v>4</v>
      </c>
      <c r="O789">
        <v>17</v>
      </c>
      <c r="P789">
        <v>2</v>
      </c>
      <c r="Q789">
        <v>2</v>
      </c>
      <c r="R789">
        <v>1</v>
      </c>
      <c r="S789">
        <v>2</v>
      </c>
      <c r="T789">
        <v>7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1</v>
      </c>
      <c r="AB789" t="s">
        <v>30</v>
      </c>
      <c r="AC789" s="13">
        <f>SUM(Table13[[#This Row],[MntWines]:[MntGoldProds]])</f>
        <v>81</v>
      </c>
      <c r="AD789" s="13">
        <f>AVERAGE(Table13[[#This Row],[MntWines]:[MntGoldProds]])</f>
        <v>13.5</v>
      </c>
      <c r="AG789">
        <f>SUM(Table13[[#This Row],[NumDealsPurchases]:[NumStorePurchases]])</f>
        <v>7</v>
      </c>
      <c r="AH789" s="14">
        <f>44232-Table13[[#This Row],[Dt_Customer]]</f>
        <v>3038</v>
      </c>
      <c r="AJ789" s="13">
        <f>Table13[[#This Row],[NumDealsPurchases]]/Table13[[#This Row],[Total Number of Purchases]]*100</f>
        <v>28.571428571428569</v>
      </c>
      <c r="AK789">
        <f>6-ROUNDUP(_xlfn.PERCENTRANK.INC(Table13[Recency],Table13[[#This Row],[Recency]])*5, 0)</f>
        <v>3</v>
      </c>
      <c r="AL789" s="15">
        <f>ROUNDUP(_xlfn.PERCENTRANK.INC(Table13[Total Number of Purchases],Table13[[#This Row],[Total Number of Purchases]])*5,0)</f>
        <v>1</v>
      </c>
      <c r="AM789" s="15">
        <f>ROUNDUP(_xlfn.PERCENTRANK.INC(Table13[Total Spend],Table13[[#This Row],[Total Spend]])*5,0)</f>
        <v>2</v>
      </c>
      <c r="AN789" s="15" t="str">
        <f>Table13[[#This Row],[Recency Score]]&amp;Table13[[#This Row],[Frequency Score]]&amp;Table13[[#This Row],[Monetary Score]]</f>
        <v>312</v>
      </c>
      <c r="AO789" s="15" t="str">
        <f>IF(AN789="555","Champions",
IF(AND(LEFT(AN789,1)="5", MID(AN789,2,1)&gt;="3"),"Loyal Customers",
IF(MID(AN789,2,1)="5","Frequent Buyers",
IF(RIGHT(AN789,1)="5","Big Spenders",
IF(LEFT(AN789,1)="4","Potential Loyalists",
IF(LEFT(AN789,1)="3","Needs Attention",
IF(LEFT(AN789,1)="2","About to Sleep",
IF(LEFT(AN789,1)="1","Lost",
IF(LEFT(AN789,1)&lt;="2","At Risk","Others")))))))))</f>
        <v>Needs Attention</v>
      </c>
    </row>
    <row r="790" spans="1:41" x14ac:dyDescent="0.3">
      <c r="A790">
        <v>3007</v>
      </c>
      <c r="B790">
        <v>1966</v>
      </c>
      <c r="C790" t="s">
        <v>28</v>
      </c>
      <c r="D790" t="s">
        <v>35</v>
      </c>
      <c r="E790">
        <v>37758</v>
      </c>
      <c r="F790">
        <v>1</v>
      </c>
      <c r="G790">
        <v>1</v>
      </c>
      <c r="H790" s="1">
        <v>41186</v>
      </c>
      <c r="I790">
        <v>49</v>
      </c>
      <c r="J790">
        <v>27</v>
      </c>
      <c r="K790">
        <v>2</v>
      </c>
      <c r="L790">
        <v>10</v>
      </c>
      <c r="M790">
        <v>0</v>
      </c>
      <c r="N790">
        <v>0</v>
      </c>
      <c r="O790">
        <v>1</v>
      </c>
      <c r="P790">
        <v>2</v>
      </c>
      <c r="Q790">
        <v>1</v>
      </c>
      <c r="R790">
        <v>0</v>
      </c>
      <c r="S790">
        <v>3</v>
      </c>
      <c r="T790">
        <v>8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40</v>
      </c>
      <c r="AC790" s="13">
        <f>SUM(Table13[[#This Row],[MntWines]:[MntGoldProds]])</f>
        <v>40</v>
      </c>
      <c r="AD790" s="13">
        <f>AVERAGE(Table13[[#This Row],[MntWines]:[MntGoldProds]])</f>
        <v>6.666666666666667</v>
      </c>
      <c r="AG790">
        <f>SUM(Table13[[#This Row],[NumDealsPurchases]:[NumStorePurchases]])</f>
        <v>6</v>
      </c>
      <c r="AH790" s="14">
        <f>44232-Table13[[#This Row],[Dt_Customer]]</f>
        <v>3046</v>
      </c>
      <c r="AJ790" s="13">
        <f>Table13[[#This Row],[NumDealsPurchases]]/Table13[[#This Row],[Total Number of Purchases]]*100</f>
        <v>33.333333333333329</v>
      </c>
      <c r="AK790">
        <f>6-ROUNDUP(_xlfn.PERCENTRANK.INC(Table13[Recency],Table13[[#This Row],[Recency]])*5, 0)</f>
        <v>3</v>
      </c>
      <c r="AL790" s="15">
        <f>ROUNDUP(_xlfn.PERCENTRANK.INC(Table13[Total Number of Purchases],Table13[[#This Row],[Total Number of Purchases]])*5,0)</f>
        <v>1</v>
      </c>
      <c r="AM790" s="15">
        <f>ROUNDUP(_xlfn.PERCENTRANK.INC(Table13[Total Spend],Table13[[#This Row],[Total Spend]])*5,0)</f>
        <v>1</v>
      </c>
      <c r="AN790" s="15" t="str">
        <f>Table13[[#This Row],[Recency Score]]&amp;Table13[[#This Row],[Frequency Score]]&amp;Table13[[#This Row],[Monetary Score]]</f>
        <v>311</v>
      </c>
      <c r="AO790" s="15" t="str">
        <f>IF(AN790="555","Champions",
IF(AND(LEFT(AN790,1)="5", MID(AN790,2,1)&gt;="3"),"Loyal Customers",
IF(MID(AN790,2,1)="5","Frequent Buyers",
IF(RIGHT(AN790,1)="5","Big Spenders",
IF(LEFT(AN790,1)="4","Potential Loyalists",
IF(LEFT(AN790,1)="3","Needs Attention",
IF(LEFT(AN790,1)="2","About to Sleep",
IF(LEFT(AN790,1)="1","Lost",
IF(LEFT(AN790,1)&lt;="2","At Risk","Others")))))))))</f>
        <v>Needs Attention</v>
      </c>
    </row>
    <row r="791" spans="1:41" x14ac:dyDescent="0.3">
      <c r="A791">
        <v>5513</v>
      </c>
      <c r="B791">
        <v>1966</v>
      </c>
      <c r="C791" t="s">
        <v>28</v>
      </c>
      <c r="D791" t="s">
        <v>35</v>
      </c>
      <c r="E791">
        <v>37758</v>
      </c>
      <c r="F791">
        <v>1</v>
      </c>
      <c r="G791">
        <v>1</v>
      </c>
      <c r="H791" s="1">
        <v>41186</v>
      </c>
      <c r="I791">
        <v>49</v>
      </c>
      <c r="J791">
        <v>27</v>
      </c>
      <c r="K791">
        <v>2</v>
      </c>
      <c r="L791">
        <v>10</v>
      </c>
      <c r="M791">
        <v>0</v>
      </c>
      <c r="N791">
        <v>0</v>
      </c>
      <c r="O791">
        <v>1</v>
      </c>
      <c r="P791">
        <v>2</v>
      </c>
      <c r="Q791">
        <v>1</v>
      </c>
      <c r="R791">
        <v>0</v>
      </c>
      <c r="S791">
        <v>3</v>
      </c>
      <c r="T791">
        <v>8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30</v>
      </c>
      <c r="AC791" s="13">
        <f>SUM(Table13[[#This Row],[MntWines]:[MntGoldProds]])</f>
        <v>40</v>
      </c>
      <c r="AD791" s="13">
        <f>AVERAGE(Table13[[#This Row],[MntWines]:[MntGoldProds]])</f>
        <v>6.666666666666667</v>
      </c>
      <c r="AG791">
        <f>SUM(Table13[[#This Row],[NumDealsPurchases]:[NumStorePurchases]])</f>
        <v>6</v>
      </c>
      <c r="AH791" s="14">
        <f>44232-Table13[[#This Row],[Dt_Customer]]</f>
        <v>3046</v>
      </c>
      <c r="AJ791" s="13">
        <f>Table13[[#This Row],[NumDealsPurchases]]/Table13[[#This Row],[Total Number of Purchases]]*100</f>
        <v>33.333333333333329</v>
      </c>
      <c r="AK791">
        <f>6-ROUNDUP(_xlfn.PERCENTRANK.INC(Table13[Recency],Table13[[#This Row],[Recency]])*5, 0)</f>
        <v>3</v>
      </c>
      <c r="AL791" s="15">
        <f>ROUNDUP(_xlfn.PERCENTRANK.INC(Table13[Total Number of Purchases],Table13[[#This Row],[Total Number of Purchases]])*5,0)</f>
        <v>1</v>
      </c>
      <c r="AM791" s="15">
        <f>ROUNDUP(_xlfn.PERCENTRANK.INC(Table13[Total Spend],Table13[[#This Row],[Total Spend]])*5,0)</f>
        <v>1</v>
      </c>
      <c r="AN791" s="15" t="str">
        <f>Table13[[#This Row],[Recency Score]]&amp;Table13[[#This Row],[Frequency Score]]&amp;Table13[[#This Row],[Monetary Score]]</f>
        <v>311</v>
      </c>
      <c r="AO791" s="15" t="str">
        <f>IF(AN791="555","Champions",
IF(AND(LEFT(AN791,1)="5", MID(AN791,2,1)&gt;="3"),"Loyal Customers",
IF(MID(AN791,2,1)="5","Frequent Buyers",
IF(RIGHT(AN791,1)="5","Big Spenders",
IF(LEFT(AN791,1)="4","Potential Loyalists",
IF(LEFT(AN791,1)="3","Needs Attention",
IF(LEFT(AN791,1)="2","About to Sleep",
IF(LEFT(AN791,1)="1","Lost",
IF(LEFT(AN791,1)&lt;="2","At Risk","Others")))))))))</f>
        <v>Needs Attention</v>
      </c>
    </row>
    <row r="792" spans="1:41" x14ac:dyDescent="0.3">
      <c r="A792">
        <v>1343</v>
      </c>
      <c r="B792">
        <v>1968</v>
      </c>
      <c r="C792" t="s">
        <v>28</v>
      </c>
      <c r="D792" t="s">
        <v>35</v>
      </c>
      <c r="E792">
        <v>58554</v>
      </c>
      <c r="F792">
        <v>1</v>
      </c>
      <c r="G792">
        <v>1</v>
      </c>
      <c r="H792" s="1">
        <v>41178</v>
      </c>
      <c r="I792">
        <v>55</v>
      </c>
      <c r="J792">
        <v>368</v>
      </c>
      <c r="K792">
        <v>24</v>
      </c>
      <c r="L792">
        <v>68</v>
      </c>
      <c r="M792">
        <v>38</v>
      </c>
      <c r="N792">
        <v>0</v>
      </c>
      <c r="O792">
        <v>88</v>
      </c>
      <c r="P792">
        <v>6</v>
      </c>
      <c r="Q792">
        <v>8</v>
      </c>
      <c r="R792">
        <v>2</v>
      </c>
      <c r="S792">
        <v>6</v>
      </c>
      <c r="T792">
        <v>7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t="s">
        <v>34</v>
      </c>
      <c r="AC792" s="13">
        <f>SUM(Table13[[#This Row],[MntWines]:[MntGoldProds]])</f>
        <v>586</v>
      </c>
      <c r="AD792" s="13">
        <f>AVERAGE(Table13[[#This Row],[MntWines]:[MntGoldProds]])</f>
        <v>97.666666666666671</v>
      </c>
      <c r="AG792">
        <f>SUM(Table13[[#This Row],[NumDealsPurchases]:[NumStorePurchases]])</f>
        <v>22</v>
      </c>
      <c r="AH792" s="14">
        <f>44232-Table13[[#This Row],[Dt_Customer]]</f>
        <v>3054</v>
      </c>
      <c r="AJ792" s="13">
        <f>Table13[[#This Row],[NumDealsPurchases]]/Table13[[#This Row],[Total Number of Purchases]]*100</f>
        <v>27.27272727272727</v>
      </c>
      <c r="AK792">
        <f>6-ROUNDUP(_xlfn.PERCENTRANK.INC(Table13[Recency],Table13[[#This Row],[Recency]])*5, 0)</f>
        <v>3</v>
      </c>
      <c r="AL792" s="15">
        <f>ROUNDUP(_xlfn.PERCENTRANK.INC(Table13[Total Number of Purchases],Table13[[#This Row],[Total Number of Purchases]])*5,0)</f>
        <v>4</v>
      </c>
      <c r="AM792" s="15">
        <f>ROUNDUP(_xlfn.PERCENTRANK.INC(Table13[Total Spend],Table13[[#This Row],[Total Spend]])*5,0)</f>
        <v>3</v>
      </c>
      <c r="AN792" s="15" t="str">
        <f>Table13[[#This Row],[Recency Score]]&amp;Table13[[#This Row],[Frequency Score]]&amp;Table13[[#This Row],[Monetary Score]]</f>
        <v>343</v>
      </c>
      <c r="AO792" s="15" t="str">
        <f>IF(AN792="555","Champions",
IF(AND(LEFT(AN792,1)="5", MID(AN792,2,1)&gt;="3"),"Loyal Customers",
IF(MID(AN792,2,1)="5","Frequent Buyers",
IF(RIGHT(AN792,1)="5","Big Spenders",
IF(LEFT(AN792,1)="4","Potential Loyalists",
IF(LEFT(AN792,1)="3","Needs Attention",
IF(LEFT(AN792,1)="2","About to Sleep",
IF(LEFT(AN792,1)="1","Lost",
IF(LEFT(AN792,1)&lt;="2","At Risk","Others")))))))))</f>
        <v>Needs Attention</v>
      </c>
    </row>
    <row r="793" spans="1:41" x14ac:dyDescent="0.3">
      <c r="A793">
        <v>4749</v>
      </c>
      <c r="B793">
        <v>1968</v>
      </c>
      <c r="C793" t="s">
        <v>28</v>
      </c>
      <c r="D793" t="s">
        <v>35</v>
      </c>
      <c r="E793">
        <v>58554</v>
      </c>
      <c r="F793">
        <v>1</v>
      </c>
      <c r="G793">
        <v>1</v>
      </c>
      <c r="H793" s="1">
        <v>41178</v>
      </c>
      <c r="I793">
        <v>55</v>
      </c>
      <c r="J793">
        <v>368</v>
      </c>
      <c r="K793">
        <v>24</v>
      </c>
      <c r="L793">
        <v>68</v>
      </c>
      <c r="M793">
        <v>38</v>
      </c>
      <c r="N793">
        <v>0</v>
      </c>
      <c r="O793">
        <v>88</v>
      </c>
      <c r="P793">
        <v>6</v>
      </c>
      <c r="Q793">
        <v>8</v>
      </c>
      <c r="R793">
        <v>2</v>
      </c>
      <c r="S793">
        <v>6</v>
      </c>
      <c r="T793">
        <v>7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40</v>
      </c>
      <c r="AC793" s="13">
        <f>SUM(Table13[[#This Row],[MntWines]:[MntGoldProds]])</f>
        <v>586</v>
      </c>
      <c r="AD793" s="13">
        <f>AVERAGE(Table13[[#This Row],[MntWines]:[MntGoldProds]])</f>
        <v>97.666666666666671</v>
      </c>
      <c r="AG793">
        <f>SUM(Table13[[#This Row],[NumDealsPurchases]:[NumStorePurchases]])</f>
        <v>22</v>
      </c>
      <c r="AH793" s="14">
        <f>44232-Table13[[#This Row],[Dt_Customer]]</f>
        <v>3054</v>
      </c>
      <c r="AJ793" s="13">
        <f>Table13[[#This Row],[NumDealsPurchases]]/Table13[[#This Row],[Total Number of Purchases]]*100</f>
        <v>27.27272727272727</v>
      </c>
      <c r="AK793">
        <f>6-ROUNDUP(_xlfn.PERCENTRANK.INC(Table13[Recency],Table13[[#This Row],[Recency]])*5, 0)</f>
        <v>3</v>
      </c>
      <c r="AL793" s="15">
        <f>ROUNDUP(_xlfn.PERCENTRANK.INC(Table13[Total Number of Purchases],Table13[[#This Row],[Total Number of Purchases]])*5,0)</f>
        <v>4</v>
      </c>
      <c r="AM793" s="15">
        <f>ROUNDUP(_xlfn.PERCENTRANK.INC(Table13[Total Spend],Table13[[#This Row],[Total Spend]])*5,0)</f>
        <v>3</v>
      </c>
      <c r="AN793" s="15" t="str">
        <f>Table13[[#This Row],[Recency Score]]&amp;Table13[[#This Row],[Frequency Score]]&amp;Table13[[#This Row],[Monetary Score]]</f>
        <v>343</v>
      </c>
      <c r="AO793" s="15" t="str">
        <f>IF(AN793="555","Champions",
IF(AND(LEFT(AN793,1)="5", MID(AN793,2,1)&gt;="3"),"Loyal Customers",
IF(MID(AN793,2,1)="5","Frequent Buyers",
IF(RIGHT(AN793,1)="5","Big Spenders",
IF(LEFT(AN793,1)="4","Potential Loyalists",
IF(LEFT(AN793,1)="3","Needs Attention",
IF(LEFT(AN793,1)="2","About to Sleep",
IF(LEFT(AN793,1)="1","Lost",
IF(LEFT(AN793,1)&lt;="2","At Risk","Others")))))))))</f>
        <v>Needs Attention</v>
      </c>
    </row>
    <row r="794" spans="1:41" x14ac:dyDescent="0.3">
      <c r="A794">
        <v>679</v>
      </c>
      <c r="B794">
        <v>1957</v>
      </c>
      <c r="C794" t="s">
        <v>37</v>
      </c>
      <c r="D794" t="s">
        <v>33</v>
      </c>
      <c r="E794">
        <v>37633</v>
      </c>
      <c r="F794">
        <v>1</v>
      </c>
      <c r="G794">
        <v>1</v>
      </c>
      <c r="H794" s="1">
        <v>41172</v>
      </c>
      <c r="I794">
        <v>49</v>
      </c>
      <c r="J794">
        <v>13</v>
      </c>
      <c r="K794">
        <v>4</v>
      </c>
      <c r="L794">
        <v>20</v>
      </c>
      <c r="M794">
        <v>0</v>
      </c>
      <c r="N794">
        <v>0</v>
      </c>
      <c r="O794">
        <v>1</v>
      </c>
      <c r="P794">
        <v>2</v>
      </c>
      <c r="Q794">
        <v>1</v>
      </c>
      <c r="R794">
        <v>0</v>
      </c>
      <c r="S794">
        <v>3</v>
      </c>
      <c r="T794">
        <v>9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30</v>
      </c>
      <c r="AC794" s="13">
        <f>SUM(Table13[[#This Row],[MntWines]:[MntGoldProds]])</f>
        <v>38</v>
      </c>
      <c r="AD794" s="13">
        <f>AVERAGE(Table13[[#This Row],[MntWines]:[MntGoldProds]])</f>
        <v>6.333333333333333</v>
      </c>
      <c r="AG794">
        <f>SUM(Table13[[#This Row],[NumDealsPurchases]:[NumStorePurchases]])</f>
        <v>6</v>
      </c>
      <c r="AH794" s="14">
        <f>44232-Table13[[#This Row],[Dt_Customer]]</f>
        <v>3060</v>
      </c>
      <c r="AJ794" s="13">
        <f>Table13[[#This Row],[NumDealsPurchases]]/Table13[[#This Row],[Total Number of Purchases]]*100</f>
        <v>33.333333333333329</v>
      </c>
      <c r="AK794">
        <f>6-ROUNDUP(_xlfn.PERCENTRANK.INC(Table13[Recency],Table13[[#This Row],[Recency]])*5, 0)</f>
        <v>3</v>
      </c>
      <c r="AL794" s="15">
        <f>ROUNDUP(_xlfn.PERCENTRANK.INC(Table13[Total Number of Purchases],Table13[[#This Row],[Total Number of Purchases]])*5,0)</f>
        <v>1</v>
      </c>
      <c r="AM794" s="15">
        <f>ROUNDUP(_xlfn.PERCENTRANK.INC(Table13[Total Spend],Table13[[#This Row],[Total Spend]])*5,0)</f>
        <v>1</v>
      </c>
      <c r="AN794" s="15" t="str">
        <f>Table13[[#This Row],[Recency Score]]&amp;Table13[[#This Row],[Frequency Score]]&amp;Table13[[#This Row],[Monetary Score]]</f>
        <v>311</v>
      </c>
      <c r="AO794" s="15" t="str">
        <f>IF(AN794="555","Champions",
IF(AND(LEFT(AN794,1)="5", MID(AN794,2,1)&gt;="3"),"Loyal Customers",
IF(MID(AN794,2,1)="5","Frequent Buyers",
IF(RIGHT(AN794,1)="5","Big Spenders",
IF(LEFT(AN794,1)="4","Potential Loyalists",
IF(LEFT(AN794,1)="3","Needs Attention",
IF(LEFT(AN794,1)="2","About to Sleep",
IF(LEFT(AN794,1)="1","Lost",
IF(LEFT(AN794,1)&lt;="2","At Risk","Others")))))))))</f>
        <v>Needs Attention</v>
      </c>
    </row>
    <row r="795" spans="1:41" x14ac:dyDescent="0.3">
      <c r="A795">
        <v>521</v>
      </c>
      <c r="B795">
        <v>1985</v>
      </c>
      <c r="C795" t="s">
        <v>28</v>
      </c>
      <c r="D795" t="s">
        <v>35</v>
      </c>
      <c r="E795">
        <v>54006</v>
      </c>
      <c r="F795">
        <v>1</v>
      </c>
      <c r="G795">
        <v>0</v>
      </c>
      <c r="H795" s="1">
        <v>41170</v>
      </c>
      <c r="I795">
        <v>42</v>
      </c>
      <c r="J795">
        <v>174</v>
      </c>
      <c r="K795">
        <v>77</v>
      </c>
      <c r="L795">
        <v>203</v>
      </c>
      <c r="M795">
        <v>6</v>
      </c>
      <c r="N795">
        <v>24</v>
      </c>
      <c r="O795">
        <v>97</v>
      </c>
      <c r="P795">
        <v>2</v>
      </c>
      <c r="Q795">
        <v>8</v>
      </c>
      <c r="R795">
        <v>1</v>
      </c>
      <c r="S795">
        <v>7</v>
      </c>
      <c r="T795">
        <v>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30</v>
      </c>
      <c r="AC795" s="13">
        <f>SUM(Table13[[#This Row],[MntWines]:[MntGoldProds]])</f>
        <v>581</v>
      </c>
      <c r="AD795" s="13">
        <f>AVERAGE(Table13[[#This Row],[MntWines]:[MntGoldProds]])</f>
        <v>96.833333333333329</v>
      </c>
      <c r="AG795">
        <f>SUM(Table13[[#This Row],[NumDealsPurchases]:[NumStorePurchases]])</f>
        <v>18</v>
      </c>
      <c r="AH795" s="14">
        <f>44232-Table13[[#This Row],[Dt_Customer]]</f>
        <v>3062</v>
      </c>
      <c r="AJ795" s="13">
        <f>Table13[[#This Row],[NumDealsPurchases]]/Table13[[#This Row],[Total Number of Purchases]]*100</f>
        <v>11.111111111111111</v>
      </c>
      <c r="AK795">
        <f>6-ROUNDUP(_xlfn.PERCENTRANK.INC(Table13[Recency],Table13[[#This Row],[Recency]])*5, 0)</f>
        <v>3</v>
      </c>
      <c r="AL795" s="15">
        <f>ROUNDUP(_xlfn.PERCENTRANK.INC(Table13[Total Number of Purchases],Table13[[#This Row],[Total Number of Purchases]])*5,0)</f>
        <v>4</v>
      </c>
      <c r="AM795" s="15">
        <f>ROUNDUP(_xlfn.PERCENTRANK.INC(Table13[Total Spend],Table13[[#This Row],[Total Spend]])*5,0)</f>
        <v>3</v>
      </c>
      <c r="AN795" s="15" t="str">
        <f>Table13[[#This Row],[Recency Score]]&amp;Table13[[#This Row],[Frequency Score]]&amp;Table13[[#This Row],[Monetary Score]]</f>
        <v>343</v>
      </c>
      <c r="AO795" s="15" t="str">
        <f>IF(AN795="555","Champions",
IF(AND(LEFT(AN795,1)="5", MID(AN795,2,1)&gt;="3"),"Loyal Customers",
IF(MID(AN795,2,1)="5","Frequent Buyers",
IF(RIGHT(AN795,1)="5","Big Spenders",
IF(LEFT(AN795,1)="4","Potential Loyalists",
IF(LEFT(AN795,1)="3","Needs Attention",
IF(LEFT(AN795,1)="2","About to Sleep",
IF(LEFT(AN795,1)="1","Lost",
IF(LEFT(AN795,1)&lt;="2","At Risk","Others")))))))))</f>
        <v>Needs Attention</v>
      </c>
    </row>
    <row r="796" spans="1:41" x14ac:dyDescent="0.3">
      <c r="A796">
        <v>8692</v>
      </c>
      <c r="B796">
        <v>1952</v>
      </c>
      <c r="C796" t="s">
        <v>28</v>
      </c>
      <c r="D796" t="s">
        <v>35</v>
      </c>
      <c r="E796">
        <v>43462</v>
      </c>
      <c r="F796">
        <v>1</v>
      </c>
      <c r="G796">
        <v>1</v>
      </c>
      <c r="H796" s="1">
        <v>41164</v>
      </c>
      <c r="I796">
        <v>50</v>
      </c>
      <c r="J796">
        <v>90</v>
      </c>
      <c r="K796">
        <v>17</v>
      </c>
      <c r="L796">
        <v>97</v>
      </c>
      <c r="M796">
        <v>15</v>
      </c>
      <c r="N796">
        <v>6</v>
      </c>
      <c r="O796">
        <v>15</v>
      </c>
      <c r="P796">
        <v>6</v>
      </c>
      <c r="Q796">
        <v>4</v>
      </c>
      <c r="R796">
        <v>1</v>
      </c>
      <c r="S796">
        <v>5</v>
      </c>
      <c r="T796">
        <v>8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30</v>
      </c>
      <c r="AC796" s="13">
        <f>SUM(Table13[[#This Row],[MntWines]:[MntGoldProds]])</f>
        <v>240</v>
      </c>
      <c r="AD796" s="13">
        <f>AVERAGE(Table13[[#This Row],[MntWines]:[MntGoldProds]])</f>
        <v>40</v>
      </c>
      <c r="AG796">
        <f>SUM(Table13[[#This Row],[NumDealsPurchases]:[NumStorePurchases]])</f>
        <v>16</v>
      </c>
      <c r="AH796" s="14">
        <f>44232-Table13[[#This Row],[Dt_Customer]]</f>
        <v>3068</v>
      </c>
      <c r="AJ796" s="13">
        <f>Table13[[#This Row],[NumDealsPurchases]]/Table13[[#This Row],[Total Number of Purchases]]*100</f>
        <v>37.5</v>
      </c>
      <c r="AK796">
        <f>6-ROUNDUP(_xlfn.PERCENTRANK.INC(Table13[Recency],Table13[[#This Row],[Recency]])*5, 0)</f>
        <v>3</v>
      </c>
      <c r="AL796" s="15">
        <f>ROUNDUP(_xlfn.PERCENTRANK.INC(Table13[Total Number of Purchases],Table13[[#This Row],[Total Number of Purchases]])*5,0)</f>
        <v>3</v>
      </c>
      <c r="AM796" s="15">
        <f>ROUNDUP(_xlfn.PERCENTRANK.INC(Table13[Total Spend],Table13[[#This Row],[Total Spend]])*5,0)</f>
        <v>3</v>
      </c>
      <c r="AN796" s="15" t="str">
        <f>Table13[[#This Row],[Recency Score]]&amp;Table13[[#This Row],[Frequency Score]]&amp;Table13[[#This Row],[Monetary Score]]</f>
        <v>333</v>
      </c>
      <c r="AO796" s="15" t="str">
        <f>IF(AN796="555","Champions",
IF(AND(LEFT(AN796,1)="5", MID(AN796,2,1)&gt;="3"),"Loyal Customers",
IF(MID(AN796,2,1)="5","Frequent Buyers",
IF(RIGHT(AN796,1)="5","Big Spenders",
IF(LEFT(AN796,1)="4","Potential Loyalists",
IF(LEFT(AN796,1)="3","Needs Attention",
IF(LEFT(AN796,1)="2","About to Sleep",
IF(LEFT(AN796,1)="1","Lost",
IF(LEFT(AN796,1)&lt;="2","At Risk","Others")))))))))</f>
        <v>Needs Attention</v>
      </c>
    </row>
    <row r="797" spans="1:41" x14ac:dyDescent="0.3">
      <c r="A797">
        <v>9733</v>
      </c>
      <c r="B797">
        <v>1978</v>
      </c>
      <c r="C797" t="s">
        <v>44</v>
      </c>
      <c r="D797" t="s">
        <v>35</v>
      </c>
      <c r="E797">
        <v>24882</v>
      </c>
      <c r="F797">
        <v>1</v>
      </c>
      <c r="G797">
        <v>0</v>
      </c>
      <c r="H797" s="1">
        <v>41161</v>
      </c>
      <c r="I797">
        <v>52</v>
      </c>
      <c r="J797">
        <v>1</v>
      </c>
      <c r="K797">
        <v>4</v>
      </c>
      <c r="L797">
        <v>10</v>
      </c>
      <c r="M797">
        <v>29</v>
      </c>
      <c r="N797">
        <v>0</v>
      </c>
      <c r="O797">
        <v>36</v>
      </c>
      <c r="P797">
        <v>1</v>
      </c>
      <c r="Q797">
        <v>1</v>
      </c>
      <c r="R797">
        <v>1</v>
      </c>
      <c r="S797">
        <v>2</v>
      </c>
      <c r="T797">
        <v>6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 t="s">
        <v>40</v>
      </c>
      <c r="AC797" s="13">
        <f>SUM(Table13[[#This Row],[MntWines]:[MntGoldProds]])</f>
        <v>80</v>
      </c>
      <c r="AD797" s="13">
        <f>AVERAGE(Table13[[#This Row],[MntWines]:[MntGoldProds]])</f>
        <v>13.333333333333334</v>
      </c>
      <c r="AG797">
        <f>SUM(Table13[[#This Row],[NumDealsPurchases]:[NumStorePurchases]])</f>
        <v>5</v>
      </c>
      <c r="AH797" s="14">
        <f>44232-Table13[[#This Row],[Dt_Customer]]</f>
        <v>3071</v>
      </c>
      <c r="AJ797" s="13">
        <f>Table13[[#This Row],[NumDealsPurchases]]/Table13[[#This Row],[Total Number of Purchases]]*100</f>
        <v>20</v>
      </c>
      <c r="AK797">
        <f>6-ROUNDUP(_xlfn.PERCENTRANK.INC(Table13[Recency],Table13[[#This Row],[Recency]])*5, 0)</f>
        <v>3</v>
      </c>
      <c r="AL797" s="15">
        <f>ROUNDUP(_xlfn.PERCENTRANK.INC(Table13[Total Number of Purchases],Table13[[#This Row],[Total Number of Purchases]])*5,0)</f>
        <v>1</v>
      </c>
      <c r="AM797" s="15">
        <f>ROUNDUP(_xlfn.PERCENTRANK.INC(Table13[Total Spend],Table13[[#This Row],[Total Spend]])*5,0)</f>
        <v>2</v>
      </c>
      <c r="AN797" s="15" t="str">
        <f>Table13[[#This Row],[Recency Score]]&amp;Table13[[#This Row],[Frequency Score]]&amp;Table13[[#This Row],[Monetary Score]]</f>
        <v>312</v>
      </c>
      <c r="AO797" s="15" t="str">
        <f>IF(AN797="555","Champions",
IF(AND(LEFT(AN797,1)="5", MID(AN797,2,1)&gt;="3"),"Loyal Customers",
IF(MID(AN797,2,1)="5","Frequent Buyers",
IF(RIGHT(AN797,1)="5","Big Spenders",
IF(LEFT(AN797,1)="4","Potential Loyalists",
IF(LEFT(AN797,1)="3","Needs Attention",
IF(LEFT(AN797,1)="2","About to Sleep",
IF(LEFT(AN797,1)="1","Lost",
IF(LEFT(AN797,1)&lt;="2","At Risk","Others")))))))))</f>
        <v>Needs Attention</v>
      </c>
    </row>
    <row r="798" spans="1:41" x14ac:dyDescent="0.3">
      <c r="A798">
        <v>8462</v>
      </c>
      <c r="B798">
        <v>1978</v>
      </c>
      <c r="C798" t="s">
        <v>44</v>
      </c>
      <c r="D798" t="s">
        <v>35</v>
      </c>
      <c r="E798">
        <v>24882</v>
      </c>
      <c r="F798">
        <v>1</v>
      </c>
      <c r="G798">
        <v>0</v>
      </c>
      <c r="H798" s="1">
        <v>41161</v>
      </c>
      <c r="I798">
        <v>52</v>
      </c>
      <c r="J798">
        <v>1</v>
      </c>
      <c r="K798">
        <v>4</v>
      </c>
      <c r="L798">
        <v>10</v>
      </c>
      <c r="M798">
        <v>29</v>
      </c>
      <c r="N798">
        <v>0</v>
      </c>
      <c r="O798">
        <v>36</v>
      </c>
      <c r="P798">
        <v>1</v>
      </c>
      <c r="Q798">
        <v>1</v>
      </c>
      <c r="R798">
        <v>1</v>
      </c>
      <c r="S798">
        <v>2</v>
      </c>
      <c r="T798">
        <v>6</v>
      </c>
      <c r="U798">
        <v>0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0</v>
      </c>
      <c r="AB798" t="s">
        <v>30</v>
      </c>
      <c r="AC798" s="13">
        <f>SUM(Table13[[#This Row],[MntWines]:[MntGoldProds]])</f>
        <v>80</v>
      </c>
      <c r="AD798" s="13">
        <f>AVERAGE(Table13[[#This Row],[MntWines]:[MntGoldProds]])</f>
        <v>13.333333333333334</v>
      </c>
      <c r="AG798">
        <f>SUM(Table13[[#This Row],[NumDealsPurchases]:[NumStorePurchases]])</f>
        <v>5</v>
      </c>
      <c r="AH798" s="14">
        <f>44232-Table13[[#This Row],[Dt_Customer]]</f>
        <v>3071</v>
      </c>
      <c r="AJ798" s="13">
        <f>Table13[[#This Row],[NumDealsPurchases]]/Table13[[#This Row],[Total Number of Purchases]]*100</f>
        <v>20</v>
      </c>
      <c r="AK798">
        <f>6-ROUNDUP(_xlfn.PERCENTRANK.INC(Table13[Recency],Table13[[#This Row],[Recency]])*5, 0)</f>
        <v>3</v>
      </c>
      <c r="AL798" s="15">
        <f>ROUNDUP(_xlfn.PERCENTRANK.INC(Table13[Total Number of Purchases],Table13[[#This Row],[Total Number of Purchases]])*5,0)</f>
        <v>1</v>
      </c>
      <c r="AM798" s="15">
        <f>ROUNDUP(_xlfn.PERCENTRANK.INC(Table13[Total Spend],Table13[[#This Row],[Total Spend]])*5,0)</f>
        <v>2</v>
      </c>
      <c r="AN798" s="15" t="str">
        <f>Table13[[#This Row],[Recency Score]]&amp;Table13[[#This Row],[Frequency Score]]&amp;Table13[[#This Row],[Monetary Score]]</f>
        <v>312</v>
      </c>
      <c r="AO798" s="15" t="str">
        <f>IF(AN798="555","Champions",
IF(AND(LEFT(AN798,1)="5", MID(AN798,2,1)&gt;="3"),"Loyal Customers",
IF(MID(AN798,2,1)="5","Frequent Buyers",
IF(RIGHT(AN798,1)="5","Big Spenders",
IF(LEFT(AN798,1)="4","Potential Loyalists",
IF(LEFT(AN798,1)="3","Needs Attention",
IF(LEFT(AN798,1)="2","About to Sleep",
IF(LEFT(AN798,1)="1","Lost",
IF(LEFT(AN798,1)&lt;="2","At Risk","Others")))))))))</f>
        <v>Needs Attention</v>
      </c>
    </row>
    <row r="799" spans="1:41" x14ac:dyDescent="0.3">
      <c r="A799">
        <v>8783</v>
      </c>
      <c r="B799">
        <v>1950</v>
      </c>
      <c r="C799" t="s">
        <v>28</v>
      </c>
      <c r="D799" t="s">
        <v>33</v>
      </c>
      <c r="E799">
        <v>57045</v>
      </c>
      <c r="F799">
        <v>0</v>
      </c>
      <c r="G799">
        <v>1</v>
      </c>
      <c r="H799" s="1">
        <v>41160</v>
      </c>
      <c r="I799">
        <v>40</v>
      </c>
      <c r="J799">
        <v>296</v>
      </c>
      <c r="K799">
        <v>13</v>
      </c>
      <c r="L799">
        <v>104</v>
      </c>
      <c r="M799">
        <v>11</v>
      </c>
      <c r="N799">
        <v>13</v>
      </c>
      <c r="O799">
        <v>17</v>
      </c>
      <c r="P799">
        <v>3</v>
      </c>
      <c r="Q799">
        <v>4</v>
      </c>
      <c r="R799">
        <v>2</v>
      </c>
      <c r="S799">
        <v>9</v>
      </c>
      <c r="T799">
        <v>3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36</v>
      </c>
      <c r="AC799" s="13">
        <f>SUM(Table13[[#This Row],[MntWines]:[MntGoldProds]])</f>
        <v>454</v>
      </c>
      <c r="AD799" s="13">
        <f>AVERAGE(Table13[[#This Row],[MntWines]:[MntGoldProds]])</f>
        <v>75.666666666666671</v>
      </c>
      <c r="AG799">
        <f>SUM(Table13[[#This Row],[NumDealsPurchases]:[NumStorePurchases]])</f>
        <v>18</v>
      </c>
      <c r="AH799" s="14">
        <f>44232-Table13[[#This Row],[Dt_Customer]]</f>
        <v>3072</v>
      </c>
      <c r="AJ799" s="13">
        <f>Table13[[#This Row],[NumDealsPurchases]]/Table13[[#This Row],[Total Number of Purchases]]*100</f>
        <v>16.666666666666664</v>
      </c>
      <c r="AK799">
        <f>6-ROUNDUP(_xlfn.PERCENTRANK.INC(Table13[Recency],Table13[[#This Row],[Recency]])*5, 0)</f>
        <v>3</v>
      </c>
      <c r="AL799" s="15">
        <f>ROUNDUP(_xlfn.PERCENTRANK.INC(Table13[Total Number of Purchases],Table13[[#This Row],[Total Number of Purchases]])*5,0)</f>
        <v>4</v>
      </c>
      <c r="AM799" s="15">
        <f>ROUNDUP(_xlfn.PERCENTRANK.INC(Table13[Total Spend],Table13[[#This Row],[Total Spend]])*5,0)</f>
        <v>3</v>
      </c>
      <c r="AN799" s="15" t="str">
        <f>Table13[[#This Row],[Recency Score]]&amp;Table13[[#This Row],[Frequency Score]]&amp;Table13[[#This Row],[Monetary Score]]</f>
        <v>343</v>
      </c>
      <c r="AO799" s="15" t="str">
        <f>IF(AN799="555","Champions",
IF(AND(LEFT(AN799,1)="5", MID(AN799,2,1)&gt;="3"),"Loyal Customers",
IF(MID(AN799,2,1)="5","Frequent Buyers",
IF(RIGHT(AN799,1)="5","Big Spenders",
IF(LEFT(AN799,1)="4","Potential Loyalists",
IF(LEFT(AN799,1)="3","Needs Attention",
IF(LEFT(AN799,1)="2","About to Sleep",
IF(LEFT(AN799,1)="1","Lost",
IF(LEFT(AN799,1)&lt;="2","At Risk","Others")))))))))</f>
        <v>Needs Attention</v>
      </c>
    </row>
    <row r="800" spans="1:41" x14ac:dyDescent="0.3">
      <c r="A800">
        <v>7108</v>
      </c>
      <c r="B800">
        <v>1965</v>
      </c>
      <c r="C800" t="s">
        <v>41</v>
      </c>
      <c r="D800" t="s">
        <v>42</v>
      </c>
      <c r="E800">
        <v>51390</v>
      </c>
      <c r="F800">
        <v>1</v>
      </c>
      <c r="G800">
        <v>1</v>
      </c>
      <c r="H800" s="1">
        <v>41160</v>
      </c>
      <c r="I800">
        <v>54</v>
      </c>
      <c r="J800">
        <v>205</v>
      </c>
      <c r="K800">
        <v>20</v>
      </c>
      <c r="L800">
        <v>47</v>
      </c>
      <c r="M800">
        <v>23</v>
      </c>
      <c r="N800">
        <v>2</v>
      </c>
      <c r="O800">
        <v>56</v>
      </c>
      <c r="P800">
        <v>6</v>
      </c>
      <c r="Q800">
        <v>5</v>
      </c>
      <c r="R800">
        <v>2</v>
      </c>
      <c r="S800">
        <v>5</v>
      </c>
      <c r="T800">
        <v>5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43</v>
      </c>
      <c r="AC800" s="13">
        <f>SUM(Table13[[#This Row],[MntWines]:[MntGoldProds]])</f>
        <v>353</v>
      </c>
      <c r="AD800" s="13">
        <f>AVERAGE(Table13[[#This Row],[MntWines]:[MntGoldProds]])</f>
        <v>58.833333333333336</v>
      </c>
      <c r="AG800">
        <f>SUM(Table13[[#This Row],[NumDealsPurchases]:[NumStorePurchases]])</f>
        <v>18</v>
      </c>
      <c r="AH800" s="14">
        <f>44232-Table13[[#This Row],[Dt_Customer]]</f>
        <v>3072</v>
      </c>
      <c r="AJ800" s="13">
        <f>Table13[[#This Row],[NumDealsPurchases]]/Table13[[#This Row],[Total Number of Purchases]]*100</f>
        <v>33.333333333333329</v>
      </c>
      <c r="AK800">
        <f>6-ROUNDUP(_xlfn.PERCENTRANK.INC(Table13[Recency],Table13[[#This Row],[Recency]])*5, 0)</f>
        <v>3</v>
      </c>
      <c r="AL800" s="15">
        <f>ROUNDUP(_xlfn.PERCENTRANK.INC(Table13[Total Number of Purchases],Table13[[#This Row],[Total Number of Purchases]])*5,0)</f>
        <v>4</v>
      </c>
      <c r="AM800" s="15">
        <f>ROUNDUP(_xlfn.PERCENTRANK.INC(Table13[Total Spend],Table13[[#This Row],[Total Spend]])*5,0)</f>
        <v>3</v>
      </c>
      <c r="AN800" s="15" t="str">
        <f>Table13[[#This Row],[Recency Score]]&amp;Table13[[#This Row],[Frequency Score]]&amp;Table13[[#This Row],[Monetary Score]]</f>
        <v>343</v>
      </c>
      <c r="AO800" s="15" t="str">
        <f>IF(AN800="555","Champions",
IF(AND(LEFT(AN800,1)="5", MID(AN800,2,1)&gt;="3"),"Loyal Customers",
IF(MID(AN800,2,1)="5","Frequent Buyers",
IF(RIGHT(AN800,1)="5","Big Spenders",
IF(LEFT(AN800,1)="4","Potential Loyalists",
IF(LEFT(AN800,1)="3","Needs Attention",
IF(LEFT(AN800,1)="2","About to Sleep",
IF(LEFT(AN800,1)="1","Lost",
IF(LEFT(AN800,1)&lt;="2","At Risk","Others")))))))))</f>
        <v>Needs Attention</v>
      </c>
    </row>
    <row r="801" spans="1:41" x14ac:dyDescent="0.3">
      <c r="A801">
        <v>1403</v>
      </c>
      <c r="B801">
        <v>1975</v>
      </c>
      <c r="C801" t="s">
        <v>38</v>
      </c>
      <c r="D801" t="s">
        <v>35</v>
      </c>
      <c r="E801">
        <v>34984</v>
      </c>
      <c r="F801">
        <v>1</v>
      </c>
      <c r="G801">
        <v>1</v>
      </c>
      <c r="H801" s="1">
        <v>41158</v>
      </c>
      <c r="I801">
        <v>40</v>
      </c>
      <c r="J801">
        <v>8</v>
      </c>
      <c r="K801">
        <v>4</v>
      </c>
      <c r="L801">
        <v>15</v>
      </c>
      <c r="M801">
        <v>3</v>
      </c>
      <c r="N801">
        <v>5</v>
      </c>
      <c r="O801">
        <v>3</v>
      </c>
      <c r="P801">
        <v>2</v>
      </c>
      <c r="Q801">
        <v>1</v>
      </c>
      <c r="R801">
        <v>0</v>
      </c>
      <c r="S801">
        <v>3</v>
      </c>
      <c r="T801">
        <v>7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30</v>
      </c>
      <c r="AC801" s="13">
        <f>SUM(Table13[[#This Row],[MntWines]:[MntGoldProds]])</f>
        <v>38</v>
      </c>
      <c r="AD801" s="13">
        <f>AVERAGE(Table13[[#This Row],[MntWines]:[MntGoldProds]])</f>
        <v>6.333333333333333</v>
      </c>
      <c r="AG801">
        <f>SUM(Table13[[#This Row],[NumDealsPurchases]:[NumStorePurchases]])</f>
        <v>6</v>
      </c>
      <c r="AH801" s="14">
        <f>44232-Table13[[#This Row],[Dt_Customer]]</f>
        <v>3074</v>
      </c>
      <c r="AJ801" s="13">
        <f>Table13[[#This Row],[NumDealsPurchases]]/Table13[[#This Row],[Total Number of Purchases]]*100</f>
        <v>33.333333333333329</v>
      </c>
      <c r="AK801">
        <f>6-ROUNDUP(_xlfn.PERCENTRANK.INC(Table13[Recency],Table13[[#This Row],[Recency]])*5, 0)</f>
        <v>3</v>
      </c>
      <c r="AL801" s="15">
        <f>ROUNDUP(_xlfn.PERCENTRANK.INC(Table13[Total Number of Purchases],Table13[[#This Row],[Total Number of Purchases]])*5,0)</f>
        <v>1</v>
      </c>
      <c r="AM801" s="15">
        <f>ROUNDUP(_xlfn.PERCENTRANK.INC(Table13[Total Spend],Table13[[#This Row],[Total Spend]])*5,0)</f>
        <v>1</v>
      </c>
      <c r="AN801" s="15" t="str">
        <f>Table13[[#This Row],[Recency Score]]&amp;Table13[[#This Row],[Frequency Score]]&amp;Table13[[#This Row],[Monetary Score]]</f>
        <v>311</v>
      </c>
      <c r="AO801" s="15" t="str">
        <f>IF(AN801="555","Champions",
IF(AND(LEFT(AN801,1)="5", MID(AN801,2,1)&gt;="3"),"Loyal Customers",
IF(MID(AN801,2,1)="5","Frequent Buyers",
IF(RIGHT(AN801,1)="5","Big Spenders",
IF(LEFT(AN801,1)="4","Potential Loyalists",
IF(LEFT(AN801,1)="3","Needs Attention",
IF(LEFT(AN801,1)="2","About to Sleep",
IF(LEFT(AN801,1)="1","Lost",
IF(LEFT(AN801,1)&lt;="2","At Risk","Others")))))))))</f>
        <v>Needs Attention</v>
      </c>
    </row>
    <row r="802" spans="1:41" x14ac:dyDescent="0.3">
      <c r="A802">
        <v>10010</v>
      </c>
      <c r="B802">
        <v>1953</v>
      </c>
      <c r="C802" t="s">
        <v>37</v>
      </c>
      <c r="D802" t="s">
        <v>29</v>
      </c>
      <c r="E802">
        <v>36957</v>
      </c>
      <c r="F802">
        <v>1</v>
      </c>
      <c r="G802">
        <v>1</v>
      </c>
      <c r="H802" s="1">
        <v>41158</v>
      </c>
      <c r="I802">
        <v>43</v>
      </c>
      <c r="J802">
        <v>100</v>
      </c>
      <c r="K802">
        <v>2</v>
      </c>
      <c r="L802">
        <v>16</v>
      </c>
      <c r="M802">
        <v>2</v>
      </c>
      <c r="N802">
        <v>1</v>
      </c>
      <c r="O802">
        <v>31</v>
      </c>
      <c r="P802">
        <v>4</v>
      </c>
      <c r="Q802">
        <v>3</v>
      </c>
      <c r="R802">
        <v>2</v>
      </c>
      <c r="S802">
        <v>2</v>
      </c>
      <c r="T802">
        <v>9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 t="s">
        <v>36</v>
      </c>
      <c r="AC802" s="13">
        <f>SUM(Table13[[#This Row],[MntWines]:[MntGoldProds]])</f>
        <v>152</v>
      </c>
      <c r="AD802" s="13">
        <f>AVERAGE(Table13[[#This Row],[MntWines]:[MntGoldProds]])</f>
        <v>25.333333333333332</v>
      </c>
      <c r="AG802">
        <f>SUM(Table13[[#This Row],[NumDealsPurchases]:[NumStorePurchases]])</f>
        <v>11</v>
      </c>
      <c r="AH802" s="14">
        <f>44232-Table13[[#This Row],[Dt_Customer]]</f>
        <v>3074</v>
      </c>
      <c r="AJ802" s="13">
        <f>Table13[[#This Row],[NumDealsPurchases]]/Table13[[#This Row],[Total Number of Purchases]]*100</f>
        <v>36.363636363636367</v>
      </c>
      <c r="AK802">
        <f>6-ROUNDUP(_xlfn.PERCENTRANK.INC(Table13[Recency],Table13[[#This Row],[Recency]])*5, 0)</f>
        <v>3</v>
      </c>
      <c r="AL802" s="15">
        <f>ROUNDUP(_xlfn.PERCENTRANK.INC(Table13[Total Number of Purchases],Table13[[#This Row],[Total Number of Purchases]])*5,0)</f>
        <v>2</v>
      </c>
      <c r="AM802" s="15">
        <f>ROUNDUP(_xlfn.PERCENTRANK.INC(Table13[Total Spend],Table13[[#This Row],[Total Spend]])*5,0)</f>
        <v>2</v>
      </c>
      <c r="AN802" s="15" t="str">
        <f>Table13[[#This Row],[Recency Score]]&amp;Table13[[#This Row],[Frequency Score]]&amp;Table13[[#This Row],[Monetary Score]]</f>
        <v>322</v>
      </c>
      <c r="AO802" s="15" t="str">
        <f>IF(AN802="555","Champions",
IF(AND(LEFT(AN802,1)="5", MID(AN802,2,1)&gt;="3"),"Loyal Customers",
IF(MID(AN802,2,1)="5","Frequent Buyers",
IF(RIGHT(AN802,1)="5","Big Spenders",
IF(LEFT(AN802,1)="4","Potential Loyalists",
IF(LEFT(AN802,1)="3","Needs Attention",
IF(LEFT(AN802,1)="2","About to Sleep",
IF(LEFT(AN802,1)="1","Lost",
IF(LEFT(AN802,1)&lt;="2","At Risk","Others")))))))))</f>
        <v>Needs Attention</v>
      </c>
    </row>
    <row r="803" spans="1:41" x14ac:dyDescent="0.3">
      <c r="A803">
        <v>8091</v>
      </c>
      <c r="B803">
        <v>1956</v>
      </c>
      <c r="C803" t="s">
        <v>28</v>
      </c>
      <c r="D803" t="s">
        <v>33</v>
      </c>
      <c r="E803">
        <v>63943</v>
      </c>
      <c r="F803">
        <v>0</v>
      </c>
      <c r="G803">
        <v>1</v>
      </c>
      <c r="H803" s="1">
        <v>41154</v>
      </c>
      <c r="I803">
        <v>50</v>
      </c>
      <c r="J803">
        <v>423</v>
      </c>
      <c r="K803">
        <v>184</v>
      </c>
      <c r="L803">
        <v>368</v>
      </c>
      <c r="M803">
        <v>13</v>
      </c>
      <c r="N803">
        <v>97</v>
      </c>
      <c r="O803">
        <v>21</v>
      </c>
      <c r="P803">
        <v>1</v>
      </c>
      <c r="Q803">
        <v>6</v>
      </c>
      <c r="R803">
        <v>4</v>
      </c>
      <c r="S803">
        <v>6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40</v>
      </c>
      <c r="AC803" s="13">
        <f>SUM(Table13[[#This Row],[MntWines]:[MntGoldProds]])</f>
        <v>1106</v>
      </c>
      <c r="AD803" s="13">
        <f>AVERAGE(Table13[[#This Row],[MntWines]:[MntGoldProds]])</f>
        <v>184.33333333333334</v>
      </c>
      <c r="AG803">
        <f>SUM(Table13[[#This Row],[NumDealsPurchases]:[NumStorePurchases]])</f>
        <v>17</v>
      </c>
      <c r="AH803" s="14">
        <f>44232-Table13[[#This Row],[Dt_Customer]]</f>
        <v>3078</v>
      </c>
      <c r="AJ803" s="13">
        <f>Table13[[#This Row],[NumDealsPurchases]]/Table13[[#This Row],[Total Number of Purchases]]*100</f>
        <v>5.8823529411764701</v>
      </c>
      <c r="AK803">
        <f>6-ROUNDUP(_xlfn.PERCENTRANK.INC(Table13[Recency],Table13[[#This Row],[Recency]])*5, 0)</f>
        <v>3</v>
      </c>
      <c r="AL803" s="15">
        <f>ROUNDUP(_xlfn.PERCENTRANK.INC(Table13[Total Number of Purchases],Table13[[#This Row],[Total Number of Purchases]])*5,0)</f>
        <v>3</v>
      </c>
      <c r="AM803" s="15">
        <f>ROUNDUP(_xlfn.PERCENTRANK.INC(Table13[Total Spend],Table13[[#This Row],[Total Spend]])*5,0)</f>
        <v>4</v>
      </c>
      <c r="AN803" s="15" t="str">
        <f>Table13[[#This Row],[Recency Score]]&amp;Table13[[#This Row],[Frequency Score]]&amp;Table13[[#This Row],[Monetary Score]]</f>
        <v>334</v>
      </c>
      <c r="AO803" s="15" t="str">
        <f>IF(AN803="555","Champions",
IF(AND(LEFT(AN803,1)="5", MID(AN803,2,1)&gt;="3"),"Loyal Customers",
IF(MID(AN803,2,1)="5","Frequent Buyers",
IF(RIGHT(AN803,1)="5","Big Spenders",
IF(LEFT(AN803,1)="4","Potential Loyalists",
IF(LEFT(AN803,1)="3","Needs Attention",
IF(LEFT(AN803,1)="2","About to Sleep",
IF(LEFT(AN803,1)="1","Lost",
IF(LEFT(AN803,1)&lt;="2","At Risk","Others")))))))))</f>
        <v>Needs Attention</v>
      </c>
    </row>
    <row r="804" spans="1:41" x14ac:dyDescent="0.3">
      <c r="A804">
        <v>10069</v>
      </c>
      <c r="B804">
        <v>1988</v>
      </c>
      <c r="C804" t="s">
        <v>44</v>
      </c>
      <c r="D804" t="s">
        <v>35</v>
      </c>
      <c r="E804">
        <v>13724</v>
      </c>
      <c r="F804">
        <v>1</v>
      </c>
      <c r="G804">
        <v>0</v>
      </c>
      <c r="H804" s="1">
        <v>41152</v>
      </c>
      <c r="I804">
        <v>43</v>
      </c>
      <c r="J804">
        <v>2</v>
      </c>
      <c r="K804">
        <v>7</v>
      </c>
      <c r="L804">
        <v>5</v>
      </c>
      <c r="M804">
        <v>2</v>
      </c>
      <c r="N804">
        <v>15</v>
      </c>
      <c r="O804">
        <v>27</v>
      </c>
      <c r="P804">
        <v>1</v>
      </c>
      <c r="Q804">
        <v>2</v>
      </c>
      <c r="R804">
        <v>0</v>
      </c>
      <c r="S804">
        <v>2</v>
      </c>
      <c r="T804">
        <v>9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 t="s">
        <v>43</v>
      </c>
      <c r="AC804" s="13">
        <f>SUM(Table13[[#This Row],[MntWines]:[MntGoldProds]])</f>
        <v>58</v>
      </c>
      <c r="AD804" s="13">
        <f>AVERAGE(Table13[[#This Row],[MntWines]:[MntGoldProds]])</f>
        <v>9.6666666666666661</v>
      </c>
      <c r="AG804">
        <f>SUM(Table13[[#This Row],[NumDealsPurchases]:[NumStorePurchases]])</f>
        <v>5</v>
      </c>
      <c r="AH804" s="14">
        <f>44232-Table13[[#This Row],[Dt_Customer]]</f>
        <v>3080</v>
      </c>
      <c r="AJ804" s="13">
        <f>Table13[[#This Row],[NumDealsPurchases]]/Table13[[#This Row],[Total Number of Purchases]]*100</f>
        <v>20</v>
      </c>
      <c r="AK804">
        <f>6-ROUNDUP(_xlfn.PERCENTRANK.INC(Table13[Recency],Table13[[#This Row],[Recency]])*5, 0)</f>
        <v>3</v>
      </c>
      <c r="AL804" s="15">
        <f>ROUNDUP(_xlfn.PERCENTRANK.INC(Table13[Total Number of Purchases],Table13[[#This Row],[Total Number of Purchases]])*5,0)</f>
        <v>1</v>
      </c>
      <c r="AM804" s="15">
        <f>ROUNDUP(_xlfn.PERCENTRANK.INC(Table13[Total Spend],Table13[[#This Row],[Total Spend]])*5,0)</f>
        <v>2</v>
      </c>
      <c r="AN804" s="15" t="str">
        <f>Table13[[#This Row],[Recency Score]]&amp;Table13[[#This Row],[Frequency Score]]&amp;Table13[[#This Row],[Monetary Score]]</f>
        <v>312</v>
      </c>
      <c r="AO804" s="15" t="str">
        <f>IF(AN804="555","Champions",
IF(AND(LEFT(AN804,1)="5", MID(AN804,2,1)&gt;="3"),"Loyal Customers",
IF(MID(AN804,2,1)="5","Frequent Buyers",
IF(RIGHT(AN804,1)="5","Big Spenders",
IF(LEFT(AN804,1)="4","Potential Loyalists",
IF(LEFT(AN804,1)="3","Needs Attention",
IF(LEFT(AN804,1)="2","About to Sleep",
IF(LEFT(AN804,1)="1","Lost",
IF(LEFT(AN804,1)&lt;="2","At Risk","Others")))))))))</f>
        <v>Needs Attention</v>
      </c>
    </row>
    <row r="805" spans="1:41" x14ac:dyDescent="0.3">
      <c r="A805">
        <v>6354</v>
      </c>
      <c r="B805">
        <v>1984</v>
      </c>
      <c r="C805" t="s">
        <v>28</v>
      </c>
      <c r="D805" t="s">
        <v>35</v>
      </c>
      <c r="E805">
        <v>15345</v>
      </c>
      <c r="F805">
        <v>1</v>
      </c>
      <c r="G805">
        <v>0</v>
      </c>
      <c r="H805" s="1">
        <v>41152</v>
      </c>
      <c r="I805">
        <v>51</v>
      </c>
      <c r="J805">
        <v>5</v>
      </c>
      <c r="K805">
        <v>2</v>
      </c>
      <c r="L805">
        <v>16</v>
      </c>
      <c r="M805">
        <v>3</v>
      </c>
      <c r="N805">
        <v>2</v>
      </c>
      <c r="O805">
        <v>19</v>
      </c>
      <c r="P805">
        <v>2</v>
      </c>
      <c r="Q805">
        <v>1</v>
      </c>
      <c r="R805">
        <v>1</v>
      </c>
      <c r="S805">
        <v>2</v>
      </c>
      <c r="T805">
        <v>8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 t="s">
        <v>30</v>
      </c>
      <c r="AC805" s="13">
        <f>SUM(Table13[[#This Row],[MntWines]:[MntGoldProds]])</f>
        <v>47</v>
      </c>
      <c r="AD805" s="13">
        <f>AVERAGE(Table13[[#This Row],[MntWines]:[MntGoldProds]])</f>
        <v>7.833333333333333</v>
      </c>
      <c r="AG805">
        <f>SUM(Table13[[#This Row],[NumDealsPurchases]:[NumStorePurchases]])</f>
        <v>6</v>
      </c>
      <c r="AH805" s="14">
        <f>44232-Table13[[#This Row],[Dt_Customer]]</f>
        <v>3080</v>
      </c>
      <c r="AJ805" s="13">
        <f>Table13[[#This Row],[NumDealsPurchases]]/Table13[[#This Row],[Total Number of Purchases]]*100</f>
        <v>33.333333333333329</v>
      </c>
      <c r="AK805">
        <f>6-ROUNDUP(_xlfn.PERCENTRANK.INC(Table13[Recency],Table13[[#This Row],[Recency]])*5, 0)</f>
        <v>3</v>
      </c>
      <c r="AL805" s="15">
        <f>ROUNDUP(_xlfn.PERCENTRANK.INC(Table13[Total Number of Purchases],Table13[[#This Row],[Total Number of Purchases]])*5,0)</f>
        <v>1</v>
      </c>
      <c r="AM805" s="15">
        <f>ROUNDUP(_xlfn.PERCENTRANK.INC(Table13[Total Spend],Table13[[#This Row],[Total Spend]])*5,0)</f>
        <v>1</v>
      </c>
      <c r="AN805" s="15" t="str">
        <f>Table13[[#This Row],[Recency Score]]&amp;Table13[[#This Row],[Frequency Score]]&amp;Table13[[#This Row],[Monetary Score]]</f>
        <v>311</v>
      </c>
      <c r="AO805" s="15" t="str">
        <f>IF(AN805="555","Champions",
IF(AND(LEFT(AN805,1)="5", MID(AN805,2,1)&gt;="3"),"Loyal Customers",
IF(MID(AN805,2,1)="5","Frequent Buyers",
IF(RIGHT(AN805,1)="5","Big Spenders",
IF(LEFT(AN805,1)="4","Potential Loyalists",
IF(LEFT(AN805,1)="3","Needs Attention",
IF(LEFT(AN805,1)="2","About to Sleep",
IF(LEFT(AN805,1)="1","Lost",
IF(LEFT(AN805,1)&lt;="2","At Risk","Others")))))))))</f>
        <v>Needs Attention</v>
      </c>
    </row>
    <row r="806" spans="1:41" x14ac:dyDescent="0.3">
      <c r="A806">
        <v>2066</v>
      </c>
      <c r="B806">
        <v>1949</v>
      </c>
      <c r="C806" t="s">
        <v>28</v>
      </c>
      <c r="D806" t="s">
        <v>35</v>
      </c>
      <c r="E806">
        <v>38823</v>
      </c>
      <c r="F806">
        <v>0</v>
      </c>
      <c r="G806">
        <v>1</v>
      </c>
      <c r="H806" s="1">
        <v>41151</v>
      </c>
      <c r="I806">
        <v>56</v>
      </c>
      <c r="J806">
        <v>70</v>
      </c>
      <c r="K806">
        <v>0</v>
      </c>
      <c r="L806">
        <v>11</v>
      </c>
      <c r="M806">
        <v>2</v>
      </c>
      <c r="N806">
        <v>8</v>
      </c>
      <c r="O806">
        <v>23</v>
      </c>
      <c r="P806">
        <v>1</v>
      </c>
      <c r="Q806">
        <v>2</v>
      </c>
      <c r="R806">
        <v>1</v>
      </c>
      <c r="S806">
        <v>3</v>
      </c>
      <c r="T806">
        <v>6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 t="s">
        <v>30</v>
      </c>
      <c r="AC806" s="13">
        <f>SUM(Table13[[#This Row],[MntWines]:[MntGoldProds]])</f>
        <v>114</v>
      </c>
      <c r="AD806" s="13">
        <f>AVERAGE(Table13[[#This Row],[MntWines]:[MntGoldProds]])</f>
        <v>19</v>
      </c>
      <c r="AG806">
        <f>SUM(Table13[[#This Row],[NumDealsPurchases]:[NumStorePurchases]])</f>
        <v>7</v>
      </c>
      <c r="AH806" s="14">
        <f>44232-Table13[[#This Row],[Dt_Customer]]</f>
        <v>3081</v>
      </c>
      <c r="AJ806" s="13">
        <f>Table13[[#This Row],[NumDealsPurchases]]/Table13[[#This Row],[Total Number of Purchases]]*100</f>
        <v>14.285714285714285</v>
      </c>
      <c r="AK806">
        <f>6-ROUNDUP(_xlfn.PERCENTRANK.INC(Table13[Recency],Table13[[#This Row],[Recency]])*5, 0)</f>
        <v>3</v>
      </c>
      <c r="AL806" s="15">
        <f>ROUNDUP(_xlfn.PERCENTRANK.INC(Table13[Total Number of Purchases],Table13[[#This Row],[Total Number of Purchases]])*5,0)</f>
        <v>1</v>
      </c>
      <c r="AM806" s="15">
        <f>ROUNDUP(_xlfn.PERCENTRANK.INC(Table13[Total Spend],Table13[[#This Row],[Total Spend]])*5,0)</f>
        <v>2</v>
      </c>
      <c r="AN806" s="15" t="str">
        <f>Table13[[#This Row],[Recency Score]]&amp;Table13[[#This Row],[Frequency Score]]&amp;Table13[[#This Row],[Monetary Score]]</f>
        <v>312</v>
      </c>
      <c r="AO806" s="15" t="str">
        <f>IF(AN806="555","Champions",
IF(AND(LEFT(AN806,1)="5", MID(AN806,2,1)&gt;="3"),"Loyal Customers",
IF(MID(AN806,2,1)="5","Frequent Buyers",
IF(RIGHT(AN806,1)="5","Big Spenders",
IF(LEFT(AN806,1)="4","Potential Loyalists",
IF(LEFT(AN806,1)="3","Needs Attention",
IF(LEFT(AN806,1)="2","About to Sleep",
IF(LEFT(AN806,1)="1","Lost",
IF(LEFT(AN806,1)&lt;="2","At Risk","Others")))))))))</f>
        <v>Needs Attention</v>
      </c>
    </row>
    <row r="807" spans="1:41" x14ac:dyDescent="0.3">
      <c r="A807">
        <v>4643</v>
      </c>
      <c r="B807">
        <v>1973</v>
      </c>
      <c r="C807" t="s">
        <v>28</v>
      </c>
      <c r="D807" t="s">
        <v>33</v>
      </c>
      <c r="E807">
        <v>27803</v>
      </c>
      <c r="F807">
        <v>1</v>
      </c>
      <c r="G807">
        <v>0</v>
      </c>
      <c r="H807" s="1">
        <v>41147</v>
      </c>
      <c r="I807">
        <v>40</v>
      </c>
      <c r="J807">
        <v>8</v>
      </c>
      <c r="K807">
        <v>26</v>
      </c>
      <c r="L807">
        <v>46</v>
      </c>
      <c r="M807">
        <v>38</v>
      </c>
      <c r="N807">
        <v>9</v>
      </c>
      <c r="O807">
        <v>49</v>
      </c>
      <c r="P807">
        <v>2</v>
      </c>
      <c r="Q807">
        <v>3</v>
      </c>
      <c r="R807">
        <v>0</v>
      </c>
      <c r="S807">
        <v>4</v>
      </c>
      <c r="T807">
        <v>8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36</v>
      </c>
      <c r="AC807" s="13">
        <f>SUM(Table13[[#This Row],[MntWines]:[MntGoldProds]])</f>
        <v>176</v>
      </c>
      <c r="AD807" s="13">
        <f>AVERAGE(Table13[[#This Row],[MntWines]:[MntGoldProds]])</f>
        <v>29.333333333333332</v>
      </c>
      <c r="AG807">
        <f>SUM(Table13[[#This Row],[NumDealsPurchases]:[NumStorePurchases]])</f>
        <v>9</v>
      </c>
      <c r="AH807" s="14">
        <f>44232-Table13[[#This Row],[Dt_Customer]]</f>
        <v>3085</v>
      </c>
      <c r="AJ807" s="13">
        <f>Table13[[#This Row],[NumDealsPurchases]]/Table13[[#This Row],[Total Number of Purchases]]*100</f>
        <v>22.222222222222221</v>
      </c>
      <c r="AK807">
        <f>6-ROUNDUP(_xlfn.PERCENTRANK.INC(Table13[Recency],Table13[[#This Row],[Recency]])*5, 0)</f>
        <v>3</v>
      </c>
      <c r="AL807" s="15">
        <f>ROUNDUP(_xlfn.PERCENTRANK.INC(Table13[Total Number of Purchases],Table13[[#This Row],[Total Number of Purchases]])*5,0)</f>
        <v>2</v>
      </c>
      <c r="AM807" s="15">
        <f>ROUNDUP(_xlfn.PERCENTRANK.INC(Table13[Total Spend],Table13[[#This Row],[Total Spend]])*5,0)</f>
        <v>2</v>
      </c>
      <c r="AN807" s="15" t="str">
        <f>Table13[[#This Row],[Recency Score]]&amp;Table13[[#This Row],[Frequency Score]]&amp;Table13[[#This Row],[Monetary Score]]</f>
        <v>322</v>
      </c>
      <c r="AO807" s="15" t="str">
        <f>IF(AN807="555","Champions",
IF(AND(LEFT(AN807,1)="5", MID(AN807,2,1)&gt;="3"),"Loyal Customers",
IF(MID(AN807,2,1)="5","Frequent Buyers",
IF(RIGHT(AN807,1)="5","Big Spenders",
IF(LEFT(AN807,1)="4","Potential Loyalists",
IF(LEFT(AN807,1)="3","Needs Attention",
IF(LEFT(AN807,1)="2","About to Sleep",
IF(LEFT(AN807,1)="1","Lost",
IF(LEFT(AN807,1)&lt;="2","At Risk","Others")))))))))</f>
        <v>Needs Attention</v>
      </c>
    </row>
    <row r="808" spans="1:41" x14ac:dyDescent="0.3">
      <c r="A808">
        <v>6905</v>
      </c>
      <c r="B808">
        <v>1994</v>
      </c>
      <c r="C808" t="s">
        <v>28</v>
      </c>
      <c r="D808" t="s">
        <v>35</v>
      </c>
      <c r="E808">
        <v>80685</v>
      </c>
      <c r="F808">
        <v>0</v>
      </c>
      <c r="G808">
        <v>0</v>
      </c>
      <c r="H808" s="1">
        <v>41143</v>
      </c>
      <c r="I808">
        <v>55</v>
      </c>
      <c r="J808">
        <v>241</v>
      </c>
      <c r="K808">
        <v>45</v>
      </c>
      <c r="L808">
        <v>604</v>
      </c>
      <c r="M808">
        <v>34</v>
      </c>
      <c r="N808">
        <v>26</v>
      </c>
      <c r="O808">
        <v>54</v>
      </c>
      <c r="P808">
        <v>1</v>
      </c>
      <c r="Q808">
        <v>6</v>
      </c>
      <c r="R808">
        <v>4</v>
      </c>
      <c r="S808">
        <v>10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30</v>
      </c>
      <c r="AC808" s="13">
        <f>SUM(Table13[[#This Row],[MntWines]:[MntGoldProds]])</f>
        <v>1004</v>
      </c>
      <c r="AD808" s="13">
        <f>AVERAGE(Table13[[#This Row],[MntWines]:[MntGoldProds]])</f>
        <v>167.33333333333334</v>
      </c>
      <c r="AG808">
        <f>SUM(Table13[[#This Row],[NumDealsPurchases]:[NumStorePurchases]])</f>
        <v>21</v>
      </c>
      <c r="AH808" s="14">
        <f>44232-Table13[[#This Row],[Dt_Customer]]</f>
        <v>3089</v>
      </c>
      <c r="AJ808" s="13">
        <f>Table13[[#This Row],[NumDealsPurchases]]/Table13[[#This Row],[Total Number of Purchases]]*100</f>
        <v>4.7619047619047619</v>
      </c>
      <c r="AK808">
        <f>6-ROUNDUP(_xlfn.PERCENTRANK.INC(Table13[Recency],Table13[[#This Row],[Recency]])*5, 0)</f>
        <v>3</v>
      </c>
      <c r="AL808" s="15">
        <f>ROUNDUP(_xlfn.PERCENTRANK.INC(Table13[Total Number of Purchases],Table13[[#This Row],[Total Number of Purchases]])*5,0)</f>
        <v>4</v>
      </c>
      <c r="AM808" s="15">
        <f>ROUNDUP(_xlfn.PERCENTRANK.INC(Table13[Total Spend],Table13[[#This Row],[Total Spend]])*5,0)</f>
        <v>4</v>
      </c>
      <c r="AN808" s="15" t="str">
        <f>Table13[[#This Row],[Recency Score]]&amp;Table13[[#This Row],[Frequency Score]]&amp;Table13[[#This Row],[Monetary Score]]</f>
        <v>344</v>
      </c>
      <c r="AO808" s="15" t="str">
        <f>IF(AN808="555","Champions",
IF(AND(LEFT(AN808,1)="5", MID(AN808,2,1)&gt;="3"),"Loyal Customers",
IF(MID(AN808,2,1)="5","Frequent Buyers",
IF(RIGHT(AN808,1)="5","Big Spenders",
IF(LEFT(AN808,1)="4","Potential Loyalists",
IF(LEFT(AN808,1)="3","Needs Attention",
IF(LEFT(AN808,1)="2","About to Sleep",
IF(LEFT(AN808,1)="1","Lost",
IF(LEFT(AN808,1)&lt;="2","At Risk","Others")))))))))</f>
        <v>Needs Attention</v>
      </c>
    </row>
    <row r="809" spans="1:41" x14ac:dyDescent="0.3">
      <c r="A809">
        <v>4764</v>
      </c>
      <c r="B809">
        <v>1952</v>
      </c>
      <c r="C809" t="s">
        <v>41</v>
      </c>
      <c r="D809" t="s">
        <v>35</v>
      </c>
      <c r="E809">
        <v>40442</v>
      </c>
      <c r="F809">
        <v>1</v>
      </c>
      <c r="G809">
        <v>1</v>
      </c>
      <c r="H809" s="1">
        <v>41140</v>
      </c>
      <c r="I809">
        <v>52</v>
      </c>
      <c r="J809">
        <v>45</v>
      </c>
      <c r="K809">
        <v>12</v>
      </c>
      <c r="L809">
        <v>52</v>
      </c>
      <c r="M809">
        <v>25</v>
      </c>
      <c r="N809">
        <v>22</v>
      </c>
      <c r="O809">
        <v>13</v>
      </c>
      <c r="P809">
        <v>4</v>
      </c>
      <c r="Q809">
        <v>3</v>
      </c>
      <c r="R809">
        <v>1</v>
      </c>
      <c r="S809">
        <v>4</v>
      </c>
      <c r="T809">
        <v>7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0</v>
      </c>
      <c r="AB809" t="s">
        <v>43</v>
      </c>
      <c r="AC809" s="13">
        <f>SUM(Table13[[#This Row],[MntWines]:[MntGoldProds]])</f>
        <v>169</v>
      </c>
      <c r="AD809" s="13">
        <f>AVERAGE(Table13[[#This Row],[MntWines]:[MntGoldProds]])</f>
        <v>28.166666666666668</v>
      </c>
      <c r="AG809">
        <f>SUM(Table13[[#This Row],[NumDealsPurchases]:[NumStorePurchases]])</f>
        <v>12</v>
      </c>
      <c r="AH809" s="14">
        <f>44232-Table13[[#This Row],[Dt_Customer]]</f>
        <v>3092</v>
      </c>
      <c r="AJ809" s="13">
        <f>Table13[[#This Row],[NumDealsPurchases]]/Table13[[#This Row],[Total Number of Purchases]]*100</f>
        <v>33.333333333333329</v>
      </c>
      <c r="AK809">
        <f>6-ROUNDUP(_xlfn.PERCENTRANK.INC(Table13[Recency],Table13[[#This Row],[Recency]])*5, 0)</f>
        <v>3</v>
      </c>
      <c r="AL809" s="15">
        <f>ROUNDUP(_xlfn.PERCENTRANK.INC(Table13[Total Number of Purchases],Table13[[#This Row],[Total Number of Purchases]])*5,0)</f>
        <v>3</v>
      </c>
      <c r="AM809" s="15">
        <f>ROUNDUP(_xlfn.PERCENTRANK.INC(Table13[Total Spend],Table13[[#This Row],[Total Spend]])*5,0)</f>
        <v>2</v>
      </c>
      <c r="AN809" s="15" t="str">
        <f>Table13[[#This Row],[Recency Score]]&amp;Table13[[#This Row],[Frequency Score]]&amp;Table13[[#This Row],[Monetary Score]]</f>
        <v>332</v>
      </c>
      <c r="AO809" s="15" t="str">
        <f>IF(AN809="555","Champions",
IF(AND(LEFT(AN809,1)="5", MID(AN809,2,1)&gt;="3"),"Loyal Customers",
IF(MID(AN809,2,1)="5","Frequent Buyers",
IF(RIGHT(AN809,1)="5","Big Spenders",
IF(LEFT(AN809,1)="4","Potential Loyalists",
IF(LEFT(AN809,1)="3","Needs Attention",
IF(LEFT(AN809,1)="2","About to Sleep",
IF(LEFT(AN809,1)="1","Lost",
IF(LEFT(AN809,1)&lt;="2","At Risk","Others")))))))))</f>
        <v>Needs Attention</v>
      </c>
    </row>
    <row r="810" spans="1:41" x14ac:dyDescent="0.3">
      <c r="A810">
        <v>8080</v>
      </c>
      <c r="B810">
        <v>1986</v>
      </c>
      <c r="C810" t="s">
        <v>28</v>
      </c>
      <c r="D810" t="s">
        <v>31</v>
      </c>
      <c r="E810">
        <v>26816</v>
      </c>
      <c r="F810">
        <v>0</v>
      </c>
      <c r="G810">
        <v>0</v>
      </c>
      <c r="H810" s="1">
        <v>41138</v>
      </c>
      <c r="I810">
        <v>50</v>
      </c>
      <c r="J810">
        <v>5</v>
      </c>
      <c r="K810">
        <v>1</v>
      </c>
      <c r="L810">
        <v>6</v>
      </c>
      <c r="M810">
        <v>3</v>
      </c>
      <c r="N810">
        <v>4</v>
      </c>
      <c r="O810">
        <v>3</v>
      </c>
      <c r="P810">
        <v>1</v>
      </c>
      <c r="Q810">
        <v>0</v>
      </c>
      <c r="R810">
        <v>0</v>
      </c>
      <c r="S810">
        <v>3</v>
      </c>
      <c r="T810">
        <v>4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40</v>
      </c>
      <c r="AC810" s="13">
        <f>SUM(Table13[[#This Row],[MntWines]:[MntGoldProds]])</f>
        <v>22</v>
      </c>
      <c r="AD810" s="13">
        <f>AVERAGE(Table13[[#This Row],[MntWines]:[MntGoldProds]])</f>
        <v>3.6666666666666665</v>
      </c>
      <c r="AG810">
        <f>SUM(Table13[[#This Row],[NumDealsPurchases]:[NumStorePurchases]])</f>
        <v>4</v>
      </c>
      <c r="AH810" s="14">
        <f>44232-Table13[[#This Row],[Dt_Customer]]</f>
        <v>3094</v>
      </c>
      <c r="AJ810" s="13">
        <f>Table13[[#This Row],[NumDealsPurchases]]/Table13[[#This Row],[Total Number of Purchases]]*100</f>
        <v>25</v>
      </c>
      <c r="AK810">
        <f>6-ROUNDUP(_xlfn.PERCENTRANK.INC(Table13[Recency],Table13[[#This Row],[Recency]])*5, 0)</f>
        <v>3</v>
      </c>
      <c r="AL810" s="15">
        <f>ROUNDUP(_xlfn.PERCENTRANK.INC(Table13[Total Number of Purchases],Table13[[#This Row],[Total Number of Purchases]])*5,0)</f>
        <v>1</v>
      </c>
      <c r="AM810" s="15">
        <f>ROUNDUP(_xlfn.PERCENTRANK.INC(Table13[Total Spend],Table13[[#This Row],[Total Spend]])*5,0)</f>
        <v>1</v>
      </c>
      <c r="AN810" s="15" t="str">
        <f>Table13[[#This Row],[Recency Score]]&amp;Table13[[#This Row],[Frequency Score]]&amp;Table13[[#This Row],[Monetary Score]]</f>
        <v>311</v>
      </c>
      <c r="AO810" s="15" t="str">
        <f>IF(AN810="555","Champions",
IF(AND(LEFT(AN810,1)="5", MID(AN810,2,1)&gt;="3"),"Loyal Customers",
IF(MID(AN810,2,1)="5","Frequent Buyers",
IF(RIGHT(AN810,1)="5","Big Spenders",
IF(LEFT(AN810,1)="4","Potential Loyalists",
IF(LEFT(AN810,1)="3","Needs Attention",
IF(LEFT(AN810,1)="2","About to Sleep",
IF(LEFT(AN810,1)="1","Lost",
IF(LEFT(AN810,1)&lt;="2","At Risk","Others")))))))))</f>
        <v>Needs Attention</v>
      </c>
    </row>
    <row r="811" spans="1:41" x14ac:dyDescent="0.3">
      <c r="A811">
        <v>3537</v>
      </c>
      <c r="B811">
        <v>1981</v>
      </c>
      <c r="C811" t="s">
        <v>28</v>
      </c>
      <c r="D811" t="s">
        <v>35</v>
      </c>
      <c r="E811">
        <v>31089</v>
      </c>
      <c r="F811">
        <v>1</v>
      </c>
      <c r="G811">
        <v>0</v>
      </c>
      <c r="H811" s="1">
        <v>41138</v>
      </c>
      <c r="I811">
        <v>57</v>
      </c>
      <c r="J811">
        <v>31</v>
      </c>
      <c r="K811">
        <v>3</v>
      </c>
      <c r="L811">
        <v>31</v>
      </c>
      <c r="M811">
        <v>2</v>
      </c>
      <c r="N811">
        <v>8</v>
      </c>
      <c r="O811">
        <v>4</v>
      </c>
      <c r="P811">
        <v>3</v>
      </c>
      <c r="Q811">
        <v>3</v>
      </c>
      <c r="R811">
        <v>0</v>
      </c>
      <c r="S811">
        <v>4</v>
      </c>
      <c r="T811">
        <v>8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 t="s">
        <v>30</v>
      </c>
      <c r="AC811" s="13">
        <f>SUM(Table13[[#This Row],[MntWines]:[MntGoldProds]])</f>
        <v>79</v>
      </c>
      <c r="AD811" s="13">
        <f>AVERAGE(Table13[[#This Row],[MntWines]:[MntGoldProds]])</f>
        <v>13.166666666666666</v>
      </c>
      <c r="AG811">
        <f>SUM(Table13[[#This Row],[NumDealsPurchases]:[NumStorePurchases]])</f>
        <v>10</v>
      </c>
      <c r="AH811" s="14">
        <f>44232-Table13[[#This Row],[Dt_Customer]]</f>
        <v>3094</v>
      </c>
      <c r="AJ811" s="13">
        <f>Table13[[#This Row],[NumDealsPurchases]]/Table13[[#This Row],[Total Number of Purchases]]*100</f>
        <v>30</v>
      </c>
      <c r="AK811">
        <f>6-ROUNDUP(_xlfn.PERCENTRANK.INC(Table13[Recency],Table13[[#This Row],[Recency]])*5, 0)</f>
        <v>3</v>
      </c>
      <c r="AL811" s="15">
        <f>ROUNDUP(_xlfn.PERCENTRANK.INC(Table13[Total Number of Purchases],Table13[[#This Row],[Total Number of Purchases]])*5,0)</f>
        <v>2</v>
      </c>
      <c r="AM811" s="15">
        <f>ROUNDUP(_xlfn.PERCENTRANK.INC(Table13[Total Spend],Table13[[#This Row],[Total Spend]])*5,0)</f>
        <v>2</v>
      </c>
      <c r="AN811" s="15" t="str">
        <f>Table13[[#This Row],[Recency Score]]&amp;Table13[[#This Row],[Frequency Score]]&amp;Table13[[#This Row],[Monetary Score]]</f>
        <v>322</v>
      </c>
      <c r="AO811" s="15" t="str">
        <f>IF(AN811="555","Champions",
IF(AND(LEFT(AN811,1)="5", MID(AN811,2,1)&gt;="3"),"Loyal Customers",
IF(MID(AN811,2,1)="5","Frequent Buyers",
IF(RIGHT(AN811,1)="5","Big Spenders",
IF(LEFT(AN811,1)="4","Potential Loyalists",
IF(LEFT(AN811,1)="3","Needs Attention",
IF(LEFT(AN811,1)="2","About to Sleep",
IF(LEFT(AN811,1)="1","Lost",
IF(LEFT(AN811,1)&lt;="2","At Risk","Others")))))))))</f>
        <v>Needs Attention</v>
      </c>
    </row>
    <row r="812" spans="1:41" x14ac:dyDescent="0.3">
      <c r="A812">
        <v>3340</v>
      </c>
      <c r="B812">
        <v>1977</v>
      </c>
      <c r="C812" t="s">
        <v>28</v>
      </c>
      <c r="D812" t="s">
        <v>33</v>
      </c>
      <c r="E812">
        <v>42014</v>
      </c>
      <c r="F812">
        <v>1</v>
      </c>
      <c r="G812">
        <v>0</v>
      </c>
      <c r="H812" s="1">
        <v>41138</v>
      </c>
      <c r="I812">
        <v>56</v>
      </c>
      <c r="J812">
        <v>244</v>
      </c>
      <c r="K812">
        <v>15</v>
      </c>
      <c r="L812">
        <v>108</v>
      </c>
      <c r="M812">
        <v>4</v>
      </c>
      <c r="N812">
        <v>15</v>
      </c>
      <c r="O812">
        <v>50</v>
      </c>
      <c r="P812">
        <v>6</v>
      </c>
      <c r="Q812">
        <v>7</v>
      </c>
      <c r="R812">
        <v>1</v>
      </c>
      <c r="S812">
        <v>6</v>
      </c>
      <c r="T812">
        <v>8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 t="s">
        <v>32</v>
      </c>
      <c r="AC812" s="13">
        <f>SUM(Table13[[#This Row],[MntWines]:[MntGoldProds]])</f>
        <v>436</v>
      </c>
      <c r="AD812" s="13">
        <f>AVERAGE(Table13[[#This Row],[MntWines]:[MntGoldProds]])</f>
        <v>72.666666666666671</v>
      </c>
      <c r="AG812">
        <f>SUM(Table13[[#This Row],[NumDealsPurchases]:[NumStorePurchases]])</f>
        <v>20</v>
      </c>
      <c r="AH812" s="14">
        <f>44232-Table13[[#This Row],[Dt_Customer]]</f>
        <v>3094</v>
      </c>
      <c r="AJ812" s="13">
        <f>Table13[[#This Row],[NumDealsPurchases]]/Table13[[#This Row],[Total Number of Purchases]]*100</f>
        <v>30</v>
      </c>
      <c r="AK812">
        <f>6-ROUNDUP(_xlfn.PERCENTRANK.INC(Table13[Recency],Table13[[#This Row],[Recency]])*5, 0)</f>
        <v>3</v>
      </c>
      <c r="AL812" s="15">
        <f>ROUNDUP(_xlfn.PERCENTRANK.INC(Table13[Total Number of Purchases],Table13[[#This Row],[Total Number of Purchases]])*5,0)</f>
        <v>4</v>
      </c>
      <c r="AM812" s="15">
        <f>ROUNDUP(_xlfn.PERCENTRANK.INC(Table13[Total Spend],Table13[[#This Row],[Total Spend]])*5,0)</f>
        <v>3</v>
      </c>
      <c r="AN812" s="15" t="str">
        <f>Table13[[#This Row],[Recency Score]]&amp;Table13[[#This Row],[Frequency Score]]&amp;Table13[[#This Row],[Monetary Score]]</f>
        <v>343</v>
      </c>
      <c r="AO812" s="15" t="str">
        <f>IF(AN812="555","Champions",
IF(AND(LEFT(AN812,1)="5", MID(AN812,2,1)&gt;="3"),"Loyal Customers",
IF(MID(AN812,2,1)="5","Frequent Buyers",
IF(RIGHT(AN812,1)="5","Big Spenders",
IF(LEFT(AN812,1)="4","Potential Loyalists",
IF(LEFT(AN812,1)="3","Needs Attention",
IF(LEFT(AN812,1)="2","About to Sleep",
IF(LEFT(AN812,1)="1","Lost",
IF(LEFT(AN812,1)&lt;="2","At Risk","Others")))))))))</f>
        <v>Needs Attention</v>
      </c>
    </row>
    <row r="813" spans="1:41" x14ac:dyDescent="0.3">
      <c r="A813">
        <v>8685</v>
      </c>
      <c r="B813">
        <v>1977</v>
      </c>
      <c r="C813" t="s">
        <v>28</v>
      </c>
      <c r="D813" t="s">
        <v>33</v>
      </c>
      <c r="E813">
        <v>42014</v>
      </c>
      <c r="F813">
        <v>1</v>
      </c>
      <c r="G813">
        <v>0</v>
      </c>
      <c r="H813" s="1">
        <v>41138</v>
      </c>
      <c r="I813">
        <v>56</v>
      </c>
      <c r="J813">
        <v>244</v>
      </c>
      <c r="K813">
        <v>15</v>
      </c>
      <c r="L813">
        <v>108</v>
      </c>
      <c r="M813">
        <v>4</v>
      </c>
      <c r="N813">
        <v>15</v>
      </c>
      <c r="O813">
        <v>50</v>
      </c>
      <c r="P813">
        <v>6</v>
      </c>
      <c r="Q813">
        <v>7</v>
      </c>
      <c r="R813">
        <v>1</v>
      </c>
      <c r="S813">
        <v>6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0</v>
      </c>
      <c r="AB813" t="s">
        <v>43</v>
      </c>
      <c r="AC813" s="13">
        <f>SUM(Table13[[#This Row],[MntWines]:[MntGoldProds]])</f>
        <v>436</v>
      </c>
      <c r="AD813" s="13">
        <f>AVERAGE(Table13[[#This Row],[MntWines]:[MntGoldProds]])</f>
        <v>72.666666666666671</v>
      </c>
      <c r="AG813">
        <f>SUM(Table13[[#This Row],[NumDealsPurchases]:[NumStorePurchases]])</f>
        <v>20</v>
      </c>
      <c r="AH813" s="14">
        <f>44232-Table13[[#This Row],[Dt_Customer]]</f>
        <v>3094</v>
      </c>
      <c r="AJ813" s="13">
        <f>Table13[[#This Row],[NumDealsPurchases]]/Table13[[#This Row],[Total Number of Purchases]]*100</f>
        <v>30</v>
      </c>
      <c r="AK813">
        <f>6-ROUNDUP(_xlfn.PERCENTRANK.INC(Table13[Recency],Table13[[#This Row],[Recency]])*5, 0)</f>
        <v>3</v>
      </c>
      <c r="AL813" s="15">
        <f>ROUNDUP(_xlfn.PERCENTRANK.INC(Table13[Total Number of Purchases],Table13[[#This Row],[Total Number of Purchases]])*5,0)</f>
        <v>4</v>
      </c>
      <c r="AM813" s="15">
        <f>ROUNDUP(_xlfn.PERCENTRANK.INC(Table13[Total Spend],Table13[[#This Row],[Total Spend]])*5,0)</f>
        <v>3</v>
      </c>
      <c r="AN813" s="15" t="str">
        <f>Table13[[#This Row],[Recency Score]]&amp;Table13[[#This Row],[Frequency Score]]&amp;Table13[[#This Row],[Monetary Score]]</f>
        <v>343</v>
      </c>
      <c r="AO813" s="15" t="str">
        <f>IF(AN813="555","Champions",
IF(AND(LEFT(AN813,1)="5", MID(AN813,2,1)&gt;="3"),"Loyal Customers",
IF(MID(AN813,2,1)="5","Frequent Buyers",
IF(RIGHT(AN813,1)="5","Big Spenders",
IF(LEFT(AN813,1)="4","Potential Loyalists",
IF(LEFT(AN813,1)="3","Needs Attention",
IF(LEFT(AN813,1)="2","About to Sleep",
IF(LEFT(AN813,1)="1","Lost",
IF(LEFT(AN813,1)&lt;="2","At Risk","Others")))))))))</f>
        <v>Needs Attention</v>
      </c>
    </row>
    <row r="814" spans="1:41" x14ac:dyDescent="0.3">
      <c r="A814">
        <v>1045</v>
      </c>
      <c r="B814">
        <v>1965</v>
      </c>
      <c r="C814" t="s">
        <v>28</v>
      </c>
      <c r="D814" t="s">
        <v>35</v>
      </c>
      <c r="E814">
        <v>52117</v>
      </c>
      <c r="F814">
        <v>0</v>
      </c>
      <c r="G814">
        <v>1</v>
      </c>
      <c r="H814" s="1">
        <v>41137</v>
      </c>
      <c r="I814">
        <v>55</v>
      </c>
      <c r="J814">
        <v>112</v>
      </c>
      <c r="K814">
        <v>10</v>
      </c>
      <c r="L814">
        <v>107</v>
      </c>
      <c r="M814">
        <v>30</v>
      </c>
      <c r="N814">
        <v>0</v>
      </c>
      <c r="O814">
        <v>20</v>
      </c>
      <c r="P814">
        <v>2</v>
      </c>
      <c r="Q814">
        <v>5</v>
      </c>
      <c r="R814">
        <v>2</v>
      </c>
      <c r="S814">
        <v>4</v>
      </c>
      <c r="T814">
        <v>7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 t="s">
        <v>30</v>
      </c>
      <c r="AC814" s="13">
        <f>SUM(Table13[[#This Row],[MntWines]:[MntGoldProds]])</f>
        <v>279</v>
      </c>
      <c r="AD814" s="13">
        <f>AVERAGE(Table13[[#This Row],[MntWines]:[MntGoldProds]])</f>
        <v>46.5</v>
      </c>
      <c r="AG814">
        <f>SUM(Table13[[#This Row],[NumDealsPurchases]:[NumStorePurchases]])</f>
        <v>13</v>
      </c>
      <c r="AH814" s="14">
        <f>44232-Table13[[#This Row],[Dt_Customer]]</f>
        <v>3095</v>
      </c>
      <c r="AJ814" s="13">
        <f>Table13[[#This Row],[NumDealsPurchases]]/Table13[[#This Row],[Total Number of Purchases]]*100</f>
        <v>15.384615384615385</v>
      </c>
      <c r="AK814">
        <f>6-ROUNDUP(_xlfn.PERCENTRANK.INC(Table13[Recency],Table13[[#This Row],[Recency]])*5, 0)</f>
        <v>3</v>
      </c>
      <c r="AL814" s="15">
        <f>ROUNDUP(_xlfn.PERCENTRANK.INC(Table13[Total Number of Purchases],Table13[[#This Row],[Total Number of Purchases]])*5,0)</f>
        <v>3</v>
      </c>
      <c r="AM814" s="15">
        <f>ROUNDUP(_xlfn.PERCENTRANK.INC(Table13[Total Spend],Table13[[#This Row],[Total Spend]])*5,0)</f>
        <v>3</v>
      </c>
      <c r="AN814" s="15" t="str">
        <f>Table13[[#This Row],[Recency Score]]&amp;Table13[[#This Row],[Frequency Score]]&amp;Table13[[#This Row],[Monetary Score]]</f>
        <v>333</v>
      </c>
      <c r="AO814" s="15" t="str">
        <f>IF(AN814="555","Champions",
IF(AND(LEFT(AN814,1)="5", MID(AN814,2,1)&gt;="3"),"Loyal Customers",
IF(MID(AN814,2,1)="5","Frequent Buyers",
IF(RIGHT(AN814,1)="5","Big Spenders",
IF(LEFT(AN814,1)="4","Potential Loyalists",
IF(LEFT(AN814,1)="3","Needs Attention",
IF(LEFT(AN814,1)="2","About to Sleep",
IF(LEFT(AN814,1)="1","Lost",
IF(LEFT(AN814,1)&lt;="2","At Risk","Others")))))))))</f>
        <v>Needs Attention</v>
      </c>
    </row>
    <row r="815" spans="1:41" x14ac:dyDescent="0.3">
      <c r="A815">
        <v>4188</v>
      </c>
      <c r="B815">
        <v>1957</v>
      </c>
      <c r="C815" t="s">
        <v>28</v>
      </c>
      <c r="D815" t="s">
        <v>31</v>
      </c>
      <c r="E815">
        <v>36864</v>
      </c>
      <c r="F815">
        <v>0</v>
      </c>
      <c r="G815">
        <v>1</v>
      </c>
      <c r="H815" s="1">
        <v>41134</v>
      </c>
      <c r="I815">
        <v>53</v>
      </c>
      <c r="J815">
        <v>204</v>
      </c>
      <c r="K815">
        <v>5</v>
      </c>
      <c r="L815">
        <v>39</v>
      </c>
      <c r="M815">
        <v>17</v>
      </c>
      <c r="N815">
        <v>0</v>
      </c>
      <c r="O815">
        <v>89</v>
      </c>
      <c r="P815">
        <v>3</v>
      </c>
      <c r="Q815">
        <v>5</v>
      </c>
      <c r="R815">
        <v>2</v>
      </c>
      <c r="S815">
        <v>4</v>
      </c>
      <c r="T815">
        <v>8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 t="s">
        <v>36</v>
      </c>
      <c r="AC815" s="13">
        <f>SUM(Table13[[#This Row],[MntWines]:[MntGoldProds]])</f>
        <v>354</v>
      </c>
      <c r="AD815" s="13">
        <f>AVERAGE(Table13[[#This Row],[MntWines]:[MntGoldProds]])</f>
        <v>59</v>
      </c>
      <c r="AG815">
        <f>SUM(Table13[[#This Row],[NumDealsPurchases]:[NumStorePurchases]])</f>
        <v>14</v>
      </c>
      <c r="AH815" s="14">
        <f>44232-Table13[[#This Row],[Dt_Customer]]</f>
        <v>3098</v>
      </c>
      <c r="AJ815" s="13">
        <f>Table13[[#This Row],[NumDealsPurchases]]/Table13[[#This Row],[Total Number of Purchases]]*100</f>
        <v>21.428571428571427</v>
      </c>
      <c r="AK815">
        <f>6-ROUNDUP(_xlfn.PERCENTRANK.INC(Table13[Recency],Table13[[#This Row],[Recency]])*5, 0)</f>
        <v>3</v>
      </c>
      <c r="AL815" s="15">
        <f>ROUNDUP(_xlfn.PERCENTRANK.INC(Table13[Total Number of Purchases],Table13[[#This Row],[Total Number of Purchases]])*5,0)</f>
        <v>3</v>
      </c>
      <c r="AM815" s="15">
        <f>ROUNDUP(_xlfn.PERCENTRANK.INC(Table13[Total Spend],Table13[[#This Row],[Total Spend]])*5,0)</f>
        <v>3</v>
      </c>
      <c r="AN815" s="15" t="str">
        <f>Table13[[#This Row],[Recency Score]]&amp;Table13[[#This Row],[Frequency Score]]&amp;Table13[[#This Row],[Monetary Score]]</f>
        <v>333</v>
      </c>
      <c r="AO815" s="15" t="str">
        <f>IF(AN815="555","Champions",
IF(AND(LEFT(AN815,1)="5", MID(AN815,2,1)&gt;="3"),"Loyal Customers",
IF(MID(AN815,2,1)="5","Frequent Buyers",
IF(RIGHT(AN815,1)="5","Big Spenders",
IF(LEFT(AN815,1)="4","Potential Loyalists",
IF(LEFT(AN815,1)="3","Needs Attention",
IF(LEFT(AN815,1)="2","About to Sleep",
IF(LEFT(AN815,1)="1","Lost",
IF(LEFT(AN815,1)&lt;="2","At Risk","Others")))))))))</f>
        <v>Needs Attention</v>
      </c>
    </row>
    <row r="816" spans="1:41" x14ac:dyDescent="0.3">
      <c r="A816">
        <v>9360</v>
      </c>
      <c r="B816">
        <v>1982</v>
      </c>
      <c r="C816" t="s">
        <v>28</v>
      </c>
      <c r="D816" t="s">
        <v>33</v>
      </c>
      <c r="E816">
        <v>37040</v>
      </c>
      <c r="F816">
        <v>0</v>
      </c>
      <c r="G816">
        <v>0</v>
      </c>
      <c r="H816" s="1">
        <v>41129</v>
      </c>
      <c r="I816">
        <v>41</v>
      </c>
      <c r="J816">
        <v>86</v>
      </c>
      <c r="K816">
        <v>2</v>
      </c>
      <c r="L816">
        <v>73</v>
      </c>
      <c r="M816">
        <v>69</v>
      </c>
      <c r="N816">
        <v>38</v>
      </c>
      <c r="O816">
        <v>48</v>
      </c>
      <c r="P816">
        <v>1</v>
      </c>
      <c r="Q816">
        <v>4</v>
      </c>
      <c r="R816">
        <v>2</v>
      </c>
      <c r="S816">
        <v>5</v>
      </c>
      <c r="T816">
        <v>8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34</v>
      </c>
      <c r="AC816" s="13">
        <f>SUM(Table13[[#This Row],[MntWines]:[MntGoldProds]])</f>
        <v>316</v>
      </c>
      <c r="AD816" s="13">
        <f>AVERAGE(Table13[[#This Row],[MntWines]:[MntGoldProds]])</f>
        <v>52.666666666666664</v>
      </c>
      <c r="AG816">
        <f>SUM(Table13[[#This Row],[NumDealsPurchases]:[NumStorePurchases]])</f>
        <v>12</v>
      </c>
      <c r="AH816" s="14">
        <f>44232-Table13[[#This Row],[Dt_Customer]]</f>
        <v>3103</v>
      </c>
      <c r="AJ816" s="13">
        <f>Table13[[#This Row],[NumDealsPurchases]]/Table13[[#This Row],[Total Number of Purchases]]*100</f>
        <v>8.3333333333333321</v>
      </c>
      <c r="AK816">
        <f>6-ROUNDUP(_xlfn.PERCENTRANK.INC(Table13[Recency],Table13[[#This Row],[Recency]])*5, 0)</f>
        <v>3</v>
      </c>
      <c r="AL816" s="15">
        <f>ROUNDUP(_xlfn.PERCENTRANK.INC(Table13[Total Number of Purchases],Table13[[#This Row],[Total Number of Purchases]])*5,0)</f>
        <v>3</v>
      </c>
      <c r="AM816" s="15">
        <f>ROUNDUP(_xlfn.PERCENTRANK.INC(Table13[Total Spend],Table13[[#This Row],[Total Spend]])*5,0)</f>
        <v>3</v>
      </c>
      <c r="AN816" s="15" t="str">
        <f>Table13[[#This Row],[Recency Score]]&amp;Table13[[#This Row],[Frequency Score]]&amp;Table13[[#This Row],[Monetary Score]]</f>
        <v>333</v>
      </c>
      <c r="AO816" s="15" t="str">
        <f>IF(AN816="555","Champions",
IF(AND(LEFT(AN816,1)="5", MID(AN816,2,1)&gt;="3"),"Loyal Customers",
IF(MID(AN816,2,1)="5","Frequent Buyers",
IF(RIGHT(AN816,1)="5","Big Spenders",
IF(LEFT(AN816,1)="4","Potential Loyalists",
IF(LEFT(AN816,1)="3","Needs Attention",
IF(LEFT(AN816,1)="2","About to Sleep",
IF(LEFT(AN816,1)="1","Lost",
IF(LEFT(AN816,1)&lt;="2","At Risk","Others")))))))))</f>
        <v>Needs Attention</v>
      </c>
    </row>
    <row r="817" spans="1:41" x14ac:dyDescent="0.3">
      <c r="A817">
        <v>8876</v>
      </c>
      <c r="B817">
        <v>1963</v>
      </c>
      <c r="C817" t="s">
        <v>37</v>
      </c>
      <c r="D817" t="s">
        <v>35</v>
      </c>
      <c r="E817">
        <v>33629</v>
      </c>
      <c r="F817">
        <v>1</v>
      </c>
      <c r="G817">
        <v>1</v>
      </c>
      <c r="H817" s="1">
        <v>41129</v>
      </c>
      <c r="I817">
        <v>49</v>
      </c>
      <c r="J817">
        <v>132</v>
      </c>
      <c r="K817">
        <v>0</v>
      </c>
      <c r="L817">
        <v>16</v>
      </c>
      <c r="M817">
        <v>0</v>
      </c>
      <c r="N817">
        <v>0</v>
      </c>
      <c r="O817">
        <v>4</v>
      </c>
      <c r="P817">
        <v>5</v>
      </c>
      <c r="Q817">
        <v>3</v>
      </c>
      <c r="R817">
        <v>1</v>
      </c>
      <c r="S817">
        <v>4</v>
      </c>
      <c r="T817">
        <v>9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30</v>
      </c>
      <c r="AC817" s="13">
        <f>SUM(Table13[[#This Row],[MntWines]:[MntGoldProds]])</f>
        <v>152</v>
      </c>
      <c r="AD817" s="13">
        <f>AVERAGE(Table13[[#This Row],[MntWines]:[MntGoldProds]])</f>
        <v>25.333333333333332</v>
      </c>
      <c r="AG817">
        <f>SUM(Table13[[#This Row],[NumDealsPurchases]:[NumStorePurchases]])</f>
        <v>13</v>
      </c>
      <c r="AH817" s="14">
        <f>44232-Table13[[#This Row],[Dt_Customer]]</f>
        <v>3103</v>
      </c>
      <c r="AJ817" s="13">
        <f>Table13[[#This Row],[NumDealsPurchases]]/Table13[[#This Row],[Total Number of Purchases]]*100</f>
        <v>38.461538461538467</v>
      </c>
      <c r="AK817">
        <f>6-ROUNDUP(_xlfn.PERCENTRANK.INC(Table13[Recency],Table13[[#This Row],[Recency]])*5, 0)</f>
        <v>3</v>
      </c>
      <c r="AL817" s="15">
        <f>ROUNDUP(_xlfn.PERCENTRANK.INC(Table13[Total Number of Purchases],Table13[[#This Row],[Total Number of Purchases]])*5,0)</f>
        <v>3</v>
      </c>
      <c r="AM817" s="15">
        <f>ROUNDUP(_xlfn.PERCENTRANK.INC(Table13[Total Spend],Table13[[#This Row],[Total Spend]])*5,0)</f>
        <v>2</v>
      </c>
      <c r="AN817" s="15" t="str">
        <f>Table13[[#This Row],[Recency Score]]&amp;Table13[[#This Row],[Frequency Score]]&amp;Table13[[#This Row],[Monetary Score]]</f>
        <v>332</v>
      </c>
      <c r="AO817" s="15" t="str">
        <f>IF(AN817="555","Champions",
IF(AND(LEFT(AN817,1)="5", MID(AN817,2,1)&gt;="3"),"Loyal Customers",
IF(MID(AN817,2,1)="5","Frequent Buyers",
IF(RIGHT(AN817,1)="5","Big Spenders",
IF(LEFT(AN817,1)="4","Potential Loyalists",
IF(LEFT(AN817,1)="3","Needs Attention",
IF(LEFT(AN817,1)="2","About to Sleep",
IF(LEFT(AN817,1)="1","Lost",
IF(LEFT(AN817,1)&lt;="2","At Risk","Others")))))))))</f>
        <v>Needs Attention</v>
      </c>
    </row>
    <row r="818" spans="1:41" x14ac:dyDescent="0.3">
      <c r="A818">
        <v>10827</v>
      </c>
      <c r="B818">
        <v>1967</v>
      </c>
      <c r="C818" t="s">
        <v>37</v>
      </c>
      <c r="D818" t="s">
        <v>33</v>
      </c>
      <c r="E818">
        <v>36947</v>
      </c>
      <c r="F818">
        <v>1</v>
      </c>
      <c r="G818">
        <v>1</v>
      </c>
      <c r="H818" s="1">
        <v>41128</v>
      </c>
      <c r="I818">
        <v>49</v>
      </c>
      <c r="J818">
        <v>88</v>
      </c>
      <c r="K818">
        <v>3</v>
      </c>
      <c r="L818">
        <v>21</v>
      </c>
      <c r="M818">
        <v>4</v>
      </c>
      <c r="N818">
        <v>1</v>
      </c>
      <c r="O818">
        <v>29</v>
      </c>
      <c r="P818">
        <v>4</v>
      </c>
      <c r="Q818">
        <v>3</v>
      </c>
      <c r="R818">
        <v>0</v>
      </c>
      <c r="S818">
        <v>4</v>
      </c>
      <c r="T818">
        <v>9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 t="s">
        <v>36</v>
      </c>
      <c r="AC818" s="13">
        <f>SUM(Table13[[#This Row],[MntWines]:[MntGoldProds]])</f>
        <v>146</v>
      </c>
      <c r="AD818" s="13">
        <f>AVERAGE(Table13[[#This Row],[MntWines]:[MntGoldProds]])</f>
        <v>24.333333333333332</v>
      </c>
      <c r="AG818">
        <f>SUM(Table13[[#This Row],[NumDealsPurchases]:[NumStorePurchases]])</f>
        <v>11</v>
      </c>
      <c r="AH818" s="14">
        <f>44232-Table13[[#This Row],[Dt_Customer]]</f>
        <v>3104</v>
      </c>
      <c r="AJ818" s="13">
        <f>Table13[[#This Row],[NumDealsPurchases]]/Table13[[#This Row],[Total Number of Purchases]]*100</f>
        <v>36.363636363636367</v>
      </c>
      <c r="AK818">
        <f>6-ROUNDUP(_xlfn.PERCENTRANK.INC(Table13[Recency],Table13[[#This Row],[Recency]])*5, 0)</f>
        <v>3</v>
      </c>
      <c r="AL818" s="15">
        <f>ROUNDUP(_xlfn.PERCENTRANK.INC(Table13[Total Number of Purchases],Table13[[#This Row],[Total Number of Purchases]])*5,0)</f>
        <v>2</v>
      </c>
      <c r="AM818" s="15">
        <f>ROUNDUP(_xlfn.PERCENTRANK.INC(Table13[Total Spend],Table13[[#This Row],[Total Spend]])*5,0)</f>
        <v>2</v>
      </c>
      <c r="AN818" s="15" t="str">
        <f>Table13[[#This Row],[Recency Score]]&amp;Table13[[#This Row],[Frequency Score]]&amp;Table13[[#This Row],[Monetary Score]]</f>
        <v>322</v>
      </c>
      <c r="AO818" s="15" t="str">
        <f>IF(AN818="555","Champions",
IF(AND(LEFT(AN818,1)="5", MID(AN818,2,1)&gt;="3"),"Loyal Customers",
IF(MID(AN818,2,1)="5","Frequent Buyers",
IF(RIGHT(AN818,1)="5","Big Spenders",
IF(LEFT(AN818,1)="4","Potential Loyalists",
IF(LEFT(AN818,1)="3","Needs Attention",
IF(LEFT(AN818,1)="2","About to Sleep",
IF(LEFT(AN818,1)="1","Lost",
IF(LEFT(AN818,1)&lt;="2","At Risk","Others")))))))))</f>
        <v>Needs Attention</v>
      </c>
    </row>
    <row r="819" spans="1:41" x14ac:dyDescent="0.3">
      <c r="A819">
        <v>8370</v>
      </c>
      <c r="B819">
        <v>1976</v>
      </c>
      <c r="C819" t="s">
        <v>38</v>
      </c>
      <c r="D819" t="s">
        <v>35</v>
      </c>
      <c r="E819">
        <v>75484</v>
      </c>
      <c r="F819">
        <v>0</v>
      </c>
      <c r="G819">
        <v>1</v>
      </c>
      <c r="H819" s="1">
        <v>41123</v>
      </c>
      <c r="I819">
        <v>50</v>
      </c>
      <c r="J819">
        <v>378</v>
      </c>
      <c r="K819">
        <v>97</v>
      </c>
      <c r="L819">
        <v>259</v>
      </c>
      <c r="M819">
        <v>197</v>
      </c>
      <c r="N819">
        <v>194</v>
      </c>
      <c r="O819">
        <v>34</v>
      </c>
      <c r="P819">
        <v>2</v>
      </c>
      <c r="Q819">
        <v>7</v>
      </c>
      <c r="R819">
        <v>3</v>
      </c>
      <c r="S819">
        <v>6</v>
      </c>
      <c r="T819">
        <v>4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32</v>
      </c>
      <c r="AC819" s="13">
        <f>SUM(Table13[[#This Row],[MntWines]:[MntGoldProds]])</f>
        <v>1159</v>
      </c>
      <c r="AD819" s="13">
        <f>AVERAGE(Table13[[#This Row],[MntWines]:[MntGoldProds]])</f>
        <v>193.16666666666666</v>
      </c>
      <c r="AG819">
        <f>SUM(Table13[[#This Row],[NumDealsPurchases]:[NumStorePurchases]])</f>
        <v>18</v>
      </c>
      <c r="AH819" s="14">
        <f>44232-Table13[[#This Row],[Dt_Customer]]</f>
        <v>3109</v>
      </c>
      <c r="AJ819" s="13">
        <f>Table13[[#This Row],[NumDealsPurchases]]/Table13[[#This Row],[Total Number of Purchases]]*100</f>
        <v>11.111111111111111</v>
      </c>
      <c r="AK819">
        <f>6-ROUNDUP(_xlfn.PERCENTRANK.INC(Table13[Recency],Table13[[#This Row],[Recency]])*5, 0)</f>
        <v>3</v>
      </c>
      <c r="AL819" s="15">
        <f>ROUNDUP(_xlfn.PERCENTRANK.INC(Table13[Total Number of Purchases],Table13[[#This Row],[Total Number of Purchases]])*5,0)</f>
        <v>4</v>
      </c>
      <c r="AM819" s="15">
        <f>ROUNDUP(_xlfn.PERCENTRANK.INC(Table13[Total Spend],Table13[[#This Row],[Total Spend]])*5,0)</f>
        <v>4</v>
      </c>
      <c r="AN819" s="15" t="str">
        <f>Table13[[#This Row],[Recency Score]]&amp;Table13[[#This Row],[Frequency Score]]&amp;Table13[[#This Row],[Monetary Score]]</f>
        <v>344</v>
      </c>
      <c r="AO819" s="15" t="str">
        <f>IF(AN819="555","Champions",
IF(AND(LEFT(AN819,1)="5", MID(AN819,2,1)&gt;="3"),"Loyal Customers",
IF(MID(AN819,2,1)="5","Frequent Buyers",
IF(RIGHT(AN819,1)="5","Big Spenders",
IF(LEFT(AN819,1)="4","Potential Loyalists",
IF(LEFT(AN819,1)="3","Needs Attention",
IF(LEFT(AN819,1)="2","About to Sleep",
IF(LEFT(AN819,1)="1","Lost",
IF(LEFT(AN819,1)&lt;="2","At Risk","Others")))))))))</f>
        <v>Needs Attention</v>
      </c>
    </row>
    <row r="820" spans="1:41" x14ac:dyDescent="0.3">
      <c r="A820">
        <v>9888</v>
      </c>
      <c r="B820">
        <v>1969</v>
      </c>
      <c r="C820" t="s">
        <v>28</v>
      </c>
      <c r="D820" t="s">
        <v>35</v>
      </c>
      <c r="E820">
        <v>68695</v>
      </c>
      <c r="F820">
        <v>0</v>
      </c>
      <c r="G820">
        <v>0</v>
      </c>
      <c r="H820" s="1">
        <v>41815</v>
      </c>
      <c r="I820">
        <v>3</v>
      </c>
      <c r="J820">
        <v>458</v>
      </c>
      <c r="K820">
        <v>81</v>
      </c>
      <c r="L820">
        <v>356</v>
      </c>
      <c r="M820">
        <v>106</v>
      </c>
      <c r="N820">
        <v>50</v>
      </c>
      <c r="O820">
        <v>40</v>
      </c>
      <c r="P820">
        <v>1</v>
      </c>
      <c r="Q820">
        <v>4</v>
      </c>
      <c r="R820">
        <v>4</v>
      </c>
      <c r="S820">
        <v>7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30</v>
      </c>
      <c r="AC820" s="13">
        <f>SUM(Table13[[#This Row],[MntWines]:[MntGoldProds]])</f>
        <v>1091</v>
      </c>
      <c r="AD820" s="13">
        <f>AVERAGE(Table13[[#This Row],[MntWines]:[MntGoldProds]])</f>
        <v>181.83333333333334</v>
      </c>
      <c r="AG820">
        <f>SUM(Table13[[#This Row],[NumDealsPurchases]:[NumStorePurchases]])</f>
        <v>16</v>
      </c>
      <c r="AH820" s="14">
        <f>44232-Table13[[#This Row],[Dt_Customer]]</f>
        <v>2417</v>
      </c>
      <c r="AJ820" s="13">
        <f>Table13[[#This Row],[NumDealsPurchases]]/Table13[[#This Row],[Total Number of Purchases]]*100</f>
        <v>6.25</v>
      </c>
      <c r="AK820">
        <f>6-ROUNDUP(_xlfn.PERCENTRANK.INC(Table13[Recency],Table13[[#This Row],[Recency]])*5, 0)</f>
        <v>5</v>
      </c>
      <c r="AL820" s="15">
        <f>ROUNDUP(_xlfn.PERCENTRANK.INC(Table13[Total Number of Purchases],Table13[[#This Row],[Total Number of Purchases]])*5,0)</f>
        <v>3</v>
      </c>
      <c r="AM820" s="15">
        <f>ROUNDUP(_xlfn.PERCENTRANK.INC(Table13[Total Spend],Table13[[#This Row],[Total Spend]])*5,0)</f>
        <v>4</v>
      </c>
      <c r="AN820" s="15" t="str">
        <f>Table13[[#This Row],[Recency Score]]&amp;Table13[[#This Row],[Frequency Score]]&amp;Table13[[#This Row],[Monetary Score]]</f>
        <v>534</v>
      </c>
      <c r="AO820" s="15" t="str">
        <f>IF(AN820="555","Champions",
IF(AND(LEFT(AN820,1)="5", MID(AN820,2,1)&gt;="3"),"Loyal Customers",
IF(MID(AN820,2,1)="5","Frequent Buyers",
IF(RIGHT(AN820,1)="5","Big Spenders",
IF(LEFT(AN820,1)="4","Potential Loyalists",
IF(LEFT(AN820,1)="3","Needs Attention",
IF(LEFT(AN820,1)="2","About to Sleep",
IF(LEFT(AN820,1)="1","Lost",
IF(LEFT(AN820,1)&lt;="2","At Risk","Others")))))))))</f>
        <v>Loyal Customers</v>
      </c>
    </row>
    <row r="821" spans="1:41" x14ac:dyDescent="0.3">
      <c r="A821">
        <v>4399</v>
      </c>
      <c r="B821">
        <v>1969</v>
      </c>
      <c r="C821" t="s">
        <v>28</v>
      </c>
      <c r="D821" t="s">
        <v>35</v>
      </c>
      <c r="E821">
        <v>68695</v>
      </c>
      <c r="F821">
        <v>0</v>
      </c>
      <c r="G821">
        <v>0</v>
      </c>
      <c r="H821" s="1">
        <v>41815</v>
      </c>
      <c r="I821">
        <v>3</v>
      </c>
      <c r="J821">
        <v>458</v>
      </c>
      <c r="K821">
        <v>81</v>
      </c>
      <c r="L821">
        <v>356</v>
      </c>
      <c r="M821">
        <v>106</v>
      </c>
      <c r="N821">
        <v>50</v>
      </c>
      <c r="O821">
        <v>40</v>
      </c>
      <c r="P821">
        <v>1</v>
      </c>
      <c r="Q821">
        <v>4</v>
      </c>
      <c r="R821">
        <v>4</v>
      </c>
      <c r="S821">
        <v>7</v>
      </c>
      <c r="T821">
        <v>2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t="s">
        <v>32</v>
      </c>
      <c r="AC821" s="13">
        <f>SUM(Table13[[#This Row],[MntWines]:[MntGoldProds]])</f>
        <v>1091</v>
      </c>
      <c r="AD821" s="13">
        <f>AVERAGE(Table13[[#This Row],[MntWines]:[MntGoldProds]])</f>
        <v>181.83333333333334</v>
      </c>
      <c r="AG821">
        <f>SUM(Table13[[#This Row],[NumDealsPurchases]:[NumStorePurchases]])</f>
        <v>16</v>
      </c>
      <c r="AH821" s="14">
        <f>44232-Table13[[#This Row],[Dt_Customer]]</f>
        <v>2417</v>
      </c>
      <c r="AJ821" s="13">
        <f>Table13[[#This Row],[NumDealsPurchases]]/Table13[[#This Row],[Total Number of Purchases]]*100</f>
        <v>6.25</v>
      </c>
      <c r="AK821">
        <f>6-ROUNDUP(_xlfn.PERCENTRANK.INC(Table13[Recency],Table13[[#This Row],[Recency]])*5, 0)</f>
        <v>5</v>
      </c>
      <c r="AL821" s="15">
        <f>ROUNDUP(_xlfn.PERCENTRANK.INC(Table13[Total Number of Purchases],Table13[[#This Row],[Total Number of Purchases]])*5,0)</f>
        <v>3</v>
      </c>
      <c r="AM821" s="15">
        <f>ROUNDUP(_xlfn.PERCENTRANK.INC(Table13[Total Spend],Table13[[#This Row],[Total Spend]])*5,0)</f>
        <v>4</v>
      </c>
      <c r="AN821" s="15" t="str">
        <f>Table13[[#This Row],[Recency Score]]&amp;Table13[[#This Row],[Frequency Score]]&amp;Table13[[#This Row],[Monetary Score]]</f>
        <v>534</v>
      </c>
      <c r="AO821" s="15" t="str">
        <f>IF(AN821="555","Champions",
IF(AND(LEFT(AN821,1)="5", MID(AN821,2,1)&gt;="3"),"Loyal Customers",
IF(MID(AN821,2,1)="5","Frequent Buyers",
IF(RIGHT(AN821,1)="5","Big Spenders",
IF(LEFT(AN821,1)="4","Potential Loyalists",
IF(LEFT(AN821,1)="3","Needs Attention",
IF(LEFT(AN821,1)="2","About to Sleep",
IF(LEFT(AN821,1)="1","Lost",
IF(LEFT(AN821,1)&lt;="2","At Risk","Others")))))))))</f>
        <v>Loyal Customers</v>
      </c>
    </row>
    <row r="822" spans="1:41" x14ac:dyDescent="0.3">
      <c r="A822">
        <v>4828</v>
      </c>
      <c r="B822">
        <v>1954</v>
      </c>
      <c r="C822" t="s">
        <v>28</v>
      </c>
      <c r="D822" t="s">
        <v>29</v>
      </c>
      <c r="E822">
        <v>79865</v>
      </c>
      <c r="F822">
        <v>0</v>
      </c>
      <c r="G822">
        <v>1</v>
      </c>
      <c r="H822" s="1">
        <v>41808</v>
      </c>
      <c r="I822">
        <v>12</v>
      </c>
      <c r="J822">
        <v>71</v>
      </c>
      <c r="K822">
        <v>99</v>
      </c>
      <c r="L822">
        <v>278</v>
      </c>
      <c r="M822">
        <v>185</v>
      </c>
      <c r="N822">
        <v>121</v>
      </c>
      <c r="O822">
        <v>38</v>
      </c>
      <c r="P822">
        <v>1</v>
      </c>
      <c r="Q822">
        <v>5</v>
      </c>
      <c r="R822">
        <v>10</v>
      </c>
      <c r="S822">
        <v>5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43</v>
      </c>
      <c r="AC822" s="13">
        <f>SUM(Table13[[#This Row],[MntWines]:[MntGoldProds]])</f>
        <v>792</v>
      </c>
      <c r="AD822" s="13">
        <f>AVERAGE(Table13[[#This Row],[MntWines]:[MntGoldProds]])</f>
        <v>132</v>
      </c>
      <c r="AG822">
        <f>SUM(Table13[[#This Row],[NumDealsPurchases]:[NumStorePurchases]])</f>
        <v>21</v>
      </c>
      <c r="AH822" s="14">
        <f>44232-Table13[[#This Row],[Dt_Customer]]</f>
        <v>2424</v>
      </c>
      <c r="AJ822" s="13">
        <f>Table13[[#This Row],[NumDealsPurchases]]/Table13[[#This Row],[Total Number of Purchases]]*100</f>
        <v>4.7619047619047619</v>
      </c>
      <c r="AK822">
        <f>6-ROUNDUP(_xlfn.PERCENTRANK.INC(Table13[Recency],Table13[[#This Row],[Recency]])*5, 0)</f>
        <v>5</v>
      </c>
      <c r="AL822" s="15">
        <f>ROUNDUP(_xlfn.PERCENTRANK.INC(Table13[Total Number of Purchases],Table13[[#This Row],[Total Number of Purchases]])*5,0)</f>
        <v>4</v>
      </c>
      <c r="AM822" s="15">
        <f>ROUNDUP(_xlfn.PERCENTRANK.INC(Table13[Total Spend],Table13[[#This Row],[Total Spend]])*5,0)</f>
        <v>4</v>
      </c>
      <c r="AN822" s="15" t="str">
        <f>Table13[[#This Row],[Recency Score]]&amp;Table13[[#This Row],[Frequency Score]]&amp;Table13[[#This Row],[Monetary Score]]</f>
        <v>544</v>
      </c>
      <c r="AO822" s="15" t="str">
        <f>IF(AN822="555","Champions",
IF(AND(LEFT(AN822,1)="5", MID(AN822,2,1)&gt;="3"),"Loyal Customers",
IF(MID(AN822,2,1)="5","Frequent Buyers",
IF(RIGHT(AN822,1)="5","Big Spenders",
IF(LEFT(AN822,1)="4","Potential Loyalists",
IF(LEFT(AN822,1)="3","Needs Attention",
IF(LEFT(AN822,1)="2","About to Sleep",
IF(LEFT(AN822,1)="1","Lost",
IF(LEFT(AN822,1)&lt;="2","At Risk","Others")))))))))</f>
        <v>Loyal Customers</v>
      </c>
    </row>
    <row r="823" spans="1:41" x14ac:dyDescent="0.3">
      <c r="A823">
        <v>9687</v>
      </c>
      <c r="B823">
        <v>1975</v>
      </c>
      <c r="C823" t="s">
        <v>28</v>
      </c>
      <c r="D823" t="s">
        <v>31</v>
      </c>
      <c r="E823">
        <v>73170</v>
      </c>
      <c r="F823">
        <v>0</v>
      </c>
      <c r="G823">
        <v>0</v>
      </c>
      <c r="H823" s="1">
        <v>41790</v>
      </c>
      <c r="I823">
        <v>1</v>
      </c>
      <c r="J823">
        <v>184</v>
      </c>
      <c r="K823">
        <v>174</v>
      </c>
      <c r="L823">
        <v>256</v>
      </c>
      <c r="M823">
        <v>50</v>
      </c>
      <c r="N823">
        <v>30</v>
      </c>
      <c r="O823">
        <v>32</v>
      </c>
      <c r="P823">
        <v>1</v>
      </c>
      <c r="Q823">
        <v>5</v>
      </c>
      <c r="R823">
        <v>4</v>
      </c>
      <c r="S823">
        <v>6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32</v>
      </c>
      <c r="AC823" s="13">
        <f>SUM(Table13[[#This Row],[MntWines]:[MntGoldProds]])</f>
        <v>726</v>
      </c>
      <c r="AD823" s="13">
        <f>AVERAGE(Table13[[#This Row],[MntWines]:[MntGoldProds]])</f>
        <v>121</v>
      </c>
      <c r="AG823">
        <f>SUM(Table13[[#This Row],[NumDealsPurchases]:[NumStorePurchases]])</f>
        <v>16</v>
      </c>
      <c r="AH823" s="14">
        <f>44232-Table13[[#This Row],[Dt_Customer]]</f>
        <v>2442</v>
      </c>
      <c r="AJ823" s="13">
        <f>Table13[[#This Row],[NumDealsPurchases]]/Table13[[#This Row],[Total Number of Purchases]]*100</f>
        <v>6.25</v>
      </c>
      <c r="AK823">
        <f>6-ROUNDUP(_xlfn.PERCENTRANK.INC(Table13[Recency],Table13[[#This Row],[Recency]])*5, 0)</f>
        <v>5</v>
      </c>
      <c r="AL823" s="15">
        <f>ROUNDUP(_xlfn.PERCENTRANK.INC(Table13[Total Number of Purchases],Table13[[#This Row],[Total Number of Purchases]])*5,0)</f>
        <v>3</v>
      </c>
      <c r="AM823" s="15">
        <f>ROUNDUP(_xlfn.PERCENTRANK.INC(Table13[Total Spend],Table13[[#This Row],[Total Spend]])*5,0)</f>
        <v>4</v>
      </c>
      <c r="AN823" s="15" t="str">
        <f>Table13[[#This Row],[Recency Score]]&amp;Table13[[#This Row],[Frequency Score]]&amp;Table13[[#This Row],[Monetary Score]]</f>
        <v>534</v>
      </c>
      <c r="AO823" s="15" t="str">
        <f>IF(AN823="555","Champions",
IF(AND(LEFT(AN823,1)="5", MID(AN823,2,1)&gt;="3"),"Loyal Customers",
IF(MID(AN823,2,1)="5","Frequent Buyers",
IF(RIGHT(AN823,1)="5","Big Spenders",
IF(LEFT(AN823,1)="4","Potential Loyalists",
IF(LEFT(AN823,1)="3","Needs Attention",
IF(LEFT(AN823,1)="2","About to Sleep",
IF(LEFT(AN823,1)="1","Lost",
IF(LEFT(AN823,1)&lt;="2","At Risk","Others")))))))))</f>
        <v>Loyal Customers</v>
      </c>
    </row>
    <row r="824" spans="1:41" x14ac:dyDescent="0.3">
      <c r="A824">
        <v>8890</v>
      </c>
      <c r="B824">
        <v>1971</v>
      </c>
      <c r="C824" t="s">
        <v>37</v>
      </c>
      <c r="D824" t="s">
        <v>29</v>
      </c>
      <c r="E824">
        <v>65808</v>
      </c>
      <c r="F824">
        <v>1</v>
      </c>
      <c r="G824">
        <v>1</v>
      </c>
      <c r="H824" s="1">
        <v>41789</v>
      </c>
      <c r="I824">
        <v>1</v>
      </c>
      <c r="J824">
        <v>155</v>
      </c>
      <c r="K824">
        <v>7</v>
      </c>
      <c r="L824">
        <v>80</v>
      </c>
      <c r="M824">
        <v>13</v>
      </c>
      <c r="N824">
        <v>7</v>
      </c>
      <c r="O824">
        <v>10</v>
      </c>
      <c r="P824">
        <v>3</v>
      </c>
      <c r="Q824">
        <v>5</v>
      </c>
      <c r="R824">
        <v>1</v>
      </c>
      <c r="S824">
        <v>5</v>
      </c>
      <c r="T824">
        <v>6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30</v>
      </c>
      <c r="AC824" s="13">
        <f>SUM(Table13[[#This Row],[MntWines]:[MntGoldProds]])</f>
        <v>272</v>
      </c>
      <c r="AD824" s="13">
        <f>AVERAGE(Table13[[#This Row],[MntWines]:[MntGoldProds]])</f>
        <v>45.333333333333336</v>
      </c>
      <c r="AG824">
        <f>SUM(Table13[[#This Row],[NumDealsPurchases]:[NumStorePurchases]])</f>
        <v>14</v>
      </c>
      <c r="AH824" s="14">
        <f>44232-Table13[[#This Row],[Dt_Customer]]</f>
        <v>2443</v>
      </c>
      <c r="AJ824" s="13">
        <f>Table13[[#This Row],[NumDealsPurchases]]/Table13[[#This Row],[Total Number of Purchases]]*100</f>
        <v>21.428571428571427</v>
      </c>
      <c r="AK824">
        <f>6-ROUNDUP(_xlfn.PERCENTRANK.INC(Table13[Recency],Table13[[#This Row],[Recency]])*5, 0)</f>
        <v>5</v>
      </c>
      <c r="AL824" s="15">
        <f>ROUNDUP(_xlfn.PERCENTRANK.INC(Table13[Total Number of Purchases],Table13[[#This Row],[Total Number of Purchases]])*5,0)</f>
        <v>3</v>
      </c>
      <c r="AM824" s="15">
        <f>ROUNDUP(_xlfn.PERCENTRANK.INC(Table13[Total Spend],Table13[[#This Row],[Total Spend]])*5,0)</f>
        <v>3</v>
      </c>
      <c r="AN824" s="15" t="str">
        <f>Table13[[#This Row],[Recency Score]]&amp;Table13[[#This Row],[Frequency Score]]&amp;Table13[[#This Row],[Monetary Score]]</f>
        <v>533</v>
      </c>
      <c r="AO824" s="15" t="str">
        <f>IF(AN824="555","Champions",
IF(AND(LEFT(AN824,1)="5", MID(AN824,2,1)&gt;="3"),"Loyal Customers",
IF(MID(AN824,2,1)="5","Frequent Buyers",
IF(RIGHT(AN824,1)="5","Big Spenders",
IF(LEFT(AN824,1)="4","Potential Loyalists",
IF(LEFT(AN824,1)="3","Needs Attention",
IF(LEFT(AN824,1)="2","About to Sleep",
IF(LEFT(AN824,1)="1","Lost",
IF(LEFT(AN824,1)&lt;="2","At Risk","Others")))))))))</f>
        <v>Loyal Customers</v>
      </c>
    </row>
    <row r="825" spans="1:41" hidden="1" x14ac:dyDescent="0.3">
      <c r="A825">
        <v>1150</v>
      </c>
      <c r="B825">
        <v>1899</v>
      </c>
      <c r="C825" t="s">
        <v>37</v>
      </c>
      <c r="D825" t="s">
        <v>35</v>
      </c>
      <c r="E825">
        <v>83532</v>
      </c>
      <c r="F825">
        <v>0</v>
      </c>
      <c r="G825">
        <v>0</v>
      </c>
      <c r="H825" s="1">
        <v>41543</v>
      </c>
      <c r="I825">
        <v>36</v>
      </c>
      <c r="J825">
        <v>755</v>
      </c>
      <c r="K825">
        <v>144</v>
      </c>
      <c r="L825">
        <v>562</v>
      </c>
      <c r="M825">
        <v>104</v>
      </c>
      <c r="N825">
        <v>64</v>
      </c>
      <c r="O825">
        <v>224</v>
      </c>
      <c r="P825">
        <v>1</v>
      </c>
      <c r="Q825">
        <v>4</v>
      </c>
      <c r="R825">
        <v>6</v>
      </c>
      <c r="S825">
        <v>4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 t="s">
        <v>30</v>
      </c>
      <c r="AC825">
        <f>SUM(Table13[[#This Row],[MntWines]:[MntGoldProds]])</f>
        <v>1853</v>
      </c>
      <c r="AD825">
        <f>AVERAGE(Table13[[#This Row],[MntWines]:[MntGoldProds]])</f>
        <v>308.83333333333331</v>
      </c>
      <c r="AG825">
        <f>SUM(Table13[[#This Row],[NumDealsPurchases]:[NumStorePurchases]])</f>
        <v>15</v>
      </c>
      <c r="AH825" s="1">
        <f>44232-Table13[[#This Row],[Dt_Customer]]</f>
        <v>2689</v>
      </c>
      <c r="AJ825">
        <f>Table13[[#This Row],[NumDealsPurchases]]/Table13[[#This Row],[Total Number of Purchases]]*100</f>
        <v>6.666666666666667</v>
      </c>
      <c r="AK825">
        <f>6-ROUNDUP(_xlfn.PERCENTRANK.INC(Table13[Recency],Table13[[#This Row],[Recency]])*5, 0)</f>
        <v>4</v>
      </c>
      <c r="AL825" s="15">
        <f>ROUNDUP(_xlfn.PERCENTRANK.INC(Table13[Total Number of Purchases],Table13[[#This Row],[Total Number of Purchases]])*5,0)</f>
        <v>3</v>
      </c>
      <c r="AM825" s="15">
        <f>ROUNDUP(_xlfn.PERCENTRANK.INC(Table13[Total Spend],Table13[[#This Row],[Total Spend]])*5,0)</f>
        <v>5</v>
      </c>
      <c r="AN825" s="15" t="str">
        <f>Table13[[#This Row],[Recency Score]]&amp;Table13[[#This Row],[Frequency Score]]&amp;Table13[[#This Row],[Monetary Score]]</f>
        <v>435</v>
      </c>
      <c r="AO825" s="15" t="str">
        <f>IF(AN825="555","Champions",
IF(AND(LEFT(AN825,1)="5", MID(AN825,2,1)&gt;="3"),"Loyal Customers",
IF(MID(AN825,2,1)="5","Frequent Buyers",
IF(RIGHT(AN825,1)="5","Big Spenders",
IF(LEFT(AN825,1)="4","Potential Loyalists",
IF(LEFT(AN825,1)="3","Needs Attention",
IF(LEFT(AN825,1)="2","About to Sleep",
IF(LEFT(AN825,1)="1","Lost",
IF(LEFT(AN825,1)&lt;="2","At Risk","Others")))))))))</f>
        <v>Big Spenders</v>
      </c>
    </row>
    <row r="826" spans="1:41" x14ac:dyDescent="0.3">
      <c r="A826">
        <v>4452</v>
      </c>
      <c r="B826">
        <v>1957</v>
      </c>
      <c r="C826" t="s">
        <v>28</v>
      </c>
      <c r="D826" t="s">
        <v>31</v>
      </c>
      <c r="E826">
        <v>50388</v>
      </c>
      <c r="F826">
        <v>0</v>
      </c>
      <c r="G826">
        <v>1</v>
      </c>
      <c r="H826" s="1">
        <v>41787</v>
      </c>
      <c r="I826">
        <v>3</v>
      </c>
      <c r="J826">
        <v>292</v>
      </c>
      <c r="K826">
        <v>6</v>
      </c>
      <c r="L826">
        <v>37</v>
      </c>
      <c r="M826">
        <v>0</v>
      </c>
      <c r="N826">
        <v>3</v>
      </c>
      <c r="O826">
        <v>34</v>
      </c>
      <c r="P826">
        <v>4</v>
      </c>
      <c r="Q826">
        <v>6</v>
      </c>
      <c r="R826">
        <v>1</v>
      </c>
      <c r="S826">
        <v>6</v>
      </c>
      <c r="T826">
        <v>7</v>
      </c>
      <c r="U826">
        <v>1</v>
      </c>
      <c r="V826">
        <v>0</v>
      </c>
      <c r="W826">
        <v>0</v>
      </c>
      <c r="X826">
        <v>1</v>
      </c>
      <c r="Y826">
        <v>0</v>
      </c>
      <c r="Z826">
        <v>1</v>
      </c>
      <c r="AA826">
        <v>0</v>
      </c>
      <c r="AB826" t="s">
        <v>39</v>
      </c>
      <c r="AC826" s="13">
        <f>SUM(Table13[[#This Row],[MntWines]:[MntGoldProds]])</f>
        <v>372</v>
      </c>
      <c r="AD826" s="13">
        <f>AVERAGE(Table13[[#This Row],[MntWines]:[MntGoldProds]])</f>
        <v>62</v>
      </c>
      <c r="AG826">
        <f>SUM(Table13[[#This Row],[NumDealsPurchases]:[NumStorePurchases]])</f>
        <v>17</v>
      </c>
      <c r="AH826" s="14">
        <f>44232-Table13[[#This Row],[Dt_Customer]]</f>
        <v>2445</v>
      </c>
      <c r="AJ826" s="13">
        <f>Table13[[#This Row],[NumDealsPurchases]]/Table13[[#This Row],[Total Number of Purchases]]*100</f>
        <v>23.52941176470588</v>
      </c>
      <c r="AK826">
        <f>6-ROUNDUP(_xlfn.PERCENTRANK.INC(Table13[Recency],Table13[[#This Row],[Recency]])*5, 0)</f>
        <v>5</v>
      </c>
      <c r="AL826" s="15">
        <f>ROUNDUP(_xlfn.PERCENTRANK.INC(Table13[Total Number of Purchases],Table13[[#This Row],[Total Number of Purchases]])*5,0)</f>
        <v>3</v>
      </c>
      <c r="AM826" s="15">
        <f>ROUNDUP(_xlfn.PERCENTRANK.INC(Table13[Total Spend],Table13[[#This Row],[Total Spend]])*5,0)</f>
        <v>3</v>
      </c>
      <c r="AN826" s="15" t="str">
        <f>Table13[[#This Row],[Recency Score]]&amp;Table13[[#This Row],[Frequency Score]]&amp;Table13[[#This Row],[Monetary Score]]</f>
        <v>533</v>
      </c>
      <c r="AO826" s="15" t="str">
        <f>IF(AN826="555","Champions",
IF(AND(LEFT(AN826,1)="5", MID(AN826,2,1)&gt;="3"),"Loyal Customers",
IF(MID(AN826,2,1)="5","Frequent Buyers",
IF(RIGHT(AN826,1)="5","Big Spenders",
IF(LEFT(AN826,1)="4","Potential Loyalists",
IF(LEFT(AN826,1)="3","Needs Attention",
IF(LEFT(AN826,1)="2","About to Sleep",
IF(LEFT(AN826,1)="1","Lost",
IF(LEFT(AN826,1)&lt;="2","At Risk","Others")))))))))</f>
        <v>Loyal Customers</v>
      </c>
    </row>
    <row r="827" spans="1:41" x14ac:dyDescent="0.3">
      <c r="A827">
        <v>4619</v>
      </c>
      <c r="B827">
        <v>1945</v>
      </c>
      <c r="C827" t="s">
        <v>37</v>
      </c>
      <c r="D827" t="s">
        <v>31</v>
      </c>
      <c r="E827">
        <v>113734</v>
      </c>
      <c r="F827">
        <v>0</v>
      </c>
      <c r="G827">
        <v>0</v>
      </c>
      <c r="H827" s="1">
        <v>41787</v>
      </c>
      <c r="I827">
        <v>9</v>
      </c>
      <c r="J827">
        <v>6</v>
      </c>
      <c r="K827">
        <v>2</v>
      </c>
      <c r="L827">
        <v>3</v>
      </c>
      <c r="M827">
        <v>1</v>
      </c>
      <c r="N827">
        <v>262</v>
      </c>
      <c r="O827">
        <v>3</v>
      </c>
      <c r="P827">
        <v>0</v>
      </c>
      <c r="Q827">
        <v>27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30</v>
      </c>
      <c r="AC827" s="13">
        <f>SUM(Table13[[#This Row],[MntWines]:[MntGoldProds]])</f>
        <v>277</v>
      </c>
      <c r="AD827" s="13">
        <f>AVERAGE(Table13[[#This Row],[MntWines]:[MntGoldProds]])</f>
        <v>46.166666666666664</v>
      </c>
      <c r="AG827">
        <f>SUM(Table13[[#This Row],[NumDealsPurchases]:[NumStorePurchases]])</f>
        <v>27</v>
      </c>
      <c r="AH827" s="14">
        <f>44232-Table13[[#This Row],[Dt_Customer]]</f>
        <v>2445</v>
      </c>
      <c r="AJ827" s="13">
        <f>Table13[[#This Row],[NumDealsPurchases]]/Table13[[#This Row],[Total Number of Purchases]]*100</f>
        <v>0</v>
      </c>
      <c r="AK827">
        <f>6-ROUNDUP(_xlfn.PERCENTRANK.INC(Table13[Recency],Table13[[#This Row],[Recency]])*5, 0)</f>
        <v>5</v>
      </c>
      <c r="AL827" s="15">
        <f>ROUNDUP(_xlfn.PERCENTRANK.INC(Table13[Total Number of Purchases],Table13[[#This Row],[Total Number of Purchases]])*5,0)</f>
        <v>5</v>
      </c>
      <c r="AM827" s="15">
        <f>ROUNDUP(_xlfn.PERCENTRANK.INC(Table13[Total Spend],Table13[[#This Row],[Total Spend]])*5,0)</f>
        <v>3</v>
      </c>
      <c r="AN827" s="15" t="str">
        <f>Table13[[#This Row],[Recency Score]]&amp;Table13[[#This Row],[Frequency Score]]&amp;Table13[[#This Row],[Monetary Score]]</f>
        <v>553</v>
      </c>
      <c r="AO827" s="15" t="str">
        <f>IF(AN827="555","Champions",
IF(AND(LEFT(AN827,1)="5", MID(AN827,2,1)&gt;="3"),"Loyal Customers",
IF(MID(AN827,2,1)="5","Frequent Buyers",
IF(RIGHT(AN827,1)="5","Big Spenders",
IF(LEFT(AN827,1)="4","Potential Loyalists",
IF(LEFT(AN827,1)="3","Needs Attention",
IF(LEFT(AN827,1)="2","About to Sleep",
IF(LEFT(AN827,1)="1","Lost",
IF(LEFT(AN827,1)&lt;="2","At Risk","Others")))))))))</f>
        <v>Loyal Customers</v>
      </c>
    </row>
    <row r="828" spans="1:41" x14ac:dyDescent="0.3">
      <c r="A828">
        <v>6815</v>
      </c>
      <c r="B828">
        <v>1980</v>
      </c>
      <c r="C828" t="s">
        <v>38</v>
      </c>
      <c r="D828" t="s">
        <v>33</v>
      </c>
      <c r="E828">
        <v>96547</v>
      </c>
      <c r="F828">
        <v>0</v>
      </c>
      <c r="G828">
        <v>0</v>
      </c>
      <c r="H828" s="1">
        <v>41782</v>
      </c>
      <c r="I828">
        <v>4</v>
      </c>
      <c r="J828">
        <v>448</v>
      </c>
      <c r="K828">
        <v>21</v>
      </c>
      <c r="L828">
        <v>125</v>
      </c>
      <c r="M828">
        <v>52</v>
      </c>
      <c r="N828">
        <v>101</v>
      </c>
      <c r="O828">
        <v>62</v>
      </c>
      <c r="P828">
        <v>0</v>
      </c>
      <c r="Q828">
        <v>7</v>
      </c>
      <c r="R828">
        <v>6</v>
      </c>
      <c r="S828">
        <v>8</v>
      </c>
      <c r="T828">
        <v>2</v>
      </c>
      <c r="U828">
        <v>1</v>
      </c>
      <c r="V828">
        <v>0</v>
      </c>
      <c r="W828">
        <v>1</v>
      </c>
      <c r="X828">
        <v>0</v>
      </c>
      <c r="Y828">
        <v>1</v>
      </c>
      <c r="Z828">
        <v>1</v>
      </c>
      <c r="AA828">
        <v>0</v>
      </c>
      <c r="AB828" t="s">
        <v>30</v>
      </c>
      <c r="AC828" s="13">
        <f>SUM(Table13[[#This Row],[MntWines]:[MntGoldProds]])</f>
        <v>809</v>
      </c>
      <c r="AD828" s="13">
        <f>AVERAGE(Table13[[#This Row],[MntWines]:[MntGoldProds]])</f>
        <v>134.83333333333334</v>
      </c>
      <c r="AG828">
        <f>SUM(Table13[[#This Row],[NumDealsPurchases]:[NumStorePurchases]])</f>
        <v>21</v>
      </c>
      <c r="AH828" s="14">
        <f>44232-Table13[[#This Row],[Dt_Customer]]</f>
        <v>2450</v>
      </c>
      <c r="AJ828" s="13">
        <f>Table13[[#This Row],[NumDealsPurchases]]/Table13[[#This Row],[Total Number of Purchases]]*100</f>
        <v>0</v>
      </c>
      <c r="AK828">
        <f>6-ROUNDUP(_xlfn.PERCENTRANK.INC(Table13[Recency],Table13[[#This Row],[Recency]])*5, 0)</f>
        <v>5</v>
      </c>
      <c r="AL828" s="15">
        <f>ROUNDUP(_xlfn.PERCENTRANK.INC(Table13[Total Number of Purchases],Table13[[#This Row],[Total Number of Purchases]])*5,0)</f>
        <v>4</v>
      </c>
      <c r="AM828" s="15">
        <f>ROUNDUP(_xlfn.PERCENTRANK.INC(Table13[Total Spend],Table13[[#This Row],[Total Spend]])*5,0)</f>
        <v>4</v>
      </c>
      <c r="AN828" s="15" t="str">
        <f>Table13[[#This Row],[Recency Score]]&amp;Table13[[#This Row],[Frequency Score]]&amp;Table13[[#This Row],[Monetary Score]]</f>
        <v>544</v>
      </c>
      <c r="AO828" s="15" t="str">
        <f>IF(AN828="555","Champions",
IF(AND(LEFT(AN828,1)="5", MID(AN828,2,1)&gt;="3"),"Loyal Customers",
IF(MID(AN828,2,1)="5","Frequent Buyers",
IF(RIGHT(AN828,1)="5","Big Spenders",
IF(LEFT(AN828,1)="4","Potential Loyalists",
IF(LEFT(AN828,1)="3","Needs Attention",
IF(LEFT(AN828,1)="2","About to Sleep",
IF(LEFT(AN828,1)="1","Lost",
IF(LEFT(AN828,1)&lt;="2","At Risk","Others")))))))))</f>
        <v>Loyal Customers</v>
      </c>
    </row>
    <row r="829" spans="1:41" x14ac:dyDescent="0.3">
      <c r="A829">
        <v>5512</v>
      </c>
      <c r="B829">
        <v>1977</v>
      </c>
      <c r="C829" t="s">
        <v>41</v>
      </c>
      <c r="D829" t="s">
        <v>33</v>
      </c>
      <c r="E829">
        <v>55842</v>
      </c>
      <c r="F829">
        <v>0</v>
      </c>
      <c r="G829">
        <v>1</v>
      </c>
      <c r="H829" s="1">
        <v>41782</v>
      </c>
      <c r="I829">
        <v>19</v>
      </c>
      <c r="J829">
        <v>451</v>
      </c>
      <c r="K829">
        <v>0</v>
      </c>
      <c r="L829">
        <v>39</v>
      </c>
      <c r="M829">
        <v>0</v>
      </c>
      <c r="N829">
        <v>4</v>
      </c>
      <c r="O829">
        <v>24</v>
      </c>
      <c r="P829">
        <v>1</v>
      </c>
      <c r="Q829">
        <v>7</v>
      </c>
      <c r="R829">
        <v>1</v>
      </c>
      <c r="S829">
        <v>8</v>
      </c>
      <c r="T829">
        <v>5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 t="s">
        <v>30</v>
      </c>
      <c r="AC829" s="13">
        <f>SUM(Table13[[#This Row],[MntWines]:[MntGoldProds]])</f>
        <v>518</v>
      </c>
      <c r="AD829" s="13">
        <f>AVERAGE(Table13[[#This Row],[MntWines]:[MntGoldProds]])</f>
        <v>86.333333333333329</v>
      </c>
      <c r="AG829">
        <f>SUM(Table13[[#This Row],[NumDealsPurchases]:[NumStorePurchases]])</f>
        <v>17</v>
      </c>
      <c r="AH829" s="14">
        <f>44232-Table13[[#This Row],[Dt_Customer]]</f>
        <v>2450</v>
      </c>
      <c r="AJ829" s="13">
        <f>Table13[[#This Row],[NumDealsPurchases]]/Table13[[#This Row],[Total Number of Purchases]]*100</f>
        <v>5.8823529411764701</v>
      </c>
      <c r="AK829">
        <f>6-ROUNDUP(_xlfn.PERCENTRANK.INC(Table13[Recency],Table13[[#This Row],[Recency]])*5, 0)</f>
        <v>5</v>
      </c>
      <c r="AL829" s="15">
        <f>ROUNDUP(_xlfn.PERCENTRANK.INC(Table13[Total Number of Purchases],Table13[[#This Row],[Total Number of Purchases]])*5,0)</f>
        <v>3</v>
      </c>
      <c r="AM829" s="15">
        <f>ROUNDUP(_xlfn.PERCENTRANK.INC(Table13[Total Spend],Table13[[#This Row],[Total Spend]])*5,0)</f>
        <v>3</v>
      </c>
      <c r="AN829" s="15" t="str">
        <f>Table13[[#This Row],[Recency Score]]&amp;Table13[[#This Row],[Frequency Score]]&amp;Table13[[#This Row],[Monetary Score]]</f>
        <v>533</v>
      </c>
      <c r="AO829" s="15" t="str">
        <f>IF(AN829="555","Champions",
IF(AND(LEFT(AN829,1)="5", MID(AN829,2,1)&gt;="3"),"Loyal Customers",
IF(MID(AN829,2,1)="5","Frequent Buyers",
IF(RIGHT(AN829,1)="5","Big Spenders",
IF(LEFT(AN829,1)="4","Potential Loyalists",
IF(LEFT(AN829,1)="3","Needs Attention",
IF(LEFT(AN829,1)="2","About to Sleep",
IF(LEFT(AN829,1)="1","Lost",
IF(LEFT(AN829,1)&lt;="2","At Risk","Others")))))))))</f>
        <v>Loyal Customers</v>
      </c>
    </row>
    <row r="830" spans="1:41" x14ac:dyDescent="0.3">
      <c r="A830">
        <v>940</v>
      </c>
      <c r="B830">
        <v>1987</v>
      </c>
      <c r="C830" t="s">
        <v>28</v>
      </c>
      <c r="D830" t="s">
        <v>31</v>
      </c>
      <c r="E830">
        <v>57100</v>
      </c>
      <c r="F830">
        <v>1</v>
      </c>
      <c r="G830">
        <v>0</v>
      </c>
      <c r="H830" s="1">
        <v>41777</v>
      </c>
      <c r="I830">
        <v>9</v>
      </c>
      <c r="J830">
        <v>158</v>
      </c>
      <c r="K830">
        <v>11</v>
      </c>
      <c r="L830">
        <v>99</v>
      </c>
      <c r="M830">
        <v>15</v>
      </c>
      <c r="N830">
        <v>11</v>
      </c>
      <c r="O830">
        <v>17</v>
      </c>
      <c r="P830">
        <v>2</v>
      </c>
      <c r="Q830">
        <v>3</v>
      </c>
      <c r="R830">
        <v>2</v>
      </c>
      <c r="S830">
        <v>7</v>
      </c>
      <c r="T830">
        <v>3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t="s">
        <v>43</v>
      </c>
      <c r="AC830" s="13">
        <f>SUM(Table13[[#This Row],[MntWines]:[MntGoldProds]])</f>
        <v>311</v>
      </c>
      <c r="AD830" s="13">
        <f>AVERAGE(Table13[[#This Row],[MntWines]:[MntGoldProds]])</f>
        <v>51.833333333333336</v>
      </c>
      <c r="AG830">
        <f>SUM(Table13[[#This Row],[NumDealsPurchases]:[NumStorePurchases]])</f>
        <v>14</v>
      </c>
      <c r="AH830" s="14">
        <f>44232-Table13[[#This Row],[Dt_Customer]]</f>
        <v>2455</v>
      </c>
      <c r="AJ830" s="13">
        <f>Table13[[#This Row],[NumDealsPurchases]]/Table13[[#This Row],[Total Number of Purchases]]*100</f>
        <v>14.285714285714285</v>
      </c>
      <c r="AK830">
        <f>6-ROUNDUP(_xlfn.PERCENTRANK.INC(Table13[Recency],Table13[[#This Row],[Recency]])*5, 0)</f>
        <v>5</v>
      </c>
      <c r="AL830" s="15">
        <f>ROUNDUP(_xlfn.PERCENTRANK.INC(Table13[Total Number of Purchases],Table13[[#This Row],[Total Number of Purchases]])*5,0)</f>
        <v>3</v>
      </c>
      <c r="AM830" s="15">
        <f>ROUNDUP(_xlfn.PERCENTRANK.INC(Table13[Total Spend],Table13[[#This Row],[Total Spend]])*5,0)</f>
        <v>3</v>
      </c>
      <c r="AN830" s="15" t="str">
        <f>Table13[[#This Row],[Recency Score]]&amp;Table13[[#This Row],[Frequency Score]]&amp;Table13[[#This Row],[Monetary Score]]</f>
        <v>533</v>
      </c>
      <c r="AO830" s="15" t="str">
        <f>IF(AN830="555","Champions",
IF(AND(LEFT(AN830,1)="5", MID(AN830,2,1)&gt;="3"),"Loyal Customers",
IF(MID(AN830,2,1)="5","Frequent Buyers",
IF(RIGHT(AN830,1)="5","Big Spenders",
IF(LEFT(AN830,1)="4","Potential Loyalists",
IF(LEFT(AN830,1)="3","Needs Attention",
IF(LEFT(AN830,1)="2","About to Sleep",
IF(LEFT(AN830,1)="1","Lost",
IF(LEFT(AN830,1)&lt;="2","At Risk","Others")))))))))</f>
        <v>Loyal Customers</v>
      </c>
    </row>
    <row r="831" spans="1:41" x14ac:dyDescent="0.3">
      <c r="A831">
        <v>254</v>
      </c>
      <c r="B831">
        <v>1955</v>
      </c>
      <c r="C831" t="s">
        <v>28</v>
      </c>
      <c r="D831" t="s">
        <v>35</v>
      </c>
      <c r="E831">
        <v>53863</v>
      </c>
      <c r="F831">
        <v>0</v>
      </c>
      <c r="G831">
        <v>1</v>
      </c>
      <c r="H831" s="1">
        <v>41776</v>
      </c>
      <c r="I831">
        <v>4</v>
      </c>
      <c r="J831">
        <v>399</v>
      </c>
      <c r="K831">
        <v>4</v>
      </c>
      <c r="L831">
        <v>30</v>
      </c>
      <c r="M831">
        <v>6</v>
      </c>
      <c r="N831">
        <v>4</v>
      </c>
      <c r="O831">
        <v>30</v>
      </c>
      <c r="P831">
        <v>3</v>
      </c>
      <c r="Q831">
        <v>7</v>
      </c>
      <c r="R831">
        <v>1</v>
      </c>
      <c r="S831">
        <v>7</v>
      </c>
      <c r="T831">
        <v>7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 t="s">
        <v>30</v>
      </c>
      <c r="AC831" s="13">
        <f>SUM(Table13[[#This Row],[MntWines]:[MntGoldProds]])</f>
        <v>473</v>
      </c>
      <c r="AD831" s="13">
        <f>AVERAGE(Table13[[#This Row],[MntWines]:[MntGoldProds]])</f>
        <v>78.833333333333329</v>
      </c>
      <c r="AG831">
        <f>SUM(Table13[[#This Row],[NumDealsPurchases]:[NumStorePurchases]])</f>
        <v>18</v>
      </c>
      <c r="AH831" s="14">
        <f>44232-Table13[[#This Row],[Dt_Customer]]</f>
        <v>2456</v>
      </c>
      <c r="AJ831" s="13">
        <f>Table13[[#This Row],[NumDealsPurchases]]/Table13[[#This Row],[Total Number of Purchases]]*100</f>
        <v>16.666666666666664</v>
      </c>
      <c r="AK831">
        <f>6-ROUNDUP(_xlfn.PERCENTRANK.INC(Table13[Recency],Table13[[#This Row],[Recency]])*5, 0)</f>
        <v>5</v>
      </c>
      <c r="AL831" s="15">
        <f>ROUNDUP(_xlfn.PERCENTRANK.INC(Table13[Total Number of Purchases],Table13[[#This Row],[Total Number of Purchases]])*5,0)</f>
        <v>4</v>
      </c>
      <c r="AM831" s="15">
        <f>ROUNDUP(_xlfn.PERCENTRANK.INC(Table13[Total Spend],Table13[[#This Row],[Total Spend]])*5,0)</f>
        <v>3</v>
      </c>
      <c r="AN831" s="15" t="str">
        <f>Table13[[#This Row],[Recency Score]]&amp;Table13[[#This Row],[Frequency Score]]&amp;Table13[[#This Row],[Monetary Score]]</f>
        <v>543</v>
      </c>
      <c r="AO831" s="15" t="str">
        <f>IF(AN831="555","Champions",
IF(AND(LEFT(AN831,1)="5", MID(AN831,2,1)&gt;="3"),"Loyal Customers",
IF(MID(AN831,2,1)="5","Frequent Buyers",
IF(RIGHT(AN831,1)="5","Big Spenders",
IF(LEFT(AN831,1)="4","Potential Loyalists",
IF(LEFT(AN831,1)="3","Needs Attention",
IF(LEFT(AN831,1)="2","About to Sleep",
IF(LEFT(AN831,1)="1","Lost",
IF(LEFT(AN831,1)&lt;="2","At Risk","Others")))))))))</f>
        <v>Loyal Customers</v>
      </c>
    </row>
    <row r="832" spans="1:41" x14ac:dyDescent="0.3">
      <c r="A832">
        <v>11176</v>
      </c>
      <c r="B832">
        <v>1970</v>
      </c>
      <c r="C832" t="s">
        <v>37</v>
      </c>
      <c r="D832" t="s">
        <v>35</v>
      </c>
      <c r="E832">
        <v>65968</v>
      </c>
      <c r="F832">
        <v>0</v>
      </c>
      <c r="G832">
        <v>1</v>
      </c>
      <c r="H832" s="1">
        <v>41771</v>
      </c>
      <c r="I832">
        <v>12</v>
      </c>
      <c r="J832">
        <v>376</v>
      </c>
      <c r="K832">
        <v>9</v>
      </c>
      <c r="L832">
        <v>83</v>
      </c>
      <c r="M832">
        <v>19</v>
      </c>
      <c r="N832">
        <v>4</v>
      </c>
      <c r="O832">
        <v>4</v>
      </c>
      <c r="P832">
        <v>2</v>
      </c>
      <c r="Q832">
        <v>5</v>
      </c>
      <c r="R832">
        <v>4</v>
      </c>
      <c r="S832">
        <v>7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32</v>
      </c>
      <c r="AC832" s="13">
        <f>SUM(Table13[[#This Row],[MntWines]:[MntGoldProds]])</f>
        <v>495</v>
      </c>
      <c r="AD832" s="13">
        <f>AVERAGE(Table13[[#This Row],[MntWines]:[MntGoldProds]])</f>
        <v>82.5</v>
      </c>
      <c r="AG832">
        <f>SUM(Table13[[#This Row],[NumDealsPurchases]:[NumStorePurchases]])</f>
        <v>18</v>
      </c>
      <c r="AH832" s="14">
        <f>44232-Table13[[#This Row],[Dt_Customer]]</f>
        <v>2461</v>
      </c>
      <c r="AJ832" s="13">
        <f>Table13[[#This Row],[NumDealsPurchases]]/Table13[[#This Row],[Total Number of Purchases]]*100</f>
        <v>11.111111111111111</v>
      </c>
      <c r="AK832">
        <f>6-ROUNDUP(_xlfn.PERCENTRANK.INC(Table13[Recency],Table13[[#This Row],[Recency]])*5, 0)</f>
        <v>5</v>
      </c>
      <c r="AL832" s="15">
        <f>ROUNDUP(_xlfn.PERCENTRANK.INC(Table13[Total Number of Purchases],Table13[[#This Row],[Total Number of Purchases]])*5,0)</f>
        <v>4</v>
      </c>
      <c r="AM832" s="15">
        <f>ROUNDUP(_xlfn.PERCENTRANK.INC(Table13[Total Spend],Table13[[#This Row],[Total Spend]])*5,0)</f>
        <v>3</v>
      </c>
      <c r="AN832" s="15" t="str">
        <f>Table13[[#This Row],[Recency Score]]&amp;Table13[[#This Row],[Frequency Score]]&amp;Table13[[#This Row],[Monetary Score]]</f>
        <v>543</v>
      </c>
      <c r="AO832" s="15" t="str">
        <f>IF(AN832="555","Champions",
IF(AND(LEFT(AN832,1)="5", MID(AN832,2,1)&gt;="3"),"Loyal Customers",
IF(MID(AN832,2,1)="5","Frequent Buyers",
IF(RIGHT(AN832,1)="5","Big Spenders",
IF(LEFT(AN832,1)="4","Potential Loyalists",
IF(LEFT(AN832,1)="3","Needs Attention",
IF(LEFT(AN832,1)="2","About to Sleep",
IF(LEFT(AN832,1)="1","Lost",
IF(LEFT(AN832,1)&lt;="2","At Risk","Others")))))))))</f>
        <v>Loyal Customers</v>
      </c>
    </row>
    <row r="833" spans="1:41" x14ac:dyDescent="0.3">
      <c r="A833">
        <v>10102</v>
      </c>
      <c r="B833">
        <v>1966</v>
      </c>
      <c r="C833" t="s">
        <v>28</v>
      </c>
      <c r="D833" t="s">
        <v>42</v>
      </c>
      <c r="E833">
        <v>79946</v>
      </c>
      <c r="F833">
        <v>0</v>
      </c>
      <c r="G833">
        <v>0</v>
      </c>
      <c r="H833" s="1">
        <v>41771</v>
      </c>
      <c r="I833">
        <v>19</v>
      </c>
      <c r="J833">
        <v>395</v>
      </c>
      <c r="K833">
        <v>183</v>
      </c>
      <c r="L833">
        <v>565</v>
      </c>
      <c r="M833">
        <v>166</v>
      </c>
      <c r="N833">
        <v>141</v>
      </c>
      <c r="O833">
        <v>28</v>
      </c>
      <c r="P833">
        <v>1</v>
      </c>
      <c r="Q833">
        <v>5</v>
      </c>
      <c r="R833">
        <v>11</v>
      </c>
      <c r="S833">
        <v>5</v>
      </c>
      <c r="T833">
        <v>3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t="s">
        <v>43</v>
      </c>
      <c r="AC833" s="13">
        <f>SUM(Table13[[#This Row],[MntWines]:[MntGoldProds]])</f>
        <v>1478</v>
      </c>
      <c r="AD833" s="13">
        <f>AVERAGE(Table13[[#This Row],[MntWines]:[MntGoldProds]])</f>
        <v>246.33333333333334</v>
      </c>
      <c r="AG833">
        <f>SUM(Table13[[#This Row],[NumDealsPurchases]:[NumStorePurchases]])</f>
        <v>22</v>
      </c>
      <c r="AH833" s="14">
        <f>44232-Table13[[#This Row],[Dt_Customer]]</f>
        <v>2461</v>
      </c>
      <c r="AJ833" s="13">
        <f>Table13[[#This Row],[NumDealsPurchases]]/Table13[[#This Row],[Total Number of Purchases]]*100</f>
        <v>4.5454545454545459</v>
      </c>
      <c r="AK833">
        <f>6-ROUNDUP(_xlfn.PERCENTRANK.INC(Table13[Recency],Table13[[#This Row],[Recency]])*5, 0)</f>
        <v>5</v>
      </c>
      <c r="AL833" s="15">
        <f>ROUNDUP(_xlfn.PERCENTRANK.INC(Table13[Total Number of Purchases],Table13[[#This Row],[Total Number of Purchases]])*5,0)</f>
        <v>4</v>
      </c>
      <c r="AM833" s="15">
        <f>ROUNDUP(_xlfn.PERCENTRANK.INC(Table13[Total Spend],Table13[[#This Row],[Total Spend]])*5,0)</f>
        <v>5</v>
      </c>
      <c r="AN833" s="15" t="str">
        <f>Table13[[#This Row],[Recency Score]]&amp;Table13[[#This Row],[Frequency Score]]&amp;Table13[[#This Row],[Monetary Score]]</f>
        <v>545</v>
      </c>
      <c r="AO833" s="15" t="str">
        <f>IF(AN833="555","Champions",
IF(AND(LEFT(AN833,1)="5", MID(AN833,2,1)&gt;="3"),"Loyal Customers",
IF(MID(AN833,2,1)="5","Frequent Buyers",
IF(RIGHT(AN833,1)="5","Big Spenders",
IF(LEFT(AN833,1)="4","Potential Loyalists",
IF(LEFT(AN833,1)="3","Needs Attention",
IF(LEFT(AN833,1)="2","About to Sleep",
IF(LEFT(AN833,1)="1","Lost",
IF(LEFT(AN833,1)&lt;="2","At Risk","Others")))))))))</f>
        <v>Loyal Customers</v>
      </c>
    </row>
    <row r="834" spans="1:41" x14ac:dyDescent="0.3">
      <c r="A834">
        <v>1619</v>
      </c>
      <c r="B834">
        <v>1956</v>
      </c>
      <c r="C834" t="s">
        <v>28</v>
      </c>
      <c r="D834" t="s">
        <v>33</v>
      </c>
      <c r="E834">
        <v>90369</v>
      </c>
      <c r="F834">
        <v>0</v>
      </c>
      <c r="G834">
        <v>0</v>
      </c>
      <c r="H834" s="1">
        <v>41757</v>
      </c>
      <c r="I834">
        <v>2</v>
      </c>
      <c r="J834">
        <v>292</v>
      </c>
      <c r="K834">
        <v>51</v>
      </c>
      <c r="L834">
        <v>981</v>
      </c>
      <c r="M834">
        <v>224</v>
      </c>
      <c r="N834">
        <v>23</v>
      </c>
      <c r="O834">
        <v>17</v>
      </c>
      <c r="P834">
        <v>1</v>
      </c>
      <c r="Q834">
        <v>4</v>
      </c>
      <c r="R834">
        <v>6</v>
      </c>
      <c r="S834">
        <v>6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 t="s">
        <v>30</v>
      </c>
      <c r="AC834" s="13">
        <f>SUM(Table13[[#This Row],[MntWines]:[MntGoldProds]])</f>
        <v>1588</v>
      </c>
      <c r="AD834" s="13">
        <f>AVERAGE(Table13[[#This Row],[MntWines]:[MntGoldProds]])</f>
        <v>264.66666666666669</v>
      </c>
      <c r="AG834">
        <f>SUM(Table13[[#This Row],[NumDealsPurchases]:[NumStorePurchases]])</f>
        <v>17</v>
      </c>
      <c r="AH834" s="14">
        <f>44232-Table13[[#This Row],[Dt_Customer]]</f>
        <v>2475</v>
      </c>
      <c r="AJ834" s="13">
        <f>Table13[[#This Row],[NumDealsPurchases]]/Table13[[#This Row],[Total Number of Purchases]]*100</f>
        <v>5.8823529411764701</v>
      </c>
      <c r="AK834">
        <f>6-ROUNDUP(_xlfn.PERCENTRANK.INC(Table13[Recency],Table13[[#This Row],[Recency]])*5, 0)</f>
        <v>5</v>
      </c>
      <c r="AL834" s="15">
        <f>ROUNDUP(_xlfn.PERCENTRANK.INC(Table13[Total Number of Purchases],Table13[[#This Row],[Total Number of Purchases]])*5,0)</f>
        <v>3</v>
      </c>
      <c r="AM834" s="15">
        <f>ROUNDUP(_xlfn.PERCENTRANK.INC(Table13[Total Spend],Table13[[#This Row],[Total Spend]])*5,0)</f>
        <v>5</v>
      </c>
      <c r="AN834" s="15" t="str">
        <f>Table13[[#This Row],[Recency Score]]&amp;Table13[[#This Row],[Frequency Score]]&amp;Table13[[#This Row],[Monetary Score]]</f>
        <v>535</v>
      </c>
      <c r="AO834" s="15" t="str">
        <f>IF(AN834="555","Champions",
IF(AND(LEFT(AN834,1)="5", MID(AN834,2,1)&gt;="3"),"Loyal Customers",
IF(MID(AN834,2,1)="5","Frequent Buyers",
IF(RIGHT(AN834,1)="5","Big Spenders",
IF(LEFT(AN834,1)="4","Potential Loyalists",
IF(LEFT(AN834,1)="3","Needs Attention",
IF(LEFT(AN834,1)="2","About to Sleep",
IF(LEFT(AN834,1)="1","Lost",
IF(LEFT(AN834,1)&lt;="2","At Risk","Others")))))))))</f>
        <v>Loyal Customers</v>
      </c>
    </row>
    <row r="835" spans="1:41" x14ac:dyDescent="0.3">
      <c r="A835">
        <v>9264</v>
      </c>
      <c r="B835">
        <v>1986</v>
      </c>
      <c r="C835" t="s">
        <v>28</v>
      </c>
      <c r="D835" t="s">
        <v>33</v>
      </c>
      <c r="E835">
        <v>79529</v>
      </c>
      <c r="F835">
        <v>0</v>
      </c>
      <c r="G835">
        <v>0</v>
      </c>
      <c r="H835" s="1">
        <v>41756</v>
      </c>
      <c r="I835">
        <v>1</v>
      </c>
      <c r="J835">
        <v>423</v>
      </c>
      <c r="K835">
        <v>42</v>
      </c>
      <c r="L835">
        <v>706</v>
      </c>
      <c r="M835">
        <v>73</v>
      </c>
      <c r="N835">
        <v>197</v>
      </c>
      <c r="O835">
        <v>197</v>
      </c>
      <c r="P835">
        <v>1</v>
      </c>
      <c r="Q835">
        <v>4</v>
      </c>
      <c r="R835">
        <v>8</v>
      </c>
      <c r="S835">
        <v>9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32</v>
      </c>
      <c r="AC835" s="13">
        <f>SUM(Table13[[#This Row],[MntWines]:[MntGoldProds]])</f>
        <v>1638</v>
      </c>
      <c r="AD835" s="13">
        <f>AVERAGE(Table13[[#This Row],[MntWines]:[MntGoldProds]])</f>
        <v>273</v>
      </c>
      <c r="AG835">
        <f>SUM(Table13[[#This Row],[NumDealsPurchases]:[NumStorePurchases]])</f>
        <v>22</v>
      </c>
      <c r="AH835" s="14">
        <f>44232-Table13[[#This Row],[Dt_Customer]]</f>
        <v>2476</v>
      </c>
      <c r="AJ835" s="13">
        <f>Table13[[#This Row],[NumDealsPurchases]]/Table13[[#This Row],[Total Number of Purchases]]*100</f>
        <v>4.5454545454545459</v>
      </c>
      <c r="AK835">
        <f>6-ROUNDUP(_xlfn.PERCENTRANK.INC(Table13[Recency],Table13[[#This Row],[Recency]])*5, 0)</f>
        <v>5</v>
      </c>
      <c r="AL835" s="15">
        <f>ROUNDUP(_xlfn.PERCENTRANK.INC(Table13[Total Number of Purchases],Table13[[#This Row],[Total Number of Purchases]])*5,0)</f>
        <v>4</v>
      </c>
      <c r="AM835" s="15">
        <f>ROUNDUP(_xlfn.PERCENTRANK.INC(Table13[Total Spend],Table13[[#This Row],[Total Spend]])*5,0)</f>
        <v>5</v>
      </c>
      <c r="AN835" s="15" t="str">
        <f>Table13[[#This Row],[Recency Score]]&amp;Table13[[#This Row],[Frequency Score]]&amp;Table13[[#This Row],[Monetary Score]]</f>
        <v>545</v>
      </c>
      <c r="AO835" s="15" t="str">
        <f>IF(AN835="555","Champions",
IF(AND(LEFT(AN835,1)="5", MID(AN835,2,1)&gt;="3"),"Loyal Customers",
IF(MID(AN835,2,1)="5","Frequent Buyers",
IF(RIGHT(AN835,1)="5","Big Spenders",
IF(LEFT(AN835,1)="4","Potential Loyalists",
IF(LEFT(AN835,1)="3","Needs Attention",
IF(LEFT(AN835,1)="2","About to Sleep",
IF(LEFT(AN835,1)="1","Lost",
IF(LEFT(AN835,1)&lt;="2","At Risk","Others")))))))))</f>
        <v>Loyal Customers</v>
      </c>
    </row>
    <row r="836" spans="1:41" x14ac:dyDescent="0.3">
      <c r="A836">
        <v>4390</v>
      </c>
      <c r="B836">
        <v>1954</v>
      </c>
      <c r="C836" t="s">
        <v>28</v>
      </c>
      <c r="D836" t="s">
        <v>35</v>
      </c>
      <c r="E836">
        <v>75315</v>
      </c>
      <c r="F836">
        <v>0</v>
      </c>
      <c r="G836">
        <v>1</v>
      </c>
      <c r="H836" s="1">
        <v>41744</v>
      </c>
      <c r="I836">
        <v>14</v>
      </c>
      <c r="J836">
        <v>459</v>
      </c>
      <c r="K836">
        <v>15</v>
      </c>
      <c r="L836">
        <v>171</v>
      </c>
      <c r="M836">
        <v>142</v>
      </c>
      <c r="N836">
        <v>23</v>
      </c>
      <c r="O836">
        <v>31</v>
      </c>
      <c r="P836">
        <v>2</v>
      </c>
      <c r="Q836">
        <v>5</v>
      </c>
      <c r="R836">
        <v>4</v>
      </c>
      <c r="S836">
        <v>12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43</v>
      </c>
      <c r="AC836" s="13">
        <f>SUM(Table13[[#This Row],[MntWines]:[MntGoldProds]])</f>
        <v>841</v>
      </c>
      <c r="AD836" s="13">
        <f>AVERAGE(Table13[[#This Row],[MntWines]:[MntGoldProds]])</f>
        <v>140.16666666666666</v>
      </c>
      <c r="AG836">
        <f>SUM(Table13[[#This Row],[NumDealsPurchases]:[NumStorePurchases]])</f>
        <v>23</v>
      </c>
      <c r="AH836" s="14">
        <f>44232-Table13[[#This Row],[Dt_Customer]]</f>
        <v>2488</v>
      </c>
      <c r="AJ836" s="13">
        <f>Table13[[#This Row],[NumDealsPurchases]]/Table13[[#This Row],[Total Number of Purchases]]*100</f>
        <v>8.695652173913043</v>
      </c>
      <c r="AK836">
        <f>6-ROUNDUP(_xlfn.PERCENTRANK.INC(Table13[Recency],Table13[[#This Row],[Recency]])*5, 0)</f>
        <v>5</v>
      </c>
      <c r="AL836" s="15">
        <f>ROUNDUP(_xlfn.PERCENTRANK.INC(Table13[Total Number of Purchases],Table13[[#This Row],[Total Number of Purchases]])*5,0)</f>
        <v>5</v>
      </c>
      <c r="AM836" s="15">
        <f>ROUNDUP(_xlfn.PERCENTRANK.INC(Table13[Total Spend],Table13[[#This Row],[Total Spend]])*5,0)</f>
        <v>4</v>
      </c>
      <c r="AN836" s="15" t="str">
        <f>Table13[[#This Row],[Recency Score]]&amp;Table13[[#This Row],[Frequency Score]]&amp;Table13[[#This Row],[Monetary Score]]</f>
        <v>554</v>
      </c>
      <c r="AO836" s="15" t="str">
        <f>IF(AN836="555","Champions",
IF(AND(LEFT(AN836,1)="5", MID(AN836,2,1)&gt;="3"),"Loyal Customers",
IF(MID(AN836,2,1)="5","Frequent Buyers",
IF(RIGHT(AN836,1)="5","Big Spenders",
IF(LEFT(AN836,1)="4","Potential Loyalists",
IF(LEFT(AN836,1)="3","Needs Attention",
IF(LEFT(AN836,1)="2","About to Sleep",
IF(LEFT(AN836,1)="1","Lost",
IF(LEFT(AN836,1)&lt;="2","At Risk","Others")))))))))</f>
        <v>Loyal Customers</v>
      </c>
    </row>
    <row r="837" spans="1:41" x14ac:dyDescent="0.3">
      <c r="A837">
        <v>4785</v>
      </c>
      <c r="B837">
        <v>1970</v>
      </c>
      <c r="C837" t="s">
        <v>37</v>
      </c>
      <c r="D837" t="s">
        <v>35</v>
      </c>
      <c r="E837">
        <v>77622</v>
      </c>
      <c r="F837">
        <v>0</v>
      </c>
      <c r="G837">
        <v>2</v>
      </c>
      <c r="H837" s="1">
        <v>41743</v>
      </c>
      <c r="I837">
        <v>3</v>
      </c>
      <c r="J837">
        <v>520</v>
      </c>
      <c r="K837">
        <v>7</v>
      </c>
      <c r="L837">
        <v>154</v>
      </c>
      <c r="M837">
        <v>19</v>
      </c>
      <c r="N837">
        <v>0</v>
      </c>
      <c r="O837">
        <v>14</v>
      </c>
      <c r="P837">
        <v>2</v>
      </c>
      <c r="Q837">
        <v>6</v>
      </c>
      <c r="R837">
        <v>3</v>
      </c>
      <c r="S837">
        <v>11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43</v>
      </c>
      <c r="AC837" s="13">
        <f>SUM(Table13[[#This Row],[MntWines]:[MntGoldProds]])</f>
        <v>714</v>
      </c>
      <c r="AD837" s="13">
        <f>AVERAGE(Table13[[#This Row],[MntWines]:[MntGoldProds]])</f>
        <v>119</v>
      </c>
      <c r="AG837">
        <f>SUM(Table13[[#This Row],[NumDealsPurchases]:[NumStorePurchases]])</f>
        <v>22</v>
      </c>
      <c r="AH837" s="14">
        <f>44232-Table13[[#This Row],[Dt_Customer]]</f>
        <v>2489</v>
      </c>
      <c r="AJ837" s="13">
        <f>Table13[[#This Row],[NumDealsPurchases]]/Table13[[#This Row],[Total Number of Purchases]]*100</f>
        <v>9.0909090909090917</v>
      </c>
      <c r="AK837">
        <f>6-ROUNDUP(_xlfn.PERCENTRANK.INC(Table13[Recency],Table13[[#This Row],[Recency]])*5, 0)</f>
        <v>5</v>
      </c>
      <c r="AL837" s="15">
        <f>ROUNDUP(_xlfn.PERCENTRANK.INC(Table13[Total Number of Purchases],Table13[[#This Row],[Total Number of Purchases]])*5,0)</f>
        <v>4</v>
      </c>
      <c r="AM837" s="15">
        <f>ROUNDUP(_xlfn.PERCENTRANK.INC(Table13[Total Spend],Table13[[#This Row],[Total Spend]])*5,0)</f>
        <v>4</v>
      </c>
      <c r="AN837" s="15" t="str">
        <f>Table13[[#This Row],[Recency Score]]&amp;Table13[[#This Row],[Frequency Score]]&amp;Table13[[#This Row],[Monetary Score]]</f>
        <v>544</v>
      </c>
      <c r="AO837" s="15" t="str">
        <f>IF(AN837="555","Champions",
IF(AND(LEFT(AN837,1)="5", MID(AN837,2,1)&gt;="3"),"Loyal Customers",
IF(MID(AN837,2,1)="5","Frequent Buyers",
IF(RIGHT(AN837,1)="5","Big Spenders",
IF(LEFT(AN837,1)="4","Potential Loyalists",
IF(LEFT(AN837,1)="3","Needs Attention",
IF(LEFT(AN837,1)="2","About to Sleep",
IF(LEFT(AN837,1)="1","Lost",
IF(LEFT(AN837,1)&lt;="2","At Risk","Others")))))))))</f>
        <v>Loyal Customers</v>
      </c>
    </row>
    <row r="838" spans="1:41" x14ac:dyDescent="0.3">
      <c r="A838">
        <v>2613</v>
      </c>
      <c r="B838">
        <v>1960</v>
      </c>
      <c r="C838" t="s">
        <v>41</v>
      </c>
      <c r="D838" t="s">
        <v>33</v>
      </c>
      <c r="E838">
        <v>54197</v>
      </c>
      <c r="F838">
        <v>0</v>
      </c>
      <c r="G838">
        <v>1</v>
      </c>
      <c r="H838" s="1">
        <v>41732</v>
      </c>
      <c r="I838">
        <v>16</v>
      </c>
      <c r="J838">
        <v>162</v>
      </c>
      <c r="K838">
        <v>6</v>
      </c>
      <c r="L838">
        <v>37</v>
      </c>
      <c r="M838">
        <v>6</v>
      </c>
      <c r="N838">
        <v>13</v>
      </c>
      <c r="O838">
        <v>13</v>
      </c>
      <c r="P838">
        <v>2</v>
      </c>
      <c r="Q838">
        <v>1</v>
      </c>
      <c r="R838">
        <v>3</v>
      </c>
      <c r="S838">
        <v>6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30</v>
      </c>
      <c r="AC838" s="13">
        <f>SUM(Table13[[#This Row],[MntWines]:[MntGoldProds]])</f>
        <v>237</v>
      </c>
      <c r="AD838" s="13">
        <f>AVERAGE(Table13[[#This Row],[MntWines]:[MntGoldProds]])</f>
        <v>39.5</v>
      </c>
      <c r="AG838">
        <f>SUM(Table13[[#This Row],[NumDealsPurchases]:[NumStorePurchases]])</f>
        <v>12</v>
      </c>
      <c r="AH838" s="14">
        <f>44232-Table13[[#This Row],[Dt_Customer]]</f>
        <v>2500</v>
      </c>
      <c r="AJ838" s="13">
        <f>Table13[[#This Row],[NumDealsPurchases]]/Table13[[#This Row],[Total Number of Purchases]]*100</f>
        <v>16.666666666666664</v>
      </c>
      <c r="AK838">
        <f>6-ROUNDUP(_xlfn.PERCENTRANK.INC(Table13[Recency],Table13[[#This Row],[Recency]])*5, 0)</f>
        <v>5</v>
      </c>
      <c r="AL838" s="15">
        <f>ROUNDUP(_xlfn.PERCENTRANK.INC(Table13[Total Number of Purchases],Table13[[#This Row],[Total Number of Purchases]])*5,0)</f>
        <v>3</v>
      </c>
      <c r="AM838" s="15">
        <f>ROUNDUP(_xlfn.PERCENTRANK.INC(Table13[Total Spend],Table13[[#This Row],[Total Spend]])*5,0)</f>
        <v>3</v>
      </c>
      <c r="AN838" s="15" t="str">
        <f>Table13[[#This Row],[Recency Score]]&amp;Table13[[#This Row],[Frequency Score]]&amp;Table13[[#This Row],[Monetary Score]]</f>
        <v>533</v>
      </c>
      <c r="AO838" s="15" t="str">
        <f>IF(AN838="555","Champions",
IF(AND(LEFT(AN838,1)="5", MID(AN838,2,1)&gt;="3"),"Loyal Customers",
IF(MID(AN838,2,1)="5","Frequent Buyers",
IF(RIGHT(AN838,1)="5","Big Spenders",
IF(LEFT(AN838,1)="4","Potential Loyalists",
IF(LEFT(AN838,1)="3","Needs Attention",
IF(LEFT(AN838,1)="2","About to Sleep",
IF(LEFT(AN838,1)="1","Lost",
IF(LEFT(AN838,1)&lt;="2","At Risk","Others")))))))))</f>
        <v>Loyal Customers</v>
      </c>
    </row>
    <row r="839" spans="1:41" x14ac:dyDescent="0.3">
      <c r="A839">
        <v>8545</v>
      </c>
      <c r="B839">
        <v>1954</v>
      </c>
      <c r="C839" t="s">
        <v>28</v>
      </c>
      <c r="D839" t="s">
        <v>29</v>
      </c>
      <c r="E839">
        <v>85683</v>
      </c>
      <c r="F839">
        <v>0</v>
      </c>
      <c r="G839">
        <v>0</v>
      </c>
      <c r="H839" s="1">
        <v>41719</v>
      </c>
      <c r="I839">
        <v>6</v>
      </c>
      <c r="J839">
        <v>1296</v>
      </c>
      <c r="K839">
        <v>17</v>
      </c>
      <c r="L839">
        <v>311</v>
      </c>
      <c r="M839">
        <v>45</v>
      </c>
      <c r="N839">
        <v>69</v>
      </c>
      <c r="O839">
        <v>51</v>
      </c>
      <c r="P839">
        <v>1</v>
      </c>
      <c r="Q839">
        <v>2</v>
      </c>
      <c r="R839">
        <v>4</v>
      </c>
      <c r="S839">
        <v>10</v>
      </c>
      <c r="T839">
        <v>1</v>
      </c>
      <c r="U839">
        <v>1</v>
      </c>
      <c r="V839">
        <v>1</v>
      </c>
      <c r="W839">
        <v>0</v>
      </c>
      <c r="X839">
        <v>1</v>
      </c>
      <c r="Y839">
        <v>1</v>
      </c>
      <c r="Z839">
        <v>1</v>
      </c>
      <c r="AA839">
        <v>0</v>
      </c>
      <c r="AB839" t="s">
        <v>30</v>
      </c>
      <c r="AC839" s="13">
        <f>SUM(Table13[[#This Row],[MntWines]:[MntGoldProds]])</f>
        <v>1789</v>
      </c>
      <c r="AD839" s="13">
        <f>AVERAGE(Table13[[#This Row],[MntWines]:[MntGoldProds]])</f>
        <v>298.16666666666669</v>
      </c>
      <c r="AG839">
        <f>SUM(Table13[[#This Row],[NumDealsPurchases]:[NumStorePurchases]])</f>
        <v>17</v>
      </c>
      <c r="AH839" s="14">
        <f>44232-Table13[[#This Row],[Dt_Customer]]</f>
        <v>2513</v>
      </c>
      <c r="AJ839" s="13">
        <f>Table13[[#This Row],[NumDealsPurchases]]/Table13[[#This Row],[Total Number of Purchases]]*100</f>
        <v>5.8823529411764701</v>
      </c>
      <c r="AK839">
        <f>6-ROUNDUP(_xlfn.PERCENTRANK.INC(Table13[Recency],Table13[[#This Row],[Recency]])*5, 0)</f>
        <v>5</v>
      </c>
      <c r="AL839" s="15">
        <f>ROUNDUP(_xlfn.PERCENTRANK.INC(Table13[Total Number of Purchases],Table13[[#This Row],[Total Number of Purchases]])*5,0)</f>
        <v>3</v>
      </c>
      <c r="AM839" s="15">
        <f>ROUNDUP(_xlfn.PERCENTRANK.INC(Table13[Total Spend],Table13[[#This Row],[Total Spend]])*5,0)</f>
        <v>5</v>
      </c>
      <c r="AN839" s="15" t="str">
        <f>Table13[[#This Row],[Recency Score]]&amp;Table13[[#This Row],[Frequency Score]]&amp;Table13[[#This Row],[Monetary Score]]</f>
        <v>535</v>
      </c>
      <c r="AO839" s="15" t="str">
        <f>IF(AN839="555","Champions",
IF(AND(LEFT(AN839,1)="5", MID(AN839,2,1)&gt;="3"),"Loyal Customers",
IF(MID(AN839,2,1)="5","Frequent Buyers",
IF(RIGHT(AN839,1)="5","Big Spenders",
IF(LEFT(AN839,1)="4","Potential Loyalists",
IF(LEFT(AN839,1)="3","Needs Attention",
IF(LEFT(AN839,1)="2","About to Sleep",
IF(LEFT(AN839,1)="1","Lost",
IF(LEFT(AN839,1)&lt;="2","At Risk","Others")))))))))</f>
        <v>Loyal Customers</v>
      </c>
    </row>
    <row r="840" spans="1:41" x14ac:dyDescent="0.3">
      <c r="A840">
        <v>6521</v>
      </c>
      <c r="B840">
        <v>1954</v>
      </c>
      <c r="C840" t="s">
        <v>28</v>
      </c>
      <c r="D840" t="s">
        <v>35</v>
      </c>
      <c r="E840">
        <v>77972</v>
      </c>
      <c r="F840">
        <v>0</v>
      </c>
      <c r="G840">
        <v>0</v>
      </c>
      <c r="H840" s="1">
        <v>41716</v>
      </c>
      <c r="I840">
        <v>18</v>
      </c>
      <c r="J840">
        <v>613</v>
      </c>
      <c r="K840">
        <v>22</v>
      </c>
      <c r="L840">
        <v>319</v>
      </c>
      <c r="M840">
        <v>33</v>
      </c>
      <c r="N840">
        <v>102</v>
      </c>
      <c r="O840">
        <v>12</v>
      </c>
      <c r="P840">
        <v>1</v>
      </c>
      <c r="Q840">
        <v>4</v>
      </c>
      <c r="R840">
        <v>6</v>
      </c>
      <c r="S840">
        <v>9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t="s">
        <v>43</v>
      </c>
      <c r="AC840" s="13">
        <f>SUM(Table13[[#This Row],[MntWines]:[MntGoldProds]])</f>
        <v>1101</v>
      </c>
      <c r="AD840" s="13">
        <f>AVERAGE(Table13[[#This Row],[MntWines]:[MntGoldProds]])</f>
        <v>183.5</v>
      </c>
      <c r="AG840">
        <f>SUM(Table13[[#This Row],[NumDealsPurchases]:[NumStorePurchases]])</f>
        <v>20</v>
      </c>
      <c r="AH840" s="14">
        <f>44232-Table13[[#This Row],[Dt_Customer]]</f>
        <v>2516</v>
      </c>
      <c r="AJ840" s="13">
        <f>Table13[[#This Row],[NumDealsPurchases]]/Table13[[#This Row],[Total Number of Purchases]]*100</f>
        <v>5</v>
      </c>
      <c r="AK840">
        <f>6-ROUNDUP(_xlfn.PERCENTRANK.INC(Table13[Recency],Table13[[#This Row],[Recency]])*5, 0)</f>
        <v>5</v>
      </c>
      <c r="AL840" s="15">
        <f>ROUNDUP(_xlfn.PERCENTRANK.INC(Table13[Total Number of Purchases],Table13[[#This Row],[Total Number of Purchases]])*5,0)</f>
        <v>4</v>
      </c>
      <c r="AM840" s="15">
        <f>ROUNDUP(_xlfn.PERCENTRANK.INC(Table13[Total Spend],Table13[[#This Row],[Total Spend]])*5,0)</f>
        <v>4</v>
      </c>
      <c r="AN840" s="15" t="str">
        <f>Table13[[#This Row],[Recency Score]]&amp;Table13[[#This Row],[Frequency Score]]&amp;Table13[[#This Row],[Monetary Score]]</f>
        <v>544</v>
      </c>
      <c r="AO840" s="15" t="str">
        <f>IF(AN840="555","Champions",
IF(AND(LEFT(AN840,1)="5", MID(AN840,2,1)&gt;="3"),"Loyal Customers",
IF(MID(AN840,2,1)="5","Frequent Buyers",
IF(RIGHT(AN840,1)="5","Big Spenders",
IF(LEFT(AN840,1)="4","Potential Loyalists",
IF(LEFT(AN840,1)="3","Needs Attention",
IF(LEFT(AN840,1)="2","About to Sleep",
IF(LEFT(AN840,1)="1","Lost",
IF(LEFT(AN840,1)&lt;="2","At Risk","Others")))))))))</f>
        <v>Loyal Customers</v>
      </c>
    </row>
    <row r="841" spans="1:41" x14ac:dyDescent="0.3">
      <c r="A841">
        <v>5794</v>
      </c>
      <c r="B841">
        <v>1974</v>
      </c>
      <c r="C841" t="s">
        <v>37</v>
      </c>
      <c r="D841" t="s">
        <v>33</v>
      </c>
      <c r="E841">
        <v>46374</v>
      </c>
      <c r="F841">
        <v>0</v>
      </c>
      <c r="G841">
        <v>1</v>
      </c>
      <c r="H841" s="1">
        <v>41715</v>
      </c>
      <c r="I841">
        <v>1</v>
      </c>
      <c r="J841">
        <v>408</v>
      </c>
      <c r="K841">
        <v>0</v>
      </c>
      <c r="L841">
        <v>21</v>
      </c>
      <c r="M841">
        <v>0</v>
      </c>
      <c r="N841">
        <v>0</v>
      </c>
      <c r="O841">
        <v>17</v>
      </c>
      <c r="P841">
        <v>3</v>
      </c>
      <c r="Q841">
        <v>7</v>
      </c>
      <c r="R841">
        <v>1</v>
      </c>
      <c r="S841">
        <v>7</v>
      </c>
      <c r="T841">
        <v>8</v>
      </c>
      <c r="U841">
        <v>1</v>
      </c>
      <c r="V841">
        <v>0</v>
      </c>
      <c r="W841">
        <v>0</v>
      </c>
      <c r="X841">
        <v>1</v>
      </c>
      <c r="Y841">
        <v>0</v>
      </c>
      <c r="Z841">
        <v>1</v>
      </c>
      <c r="AA841">
        <v>0</v>
      </c>
      <c r="AB841" t="s">
        <v>40</v>
      </c>
      <c r="AC841" s="13">
        <f>SUM(Table13[[#This Row],[MntWines]:[MntGoldProds]])</f>
        <v>446</v>
      </c>
      <c r="AD841" s="13">
        <f>AVERAGE(Table13[[#This Row],[MntWines]:[MntGoldProds]])</f>
        <v>74.333333333333329</v>
      </c>
      <c r="AG841">
        <f>SUM(Table13[[#This Row],[NumDealsPurchases]:[NumStorePurchases]])</f>
        <v>18</v>
      </c>
      <c r="AH841" s="14">
        <f>44232-Table13[[#This Row],[Dt_Customer]]</f>
        <v>2517</v>
      </c>
      <c r="AJ841" s="13">
        <f>Table13[[#This Row],[NumDealsPurchases]]/Table13[[#This Row],[Total Number of Purchases]]*100</f>
        <v>16.666666666666664</v>
      </c>
      <c r="AK841">
        <f>6-ROUNDUP(_xlfn.PERCENTRANK.INC(Table13[Recency],Table13[[#This Row],[Recency]])*5, 0)</f>
        <v>5</v>
      </c>
      <c r="AL841" s="15">
        <f>ROUNDUP(_xlfn.PERCENTRANK.INC(Table13[Total Number of Purchases],Table13[[#This Row],[Total Number of Purchases]])*5,0)</f>
        <v>4</v>
      </c>
      <c r="AM841" s="15">
        <f>ROUNDUP(_xlfn.PERCENTRANK.INC(Table13[Total Spend],Table13[[#This Row],[Total Spend]])*5,0)</f>
        <v>3</v>
      </c>
      <c r="AN841" s="15" t="str">
        <f>Table13[[#This Row],[Recency Score]]&amp;Table13[[#This Row],[Frequency Score]]&amp;Table13[[#This Row],[Monetary Score]]</f>
        <v>543</v>
      </c>
      <c r="AO841" s="15" t="str">
        <f>IF(AN841="555","Champions",
IF(AND(LEFT(AN841,1)="5", MID(AN841,2,1)&gt;="3"),"Loyal Customers",
IF(MID(AN841,2,1)="5","Frequent Buyers",
IF(RIGHT(AN841,1)="5","Big Spenders",
IF(LEFT(AN841,1)="4","Potential Loyalists",
IF(LEFT(AN841,1)="3","Needs Attention",
IF(LEFT(AN841,1)="2","About to Sleep",
IF(LEFT(AN841,1)="1","Lost",
IF(LEFT(AN841,1)&lt;="2","At Risk","Others")))))))))</f>
        <v>Loyal Customers</v>
      </c>
    </row>
    <row r="842" spans="1:41" x14ac:dyDescent="0.3">
      <c r="A842">
        <v>9362</v>
      </c>
      <c r="B842">
        <v>1965</v>
      </c>
      <c r="C842" t="s">
        <v>28</v>
      </c>
      <c r="D842" t="s">
        <v>31</v>
      </c>
      <c r="E842">
        <v>69263</v>
      </c>
      <c r="F842">
        <v>0</v>
      </c>
      <c r="G842">
        <v>1</v>
      </c>
      <c r="H842" s="1">
        <v>41703</v>
      </c>
      <c r="I842">
        <v>14</v>
      </c>
      <c r="J842">
        <v>492</v>
      </c>
      <c r="K842">
        <v>5</v>
      </c>
      <c r="L842">
        <v>32</v>
      </c>
      <c r="M842">
        <v>13</v>
      </c>
      <c r="N842">
        <v>5</v>
      </c>
      <c r="O842">
        <v>21</v>
      </c>
      <c r="P842">
        <v>1</v>
      </c>
      <c r="Q842">
        <v>9</v>
      </c>
      <c r="R842">
        <v>1</v>
      </c>
      <c r="S842">
        <v>7</v>
      </c>
      <c r="T842">
        <v>6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 t="s">
        <v>32</v>
      </c>
      <c r="AC842" s="13">
        <f>SUM(Table13[[#This Row],[MntWines]:[MntGoldProds]])</f>
        <v>568</v>
      </c>
      <c r="AD842" s="13">
        <f>AVERAGE(Table13[[#This Row],[MntWines]:[MntGoldProds]])</f>
        <v>94.666666666666671</v>
      </c>
      <c r="AG842">
        <f>SUM(Table13[[#This Row],[NumDealsPurchases]:[NumStorePurchases]])</f>
        <v>18</v>
      </c>
      <c r="AH842" s="14">
        <f>44232-Table13[[#This Row],[Dt_Customer]]</f>
        <v>2529</v>
      </c>
      <c r="AJ842" s="13">
        <f>Table13[[#This Row],[NumDealsPurchases]]/Table13[[#This Row],[Total Number of Purchases]]*100</f>
        <v>5.5555555555555554</v>
      </c>
      <c r="AK842">
        <f>6-ROUNDUP(_xlfn.PERCENTRANK.INC(Table13[Recency],Table13[[#This Row],[Recency]])*5, 0)</f>
        <v>5</v>
      </c>
      <c r="AL842" s="15">
        <f>ROUNDUP(_xlfn.PERCENTRANK.INC(Table13[Total Number of Purchases],Table13[[#This Row],[Total Number of Purchases]])*5,0)</f>
        <v>4</v>
      </c>
      <c r="AM842" s="15">
        <f>ROUNDUP(_xlfn.PERCENTRANK.INC(Table13[Total Spend],Table13[[#This Row],[Total Spend]])*5,0)</f>
        <v>3</v>
      </c>
      <c r="AN842" s="15" t="str">
        <f>Table13[[#This Row],[Recency Score]]&amp;Table13[[#This Row],[Frequency Score]]&amp;Table13[[#This Row],[Monetary Score]]</f>
        <v>543</v>
      </c>
      <c r="AO842" s="15" t="str">
        <f>IF(AN842="555","Champions",
IF(AND(LEFT(AN842,1)="5", MID(AN842,2,1)&gt;="3"),"Loyal Customers",
IF(MID(AN842,2,1)="5","Frequent Buyers",
IF(RIGHT(AN842,1)="5","Big Spenders",
IF(LEFT(AN842,1)="4","Potential Loyalists",
IF(LEFT(AN842,1)="3","Needs Attention",
IF(LEFT(AN842,1)="2","About to Sleep",
IF(LEFT(AN842,1)="1","Lost",
IF(LEFT(AN842,1)&lt;="2","At Risk","Others")))))))))</f>
        <v>Loyal Customers</v>
      </c>
    </row>
    <row r="843" spans="1:41" x14ac:dyDescent="0.3">
      <c r="A843">
        <v>7408</v>
      </c>
      <c r="B843">
        <v>1952</v>
      </c>
      <c r="C843" t="s">
        <v>37</v>
      </c>
      <c r="D843" t="s">
        <v>33</v>
      </c>
      <c r="E843">
        <v>54549</v>
      </c>
      <c r="F843">
        <v>0</v>
      </c>
      <c r="G843">
        <v>1</v>
      </c>
      <c r="H843" s="1">
        <v>41701</v>
      </c>
      <c r="I843">
        <v>8</v>
      </c>
      <c r="J843">
        <v>216</v>
      </c>
      <c r="K843">
        <v>2</v>
      </c>
      <c r="L843">
        <v>6</v>
      </c>
      <c r="M843">
        <v>0</v>
      </c>
      <c r="N843">
        <v>0</v>
      </c>
      <c r="O843">
        <v>9</v>
      </c>
      <c r="P843">
        <v>2</v>
      </c>
      <c r="Q843">
        <v>5</v>
      </c>
      <c r="R843">
        <v>1</v>
      </c>
      <c r="S843">
        <v>4</v>
      </c>
      <c r="T843">
        <v>7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43</v>
      </c>
      <c r="AC843" s="13">
        <f>SUM(Table13[[#This Row],[MntWines]:[MntGoldProds]])</f>
        <v>233</v>
      </c>
      <c r="AD843" s="13">
        <f>AVERAGE(Table13[[#This Row],[MntWines]:[MntGoldProds]])</f>
        <v>38.833333333333336</v>
      </c>
      <c r="AG843">
        <f>SUM(Table13[[#This Row],[NumDealsPurchases]:[NumStorePurchases]])</f>
        <v>12</v>
      </c>
      <c r="AH843" s="14">
        <f>44232-Table13[[#This Row],[Dt_Customer]]</f>
        <v>2531</v>
      </c>
      <c r="AJ843" s="13">
        <f>Table13[[#This Row],[NumDealsPurchases]]/Table13[[#This Row],[Total Number of Purchases]]*100</f>
        <v>16.666666666666664</v>
      </c>
      <c r="AK843">
        <f>6-ROUNDUP(_xlfn.PERCENTRANK.INC(Table13[Recency],Table13[[#This Row],[Recency]])*5, 0)</f>
        <v>5</v>
      </c>
      <c r="AL843" s="15">
        <f>ROUNDUP(_xlfn.PERCENTRANK.INC(Table13[Total Number of Purchases],Table13[[#This Row],[Total Number of Purchases]])*5,0)</f>
        <v>3</v>
      </c>
      <c r="AM843" s="15">
        <f>ROUNDUP(_xlfn.PERCENTRANK.INC(Table13[Total Spend],Table13[[#This Row],[Total Spend]])*5,0)</f>
        <v>3</v>
      </c>
      <c r="AN843" s="15" t="str">
        <f>Table13[[#This Row],[Recency Score]]&amp;Table13[[#This Row],[Frequency Score]]&amp;Table13[[#This Row],[Monetary Score]]</f>
        <v>533</v>
      </c>
      <c r="AO843" s="15" t="str">
        <f>IF(AN843="555","Champions",
IF(AND(LEFT(AN843,1)="5", MID(AN843,2,1)&gt;="3"),"Loyal Customers",
IF(MID(AN843,2,1)="5","Frequent Buyers",
IF(RIGHT(AN843,1)="5","Big Spenders",
IF(LEFT(AN843,1)="4","Potential Loyalists",
IF(LEFT(AN843,1)="3","Needs Attention",
IF(LEFT(AN843,1)="2","About to Sleep",
IF(LEFT(AN843,1)="1","Lost",
IF(LEFT(AN843,1)&lt;="2","At Risk","Others")))))))))</f>
        <v>Loyal Customers</v>
      </c>
    </row>
    <row r="844" spans="1:41" x14ac:dyDescent="0.3">
      <c r="A844">
        <v>3711</v>
      </c>
      <c r="B844">
        <v>1944</v>
      </c>
      <c r="C844" t="s">
        <v>41</v>
      </c>
      <c r="D844" t="s">
        <v>33</v>
      </c>
      <c r="E844">
        <v>80184</v>
      </c>
      <c r="F844">
        <v>0</v>
      </c>
      <c r="G844">
        <v>0</v>
      </c>
      <c r="H844" s="1">
        <v>41699</v>
      </c>
      <c r="I844">
        <v>19</v>
      </c>
      <c r="J844">
        <v>1035</v>
      </c>
      <c r="K844">
        <v>134</v>
      </c>
      <c r="L844">
        <v>670</v>
      </c>
      <c r="M844">
        <v>25</v>
      </c>
      <c r="N844">
        <v>38</v>
      </c>
      <c r="O844">
        <v>0</v>
      </c>
      <c r="P844">
        <v>1</v>
      </c>
      <c r="Q844">
        <v>6</v>
      </c>
      <c r="R844">
        <v>3</v>
      </c>
      <c r="S844">
        <v>10</v>
      </c>
      <c r="T844">
        <v>3</v>
      </c>
      <c r="U844">
        <v>1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 t="s">
        <v>30</v>
      </c>
      <c r="AC844" s="13">
        <f>SUM(Table13[[#This Row],[MntWines]:[MntGoldProds]])</f>
        <v>1902</v>
      </c>
      <c r="AD844" s="13">
        <f>AVERAGE(Table13[[#This Row],[MntWines]:[MntGoldProds]])</f>
        <v>317</v>
      </c>
      <c r="AG844">
        <f>SUM(Table13[[#This Row],[NumDealsPurchases]:[NumStorePurchases]])</f>
        <v>20</v>
      </c>
      <c r="AH844" s="14">
        <f>44232-Table13[[#This Row],[Dt_Customer]]</f>
        <v>2533</v>
      </c>
      <c r="AJ844" s="13">
        <f>Table13[[#This Row],[NumDealsPurchases]]/Table13[[#This Row],[Total Number of Purchases]]*100</f>
        <v>5</v>
      </c>
      <c r="AK844">
        <f>6-ROUNDUP(_xlfn.PERCENTRANK.INC(Table13[Recency],Table13[[#This Row],[Recency]])*5, 0)</f>
        <v>5</v>
      </c>
      <c r="AL844" s="15">
        <f>ROUNDUP(_xlfn.PERCENTRANK.INC(Table13[Total Number of Purchases],Table13[[#This Row],[Total Number of Purchases]])*5,0)</f>
        <v>4</v>
      </c>
      <c r="AM844" s="15">
        <f>ROUNDUP(_xlfn.PERCENTRANK.INC(Table13[Total Spend],Table13[[#This Row],[Total Spend]])*5,0)</f>
        <v>5</v>
      </c>
      <c r="AN844" s="15" t="str">
        <f>Table13[[#This Row],[Recency Score]]&amp;Table13[[#This Row],[Frequency Score]]&amp;Table13[[#This Row],[Monetary Score]]</f>
        <v>545</v>
      </c>
      <c r="AO844" s="15" t="str">
        <f>IF(AN844="555","Champions",
IF(AND(LEFT(AN844,1)="5", MID(AN844,2,1)&gt;="3"),"Loyal Customers",
IF(MID(AN844,2,1)="5","Frequent Buyers",
IF(RIGHT(AN844,1)="5","Big Spenders",
IF(LEFT(AN844,1)="4","Potential Loyalists",
IF(LEFT(AN844,1)="3","Needs Attention",
IF(LEFT(AN844,1)="2","About to Sleep",
IF(LEFT(AN844,1)="1","Lost",
IF(LEFT(AN844,1)&lt;="2","At Risk","Others")))))))))</f>
        <v>Loyal Customers</v>
      </c>
    </row>
    <row r="845" spans="1:41" x14ac:dyDescent="0.3">
      <c r="A845">
        <v>4608</v>
      </c>
      <c r="B845">
        <v>1987</v>
      </c>
      <c r="C845" t="s">
        <v>28</v>
      </c>
      <c r="D845" t="s">
        <v>29</v>
      </c>
      <c r="E845">
        <v>81361</v>
      </c>
      <c r="F845">
        <v>0</v>
      </c>
      <c r="G845">
        <v>0</v>
      </c>
      <c r="H845" s="1">
        <v>41695</v>
      </c>
      <c r="I845">
        <v>18</v>
      </c>
      <c r="J845">
        <v>163</v>
      </c>
      <c r="K845">
        <v>23</v>
      </c>
      <c r="L845">
        <v>424</v>
      </c>
      <c r="M845">
        <v>27</v>
      </c>
      <c r="N845">
        <v>65</v>
      </c>
      <c r="O845">
        <v>76</v>
      </c>
      <c r="P845">
        <v>1</v>
      </c>
      <c r="Q845">
        <v>3</v>
      </c>
      <c r="R845">
        <v>10</v>
      </c>
      <c r="S845">
        <v>13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 t="s">
        <v>43</v>
      </c>
      <c r="AC845" s="13">
        <f>SUM(Table13[[#This Row],[MntWines]:[MntGoldProds]])</f>
        <v>778</v>
      </c>
      <c r="AD845" s="13">
        <f>AVERAGE(Table13[[#This Row],[MntWines]:[MntGoldProds]])</f>
        <v>129.66666666666666</v>
      </c>
      <c r="AG845">
        <f>SUM(Table13[[#This Row],[NumDealsPurchases]:[NumStorePurchases]])</f>
        <v>27</v>
      </c>
      <c r="AH845" s="14">
        <f>44232-Table13[[#This Row],[Dt_Customer]]</f>
        <v>2537</v>
      </c>
      <c r="AJ845" s="13">
        <f>Table13[[#This Row],[NumDealsPurchases]]/Table13[[#This Row],[Total Number of Purchases]]*100</f>
        <v>3.7037037037037033</v>
      </c>
      <c r="AK845">
        <f>6-ROUNDUP(_xlfn.PERCENTRANK.INC(Table13[Recency],Table13[[#This Row],[Recency]])*5, 0)</f>
        <v>5</v>
      </c>
      <c r="AL845" s="15">
        <f>ROUNDUP(_xlfn.PERCENTRANK.INC(Table13[Total Number of Purchases],Table13[[#This Row],[Total Number of Purchases]])*5,0)</f>
        <v>5</v>
      </c>
      <c r="AM845" s="15">
        <f>ROUNDUP(_xlfn.PERCENTRANK.INC(Table13[Total Spend],Table13[[#This Row],[Total Spend]])*5,0)</f>
        <v>4</v>
      </c>
      <c r="AN845" s="15" t="str">
        <f>Table13[[#This Row],[Recency Score]]&amp;Table13[[#This Row],[Frequency Score]]&amp;Table13[[#This Row],[Monetary Score]]</f>
        <v>554</v>
      </c>
      <c r="AO845" s="15" t="str">
        <f>IF(AN845="555","Champions",
IF(AND(LEFT(AN845,1)="5", MID(AN845,2,1)&gt;="3"),"Loyal Customers",
IF(MID(AN845,2,1)="5","Frequent Buyers",
IF(RIGHT(AN845,1)="5","Big Spenders",
IF(LEFT(AN845,1)="4","Potential Loyalists",
IF(LEFT(AN845,1)="3","Needs Attention",
IF(LEFT(AN845,1)="2","About to Sleep",
IF(LEFT(AN845,1)="1","Lost",
IF(LEFT(AN845,1)&lt;="2","At Risk","Others")))))))))</f>
        <v>Loyal Customers</v>
      </c>
    </row>
    <row r="846" spans="1:41" x14ac:dyDescent="0.3">
      <c r="A846">
        <v>535</v>
      </c>
      <c r="B846">
        <v>1987</v>
      </c>
      <c r="C846" t="s">
        <v>28</v>
      </c>
      <c r="D846" t="s">
        <v>29</v>
      </c>
      <c r="E846">
        <v>81361</v>
      </c>
      <c r="F846">
        <v>0</v>
      </c>
      <c r="G846">
        <v>0</v>
      </c>
      <c r="H846" s="1">
        <v>41695</v>
      </c>
      <c r="I846">
        <v>18</v>
      </c>
      <c r="J846">
        <v>163</v>
      </c>
      <c r="K846">
        <v>23</v>
      </c>
      <c r="L846">
        <v>424</v>
      </c>
      <c r="M846">
        <v>27</v>
      </c>
      <c r="N846">
        <v>65</v>
      </c>
      <c r="O846">
        <v>76</v>
      </c>
      <c r="P846">
        <v>1</v>
      </c>
      <c r="Q846">
        <v>3</v>
      </c>
      <c r="R846">
        <v>10</v>
      </c>
      <c r="S846">
        <v>13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t="s">
        <v>39</v>
      </c>
      <c r="AC846" s="13">
        <f>SUM(Table13[[#This Row],[MntWines]:[MntGoldProds]])</f>
        <v>778</v>
      </c>
      <c r="AD846" s="13">
        <f>AVERAGE(Table13[[#This Row],[MntWines]:[MntGoldProds]])</f>
        <v>129.66666666666666</v>
      </c>
      <c r="AG846">
        <f>SUM(Table13[[#This Row],[NumDealsPurchases]:[NumStorePurchases]])</f>
        <v>27</v>
      </c>
      <c r="AH846" s="14">
        <f>44232-Table13[[#This Row],[Dt_Customer]]</f>
        <v>2537</v>
      </c>
      <c r="AJ846" s="13">
        <f>Table13[[#This Row],[NumDealsPurchases]]/Table13[[#This Row],[Total Number of Purchases]]*100</f>
        <v>3.7037037037037033</v>
      </c>
      <c r="AK846">
        <f>6-ROUNDUP(_xlfn.PERCENTRANK.INC(Table13[Recency],Table13[[#This Row],[Recency]])*5, 0)</f>
        <v>5</v>
      </c>
      <c r="AL846" s="15">
        <f>ROUNDUP(_xlfn.PERCENTRANK.INC(Table13[Total Number of Purchases],Table13[[#This Row],[Total Number of Purchases]])*5,0)</f>
        <v>5</v>
      </c>
      <c r="AM846" s="15">
        <f>ROUNDUP(_xlfn.PERCENTRANK.INC(Table13[Total Spend],Table13[[#This Row],[Total Spend]])*5,0)</f>
        <v>4</v>
      </c>
      <c r="AN846" s="15" t="str">
        <f>Table13[[#This Row],[Recency Score]]&amp;Table13[[#This Row],[Frequency Score]]&amp;Table13[[#This Row],[Monetary Score]]</f>
        <v>554</v>
      </c>
      <c r="AO846" s="15" t="str">
        <f>IF(AN846="555","Champions",
IF(AND(LEFT(AN846,1)="5", MID(AN846,2,1)&gt;="3"),"Loyal Customers",
IF(MID(AN846,2,1)="5","Frequent Buyers",
IF(RIGHT(AN846,1)="5","Big Spenders",
IF(LEFT(AN846,1)="4","Potential Loyalists",
IF(LEFT(AN846,1)="3","Needs Attention",
IF(LEFT(AN846,1)="2","About to Sleep",
IF(LEFT(AN846,1)="1","Lost",
IF(LEFT(AN846,1)&lt;="2","At Risk","Others")))))))))</f>
        <v>Loyal Customers</v>
      </c>
    </row>
    <row r="847" spans="1:41" x14ac:dyDescent="0.3">
      <c r="A847">
        <v>830</v>
      </c>
      <c r="B847">
        <v>1987</v>
      </c>
      <c r="C847" t="s">
        <v>37</v>
      </c>
      <c r="D847" t="s">
        <v>31</v>
      </c>
      <c r="E847">
        <v>74004</v>
      </c>
      <c r="F847">
        <v>0</v>
      </c>
      <c r="G847">
        <v>0</v>
      </c>
      <c r="H847" s="1">
        <v>41694</v>
      </c>
      <c r="I847">
        <v>5</v>
      </c>
      <c r="J847">
        <v>784</v>
      </c>
      <c r="K847">
        <v>48</v>
      </c>
      <c r="L847">
        <v>560</v>
      </c>
      <c r="M847">
        <v>42</v>
      </c>
      <c r="N847">
        <v>176</v>
      </c>
      <c r="O847">
        <v>48</v>
      </c>
      <c r="P847">
        <v>1</v>
      </c>
      <c r="Q847">
        <v>4</v>
      </c>
      <c r="R847">
        <v>6</v>
      </c>
      <c r="S847">
        <v>4</v>
      </c>
      <c r="T847">
        <v>3</v>
      </c>
      <c r="U847">
        <v>1</v>
      </c>
      <c r="V847">
        <v>0</v>
      </c>
      <c r="W847">
        <v>0</v>
      </c>
      <c r="X847">
        <v>0</v>
      </c>
      <c r="Y847">
        <v>1</v>
      </c>
      <c r="Z847">
        <v>1</v>
      </c>
      <c r="AA847">
        <v>0</v>
      </c>
      <c r="AB847" t="s">
        <v>40</v>
      </c>
      <c r="AC847" s="13">
        <f>SUM(Table13[[#This Row],[MntWines]:[MntGoldProds]])</f>
        <v>1658</v>
      </c>
      <c r="AD847" s="13">
        <f>AVERAGE(Table13[[#This Row],[MntWines]:[MntGoldProds]])</f>
        <v>276.33333333333331</v>
      </c>
      <c r="AG847">
        <f>SUM(Table13[[#This Row],[NumDealsPurchases]:[NumStorePurchases]])</f>
        <v>15</v>
      </c>
      <c r="AH847" s="14">
        <f>44232-Table13[[#This Row],[Dt_Customer]]</f>
        <v>2538</v>
      </c>
      <c r="AJ847" s="13">
        <f>Table13[[#This Row],[NumDealsPurchases]]/Table13[[#This Row],[Total Number of Purchases]]*100</f>
        <v>6.666666666666667</v>
      </c>
      <c r="AK847">
        <f>6-ROUNDUP(_xlfn.PERCENTRANK.INC(Table13[Recency],Table13[[#This Row],[Recency]])*5, 0)</f>
        <v>5</v>
      </c>
      <c r="AL847" s="15">
        <f>ROUNDUP(_xlfn.PERCENTRANK.INC(Table13[Total Number of Purchases],Table13[[#This Row],[Total Number of Purchases]])*5,0)</f>
        <v>3</v>
      </c>
      <c r="AM847" s="15">
        <f>ROUNDUP(_xlfn.PERCENTRANK.INC(Table13[Total Spend],Table13[[#This Row],[Total Spend]])*5,0)</f>
        <v>5</v>
      </c>
      <c r="AN847" s="15" t="str">
        <f>Table13[[#This Row],[Recency Score]]&amp;Table13[[#This Row],[Frequency Score]]&amp;Table13[[#This Row],[Monetary Score]]</f>
        <v>535</v>
      </c>
      <c r="AO847" s="15" t="str">
        <f>IF(AN847="555","Champions",
IF(AND(LEFT(AN847,1)="5", MID(AN847,2,1)&gt;="3"),"Loyal Customers",
IF(MID(AN847,2,1)="5","Frequent Buyers",
IF(RIGHT(AN847,1)="5","Big Spenders",
IF(LEFT(AN847,1)="4","Potential Loyalists",
IF(LEFT(AN847,1)="3","Needs Attention",
IF(LEFT(AN847,1)="2","About to Sleep",
IF(LEFT(AN847,1)="1","Lost",
IF(LEFT(AN847,1)&lt;="2","At Risk","Others")))))))))</f>
        <v>Loyal Customers</v>
      </c>
    </row>
    <row r="848" spans="1:41" x14ac:dyDescent="0.3">
      <c r="A848">
        <v>1577</v>
      </c>
      <c r="B848">
        <v>1946</v>
      </c>
      <c r="C848" t="s">
        <v>28</v>
      </c>
      <c r="D848" t="s">
        <v>33</v>
      </c>
      <c r="E848">
        <v>78569</v>
      </c>
      <c r="F848">
        <v>0</v>
      </c>
      <c r="G848">
        <v>0</v>
      </c>
      <c r="H848" s="1">
        <v>41689</v>
      </c>
      <c r="I848">
        <v>14</v>
      </c>
      <c r="J848">
        <v>558</v>
      </c>
      <c r="K848">
        <v>79</v>
      </c>
      <c r="L848">
        <v>622</v>
      </c>
      <c r="M848">
        <v>207</v>
      </c>
      <c r="N848">
        <v>175</v>
      </c>
      <c r="O848">
        <v>95</v>
      </c>
      <c r="P848">
        <v>1</v>
      </c>
      <c r="Q848">
        <v>4</v>
      </c>
      <c r="R848">
        <v>6</v>
      </c>
      <c r="S848">
        <v>4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>
        <v>0</v>
      </c>
      <c r="AB848" t="s">
        <v>30</v>
      </c>
      <c r="AC848" s="13">
        <f>SUM(Table13[[#This Row],[MntWines]:[MntGoldProds]])</f>
        <v>1736</v>
      </c>
      <c r="AD848" s="13">
        <f>AVERAGE(Table13[[#This Row],[MntWines]:[MntGoldProds]])</f>
        <v>289.33333333333331</v>
      </c>
      <c r="AG848">
        <f>SUM(Table13[[#This Row],[NumDealsPurchases]:[NumStorePurchases]])</f>
        <v>15</v>
      </c>
      <c r="AH848" s="14">
        <f>44232-Table13[[#This Row],[Dt_Customer]]</f>
        <v>2543</v>
      </c>
      <c r="AJ848" s="13">
        <f>Table13[[#This Row],[NumDealsPurchases]]/Table13[[#This Row],[Total Number of Purchases]]*100</f>
        <v>6.666666666666667</v>
      </c>
      <c r="AK848">
        <f>6-ROUNDUP(_xlfn.PERCENTRANK.INC(Table13[Recency],Table13[[#This Row],[Recency]])*5, 0)</f>
        <v>5</v>
      </c>
      <c r="AL848" s="15">
        <f>ROUNDUP(_xlfn.PERCENTRANK.INC(Table13[Total Number of Purchases],Table13[[#This Row],[Total Number of Purchases]])*5,0)</f>
        <v>3</v>
      </c>
      <c r="AM848" s="15">
        <f>ROUNDUP(_xlfn.PERCENTRANK.INC(Table13[Total Spend],Table13[[#This Row],[Total Spend]])*5,0)</f>
        <v>5</v>
      </c>
      <c r="AN848" s="15" t="str">
        <f>Table13[[#This Row],[Recency Score]]&amp;Table13[[#This Row],[Frequency Score]]&amp;Table13[[#This Row],[Monetary Score]]</f>
        <v>535</v>
      </c>
      <c r="AO848" s="15" t="str">
        <f>IF(AN848="555","Champions",
IF(AND(LEFT(AN848,1)="5", MID(AN848,2,1)&gt;="3"),"Loyal Customers",
IF(MID(AN848,2,1)="5","Frequent Buyers",
IF(RIGHT(AN848,1)="5","Big Spenders",
IF(LEFT(AN848,1)="4","Potential Loyalists",
IF(LEFT(AN848,1)="3","Needs Attention",
IF(LEFT(AN848,1)="2","About to Sleep",
IF(LEFT(AN848,1)="1","Lost",
IF(LEFT(AN848,1)&lt;="2","At Risk","Others")))))))))</f>
        <v>Loyal Customers</v>
      </c>
    </row>
    <row r="849" spans="1:41" x14ac:dyDescent="0.3">
      <c r="A849">
        <v>6931</v>
      </c>
      <c r="B849">
        <v>1967</v>
      </c>
      <c r="C849" t="s">
        <v>28</v>
      </c>
      <c r="D849" t="s">
        <v>29</v>
      </c>
      <c r="E849">
        <v>76982</v>
      </c>
      <c r="F849">
        <v>0</v>
      </c>
      <c r="G849">
        <v>0</v>
      </c>
      <c r="H849" s="1">
        <v>41685</v>
      </c>
      <c r="I849">
        <v>19</v>
      </c>
      <c r="J849">
        <v>464</v>
      </c>
      <c r="K849">
        <v>151</v>
      </c>
      <c r="L849">
        <v>292</v>
      </c>
      <c r="M849">
        <v>65</v>
      </c>
      <c r="N849">
        <v>60</v>
      </c>
      <c r="O849">
        <v>30</v>
      </c>
      <c r="P849">
        <v>1</v>
      </c>
      <c r="Q849">
        <v>8</v>
      </c>
      <c r="R849">
        <v>3</v>
      </c>
      <c r="S849">
        <v>4</v>
      </c>
      <c r="T849">
        <v>4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>
        <v>0</v>
      </c>
      <c r="AB849" t="s">
        <v>30</v>
      </c>
      <c r="AC849" s="13">
        <f>SUM(Table13[[#This Row],[MntWines]:[MntGoldProds]])</f>
        <v>1062</v>
      </c>
      <c r="AD849" s="13">
        <f>AVERAGE(Table13[[#This Row],[MntWines]:[MntGoldProds]])</f>
        <v>177</v>
      </c>
      <c r="AG849">
        <f>SUM(Table13[[#This Row],[NumDealsPurchases]:[NumStorePurchases]])</f>
        <v>16</v>
      </c>
      <c r="AH849" s="14">
        <f>44232-Table13[[#This Row],[Dt_Customer]]</f>
        <v>2547</v>
      </c>
      <c r="AJ849" s="13">
        <f>Table13[[#This Row],[NumDealsPurchases]]/Table13[[#This Row],[Total Number of Purchases]]*100</f>
        <v>6.25</v>
      </c>
      <c r="AK849">
        <f>6-ROUNDUP(_xlfn.PERCENTRANK.INC(Table13[Recency],Table13[[#This Row],[Recency]])*5, 0)</f>
        <v>5</v>
      </c>
      <c r="AL849" s="15">
        <f>ROUNDUP(_xlfn.PERCENTRANK.INC(Table13[Total Number of Purchases],Table13[[#This Row],[Total Number of Purchases]])*5,0)</f>
        <v>3</v>
      </c>
      <c r="AM849" s="15">
        <f>ROUNDUP(_xlfn.PERCENTRANK.INC(Table13[Total Spend],Table13[[#This Row],[Total Spend]])*5,0)</f>
        <v>4</v>
      </c>
      <c r="AN849" s="15" t="str">
        <f>Table13[[#This Row],[Recency Score]]&amp;Table13[[#This Row],[Frequency Score]]&amp;Table13[[#This Row],[Monetary Score]]</f>
        <v>534</v>
      </c>
      <c r="AO849" s="15" t="str">
        <f>IF(AN849="555","Champions",
IF(AND(LEFT(AN849,1)="5", MID(AN849,2,1)&gt;="3"),"Loyal Customers",
IF(MID(AN849,2,1)="5","Frequent Buyers",
IF(RIGHT(AN849,1)="5","Big Spenders",
IF(LEFT(AN849,1)="4","Potential Loyalists",
IF(LEFT(AN849,1)="3","Needs Attention",
IF(LEFT(AN849,1)="2","About to Sleep",
IF(LEFT(AN849,1)="1","Lost",
IF(LEFT(AN849,1)&lt;="2","At Risk","Others")))))))))</f>
        <v>Loyal Customers</v>
      </c>
    </row>
    <row r="850" spans="1:41" x14ac:dyDescent="0.3">
      <c r="A850">
        <v>5067</v>
      </c>
      <c r="B850">
        <v>1994</v>
      </c>
      <c r="C850" t="s">
        <v>28</v>
      </c>
      <c r="D850" t="s">
        <v>35</v>
      </c>
      <c r="E850">
        <v>80134</v>
      </c>
      <c r="F850">
        <v>0</v>
      </c>
      <c r="G850">
        <v>0</v>
      </c>
      <c r="H850" s="1">
        <v>41684</v>
      </c>
      <c r="I850">
        <v>11</v>
      </c>
      <c r="J850">
        <v>966</v>
      </c>
      <c r="K850">
        <v>26</v>
      </c>
      <c r="L850">
        <v>282</v>
      </c>
      <c r="M850">
        <v>52</v>
      </c>
      <c r="N850">
        <v>26</v>
      </c>
      <c r="O850">
        <v>26</v>
      </c>
      <c r="P850">
        <v>1</v>
      </c>
      <c r="Q850">
        <v>2</v>
      </c>
      <c r="R850">
        <v>7</v>
      </c>
      <c r="S850">
        <v>11</v>
      </c>
      <c r="T850">
        <v>5</v>
      </c>
      <c r="U850">
        <v>1</v>
      </c>
      <c r="V850">
        <v>1</v>
      </c>
      <c r="W850">
        <v>0</v>
      </c>
      <c r="X850">
        <v>1</v>
      </c>
      <c r="Y850">
        <v>1</v>
      </c>
      <c r="Z850">
        <v>0</v>
      </c>
      <c r="AA850">
        <v>0</v>
      </c>
      <c r="AB850" t="s">
        <v>30</v>
      </c>
      <c r="AC850" s="13">
        <f>SUM(Table13[[#This Row],[MntWines]:[MntGoldProds]])</f>
        <v>1378</v>
      </c>
      <c r="AD850" s="13">
        <f>AVERAGE(Table13[[#This Row],[MntWines]:[MntGoldProds]])</f>
        <v>229.66666666666666</v>
      </c>
      <c r="AG850">
        <f>SUM(Table13[[#This Row],[NumDealsPurchases]:[NumStorePurchases]])</f>
        <v>21</v>
      </c>
      <c r="AH850" s="14">
        <f>44232-Table13[[#This Row],[Dt_Customer]]</f>
        <v>2548</v>
      </c>
      <c r="AJ850" s="13">
        <f>Table13[[#This Row],[NumDealsPurchases]]/Table13[[#This Row],[Total Number of Purchases]]*100</f>
        <v>4.7619047619047619</v>
      </c>
      <c r="AK850">
        <f>6-ROUNDUP(_xlfn.PERCENTRANK.INC(Table13[Recency],Table13[[#This Row],[Recency]])*5, 0)</f>
        <v>5</v>
      </c>
      <c r="AL850" s="15">
        <f>ROUNDUP(_xlfn.PERCENTRANK.INC(Table13[Total Number of Purchases],Table13[[#This Row],[Total Number of Purchases]])*5,0)</f>
        <v>4</v>
      </c>
      <c r="AM850" s="15">
        <f>ROUNDUP(_xlfn.PERCENTRANK.INC(Table13[Total Spend],Table13[[#This Row],[Total Spend]])*5,0)</f>
        <v>5</v>
      </c>
      <c r="AN850" s="15" t="str">
        <f>Table13[[#This Row],[Recency Score]]&amp;Table13[[#This Row],[Frequency Score]]&amp;Table13[[#This Row],[Monetary Score]]</f>
        <v>545</v>
      </c>
      <c r="AO850" s="15" t="str">
        <f>IF(AN850="555","Champions",
IF(AND(LEFT(AN850,1)="5", MID(AN850,2,1)&gt;="3"),"Loyal Customers",
IF(MID(AN850,2,1)="5","Frequent Buyers",
IF(RIGHT(AN850,1)="5","Big Spenders",
IF(LEFT(AN850,1)="4","Potential Loyalists",
IF(LEFT(AN850,1)="3","Needs Attention",
IF(LEFT(AN850,1)="2","About to Sleep",
IF(LEFT(AN850,1)="1","Lost",
IF(LEFT(AN850,1)&lt;="2","At Risk","Others")))))))))</f>
        <v>Loyal Customers</v>
      </c>
    </row>
    <row r="851" spans="1:41" x14ac:dyDescent="0.3">
      <c r="A851">
        <v>9597</v>
      </c>
      <c r="B851">
        <v>1969</v>
      </c>
      <c r="C851" t="s">
        <v>28</v>
      </c>
      <c r="D851" t="s">
        <v>33</v>
      </c>
      <c r="E851">
        <v>73448</v>
      </c>
      <c r="F851">
        <v>0</v>
      </c>
      <c r="G851">
        <v>0</v>
      </c>
      <c r="H851" s="1">
        <v>41680</v>
      </c>
      <c r="I851">
        <v>10</v>
      </c>
      <c r="J851">
        <v>236</v>
      </c>
      <c r="K851">
        <v>106</v>
      </c>
      <c r="L851">
        <v>189</v>
      </c>
      <c r="M851">
        <v>23</v>
      </c>
      <c r="N851">
        <v>41</v>
      </c>
      <c r="O851">
        <v>130</v>
      </c>
      <c r="P851">
        <v>1</v>
      </c>
      <c r="Q851">
        <v>7</v>
      </c>
      <c r="R851">
        <v>2</v>
      </c>
      <c r="S851">
        <v>9</v>
      </c>
      <c r="T851">
        <v>4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32</v>
      </c>
      <c r="AC851" s="13">
        <f>SUM(Table13[[#This Row],[MntWines]:[MntGoldProds]])</f>
        <v>725</v>
      </c>
      <c r="AD851" s="13">
        <f>AVERAGE(Table13[[#This Row],[MntWines]:[MntGoldProds]])</f>
        <v>120.83333333333333</v>
      </c>
      <c r="AG851">
        <f>SUM(Table13[[#This Row],[NumDealsPurchases]:[NumStorePurchases]])</f>
        <v>19</v>
      </c>
      <c r="AH851" s="14">
        <f>44232-Table13[[#This Row],[Dt_Customer]]</f>
        <v>2552</v>
      </c>
      <c r="AJ851" s="13">
        <f>Table13[[#This Row],[NumDealsPurchases]]/Table13[[#This Row],[Total Number of Purchases]]*100</f>
        <v>5.2631578947368416</v>
      </c>
      <c r="AK851">
        <f>6-ROUNDUP(_xlfn.PERCENTRANK.INC(Table13[Recency],Table13[[#This Row],[Recency]])*5, 0)</f>
        <v>5</v>
      </c>
      <c r="AL851" s="15">
        <f>ROUNDUP(_xlfn.PERCENTRANK.INC(Table13[Total Number of Purchases],Table13[[#This Row],[Total Number of Purchases]])*5,0)</f>
        <v>4</v>
      </c>
      <c r="AM851" s="15">
        <f>ROUNDUP(_xlfn.PERCENTRANK.INC(Table13[Total Spend],Table13[[#This Row],[Total Spend]])*5,0)</f>
        <v>4</v>
      </c>
      <c r="AN851" s="15" t="str">
        <f>Table13[[#This Row],[Recency Score]]&amp;Table13[[#This Row],[Frequency Score]]&amp;Table13[[#This Row],[Monetary Score]]</f>
        <v>544</v>
      </c>
      <c r="AO851" s="15" t="str">
        <f>IF(AN851="555","Champions",
IF(AND(LEFT(AN851,1)="5", MID(AN851,2,1)&gt;="3"),"Loyal Customers",
IF(MID(AN851,2,1)="5","Frequent Buyers",
IF(RIGHT(AN851,1)="5","Big Spenders",
IF(LEFT(AN851,1)="4","Potential Loyalists",
IF(LEFT(AN851,1)="3","Needs Attention",
IF(LEFT(AN851,1)="2","About to Sleep",
IF(LEFT(AN851,1)="1","Lost",
IF(LEFT(AN851,1)&lt;="2","At Risk","Others")))))))))</f>
        <v>Loyal Customers</v>
      </c>
    </row>
    <row r="852" spans="1:41" x14ac:dyDescent="0.3">
      <c r="A852">
        <v>10281</v>
      </c>
      <c r="B852">
        <v>1970</v>
      </c>
      <c r="C852" t="s">
        <v>28</v>
      </c>
      <c r="D852" t="s">
        <v>29</v>
      </c>
      <c r="E852">
        <v>64713</v>
      </c>
      <c r="F852">
        <v>1</v>
      </c>
      <c r="G852">
        <v>0</v>
      </c>
      <c r="H852" s="1">
        <v>41677</v>
      </c>
      <c r="I852">
        <v>11</v>
      </c>
      <c r="J852">
        <v>180</v>
      </c>
      <c r="K852">
        <v>60</v>
      </c>
      <c r="L852">
        <v>241</v>
      </c>
      <c r="M852">
        <v>13</v>
      </c>
      <c r="N852">
        <v>54</v>
      </c>
      <c r="O852">
        <v>54</v>
      </c>
      <c r="P852">
        <v>2</v>
      </c>
      <c r="Q852">
        <v>5</v>
      </c>
      <c r="R852">
        <v>5</v>
      </c>
      <c r="S852">
        <v>7</v>
      </c>
      <c r="T852">
        <v>4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 t="s">
        <v>36</v>
      </c>
      <c r="AC852" s="13">
        <f>SUM(Table13[[#This Row],[MntWines]:[MntGoldProds]])</f>
        <v>602</v>
      </c>
      <c r="AD852" s="13">
        <f>AVERAGE(Table13[[#This Row],[MntWines]:[MntGoldProds]])</f>
        <v>100.33333333333333</v>
      </c>
      <c r="AG852">
        <f>SUM(Table13[[#This Row],[NumDealsPurchases]:[NumStorePurchases]])</f>
        <v>19</v>
      </c>
      <c r="AH852" s="14">
        <f>44232-Table13[[#This Row],[Dt_Customer]]</f>
        <v>2555</v>
      </c>
      <c r="AJ852" s="13">
        <f>Table13[[#This Row],[NumDealsPurchases]]/Table13[[#This Row],[Total Number of Purchases]]*100</f>
        <v>10.526315789473683</v>
      </c>
      <c r="AK852">
        <f>6-ROUNDUP(_xlfn.PERCENTRANK.INC(Table13[Recency],Table13[[#This Row],[Recency]])*5, 0)</f>
        <v>5</v>
      </c>
      <c r="AL852" s="15">
        <f>ROUNDUP(_xlfn.PERCENTRANK.INC(Table13[Total Number of Purchases],Table13[[#This Row],[Total Number of Purchases]])*5,0)</f>
        <v>4</v>
      </c>
      <c r="AM852" s="15">
        <f>ROUNDUP(_xlfn.PERCENTRANK.INC(Table13[Total Spend],Table13[[#This Row],[Total Spend]])*5,0)</f>
        <v>3</v>
      </c>
      <c r="AN852" s="15" t="str">
        <f>Table13[[#This Row],[Recency Score]]&amp;Table13[[#This Row],[Frequency Score]]&amp;Table13[[#This Row],[Monetary Score]]</f>
        <v>543</v>
      </c>
      <c r="AO852" s="15" t="str">
        <f>IF(AN852="555","Champions",
IF(AND(LEFT(AN852,1)="5", MID(AN852,2,1)&gt;="3"),"Loyal Customers",
IF(MID(AN852,2,1)="5","Frequent Buyers",
IF(RIGHT(AN852,1)="5","Big Spenders",
IF(LEFT(AN852,1)="4","Potential Loyalists",
IF(LEFT(AN852,1)="3","Needs Attention",
IF(LEFT(AN852,1)="2","About to Sleep",
IF(LEFT(AN852,1)="1","Lost",
IF(LEFT(AN852,1)&lt;="2","At Risk","Others")))))))))</f>
        <v>Loyal Customers</v>
      </c>
    </row>
    <row r="853" spans="1:41" x14ac:dyDescent="0.3">
      <c r="A853">
        <v>3066</v>
      </c>
      <c r="B853">
        <v>1975</v>
      </c>
      <c r="C853" t="s">
        <v>37</v>
      </c>
      <c r="D853" t="s">
        <v>35</v>
      </c>
      <c r="E853">
        <v>61905</v>
      </c>
      <c r="F853">
        <v>0</v>
      </c>
      <c r="G853">
        <v>1</v>
      </c>
      <c r="H853" s="1">
        <v>41674</v>
      </c>
      <c r="I853">
        <v>2</v>
      </c>
      <c r="J853">
        <v>167</v>
      </c>
      <c r="K853">
        <v>0</v>
      </c>
      <c r="L853">
        <v>43</v>
      </c>
      <c r="M853">
        <v>6</v>
      </c>
      <c r="N853">
        <v>2</v>
      </c>
      <c r="O853">
        <v>13</v>
      </c>
      <c r="P853">
        <v>2</v>
      </c>
      <c r="Q853">
        <v>4</v>
      </c>
      <c r="R853">
        <v>2</v>
      </c>
      <c r="S853">
        <v>4</v>
      </c>
      <c r="T853">
        <v>5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43</v>
      </c>
      <c r="AC853" s="13">
        <f>SUM(Table13[[#This Row],[MntWines]:[MntGoldProds]])</f>
        <v>231</v>
      </c>
      <c r="AD853" s="13">
        <f>AVERAGE(Table13[[#This Row],[MntWines]:[MntGoldProds]])</f>
        <v>38.5</v>
      </c>
      <c r="AG853">
        <f>SUM(Table13[[#This Row],[NumDealsPurchases]:[NumStorePurchases]])</f>
        <v>12</v>
      </c>
      <c r="AH853" s="14">
        <f>44232-Table13[[#This Row],[Dt_Customer]]</f>
        <v>2558</v>
      </c>
      <c r="AJ853" s="13">
        <f>Table13[[#This Row],[NumDealsPurchases]]/Table13[[#This Row],[Total Number of Purchases]]*100</f>
        <v>16.666666666666664</v>
      </c>
      <c r="AK853">
        <f>6-ROUNDUP(_xlfn.PERCENTRANK.INC(Table13[Recency],Table13[[#This Row],[Recency]])*5, 0)</f>
        <v>5</v>
      </c>
      <c r="AL853" s="15">
        <f>ROUNDUP(_xlfn.PERCENTRANK.INC(Table13[Total Number of Purchases],Table13[[#This Row],[Total Number of Purchases]])*5,0)</f>
        <v>3</v>
      </c>
      <c r="AM853" s="15">
        <f>ROUNDUP(_xlfn.PERCENTRANK.INC(Table13[Total Spend],Table13[[#This Row],[Total Spend]])*5,0)</f>
        <v>3</v>
      </c>
      <c r="AN853" s="15" t="str">
        <f>Table13[[#This Row],[Recency Score]]&amp;Table13[[#This Row],[Frequency Score]]&amp;Table13[[#This Row],[Monetary Score]]</f>
        <v>533</v>
      </c>
      <c r="AO853" s="15" t="str">
        <f>IF(AN853="555","Champions",
IF(AND(LEFT(AN853,1)="5", MID(AN853,2,1)&gt;="3"),"Loyal Customers",
IF(MID(AN853,2,1)="5","Frequent Buyers",
IF(RIGHT(AN853,1)="5","Big Spenders",
IF(LEFT(AN853,1)="4","Potential Loyalists",
IF(LEFT(AN853,1)="3","Needs Attention",
IF(LEFT(AN853,1)="2","About to Sleep",
IF(LEFT(AN853,1)="1","Lost",
IF(LEFT(AN853,1)&lt;="2","At Risk","Others")))))))))</f>
        <v>Loyal Customers</v>
      </c>
    </row>
    <row r="854" spans="1:41" x14ac:dyDescent="0.3">
      <c r="A854">
        <v>10286</v>
      </c>
      <c r="B854">
        <v>1962</v>
      </c>
      <c r="C854" t="s">
        <v>28</v>
      </c>
      <c r="D854" t="s">
        <v>33</v>
      </c>
      <c r="E854">
        <v>83715</v>
      </c>
      <c r="F854">
        <v>0</v>
      </c>
      <c r="G854">
        <v>0</v>
      </c>
      <c r="H854" s="1">
        <v>41673</v>
      </c>
      <c r="I854">
        <v>2</v>
      </c>
      <c r="J854">
        <v>318</v>
      </c>
      <c r="K854">
        <v>8</v>
      </c>
      <c r="L854">
        <v>407</v>
      </c>
      <c r="M854">
        <v>150</v>
      </c>
      <c r="N854">
        <v>35</v>
      </c>
      <c r="O854">
        <v>8</v>
      </c>
      <c r="P854">
        <v>1</v>
      </c>
      <c r="Q854">
        <v>2</v>
      </c>
      <c r="R854">
        <v>8</v>
      </c>
      <c r="S854">
        <v>13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43</v>
      </c>
      <c r="AC854" s="13">
        <f>SUM(Table13[[#This Row],[MntWines]:[MntGoldProds]])</f>
        <v>926</v>
      </c>
      <c r="AD854" s="13">
        <f>AVERAGE(Table13[[#This Row],[MntWines]:[MntGoldProds]])</f>
        <v>154.33333333333334</v>
      </c>
      <c r="AG854">
        <f>SUM(Table13[[#This Row],[NumDealsPurchases]:[NumStorePurchases]])</f>
        <v>24</v>
      </c>
      <c r="AH854" s="14">
        <f>44232-Table13[[#This Row],[Dt_Customer]]</f>
        <v>2559</v>
      </c>
      <c r="AJ854" s="13">
        <f>Table13[[#This Row],[NumDealsPurchases]]/Table13[[#This Row],[Total Number of Purchases]]*100</f>
        <v>4.1666666666666661</v>
      </c>
      <c r="AK854">
        <f>6-ROUNDUP(_xlfn.PERCENTRANK.INC(Table13[Recency],Table13[[#This Row],[Recency]])*5, 0)</f>
        <v>5</v>
      </c>
      <c r="AL854" s="15">
        <f>ROUNDUP(_xlfn.PERCENTRANK.INC(Table13[Total Number of Purchases],Table13[[#This Row],[Total Number of Purchases]])*5,0)</f>
        <v>5</v>
      </c>
      <c r="AM854" s="15">
        <f>ROUNDUP(_xlfn.PERCENTRANK.INC(Table13[Total Spend],Table13[[#This Row],[Total Spend]])*5,0)</f>
        <v>4</v>
      </c>
      <c r="AN854" s="15" t="str">
        <f>Table13[[#This Row],[Recency Score]]&amp;Table13[[#This Row],[Frequency Score]]&amp;Table13[[#This Row],[Monetary Score]]</f>
        <v>554</v>
      </c>
      <c r="AO854" s="15" t="str">
        <f>IF(AN854="555","Champions",
IF(AND(LEFT(AN854,1)="5", MID(AN854,2,1)&gt;="3"),"Loyal Customers",
IF(MID(AN854,2,1)="5","Frequent Buyers",
IF(RIGHT(AN854,1)="5","Big Spenders",
IF(LEFT(AN854,1)="4","Potential Loyalists",
IF(LEFT(AN854,1)="3","Needs Attention",
IF(LEFT(AN854,1)="2","About to Sleep",
IF(LEFT(AN854,1)="1","Lost",
IF(LEFT(AN854,1)&lt;="2","At Risk","Others")))))))))</f>
        <v>Loyal Customers</v>
      </c>
    </row>
    <row r="855" spans="1:41" x14ac:dyDescent="0.3">
      <c r="A855">
        <v>4741</v>
      </c>
      <c r="B855">
        <v>1974</v>
      </c>
      <c r="C855" t="s">
        <v>38</v>
      </c>
      <c r="D855" t="s">
        <v>33</v>
      </c>
      <c r="E855">
        <v>65463</v>
      </c>
      <c r="F855">
        <v>1</v>
      </c>
      <c r="G855">
        <v>0</v>
      </c>
      <c r="H855" s="1">
        <v>41669</v>
      </c>
      <c r="I855">
        <v>17</v>
      </c>
      <c r="J855">
        <v>391</v>
      </c>
      <c r="K855">
        <v>32</v>
      </c>
      <c r="L855">
        <v>70</v>
      </c>
      <c r="M855">
        <v>21</v>
      </c>
      <c r="N855">
        <v>32</v>
      </c>
      <c r="O855">
        <v>16</v>
      </c>
      <c r="P855">
        <v>2</v>
      </c>
      <c r="Q855">
        <v>6</v>
      </c>
      <c r="R855">
        <v>2</v>
      </c>
      <c r="S855">
        <v>9</v>
      </c>
      <c r="T855">
        <v>5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0</v>
      </c>
      <c r="AB855" t="s">
        <v>30</v>
      </c>
      <c r="AC855" s="13">
        <f>SUM(Table13[[#This Row],[MntWines]:[MntGoldProds]])</f>
        <v>562</v>
      </c>
      <c r="AD855" s="13">
        <f>AVERAGE(Table13[[#This Row],[MntWines]:[MntGoldProds]])</f>
        <v>93.666666666666671</v>
      </c>
      <c r="AG855">
        <f>SUM(Table13[[#This Row],[NumDealsPurchases]:[NumStorePurchases]])</f>
        <v>19</v>
      </c>
      <c r="AH855" s="14">
        <f>44232-Table13[[#This Row],[Dt_Customer]]</f>
        <v>2563</v>
      </c>
      <c r="AJ855" s="13">
        <f>Table13[[#This Row],[NumDealsPurchases]]/Table13[[#This Row],[Total Number of Purchases]]*100</f>
        <v>10.526315789473683</v>
      </c>
      <c r="AK855">
        <f>6-ROUNDUP(_xlfn.PERCENTRANK.INC(Table13[Recency],Table13[[#This Row],[Recency]])*5, 0)</f>
        <v>5</v>
      </c>
      <c r="AL855" s="15">
        <f>ROUNDUP(_xlfn.PERCENTRANK.INC(Table13[Total Number of Purchases],Table13[[#This Row],[Total Number of Purchases]])*5,0)</f>
        <v>4</v>
      </c>
      <c r="AM855" s="15">
        <f>ROUNDUP(_xlfn.PERCENTRANK.INC(Table13[Total Spend],Table13[[#This Row],[Total Spend]])*5,0)</f>
        <v>3</v>
      </c>
      <c r="AN855" s="15" t="str">
        <f>Table13[[#This Row],[Recency Score]]&amp;Table13[[#This Row],[Frequency Score]]&amp;Table13[[#This Row],[Monetary Score]]</f>
        <v>543</v>
      </c>
      <c r="AO855" s="15" t="str">
        <f>IF(AN855="555","Champions",
IF(AND(LEFT(AN855,1)="5", MID(AN855,2,1)&gt;="3"),"Loyal Customers",
IF(MID(AN855,2,1)="5","Frequent Buyers",
IF(RIGHT(AN855,1)="5","Big Spenders",
IF(LEFT(AN855,1)="4","Potential Loyalists",
IF(LEFT(AN855,1)="3","Needs Attention",
IF(LEFT(AN855,1)="2","About to Sleep",
IF(LEFT(AN855,1)="1","Lost",
IF(LEFT(AN855,1)&lt;="2","At Risk","Others")))))))))</f>
        <v>Loyal Customers</v>
      </c>
    </row>
    <row r="856" spans="1:41" x14ac:dyDescent="0.3">
      <c r="A856">
        <v>8233</v>
      </c>
      <c r="B856">
        <v>1950</v>
      </c>
      <c r="C856" t="s">
        <v>41</v>
      </c>
      <c r="D856" t="s">
        <v>42</v>
      </c>
      <c r="E856">
        <v>64866</v>
      </c>
      <c r="F856">
        <v>0</v>
      </c>
      <c r="G856">
        <v>1</v>
      </c>
      <c r="H856" s="1">
        <v>41665</v>
      </c>
      <c r="I856">
        <v>9</v>
      </c>
      <c r="J856">
        <v>508</v>
      </c>
      <c r="K856">
        <v>5</v>
      </c>
      <c r="L856">
        <v>21</v>
      </c>
      <c r="M856">
        <v>7</v>
      </c>
      <c r="N856">
        <v>5</v>
      </c>
      <c r="O856">
        <v>10</v>
      </c>
      <c r="P856">
        <v>4</v>
      </c>
      <c r="Q856">
        <v>7</v>
      </c>
      <c r="R856">
        <v>3</v>
      </c>
      <c r="S856">
        <v>7</v>
      </c>
      <c r="T856">
        <v>5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  <c r="AB856" t="s">
        <v>32</v>
      </c>
      <c r="AC856" s="13">
        <f>SUM(Table13[[#This Row],[MntWines]:[MntGoldProds]])</f>
        <v>556</v>
      </c>
      <c r="AD856" s="13">
        <f>AVERAGE(Table13[[#This Row],[MntWines]:[MntGoldProds]])</f>
        <v>92.666666666666671</v>
      </c>
      <c r="AG856">
        <f>SUM(Table13[[#This Row],[NumDealsPurchases]:[NumStorePurchases]])</f>
        <v>21</v>
      </c>
      <c r="AH856" s="14">
        <f>44232-Table13[[#This Row],[Dt_Customer]]</f>
        <v>2567</v>
      </c>
      <c r="AJ856" s="13">
        <f>Table13[[#This Row],[NumDealsPurchases]]/Table13[[#This Row],[Total Number of Purchases]]*100</f>
        <v>19.047619047619047</v>
      </c>
      <c r="AK856">
        <f>6-ROUNDUP(_xlfn.PERCENTRANK.INC(Table13[Recency],Table13[[#This Row],[Recency]])*5, 0)</f>
        <v>5</v>
      </c>
      <c r="AL856" s="15">
        <f>ROUNDUP(_xlfn.PERCENTRANK.INC(Table13[Total Number of Purchases],Table13[[#This Row],[Total Number of Purchases]])*5,0)</f>
        <v>4</v>
      </c>
      <c r="AM856" s="15">
        <f>ROUNDUP(_xlfn.PERCENTRANK.INC(Table13[Total Spend],Table13[[#This Row],[Total Spend]])*5,0)</f>
        <v>3</v>
      </c>
      <c r="AN856" s="15" t="str">
        <f>Table13[[#This Row],[Recency Score]]&amp;Table13[[#This Row],[Frequency Score]]&amp;Table13[[#This Row],[Monetary Score]]</f>
        <v>543</v>
      </c>
      <c r="AO856" s="15" t="str">
        <f>IF(AN856="555","Champions",
IF(AND(LEFT(AN856,1)="5", MID(AN856,2,1)&gt;="3"),"Loyal Customers",
IF(MID(AN856,2,1)="5","Frequent Buyers",
IF(RIGHT(AN856,1)="5","Big Spenders",
IF(LEFT(AN856,1)="4","Potential Loyalists",
IF(LEFT(AN856,1)="3","Needs Attention",
IF(LEFT(AN856,1)="2","About to Sleep",
IF(LEFT(AN856,1)="1","Lost",
IF(LEFT(AN856,1)&lt;="2","At Risk","Others")))))))))</f>
        <v>Loyal Customers</v>
      </c>
    </row>
    <row r="857" spans="1:41" x14ac:dyDescent="0.3">
      <c r="A857">
        <v>8235</v>
      </c>
      <c r="B857">
        <v>1956</v>
      </c>
      <c r="C857" t="s">
        <v>41</v>
      </c>
      <c r="D857" t="s">
        <v>35</v>
      </c>
      <c r="E857">
        <v>69245</v>
      </c>
      <c r="F857">
        <v>0</v>
      </c>
      <c r="G857">
        <v>1</v>
      </c>
      <c r="H857" s="1">
        <v>41663</v>
      </c>
      <c r="I857">
        <v>8</v>
      </c>
      <c r="J857">
        <v>428</v>
      </c>
      <c r="K857">
        <v>30</v>
      </c>
      <c r="L857">
        <v>214</v>
      </c>
      <c r="M857">
        <v>80</v>
      </c>
      <c r="N857">
        <v>30</v>
      </c>
      <c r="O857">
        <v>61</v>
      </c>
      <c r="P857">
        <v>2</v>
      </c>
      <c r="Q857">
        <v>6</v>
      </c>
      <c r="R857">
        <v>5</v>
      </c>
      <c r="S857">
        <v>10</v>
      </c>
      <c r="T857">
        <v>3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43</v>
      </c>
      <c r="AC857" s="13">
        <f>SUM(Table13[[#This Row],[MntWines]:[MntGoldProds]])</f>
        <v>843</v>
      </c>
      <c r="AD857" s="13">
        <f>AVERAGE(Table13[[#This Row],[MntWines]:[MntGoldProds]])</f>
        <v>140.5</v>
      </c>
      <c r="AG857">
        <f>SUM(Table13[[#This Row],[NumDealsPurchases]:[NumStorePurchases]])</f>
        <v>23</v>
      </c>
      <c r="AH857" s="14">
        <f>44232-Table13[[#This Row],[Dt_Customer]]</f>
        <v>2569</v>
      </c>
      <c r="AJ857" s="13">
        <f>Table13[[#This Row],[NumDealsPurchases]]/Table13[[#This Row],[Total Number of Purchases]]*100</f>
        <v>8.695652173913043</v>
      </c>
      <c r="AK857">
        <f>6-ROUNDUP(_xlfn.PERCENTRANK.INC(Table13[Recency],Table13[[#This Row],[Recency]])*5, 0)</f>
        <v>5</v>
      </c>
      <c r="AL857" s="15">
        <f>ROUNDUP(_xlfn.PERCENTRANK.INC(Table13[Total Number of Purchases],Table13[[#This Row],[Total Number of Purchases]])*5,0)</f>
        <v>5</v>
      </c>
      <c r="AM857" s="15">
        <f>ROUNDUP(_xlfn.PERCENTRANK.INC(Table13[Total Spend],Table13[[#This Row],[Total Spend]])*5,0)</f>
        <v>4</v>
      </c>
      <c r="AN857" s="15" t="str">
        <f>Table13[[#This Row],[Recency Score]]&amp;Table13[[#This Row],[Frequency Score]]&amp;Table13[[#This Row],[Monetary Score]]</f>
        <v>554</v>
      </c>
      <c r="AO857" s="15" t="str">
        <f>IF(AN857="555","Champions",
IF(AND(LEFT(AN857,1)="5", MID(AN857,2,1)&gt;="3"),"Loyal Customers",
IF(MID(AN857,2,1)="5","Frequent Buyers",
IF(RIGHT(AN857,1)="5","Big Spenders",
IF(LEFT(AN857,1)="4","Potential Loyalists",
IF(LEFT(AN857,1)="3","Needs Attention",
IF(LEFT(AN857,1)="2","About to Sleep",
IF(LEFT(AN857,1)="1","Lost",
IF(LEFT(AN857,1)&lt;="2","At Risk","Others")))))))))</f>
        <v>Loyal Customers</v>
      </c>
    </row>
    <row r="858" spans="1:41" x14ac:dyDescent="0.3">
      <c r="A858">
        <v>10855</v>
      </c>
      <c r="B858">
        <v>1968</v>
      </c>
      <c r="C858" t="s">
        <v>41</v>
      </c>
      <c r="D858" t="s">
        <v>31</v>
      </c>
      <c r="E858">
        <v>50014</v>
      </c>
      <c r="F858">
        <v>1</v>
      </c>
      <c r="G858">
        <v>0</v>
      </c>
      <c r="H858" s="1">
        <v>41661</v>
      </c>
      <c r="I858">
        <v>9</v>
      </c>
      <c r="J858">
        <v>234</v>
      </c>
      <c r="K858">
        <v>14</v>
      </c>
      <c r="L858">
        <v>77</v>
      </c>
      <c r="M858">
        <v>19</v>
      </c>
      <c r="N858">
        <v>10</v>
      </c>
      <c r="O858">
        <v>42</v>
      </c>
      <c r="P858">
        <v>2</v>
      </c>
      <c r="Q858">
        <v>4</v>
      </c>
      <c r="R858">
        <v>1</v>
      </c>
      <c r="S858">
        <v>8</v>
      </c>
      <c r="T858">
        <v>5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30</v>
      </c>
      <c r="AC858" s="13">
        <f>SUM(Table13[[#This Row],[MntWines]:[MntGoldProds]])</f>
        <v>396</v>
      </c>
      <c r="AD858" s="13">
        <f>AVERAGE(Table13[[#This Row],[MntWines]:[MntGoldProds]])</f>
        <v>66</v>
      </c>
      <c r="AG858">
        <f>SUM(Table13[[#This Row],[NumDealsPurchases]:[NumStorePurchases]])</f>
        <v>15</v>
      </c>
      <c r="AH858" s="14">
        <f>44232-Table13[[#This Row],[Dt_Customer]]</f>
        <v>2571</v>
      </c>
      <c r="AJ858" s="13">
        <f>Table13[[#This Row],[NumDealsPurchases]]/Table13[[#This Row],[Total Number of Purchases]]*100</f>
        <v>13.333333333333334</v>
      </c>
      <c r="AK858">
        <f>6-ROUNDUP(_xlfn.PERCENTRANK.INC(Table13[Recency],Table13[[#This Row],[Recency]])*5, 0)</f>
        <v>5</v>
      </c>
      <c r="AL858" s="15">
        <f>ROUNDUP(_xlfn.PERCENTRANK.INC(Table13[Total Number of Purchases],Table13[[#This Row],[Total Number of Purchases]])*5,0)</f>
        <v>3</v>
      </c>
      <c r="AM858" s="15">
        <f>ROUNDUP(_xlfn.PERCENTRANK.INC(Table13[Total Spend],Table13[[#This Row],[Total Spend]])*5,0)</f>
        <v>3</v>
      </c>
      <c r="AN858" s="15" t="str">
        <f>Table13[[#This Row],[Recency Score]]&amp;Table13[[#This Row],[Frequency Score]]&amp;Table13[[#This Row],[Monetary Score]]</f>
        <v>533</v>
      </c>
      <c r="AO858" s="15" t="str">
        <f>IF(AN858="555","Champions",
IF(AND(LEFT(AN858,1)="5", MID(AN858,2,1)&gt;="3"),"Loyal Customers",
IF(MID(AN858,2,1)="5","Frequent Buyers",
IF(RIGHT(AN858,1)="5","Big Spenders",
IF(LEFT(AN858,1)="4","Potential Loyalists",
IF(LEFT(AN858,1)="3","Needs Attention",
IF(LEFT(AN858,1)="2","About to Sleep",
IF(LEFT(AN858,1)="1","Lost",
IF(LEFT(AN858,1)&lt;="2","At Risk","Others")))))))))</f>
        <v>Loyal Customers</v>
      </c>
    </row>
    <row r="859" spans="1:41" x14ac:dyDescent="0.3">
      <c r="A859">
        <v>10909</v>
      </c>
      <c r="B859">
        <v>1948</v>
      </c>
      <c r="C859" t="s">
        <v>28</v>
      </c>
      <c r="D859" t="s">
        <v>33</v>
      </c>
      <c r="E859">
        <v>92344</v>
      </c>
      <c r="F859">
        <v>0</v>
      </c>
      <c r="G859">
        <v>0</v>
      </c>
      <c r="H859" s="1">
        <v>41654</v>
      </c>
      <c r="I859">
        <v>9</v>
      </c>
      <c r="J859">
        <v>992</v>
      </c>
      <c r="K859">
        <v>24</v>
      </c>
      <c r="L859">
        <v>694</v>
      </c>
      <c r="M859">
        <v>51</v>
      </c>
      <c r="N859">
        <v>19</v>
      </c>
      <c r="O859">
        <v>119</v>
      </c>
      <c r="P859">
        <v>0</v>
      </c>
      <c r="Q859">
        <v>5</v>
      </c>
      <c r="R859">
        <v>10</v>
      </c>
      <c r="S859">
        <v>5</v>
      </c>
      <c r="T859">
        <v>1</v>
      </c>
      <c r="U859">
        <v>0</v>
      </c>
      <c r="V859">
        <v>0</v>
      </c>
      <c r="W859">
        <v>1</v>
      </c>
      <c r="X859">
        <v>0</v>
      </c>
      <c r="Y859">
        <v>1</v>
      </c>
      <c r="Z859">
        <v>0</v>
      </c>
      <c r="AA859">
        <v>0</v>
      </c>
      <c r="AB859" t="s">
        <v>36</v>
      </c>
      <c r="AC859" s="13">
        <f>SUM(Table13[[#This Row],[MntWines]:[MntGoldProds]])</f>
        <v>1899</v>
      </c>
      <c r="AD859" s="13">
        <f>AVERAGE(Table13[[#This Row],[MntWines]:[MntGoldProds]])</f>
        <v>316.5</v>
      </c>
      <c r="AG859">
        <f>SUM(Table13[[#This Row],[NumDealsPurchases]:[NumStorePurchases]])</f>
        <v>20</v>
      </c>
      <c r="AH859" s="14">
        <f>44232-Table13[[#This Row],[Dt_Customer]]</f>
        <v>2578</v>
      </c>
      <c r="AJ859" s="13">
        <f>Table13[[#This Row],[NumDealsPurchases]]/Table13[[#This Row],[Total Number of Purchases]]*100</f>
        <v>0</v>
      </c>
      <c r="AK859">
        <f>6-ROUNDUP(_xlfn.PERCENTRANK.INC(Table13[Recency],Table13[[#This Row],[Recency]])*5, 0)</f>
        <v>5</v>
      </c>
      <c r="AL859" s="15">
        <f>ROUNDUP(_xlfn.PERCENTRANK.INC(Table13[Total Number of Purchases],Table13[[#This Row],[Total Number of Purchases]])*5,0)</f>
        <v>4</v>
      </c>
      <c r="AM859" s="15">
        <f>ROUNDUP(_xlfn.PERCENTRANK.INC(Table13[Total Spend],Table13[[#This Row],[Total Spend]])*5,0)</f>
        <v>5</v>
      </c>
      <c r="AN859" s="15" t="str">
        <f>Table13[[#This Row],[Recency Score]]&amp;Table13[[#This Row],[Frequency Score]]&amp;Table13[[#This Row],[Monetary Score]]</f>
        <v>545</v>
      </c>
      <c r="AO859" s="15" t="str">
        <f>IF(AN859="555","Champions",
IF(AND(LEFT(AN859,1)="5", MID(AN859,2,1)&gt;="3"),"Loyal Customers",
IF(MID(AN859,2,1)="5","Frequent Buyers",
IF(RIGHT(AN859,1)="5","Big Spenders",
IF(LEFT(AN859,1)="4","Potential Loyalists",
IF(LEFT(AN859,1)="3","Needs Attention",
IF(LEFT(AN859,1)="2","About to Sleep",
IF(LEFT(AN859,1)="1","Lost",
IF(LEFT(AN859,1)&lt;="2","At Risk","Others")))))))))</f>
        <v>Loyal Customers</v>
      </c>
    </row>
    <row r="860" spans="1:41" x14ac:dyDescent="0.3">
      <c r="A860">
        <v>10681</v>
      </c>
      <c r="B860">
        <v>1970</v>
      </c>
      <c r="C860" t="s">
        <v>38</v>
      </c>
      <c r="D860" t="s">
        <v>33</v>
      </c>
      <c r="E860">
        <v>62466</v>
      </c>
      <c r="F860">
        <v>0</v>
      </c>
      <c r="G860">
        <v>1</v>
      </c>
      <c r="H860" s="1">
        <v>41654</v>
      </c>
      <c r="I860">
        <v>13</v>
      </c>
      <c r="J860">
        <v>129</v>
      </c>
      <c r="K860">
        <v>129</v>
      </c>
      <c r="L860">
        <v>259</v>
      </c>
      <c r="M860">
        <v>168</v>
      </c>
      <c r="N860">
        <v>121</v>
      </c>
      <c r="O860">
        <v>83</v>
      </c>
      <c r="P860">
        <v>5</v>
      </c>
      <c r="Q860">
        <v>6</v>
      </c>
      <c r="R860">
        <v>3</v>
      </c>
      <c r="S860">
        <v>12</v>
      </c>
      <c r="T860">
        <v>4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30</v>
      </c>
      <c r="AC860" s="13">
        <f>SUM(Table13[[#This Row],[MntWines]:[MntGoldProds]])</f>
        <v>889</v>
      </c>
      <c r="AD860" s="13">
        <f>AVERAGE(Table13[[#This Row],[MntWines]:[MntGoldProds]])</f>
        <v>148.16666666666666</v>
      </c>
      <c r="AG860">
        <f>SUM(Table13[[#This Row],[NumDealsPurchases]:[NumStorePurchases]])</f>
        <v>26</v>
      </c>
      <c r="AH860" s="14">
        <f>44232-Table13[[#This Row],[Dt_Customer]]</f>
        <v>2578</v>
      </c>
      <c r="AJ860" s="13">
        <f>Table13[[#This Row],[NumDealsPurchases]]/Table13[[#This Row],[Total Number of Purchases]]*100</f>
        <v>19.230769230769234</v>
      </c>
      <c r="AK860">
        <f>6-ROUNDUP(_xlfn.PERCENTRANK.INC(Table13[Recency],Table13[[#This Row],[Recency]])*5, 0)</f>
        <v>5</v>
      </c>
      <c r="AL860" s="15">
        <f>ROUNDUP(_xlfn.PERCENTRANK.INC(Table13[Total Number of Purchases],Table13[[#This Row],[Total Number of Purchases]])*5,0)</f>
        <v>5</v>
      </c>
      <c r="AM860" s="15">
        <f>ROUNDUP(_xlfn.PERCENTRANK.INC(Table13[Total Spend],Table13[[#This Row],[Total Spend]])*5,0)</f>
        <v>4</v>
      </c>
      <c r="AN860" s="15" t="str">
        <f>Table13[[#This Row],[Recency Score]]&amp;Table13[[#This Row],[Frequency Score]]&amp;Table13[[#This Row],[Monetary Score]]</f>
        <v>554</v>
      </c>
      <c r="AO860" s="15" t="str">
        <f>IF(AN860="555","Champions",
IF(AND(LEFT(AN860,1)="5", MID(AN860,2,1)&gt;="3"),"Loyal Customers",
IF(MID(AN860,2,1)="5","Frequent Buyers",
IF(RIGHT(AN860,1)="5","Big Spenders",
IF(LEFT(AN860,1)="4","Potential Loyalists",
IF(LEFT(AN860,1)="3","Needs Attention",
IF(LEFT(AN860,1)="2","About to Sleep",
IF(LEFT(AN860,1)="1","Lost",
IF(LEFT(AN860,1)&lt;="2","At Risk","Others")))))))))</f>
        <v>Loyal Customers</v>
      </c>
    </row>
    <row r="861" spans="1:41" x14ac:dyDescent="0.3">
      <c r="A861">
        <v>5156</v>
      </c>
      <c r="B861">
        <v>1970</v>
      </c>
      <c r="C861" t="s">
        <v>38</v>
      </c>
      <c r="D861" t="s">
        <v>33</v>
      </c>
      <c r="E861">
        <v>62466</v>
      </c>
      <c r="F861">
        <v>0</v>
      </c>
      <c r="G861">
        <v>1</v>
      </c>
      <c r="H861" s="1">
        <v>41654</v>
      </c>
      <c r="I861">
        <v>13</v>
      </c>
      <c r="J861">
        <v>129</v>
      </c>
      <c r="K861">
        <v>129</v>
      </c>
      <c r="L861">
        <v>259</v>
      </c>
      <c r="M861">
        <v>168</v>
      </c>
      <c r="N861">
        <v>121</v>
      </c>
      <c r="O861">
        <v>83</v>
      </c>
      <c r="P861">
        <v>5</v>
      </c>
      <c r="Q861">
        <v>6</v>
      </c>
      <c r="R861">
        <v>3</v>
      </c>
      <c r="S861">
        <v>12</v>
      </c>
      <c r="T861">
        <v>4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30</v>
      </c>
      <c r="AC861" s="13">
        <f>SUM(Table13[[#This Row],[MntWines]:[MntGoldProds]])</f>
        <v>889</v>
      </c>
      <c r="AD861" s="13">
        <f>AVERAGE(Table13[[#This Row],[MntWines]:[MntGoldProds]])</f>
        <v>148.16666666666666</v>
      </c>
      <c r="AG861">
        <f>SUM(Table13[[#This Row],[NumDealsPurchases]:[NumStorePurchases]])</f>
        <v>26</v>
      </c>
      <c r="AH861" s="14">
        <f>44232-Table13[[#This Row],[Dt_Customer]]</f>
        <v>2578</v>
      </c>
      <c r="AJ861" s="13">
        <f>Table13[[#This Row],[NumDealsPurchases]]/Table13[[#This Row],[Total Number of Purchases]]*100</f>
        <v>19.230769230769234</v>
      </c>
      <c r="AK861">
        <f>6-ROUNDUP(_xlfn.PERCENTRANK.INC(Table13[Recency],Table13[[#This Row],[Recency]])*5, 0)</f>
        <v>5</v>
      </c>
      <c r="AL861" s="15">
        <f>ROUNDUP(_xlfn.PERCENTRANK.INC(Table13[Total Number of Purchases],Table13[[#This Row],[Total Number of Purchases]])*5,0)</f>
        <v>5</v>
      </c>
      <c r="AM861" s="15">
        <f>ROUNDUP(_xlfn.PERCENTRANK.INC(Table13[Total Spend],Table13[[#This Row],[Total Spend]])*5,0)</f>
        <v>4</v>
      </c>
      <c r="AN861" s="15" t="str">
        <f>Table13[[#This Row],[Recency Score]]&amp;Table13[[#This Row],[Frequency Score]]&amp;Table13[[#This Row],[Monetary Score]]</f>
        <v>554</v>
      </c>
      <c r="AO861" s="15" t="str">
        <f>IF(AN861="555","Champions",
IF(AND(LEFT(AN861,1)="5", MID(AN861,2,1)&gt;="3"),"Loyal Customers",
IF(MID(AN861,2,1)="5","Frequent Buyers",
IF(RIGHT(AN861,1)="5","Big Spenders",
IF(LEFT(AN861,1)="4","Potential Loyalists",
IF(LEFT(AN861,1)="3","Needs Attention",
IF(LEFT(AN861,1)="2","About to Sleep",
IF(LEFT(AN861,1)="1","Lost",
IF(LEFT(AN861,1)&lt;="2","At Risk","Others")))))))))</f>
        <v>Loyal Customers</v>
      </c>
    </row>
    <row r="862" spans="1:41" x14ac:dyDescent="0.3">
      <c r="A862">
        <v>4609</v>
      </c>
      <c r="B862">
        <v>1966</v>
      </c>
      <c r="C862" t="s">
        <v>37</v>
      </c>
      <c r="D862" t="s">
        <v>33</v>
      </c>
      <c r="E862">
        <v>57705</v>
      </c>
      <c r="F862">
        <v>0</v>
      </c>
      <c r="G862">
        <v>1</v>
      </c>
      <c r="H862" s="1">
        <v>41650</v>
      </c>
      <c r="I862">
        <v>14</v>
      </c>
      <c r="J862">
        <v>383</v>
      </c>
      <c r="K862">
        <v>0</v>
      </c>
      <c r="L862">
        <v>53</v>
      </c>
      <c r="M862">
        <v>6</v>
      </c>
      <c r="N862">
        <v>4</v>
      </c>
      <c r="O862">
        <v>40</v>
      </c>
      <c r="P862">
        <v>3</v>
      </c>
      <c r="Q862">
        <v>8</v>
      </c>
      <c r="R862">
        <v>1</v>
      </c>
      <c r="S862">
        <v>6</v>
      </c>
      <c r="T862">
        <v>6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30</v>
      </c>
      <c r="AC862" s="13">
        <f>SUM(Table13[[#This Row],[MntWines]:[MntGoldProds]])</f>
        <v>486</v>
      </c>
      <c r="AD862" s="13">
        <f>AVERAGE(Table13[[#This Row],[MntWines]:[MntGoldProds]])</f>
        <v>81</v>
      </c>
      <c r="AG862">
        <f>SUM(Table13[[#This Row],[NumDealsPurchases]:[NumStorePurchases]])</f>
        <v>18</v>
      </c>
      <c r="AH862" s="14">
        <f>44232-Table13[[#This Row],[Dt_Customer]]</f>
        <v>2582</v>
      </c>
      <c r="AJ862" s="13">
        <f>Table13[[#This Row],[NumDealsPurchases]]/Table13[[#This Row],[Total Number of Purchases]]*100</f>
        <v>16.666666666666664</v>
      </c>
      <c r="AK862">
        <f>6-ROUNDUP(_xlfn.PERCENTRANK.INC(Table13[Recency],Table13[[#This Row],[Recency]])*5, 0)</f>
        <v>5</v>
      </c>
      <c r="AL862" s="15">
        <f>ROUNDUP(_xlfn.PERCENTRANK.INC(Table13[Total Number of Purchases],Table13[[#This Row],[Total Number of Purchases]])*5,0)</f>
        <v>4</v>
      </c>
      <c r="AM862" s="15">
        <f>ROUNDUP(_xlfn.PERCENTRANK.INC(Table13[Total Spend],Table13[[#This Row],[Total Spend]])*5,0)</f>
        <v>3</v>
      </c>
      <c r="AN862" s="15" t="str">
        <f>Table13[[#This Row],[Recency Score]]&amp;Table13[[#This Row],[Frequency Score]]&amp;Table13[[#This Row],[Monetary Score]]</f>
        <v>543</v>
      </c>
      <c r="AO862" s="15" t="str">
        <f>IF(AN862="555","Champions",
IF(AND(LEFT(AN862,1)="5", MID(AN862,2,1)&gt;="3"),"Loyal Customers",
IF(MID(AN862,2,1)="5","Frequent Buyers",
IF(RIGHT(AN862,1)="5","Big Spenders",
IF(LEFT(AN862,1)="4","Potential Loyalists",
IF(LEFT(AN862,1)="3","Needs Attention",
IF(LEFT(AN862,1)="2","About to Sleep",
IF(LEFT(AN862,1)="1","Lost",
IF(LEFT(AN862,1)&lt;="2","At Risk","Others")))))))))</f>
        <v>Loyal Customers</v>
      </c>
    </row>
    <row r="863" spans="1:41" x14ac:dyDescent="0.3">
      <c r="A863">
        <v>8318</v>
      </c>
      <c r="B863">
        <v>1979</v>
      </c>
      <c r="C863" t="s">
        <v>28</v>
      </c>
      <c r="D863" t="s">
        <v>35</v>
      </c>
      <c r="E863">
        <v>90300</v>
      </c>
      <c r="F863">
        <v>0</v>
      </c>
      <c r="G863">
        <v>0</v>
      </c>
      <c r="H863" s="1">
        <v>41642</v>
      </c>
      <c r="I863">
        <v>7</v>
      </c>
      <c r="J863">
        <v>594</v>
      </c>
      <c r="K863">
        <v>134</v>
      </c>
      <c r="L863">
        <v>786</v>
      </c>
      <c r="M863">
        <v>33</v>
      </c>
      <c r="N863">
        <v>134</v>
      </c>
      <c r="O863">
        <v>57</v>
      </c>
      <c r="P863">
        <v>0</v>
      </c>
      <c r="Q863">
        <v>5</v>
      </c>
      <c r="R863">
        <v>6</v>
      </c>
      <c r="S863">
        <v>8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0</v>
      </c>
      <c r="AB863" t="s">
        <v>30</v>
      </c>
      <c r="AC863" s="13">
        <f>SUM(Table13[[#This Row],[MntWines]:[MntGoldProds]])</f>
        <v>1738</v>
      </c>
      <c r="AD863" s="13">
        <f>AVERAGE(Table13[[#This Row],[MntWines]:[MntGoldProds]])</f>
        <v>289.66666666666669</v>
      </c>
      <c r="AG863">
        <f>SUM(Table13[[#This Row],[NumDealsPurchases]:[NumStorePurchases]])</f>
        <v>19</v>
      </c>
      <c r="AH863" s="14">
        <f>44232-Table13[[#This Row],[Dt_Customer]]</f>
        <v>2590</v>
      </c>
      <c r="AJ863" s="13">
        <f>Table13[[#This Row],[NumDealsPurchases]]/Table13[[#This Row],[Total Number of Purchases]]*100</f>
        <v>0</v>
      </c>
      <c r="AK863">
        <f>6-ROUNDUP(_xlfn.PERCENTRANK.INC(Table13[Recency],Table13[[#This Row],[Recency]])*5, 0)</f>
        <v>5</v>
      </c>
      <c r="AL863" s="15">
        <f>ROUNDUP(_xlfn.PERCENTRANK.INC(Table13[Total Number of Purchases],Table13[[#This Row],[Total Number of Purchases]])*5,0)</f>
        <v>4</v>
      </c>
      <c r="AM863" s="15">
        <f>ROUNDUP(_xlfn.PERCENTRANK.INC(Table13[Total Spend],Table13[[#This Row],[Total Spend]])*5,0)</f>
        <v>5</v>
      </c>
      <c r="AN863" s="15" t="str">
        <f>Table13[[#This Row],[Recency Score]]&amp;Table13[[#This Row],[Frequency Score]]&amp;Table13[[#This Row],[Monetary Score]]</f>
        <v>545</v>
      </c>
      <c r="AO863" s="15" t="str">
        <f>IF(AN863="555","Champions",
IF(AND(LEFT(AN863,1)="5", MID(AN863,2,1)&gt;="3"),"Loyal Customers",
IF(MID(AN863,2,1)="5","Frequent Buyers",
IF(RIGHT(AN863,1)="5","Big Spenders",
IF(LEFT(AN863,1)="4","Potential Loyalists",
IF(LEFT(AN863,1)="3","Needs Attention",
IF(LEFT(AN863,1)="2","About to Sleep",
IF(LEFT(AN863,1)="1","Lost",
IF(LEFT(AN863,1)&lt;="2","At Risk","Others")))))))))</f>
        <v>Loyal Customers</v>
      </c>
    </row>
    <row r="864" spans="1:41" x14ac:dyDescent="0.3">
      <c r="A864">
        <v>1992</v>
      </c>
      <c r="B864">
        <v>1964</v>
      </c>
      <c r="C864" t="s">
        <v>28</v>
      </c>
      <c r="D864" t="s">
        <v>33</v>
      </c>
      <c r="E864">
        <v>60597</v>
      </c>
      <c r="F864">
        <v>0</v>
      </c>
      <c r="G864">
        <v>1</v>
      </c>
      <c r="H864" s="1">
        <v>41640</v>
      </c>
      <c r="I864">
        <v>2</v>
      </c>
      <c r="J864">
        <v>522</v>
      </c>
      <c r="K864">
        <v>0</v>
      </c>
      <c r="L864">
        <v>257</v>
      </c>
      <c r="M864">
        <v>32</v>
      </c>
      <c r="N864">
        <v>16</v>
      </c>
      <c r="O864">
        <v>66</v>
      </c>
      <c r="P864">
        <v>4</v>
      </c>
      <c r="Q864">
        <v>2</v>
      </c>
      <c r="R864">
        <v>2</v>
      </c>
      <c r="S864">
        <v>8</v>
      </c>
      <c r="T864">
        <v>7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 t="s">
        <v>30</v>
      </c>
      <c r="AC864" s="13">
        <f>SUM(Table13[[#This Row],[MntWines]:[MntGoldProds]])</f>
        <v>893</v>
      </c>
      <c r="AD864" s="13">
        <f>AVERAGE(Table13[[#This Row],[MntWines]:[MntGoldProds]])</f>
        <v>148.83333333333334</v>
      </c>
      <c r="AG864">
        <f>SUM(Table13[[#This Row],[NumDealsPurchases]:[NumStorePurchases]])</f>
        <v>16</v>
      </c>
      <c r="AH864" s="14">
        <f>44232-Table13[[#This Row],[Dt_Customer]]</f>
        <v>2592</v>
      </c>
      <c r="AJ864" s="13">
        <f>Table13[[#This Row],[NumDealsPurchases]]/Table13[[#This Row],[Total Number of Purchases]]*100</f>
        <v>25</v>
      </c>
      <c r="AK864">
        <f>6-ROUNDUP(_xlfn.PERCENTRANK.INC(Table13[Recency],Table13[[#This Row],[Recency]])*5, 0)</f>
        <v>5</v>
      </c>
      <c r="AL864" s="15">
        <f>ROUNDUP(_xlfn.PERCENTRANK.INC(Table13[Total Number of Purchases],Table13[[#This Row],[Total Number of Purchases]])*5,0)</f>
        <v>3</v>
      </c>
      <c r="AM864" s="15">
        <f>ROUNDUP(_xlfn.PERCENTRANK.INC(Table13[Total Spend],Table13[[#This Row],[Total Spend]])*5,0)</f>
        <v>4</v>
      </c>
      <c r="AN864" s="15" t="str">
        <f>Table13[[#This Row],[Recency Score]]&amp;Table13[[#This Row],[Frequency Score]]&amp;Table13[[#This Row],[Monetary Score]]</f>
        <v>534</v>
      </c>
      <c r="AO864" s="15" t="str">
        <f>IF(AN864="555","Champions",
IF(AND(LEFT(AN864,1)="5", MID(AN864,2,1)&gt;="3"),"Loyal Customers",
IF(MID(AN864,2,1)="5","Frequent Buyers",
IF(RIGHT(AN864,1)="5","Big Spenders",
IF(LEFT(AN864,1)="4","Potential Loyalists",
IF(LEFT(AN864,1)="3","Needs Attention",
IF(LEFT(AN864,1)="2","About to Sleep",
IF(LEFT(AN864,1)="1","Lost",
IF(LEFT(AN864,1)&lt;="2","At Risk","Others")))))))))</f>
        <v>Loyal Customers</v>
      </c>
    </row>
    <row r="865" spans="1:41" x14ac:dyDescent="0.3">
      <c r="A865">
        <v>9596</v>
      </c>
      <c r="B865">
        <v>1980</v>
      </c>
      <c r="C865" t="s">
        <v>37</v>
      </c>
      <c r="D865" t="s">
        <v>31</v>
      </c>
      <c r="E865">
        <v>65295</v>
      </c>
      <c r="F865">
        <v>0</v>
      </c>
      <c r="G865">
        <v>0</v>
      </c>
      <c r="H865" s="1">
        <v>41631</v>
      </c>
      <c r="I865">
        <v>19</v>
      </c>
      <c r="J865">
        <v>365</v>
      </c>
      <c r="K865">
        <v>32</v>
      </c>
      <c r="L865">
        <v>117</v>
      </c>
      <c r="M865">
        <v>34</v>
      </c>
      <c r="N865">
        <v>110</v>
      </c>
      <c r="O865">
        <v>6</v>
      </c>
      <c r="P865">
        <v>1</v>
      </c>
      <c r="Q865">
        <v>3</v>
      </c>
      <c r="R865">
        <v>3</v>
      </c>
      <c r="S865">
        <v>13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34</v>
      </c>
      <c r="AC865" s="13">
        <f>SUM(Table13[[#This Row],[MntWines]:[MntGoldProds]])</f>
        <v>664</v>
      </c>
      <c r="AD865" s="13">
        <f>AVERAGE(Table13[[#This Row],[MntWines]:[MntGoldProds]])</f>
        <v>110.66666666666667</v>
      </c>
      <c r="AG865">
        <f>SUM(Table13[[#This Row],[NumDealsPurchases]:[NumStorePurchases]])</f>
        <v>20</v>
      </c>
      <c r="AH865" s="14">
        <f>44232-Table13[[#This Row],[Dt_Customer]]</f>
        <v>2601</v>
      </c>
      <c r="AJ865" s="13">
        <f>Table13[[#This Row],[NumDealsPurchases]]/Table13[[#This Row],[Total Number of Purchases]]*100</f>
        <v>5</v>
      </c>
      <c r="AK865">
        <f>6-ROUNDUP(_xlfn.PERCENTRANK.INC(Table13[Recency],Table13[[#This Row],[Recency]])*5, 0)</f>
        <v>5</v>
      </c>
      <c r="AL865" s="15">
        <f>ROUNDUP(_xlfn.PERCENTRANK.INC(Table13[Total Number of Purchases],Table13[[#This Row],[Total Number of Purchases]])*5,0)</f>
        <v>4</v>
      </c>
      <c r="AM865" s="15">
        <f>ROUNDUP(_xlfn.PERCENTRANK.INC(Table13[Total Spend],Table13[[#This Row],[Total Spend]])*5,0)</f>
        <v>4</v>
      </c>
      <c r="AN865" s="15" t="str">
        <f>Table13[[#This Row],[Recency Score]]&amp;Table13[[#This Row],[Frequency Score]]&amp;Table13[[#This Row],[Monetary Score]]</f>
        <v>544</v>
      </c>
      <c r="AO865" s="15" t="str">
        <f>IF(AN865="555","Champions",
IF(AND(LEFT(AN865,1)="5", MID(AN865,2,1)&gt;="3"),"Loyal Customers",
IF(MID(AN865,2,1)="5","Frequent Buyers",
IF(RIGHT(AN865,1)="5","Big Spenders",
IF(LEFT(AN865,1)="4","Potential Loyalists",
IF(LEFT(AN865,1)="3","Needs Attention",
IF(LEFT(AN865,1)="2","About to Sleep",
IF(LEFT(AN865,1)="1","Lost",
IF(LEFT(AN865,1)&lt;="2","At Risk","Others")))))))))</f>
        <v>Loyal Customers</v>
      </c>
    </row>
    <row r="866" spans="1:41" x14ac:dyDescent="0.3">
      <c r="A866">
        <v>9699</v>
      </c>
      <c r="B866">
        <v>1966</v>
      </c>
      <c r="C866" t="s">
        <v>28</v>
      </c>
      <c r="D866" t="s">
        <v>29</v>
      </c>
      <c r="E866">
        <v>67272</v>
      </c>
      <c r="F866">
        <v>0</v>
      </c>
      <c r="G866">
        <v>1</v>
      </c>
      <c r="H866" s="1">
        <v>41629</v>
      </c>
      <c r="I866">
        <v>12</v>
      </c>
      <c r="J866">
        <v>357</v>
      </c>
      <c r="K866">
        <v>35</v>
      </c>
      <c r="L866">
        <v>271</v>
      </c>
      <c r="M866">
        <v>28</v>
      </c>
      <c r="N866">
        <v>28</v>
      </c>
      <c r="O866">
        <v>14</v>
      </c>
      <c r="P866">
        <v>3</v>
      </c>
      <c r="Q866">
        <v>6</v>
      </c>
      <c r="R866">
        <v>2</v>
      </c>
      <c r="S866">
        <v>12</v>
      </c>
      <c r="T866">
        <v>5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30</v>
      </c>
      <c r="AC866" s="13">
        <f>SUM(Table13[[#This Row],[MntWines]:[MntGoldProds]])</f>
        <v>733</v>
      </c>
      <c r="AD866" s="13">
        <f>AVERAGE(Table13[[#This Row],[MntWines]:[MntGoldProds]])</f>
        <v>122.16666666666667</v>
      </c>
      <c r="AG866">
        <f>SUM(Table13[[#This Row],[NumDealsPurchases]:[NumStorePurchases]])</f>
        <v>23</v>
      </c>
      <c r="AH866" s="14">
        <f>44232-Table13[[#This Row],[Dt_Customer]]</f>
        <v>2603</v>
      </c>
      <c r="AJ866" s="13">
        <f>Table13[[#This Row],[NumDealsPurchases]]/Table13[[#This Row],[Total Number of Purchases]]*100</f>
        <v>13.043478260869565</v>
      </c>
      <c r="AK866">
        <f>6-ROUNDUP(_xlfn.PERCENTRANK.INC(Table13[Recency],Table13[[#This Row],[Recency]])*5, 0)</f>
        <v>5</v>
      </c>
      <c r="AL866" s="15">
        <f>ROUNDUP(_xlfn.PERCENTRANK.INC(Table13[Total Number of Purchases],Table13[[#This Row],[Total Number of Purchases]])*5,0)</f>
        <v>5</v>
      </c>
      <c r="AM866" s="15">
        <f>ROUNDUP(_xlfn.PERCENTRANK.INC(Table13[Total Spend],Table13[[#This Row],[Total Spend]])*5,0)</f>
        <v>4</v>
      </c>
      <c r="AN866" s="15" t="str">
        <f>Table13[[#This Row],[Recency Score]]&amp;Table13[[#This Row],[Frequency Score]]&amp;Table13[[#This Row],[Monetary Score]]</f>
        <v>554</v>
      </c>
      <c r="AO866" s="15" t="str">
        <f>IF(AN866="555","Champions",
IF(AND(LEFT(AN866,1)="5", MID(AN866,2,1)&gt;="3"),"Loyal Customers",
IF(MID(AN866,2,1)="5","Frequent Buyers",
IF(RIGHT(AN866,1)="5","Big Spenders",
IF(LEFT(AN866,1)="4","Potential Loyalists",
IF(LEFT(AN866,1)="3","Needs Attention",
IF(LEFT(AN866,1)="2","About to Sleep",
IF(LEFT(AN866,1)="1","Lost",
IF(LEFT(AN866,1)&lt;="2","At Risk","Others")))))))))</f>
        <v>Loyal Customers</v>
      </c>
    </row>
    <row r="867" spans="1:41" x14ac:dyDescent="0.3">
      <c r="A867">
        <v>3050</v>
      </c>
      <c r="B867">
        <v>1966</v>
      </c>
      <c r="C867" t="s">
        <v>28</v>
      </c>
      <c r="D867" t="s">
        <v>33</v>
      </c>
      <c r="E867">
        <v>54198</v>
      </c>
      <c r="F867">
        <v>1</v>
      </c>
      <c r="G867">
        <v>1</v>
      </c>
      <c r="H867" s="1">
        <v>41625</v>
      </c>
      <c r="I867">
        <v>13</v>
      </c>
      <c r="J867">
        <v>185</v>
      </c>
      <c r="K867">
        <v>0</v>
      </c>
      <c r="L867">
        <v>28</v>
      </c>
      <c r="M867">
        <v>3</v>
      </c>
      <c r="N867">
        <v>2</v>
      </c>
      <c r="O867">
        <v>17</v>
      </c>
      <c r="P867">
        <v>6</v>
      </c>
      <c r="Q867">
        <v>3</v>
      </c>
      <c r="R867">
        <v>1</v>
      </c>
      <c r="S867">
        <v>6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t="s">
        <v>30</v>
      </c>
      <c r="AC867" s="13">
        <f>SUM(Table13[[#This Row],[MntWines]:[MntGoldProds]])</f>
        <v>235</v>
      </c>
      <c r="AD867" s="13">
        <f>AVERAGE(Table13[[#This Row],[MntWines]:[MntGoldProds]])</f>
        <v>39.166666666666664</v>
      </c>
      <c r="AG867">
        <f>SUM(Table13[[#This Row],[NumDealsPurchases]:[NumStorePurchases]])</f>
        <v>16</v>
      </c>
      <c r="AH867" s="14">
        <f>44232-Table13[[#This Row],[Dt_Customer]]</f>
        <v>2607</v>
      </c>
      <c r="AJ867" s="13">
        <f>Table13[[#This Row],[NumDealsPurchases]]/Table13[[#This Row],[Total Number of Purchases]]*100</f>
        <v>37.5</v>
      </c>
      <c r="AK867">
        <f>6-ROUNDUP(_xlfn.PERCENTRANK.INC(Table13[Recency],Table13[[#This Row],[Recency]])*5, 0)</f>
        <v>5</v>
      </c>
      <c r="AL867" s="15">
        <f>ROUNDUP(_xlfn.PERCENTRANK.INC(Table13[Total Number of Purchases],Table13[[#This Row],[Total Number of Purchases]])*5,0)</f>
        <v>3</v>
      </c>
      <c r="AM867" s="15">
        <f>ROUNDUP(_xlfn.PERCENTRANK.INC(Table13[Total Spend],Table13[[#This Row],[Total Spend]])*5,0)</f>
        <v>3</v>
      </c>
      <c r="AN867" s="15" t="str">
        <f>Table13[[#This Row],[Recency Score]]&amp;Table13[[#This Row],[Frequency Score]]&amp;Table13[[#This Row],[Monetary Score]]</f>
        <v>533</v>
      </c>
      <c r="AO867" s="15" t="str">
        <f>IF(AN867="555","Champions",
IF(AND(LEFT(AN867,1)="5", MID(AN867,2,1)&gt;="3"),"Loyal Customers",
IF(MID(AN867,2,1)="5","Frequent Buyers",
IF(RIGHT(AN867,1)="5","Big Spenders",
IF(LEFT(AN867,1)="4","Potential Loyalists",
IF(LEFT(AN867,1)="3","Needs Attention",
IF(LEFT(AN867,1)="2","About to Sleep",
IF(LEFT(AN867,1)="1","Lost",
IF(LEFT(AN867,1)&lt;="2","At Risk","Others")))))))))</f>
        <v>Loyal Customers</v>
      </c>
    </row>
    <row r="868" spans="1:41" x14ac:dyDescent="0.3">
      <c r="A868">
        <v>2930</v>
      </c>
      <c r="B868">
        <v>1978</v>
      </c>
      <c r="C868" t="s">
        <v>41</v>
      </c>
      <c r="D868" t="s">
        <v>31</v>
      </c>
      <c r="E868">
        <v>68092</v>
      </c>
      <c r="F868">
        <v>0</v>
      </c>
      <c r="G868">
        <v>0</v>
      </c>
      <c r="H868" s="1">
        <v>41624</v>
      </c>
      <c r="I868">
        <v>7</v>
      </c>
      <c r="J868">
        <v>852</v>
      </c>
      <c r="K868">
        <v>60</v>
      </c>
      <c r="L868">
        <v>207</v>
      </c>
      <c r="M868">
        <v>78</v>
      </c>
      <c r="N868">
        <v>36</v>
      </c>
      <c r="O868">
        <v>48</v>
      </c>
      <c r="P868">
        <v>2</v>
      </c>
      <c r="Q868">
        <v>2</v>
      </c>
      <c r="R868">
        <v>6</v>
      </c>
      <c r="S868">
        <v>10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 t="s">
        <v>43</v>
      </c>
      <c r="AC868" s="13">
        <f>SUM(Table13[[#This Row],[MntWines]:[MntGoldProds]])</f>
        <v>1281</v>
      </c>
      <c r="AD868" s="13">
        <f>AVERAGE(Table13[[#This Row],[MntWines]:[MntGoldProds]])</f>
        <v>213.5</v>
      </c>
      <c r="AG868">
        <f>SUM(Table13[[#This Row],[NumDealsPurchases]:[NumStorePurchases]])</f>
        <v>20</v>
      </c>
      <c r="AH868" s="14">
        <f>44232-Table13[[#This Row],[Dt_Customer]]</f>
        <v>2608</v>
      </c>
      <c r="AJ868" s="13">
        <f>Table13[[#This Row],[NumDealsPurchases]]/Table13[[#This Row],[Total Number of Purchases]]*100</f>
        <v>10</v>
      </c>
      <c r="AK868">
        <f>6-ROUNDUP(_xlfn.PERCENTRANK.INC(Table13[Recency],Table13[[#This Row],[Recency]])*5, 0)</f>
        <v>5</v>
      </c>
      <c r="AL868" s="15">
        <f>ROUNDUP(_xlfn.PERCENTRANK.INC(Table13[Total Number of Purchases],Table13[[#This Row],[Total Number of Purchases]])*5,0)</f>
        <v>4</v>
      </c>
      <c r="AM868" s="15">
        <f>ROUNDUP(_xlfn.PERCENTRANK.INC(Table13[Total Spend],Table13[[#This Row],[Total Spend]])*5,0)</f>
        <v>5</v>
      </c>
      <c r="AN868" s="15" t="str">
        <f>Table13[[#This Row],[Recency Score]]&amp;Table13[[#This Row],[Frequency Score]]&amp;Table13[[#This Row],[Monetary Score]]</f>
        <v>545</v>
      </c>
      <c r="AO868" s="15" t="str">
        <f>IF(AN868="555","Champions",
IF(AND(LEFT(AN868,1)="5", MID(AN868,2,1)&gt;="3"),"Loyal Customers",
IF(MID(AN868,2,1)="5","Frequent Buyers",
IF(RIGHT(AN868,1)="5","Big Spenders",
IF(LEFT(AN868,1)="4","Potential Loyalists",
IF(LEFT(AN868,1)="3","Needs Attention",
IF(LEFT(AN868,1)="2","About to Sleep",
IF(LEFT(AN868,1)="1","Lost",
IF(LEFT(AN868,1)&lt;="2","At Risk","Others")))))))))</f>
        <v>Loyal Customers</v>
      </c>
    </row>
    <row r="869" spans="1:41" x14ac:dyDescent="0.3">
      <c r="A869">
        <v>10949</v>
      </c>
      <c r="B869">
        <v>1963</v>
      </c>
      <c r="C869" t="s">
        <v>37</v>
      </c>
      <c r="D869" t="s">
        <v>29</v>
      </c>
      <c r="E869">
        <v>72968</v>
      </c>
      <c r="F869">
        <v>0</v>
      </c>
      <c r="G869">
        <v>0</v>
      </c>
      <c r="H869" s="1">
        <v>41624</v>
      </c>
      <c r="I869">
        <v>8</v>
      </c>
      <c r="J869">
        <v>1092</v>
      </c>
      <c r="K869">
        <v>37</v>
      </c>
      <c r="L869">
        <v>592</v>
      </c>
      <c r="M869">
        <v>145</v>
      </c>
      <c r="N869">
        <v>37</v>
      </c>
      <c r="O869">
        <v>55</v>
      </c>
      <c r="P869">
        <v>1</v>
      </c>
      <c r="Q869">
        <v>5</v>
      </c>
      <c r="R869">
        <v>5</v>
      </c>
      <c r="S869">
        <v>8</v>
      </c>
      <c r="T869">
        <v>3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 t="s">
        <v>30</v>
      </c>
      <c r="AC869" s="13">
        <f>SUM(Table13[[#This Row],[MntWines]:[MntGoldProds]])</f>
        <v>1958</v>
      </c>
      <c r="AD869" s="13">
        <f>AVERAGE(Table13[[#This Row],[MntWines]:[MntGoldProds]])</f>
        <v>326.33333333333331</v>
      </c>
      <c r="AG869">
        <f>SUM(Table13[[#This Row],[NumDealsPurchases]:[NumStorePurchases]])</f>
        <v>19</v>
      </c>
      <c r="AH869" s="14">
        <f>44232-Table13[[#This Row],[Dt_Customer]]</f>
        <v>2608</v>
      </c>
      <c r="AJ869" s="13">
        <f>Table13[[#This Row],[NumDealsPurchases]]/Table13[[#This Row],[Total Number of Purchases]]*100</f>
        <v>5.2631578947368416</v>
      </c>
      <c r="AK869">
        <f>6-ROUNDUP(_xlfn.PERCENTRANK.INC(Table13[Recency],Table13[[#This Row],[Recency]])*5, 0)</f>
        <v>5</v>
      </c>
      <c r="AL869" s="15">
        <f>ROUNDUP(_xlfn.PERCENTRANK.INC(Table13[Total Number of Purchases],Table13[[#This Row],[Total Number of Purchases]])*5,0)</f>
        <v>4</v>
      </c>
      <c r="AM869" s="15">
        <f>ROUNDUP(_xlfn.PERCENTRANK.INC(Table13[Total Spend],Table13[[#This Row],[Total Spend]])*5,0)</f>
        <v>5</v>
      </c>
      <c r="AN869" s="15" t="str">
        <f>Table13[[#This Row],[Recency Score]]&amp;Table13[[#This Row],[Frequency Score]]&amp;Table13[[#This Row],[Monetary Score]]</f>
        <v>545</v>
      </c>
      <c r="AO869" s="15" t="str">
        <f>IF(AN869="555","Champions",
IF(AND(LEFT(AN869,1)="5", MID(AN869,2,1)&gt;="3"),"Loyal Customers",
IF(MID(AN869,2,1)="5","Frequent Buyers",
IF(RIGHT(AN869,1)="5","Big Spenders",
IF(LEFT(AN869,1)="4","Potential Loyalists",
IF(LEFT(AN869,1)="3","Needs Attention",
IF(LEFT(AN869,1)="2","About to Sleep",
IF(LEFT(AN869,1)="1","Lost",
IF(LEFT(AN869,1)&lt;="2","At Risk","Others")))))))))</f>
        <v>Loyal Customers</v>
      </c>
    </row>
    <row r="870" spans="1:41" x14ac:dyDescent="0.3">
      <c r="A870">
        <v>2727</v>
      </c>
      <c r="B870">
        <v>1973</v>
      </c>
      <c r="C870" t="s">
        <v>28</v>
      </c>
      <c r="D870" t="s">
        <v>35</v>
      </c>
      <c r="E870">
        <v>57100</v>
      </c>
      <c r="F870">
        <v>0</v>
      </c>
      <c r="G870">
        <v>0</v>
      </c>
      <c r="H870" s="1">
        <v>41612</v>
      </c>
      <c r="I870">
        <v>19</v>
      </c>
      <c r="J870">
        <v>181</v>
      </c>
      <c r="K870">
        <v>21</v>
      </c>
      <c r="L870">
        <v>69</v>
      </c>
      <c r="M870">
        <v>39</v>
      </c>
      <c r="N870">
        <v>3</v>
      </c>
      <c r="O870">
        <v>96</v>
      </c>
      <c r="P870">
        <v>1</v>
      </c>
      <c r="Q870">
        <v>3</v>
      </c>
      <c r="R870">
        <v>3</v>
      </c>
      <c r="S870">
        <v>6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43</v>
      </c>
      <c r="AC870" s="13">
        <f>SUM(Table13[[#This Row],[MntWines]:[MntGoldProds]])</f>
        <v>409</v>
      </c>
      <c r="AD870" s="13">
        <f>AVERAGE(Table13[[#This Row],[MntWines]:[MntGoldProds]])</f>
        <v>68.166666666666671</v>
      </c>
      <c r="AG870">
        <f>SUM(Table13[[#This Row],[NumDealsPurchases]:[NumStorePurchases]])</f>
        <v>13</v>
      </c>
      <c r="AH870" s="14">
        <f>44232-Table13[[#This Row],[Dt_Customer]]</f>
        <v>2620</v>
      </c>
      <c r="AJ870" s="13">
        <f>Table13[[#This Row],[NumDealsPurchases]]/Table13[[#This Row],[Total Number of Purchases]]*100</f>
        <v>7.6923076923076925</v>
      </c>
      <c r="AK870">
        <f>6-ROUNDUP(_xlfn.PERCENTRANK.INC(Table13[Recency],Table13[[#This Row],[Recency]])*5, 0)</f>
        <v>5</v>
      </c>
      <c r="AL870" s="15">
        <f>ROUNDUP(_xlfn.PERCENTRANK.INC(Table13[Total Number of Purchases],Table13[[#This Row],[Total Number of Purchases]])*5,0)</f>
        <v>3</v>
      </c>
      <c r="AM870" s="15">
        <f>ROUNDUP(_xlfn.PERCENTRANK.INC(Table13[Total Spend],Table13[[#This Row],[Total Spend]])*5,0)</f>
        <v>3</v>
      </c>
      <c r="AN870" s="15" t="str">
        <f>Table13[[#This Row],[Recency Score]]&amp;Table13[[#This Row],[Frequency Score]]&amp;Table13[[#This Row],[Monetary Score]]</f>
        <v>533</v>
      </c>
      <c r="AO870" s="15" t="str">
        <f>IF(AN870="555","Champions",
IF(AND(LEFT(AN870,1)="5", MID(AN870,2,1)&gt;="3"),"Loyal Customers",
IF(MID(AN870,2,1)="5","Frequent Buyers",
IF(RIGHT(AN870,1)="5","Big Spenders",
IF(LEFT(AN870,1)="4","Potential Loyalists",
IF(LEFT(AN870,1)="3","Needs Attention",
IF(LEFT(AN870,1)="2","About to Sleep",
IF(LEFT(AN870,1)="1","Lost",
IF(LEFT(AN870,1)&lt;="2","At Risk","Others")))))))))</f>
        <v>Loyal Customers</v>
      </c>
    </row>
    <row r="871" spans="1:41" x14ac:dyDescent="0.3">
      <c r="A871">
        <v>9529</v>
      </c>
      <c r="B871">
        <v>1990</v>
      </c>
      <c r="C871" t="s">
        <v>28</v>
      </c>
      <c r="D871" t="s">
        <v>33</v>
      </c>
      <c r="E871">
        <v>73687</v>
      </c>
      <c r="F871">
        <v>0</v>
      </c>
      <c r="G871">
        <v>0</v>
      </c>
      <c r="H871" s="1">
        <v>41606</v>
      </c>
      <c r="I871">
        <v>8</v>
      </c>
      <c r="J871">
        <v>559</v>
      </c>
      <c r="K871">
        <v>153</v>
      </c>
      <c r="L871">
        <v>503</v>
      </c>
      <c r="M871">
        <v>218</v>
      </c>
      <c r="N871">
        <v>13</v>
      </c>
      <c r="O871">
        <v>181</v>
      </c>
      <c r="P871">
        <v>1</v>
      </c>
      <c r="Q871">
        <v>3</v>
      </c>
      <c r="R871">
        <v>9</v>
      </c>
      <c r="S871">
        <v>9</v>
      </c>
      <c r="T871">
        <v>2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 t="s">
        <v>43</v>
      </c>
      <c r="AC871" s="13">
        <f>SUM(Table13[[#This Row],[MntWines]:[MntGoldProds]])</f>
        <v>1627</v>
      </c>
      <c r="AD871" s="13">
        <f>AVERAGE(Table13[[#This Row],[MntWines]:[MntGoldProds]])</f>
        <v>271.16666666666669</v>
      </c>
      <c r="AG871">
        <f>SUM(Table13[[#This Row],[NumDealsPurchases]:[NumStorePurchases]])</f>
        <v>22</v>
      </c>
      <c r="AH871" s="14">
        <f>44232-Table13[[#This Row],[Dt_Customer]]</f>
        <v>2626</v>
      </c>
      <c r="AJ871" s="13">
        <f>Table13[[#This Row],[NumDealsPurchases]]/Table13[[#This Row],[Total Number of Purchases]]*100</f>
        <v>4.5454545454545459</v>
      </c>
      <c r="AK871">
        <f>6-ROUNDUP(_xlfn.PERCENTRANK.INC(Table13[Recency],Table13[[#This Row],[Recency]])*5, 0)</f>
        <v>5</v>
      </c>
      <c r="AL871" s="15">
        <f>ROUNDUP(_xlfn.PERCENTRANK.INC(Table13[Total Number of Purchases],Table13[[#This Row],[Total Number of Purchases]])*5,0)</f>
        <v>4</v>
      </c>
      <c r="AM871" s="15">
        <f>ROUNDUP(_xlfn.PERCENTRANK.INC(Table13[Total Spend],Table13[[#This Row],[Total Spend]])*5,0)</f>
        <v>5</v>
      </c>
      <c r="AN871" s="15" t="str">
        <f>Table13[[#This Row],[Recency Score]]&amp;Table13[[#This Row],[Frequency Score]]&amp;Table13[[#This Row],[Monetary Score]]</f>
        <v>545</v>
      </c>
      <c r="AO871" s="15" t="str">
        <f>IF(AN871="555","Champions",
IF(AND(LEFT(AN871,1)="5", MID(AN871,2,1)&gt;="3"),"Loyal Customers",
IF(MID(AN871,2,1)="5","Frequent Buyers",
IF(RIGHT(AN871,1)="5","Big Spenders",
IF(LEFT(AN871,1)="4","Potential Loyalists",
IF(LEFT(AN871,1)="3","Needs Attention",
IF(LEFT(AN871,1)="2","About to Sleep",
IF(LEFT(AN871,1)="1","Lost",
IF(LEFT(AN871,1)&lt;="2","At Risk","Others")))))))))</f>
        <v>Loyal Customers</v>
      </c>
    </row>
    <row r="872" spans="1:41" x14ac:dyDescent="0.3">
      <c r="A872">
        <v>3799</v>
      </c>
      <c r="B872">
        <v>1955</v>
      </c>
      <c r="C872" t="s">
        <v>28</v>
      </c>
      <c r="D872" t="s">
        <v>33</v>
      </c>
      <c r="E872">
        <v>67225</v>
      </c>
      <c r="F872">
        <v>0</v>
      </c>
      <c r="G872">
        <v>1</v>
      </c>
      <c r="H872" s="1">
        <v>41604</v>
      </c>
      <c r="I872">
        <v>4</v>
      </c>
      <c r="J872">
        <v>315</v>
      </c>
      <c r="K872">
        <v>35</v>
      </c>
      <c r="L872">
        <v>322</v>
      </c>
      <c r="M872">
        <v>46</v>
      </c>
      <c r="N872">
        <v>7</v>
      </c>
      <c r="O872">
        <v>143</v>
      </c>
      <c r="P872">
        <v>3</v>
      </c>
      <c r="Q872">
        <v>7</v>
      </c>
      <c r="R872">
        <v>2</v>
      </c>
      <c r="S872">
        <v>11</v>
      </c>
      <c r="T872">
        <v>5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34</v>
      </c>
      <c r="AC872" s="13">
        <f>SUM(Table13[[#This Row],[MntWines]:[MntGoldProds]])</f>
        <v>868</v>
      </c>
      <c r="AD872" s="13">
        <f>AVERAGE(Table13[[#This Row],[MntWines]:[MntGoldProds]])</f>
        <v>144.66666666666666</v>
      </c>
      <c r="AG872">
        <f>SUM(Table13[[#This Row],[NumDealsPurchases]:[NumStorePurchases]])</f>
        <v>23</v>
      </c>
      <c r="AH872" s="14">
        <f>44232-Table13[[#This Row],[Dt_Customer]]</f>
        <v>2628</v>
      </c>
      <c r="AJ872" s="13">
        <f>Table13[[#This Row],[NumDealsPurchases]]/Table13[[#This Row],[Total Number of Purchases]]*100</f>
        <v>13.043478260869565</v>
      </c>
      <c r="AK872">
        <f>6-ROUNDUP(_xlfn.PERCENTRANK.INC(Table13[Recency],Table13[[#This Row],[Recency]])*5, 0)</f>
        <v>5</v>
      </c>
      <c r="AL872" s="15">
        <f>ROUNDUP(_xlfn.PERCENTRANK.INC(Table13[Total Number of Purchases],Table13[[#This Row],[Total Number of Purchases]])*5,0)</f>
        <v>5</v>
      </c>
      <c r="AM872" s="15">
        <f>ROUNDUP(_xlfn.PERCENTRANK.INC(Table13[Total Spend],Table13[[#This Row],[Total Spend]])*5,0)</f>
        <v>4</v>
      </c>
      <c r="AN872" s="15" t="str">
        <f>Table13[[#This Row],[Recency Score]]&amp;Table13[[#This Row],[Frequency Score]]&amp;Table13[[#This Row],[Monetary Score]]</f>
        <v>554</v>
      </c>
      <c r="AO872" s="15" t="str">
        <f>IF(AN872="555","Champions",
IF(AND(LEFT(AN872,1)="5", MID(AN872,2,1)&gt;="3"),"Loyal Customers",
IF(MID(AN872,2,1)="5","Frequent Buyers",
IF(RIGHT(AN872,1)="5","Big Spenders",
IF(LEFT(AN872,1)="4","Potential Loyalists",
IF(LEFT(AN872,1)="3","Needs Attention",
IF(LEFT(AN872,1)="2","About to Sleep",
IF(LEFT(AN872,1)="1","Lost",
IF(LEFT(AN872,1)&lt;="2","At Risk","Others")))))))))</f>
        <v>Loyal Customers</v>
      </c>
    </row>
    <row r="873" spans="1:41" x14ac:dyDescent="0.3">
      <c r="A873">
        <v>8164</v>
      </c>
      <c r="B873">
        <v>1978</v>
      </c>
      <c r="C873" t="s">
        <v>37</v>
      </c>
      <c r="D873" t="s">
        <v>33</v>
      </c>
      <c r="E873">
        <v>82170</v>
      </c>
      <c r="F873">
        <v>0</v>
      </c>
      <c r="G873">
        <v>0</v>
      </c>
      <c r="H873" s="1">
        <v>41603</v>
      </c>
      <c r="I873">
        <v>13</v>
      </c>
      <c r="J873">
        <v>1023</v>
      </c>
      <c r="K873">
        <v>93</v>
      </c>
      <c r="L873">
        <v>651</v>
      </c>
      <c r="M873">
        <v>49</v>
      </c>
      <c r="N873">
        <v>55</v>
      </c>
      <c r="O873">
        <v>37</v>
      </c>
      <c r="P873">
        <v>1</v>
      </c>
      <c r="Q873">
        <v>5</v>
      </c>
      <c r="R873">
        <v>6</v>
      </c>
      <c r="S873">
        <v>7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43</v>
      </c>
      <c r="AC873" s="13">
        <f>SUM(Table13[[#This Row],[MntWines]:[MntGoldProds]])</f>
        <v>1908</v>
      </c>
      <c r="AD873" s="13">
        <f>AVERAGE(Table13[[#This Row],[MntWines]:[MntGoldProds]])</f>
        <v>318</v>
      </c>
      <c r="AG873">
        <f>SUM(Table13[[#This Row],[NumDealsPurchases]:[NumStorePurchases]])</f>
        <v>19</v>
      </c>
      <c r="AH873" s="14">
        <f>44232-Table13[[#This Row],[Dt_Customer]]</f>
        <v>2629</v>
      </c>
      <c r="AJ873" s="13">
        <f>Table13[[#This Row],[NumDealsPurchases]]/Table13[[#This Row],[Total Number of Purchases]]*100</f>
        <v>5.2631578947368416</v>
      </c>
      <c r="AK873">
        <f>6-ROUNDUP(_xlfn.PERCENTRANK.INC(Table13[Recency],Table13[[#This Row],[Recency]])*5, 0)</f>
        <v>5</v>
      </c>
      <c r="AL873" s="15">
        <f>ROUNDUP(_xlfn.PERCENTRANK.INC(Table13[Total Number of Purchases],Table13[[#This Row],[Total Number of Purchases]])*5,0)</f>
        <v>4</v>
      </c>
      <c r="AM873" s="15">
        <f>ROUNDUP(_xlfn.PERCENTRANK.INC(Table13[Total Spend],Table13[[#This Row],[Total Spend]])*5,0)</f>
        <v>5</v>
      </c>
      <c r="AN873" s="15" t="str">
        <f>Table13[[#This Row],[Recency Score]]&amp;Table13[[#This Row],[Frequency Score]]&amp;Table13[[#This Row],[Monetary Score]]</f>
        <v>545</v>
      </c>
      <c r="AO873" s="15" t="str">
        <f>IF(AN873="555","Champions",
IF(AND(LEFT(AN873,1)="5", MID(AN873,2,1)&gt;="3"),"Loyal Customers",
IF(MID(AN873,2,1)="5","Frequent Buyers",
IF(RIGHT(AN873,1)="5","Big Spenders",
IF(LEFT(AN873,1)="4","Potential Loyalists",
IF(LEFT(AN873,1)="3","Needs Attention",
IF(LEFT(AN873,1)="2","About to Sleep",
IF(LEFT(AN873,1)="1","Lost",
IF(LEFT(AN873,1)&lt;="2","At Risk","Others")))))))))</f>
        <v>Loyal Customers</v>
      </c>
    </row>
    <row r="874" spans="1:41" x14ac:dyDescent="0.3">
      <c r="A874">
        <v>9790</v>
      </c>
      <c r="B874">
        <v>1957</v>
      </c>
      <c r="C874" t="s">
        <v>28</v>
      </c>
      <c r="D874" t="s">
        <v>31</v>
      </c>
      <c r="E874">
        <v>78499</v>
      </c>
      <c r="F874">
        <v>0</v>
      </c>
      <c r="G874">
        <v>0</v>
      </c>
      <c r="H874" s="1">
        <v>41601</v>
      </c>
      <c r="I874">
        <v>12</v>
      </c>
      <c r="J874">
        <v>912</v>
      </c>
      <c r="K874">
        <v>72</v>
      </c>
      <c r="L874">
        <v>170</v>
      </c>
      <c r="M874">
        <v>47</v>
      </c>
      <c r="N874">
        <v>36</v>
      </c>
      <c r="O874">
        <v>97</v>
      </c>
      <c r="P874">
        <v>1</v>
      </c>
      <c r="Q874">
        <v>11</v>
      </c>
      <c r="R874">
        <v>3</v>
      </c>
      <c r="S874">
        <v>4</v>
      </c>
      <c r="T874">
        <v>4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>
        <v>0</v>
      </c>
      <c r="AB874" t="s">
        <v>32</v>
      </c>
      <c r="AC874" s="13">
        <f>SUM(Table13[[#This Row],[MntWines]:[MntGoldProds]])</f>
        <v>1334</v>
      </c>
      <c r="AD874" s="13">
        <f>AVERAGE(Table13[[#This Row],[MntWines]:[MntGoldProds]])</f>
        <v>222.33333333333334</v>
      </c>
      <c r="AG874">
        <f>SUM(Table13[[#This Row],[NumDealsPurchases]:[NumStorePurchases]])</f>
        <v>19</v>
      </c>
      <c r="AH874" s="14">
        <f>44232-Table13[[#This Row],[Dt_Customer]]</f>
        <v>2631</v>
      </c>
      <c r="AJ874" s="13">
        <f>Table13[[#This Row],[NumDealsPurchases]]/Table13[[#This Row],[Total Number of Purchases]]*100</f>
        <v>5.2631578947368416</v>
      </c>
      <c r="AK874">
        <f>6-ROUNDUP(_xlfn.PERCENTRANK.INC(Table13[Recency],Table13[[#This Row],[Recency]])*5, 0)</f>
        <v>5</v>
      </c>
      <c r="AL874" s="15">
        <f>ROUNDUP(_xlfn.PERCENTRANK.INC(Table13[Total Number of Purchases],Table13[[#This Row],[Total Number of Purchases]])*5,0)</f>
        <v>4</v>
      </c>
      <c r="AM874" s="15">
        <f>ROUNDUP(_xlfn.PERCENTRANK.INC(Table13[Total Spend],Table13[[#This Row],[Total Spend]])*5,0)</f>
        <v>5</v>
      </c>
      <c r="AN874" s="15" t="str">
        <f>Table13[[#This Row],[Recency Score]]&amp;Table13[[#This Row],[Frequency Score]]&amp;Table13[[#This Row],[Monetary Score]]</f>
        <v>545</v>
      </c>
      <c r="AO874" s="15" t="str">
        <f>IF(AN874="555","Champions",
IF(AND(LEFT(AN874,1)="5", MID(AN874,2,1)&gt;="3"),"Loyal Customers",
IF(MID(AN874,2,1)="5","Frequent Buyers",
IF(RIGHT(AN874,1)="5","Big Spenders",
IF(LEFT(AN874,1)="4","Potential Loyalists",
IF(LEFT(AN874,1)="3","Needs Attention",
IF(LEFT(AN874,1)="2","About to Sleep",
IF(LEFT(AN874,1)="1","Lost",
IF(LEFT(AN874,1)&lt;="2","At Risk","Others")))))))))</f>
        <v>Loyal Customers</v>
      </c>
    </row>
    <row r="875" spans="1:41" x14ac:dyDescent="0.3">
      <c r="A875">
        <v>5626</v>
      </c>
      <c r="B875">
        <v>1964</v>
      </c>
      <c r="C875" t="s">
        <v>37</v>
      </c>
      <c r="D875" t="s">
        <v>31</v>
      </c>
      <c r="E875">
        <v>61798</v>
      </c>
      <c r="F875">
        <v>0</v>
      </c>
      <c r="G875">
        <v>0</v>
      </c>
      <c r="H875" s="1">
        <v>41601</v>
      </c>
      <c r="I875">
        <v>13</v>
      </c>
      <c r="J875">
        <v>338</v>
      </c>
      <c r="K875">
        <v>4</v>
      </c>
      <c r="L875">
        <v>89</v>
      </c>
      <c r="M875">
        <v>11</v>
      </c>
      <c r="N875">
        <v>8</v>
      </c>
      <c r="O875">
        <v>13</v>
      </c>
      <c r="P875">
        <v>1</v>
      </c>
      <c r="Q875">
        <v>4</v>
      </c>
      <c r="R875">
        <v>2</v>
      </c>
      <c r="S875">
        <v>9</v>
      </c>
      <c r="T875">
        <v>4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30</v>
      </c>
      <c r="AC875" s="13">
        <f>SUM(Table13[[#This Row],[MntWines]:[MntGoldProds]])</f>
        <v>463</v>
      </c>
      <c r="AD875" s="13">
        <f>AVERAGE(Table13[[#This Row],[MntWines]:[MntGoldProds]])</f>
        <v>77.166666666666671</v>
      </c>
      <c r="AG875">
        <f>SUM(Table13[[#This Row],[NumDealsPurchases]:[NumStorePurchases]])</f>
        <v>16</v>
      </c>
      <c r="AH875" s="14">
        <f>44232-Table13[[#This Row],[Dt_Customer]]</f>
        <v>2631</v>
      </c>
      <c r="AJ875" s="13">
        <f>Table13[[#This Row],[NumDealsPurchases]]/Table13[[#This Row],[Total Number of Purchases]]*100</f>
        <v>6.25</v>
      </c>
      <c r="AK875">
        <f>6-ROUNDUP(_xlfn.PERCENTRANK.INC(Table13[Recency],Table13[[#This Row],[Recency]])*5, 0)</f>
        <v>5</v>
      </c>
      <c r="AL875" s="15">
        <f>ROUNDUP(_xlfn.PERCENTRANK.INC(Table13[Total Number of Purchases],Table13[[#This Row],[Total Number of Purchases]])*5,0)</f>
        <v>3</v>
      </c>
      <c r="AM875" s="15">
        <f>ROUNDUP(_xlfn.PERCENTRANK.INC(Table13[Total Spend],Table13[[#This Row],[Total Spend]])*5,0)</f>
        <v>3</v>
      </c>
      <c r="AN875" s="15" t="str">
        <f>Table13[[#This Row],[Recency Score]]&amp;Table13[[#This Row],[Frequency Score]]&amp;Table13[[#This Row],[Monetary Score]]</f>
        <v>533</v>
      </c>
      <c r="AO875" s="15" t="str">
        <f>IF(AN875="555","Champions",
IF(AND(LEFT(AN875,1)="5", MID(AN875,2,1)&gt;="3"),"Loyal Customers",
IF(MID(AN875,2,1)="5","Frequent Buyers",
IF(RIGHT(AN875,1)="5","Big Spenders",
IF(LEFT(AN875,1)="4","Potential Loyalists",
IF(LEFT(AN875,1)="3","Needs Attention",
IF(LEFT(AN875,1)="2","About to Sleep",
IF(LEFT(AN875,1)="1","Lost",
IF(LEFT(AN875,1)&lt;="2","At Risk","Others")))))))))</f>
        <v>Loyal Customers</v>
      </c>
    </row>
    <row r="876" spans="1:41" x14ac:dyDescent="0.3">
      <c r="A876">
        <v>10150</v>
      </c>
      <c r="B876">
        <v>1961</v>
      </c>
      <c r="C876" t="s">
        <v>28</v>
      </c>
      <c r="D876" t="s">
        <v>31</v>
      </c>
      <c r="E876">
        <v>86429</v>
      </c>
      <c r="F876">
        <v>0</v>
      </c>
      <c r="G876">
        <v>0</v>
      </c>
      <c r="H876" s="1">
        <v>41599</v>
      </c>
      <c r="I876">
        <v>10</v>
      </c>
      <c r="J876">
        <v>464</v>
      </c>
      <c r="K876">
        <v>28</v>
      </c>
      <c r="L876">
        <v>873</v>
      </c>
      <c r="M876">
        <v>29</v>
      </c>
      <c r="N876">
        <v>18</v>
      </c>
      <c r="O876">
        <v>37</v>
      </c>
      <c r="P876">
        <v>0</v>
      </c>
      <c r="Q876">
        <v>7</v>
      </c>
      <c r="R876">
        <v>4</v>
      </c>
      <c r="S876">
        <v>7</v>
      </c>
      <c r="T876">
        <v>2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 t="s">
        <v>43</v>
      </c>
      <c r="AC876" s="13">
        <f>SUM(Table13[[#This Row],[MntWines]:[MntGoldProds]])</f>
        <v>1449</v>
      </c>
      <c r="AD876" s="13">
        <f>AVERAGE(Table13[[#This Row],[MntWines]:[MntGoldProds]])</f>
        <v>241.5</v>
      </c>
      <c r="AG876">
        <f>SUM(Table13[[#This Row],[NumDealsPurchases]:[NumStorePurchases]])</f>
        <v>18</v>
      </c>
      <c r="AH876" s="14">
        <f>44232-Table13[[#This Row],[Dt_Customer]]</f>
        <v>2633</v>
      </c>
      <c r="AJ876" s="13">
        <f>Table13[[#This Row],[NumDealsPurchases]]/Table13[[#This Row],[Total Number of Purchases]]*100</f>
        <v>0</v>
      </c>
      <c r="AK876">
        <f>6-ROUNDUP(_xlfn.PERCENTRANK.INC(Table13[Recency],Table13[[#This Row],[Recency]])*5, 0)</f>
        <v>5</v>
      </c>
      <c r="AL876" s="15">
        <f>ROUNDUP(_xlfn.PERCENTRANK.INC(Table13[Total Number of Purchases],Table13[[#This Row],[Total Number of Purchases]])*5,0)</f>
        <v>4</v>
      </c>
      <c r="AM876" s="15">
        <f>ROUNDUP(_xlfn.PERCENTRANK.INC(Table13[Total Spend],Table13[[#This Row],[Total Spend]])*5,0)</f>
        <v>5</v>
      </c>
      <c r="AN876" s="15" t="str">
        <f>Table13[[#This Row],[Recency Score]]&amp;Table13[[#This Row],[Frequency Score]]&amp;Table13[[#This Row],[Monetary Score]]</f>
        <v>545</v>
      </c>
      <c r="AO876" s="15" t="str">
        <f>IF(AN876="555","Champions",
IF(AND(LEFT(AN876,1)="5", MID(AN876,2,1)&gt;="3"),"Loyal Customers",
IF(MID(AN876,2,1)="5","Frequent Buyers",
IF(RIGHT(AN876,1)="5","Big Spenders",
IF(LEFT(AN876,1)="4","Potential Loyalists",
IF(LEFT(AN876,1)="3","Needs Attention",
IF(LEFT(AN876,1)="2","About to Sleep",
IF(LEFT(AN876,1)="1","Lost",
IF(LEFT(AN876,1)&lt;="2","At Risk","Others")))))))))</f>
        <v>Loyal Customers</v>
      </c>
    </row>
    <row r="877" spans="1:41" x14ac:dyDescent="0.3">
      <c r="A877">
        <v>10673</v>
      </c>
      <c r="B877">
        <v>1976</v>
      </c>
      <c r="C877" t="s">
        <v>37</v>
      </c>
      <c r="D877" t="s">
        <v>33</v>
      </c>
      <c r="E877">
        <v>68397</v>
      </c>
      <c r="F877">
        <v>0</v>
      </c>
      <c r="G877">
        <v>1</v>
      </c>
      <c r="H877" s="1">
        <v>41595</v>
      </c>
      <c r="I877">
        <v>6</v>
      </c>
      <c r="J877">
        <v>760</v>
      </c>
      <c r="K877">
        <v>80</v>
      </c>
      <c r="L877">
        <v>466</v>
      </c>
      <c r="M877">
        <v>17</v>
      </c>
      <c r="N877">
        <v>13</v>
      </c>
      <c r="O877">
        <v>80</v>
      </c>
      <c r="P877">
        <v>1</v>
      </c>
      <c r="Q877">
        <v>6</v>
      </c>
      <c r="R877">
        <v>9</v>
      </c>
      <c r="S877">
        <v>5</v>
      </c>
      <c r="T877">
        <v>3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43</v>
      </c>
      <c r="AC877" s="13">
        <f>SUM(Table13[[#This Row],[MntWines]:[MntGoldProds]])</f>
        <v>1416</v>
      </c>
      <c r="AD877" s="13">
        <f>AVERAGE(Table13[[#This Row],[MntWines]:[MntGoldProds]])</f>
        <v>236</v>
      </c>
      <c r="AG877">
        <f>SUM(Table13[[#This Row],[NumDealsPurchases]:[NumStorePurchases]])</f>
        <v>21</v>
      </c>
      <c r="AH877" s="14">
        <f>44232-Table13[[#This Row],[Dt_Customer]]</f>
        <v>2637</v>
      </c>
      <c r="AJ877" s="13">
        <f>Table13[[#This Row],[NumDealsPurchases]]/Table13[[#This Row],[Total Number of Purchases]]*100</f>
        <v>4.7619047619047619</v>
      </c>
      <c r="AK877">
        <f>6-ROUNDUP(_xlfn.PERCENTRANK.INC(Table13[Recency],Table13[[#This Row],[Recency]])*5, 0)</f>
        <v>5</v>
      </c>
      <c r="AL877" s="15">
        <f>ROUNDUP(_xlfn.PERCENTRANK.INC(Table13[Total Number of Purchases],Table13[[#This Row],[Total Number of Purchases]])*5,0)</f>
        <v>4</v>
      </c>
      <c r="AM877" s="15">
        <f>ROUNDUP(_xlfn.PERCENTRANK.INC(Table13[Total Spend],Table13[[#This Row],[Total Spend]])*5,0)</f>
        <v>5</v>
      </c>
      <c r="AN877" s="15" t="str">
        <f>Table13[[#This Row],[Recency Score]]&amp;Table13[[#This Row],[Frequency Score]]&amp;Table13[[#This Row],[Monetary Score]]</f>
        <v>545</v>
      </c>
      <c r="AO877" s="15" t="str">
        <f>IF(AN877="555","Champions",
IF(AND(LEFT(AN877,1)="5", MID(AN877,2,1)&gt;="3"),"Loyal Customers",
IF(MID(AN877,2,1)="5","Frequent Buyers",
IF(RIGHT(AN877,1)="5","Big Spenders",
IF(LEFT(AN877,1)="4","Potential Loyalists",
IF(LEFT(AN877,1)="3","Needs Attention",
IF(LEFT(AN877,1)="2","About to Sleep",
IF(LEFT(AN877,1)="1","Lost",
IF(LEFT(AN877,1)&lt;="2","At Risk","Others")))))))))</f>
        <v>Loyal Customers</v>
      </c>
    </row>
    <row r="878" spans="1:41" x14ac:dyDescent="0.3">
      <c r="A878">
        <v>158</v>
      </c>
      <c r="B878">
        <v>1945</v>
      </c>
      <c r="C878" t="s">
        <v>37</v>
      </c>
      <c r="D878" t="s">
        <v>35</v>
      </c>
      <c r="E878">
        <v>71604</v>
      </c>
      <c r="F878">
        <v>0</v>
      </c>
      <c r="G878">
        <v>0</v>
      </c>
      <c r="H878" s="1">
        <v>41595</v>
      </c>
      <c r="I878">
        <v>3</v>
      </c>
      <c r="J878">
        <v>345</v>
      </c>
      <c r="K878">
        <v>53</v>
      </c>
      <c r="L878">
        <v>528</v>
      </c>
      <c r="M878">
        <v>98</v>
      </c>
      <c r="N878">
        <v>75</v>
      </c>
      <c r="O878">
        <v>97</v>
      </c>
      <c r="P878">
        <v>1</v>
      </c>
      <c r="Q878">
        <v>8</v>
      </c>
      <c r="R878">
        <v>3</v>
      </c>
      <c r="S878">
        <v>5</v>
      </c>
      <c r="T878">
        <v>4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1</v>
      </c>
      <c r="AA878">
        <v>0</v>
      </c>
      <c r="AB878" t="s">
        <v>30</v>
      </c>
      <c r="AC878" s="13">
        <f>SUM(Table13[[#This Row],[MntWines]:[MntGoldProds]])</f>
        <v>1196</v>
      </c>
      <c r="AD878" s="13">
        <f>AVERAGE(Table13[[#This Row],[MntWines]:[MntGoldProds]])</f>
        <v>199.33333333333334</v>
      </c>
      <c r="AG878">
        <f>SUM(Table13[[#This Row],[NumDealsPurchases]:[NumStorePurchases]])</f>
        <v>17</v>
      </c>
      <c r="AH878" s="14">
        <f>44232-Table13[[#This Row],[Dt_Customer]]</f>
        <v>2637</v>
      </c>
      <c r="AJ878" s="13">
        <f>Table13[[#This Row],[NumDealsPurchases]]/Table13[[#This Row],[Total Number of Purchases]]*100</f>
        <v>5.8823529411764701</v>
      </c>
      <c r="AK878">
        <f>6-ROUNDUP(_xlfn.PERCENTRANK.INC(Table13[Recency],Table13[[#This Row],[Recency]])*5, 0)</f>
        <v>5</v>
      </c>
      <c r="AL878" s="15">
        <f>ROUNDUP(_xlfn.PERCENTRANK.INC(Table13[Total Number of Purchases],Table13[[#This Row],[Total Number of Purchases]])*5,0)</f>
        <v>3</v>
      </c>
      <c r="AM878" s="15">
        <f>ROUNDUP(_xlfn.PERCENTRANK.INC(Table13[Total Spend],Table13[[#This Row],[Total Spend]])*5,0)</f>
        <v>5</v>
      </c>
      <c r="AN878" s="15" t="str">
        <f>Table13[[#This Row],[Recency Score]]&amp;Table13[[#This Row],[Frequency Score]]&amp;Table13[[#This Row],[Monetary Score]]</f>
        <v>535</v>
      </c>
      <c r="AO878" s="15" t="str">
        <f>IF(AN878="555","Champions",
IF(AND(LEFT(AN878,1)="5", MID(AN878,2,1)&gt;="3"),"Loyal Customers",
IF(MID(AN878,2,1)="5","Frequent Buyers",
IF(RIGHT(AN878,1)="5","Big Spenders",
IF(LEFT(AN878,1)="4","Potential Loyalists",
IF(LEFT(AN878,1)="3","Needs Attention",
IF(LEFT(AN878,1)="2","About to Sleep",
IF(LEFT(AN878,1)="1","Lost",
IF(LEFT(AN878,1)&lt;="2","At Risk","Others")))))))))</f>
        <v>Loyal Customers</v>
      </c>
    </row>
    <row r="879" spans="1:41" x14ac:dyDescent="0.3">
      <c r="A879">
        <v>5172</v>
      </c>
      <c r="B879">
        <v>1976</v>
      </c>
      <c r="C879" t="s">
        <v>41</v>
      </c>
      <c r="D879" t="s">
        <v>35</v>
      </c>
      <c r="E879">
        <v>65104</v>
      </c>
      <c r="F879">
        <v>0</v>
      </c>
      <c r="G879">
        <v>1</v>
      </c>
      <c r="H879" s="1">
        <v>41592</v>
      </c>
      <c r="I879">
        <v>4</v>
      </c>
      <c r="J879">
        <v>738</v>
      </c>
      <c r="K879">
        <v>0</v>
      </c>
      <c r="L879">
        <v>232</v>
      </c>
      <c r="M879">
        <v>13</v>
      </c>
      <c r="N879">
        <v>20</v>
      </c>
      <c r="O879">
        <v>50</v>
      </c>
      <c r="P879">
        <v>2</v>
      </c>
      <c r="Q879">
        <v>3</v>
      </c>
      <c r="R879">
        <v>5</v>
      </c>
      <c r="S879">
        <v>7</v>
      </c>
      <c r="T879">
        <v>7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30</v>
      </c>
      <c r="AC879" s="13">
        <f>SUM(Table13[[#This Row],[MntWines]:[MntGoldProds]])</f>
        <v>1053</v>
      </c>
      <c r="AD879" s="13">
        <f>AVERAGE(Table13[[#This Row],[MntWines]:[MntGoldProds]])</f>
        <v>175.5</v>
      </c>
      <c r="AG879">
        <f>SUM(Table13[[#This Row],[NumDealsPurchases]:[NumStorePurchases]])</f>
        <v>17</v>
      </c>
      <c r="AH879" s="14">
        <f>44232-Table13[[#This Row],[Dt_Customer]]</f>
        <v>2640</v>
      </c>
      <c r="AJ879" s="13">
        <f>Table13[[#This Row],[NumDealsPurchases]]/Table13[[#This Row],[Total Number of Purchases]]*100</f>
        <v>11.76470588235294</v>
      </c>
      <c r="AK879">
        <f>6-ROUNDUP(_xlfn.PERCENTRANK.INC(Table13[Recency],Table13[[#This Row],[Recency]])*5, 0)</f>
        <v>5</v>
      </c>
      <c r="AL879" s="15">
        <f>ROUNDUP(_xlfn.PERCENTRANK.INC(Table13[Total Number of Purchases],Table13[[#This Row],[Total Number of Purchases]])*5,0)</f>
        <v>3</v>
      </c>
      <c r="AM879" s="15">
        <f>ROUNDUP(_xlfn.PERCENTRANK.INC(Table13[Total Spend],Table13[[#This Row],[Total Spend]])*5,0)</f>
        <v>4</v>
      </c>
      <c r="AN879" s="15" t="str">
        <f>Table13[[#This Row],[Recency Score]]&amp;Table13[[#This Row],[Frequency Score]]&amp;Table13[[#This Row],[Monetary Score]]</f>
        <v>534</v>
      </c>
      <c r="AO879" s="15" t="str">
        <f>IF(AN879="555","Champions",
IF(AND(LEFT(AN879,1)="5", MID(AN879,2,1)&gt;="3"),"Loyal Customers",
IF(MID(AN879,2,1)="5","Frequent Buyers",
IF(RIGHT(AN879,1)="5","Big Spenders",
IF(LEFT(AN879,1)="4","Potential Loyalists",
IF(LEFT(AN879,1)="3","Needs Attention",
IF(LEFT(AN879,1)="2","About to Sleep",
IF(LEFT(AN879,1)="1","Lost",
IF(LEFT(AN879,1)&lt;="2","At Risk","Others")))))))))</f>
        <v>Loyal Customers</v>
      </c>
    </row>
    <row r="880" spans="1:41" x14ac:dyDescent="0.3">
      <c r="A880">
        <v>11084</v>
      </c>
      <c r="B880">
        <v>1976</v>
      </c>
      <c r="C880" t="s">
        <v>41</v>
      </c>
      <c r="D880" t="s">
        <v>35</v>
      </c>
      <c r="E880">
        <v>65104</v>
      </c>
      <c r="F880">
        <v>0</v>
      </c>
      <c r="G880">
        <v>1</v>
      </c>
      <c r="H880" s="1">
        <v>41592</v>
      </c>
      <c r="I880">
        <v>4</v>
      </c>
      <c r="J880">
        <v>738</v>
      </c>
      <c r="K880">
        <v>0</v>
      </c>
      <c r="L880">
        <v>232</v>
      </c>
      <c r="M880">
        <v>13</v>
      </c>
      <c r="N880">
        <v>20</v>
      </c>
      <c r="O880">
        <v>50</v>
      </c>
      <c r="P880">
        <v>2</v>
      </c>
      <c r="Q880">
        <v>3</v>
      </c>
      <c r="R880">
        <v>5</v>
      </c>
      <c r="S880">
        <v>7</v>
      </c>
      <c r="T880">
        <v>7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 t="s">
        <v>32</v>
      </c>
      <c r="AC880" s="13">
        <f>SUM(Table13[[#This Row],[MntWines]:[MntGoldProds]])</f>
        <v>1053</v>
      </c>
      <c r="AD880" s="13">
        <f>AVERAGE(Table13[[#This Row],[MntWines]:[MntGoldProds]])</f>
        <v>175.5</v>
      </c>
      <c r="AG880">
        <f>SUM(Table13[[#This Row],[NumDealsPurchases]:[NumStorePurchases]])</f>
        <v>17</v>
      </c>
      <c r="AH880" s="14">
        <f>44232-Table13[[#This Row],[Dt_Customer]]</f>
        <v>2640</v>
      </c>
      <c r="AJ880" s="13">
        <f>Table13[[#This Row],[NumDealsPurchases]]/Table13[[#This Row],[Total Number of Purchases]]*100</f>
        <v>11.76470588235294</v>
      </c>
      <c r="AK880">
        <f>6-ROUNDUP(_xlfn.PERCENTRANK.INC(Table13[Recency],Table13[[#This Row],[Recency]])*5, 0)</f>
        <v>5</v>
      </c>
      <c r="AL880" s="15">
        <f>ROUNDUP(_xlfn.PERCENTRANK.INC(Table13[Total Number of Purchases],Table13[[#This Row],[Total Number of Purchases]])*5,0)</f>
        <v>3</v>
      </c>
      <c r="AM880" s="15">
        <f>ROUNDUP(_xlfn.PERCENTRANK.INC(Table13[Total Spend],Table13[[#This Row],[Total Spend]])*5,0)</f>
        <v>4</v>
      </c>
      <c r="AN880" s="15" t="str">
        <f>Table13[[#This Row],[Recency Score]]&amp;Table13[[#This Row],[Frequency Score]]&amp;Table13[[#This Row],[Monetary Score]]</f>
        <v>534</v>
      </c>
      <c r="AO880" s="15" t="str">
        <f>IF(AN880="555","Champions",
IF(AND(LEFT(AN880,1)="5", MID(AN880,2,1)&gt;="3"),"Loyal Customers",
IF(MID(AN880,2,1)="5","Frequent Buyers",
IF(RIGHT(AN880,1)="5","Big Spenders",
IF(LEFT(AN880,1)="4","Potential Loyalists",
IF(LEFT(AN880,1)="3","Needs Attention",
IF(LEFT(AN880,1)="2","About to Sleep",
IF(LEFT(AN880,1)="1","Lost",
IF(LEFT(AN880,1)&lt;="2","At Risk","Others")))))))))</f>
        <v>Loyal Customers</v>
      </c>
    </row>
    <row r="881" spans="1:41" x14ac:dyDescent="0.3">
      <c r="A881">
        <v>9504</v>
      </c>
      <c r="B881">
        <v>1949</v>
      </c>
      <c r="C881" t="s">
        <v>41</v>
      </c>
      <c r="D881" t="s">
        <v>33</v>
      </c>
      <c r="E881">
        <v>81698</v>
      </c>
      <c r="F881">
        <v>0</v>
      </c>
      <c r="G881">
        <v>0</v>
      </c>
      <c r="H881" s="1">
        <v>41584</v>
      </c>
      <c r="I881">
        <v>4</v>
      </c>
      <c r="J881">
        <v>179</v>
      </c>
      <c r="K881">
        <v>28</v>
      </c>
      <c r="L881">
        <v>520</v>
      </c>
      <c r="M881">
        <v>111</v>
      </c>
      <c r="N881">
        <v>123</v>
      </c>
      <c r="O881">
        <v>47</v>
      </c>
      <c r="P881">
        <v>1</v>
      </c>
      <c r="Q881">
        <v>3</v>
      </c>
      <c r="R881">
        <v>8</v>
      </c>
      <c r="S881">
        <v>13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  <c r="AB881" t="s">
        <v>30</v>
      </c>
      <c r="AC881" s="13">
        <f>SUM(Table13[[#This Row],[MntWines]:[MntGoldProds]])</f>
        <v>1008</v>
      </c>
      <c r="AD881" s="13">
        <f>AVERAGE(Table13[[#This Row],[MntWines]:[MntGoldProds]])</f>
        <v>168</v>
      </c>
      <c r="AG881">
        <f>SUM(Table13[[#This Row],[NumDealsPurchases]:[NumStorePurchases]])</f>
        <v>25</v>
      </c>
      <c r="AH881" s="14">
        <f>44232-Table13[[#This Row],[Dt_Customer]]</f>
        <v>2648</v>
      </c>
      <c r="AJ881" s="13">
        <f>Table13[[#This Row],[NumDealsPurchases]]/Table13[[#This Row],[Total Number of Purchases]]*100</f>
        <v>4</v>
      </c>
      <c r="AK881">
        <f>6-ROUNDUP(_xlfn.PERCENTRANK.INC(Table13[Recency],Table13[[#This Row],[Recency]])*5, 0)</f>
        <v>5</v>
      </c>
      <c r="AL881" s="15">
        <f>ROUNDUP(_xlfn.PERCENTRANK.INC(Table13[Total Number of Purchases],Table13[[#This Row],[Total Number of Purchases]])*5,0)</f>
        <v>5</v>
      </c>
      <c r="AM881" s="15">
        <f>ROUNDUP(_xlfn.PERCENTRANK.INC(Table13[Total Spend],Table13[[#This Row],[Total Spend]])*5,0)</f>
        <v>4</v>
      </c>
      <c r="AN881" s="15" t="str">
        <f>Table13[[#This Row],[Recency Score]]&amp;Table13[[#This Row],[Frequency Score]]&amp;Table13[[#This Row],[Monetary Score]]</f>
        <v>554</v>
      </c>
      <c r="AO881" s="15" t="str">
        <f>IF(AN881="555","Champions",
IF(AND(LEFT(AN881,1)="5", MID(AN881,2,1)&gt;="3"),"Loyal Customers",
IF(MID(AN881,2,1)="5","Frequent Buyers",
IF(RIGHT(AN881,1)="5","Big Spenders",
IF(LEFT(AN881,1)="4","Potential Loyalists",
IF(LEFT(AN881,1)="3","Needs Attention",
IF(LEFT(AN881,1)="2","About to Sleep",
IF(LEFT(AN881,1)="1","Lost",
IF(LEFT(AN881,1)&lt;="2","At Risk","Others")))))))))</f>
        <v>Loyal Customers</v>
      </c>
    </row>
    <row r="882" spans="1:41" x14ac:dyDescent="0.3">
      <c r="A882">
        <v>7143</v>
      </c>
      <c r="B882">
        <v>1955</v>
      </c>
      <c r="C882" t="s">
        <v>38</v>
      </c>
      <c r="D882" t="s">
        <v>35</v>
      </c>
      <c r="E882">
        <v>74805</v>
      </c>
      <c r="F882">
        <v>0</v>
      </c>
      <c r="G882">
        <v>1</v>
      </c>
      <c r="H882" s="1">
        <v>41584</v>
      </c>
      <c r="I882">
        <v>14</v>
      </c>
      <c r="J882">
        <v>209</v>
      </c>
      <c r="K882">
        <v>162</v>
      </c>
      <c r="L882">
        <v>209</v>
      </c>
      <c r="M882">
        <v>41</v>
      </c>
      <c r="N882">
        <v>162</v>
      </c>
      <c r="O882">
        <v>37</v>
      </c>
      <c r="P882">
        <v>5</v>
      </c>
      <c r="Q882">
        <v>4</v>
      </c>
      <c r="R882">
        <v>7</v>
      </c>
      <c r="S882">
        <v>10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30</v>
      </c>
      <c r="AC882" s="13">
        <f>SUM(Table13[[#This Row],[MntWines]:[MntGoldProds]])</f>
        <v>820</v>
      </c>
      <c r="AD882" s="13">
        <f>AVERAGE(Table13[[#This Row],[MntWines]:[MntGoldProds]])</f>
        <v>136.66666666666666</v>
      </c>
      <c r="AG882">
        <f>SUM(Table13[[#This Row],[NumDealsPurchases]:[NumStorePurchases]])</f>
        <v>26</v>
      </c>
      <c r="AH882" s="14">
        <f>44232-Table13[[#This Row],[Dt_Customer]]</f>
        <v>2648</v>
      </c>
      <c r="AJ882" s="13">
        <f>Table13[[#This Row],[NumDealsPurchases]]/Table13[[#This Row],[Total Number of Purchases]]*100</f>
        <v>19.230769230769234</v>
      </c>
      <c r="AK882">
        <f>6-ROUNDUP(_xlfn.PERCENTRANK.INC(Table13[Recency],Table13[[#This Row],[Recency]])*5, 0)</f>
        <v>5</v>
      </c>
      <c r="AL882" s="15">
        <f>ROUNDUP(_xlfn.PERCENTRANK.INC(Table13[Total Number of Purchases],Table13[[#This Row],[Total Number of Purchases]])*5,0)</f>
        <v>5</v>
      </c>
      <c r="AM882" s="15">
        <f>ROUNDUP(_xlfn.PERCENTRANK.INC(Table13[Total Spend],Table13[[#This Row],[Total Spend]])*5,0)</f>
        <v>4</v>
      </c>
      <c r="AN882" s="15" t="str">
        <f>Table13[[#This Row],[Recency Score]]&amp;Table13[[#This Row],[Frequency Score]]&amp;Table13[[#This Row],[Monetary Score]]</f>
        <v>554</v>
      </c>
      <c r="AO882" s="15" t="str">
        <f>IF(AN882="555","Champions",
IF(AND(LEFT(AN882,1)="5", MID(AN882,2,1)&gt;="3"),"Loyal Customers",
IF(MID(AN882,2,1)="5","Frequent Buyers",
IF(RIGHT(AN882,1)="5","Big Spenders",
IF(LEFT(AN882,1)="4","Potential Loyalists",
IF(LEFT(AN882,1)="3","Needs Attention",
IF(LEFT(AN882,1)="2","About to Sleep",
IF(LEFT(AN882,1)="1","Lost",
IF(LEFT(AN882,1)&lt;="2","At Risk","Others")))))))))</f>
        <v>Loyal Customers</v>
      </c>
    </row>
    <row r="883" spans="1:41" x14ac:dyDescent="0.3">
      <c r="A883">
        <v>9930</v>
      </c>
      <c r="B883">
        <v>1944</v>
      </c>
      <c r="C883" t="s">
        <v>37</v>
      </c>
      <c r="D883" t="s">
        <v>31</v>
      </c>
      <c r="E883">
        <v>82716</v>
      </c>
      <c r="F883">
        <v>0</v>
      </c>
      <c r="G883">
        <v>0</v>
      </c>
      <c r="H883" s="1">
        <v>41583</v>
      </c>
      <c r="I883">
        <v>8</v>
      </c>
      <c r="J883">
        <v>606</v>
      </c>
      <c r="K883">
        <v>148</v>
      </c>
      <c r="L883">
        <v>228</v>
      </c>
      <c r="M883">
        <v>15</v>
      </c>
      <c r="N883">
        <v>148</v>
      </c>
      <c r="O883">
        <v>22</v>
      </c>
      <c r="P883">
        <v>1</v>
      </c>
      <c r="Q883">
        <v>6</v>
      </c>
      <c r="R883">
        <v>8</v>
      </c>
      <c r="S883">
        <v>13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32</v>
      </c>
      <c r="AC883" s="13">
        <f>SUM(Table13[[#This Row],[MntWines]:[MntGoldProds]])</f>
        <v>1167</v>
      </c>
      <c r="AD883" s="13">
        <f>AVERAGE(Table13[[#This Row],[MntWines]:[MntGoldProds]])</f>
        <v>194.5</v>
      </c>
      <c r="AG883">
        <f>SUM(Table13[[#This Row],[NumDealsPurchases]:[NumStorePurchases]])</f>
        <v>28</v>
      </c>
      <c r="AH883" s="14">
        <f>44232-Table13[[#This Row],[Dt_Customer]]</f>
        <v>2649</v>
      </c>
      <c r="AJ883" s="13">
        <f>Table13[[#This Row],[NumDealsPurchases]]/Table13[[#This Row],[Total Number of Purchases]]*100</f>
        <v>3.5714285714285712</v>
      </c>
      <c r="AK883">
        <f>6-ROUNDUP(_xlfn.PERCENTRANK.INC(Table13[Recency],Table13[[#This Row],[Recency]])*5, 0)</f>
        <v>5</v>
      </c>
      <c r="AL883" s="15">
        <f>ROUNDUP(_xlfn.PERCENTRANK.INC(Table13[Total Number of Purchases],Table13[[#This Row],[Total Number of Purchases]])*5,0)</f>
        <v>5</v>
      </c>
      <c r="AM883" s="15">
        <f>ROUNDUP(_xlfn.PERCENTRANK.INC(Table13[Total Spend],Table13[[#This Row],[Total Spend]])*5,0)</f>
        <v>4</v>
      </c>
      <c r="AN883" s="15" t="str">
        <f>Table13[[#This Row],[Recency Score]]&amp;Table13[[#This Row],[Frequency Score]]&amp;Table13[[#This Row],[Monetary Score]]</f>
        <v>554</v>
      </c>
      <c r="AO883" s="15" t="str">
        <f>IF(AN883="555","Champions",
IF(AND(LEFT(AN883,1)="5", MID(AN883,2,1)&gt;="3"),"Loyal Customers",
IF(MID(AN883,2,1)="5","Frequent Buyers",
IF(RIGHT(AN883,1)="5","Big Spenders",
IF(LEFT(AN883,1)="4","Potential Loyalists",
IF(LEFT(AN883,1)="3","Needs Attention",
IF(LEFT(AN883,1)="2","About to Sleep",
IF(LEFT(AN883,1)="1","Lost",
IF(LEFT(AN883,1)&lt;="2","At Risk","Others")))))))))</f>
        <v>Loyal Customers</v>
      </c>
    </row>
    <row r="884" spans="1:41" x14ac:dyDescent="0.3">
      <c r="A884">
        <v>10232</v>
      </c>
      <c r="B884">
        <v>1963</v>
      </c>
      <c r="C884" t="s">
        <v>37</v>
      </c>
      <c r="D884" t="s">
        <v>29</v>
      </c>
      <c r="E884">
        <v>48799</v>
      </c>
      <c r="F884">
        <v>0</v>
      </c>
      <c r="G884">
        <v>1</v>
      </c>
      <c r="H884" s="1">
        <v>41583</v>
      </c>
      <c r="I884">
        <v>9</v>
      </c>
      <c r="J884">
        <v>174</v>
      </c>
      <c r="K884">
        <v>18</v>
      </c>
      <c r="L884">
        <v>81</v>
      </c>
      <c r="M884">
        <v>28</v>
      </c>
      <c r="N884">
        <v>6</v>
      </c>
      <c r="O884">
        <v>24</v>
      </c>
      <c r="P884">
        <v>3</v>
      </c>
      <c r="Q884">
        <v>3</v>
      </c>
      <c r="R884">
        <v>2</v>
      </c>
      <c r="S884">
        <v>7</v>
      </c>
      <c r="T884">
        <v>3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t="s">
        <v>30</v>
      </c>
      <c r="AC884" s="13">
        <f>SUM(Table13[[#This Row],[MntWines]:[MntGoldProds]])</f>
        <v>331</v>
      </c>
      <c r="AD884" s="13">
        <f>AVERAGE(Table13[[#This Row],[MntWines]:[MntGoldProds]])</f>
        <v>55.166666666666664</v>
      </c>
      <c r="AG884">
        <f>SUM(Table13[[#This Row],[NumDealsPurchases]:[NumStorePurchases]])</f>
        <v>15</v>
      </c>
      <c r="AH884" s="14">
        <f>44232-Table13[[#This Row],[Dt_Customer]]</f>
        <v>2649</v>
      </c>
      <c r="AJ884" s="13">
        <f>Table13[[#This Row],[NumDealsPurchases]]/Table13[[#This Row],[Total Number of Purchases]]*100</f>
        <v>20</v>
      </c>
      <c r="AK884">
        <f>6-ROUNDUP(_xlfn.PERCENTRANK.INC(Table13[Recency],Table13[[#This Row],[Recency]])*5, 0)</f>
        <v>5</v>
      </c>
      <c r="AL884" s="15">
        <f>ROUNDUP(_xlfn.PERCENTRANK.INC(Table13[Total Number of Purchases],Table13[[#This Row],[Total Number of Purchases]])*5,0)</f>
        <v>3</v>
      </c>
      <c r="AM884" s="15">
        <f>ROUNDUP(_xlfn.PERCENTRANK.INC(Table13[Total Spend],Table13[[#This Row],[Total Spend]])*5,0)</f>
        <v>3</v>
      </c>
      <c r="AN884" s="15" t="str">
        <f>Table13[[#This Row],[Recency Score]]&amp;Table13[[#This Row],[Frequency Score]]&amp;Table13[[#This Row],[Monetary Score]]</f>
        <v>533</v>
      </c>
      <c r="AO884" s="15" t="str">
        <f>IF(AN884="555","Champions",
IF(AND(LEFT(AN884,1)="5", MID(AN884,2,1)&gt;="3"),"Loyal Customers",
IF(MID(AN884,2,1)="5","Frequent Buyers",
IF(RIGHT(AN884,1)="5","Big Spenders",
IF(LEFT(AN884,1)="4","Potential Loyalists",
IF(LEFT(AN884,1)="3","Needs Attention",
IF(LEFT(AN884,1)="2","About to Sleep",
IF(LEFT(AN884,1)="1","Lost",
IF(LEFT(AN884,1)&lt;="2","At Risk","Others")))))))))</f>
        <v>Loyal Customers</v>
      </c>
    </row>
    <row r="885" spans="1:41" x14ac:dyDescent="0.3">
      <c r="A885">
        <v>3388</v>
      </c>
      <c r="B885">
        <v>1967</v>
      </c>
      <c r="C885" t="s">
        <v>28</v>
      </c>
      <c r="D885" t="s">
        <v>29</v>
      </c>
      <c r="E885">
        <v>70844</v>
      </c>
      <c r="F885">
        <v>1</v>
      </c>
      <c r="G885">
        <v>1</v>
      </c>
      <c r="H885" s="1">
        <v>41577</v>
      </c>
      <c r="I885">
        <v>16</v>
      </c>
      <c r="J885">
        <v>129</v>
      </c>
      <c r="K885">
        <v>26</v>
      </c>
      <c r="L885">
        <v>67</v>
      </c>
      <c r="M885">
        <v>3</v>
      </c>
      <c r="N885">
        <v>67</v>
      </c>
      <c r="O885">
        <v>2</v>
      </c>
      <c r="P885">
        <v>5</v>
      </c>
      <c r="Q885">
        <v>6</v>
      </c>
      <c r="R885">
        <v>1</v>
      </c>
      <c r="S885">
        <v>5</v>
      </c>
      <c r="T885">
        <v>7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39</v>
      </c>
      <c r="AC885" s="13">
        <f>SUM(Table13[[#This Row],[MntWines]:[MntGoldProds]])</f>
        <v>294</v>
      </c>
      <c r="AD885" s="13">
        <f>AVERAGE(Table13[[#This Row],[MntWines]:[MntGoldProds]])</f>
        <v>49</v>
      </c>
      <c r="AG885">
        <f>SUM(Table13[[#This Row],[NumDealsPurchases]:[NumStorePurchases]])</f>
        <v>17</v>
      </c>
      <c r="AH885" s="14">
        <f>44232-Table13[[#This Row],[Dt_Customer]]</f>
        <v>2655</v>
      </c>
      <c r="AJ885" s="13">
        <f>Table13[[#This Row],[NumDealsPurchases]]/Table13[[#This Row],[Total Number of Purchases]]*100</f>
        <v>29.411764705882355</v>
      </c>
      <c r="AK885">
        <f>6-ROUNDUP(_xlfn.PERCENTRANK.INC(Table13[Recency],Table13[[#This Row],[Recency]])*5, 0)</f>
        <v>5</v>
      </c>
      <c r="AL885" s="15">
        <f>ROUNDUP(_xlfn.PERCENTRANK.INC(Table13[Total Number of Purchases],Table13[[#This Row],[Total Number of Purchases]])*5,0)</f>
        <v>3</v>
      </c>
      <c r="AM885" s="15">
        <f>ROUNDUP(_xlfn.PERCENTRANK.INC(Table13[Total Spend],Table13[[#This Row],[Total Spend]])*5,0)</f>
        <v>3</v>
      </c>
      <c r="AN885" s="15" t="str">
        <f>Table13[[#This Row],[Recency Score]]&amp;Table13[[#This Row],[Frequency Score]]&amp;Table13[[#This Row],[Monetary Score]]</f>
        <v>533</v>
      </c>
      <c r="AO885" s="15" t="str">
        <f>IF(AN885="555","Champions",
IF(AND(LEFT(AN885,1)="5", MID(AN885,2,1)&gt;="3"),"Loyal Customers",
IF(MID(AN885,2,1)="5","Frequent Buyers",
IF(RIGHT(AN885,1)="5","Big Spenders",
IF(LEFT(AN885,1)="4","Potential Loyalists",
IF(LEFT(AN885,1)="3","Needs Attention",
IF(LEFT(AN885,1)="2","About to Sleep",
IF(LEFT(AN885,1)="1","Lost",
IF(LEFT(AN885,1)&lt;="2","At Risk","Others")))))))))</f>
        <v>Loyal Customers</v>
      </c>
    </row>
    <row r="886" spans="1:41" x14ac:dyDescent="0.3">
      <c r="A886">
        <v>6406</v>
      </c>
      <c r="B886">
        <v>1988</v>
      </c>
      <c r="C886" t="s">
        <v>41</v>
      </c>
      <c r="D886" t="s">
        <v>33</v>
      </c>
      <c r="E886">
        <v>78285</v>
      </c>
      <c r="F886">
        <v>0</v>
      </c>
      <c r="G886">
        <v>0</v>
      </c>
      <c r="H886" s="1">
        <v>41575</v>
      </c>
      <c r="I886">
        <v>13</v>
      </c>
      <c r="J886">
        <v>647</v>
      </c>
      <c r="K886">
        <v>107</v>
      </c>
      <c r="L886">
        <v>391</v>
      </c>
      <c r="M886">
        <v>175</v>
      </c>
      <c r="N886">
        <v>67</v>
      </c>
      <c r="O886">
        <v>40</v>
      </c>
      <c r="P886">
        <v>1</v>
      </c>
      <c r="Q886">
        <v>6</v>
      </c>
      <c r="R886">
        <v>4</v>
      </c>
      <c r="S886">
        <v>10</v>
      </c>
      <c r="T886">
        <v>3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39</v>
      </c>
      <c r="AC886" s="13">
        <f>SUM(Table13[[#This Row],[MntWines]:[MntGoldProds]])</f>
        <v>1427</v>
      </c>
      <c r="AD886" s="13">
        <f>AVERAGE(Table13[[#This Row],[MntWines]:[MntGoldProds]])</f>
        <v>237.83333333333334</v>
      </c>
      <c r="AG886">
        <f>SUM(Table13[[#This Row],[NumDealsPurchases]:[NumStorePurchases]])</f>
        <v>21</v>
      </c>
      <c r="AH886" s="14">
        <f>44232-Table13[[#This Row],[Dt_Customer]]</f>
        <v>2657</v>
      </c>
      <c r="AJ886" s="13">
        <f>Table13[[#This Row],[NumDealsPurchases]]/Table13[[#This Row],[Total Number of Purchases]]*100</f>
        <v>4.7619047619047619</v>
      </c>
      <c r="AK886">
        <f>6-ROUNDUP(_xlfn.PERCENTRANK.INC(Table13[Recency],Table13[[#This Row],[Recency]])*5, 0)</f>
        <v>5</v>
      </c>
      <c r="AL886" s="15">
        <f>ROUNDUP(_xlfn.PERCENTRANK.INC(Table13[Total Number of Purchases],Table13[[#This Row],[Total Number of Purchases]])*5,0)</f>
        <v>4</v>
      </c>
      <c r="AM886" s="15">
        <f>ROUNDUP(_xlfn.PERCENTRANK.INC(Table13[Total Spend],Table13[[#This Row],[Total Spend]])*5,0)</f>
        <v>5</v>
      </c>
      <c r="AN886" s="15" t="str">
        <f>Table13[[#This Row],[Recency Score]]&amp;Table13[[#This Row],[Frequency Score]]&amp;Table13[[#This Row],[Monetary Score]]</f>
        <v>545</v>
      </c>
      <c r="AO886" s="15" t="str">
        <f>IF(AN886="555","Champions",
IF(AND(LEFT(AN886,1)="5", MID(AN886,2,1)&gt;="3"),"Loyal Customers",
IF(MID(AN886,2,1)="5","Frequent Buyers",
IF(RIGHT(AN886,1)="5","Big Spenders",
IF(LEFT(AN886,1)="4","Potential Loyalists",
IF(LEFT(AN886,1)="3","Needs Attention",
IF(LEFT(AN886,1)="2","About to Sleep",
IF(LEFT(AN886,1)="1","Lost",
IF(LEFT(AN886,1)&lt;="2","At Risk","Others")))))))))</f>
        <v>Loyal Customers</v>
      </c>
    </row>
    <row r="887" spans="1:41" x14ac:dyDescent="0.3">
      <c r="A887">
        <v>2324</v>
      </c>
      <c r="B887">
        <v>1972</v>
      </c>
      <c r="C887" t="s">
        <v>28</v>
      </c>
      <c r="D887" t="s">
        <v>35</v>
      </c>
      <c r="E887">
        <v>77044</v>
      </c>
      <c r="F887">
        <v>0</v>
      </c>
      <c r="G887">
        <v>1</v>
      </c>
      <c r="H887" s="1">
        <v>41574</v>
      </c>
      <c r="I887">
        <v>12</v>
      </c>
      <c r="J887">
        <v>625</v>
      </c>
      <c r="K887">
        <v>38</v>
      </c>
      <c r="L887">
        <v>242</v>
      </c>
      <c r="M887">
        <v>50</v>
      </c>
      <c r="N887">
        <v>34</v>
      </c>
      <c r="O887">
        <v>76</v>
      </c>
      <c r="P887">
        <v>2</v>
      </c>
      <c r="Q887">
        <v>7</v>
      </c>
      <c r="R887">
        <v>11</v>
      </c>
      <c r="S887">
        <v>11</v>
      </c>
      <c r="T887">
        <v>4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 t="s">
        <v>30</v>
      </c>
      <c r="AC887" s="13">
        <f>SUM(Table13[[#This Row],[MntWines]:[MntGoldProds]])</f>
        <v>1065</v>
      </c>
      <c r="AD887" s="13">
        <f>AVERAGE(Table13[[#This Row],[MntWines]:[MntGoldProds]])</f>
        <v>177.5</v>
      </c>
      <c r="AG887">
        <f>SUM(Table13[[#This Row],[NumDealsPurchases]:[NumStorePurchases]])</f>
        <v>31</v>
      </c>
      <c r="AH887" s="14">
        <f>44232-Table13[[#This Row],[Dt_Customer]]</f>
        <v>2658</v>
      </c>
      <c r="AJ887" s="13">
        <f>Table13[[#This Row],[NumDealsPurchases]]/Table13[[#This Row],[Total Number of Purchases]]*100</f>
        <v>6.4516129032258061</v>
      </c>
      <c r="AK887">
        <f>6-ROUNDUP(_xlfn.PERCENTRANK.INC(Table13[Recency],Table13[[#This Row],[Recency]])*5, 0)</f>
        <v>5</v>
      </c>
      <c r="AL887" s="15">
        <f>ROUNDUP(_xlfn.PERCENTRANK.INC(Table13[Total Number of Purchases],Table13[[#This Row],[Total Number of Purchases]])*5,0)</f>
        <v>5</v>
      </c>
      <c r="AM887" s="15">
        <f>ROUNDUP(_xlfn.PERCENTRANK.INC(Table13[Total Spend],Table13[[#This Row],[Total Spend]])*5,0)</f>
        <v>4</v>
      </c>
      <c r="AN887" s="15" t="str">
        <f>Table13[[#This Row],[Recency Score]]&amp;Table13[[#This Row],[Frequency Score]]&amp;Table13[[#This Row],[Monetary Score]]</f>
        <v>554</v>
      </c>
      <c r="AO887" s="15" t="str">
        <f>IF(AN887="555","Champions",
IF(AND(LEFT(AN887,1)="5", MID(AN887,2,1)&gt;="3"),"Loyal Customers",
IF(MID(AN887,2,1)="5","Frequent Buyers",
IF(RIGHT(AN887,1)="5","Big Spenders",
IF(LEFT(AN887,1)="4","Potential Loyalists",
IF(LEFT(AN887,1)="3","Needs Attention",
IF(LEFT(AN887,1)="2","About to Sleep",
IF(LEFT(AN887,1)="1","Lost",
IF(LEFT(AN887,1)&lt;="2","At Risk","Others")))))))))</f>
        <v>Loyal Customers</v>
      </c>
    </row>
    <row r="888" spans="1:41" x14ac:dyDescent="0.3">
      <c r="A888">
        <v>3967</v>
      </c>
      <c r="B888">
        <v>1971</v>
      </c>
      <c r="C888" t="s">
        <v>37</v>
      </c>
      <c r="D888" t="s">
        <v>33</v>
      </c>
      <c r="E888">
        <v>78931</v>
      </c>
      <c r="F888">
        <v>0</v>
      </c>
      <c r="G888">
        <v>0</v>
      </c>
      <c r="H888" s="1">
        <v>41572</v>
      </c>
      <c r="I888">
        <v>19</v>
      </c>
      <c r="J888">
        <v>331</v>
      </c>
      <c r="K888">
        <v>197</v>
      </c>
      <c r="L888">
        <v>170</v>
      </c>
      <c r="M888">
        <v>58</v>
      </c>
      <c r="N888">
        <v>152</v>
      </c>
      <c r="O888">
        <v>35</v>
      </c>
      <c r="P888">
        <v>1</v>
      </c>
      <c r="Q888">
        <v>2</v>
      </c>
      <c r="R888">
        <v>8</v>
      </c>
      <c r="S888">
        <v>13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32</v>
      </c>
      <c r="AC888" s="13">
        <f>SUM(Table13[[#This Row],[MntWines]:[MntGoldProds]])</f>
        <v>943</v>
      </c>
      <c r="AD888" s="13">
        <f>AVERAGE(Table13[[#This Row],[MntWines]:[MntGoldProds]])</f>
        <v>157.16666666666666</v>
      </c>
      <c r="AG888">
        <f>SUM(Table13[[#This Row],[NumDealsPurchases]:[NumStorePurchases]])</f>
        <v>24</v>
      </c>
      <c r="AH888" s="14">
        <f>44232-Table13[[#This Row],[Dt_Customer]]</f>
        <v>2660</v>
      </c>
      <c r="AJ888" s="13">
        <f>Table13[[#This Row],[NumDealsPurchases]]/Table13[[#This Row],[Total Number of Purchases]]*100</f>
        <v>4.1666666666666661</v>
      </c>
      <c r="AK888">
        <f>6-ROUNDUP(_xlfn.PERCENTRANK.INC(Table13[Recency],Table13[[#This Row],[Recency]])*5, 0)</f>
        <v>5</v>
      </c>
      <c r="AL888" s="15">
        <f>ROUNDUP(_xlfn.PERCENTRANK.INC(Table13[Total Number of Purchases],Table13[[#This Row],[Total Number of Purchases]])*5,0)</f>
        <v>5</v>
      </c>
      <c r="AM888" s="15">
        <f>ROUNDUP(_xlfn.PERCENTRANK.INC(Table13[Total Spend],Table13[[#This Row],[Total Spend]])*5,0)</f>
        <v>4</v>
      </c>
      <c r="AN888" s="15" t="str">
        <f>Table13[[#This Row],[Recency Score]]&amp;Table13[[#This Row],[Frequency Score]]&amp;Table13[[#This Row],[Monetary Score]]</f>
        <v>554</v>
      </c>
      <c r="AO888" s="15" t="str">
        <f>IF(AN888="555","Champions",
IF(AND(LEFT(AN888,1)="5", MID(AN888,2,1)&gt;="3"),"Loyal Customers",
IF(MID(AN888,2,1)="5","Frequent Buyers",
IF(RIGHT(AN888,1)="5","Big Spenders",
IF(LEFT(AN888,1)="4","Potential Loyalists",
IF(LEFT(AN888,1)="3","Needs Attention",
IF(LEFT(AN888,1)="2","About to Sleep",
IF(LEFT(AN888,1)="1","Lost",
IF(LEFT(AN888,1)&lt;="2","At Risk","Others")))))))))</f>
        <v>Loyal Customers</v>
      </c>
    </row>
    <row r="889" spans="1:41" x14ac:dyDescent="0.3">
      <c r="A889">
        <v>2552</v>
      </c>
      <c r="B889">
        <v>1955</v>
      </c>
      <c r="C889" t="s">
        <v>37</v>
      </c>
      <c r="D889" t="s">
        <v>31</v>
      </c>
      <c r="E889">
        <v>55521</v>
      </c>
      <c r="F889">
        <v>1</v>
      </c>
      <c r="G889">
        <v>2</v>
      </c>
      <c r="H889" s="1">
        <v>41569</v>
      </c>
      <c r="I889">
        <v>11</v>
      </c>
      <c r="J889">
        <v>416</v>
      </c>
      <c r="K889">
        <v>0</v>
      </c>
      <c r="L889">
        <v>26</v>
      </c>
      <c r="M889">
        <v>0</v>
      </c>
      <c r="N889">
        <v>0</v>
      </c>
      <c r="O889">
        <v>4</v>
      </c>
      <c r="P889">
        <v>9</v>
      </c>
      <c r="Q889">
        <v>6</v>
      </c>
      <c r="R889">
        <v>3</v>
      </c>
      <c r="S889">
        <v>6</v>
      </c>
      <c r="T889">
        <v>7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1</v>
      </c>
      <c r="AA889">
        <v>0</v>
      </c>
      <c r="AB889" t="s">
        <v>30</v>
      </c>
      <c r="AC889" s="13">
        <f>SUM(Table13[[#This Row],[MntWines]:[MntGoldProds]])</f>
        <v>446</v>
      </c>
      <c r="AD889" s="13">
        <f>AVERAGE(Table13[[#This Row],[MntWines]:[MntGoldProds]])</f>
        <v>74.333333333333329</v>
      </c>
      <c r="AG889">
        <f>SUM(Table13[[#This Row],[NumDealsPurchases]:[NumStorePurchases]])</f>
        <v>24</v>
      </c>
      <c r="AH889" s="14">
        <f>44232-Table13[[#This Row],[Dt_Customer]]</f>
        <v>2663</v>
      </c>
      <c r="AJ889" s="13">
        <f>Table13[[#This Row],[NumDealsPurchases]]/Table13[[#This Row],[Total Number of Purchases]]*100</f>
        <v>37.5</v>
      </c>
      <c r="AK889">
        <f>6-ROUNDUP(_xlfn.PERCENTRANK.INC(Table13[Recency],Table13[[#This Row],[Recency]])*5, 0)</f>
        <v>5</v>
      </c>
      <c r="AL889" s="15">
        <f>ROUNDUP(_xlfn.PERCENTRANK.INC(Table13[Total Number of Purchases],Table13[[#This Row],[Total Number of Purchases]])*5,0)</f>
        <v>5</v>
      </c>
      <c r="AM889" s="15">
        <f>ROUNDUP(_xlfn.PERCENTRANK.INC(Table13[Total Spend],Table13[[#This Row],[Total Spend]])*5,0)</f>
        <v>3</v>
      </c>
      <c r="AN889" s="15" t="str">
        <f>Table13[[#This Row],[Recency Score]]&amp;Table13[[#This Row],[Frequency Score]]&amp;Table13[[#This Row],[Monetary Score]]</f>
        <v>553</v>
      </c>
      <c r="AO889" s="15" t="str">
        <f>IF(AN889="555","Champions",
IF(AND(LEFT(AN889,1)="5", MID(AN889,2,1)&gt;="3"),"Loyal Customers",
IF(MID(AN889,2,1)="5","Frequent Buyers",
IF(RIGHT(AN889,1)="5","Big Spenders",
IF(LEFT(AN889,1)="4","Potential Loyalists",
IF(LEFT(AN889,1)="3","Needs Attention",
IF(LEFT(AN889,1)="2","About to Sleep",
IF(LEFT(AN889,1)="1","Lost",
IF(LEFT(AN889,1)&lt;="2","At Risk","Others")))))))))</f>
        <v>Loyal Customers</v>
      </c>
    </row>
    <row r="890" spans="1:41" x14ac:dyDescent="0.3">
      <c r="A890">
        <v>5080</v>
      </c>
      <c r="B890">
        <v>1993</v>
      </c>
      <c r="C890" t="s">
        <v>28</v>
      </c>
      <c r="D890" t="s">
        <v>31</v>
      </c>
      <c r="E890">
        <v>70515</v>
      </c>
      <c r="F890">
        <v>0</v>
      </c>
      <c r="G890">
        <v>0</v>
      </c>
      <c r="H890" s="1">
        <v>41568</v>
      </c>
      <c r="I890">
        <v>12</v>
      </c>
      <c r="J890">
        <v>420</v>
      </c>
      <c r="K890">
        <v>0</v>
      </c>
      <c r="L890">
        <v>452</v>
      </c>
      <c r="M890">
        <v>182</v>
      </c>
      <c r="N890">
        <v>64</v>
      </c>
      <c r="O890">
        <v>140</v>
      </c>
      <c r="P890">
        <v>1</v>
      </c>
      <c r="Q890">
        <v>6</v>
      </c>
      <c r="R890">
        <v>6</v>
      </c>
      <c r="S890">
        <v>4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  <c r="AB890" t="s">
        <v>46</v>
      </c>
      <c r="AC890" s="13">
        <f>SUM(Table13[[#This Row],[MntWines]:[MntGoldProds]])</f>
        <v>1258</v>
      </c>
      <c r="AD890" s="13">
        <f>AVERAGE(Table13[[#This Row],[MntWines]:[MntGoldProds]])</f>
        <v>209.66666666666666</v>
      </c>
      <c r="AG890">
        <f>SUM(Table13[[#This Row],[NumDealsPurchases]:[NumStorePurchases]])</f>
        <v>17</v>
      </c>
      <c r="AH890" s="14">
        <f>44232-Table13[[#This Row],[Dt_Customer]]</f>
        <v>2664</v>
      </c>
      <c r="AJ890" s="13">
        <f>Table13[[#This Row],[NumDealsPurchases]]/Table13[[#This Row],[Total Number of Purchases]]*100</f>
        <v>5.8823529411764701</v>
      </c>
      <c r="AK890">
        <f>6-ROUNDUP(_xlfn.PERCENTRANK.INC(Table13[Recency],Table13[[#This Row],[Recency]])*5, 0)</f>
        <v>5</v>
      </c>
      <c r="AL890" s="15">
        <f>ROUNDUP(_xlfn.PERCENTRANK.INC(Table13[Total Number of Purchases],Table13[[#This Row],[Total Number of Purchases]])*5,0)</f>
        <v>3</v>
      </c>
      <c r="AM890" s="15">
        <f>ROUNDUP(_xlfn.PERCENTRANK.INC(Table13[Total Spend],Table13[[#This Row],[Total Spend]])*5,0)</f>
        <v>5</v>
      </c>
      <c r="AN890" s="15" t="str">
        <f>Table13[[#This Row],[Recency Score]]&amp;Table13[[#This Row],[Frequency Score]]&amp;Table13[[#This Row],[Monetary Score]]</f>
        <v>535</v>
      </c>
      <c r="AO890" s="15" t="str">
        <f>IF(AN890="555","Champions",
IF(AND(LEFT(AN890,1)="5", MID(AN890,2,1)&gt;="3"),"Loyal Customers",
IF(MID(AN890,2,1)="5","Frequent Buyers",
IF(RIGHT(AN890,1)="5","Big Spenders",
IF(LEFT(AN890,1)="4","Potential Loyalists",
IF(LEFT(AN890,1)="3","Needs Attention",
IF(LEFT(AN890,1)="2","About to Sleep",
IF(LEFT(AN890,1)="1","Lost",
IF(LEFT(AN890,1)&lt;="2","At Risk","Others")))))))))</f>
        <v>Loyal Customers</v>
      </c>
    </row>
    <row r="891" spans="1:41" hidden="1" x14ac:dyDescent="0.3">
      <c r="A891">
        <v>10475</v>
      </c>
      <c r="B891">
        <v>1970</v>
      </c>
      <c r="C891" t="s">
        <v>41</v>
      </c>
      <c r="D891" t="s">
        <v>35</v>
      </c>
      <c r="F891">
        <v>0</v>
      </c>
      <c r="G891">
        <v>1</v>
      </c>
      <c r="H891" s="1">
        <v>41365</v>
      </c>
      <c r="I891">
        <v>39</v>
      </c>
      <c r="J891">
        <v>187</v>
      </c>
      <c r="K891">
        <v>5</v>
      </c>
      <c r="L891">
        <v>65</v>
      </c>
      <c r="M891">
        <v>26</v>
      </c>
      <c r="N891">
        <v>20</v>
      </c>
      <c r="O891">
        <v>14</v>
      </c>
      <c r="P891">
        <v>2</v>
      </c>
      <c r="Q891">
        <v>4</v>
      </c>
      <c r="R891">
        <v>2</v>
      </c>
      <c r="S891">
        <v>6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34</v>
      </c>
      <c r="AC891">
        <f>SUM(Table13[[#This Row],[MntWines]:[MntGoldProds]])</f>
        <v>317</v>
      </c>
      <c r="AD891">
        <f>AVERAGE(Table13[[#This Row],[MntWines]:[MntGoldProds]])</f>
        <v>52.833333333333336</v>
      </c>
      <c r="AG891">
        <f>SUM(Table13[[#This Row],[NumDealsPurchases]:[NumStorePurchases]])</f>
        <v>14</v>
      </c>
      <c r="AH891" s="1">
        <f>44232-Table13[[#This Row],[Dt_Customer]]</f>
        <v>2867</v>
      </c>
      <c r="AJ891">
        <f>Table13[[#This Row],[NumDealsPurchases]]/Table13[[#This Row],[Total Number of Purchases]]*100</f>
        <v>14.285714285714285</v>
      </c>
      <c r="AK891">
        <f>6-ROUNDUP(_xlfn.PERCENTRANK.INC(Table13[Recency],Table13[[#This Row],[Recency]])*5, 0)</f>
        <v>4</v>
      </c>
      <c r="AL891" s="15">
        <f>ROUNDUP(_xlfn.PERCENTRANK.INC(Table13[Total Number of Purchases],Table13[[#This Row],[Total Number of Purchases]])*5,0)</f>
        <v>3</v>
      </c>
      <c r="AM891" s="15">
        <f>ROUNDUP(_xlfn.PERCENTRANK.INC(Table13[Total Spend],Table13[[#This Row],[Total Spend]])*5,0)</f>
        <v>3</v>
      </c>
      <c r="AN891" s="15" t="str">
        <f>Table13[[#This Row],[Recency Score]]&amp;Table13[[#This Row],[Frequency Score]]&amp;Table13[[#This Row],[Monetary Score]]</f>
        <v>433</v>
      </c>
      <c r="AO891" s="15" t="str">
        <f>IF(AN891="555","Champions",
IF(AND(LEFT(AN891,1)="5", MID(AN891,2,1)&gt;="3"),"Loyal Customers",
IF(MID(AN891,2,1)="5","Frequent Buyers",
IF(RIGHT(AN891,1)="5","Big Spenders",
IF(LEFT(AN891,1)="4","Potential Loyalists",
IF(LEFT(AN891,1)="3","Needs Attention",
IF(LEFT(AN891,1)="2","About to Sleep",
IF(LEFT(AN891,1)="1","Lost",
IF(LEFT(AN891,1)&lt;="2","At Risk","Others")))))))))</f>
        <v>Potential Loyalists</v>
      </c>
    </row>
    <row r="892" spans="1:41" x14ac:dyDescent="0.3">
      <c r="A892">
        <v>6720</v>
      </c>
      <c r="B892">
        <v>1968</v>
      </c>
      <c r="C892" t="s">
        <v>41</v>
      </c>
      <c r="D892" t="s">
        <v>35</v>
      </c>
      <c r="E892">
        <v>43795</v>
      </c>
      <c r="F892">
        <v>0</v>
      </c>
      <c r="G892">
        <v>1</v>
      </c>
      <c r="H892" s="1">
        <v>41563</v>
      </c>
      <c r="I892">
        <v>11</v>
      </c>
      <c r="J892">
        <v>314</v>
      </c>
      <c r="K892">
        <v>11</v>
      </c>
      <c r="L892">
        <v>53</v>
      </c>
      <c r="M892">
        <v>4</v>
      </c>
      <c r="N892">
        <v>3</v>
      </c>
      <c r="O892">
        <v>107</v>
      </c>
      <c r="P892">
        <v>3</v>
      </c>
      <c r="Q892">
        <v>7</v>
      </c>
      <c r="R892">
        <v>3</v>
      </c>
      <c r="S892">
        <v>4</v>
      </c>
      <c r="T892">
        <v>7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1</v>
      </c>
      <c r="AA892">
        <v>0</v>
      </c>
      <c r="AB892" t="s">
        <v>30</v>
      </c>
      <c r="AC892" s="13">
        <f>SUM(Table13[[#This Row],[MntWines]:[MntGoldProds]])</f>
        <v>492</v>
      </c>
      <c r="AD892" s="13">
        <f>AVERAGE(Table13[[#This Row],[MntWines]:[MntGoldProds]])</f>
        <v>82</v>
      </c>
      <c r="AG892">
        <f>SUM(Table13[[#This Row],[NumDealsPurchases]:[NumStorePurchases]])</f>
        <v>17</v>
      </c>
      <c r="AH892" s="14">
        <f>44232-Table13[[#This Row],[Dt_Customer]]</f>
        <v>2669</v>
      </c>
      <c r="AJ892" s="13">
        <f>Table13[[#This Row],[NumDealsPurchases]]/Table13[[#This Row],[Total Number of Purchases]]*100</f>
        <v>17.647058823529413</v>
      </c>
      <c r="AK892">
        <f>6-ROUNDUP(_xlfn.PERCENTRANK.INC(Table13[Recency],Table13[[#This Row],[Recency]])*5, 0)</f>
        <v>5</v>
      </c>
      <c r="AL892" s="15">
        <f>ROUNDUP(_xlfn.PERCENTRANK.INC(Table13[Total Number of Purchases],Table13[[#This Row],[Total Number of Purchases]])*5,0)</f>
        <v>3</v>
      </c>
      <c r="AM892" s="15">
        <f>ROUNDUP(_xlfn.PERCENTRANK.INC(Table13[Total Spend],Table13[[#This Row],[Total Spend]])*5,0)</f>
        <v>3</v>
      </c>
      <c r="AN892" s="15" t="str">
        <f>Table13[[#This Row],[Recency Score]]&amp;Table13[[#This Row],[Frequency Score]]&amp;Table13[[#This Row],[Monetary Score]]</f>
        <v>533</v>
      </c>
      <c r="AO892" s="15" t="str">
        <f>IF(AN892="555","Champions",
IF(AND(LEFT(AN892,1)="5", MID(AN892,2,1)&gt;="3"),"Loyal Customers",
IF(MID(AN892,2,1)="5","Frequent Buyers",
IF(RIGHT(AN892,1)="5","Big Spenders",
IF(LEFT(AN892,1)="4","Potential Loyalists",
IF(LEFT(AN892,1)="3","Needs Attention",
IF(LEFT(AN892,1)="2","About to Sleep",
IF(LEFT(AN892,1)="1","Lost",
IF(LEFT(AN892,1)&lt;="2","At Risk","Others")))))))))</f>
        <v>Loyal Customers</v>
      </c>
    </row>
    <row r="893" spans="1:41" x14ac:dyDescent="0.3">
      <c r="A893">
        <v>4002</v>
      </c>
      <c r="B893">
        <v>1960</v>
      </c>
      <c r="C893" t="s">
        <v>37</v>
      </c>
      <c r="D893" t="s">
        <v>33</v>
      </c>
      <c r="E893">
        <v>77037</v>
      </c>
      <c r="F893">
        <v>0</v>
      </c>
      <c r="G893">
        <v>1</v>
      </c>
      <c r="H893" s="1">
        <v>41560</v>
      </c>
      <c r="I893">
        <v>3</v>
      </c>
      <c r="J893">
        <v>463</v>
      </c>
      <c r="K893">
        <v>96</v>
      </c>
      <c r="L893">
        <v>333</v>
      </c>
      <c r="M893">
        <v>168</v>
      </c>
      <c r="N893">
        <v>53</v>
      </c>
      <c r="O893">
        <v>10</v>
      </c>
      <c r="P893">
        <v>1</v>
      </c>
      <c r="Q893">
        <v>7</v>
      </c>
      <c r="R893">
        <v>7</v>
      </c>
      <c r="S893">
        <v>12</v>
      </c>
      <c r="T893">
        <v>3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30</v>
      </c>
      <c r="AC893" s="13">
        <f>SUM(Table13[[#This Row],[MntWines]:[MntGoldProds]])</f>
        <v>1123</v>
      </c>
      <c r="AD893" s="13">
        <f>AVERAGE(Table13[[#This Row],[MntWines]:[MntGoldProds]])</f>
        <v>187.16666666666666</v>
      </c>
      <c r="AG893">
        <f>SUM(Table13[[#This Row],[NumDealsPurchases]:[NumStorePurchases]])</f>
        <v>27</v>
      </c>
      <c r="AH893" s="14">
        <f>44232-Table13[[#This Row],[Dt_Customer]]</f>
        <v>2672</v>
      </c>
      <c r="AJ893" s="13">
        <f>Table13[[#This Row],[NumDealsPurchases]]/Table13[[#This Row],[Total Number of Purchases]]*100</f>
        <v>3.7037037037037033</v>
      </c>
      <c r="AK893">
        <f>6-ROUNDUP(_xlfn.PERCENTRANK.INC(Table13[Recency],Table13[[#This Row],[Recency]])*5, 0)</f>
        <v>5</v>
      </c>
      <c r="AL893" s="15">
        <f>ROUNDUP(_xlfn.PERCENTRANK.INC(Table13[Total Number of Purchases],Table13[[#This Row],[Total Number of Purchases]])*5,0)</f>
        <v>5</v>
      </c>
      <c r="AM893" s="15">
        <f>ROUNDUP(_xlfn.PERCENTRANK.INC(Table13[Total Spend],Table13[[#This Row],[Total Spend]])*5,0)</f>
        <v>4</v>
      </c>
      <c r="AN893" s="15" t="str">
        <f>Table13[[#This Row],[Recency Score]]&amp;Table13[[#This Row],[Frequency Score]]&amp;Table13[[#This Row],[Monetary Score]]</f>
        <v>554</v>
      </c>
      <c r="AO893" s="15" t="str">
        <f>IF(AN893="555","Champions",
IF(AND(LEFT(AN893,1)="5", MID(AN893,2,1)&gt;="3"),"Loyal Customers",
IF(MID(AN893,2,1)="5","Frequent Buyers",
IF(RIGHT(AN893,1)="5","Big Spenders",
IF(LEFT(AN893,1)="4","Potential Loyalists",
IF(LEFT(AN893,1)="3","Needs Attention",
IF(LEFT(AN893,1)="2","About to Sleep",
IF(LEFT(AN893,1)="1","Lost",
IF(LEFT(AN893,1)&lt;="2","At Risk","Others")))))))))</f>
        <v>Loyal Customers</v>
      </c>
    </row>
    <row r="894" spans="1:41" x14ac:dyDescent="0.3">
      <c r="A894">
        <v>7000</v>
      </c>
      <c r="B894">
        <v>1972</v>
      </c>
      <c r="C894" t="s">
        <v>38</v>
      </c>
      <c r="D894" t="s">
        <v>31</v>
      </c>
      <c r="E894">
        <v>65704</v>
      </c>
      <c r="F894">
        <v>0</v>
      </c>
      <c r="G894">
        <v>0</v>
      </c>
      <c r="H894" s="1">
        <v>41560</v>
      </c>
      <c r="I894">
        <v>18</v>
      </c>
      <c r="J894">
        <v>279</v>
      </c>
      <c r="K894">
        <v>172</v>
      </c>
      <c r="L894">
        <v>74</v>
      </c>
      <c r="M894">
        <v>38</v>
      </c>
      <c r="N894">
        <v>8</v>
      </c>
      <c r="O894">
        <v>246</v>
      </c>
      <c r="P894">
        <v>1</v>
      </c>
      <c r="Q894">
        <v>2</v>
      </c>
      <c r="R894">
        <v>10</v>
      </c>
      <c r="S894">
        <v>10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t="s">
        <v>39</v>
      </c>
      <c r="AC894" s="13">
        <f>SUM(Table13[[#This Row],[MntWines]:[MntGoldProds]])</f>
        <v>817</v>
      </c>
      <c r="AD894" s="13">
        <f>AVERAGE(Table13[[#This Row],[MntWines]:[MntGoldProds]])</f>
        <v>136.16666666666666</v>
      </c>
      <c r="AG894">
        <f>SUM(Table13[[#This Row],[NumDealsPurchases]:[NumStorePurchases]])</f>
        <v>23</v>
      </c>
      <c r="AH894" s="14">
        <f>44232-Table13[[#This Row],[Dt_Customer]]</f>
        <v>2672</v>
      </c>
      <c r="AJ894" s="13">
        <f>Table13[[#This Row],[NumDealsPurchases]]/Table13[[#This Row],[Total Number of Purchases]]*100</f>
        <v>4.3478260869565215</v>
      </c>
      <c r="AK894">
        <f>6-ROUNDUP(_xlfn.PERCENTRANK.INC(Table13[Recency],Table13[[#This Row],[Recency]])*5, 0)</f>
        <v>5</v>
      </c>
      <c r="AL894" s="15">
        <f>ROUNDUP(_xlfn.PERCENTRANK.INC(Table13[Total Number of Purchases],Table13[[#This Row],[Total Number of Purchases]])*5,0)</f>
        <v>5</v>
      </c>
      <c r="AM894" s="15">
        <f>ROUNDUP(_xlfn.PERCENTRANK.INC(Table13[Total Spend],Table13[[#This Row],[Total Spend]])*5,0)</f>
        <v>4</v>
      </c>
      <c r="AN894" s="15" t="str">
        <f>Table13[[#This Row],[Recency Score]]&amp;Table13[[#This Row],[Frequency Score]]&amp;Table13[[#This Row],[Monetary Score]]</f>
        <v>554</v>
      </c>
      <c r="AO894" s="15" t="str">
        <f>IF(AN894="555","Champions",
IF(AND(LEFT(AN894,1)="5", MID(AN894,2,1)&gt;="3"),"Loyal Customers",
IF(MID(AN894,2,1)="5","Frequent Buyers",
IF(RIGHT(AN894,1)="5","Big Spenders",
IF(LEFT(AN894,1)="4","Potential Loyalists",
IF(LEFT(AN894,1)="3","Needs Attention",
IF(LEFT(AN894,1)="2","About to Sleep",
IF(LEFT(AN894,1)="1","Lost",
IF(LEFT(AN894,1)&lt;="2","At Risk","Others")))))))))</f>
        <v>Loyal Customers</v>
      </c>
    </row>
    <row r="895" spans="1:41" x14ac:dyDescent="0.3">
      <c r="A895">
        <v>8216</v>
      </c>
      <c r="B895">
        <v>1972</v>
      </c>
      <c r="C895" t="s">
        <v>41</v>
      </c>
      <c r="D895" t="s">
        <v>33</v>
      </c>
      <c r="E895">
        <v>53761</v>
      </c>
      <c r="F895">
        <v>1</v>
      </c>
      <c r="G895">
        <v>1</v>
      </c>
      <c r="H895" s="1">
        <v>41558</v>
      </c>
      <c r="I895">
        <v>7</v>
      </c>
      <c r="J895">
        <v>158</v>
      </c>
      <c r="K895">
        <v>0</v>
      </c>
      <c r="L895">
        <v>76</v>
      </c>
      <c r="M895">
        <v>13</v>
      </c>
      <c r="N895">
        <v>7</v>
      </c>
      <c r="O895">
        <v>71</v>
      </c>
      <c r="P895">
        <v>6</v>
      </c>
      <c r="Q895">
        <v>4</v>
      </c>
      <c r="R895">
        <v>4</v>
      </c>
      <c r="S895">
        <v>3</v>
      </c>
      <c r="T895">
        <v>5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36</v>
      </c>
      <c r="AC895" s="13">
        <f>SUM(Table13[[#This Row],[MntWines]:[MntGoldProds]])</f>
        <v>325</v>
      </c>
      <c r="AD895" s="13">
        <f>AVERAGE(Table13[[#This Row],[MntWines]:[MntGoldProds]])</f>
        <v>54.166666666666664</v>
      </c>
      <c r="AG895">
        <f>SUM(Table13[[#This Row],[NumDealsPurchases]:[NumStorePurchases]])</f>
        <v>17</v>
      </c>
      <c r="AH895" s="14">
        <f>44232-Table13[[#This Row],[Dt_Customer]]</f>
        <v>2674</v>
      </c>
      <c r="AJ895" s="13">
        <f>Table13[[#This Row],[NumDealsPurchases]]/Table13[[#This Row],[Total Number of Purchases]]*100</f>
        <v>35.294117647058826</v>
      </c>
      <c r="AK895">
        <f>6-ROUNDUP(_xlfn.PERCENTRANK.INC(Table13[Recency],Table13[[#This Row],[Recency]])*5, 0)</f>
        <v>5</v>
      </c>
      <c r="AL895" s="15">
        <f>ROUNDUP(_xlfn.PERCENTRANK.INC(Table13[Total Number of Purchases],Table13[[#This Row],[Total Number of Purchases]])*5,0)</f>
        <v>3</v>
      </c>
      <c r="AM895" s="15">
        <f>ROUNDUP(_xlfn.PERCENTRANK.INC(Table13[Total Spend],Table13[[#This Row],[Total Spend]])*5,0)</f>
        <v>3</v>
      </c>
      <c r="AN895" s="15" t="str">
        <f>Table13[[#This Row],[Recency Score]]&amp;Table13[[#This Row],[Frequency Score]]&amp;Table13[[#This Row],[Monetary Score]]</f>
        <v>533</v>
      </c>
      <c r="AO895" s="15" t="str">
        <f>IF(AN895="555","Champions",
IF(AND(LEFT(AN895,1)="5", MID(AN895,2,1)&gt;="3"),"Loyal Customers",
IF(MID(AN895,2,1)="5","Frequent Buyers",
IF(RIGHT(AN895,1)="5","Big Spenders",
IF(LEFT(AN895,1)="4","Potential Loyalists",
IF(LEFT(AN895,1)="3","Needs Attention",
IF(LEFT(AN895,1)="2","About to Sleep",
IF(LEFT(AN895,1)="1","Lost",
IF(LEFT(AN895,1)&lt;="2","At Risk","Others")))))))))</f>
        <v>Loyal Customers</v>
      </c>
    </row>
    <row r="896" spans="1:41" x14ac:dyDescent="0.3">
      <c r="A896">
        <v>7962</v>
      </c>
      <c r="B896">
        <v>1987</v>
      </c>
      <c r="C896" t="s">
        <v>37</v>
      </c>
      <c r="D896" t="s">
        <v>31</v>
      </c>
      <c r="E896">
        <v>95169</v>
      </c>
      <c r="F896">
        <v>0</v>
      </c>
      <c r="G896">
        <v>0</v>
      </c>
      <c r="H896" s="1">
        <v>41556</v>
      </c>
      <c r="I896">
        <v>1</v>
      </c>
      <c r="J896">
        <v>1285</v>
      </c>
      <c r="K896">
        <v>21</v>
      </c>
      <c r="L896">
        <v>449</v>
      </c>
      <c r="M896">
        <v>106</v>
      </c>
      <c r="N896">
        <v>20</v>
      </c>
      <c r="O896">
        <v>20</v>
      </c>
      <c r="P896">
        <v>1</v>
      </c>
      <c r="Q896">
        <v>4</v>
      </c>
      <c r="R896">
        <v>3</v>
      </c>
      <c r="S896">
        <v>4</v>
      </c>
      <c r="T896">
        <v>1</v>
      </c>
      <c r="U896">
        <v>1</v>
      </c>
      <c r="V896">
        <v>0</v>
      </c>
      <c r="W896">
        <v>0</v>
      </c>
      <c r="X896">
        <v>0</v>
      </c>
      <c r="Y896">
        <v>1</v>
      </c>
      <c r="Z896">
        <v>1</v>
      </c>
      <c r="AA896">
        <v>0</v>
      </c>
      <c r="AB896" t="s">
        <v>30</v>
      </c>
      <c r="AC896" s="13">
        <f>SUM(Table13[[#This Row],[MntWines]:[MntGoldProds]])</f>
        <v>1901</v>
      </c>
      <c r="AD896" s="13">
        <f>AVERAGE(Table13[[#This Row],[MntWines]:[MntGoldProds]])</f>
        <v>316.83333333333331</v>
      </c>
      <c r="AG896">
        <f>SUM(Table13[[#This Row],[NumDealsPurchases]:[NumStorePurchases]])</f>
        <v>12</v>
      </c>
      <c r="AH896" s="14">
        <f>44232-Table13[[#This Row],[Dt_Customer]]</f>
        <v>2676</v>
      </c>
      <c r="AJ896" s="13">
        <f>Table13[[#This Row],[NumDealsPurchases]]/Table13[[#This Row],[Total Number of Purchases]]*100</f>
        <v>8.3333333333333321</v>
      </c>
      <c r="AK896">
        <f>6-ROUNDUP(_xlfn.PERCENTRANK.INC(Table13[Recency],Table13[[#This Row],[Recency]])*5, 0)</f>
        <v>5</v>
      </c>
      <c r="AL896" s="15">
        <f>ROUNDUP(_xlfn.PERCENTRANK.INC(Table13[Total Number of Purchases],Table13[[#This Row],[Total Number of Purchases]])*5,0)</f>
        <v>3</v>
      </c>
      <c r="AM896" s="15">
        <f>ROUNDUP(_xlfn.PERCENTRANK.INC(Table13[Total Spend],Table13[[#This Row],[Total Spend]])*5,0)</f>
        <v>5</v>
      </c>
      <c r="AN896" s="15" t="str">
        <f>Table13[[#This Row],[Recency Score]]&amp;Table13[[#This Row],[Frequency Score]]&amp;Table13[[#This Row],[Monetary Score]]</f>
        <v>535</v>
      </c>
      <c r="AO896" s="15" t="str">
        <f>IF(AN896="555","Champions",
IF(AND(LEFT(AN896,1)="5", MID(AN896,2,1)&gt;="3"),"Loyal Customers",
IF(MID(AN896,2,1)="5","Frequent Buyers",
IF(RIGHT(AN896,1)="5","Big Spenders",
IF(LEFT(AN896,1)="4","Potential Loyalists",
IF(LEFT(AN896,1)="3","Needs Attention",
IF(LEFT(AN896,1)="2","About to Sleep",
IF(LEFT(AN896,1)="1","Lost",
IF(LEFT(AN896,1)&lt;="2","At Risk","Others")))))))))</f>
        <v>Loyal Customers</v>
      </c>
    </row>
    <row r="897" spans="1:41" x14ac:dyDescent="0.3">
      <c r="A897">
        <v>850</v>
      </c>
      <c r="B897">
        <v>1968</v>
      </c>
      <c r="C897" t="s">
        <v>28</v>
      </c>
      <c r="D897" t="s">
        <v>31</v>
      </c>
      <c r="E897">
        <v>70566</v>
      </c>
      <c r="F897">
        <v>0</v>
      </c>
      <c r="G897">
        <v>1</v>
      </c>
      <c r="H897" s="1">
        <v>41553</v>
      </c>
      <c r="I897">
        <v>4</v>
      </c>
      <c r="J897">
        <v>381</v>
      </c>
      <c r="K897">
        <v>28</v>
      </c>
      <c r="L897">
        <v>215</v>
      </c>
      <c r="M897">
        <v>84</v>
      </c>
      <c r="N897">
        <v>28</v>
      </c>
      <c r="O897">
        <v>21</v>
      </c>
      <c r="P897">
        <v>2</v>
      </c>
      <c r="Q897">
        <v>6</v>
      </c>
      <c r="R897">
        <v>5</v>
      </c>
      <c r="S897">
        <v>9</v>
      </c>
      <c r="T897">
        <v>3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30</v>
      </c>
      <c r="AC897" s="13">
        <f>SUM(Table13[[#This Row],[MntWines]:[MntGoldProds]])</f>
        <v>757</v>
      </c>
      <c r="AD897" s="13">
        <f>AVERAGE(Table13[[#This Row],[MntWines]:[MntGoldProds]])</f>
        <v>126.16666666666667</v>
      </c>
      <c r="AG897">
        <f>SUM(Table13[[#This Row],[NumDealsPurchases]:[NumStorePurchases]])</f>
        <v>22</v>
      </c>
      <c r="AH897" s="14">
        <f>44232-Table13[[#This Row],[Dt_Customer]]</f>
        <v>2679</v>
      </c>
      <c r="AJ897" s="13">
        <f>Table13[[#This Row],[NumDealsPurchases]]/Table13[[#This Row],[Total Number of Purchases]]*100</f>
        <v>9.0909090909090917</v>
      </c>
      <c r="AK897">
        <f>6-ROUNDUP(_xlfn.PERCENTRANK.INC(Table13[Recency],Table13[[#This Row],[Recency]])*5, 0)</f>
        <v>5</v>
      </c>
      <c r="AL897" s="15">
        <f>ROUNDUP(_xlfn.PERCENTRANK.INC(Table13[Total Number of Purchases],Table13[[#This Row],[Total Number of Purchases]])*5,0)</f>
        <v>4</v>
      </c>
      <c r="AM897" s="15">
        <f>ROUNDUP(_xlfn.PERCENTRANK.INC(Table13[Total Spend],Table13[[#This Row],[Total Spend]])*5,0)</f>
        <v>4</v>
      </c>
      <c r="AN897" s="15" t="str">
        <f>Table13[[#This Row],[Recency Score]]&amp;Table13[[#This Row],[Frequency Score]]&amp;Table13[[#This Row],[Monetary Score]]</f>
        <v>544</v>
      </c>
      <c r="AO897" s="15" t="str">
        <f>IF(AN897="555","Champions",
IF(AND(LEFT(AN897,1)="5", MID(AN897,2,1)&gt;="3"),"Loyal Customers",
IF(MID(AN897,2,1)="5","Frequent Buyers",
IF(RIGHT(AN897,1)="5","Big Spenders",
IF(LEFT(AN897,1)="4","Potential Loyalists",
IF(LEFT(AN897,1)="3","Needs Attention",
IF(LEFT(AN897,1)="2","About to Sleep",
IF(LEFT(AN897,1)="1","Lost",
IF(LEFT(AN897,1)&lt;="2","At Risk","Others")))))))))</f>
        <v>Loyal Customers</v>
      </c>
    </row>
    <row r="898" spans="1:41" x14ac:dyDescent="0.3">
      <c r="A898">
        <v>7002</v>
      </c>
      <c r="B898">
        <v>1955</v>
      </c>
      <c r="C898" t="s">
        <v>28</v>
      </c>
      <c r="D898" t="s">
        <v>31</v>
      </c>
      <c r="E898">
        <v>62535</v>
      </c>
      <c r="F898">
        <v>0</v>
      </c>
      <c r="G898">
        <v>1</v>
      </c>
      <c r="H898" s="1">
        <v>41550</v>
      </c>
      <c r="I898">
        <v>13</v>
      </c>
      <c r="J898">
        <v>163</v>
      </c>
      <c r="K898">
        <v>48</v>
      </c>
      <c r="L898">
        <v>90</v>
      </c>
      <c r="M898">
        <v>0</v>
      </c>
      <c r="N898">
        <v>45</v>
      </c>
      <c r="O898">
        <v>52</v>
      </c>
      <c r="P898">
        <v>1</v>
      </c>
      <c r="Q898">
        <v>3</v>
      </c>
      <c r="R898">
        <v>2</v>
      </c>
      <c r="S898">
        <v>8</v>
      </c>
      <c r="T898">
        <v>3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30</v>
      </c>
      <c r="AC898" s="13">
        <f>SUM(Table13[[#This Row],[MntWines]:[MntGoldProds]])</f>
        <v>398</v>
      </c>
      <c r="AD898" s="13">
        <f>AVERAGE(Table13[[#This Row],[MntWines]:[MntGoldProds]])</f>
        <v>66.333333333333329</v>
      </c>
      <c r="AG898">
        <f>SUM(Table13[[#This Row],[NumDealsPurchases]:[NumStorePurchases]])</f>
        <v>14</v>
      </c>
      <c r="AH898" s="14">
        <f>44232-Table13[[#This Row],[Dt_Customer]]</f>
        <v>2682</v>
      </c>
      <c r="AJ898" s="13">
        <f>Table13[[#This Row],[NumDealsPurchases]]/Table13[[#This Row],[Total Number of Purchases]]*100</f>
        <v>7.1428571428571423</v>
      </c>
      <c r="AK898">
        <f>6-ROUNDUP(_xlfn.PERCENTRANK.INC(Table13[Recency],Table13[[#This Row],[Recency]])*5, 0)</f>
        <v>5</v>
      </c>
      <c r="AL898" s="15">
        <f>ROUNDUP(_xlfn.PERCENTRANK.INC(Table13[Total Number of Purchases],Table13[[#This Row],[Total Number of Purchases]])*5,0)</f>
        <v>3</v>
      </c>
      <c r="AM898" s="15">
        <f>ROUNDUP(_xlfn.PERCENTRANK.INC(Table13[Total Spend],Table13[[#This Row],[Total Spend]])*5,0)</f>
        <v>3</v>
      </c>
      <c r="AN898" s="15" t="str">
        <f>Table13[[#This Row],[Recency Score]]&amp;Table13[[#This Row],[Frequency Score]]&amp;Table13[[#This Row],[Monetary Score]]</f>
        <v>533</v>
      </c>
      <c r="AO898" s="15" t="str">
        <f>IF(AN898="555","Champions",
IF(AND(LEFT(AN898,1)="5", MID(AN898,2,1)&gt;="3"),"Loyal Customers",
IF(MID(AN898,2,1)="5","Frequent Buyers",
IF(RIGHT(AN898,1)="5","Big Spenders",
IF(LEFT(AN898,1)="4","Potential Loyalists",
IF(LEFT(AN898,1)="3","Needs Attention",
IF(LEFT(AN898,1)="2","About to Sleep",
IF(LEFT(AN898,1)="1","Lost",
IF(LEFT(AN898,1)&lt;="2","At Risk","Others")))))))))</f>
        <v>Loyal Customers</v>
      </c>
    </row>
    <row r="899" spans="1:41" x14ac:dyDescent="0.3">
      <c r="A899">
        <v>1729</v>
      </c>
      <c r="B899">
        <v>1961</v>
      </c>
      <c r="C899" t="s">
        <v>37</v>
      </c>
      <c r="D899" t="s">
        <v>35</v>
      </c>
      <c r="E899">
        <v>66426</v>
      </c>
      <c r="F899">
        <v>0</v>
      </c>
      <c r="G899">
        <v>1</v>
      </c>
      <c r="H899" s="1">
        <v>41549</v>
      </c>
      <c r="I899">
        <v>14</v>
      </c>
      <c r="J899">
        <v>1043</v>
      </c>
      <c r="K899">
        <v>24</v>
      </c>
      <c r="L899">
        <v>97</v>
      </c>
      <c r="M899">
        <v>32</v>
      </c>
      <c r="N899">
        <v>24</v>
      </c>
      <c r="O899">
        <v>157</v>
      </c>
      <c r="P899">
        <v>2</v>
      </c>
      <c r="Q899">
        <v>3</v>
      </c>
      <c r="R899">
        <v>5</v>
      </c>
      <c r="S899">
        <v>10</v>
      </c>
      <c r="T899">
        <v>6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30</v>
      </c>
      <c r="AC899" s="13">
        <f>SUM(Table13[[#This Row],[MntWines]:[MntGoldProds]])</f>
        <v>1377</v>
      </c>
      <c r="AD899" s="13">
        <f>AVERAGE(Table13[[#This Row],[MntWines]:[MntGoldProds]])</f>
        <v>229.5</v>
      </c>
      <c r="AG899">
        <f>SUM(Table13[[#This Row],[NumDealsPurchases]:[NumStorePurchases]])</f>
        <v>20</v>
      </c>
      <c r="AH899" s="14">
        <f>44232-Table13[[#This Row],[Dt_Customer]]</f>
        <v>2683</v>
      </c>
      <c r="AJ899" s="13">
        <f>Table13[[#This Row],[NumDealsPurchases]]/Table13[[#This Row],[Total Number of Purchases]]*100</f>
        <v>10</v>
      </c>
      <c r="AK899">
        <f>6-ROUNDUP(_xlfn.PERCENTRANK.INC(Table13[Recency],Table13[[#This Row],[Recency]])*5, 0)</f>
        <v>5</v>
      </c>
      <c r="AL899" s="15">
        <f>ROUNDUP(_xlfn.PERCENTRANK.INC(Table13[Total Number of Purchases],Table13[[#This Row],[Total Number of Purchases]])*5,0)</f>
        <v>4</v>
      </c>
      <c r="AM899" s="15">
        <f>ROUNDUP(_xlfn.PERCENTRANK.INC(Table13[Total Spend],Table13[[#This Row],[Total Spend]])*5,0)</f>
        <v>5</v>
      </c>
      <c r="AN899" s="15" t="str">
        <f>Table13[[#This Row],[Recency Score]]&amp;Table13[[#This Row],[Frequency Score]]&amp;Table13[[#This Row],[Monetary Score]]</f>
        <v>545</v>
      </c>
      <c r="AO899" s="15" t="str">
        <f>IF(AN899="555","Champions",
IF(AND(LEFT(AN899,1)="5", MID(AN899,2,1)&gt;="3"),"Loyal Customers",
IF(MID(AN899,2,1)="5","Frequent Buyers",
IF(RIGHT(AN899,1)="5","Big Spenders",
IF(LEFT(AN899,1)="4","Potential Loyalists",
IF(LEFT(AN899,1)="3","Needs Attention",
IF(LEFT(AN899,1)="2","About to Sleep",
IF(LEFT(AN899,1)="1","Lost",
IF(LEFT(AN899,1)&lt;="2","At Risk","Others")))))))))</f>
        <v>Loyal Customers</v>
      </c>
    </row>
    <row r="900" spans="1:41" x14ac:dyDescent="0.3">
      <c r="A900">
        <v>7279</v>
      </c>
      <c r="B900">
        <v>1969</v>
      </c>
      <c r="C900" t="s">
        <v>37</v>
      </c>
      <c r="D900" t="s">
        <v>35</v>
      </c>
      <c r="E900">
        <v>69476</v>
      </c>
      <c r="F900">
        <v>0</v>
      </c>
      <c r="G900">
        <v>0</v>
      </c>
      <c r="H900" s="1">
        <v>41547</v>
      </c>
      <c r="I900">
        <v>3</v>
      </c>
      <c r="J900">
        <v>260</v>
      </c>
      <c r="K900">
        <v>86</v>
      </c>
      <c r="L900">
        <v>559</v>
      </c>
      <c r="M900">
        <v>63</v>
      </c>
      <c r="N900">
        <v>9</v>
      </c>
      <c r="O900">
        <v>67</v>
      </c>
      <c r="P900">
        <v>1</v>
      </c>
      <c r="Q900">
        <v>4</v>
      </c>
      <c r="R900">
        <v>6</v>
      </c>
      <c r="S900">
        <v>4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34</v>
      </c>
      <c r="AC900" s="13">
        <f>SUM(Table13[[#This Row],[MntWines]:[MntGoldProds]])</f>
        <v>1044</v>
      </c>
      <c r="AD900" s="13">
        <f>AVERAGE(Table13[[#This Row],[MntWines]:[MntGoldProds]])</f>
        <v>174</v>
      </c>
      <c r="AG900">
        <f>SUM(Table13[[#This Row],[NumDealsPurchases]:[NumStorePurchases]])</f>
        <v>15</v>
      </c>
      <c r="AH900" s="14">
        <f>44232-Table13[[#This Row],[Dt_Customer]]</f>
        <v>2685</v>
      </c>
      <c r="AJ900" s="13">
        <f>Table13[[#This Row],[NumDealsPurchases]]/Table13[[#This Row],[Total Number of Purchases]]*100</f>
        <v>6.666666666666667</v>
      </c>
      <c r="AK900">
        <f>6-ROUNDUP(_xlfn.PERCENTRANK.INC(Table13[Recency],Table13[[#This Row],[Recency]])*5, 0)</f>
        <v>5</v>
      </c>
      <c r="AL900" s="15">
        <f>ROUNDUP(_xlfn.PERCENTRANK.INC(Table13[Total Number of Purchases],Table13[[#This Row],[Total Number of Purchases]])*5,0)</f>
        <v>3</v>
      </c>
      <c r="AM900" s="15">
        <f>ROUNDUP(_xlfn.PERCENTRANK.INC(Table13[Total Spend],Table13[[#This Row],[Total Spend]])*5,0)</f>
        <v>4</v>
      </c>
      <c r="AN900" s="15" t="str">
        <f>Table13[[#This Row],[Recency Score]]&amp;Table13[[#This Row],[Frequency Score]]&amp;Table13[[#This Row],[Monetary Score]]</f>
        <v>534</v>
      </c>
      <c r="AO900" s="15" t="str">
        <f>IF(AN900="555","Champions",
IF(AND(LEFT(AN900,1)="5", MID(AN900,2,1)&gt;="3"),"Loyal Customers",
IF(MID(AN900,2,1)="5","Frequent Buyers",
IF(RIGHT(AN900,1)="5","Big Spenders",
IF(LEFT(AN900,1)="4","Potential Loyalists",
IF(LEFT(AN900,1)="3","Needs Attention",
IF(LEFT(AN900,1)="2","About to Sleep",
IF(LEFT(AN900,1)="1","Lost",
IF(LEFT(AN900,1)&lt;="2","At Risk","Others")))))))))</f>
        <v>Loyal Customers</v>
      </c>
    </row>
    <row r="901" spans="1:41" x14ac:dyDescent="0.3">
      <c r="A901">
        <v>8026</v>
      </c>
      <c r="B901">
        <v>1952</v>
      </c>
      <c r="C901" t="s">
        <v>28</v>
      </c>
      <c r="D901" t="s">
        <v>33</v>
      </c>
      <c r="E901">
        <v>62998</v>
      </c>
      <c r="F901">
        <v>0</v>
      </c>
      <c r="G901">
        <v>1</v>
      </c>
      <c r="H901" s="1">
        <v>41547</v>
      </c>
      <c r="I901">
        <v>10</v>
      </c>
      <c r="J901">
        <v>120</v>
      </c>
      <c r="K901">
        <v>58</v>
      </c>
      <c r="L901">
        <v>73</v>
      </c>
      <c r="M901">
        <v>65</v>
      </c>
      <c r="N901">
        <v>89</v>
      </c>
      <c r="O901">
        <v>58</v>
      </c>
      <c r="P901">
        <v>5</v>
      </c>
      <c r="Q901">
        <v>5</v>
      </c>
      <c r="R901">
        <v>4</v>
      </c>
      <c r="S901">
        <v>5</v>
      </c>
      <c r="T901">
        <v>5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32</v>
      </c>
      <c r="AC901" s="13">
        <f>SUM(Table13[[#This Row],[MntWines]:[MntGoldProds]])</f>
        <v>463</v>
      </c>
      <c r="AD901" s="13">
        <f>AVERAGE(Table13[[#This Row],[MntWines]:[MntGoldProds]])</f>
        <v>77.166666666666671</v>
      </c>
      <c r="AG901">
        <f>SUM(Table13[[#This Row],[NumDealsPurchases]:[NumStorePurchases]])</f>
        <v>19</v>
      </c>
      <c r="AH901" s="14">
        <f>44232-Table13[[#This Row],[Dt_Customer]]</f>
        <v>2685</v>
      </c>
      <c r="AJ901" s="13">
        <f>Table13[[#This Row],[NumDealsPurchases]]/Table13[[#This Row],[Total Number of Purchases]]*100</f>
        <v>26.315789473684209</v>
      </c>
      <c r="AK901">
        <f>6-ROUNDUP(_xlfn.PERCENTRANK.INC(Table13[Recency],Table13[[#This Row],[Recency]])*5, 0)</f>
        <v>5</v>
      </c>
      <c r="AL901" s="15">
        <f>ROUNDUP(_xlfn.PERCENTRANK.INC(Table13[Total Number of Purchases],Table13[[#This Row],[Total Number of Purchases]])*5,0)</f>
        <v>4</v>
      </c>
      <c r="AM901" s="15">
        <f>ROUNDUP(_xlfn.PERCENTRANK.INC(Table13[Total Spend],Table13[[#This Row],[Total Spend]])*5,0)</f>
        <v>3</v>
      </c>
      <c r="AN901" s="15" t="str">
        <f>Table13[[#This Row],[Recency Score]]&amp;Table13[[#This Row],[Frequency Score]]&amp;Table13[[#This Row],[Monetary Score]]</f>
        <v>543</v>
      </c>
      <c r="AO901" s="15" t="str">
        <f>IF(AN901="555","Champions",
IF(AND(LEFT(AN901,1)="5", MID(AN901,2,1)&gt;="3"),"Loyal Customers",
IF(MID(AN901,2,1)="5","Frequent Buyers",
IF(RIGHT(AN901,1)="5","Big Spenders",
IF(LEFT(AN901,1)="4","Potential Loyalists",
IF(LEFT(AN901,1)="3","Needs Attention",
IF(LEFT(AN901,1)="2","About to Sleep",
IF(LEFT(AN901,1)="1","Lost",
IF(LEFT(AN901,1)&lt;="2","At Risk","Others")))))))))</f>
        <v>Loyal Customers</v>
      </c>
    </row>
    <row r="902" spans="1:41" x14ac:dyDescent="0.3">
      <c r="A902">
        <v>5782</v>
      </c>
      <c r="B902">
        <v>1982</v>
      </c>
      <c r="C902" t="s">
        <v>38</v>
      </c>
      <c r="D902" t="s">
        <v>35</v>
      </c>
      <c r="E902">
        <v>58582</v>
      </c>
      <c r="F902">
        <v>0</v>
      </c>
      <c r="G902">
        <v>1</v>
      </c>
      <c r="H902" s="1">
        <v>41545</v>
      </c>
      <c r="I902">
        <v>15</v>
      </c>
      <c r="J902">
        <v>402</v>
      </c>
      <c r="K902">
        <v>35</v>
      </c>
      <c r="L902">
        <v>106</v>
      </c>
      <c r="M902">
        <v>101</v>
      </c>
      <c r="N902">
        <v>77</v>
      </c>
      <c r="O902">
        <v>42</v>
      </c>
      <c r="P902">
        <v>2</v>
      </c>
      <c r="Q902">
        <v>9</v>
      </c>
      <c r="R902">
        <v>2</v>
      </c>
      <c r="S902">
        <v>9</v>
      </c>
      <c r="T902">
        <v>5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  <c r="AB902" t="s">
        <v>30</v>
      </c>
      <c r="AC902" s="13">
        <f>SUM(Table13[[#This Row],[MntWines]:[MntGoldProds]])</f>
        <v>763</v>
      </c>
      <c r="AD902" s="13">
        <f>AVERAGE(Table13[[#This Row],[MntWines]:[MntGoldProds]])</f>
        <v>127.16666666666667</v>
      </c>
      <c r="AG902">
        <f>SUM(Table13[[#This Row],[NumDealsPurchases]:[NumStorePurchases]])</f>
        <v>22</v>
      </c>
      <c r="AH902" s="14">
        <f>44232-Table13[[#This Row],[Dt_Customer]]</f>
        <v>2687</v>
      </c>
      <c r="AJ902" s="13">
        <f>Table13[[#This Row],[NumDealsPurchases]]/Table13[[#This Row],[Total Number of Purchases]]*100</f>
        <v>9.0909090909090917</v>
      </c>
      <c r="AK902">
        <f>6-ROUNDUP(_xlfn.PERCENTRANK.INC(Table13[Recency],Table13[[#This Row],[Recency]])*5, 0)</f>
        <v>5</v>
      </c>
      <c r="AL902" s="15">
        <f>ROUNDUP(_xlfn.PERCENTRANK.INC(Table13[Total Number of Purchases],Table13[[#This Row],[Total Number of Purchases]])*5,0)</f>
        <v>4</v>
      </c>
      <c r="AM902" s="15">
        <f>ROUNDUP(_xlfn.PERCENTRANK.INC(Table13[Total Spend],Table13[[#This Row],[Total Spend]])*5,0)</f>
        <v>4</v>
      </c>
      <c r="AN902" s="15" t="str">
        <f>Table13[[#This Row],[Recency Score]]&amp;Table13[[#This Row],[Frequency Score]]&amp;Table13[[#This Row],[Monetary Score]]</f>
        <v>544</v>
      </c>
      <c r="AO902" s="15" t="str">
        <f>IF(AN902="555","Champions",
IF(AND(LEFT(AN902,1)="5", MID(AN902,2,1)&gt;="3"),"Loyal Customers",
IF(MID(AN902,2,1)="5","Frequent Buyers",
IF(RIGHT(AN902,1)="5","Big Spenders",
IF(LEFT(AN902,1)="4","Potential Loyalists",
IF(LEFT(AN902,1)="3","Needs Attention",
IF(LEFT(AN902,1)="2","About to Sleep",
IF(LEFT(AN902,1)="1","Lost",
IF(LEFT(AN902,1)&lt;="2","At Risk","Others")))))))))</f>
        <v>Loyal Customers</v>
      </c>
    </row>
    <row r="903" spans="1:41" x14ac:dyDescent="0.3">
      <c r="A903">
        <v>4477</v>
      </c>
      <c r="B903">
        <v>1958</v>
      </c>
      <c r="C903" t="s">
        <v>28</v>
      </c>
      <c r="D903" t="s">
        <v>35</v>
      </c>
      <c r="E903">
        <v>69096</v>
      </c>
      <c r="F903">
        <v>0</v>
      </c>
      <c r="G903">
        <v>1</v>
      </c>
      <c r="H903" s="1">
        <v>41544</v>
      </c>
      <c r="I903">
        <v>4</v>
      </c>
      <c r="J903">
        <v>247</v>
      </c>
      <c r="K903">
        <v>49</v>
      </c>
      <c r="L903">
        <v>159</v>
      </c>
      <c r="M903">
        <v>7</v>
      </c>
      <c r="N903">
        <v>82</v>
      </c>
      <c r="O903">
        <v>109</v>
      </c>
      <c r="P903">
        <v>1</v>
      </c>
      <c r="Q903">
        <v>5</v>
      </c>
      <c r="R903">
        <v>2</v>
      </c>
      <c r="S903">
        <v>10</v>
      </c>
      <c r="T903">
        <v>4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39</v>
      </c>
      <c r="AC903" s="13">
        <f>SUM(Table13[[#This Row],[MntWines]:[MntGoldProds]])</f>
        <v>653</v>
      </c>
      <c r="AD903" s="13">
        <f>AVERAGE(Table13[[#This Row],[MntWines]:[MntGoldProds]])</f>
        <v>108.83333333333333</v>
      </c>
      <c r="AG903">
        <f>SUM(Table13[[#This Row],[NumDealsPurchases]:[NumStorePurchases]])</f>
        <v>18</v>
      </c>
      <c r="AH903" s="14">
        <f>44232-Table13[[#This Row],[Dt_Customer]]</f>
        <v>2688</v>
      </c>
      <c r="AJ903" s="13">
        <f>Table13[[#This Row],[NumDealsPurchases]]/Table13[[#This Row],[Total Number of Purchases]]*100</f>
        <v>5.5555555555555554</v>
      </c>
      <c r="AK903">
        <f>6-ROUNDUP(_xlfn.PERCENTRANK.INC(Table13[Recency],Table13[[#This Row],[Recency]])*5, 0)</f>
        <v>5</v>
      </c>
      <c r="AL903" s="15">
        <f>ROUNDUP(_xlfn.PERCENTRANK.INC(Table13[Total Number of Purchases],Table13[[#This Row],[Total Number of Purchases]])*5,0)</f>
        <v>4</v>
      </c>
      <c r="AM903" s="15">
        <f>ROUNDUP(_xlfn.PERCENTRANK.INC(Table13[Total Spend],Table13[[#This Row],[Total Spend]])*5,0)</f>
        <v>4</v>
      </c>
      <c r="AN903" s="15" t="str">
        <f>Table13[[#This Row],[Recency Score]]&amp;Table13[[#This Row],[Frequency Score]]&amp;Table13[[#This Row],[Monetary Score]]</f>
        <v>544</v>
      </c>
      <c r="AO903" s="15" t="str">
        <f>IF(AN903="555","Champions",
IF(AND(LEFT(AN903,1)="5", MID(AN903,2,1)&gt;="3"),"Loyal Customers",
IF(MID(AN903,2,1)="5","Frequent Buyers",
IF(RIGHT(AN903,1)="5","Big Spenders",
IF(LEFT(AN903,1)="4","Potential Loyalists",
IF(LEFT(AN903,1)="3","Needs Attention",
IF(LEFT(AN903,1)="2","About to Sleep",
IF(LEFT(AN903,1)="1","Lost",
IF(LEFT(AN903,1)&lt;="2","At Risk","Others")))))))))</f>
        <v>Loyal Customers</v>
      </c>
    </row>
    <row r="904" spans="1:41" x14ac:dyDescent="0.3">
      <c r="A904">
        <v>7533</v>
      </c>
      <c r="B904">
        <v>1964</v>
      </c>
      <c r="C904" t="s">
        <v>28</v>
      </c>
      <c r="D904" t="s">
        <v>33</v>
      </c>
      <c r="E904">
        <v>49096</v>
      </c>
      <c r="F904">
        <v>1</v>
      </c>
      <c r="G904">
        <v>1</v>
      </c>
      <c r="H904" s="1">
        <v>41541</v>
      </c>
      <c r="I904">
        <v>15</v>
      </c>
      <c r="J904">
        <v>144</v>
      </c>
      <c r="K904">
        <v>1</v>
      </c>
      <c r="L904">
        <v>32</v>
      </c>
      <c r="M904">
        <v>2</v>
      </c>
      <c r="N904">
        <v>1</v>
      </c>
      <c r="O904">
        <v>7</v>
      </c>
      <c r="P904">
        <v>4</v>
      </c>
      <c r="Q904">
        <v>4</v>
      </c>
      <c r="R904">
        <v>1</v>
      </c>
      <c r="S904">
        <v>4</v>
      </c>
      <c r="T904">
        <v>7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32</v>
      </c>
      <c r="AC904" s="13">
        <f>SUM(Table13[[#This Row],[MntWines]:[MntGoldProds]])</f>
        <v>187</v>
      </c>
      <c r="AD904" s="13">
        <f>AVERAGE(Table13[[#This Row],[MntWines]:[MntGoldProds]])</f>
        <v>31.166666666666668</v>
      </c>
      <c r="AG904">
        <f>SUM(Table13[[#This Row],[NumDealsPurchases]:[NumStorePurchases]])</f>
        <v>13</v>
      </c>
      <c r="AH904" s="14">
        <f>44232-Table13[[#This Row],[Dt_Customer]]</f>
        <v>2691</v>
      </c>
      <c r="AJ904" s="13">
        <f>Table13[[#This Row],[NumDealsPurchases]]/Table13[[#This Row],[Total Number of Purchases]]*100</f>
        <v>30.76923076923077</v>
      </c>
      <c r="AK904">
        <f>6-ROUNDUP(_xlfn.PERCENTRANK.INC(Table13[Recency],Table13[[#This Row],[Recency]])*5, 0)</f>
        <v>5</v>
      </c>
      <c r="AL904" s="15">
        <f>ROUNDUP(_xlfn.PERCENTRANK.INC(Table13[Total Number of Purchases],Table13[[#This Row],[Total Number of Purchases]])*5,0)</f>
        <v>3</v>
      </c>
      <c r="AM904" s="15">
        <f>ROUNDUP(_xlfn.PERCENTRANK.INC(Table13[Total Spend],Table13[[#This Row],[Total Spend]])*5,0)</f>
        <v>2</v>
      </c>
      <c r="AN904" s="15" t="str">
        <f>Table13[[#This Row],[Recency Score]]&amp;Table13[[#This Row],[Frequency Score]]&amp;Table13[[#This Row],[Monetary Score]]</f>
        <v>532</v>
      </c>
      <c r="AO904" s="15" t="str">
        <f>IF(AN904="555","Champions",
IF(AND(LEFT(AN904,1)="5", MID(AN904,2,1)&gt;="3"),"Loyal Customers",
IF(MID(AN904,2,1)="5","Frequent Buyers",
IF(RIGHT(AN904,1)="5","Big Spenders",
IF(LEFT(AN904,1)="4","Potential Loyalists",
IF(LEFT(AN904,1)="3","Needs Attention",
IF(LEFT(AN904,1)="2","About to Sleep",
IF(LEFT(AN904,1)="1","Lost",
IF(LEFT(AN904,1)&lt;="2","At Risk","Others")))))))))</f>
        <v>Loyal Customers</v>
      </c>
    </row>
    <row r="905" spans="1:41" x14ac:dyDescent="0.3">
      <c r="A905">
        <v>1945</v>
      </c>
      <c r="B905">
        <v>1962</v>
      </c>
      <c r="C905" t="s">
        <v>28</v>
      </c>
      <c r="D905" t="s">
        <v>33</v>
      </c>
      <c r="E905">
        <v>71434</v>
      </c>
      <c r="F905">
        <v>0</v>
      </c>
      <c r="G905">
        <v>1</v>
      </c>
      <c r="H905" s="1">
        <v>41535</v>
      </c>
      <c r="I905">
        <v>4</v>
      </c>
      <c r="J905">
        <v>711</v>
      </c>
      <c r="K905">
        <v>36</v>
      </c>
      <c r="L905">
        <v>217</v>
      </c>
      <c r="M905">
        <v>172</v>
      </c>
      <c r="N905">
        <v>96</v>
      </c>
      <c r="O905">
        <v>168</v>
      </c>
      <c r="P905">
        <v>3</v>
      </c>
      <c r="Q905">
        <v>7</v>
      </c>
      <c r="R905">
        <v>4</v>
      </c>
      <c r="S905">
        <v>7</v>
      </c>
      <c r="T905">
        <v>4</v>
      </c>
      <c r="U905">
        <v>1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 t="s">
        <v>30</v>
      </c>
      <c r="AC905" s="13">
        <f>SUM(Table13[[#This Row],[MntWines]:[MntGoldProds]])</f>
        <v>1400</v>
      </c>
      <c r="AD905" s="13">
        <f>AVERAGE(Table13[[#This Row],[MntWines]:[MntGoldProds]])</f>
        <v>233.33333333333334</v>
      </c>
      <c r="AG905">
        <f>SUM(Table13[[#This Row],[NumDealsPurchases]:[NumStorePurchases]])</f>
        <v>21</v>
      </c>
      <c r="AH905" s="14">
        <f>44232-Table13[[#This Row],[Dt_Customer]]</f>
        <v>2697</v>
      </c>
      <c r="AJ905" s="13">
        <f>Table13[[#This Row],[NumDealsPurchases]]/Table13[[#This Row],[Total Number of Purchases]]*100</f>
        <v>14.285714285714285</v>
      </c>
      <c r="AK905">
        <f>6-ROUNDUP(_xlfn.PERCENTRANK.INC(Table13[Recency],Table13[[#This Row],[Recency]])*5, 0)</f>
        <v>5</v>
      </c>
      <c r="AL905" s="15">
        <f>ROUNDUP(_xlfn.PERCENTRANK.INC(Table13[Total Number of Purchases],Table13[[#This Row],[Total Number of Purchases]])*5,0)</f>
        <v>4</v>
      </c>
      <c r="AM905" s="15">
        <f>ROUNDUP(_xlfn.PERCENTRANK.INC(Table13[Total Spend],Table13[[#This Row],[Total Spend]])*5,0)</f>
        <v>5</v>
      </c>
      <c r="AN905" s="15" t="str">
        <f>Table13[[#This Row],[Recency Score]]&amp;Table13[[#This Row],[Frequency Score]]&amp;Table13[[#This Row],[Monetary Score]]</f>
        <v>545</v>
      </c>
      <c r="AO905" s="15" t="str">
        <f>IF(AN905="555","Champions",
IF(AND(LEFT(AN905,1)="5", MID(AN905,2,1)&gt;="3"),"Loyal Customers",
IF(MID(AN905,2,1)="5","Frequent Buyers",
IF(RIGHT(AN905,1)="5","Big Spenders",
IF(LEFT(AN905,1)="4","Potential Loyalists",
IF(LEFT(AN905,1)="3","Needs Attention",
IF(LEFT(AN905,1)="2","About to Sleep",
IF(LEFT(AN905,1)="1","Lost",
IF(LEFT(AN905,1)&lt;="2","At Risk","Others")))))))))</f>
        <v>Loyal Customers</v>
      </c>
    </row>
    <row r="906" spans="1:41" x14ac:dyDescent="0.3">
      <c r="A906">
        <v>2162</v>
      </c>
      <c r="B906">
        <v>1976</v>
      </c>
      <c r="C906" t="s">
        <v>28</v>
      </c>
      <c r="D906" t="s">
        <v>33</v>
      </c>
      <c r="E906">
        <v>56939</v>
      </c>
      <c r="F906">
        <v>0</v>
      </c>
      <c r="G906">
        <v>1</v>
      </c>
      <c r="H906" s="1">
        <v>41535</v>
      </c>
      <c r="I906">
        <v>19</v>
      </c>
      <c r="J906">
        <v>256</v>
      </c>
      <c r="K906">
        <v>34</v>
      </c>
      <c r="L906">
        <v>103</v>
      </c>
      <c r="M906">
        <v>90</v>
      </c>
      <c r="N906">
        <v>29</v>
      </c>
      <c r="O906">
        <v>49</v>
      </c>
      <c r="P906">
        <v>2</v>
      </c>
      <c r="Q906">
        <v>3</v>
      </c>
      <c r="R906">
        <v>3</v>
      </c>
      <c r="S906">
        <v>10</v>
      </c>
      <c r="T906">
        <v>3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30</v>
      </c>
      <c r="AC906" s="13">
        <f>SUM(Table13[[#This Row],[MntWines]:[MntGoldProds]])</f>
        <v>561</v>
      </c>
      <c r="AD906" s="13">
        <f>AVERAGE(Table13[[#This Row],[MntWines]:[MntGoldProds]])</f>
        <v>93.5</v>
      </c>
      <c r="AG906">
        <f>SUM(Table13[[#This Row],[NumDealsPurchases]:[NumStorePurchases]])</f>
        <v>18</v>
      </c>
      <c r="AH906" s="14">
        <f>44232-Table13[[#This Row],[Dt_Customer]]</f>
        <v>2697</v>
      </c>
      <c r="AJ906" s="13">
        <f>Table13[[#This Row],[NumDealsPurchases]]/Table13[[#This Row],[Total Number of Purchases]]*100</f>
        <v>11.111111111111111</v>
      </c>
      <c r="AK906">
        <f>6-ROUNDUP(_xlfn.PERCENTRANK.INC(Table13[Recency],Table13[[#This Row],[Recency]])*5, 0)</f>
        <v>5</v>
      </c>
      <c r="AL906" s="15">
        <f>ROUNDUP(_xlfn.PERCENTRANK.INC(Table13[Total Number of Purchases],Table13[[#This Row],[Total Number of Purchases]])*5,0)</f>
        <v>4</v>
      </c>
      <c r="AM906" s="15">
        <f>ROUNDUP(_xlfn.PERCENTRANK.INC(Table13[Total Spend],Table13[[#This Row],[Total Spend]])*5,0)</f>
        <v>3</v>
      </c>
      <c r="AN906" s="15" t="str">
        <f>Table13[[#This Row],[Recency Score]]&amp;Table13[[#This Row],[Frequency Score]]&amp;Table13[[#This Row],[Monetary Score]]</f>
        <v>543</v>
      </c>
      <c r="AO906" s="15" t="str">
        <f>IF(AN906="555","Champions",
IF(AND(LEFT(AN906,1)="5", MID(AN906,2,1)&gt;="3"),"Loyal Customers",
IF(MID(AN906,2,1)="5","Frequent Buyers",
IF(RIGHT(AN906,1)="5","Big Spenders",
IF(LEFT(AN906,1)="4","Potential Loyalists",
IF(LEFT(AN906,1)="3","Needs Attention",
IF(LEFT(AN906,1)="2","About to Sleep",
IF(LEFT(AN906,1)="1","Lost",
IF(LEFT(AN906,1)&lt;="2","At Risk","Others")))))))))</f>
        <v>Loyal Customers</v>
      </c>
    </row>
    <row r="907" spans="1:41" x14ac:dyDescent="0.3">
      <c r="A907">
        <v>7849</v>
      </c>
      <c r="B907">
        <v>1970</v>
      </c>
      <c r="C907" t="s">
        <v>37</v>
      </c>
      <c r="D907" t="s">
        <v>33</v>
      </c>
      <c r="E907">
        <v>80336</v>
      </c>
      <c r="F907">
        <v>0</v>
      </c>
      <c r="G907">
        <v>0</v>
      </c>
      <c r="H907" s="1">
        <v>41526</v>
      </c>
      <c r="I907">
        <v>12</v>
      </c>
      <c r="J907">
        <v>209</v>
      </c>
      <c r="K907">
        <v>19</v>
      </c>
      <c r="L907">
        <v>456</v>
      </c>
      <c r="M907">
        <v>160</v>
      </c>
      <c r="N907">
        <v>142</v>
      </c>
      <c r="O907">
        <v>66</v>
      </c>
      <c r="P907">
        <v>1</v>
      </c>
      <c r="Q907">
        <v>2</v>
      </c>
      <c r="R907">
        <v>9</v>
      </c>
      <c r="S907">
        <v>13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30</v>
      </c>
      <c r="AC907" s="13">
        <f>SUM(Table13[[#This Row],[MntWines]:[MntGoldProds]])</f>
        <v>1052</v>
      </c>
      <c r="AD907" s="13">
        <f>AVERAGE(Table13[[#This Row],[MntWines]:[MntGoldProds]])</f>
        <v>175.33333333333334</v>
      </c>
      <c r="AG907">
        <f>SUM(Table13[[#This Row],[NumDealsPurchases]:[NumStorePurchases]])</f>
        <v>25</v>
      </c>
      <c r="AH907" s="14">
        <f>44232-Table13[[#This Row],[Dt_Customer]]</f>
        <v>2706</v>
      </c>
      <c r="AJ907" s="13">
        <f>Table13[[#This Row],[NumDealsPurchases]]/Table13[[#This Row],[Total Number of Purchases]]*100</f>
        <v>4</v>
      </c>
      <c r="AK907">
        <f>6-ROUNDUP(_xlfn.PERCENTRANK.INC(Table13[Recency],Table13[[#This Row],[Recency]])*5, 0)</f>
        <v>5</v>
      </c>
      <c r="AL907" s="15">
        <f>ROUNDUP(_xlfn.PERCENTRANK.INC(Table13[Total Number of Purchases],Table13[[#This Row],[Total Number of Purchases]])*5,0)</f>
        <v>5</v>
      </c>
      <c r="AM907" s="15">
        <f>ROUNDUP(_xlfn.PERCENTRANK.INC(Table13[Total Spend],Table13[[#This Row],[Total Spend]])*5,0)</f>
        <v>4</v>
      </c>
      <c r="AN907" s="15" t="str">
        <f>Table13[[#This Row],[Recency Score]]&amp;Table13[[#This Row],[Frequency Score]]&amp;Table13[[#This Row],[Monetary Score]]</f>
        <v>554</v>
      </c>
      <c r="AO907" s="15" t="str">
        <f>IF(AN907="555","Champions",
IF(AND(LEFT(AN907,1)="5", MID(AN907,2,1)&gt;="3"),"Loyal Customers",
IF(MID(AN907,2,1)="5","Frequent Buyers",
IF(RIGHT(AN907,1)="5","Big Spenders",
IF(LEFT(AN907,1)="4","Potential Loyalists",
IF(LEFT(AN907,1)="3","Needs Attention",
IF(LEFT(AN907,1)="2","About to Sleep",
IF(LEFT(AN907,1)="1","Lost",
IF(LEFT(AN907,1)&lt;="2","At Risk","Others")))))))))</f>
        <v>Loyal Customers</v>
      </c>
    </row>
    <row r="908" spans="1:41" x14ac:dyDescent="0.3">
      <c r="A908">
        <v>7446</v>
      </c>
      <c r="B908">
        <v>1967</v>
      </c>
      <c r="C908" t="s">
        <v>41</v>
      </c>
      <c r="D908" t="s">
        <v>35</v>
      </c>
      <c r="E908">
        <v>62513</v>
      </c>
      <c r="F908">
        <v>0</v>
      </c>
      <c r="G908">
        <v>1</v>
      </c>
      <c r="H908" s="1">
        <v>41526</v>
      </c>
      <c r="I908">
        <v>16</v>
      </c>
      <c r="J908">
        <v>520</v>
      </c>
      <c r="K908">
        <v>42</v>
      </c>
      <c r="L908">
        <v>98</v>
      </c>
      <c r="M908">
        <v>0</v>
      </c>
      <c r="N908">
        <v>42</v>
      </c>
      <c r="O908">
        <v>14</v>
      </c>
      <c r="P908">
        <v>2</v>
      </c>
      <c r="Q908">
        <v>6</v>
      </c>
      <c r="R908">
        <v>4</v>
      </c>
      <c r="S908">
        <v>10</v>
      </c>
      <c r="T908">
        <v>6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 t="s">
        <v>34</v>
      </c>
      <c r="AC908" s="13">
        <f>SUM(Table13[[#This Row],[MntWines]:[MntGoldProds]])</f>
        <v>716</v>
      </c>
      <c r="AD908" s="13">
        <f>AVERAGE(Table13[[#This Row],[MntWines]:[MntGoldProds]])</f>
        <v>119.33333333333333</v>
      </c>
      <c r="AG908">
        <f>SUM(Table13[[#This Row],[NumDealsPurchases]:[NumStorePurchases]])</f>
        <v>22</v>
      </c>
      <c r="AH908" s="14">
        <f>44232-Table13[[#This Row],[Dt_Customer]]</f>
        <v>2706</v>
      </c>
      <c r="AJ908" s="13">
        <f>Table13[[#This Row],[NumDealsPurchases]]/Table13[[#This Row],[Total Number of Purchases]]*100</f>
        <v>9.0909090909090917</v>
      </c>
      <c r="AK908">
        <f>6-ROUNDUP(_xlfn.PERCENTRANK.INC(Table13[Recency],Table13[[#This Row],[Recency]])*5, 0)</f>
        <v>5</v>
      </c>
      <c r="AL908" s="15">
        <f>ROUNDUP(_xlfn.PERCENTRANK.INC(Table13[Total Number of Purchases],Table13[[#This Row],[Total Number of Purchases]])*5,0)</f>
        <v>4</v>
      </c>
      <c r="AM908" s="15">
        <f>ROUNDUP(_xlfn.PERCENTRANK.INC(Table13[Total Spend],Table13[[#This Row],[Total Spend]])*5,0)</f>
        <v>4</v>
      </c>
      <c r="AN908" s="15" t="str">
        <f>Table13[[#This Row],[Recency Score]]&amp;Table13[[#This Row],[Frequency Score]]&amp;Table13[[#This Row],[Monetary Score]]</f>
        <v>544</v>
      </c>
      <c r="AO908" s="15" t="str">
        <f>IF(AN908="555","Champions",
IF(AND(LEFT(AN908,1)="5", MID(AN908,2,1)&gt;="3"),"Loyal Customers",
IF(MID(AN908,2,1)="5","Frequent Buyers",
IF(RIGHT(AN908,1)="5","Big Spenders",
IF(LEFT(AN908,1)="4","Potential Loyalists",
IF(LEFT(AN908,1)="3","Needs Attention",
IF(LEFT(AN908,1)="2","About to Sleep",
IF(LEFT(AN908,1)="1","Lost",
IF(LEFT(AN908,1)&lt;="2","At Risk","Others")))))))))</f>
        <v>Loyal Customers</v>
      </c>
    </row>
    <row r="909" spans="1:41" x14ac:dyDescent="0.3">
      <c r="A909">
        <v>10664</v>
      </c>
      <c r="B909">
        <v>1949</v>
      </c>
      <c r="C909" t="s">
        <v>41</v>
      </c>
      <c r="D909" t="s">
        <v>42</v>
      </c>
      <c r="E909">
        <v>51529</v>
      </c>
      <c r="F909">
        <v>0</v>
      </c>
      <c r="G909">
        <v>1</v>
      </c>
      <c r="H909" s="1">
        <v>41524</v>
      </c>
      <c r="I909">
        <v>14</v>
      </c>
      <c r="J909">
        <v>400</v>
      </c>
      <c r="K909">
        <v>4</v>
      </c>
      <c r="L909">
        <v>35</v>
      </c>
      <c r="M909">
        <v>6</v>
      </c>
      <c r="N909">
        <v>0</v>
      </c>
      <c r="O909">
        <v>22</v>
      </c>
      <c r="P909">
        <v>2</v>
      </c>
      <c r="Q909">
        <v>9</v>
      </c>
      <c r="R909">
        <v>1</v>
      </c>
      <c r="S909">
        <v>5</v>
      </c>
      <c r="T909">
        <v>8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30</v>
      </c>
      <c r="AC909" s="13">
        <f>SUM(Table13[[#This Row],[MntWines]:[MntGoldProds]])</f>
        <v>467</v>
      </c>
      <c r="AD909" s="13">
        <f>AVERAGE(Table13[[#This Row],[MntWines]:[MntGoldProds]])</f>
        <v>77.833333333333329</v>
      </c>
      <c r="AG909">
        <f>SUM(Table13[[#This Row],[NumDealsPurchases]:[NumStorePurchases]])</f>
        <v>17</v>
      </c>
      <c r="AH909" s="14">
        <f>44232-Table13[[#This Row],[Dt_Customer]]</f>
        <v>2708</v>
      </c>
      <c r="AJ909" s="13">
        <f>Table13[[#This Row],[NumDealsPurchases]]/Table13[[#This Row],[Total Number of Purchases]]*100</f>
        <v>11.76470588235294</v>
      </c>
      <c r="AK909">
        <f>6-ROUNDUP(_xlfn.PERCENTRANK.INC(Table13[Recency],Table13[[#This Row],[Recency]])*5, 0)</f>
        <v>5</v>
      </c>
      <c r="AL909" s="15">
        <f>ROUNDUP(_xlfn.PERCENTRANK.INC(Table13[Total Number of Purchases],Table13[[#This Row],[Total Number of Purchases]])*5,0)</f>
        <v>3</v>
      </c>
      <c r="AM909" s="15">
        <f>ROUNDUP(_xlfn.PERCENTRANK.INC(Table13[Total Spend],Table13[[#This Row],[Total Spend]])*5,0)</f>
        <v>3</v>
      </c>
      <c r="AN909" s="15" t="str">
        <f>Table13[[#This Row],[Recency Score]]&amp;Table13[[#This Row],[Frequency Score]]&amp;Table13[[#This Row],[Monetary Score]]</f>
        <v>533</v>
      </c>
      <c r="AO909" s="15" t="str">
        <f>IF(AN909="555","Champions",
IF(AND(LEFT(AN909,1)="5", MID(AN909,2,1)&gt;="3"),"Loyal Customers",
IF(MID(AN909,2,1)="5","Frequent Buyers",
IF(RIGHT(AN909,1)="5","Big Spenders",
IF(LEFT(AN909,1)="4","Potential Loyalists",
IF(LEFT(AN909,1)="3","Needs Attention",
IF(LEFT(AN909,1)="2","About to Sleep",
IF(LEFT(AN909,1)="1","Lost",
IF(LEFT(AN909,1)&lt;="2","At Risk","Others")))))))))</f>
        <v>Loyal Customers</v>
      </c>
    </row>
    <row r="910" spans="1:41" x14ac:dyDescent="0.3">
      <c r="A910">
        <v>4865</v>
      </c>
      <c r="B910">
        <v>1974</v>
      </c>
      <c r="C910" t="s">
        <v>41</v>
      </c>
      <c r="D910" t="s">
        <v>29</v>
      </c>
      <c r="E910">
        <v>53367</v>
      </c>
      <c r="F910">
        <v>1</v>
      </c>
      <c r="G910">
        <v>1</v>
      </c>
      <c r="H910" s="1">
        <v>41517</v>
      </c>
      <c r="I910">
        <v>2</v>
      </c>
      <c r="J910">
        <v>229</v>
      </c>
      <c r="K910">
        <v>7</v>
      </c>
      <c r="L910">
        <v>140</v>
      </c>
      <c r="M910">
        <v>10</v>
      </c>
      <c r="N910">
        <v>3</v>
      </c>
      <c r="O910">
        <v>11</v>
      </c>
      <c r="P910">
        <v>7</v>
      </c>
      <c r="Q910">
        <v>5</v>
      </c>
      <c r="R910">
        <v>1</v>
      </c>
      <c r="S910">
        <v>8</v>
      </c>
      <c r="T910">
        <v>7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 t="s">
        <v>36</v>
      </c>
      <c r="AC910" s="13">
        <f>SUM(Table13[[#This Row],[MntWines]:[MntGoldProds]])</f>
        <v>400</v>
      </c>
      <c r="AD910" s="13">
        <f>AVERAGE(Table13[[#This Row],[MntWines]:[MntGoldProds]])</f>
        <v>66.666666666666671</v>
      </c>
      <c r="AG910">
        <f>SUM(Table13[[#This Row],[NumDealsPurchases]:[NumStorePurchases]])</f>
        <v>21</v>
      </c>
      <c r="AH910" s="14">
        <f>44232-Table13[[#This Row],[Dt_Customer]]</f>
        <v>2715</v>
      </c>
      <c r="AJ910" s="13">
        <f>Table13[[#This Row],[NumDealsPurchases]]/Table13[[#This Row],[Total Number of Purchases]]*100</f>
        <v>33.333333333333329</v>
      </c>
      <c r="AK910">
        <f>6-ROUNDUP(_xlfn.PERCENTRANK.INC(Table13[Recency],Table13[[#This Row],[Recency]])*5, 0)</f>
        <v>5</v>
      </c>
      <c r="AL910" s="15">
        <f>ROUNDUP(_xlfn.PERCENTRANK.INC(Table13[Total Number of Purchases],Table13[[#This Row],[Total Number of Purchases]])*5,0)</f>
        <v>4</v>
      </c>
      <c r="AM910" s="15">
        <f>ROUNDUP(_xlfn.PERCENTRANK.INC(Table13[Total Spend],Table13[[#This Row],[Total Spend]])*5,0)</f>
        <v>3</v>
      </c>
      <c r="AN910" s="15" t="str">
        <f>Table13[[#This Row],[Recency Score]]&amp;Table13[[#This Row],[Frequency Score]]&amp;Table13[[#This Row],[Monetary Score]]</f>
        <v>543</v>
      </c>
      <c r="AO910" s="15" t="str">
        <f>IF(AN910="555","Champions",
IF(AND(LEFT(AN910,1)="5", MID(AN910,2,1)&gt;="3"),"Loyal Customers",
IF(MID(AN910,2,1)="5","Frequent Buyers",
IF(RIGHT(AN910,1)="5","Big Spenders",
IF(LEFT(AN910,1)="4","Potential Loyalists",
IF(LEFT(AN910,1)="3","Needs Attention",
IF(LEFT(AN910,1)="2","About to Sleep",
IF(LEFT(AN910,1)="1","Lost",
IF(LEFT(AN910,1)&lt;="2","At Risk","Others")))))))))</f>
        <v>Loyal Customers</v>
      </c>
    </row>
    <row r="911" spans="1:41" x14ac:dyDescent="0.3">
      <c r="A911">
        <v>7793</v>
      </c>
      <c r="B911">
        <v>1976</v>
      </c>
      <c r="C911" t="s">
        <v>28</v>
      </c>
      <c r="D911" t="s">
        <v>35</v>
      </c>
      <c r="E911">
        <v>62061</v>
      </c>
      <c r="F911">
        <v>0</v>
      </c>
      <c r="G911">
        <v>1</v>
      </c>
      <c r="H911" s="1">
        <v>41517</v>
      </c>
      <c r="I911">
        <v>12</v>
      </c>
      <c r="J911">
        <v>641</v>
      </c>
      <c r="K911">
        <v>7</v>
      </c>
      <c r="L911">
        <v>84</v>
      </c>
      <c r="M911">
        <v>0</v>
      </c>
      <c r="N911">
        <v>30</v>
      </c>
      <c r="O911">
        <v>38</v>
      </c>
      <c r="P911">
        <v>3</v>
      </c>
      <c r="Q911">
        <v>10</v>
      </c>
      <c r="R911">
        <v>4</v>
      </c>
      <c r="S911">
        <v>7</v>
      </c>
      <c r="T911">
        <v>6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0</v>
      </c>
      <c r="AB911" t="s">
        <v>30</v>
      </c>
      <c r="AC911" s="13">
        <f>SUM(Table13[[#This Row],[MntWines]:[MntGoldProds]])</f>
        <v>800</v>
      </c>
      <c r="AD911" s="13">
        <f>AVERAGE(Table13[[#This Row],[MntWines]:[MntGoldProds]])</f>
        <v>133.33333333333334</v>
      </c>
      <c r="AG911">
        <f>SUM(Table13[[#This Row],[NumDealsPurchases]:[NumStorePurchases]])</f>
        <v>24</v>
      </c>
      <c r="AH911" s="14">
        <f>44232-Table13[[#This Row],[Dt_Customer]]</f>
        <v>2715</v>
      </c>
      <c r="AJ911" s="13">
        <f>Table13[[#This Row],[NumDealsPurchases]]/Table13[[#This Row],[Total Number of Purchases]]*100</f>
        <v>12.5</v>
      </c>
      <c r="AK911">
        <f>6-ROUNDUP(_xlfn.PERCENTRANK.INC(Table13[Recency],Table13[[#This Row],[Recency]])*5, 0)</f>
        <v>5</v>
      </c>
      <c r="AL911" s="15">
        <f>ROUNDUP(_xlfn.PERCENTRANK.INC(Table13[Total Number of Purchases],Table13[[#This Row],[Total Number of Purchases]])*5,0)</f>
        <v>5</v>
      </c>
      <c r="AM911" s="15">
        <f>ROUNDUP(_xlfn.PERCENTRANK.INC(Table13[Total Spend],Table13[[#This Row],[Total Spend]])*5,0)</f>
        <v>4</v>
      </c>
      <c r="AN911" s="15" t="str">
        <f>Table13[[#This Row],[Recency Score]]&amp;Table13[[#This Row],[Frequency Score]]&amp;Table13[[#This Row],[Monetary Score]]</f>
        <v>554</v>
      </c>
      <c r="AO911" s="15" t="str">
        <f>IF(AN911="555","Champions",
IF(AND(LEFT(AN911,1)="5", MID(AN911,2,1)&gt;="3"),"Loyal Customers",
IF(MID(AN911,2,1)="5","Frequent Buyers",
IF(RIGHT(AN911,1)="5","Big Spenders",
IF(LEFT(AN911,1)="4","Potential Loyalists",
IF(LEFT(AN911,1)="3","Needs Attention",
IF(LEFT(AN911,1)="2","About to Sleep",
IF(LEFT(AN911,1)="1","Lost",
IF(LEFT(AN911,1)&lt;="2","At Risk","Others")))))))))</f>
        <v>Loyal Customers</v>
      </c>
    </row>
    <row r="912" spans="1:41" x14ac:dyDescent="0.3">
      <c r="A912">
        <v>9242</v>
      </c>
      <c r="B912">
        <v>1990</v>
      </c>
      <c r="C912" t="s">
        <v>28</v>
      </c>
      <c r="D912" t="s">
        <v>31</v>
      </c>
      <c r="E912">
        <v>64509</v>
      </c>
      <c r="F912">
        <v>0</v>
      </c>
      <c r="G912">
        <v>0</v>
      </c>
      <c r="H912" s="1">
        <v>41503</v>
      </c>
      <c r="I912">
        <v>19</v>
      </c>
      <c r="J912">
        <v>836</v>
      </c>
      <c r="K912">
        <v>185</v>
      </c>
      <c r="L912">
        <v>575</v>
      </c>
      <c r="M912">
        <v>24</v>
      </c>
      <c r="N912">
        <v>25</v>
      </c>
      <c r="O912">
        <v>77</v>
      </c>
      <c r="P912">
        <v>1</v>
      </c>
      <c r="Q912">
        <v>6</v>
      </c>
      <c r="R912">
        <v>3</v>
      </c>
      <c r="S912">
        <v>9</v>
      </c>
      <c r="T912">
        <v>4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1</v>
      </c>
      <c r="AA912">
        <v>0</v>
      </c>
      <c r="AB912" t="s">
        <v>43</v>
      </c>
      <c r="AC912" s="13">
        <f>SUM(Table13[[#This Row],[MntWines]:[MntGoldProds]])</f>
        <v>1722</v>
      </c>
      <c r="AD912" s="13">
        <f>AVERAGE(Table13[[#This Row],[MntWines]:[MntGoldProds]])</f>
        <v>287</v>
      </c>
      <c r="AG912">
        <f>SUM(Table13[[#This Row],[NumDealsPurchases]:[NumStorePurchases]])</f>
        <v>19</v>
      </c>
      <c r="AH912" s="14">
        <f>44232-Table13[[#This Row],[Dt_Customer]]</f>
        <v>2729</v>
      </c>
      <c r="AJ912" s="13">
        <f>Table13[[#This Row],[NumDealsPurchases]]/Table13[[#This Row],[Total Number of Purchases]]*100</f>
        <v>5.2631578947368416</v>
      </c>
      <c r="AK912">
        <f>6-ROUNDUP(_xlfn.PERCENTRANK.INC(Table13[Recency],Table13[[#This Row],[Recency]])*5, 0)</f>
        <v>5</v>
      </c>
      <c r="AL912" s="15">
        <f>ROUNDUP(_xlfn.PERCENTRANK.INC(Table13[Total Number of Purchases],Table13[[#This Row],[Total Number of Purchases]])*5,0)</f>
        <v>4</v>
      </c>
      <c r="AM912" s="15">
        <f>ROUNDUP(_xlfn.PERCENTRANK.INC(Table13[Total Spend],Table13[[#This Row],[Total Spend]])*5,0)</f>
        <v>5</v>
      </c>
      <c r="AN912" s="15" t="str">
        <f>Table13[[#This Row],[Recency Score]]&amp;Table13[[#This Row],[Frequency Score]]&amp;Table13[[#This Row],[Monetary Score]]</f>
        <v>545</v>
      </c>
      <c r="AO912" s="15" t="str">
        <f>IF(AN912="555","Champions",
IF(AND(LEFT(AN912,1)="5", MID(AN912,2,1)&gt;="3"),"Loyal Customers",
IF(MID(AN912,2,1)="5","Frequent Buyers",
IF(RIGHT(AN912,1)="5","Big Spenders",
IF(LEFT(AN912,1)="4","Potential Loyalists",
IF(LEFT(AN912,1)="3","Needs Attention",
IF(LEFT(AN912,1)="2","About to Sleep",
IF(LEFT(AN912,1)="1","Lost",
IF(LEFT(AN912,1)&lt;="2","At Risk","Others")))))))))</f>
        <v>Loyal Customers</v>
      </c>
    </row>
    <row r="913" spans="1:41" x14ac:dyDescent="0.3">
      <c r="A913">
        <v>1212</v>
      </c>
      <c r="B913">
        <v>1973</v>
      </c>
      <c r="C913" t="s">
        <v>28</v>
      </c>
      <c r="D913" t="s">
        <v>33</v>
      </c>
      <c r="E913">
        <v>52845</v>
      </c>
      <c r="F913">
        <v>1</v>
      </c>
      <c r="G913">
        <v>0</v>
      </c>
      <c r="H913" s="1">
        <v>41499</v>
      </c>
      <c r="I913">
        <v>7</v>
      </c>
      <c r="J913">
        <v>384</v>
      </c>
      <c r="K913">
        <v>25</v>
      </c>
      <c r="L913">
        <v>292</v>
      </c>
      <c r="M913">
        <v>130</v>
      </c>
      <c r="N913">
        <v>41</v>
      </c>
      <c r="O913">
        <v>64</v>
      </c>
      <c r="P913">
        <v>3</v>
      </c>
      <c r="Q913">
        <v>8</v>
      </c>
      <c r="R913">
        <v>8</v>
      </c>
      <c r="S913">
        <v>6</v>
      </c>
      <c r="T913">
        <v>6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 t="s">
        <v>30</v>
      </c>
      <c r="AC913" s="13">
        <f>SUM(Table13[[#This Row],[MntWines]:[MntGoldProds]])</f>
        <v>936</v>
      </c>
      <c r="AD913" s="13">
        <f>AVERAGE(Table13[[#This Row],[MntWines]:[MntGoldProds]])</f>
        <v>156</v>
      </c>
      <c r="AG913">
        <f>SUM(Table13[[#This Row],[NumDealsPurchases]:[NumStorePurchases]])</f>
        <v>25</v>
      </c>
      <c r="AH913" s="14">
        <f>44232-Table13[[#This Row],[Dt_Customer]]</f>
        <v>2733</v>
      </c>
      <c r="AJ913" s="13">
        <f>Table13[[#This Row],[NumDealsPurchases]]/Table13[[#This Row],[Total Number of Purchases]]*100</f>
        <v>12</v>
      </c>
      <c r="AK913">
        <f>6-ROUNDUP(_xlfn.PERCENTRANK.INC(Table13[Recency],Table13[[#This Row],[Recency]])*5, 0)</f>
        <v>5</v>
      </c>
      <c r="AL913" s="15">
        <f>ROUNDUP(_xlfn.PERCENTRANK.INC(Table13[Total Number of Purchases],Table13[[#This Row],[Total Number of Purchases]])*5,0)</f>
        <v>5</v>
      </c>
      <c r="AM913" s="15">
        <f>ROUNDUP(_xlfn.PERCENTRANK.INC(Table13[Total Spend],Table13[[#This Row],[Total Spend]])*5,0)</f>
        <v>4</v>
      </c>
      <c r="AN913" s="15" t="str">
        <f>Table13[[#This Row],[Recency Score]]&amp;Table13[[#This Row],[Frequency Score]]&amp;Table13[[#This Row],[Monetary Score]]</f>
        <v>554</v>
      </c>
      <c r="AO913" s="15" t="str">
        <f>IF(AN913="555","Champions",
IF(AND(LEFT(AN913,1)="5", MID(AN913,2,1)&gt;="3"),"Loyal Customers",
IF(MID(AN913,2,1)="5","Frequent Buyers",
IF(RIGHT(AN913,1)="5","Big Spenders",
IF(LEFT(AN913,1)="4","Potential Loyalists",
IF(LEFT(AN913,1)="3","Needs Attention",
IF(LEFT(AN913,1)="2","About to Sleep",
IF(LEFT(AN913,1)="1","Lost",
IF(LEFT(AN913,1)&lt;="2","At Risk","Others")))))))))</f>
        <v>Loyal Customers</v>
      </c>
    </row>
    <row r="914" spans="1:41" x14ac:dyDescent="0.3">
      <c r="A914">
        <v>760</v>
      </c>
      <c r="B914">
        <v>1975</v>
      </c>
      <c r="C914" t="s">
        <v>37</v>
      </c>
      <c r="D914" t="s">
        <v>29</v>
      </c>
      <c r="E914">
        <v>60554</v>
      </c>
      <c r="F914">
        <v>1</v>
      </c>
      <c r="G914">
        <v>0</v>
      </c>
      <c r="H914" s="1">
        <v>41495</v>
      </c>
      <c r="I914">
        <v>8</v>
      </c>
      <c r="J914">
        <v>588</v>
      </c>
      <c r="K914">
        <v>7</v>
      </c>
      <c r="L914">
        <v>76</v>
      </c>
      <c r="M914">
        <v>110</v>
      </c>
      <c r="N914">
        <v>15</v>
      </c>
      <c r="O914">
        <v>15</v>
      </c>
      <c r="P914">
        <v>2</v>
      </c>
      <c r="Q914">
        <v>8</v>
      </c>
      <c r="R914">
        <v>4</v>
      </c>
      <c r="S914">
        <v>9</v>
      </c>
      <c r="T914">
        <v>6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43</v>
      </c>
      <c r="AC914" s="13">
        <f>SUM(Table13[[#This Row],[MntWines]:[MntGoldProds]])</f>
        <v>811</v>
      </c>
      <c r="AD914" s="13">
        <f>AVERAGE(Table13[[#This Row],[MntWines]:[MntGoldProds]])</f>
        <v>135.16666666666666</v>
      </c>
      <c r="AG914">
        <f>SUM(Table13[[#This Row],[NumDealsPurchases]:[NumStorePurchases]])</f>
        <v>23</v>
      </c>
      <c r="AH914" s="14">
        <f>44232-Table13[[#This Row],[Dt_Customer]]</f>
        <v>2737</v>
      </c>
      <c r="AJ914" s="13">
        <f>Table13[[#This Row],[NumDealsPurchases]]/Table13[[#This Row],[Total Number of Purchases]]*100</f>
        <v>8.695652173913043</v>
      </c>
      <c r="AK914">
        <f>6-ROUNDUP(_xlfn.PERCENTRANK.INC(Table13[Recency],Table13[[#This Row],[Recency]])*5, 0)</f>
        <v>5</v>
      </c>
      <c r="AL914" s="15">
        <f>ROUNDUP(_xlfn.PERCENTRANK.INC(Table13[Total Number of Purchases],Table13[[#This Row],[Total Number of Purchases]])*5,0)</f>
        <v>5</v>
      </c>
      <c r="AM914" s="15">
        <f>ROUNDUP(_xlfn.PERCENTRANK.INC(Table13[Total Spend],Table13[[#This Row],[Total Spend]])*5,0)</f>
        <v>4</v>
      </c>
      <c r="AN914" s="15" t="str">
        <f>Table13[[#This Row],[Recency Score]]&amp;Table13[[#This Row],[Frequency Score]]&amp;Table13[[#This Row],[Monetary Score]]</f>
        <v>554</v>
      </c>
      <c r="AO914" s="15" t="str">
        <f>IF(AN914="555","Champions",
IF(AND(LEFT(AN914,1)="5", MID(AN914,2,1)&gt;="3"),"Loyal Customers",
IF(MID(AN914,2,1)="5","Frequent Buyers",
IF(RIGHT(AN914,1)="5","Big Spenders",
IF(LEFT(AN914,1)="4","Potential Loyalists",
IF(LEFT(AN914,1)="3","Needs Attention",
IF(LEFT(AN914,1)="2","About to Sleep",
IF(LEFT(AN914,1)="1","Lost",
IF(LEFT(AN914,1)&lt;="2","At Risk","Others")))))))))</f>
        <v>Loyal Customers</v>
      </c>
    </row>
    <row r="915" spans="1:41" x14ac:dyDescent="0.3">
      <c r="A915">
        <v>5519</v>
      </c>
      <c r="B915">
        <v>1956</v>
      </c>
      <c r="C915" t="s">
        <v>28</v>
      </c>
      <c r="D915" t="s">
        <v>35</v>
      </c>
      <c r="E915">
        <v>64090</v>
      </c>
      <c r="F915">
        <v>0</v>
      </c>
      <c r="G915">
        <v>1</v>
      </c>
      <c r="H915" s="1">
        <v>41493</v>
      </c>
      <c r="I915">
        <v>8</v>
      </c>
      <c r="J915">
        <v>316</v>
      </c>
      <c r="K915">
        <v>58</v>
      </c>
      <c r="L915">
        <v>161</v>
      </c>
      <c r="M915">
        <v>76</v>
      </c>
      <c r="N915">
        <v>51</v>
      </c>
      <c r="O915">
        <v>135</v>
      </c>
      <c r="P915">
        <v>1</v>
      </c>
      <c r="Q915">
        <v>6</v>
      </c>
      <c r="R915">
        <v>9</v>
      </c>
      <c r="S915">
        <v>4</v>
      </c>
      <c r="T915">
        <v>5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 t="s">
        <v>43</v>
      </c>
      <c r="AC915" s="13">
        <f>SUM(Table13[[#This Row],[MntWines]:[MntGoldProds]])</f>
        <v>797</v>
      </c>
      <c r="AD915" s="13">
        <f>AVERAGE(Table13[[#This Row],[MntWines]:[MntGoldProds]])</f>
        <v>132.83333333333334</v>
      </c>
      <c r="AG915">
        <f>SUM(Table13[[#This Row],[NumDealsPurchases]:[NumStorePurchases]])</f>
        <v>20</v>
      </c>
      <c r="AH915" s="14">
        <f>44232-Table13[[#This Row],[Dt_Customer]]</f>
        <v>2739</v>
      </c>
      <c r="AJ915" s="13">
        <f>Table13[[#This Row],[NumDealsPurchases]]/Table13[[#This Row],[Total Number of Purchases]]*100</f>
        <v>5</v>
      </c>
      <c r="AK915">
        <f>6-ROUNDUP(_xlfn.PERCENTRANK.INC(Table13[Recency],Table13[[#This Row],[Recency]])*5, 0)</f>
        <v>5</v>
      </c>
      <c r="AL915" s="15">
        <f>ROUNDUP(_xlfn.PERCENTRANK.INC(Table13[Total Number of Purchases],Table13[[#This Row],[Total Number of Purchases]])*5,0)</f>
        <v>4</v>
      </c>
      <c r="AM915" s="15">
        <f>ROUNDUP(_xlfn.PERCENTRANK.INC(Table13[Total Spend],Table13[[#This Row],[Total Spend]])*5,0)</f>
        <v>4</v>
      </c>
      <c r="AN915" s="15" t="str">
        <f>Table13[[#This Row],[Recency Score]]&amp;Table13[[#This Row],[Frequency Score]]&amp;Table13[[#This Row],[Monetary Score]]</f>
        <v>544</v>
      </c>
      <c r="AO915" s="15" t="str">
        <f>IF(AN915="555","Champions",
IF(AND(LEFT(AN915,1)="5", MID(AN915,2,1)&gt;="3"),"Loyal Customers",
IF(MID(AN915,2,1)="5","Frequent Buyers",
IF(RIGHT(AN915,1)="5","Big Spenders",
IF(LEFT(AN915,1)="4","Potential Loyalists",
IF(LEFT(AN915,1)="3","Needs Attention",
IF(LEFT(AN915,1)="2","About to Sleep",
IF(LEFT(AN915,1)="1","Lost",
IF(LEFT(AN915,1)&lt;="2","At Risk","Others")))))))))</f>
        <v>Loyal Customers</v>
      </c>
    </row>
    <row r="916" spans="1:41" x14ac:dyDescent="0.3">
      <c r="A916">
        <v>5547</v>
      </c>
      <c r="B916">
        <v>1982</v>
      </c>
      <c r="C916" t="s">
        <v>37</v>
      </c>
      <c r="D916" t="s">
        <v>33</v>
      </c>
      <c r="E916">
        <v>84169</v>
      </c>
      <c r="F916">
        <v>0</v>
      </c>
      <c r="G916">
        <v>0</v>
      </c>
      <c r="H916" s="1">
        <v>41493</v>
      </c>
      <c r="I916">
        <v>9</v>
      </c>
      <c r="J916">
        <v>1478</v>
      </c>
      <c r="K916">
        <v>19</v>
      </c>
      <c r="L916">
        <v>403</v>
      </c>
      <c r="M916">
        <v>0</v>
      </c>
      <c r="N916">
        <v>19</v>
      </c>
      <c r="O916">
        <v>0</v>
      </c>
      <c r="P916">
        <v>1</v>
      </c>
      <c r="Q916">
        <v>7</v>
      </c>
      <c r="R916">
        <v>6</v>
      </c>
      <c r="S916">
        <v>6</v>
      </c>
      <c r="T916">
        <v>3</v>
      </c>
      <c r="U916">
        <v>0</v>
      </c>
      <c r="V916">
        <v>0</v>
      </c>
      <c r="W916">
        <v>0</v>
      </c>
      <c r="X916">
        <v>1</v>
      </c>
      <c r="Y916">
        <v>1</v>
      </c>
      <c r="Z916">
        <v>1</v>
      </c>
      <c r="AA916">
        <v>0</v>
      </c>
      <c r="AB916" t="s">
        <v>30</v>
      </c>
      <c r="AC916" s="13">
        <f>SUM(Table13[[#This Row],[MntWines]:[MntGoldProds]])</f>
        <v>1919</v>
      </c>
      <c r="AD916" s="13">
        <f>AVERAGE(Table13[[#This Row],[MntWines]:[MntGoldProds]])</f>
        <v>319.83333333333331</v>
      </c>
      <c r="AG916">
        <f>SUM(Table13[[#This Row],[NumDealsPurchases]:[NumStorePurchases]])</f>
        <v>20</v>
      </c>
      <c r="AH916" s="14">
        <f>44232-Table13[[#This Row],[Dt_Customer]]</f>
        <v>2739</v>
      </c>
      <c r="AJ916" s="13">
        <f>Table13[[#This Row],[NumDealsPurchases]]/Table13[[#This Row],[Total Number of Purchases]]*100</f>
        <v>5</v>
      </c>
      <c r="AK916">
        <f>6-ROUNDUP(_xlfn.PERCENTRANK.INC(Table13[Recency],Table13[[#This Row],[Recency]])*5, 0)</f>
        <v>5</v>
      </c>
      <c r="AL916" s="15">
        <f>ROUNDUP(_xlfn.PERCENTRANK.INC(Table13[Total Number of Purchases],Table13[[#This Row],[Total Number of Purchases]])*5,0)</f>
        <v>4</v>
      </c>
      <c r="AM916" s="15">
        <f>ROUNDUP(_xlfn.PERCENTRANK.INC(Table13[Total Spend],Table13[[#This Row],[Total Spend]])*5,0)</f>
        <v>5</v>
      </c>
      <c r="AN916" s="15" t="str">
        <f>Table13[[#This Row],[Recency Score]]&amp;Table13[[#This Row],[Frequency Score]]&amp;Table13[[#This Row],[Monetary Score]]</f>
        <v>545</v>
      </c>
      <c r="AO916" s="15" t="str">
        <f>IF(AN916="555","Champions",
IF(AND(LEFT(AN916,1)="5", MID(AN916,2,1)&gt;="3"),"Loyal Customers",
IF(MID(AN916,2,1)="5","Frequent Buyers",
IF(RIGHT(AN916,1)="5","Big Spenders",
IF(LEFT(AN916,1)="4","Potential Loyalists",
IF(LEFT(AN916,1)="3","Needs Attention",
IF(LEFT(AN916,1)="2","About to Sleep",
IF(LEFT(AN916,1)="1","Lost",
IF(LEFT(AN916,1)&lt;="2","At Risk","Others")))))))))</f>
        <v>Loyal Customers</v>
      </c>
    </row>
    <row r="917" spans="1:41" x14ac:dyDescent="0.3">
      <c r="A917">
        <v>8362</v>
      </c>
      <c r="B917">
        <v>1982</v>
      </c>
      <c r="C917" t="s">
        <v>37</v>
      </c>
      <c r="D917" t="s">
        <v>33</v>
      </c>
      <c r="E917">
        <v>84169</v>
      </c>
      <c r="F917">
        <v>0</v>
      </c>
      <c r="G917">
        <v>0</v>
      </c>
      <c r="H917" s="1">
        <v>41493</v>
      </c>
      <c r="I917">
        <v>9</v>
      </c>
      <c r="J917">
        <v>1478</v>
      </c>
      <c r="K917">
        <v>19</v>
      </c>
      <c r="L917">
        <v>403</v>
      </c>
      <c r="M917">
        <v>0</v>
      </c>
      <c r="N917">
        <v>19</v>
      </c>
      <c r="O917">
        <v>0</v>
      </c>
      <c r="P917">
        <v>1</v>
      </c>
      <c r="Q917">
        <v>7</v>
      </c>
      <c r="R917">
        <v>6</v>
      </c>
      <c r="S917">
        <v>6</v>
      </c>
      <c r="T917">
        <v>3</v>
      </c>
      <c r="U917">
        <v>0</v>
      </c>
      <c r="V917">
        <v>0</v>
      </c>
      <c r="W917">
        <v>0</v>
      </c>
      <c r="X917">
        <v>1</v>
      </c>
      <c r="Y917">
        <v>1</v>
      </c>
      <c r="Z917">
        <v>1</v>
      </c>
      <c r="AA917">
        <v>0</v>
      </c>
      <c r="AB917" t="s">
        <v>43</v>
      </c>
      <c r="AC917" s="13">
        <f>SUM(Table13[[#This Row],[MntWines]:[MntGoldProds]])</f>
        <v>1919</v>
      </c>
      <c r="AD917" s="13">
        <f>AVERAGE(Table13[[#This Row],[MntWines]:[MntGoldProds]])</f>
        <v>319.83333333333331</v>
      </c>
      <c r="AG917">
        <f>SUM(Table13[[#This Row],[NumDealsPurchases]:[NumStorePurchases]])</f>
        <v>20</v>
      </c>
      <c r="AH917" s="14">
        <f>44232-Table13[[#This Row],[Dt_Customer]]</f>
        <v>2739</v>
      </c>
      <c r="AJ917" s="13">
        <f>Table13[[#This Row],[NumDealsPurchases]]/Table13[[#This Row],[Total Number of Purchases]]*100</f>
        <v>5</v>
      </c>
      <c r="AK917">
        <f>6-ROUNDUP(_xlfn.PERCENTRANK.INC(Table13[Recency],Table13[[#This Row],[Recency]])*5, 0)</f>
        <v>5</v>
      </c>
      <c r="AL917" s="15">
        <f>ROUNDUP(_xlfn.PERCENTRANK.INC(Table13[Total Number of Purchases],Table13[[#This Row],[Total Number of Purchases]])*5,0)</f>
        <v>4</v>
      </c>
      <c r="AM917" s="15">
        <f>ROUNDUP(_xlfn.PERCENTRANK.INC(Table13[Total Spend],Table13[[#This Row],[Total Spend]])*5,0)</f>
        <v>5</v>
      </c>
      <c r="AN917" s="15" t="str">
        <f>Table13[[#This Row],[Recency Score]]&amp;Table13[[#This Row],[Frequency Score]]&amp;Table13[[#This Row],[Monetary Score]]</f>
        <v>545</v>
      </c>
      <c r="AO917" s="15" t="str">
        <f>IF(AN917="555","Champions",
IF(AND(LEFT(AN917,1)="5", MID(AN917,2,1)&gt;="3"),"Loyal Customers",
IF(MID(AN917,2,1)="5","Frequent Buyers",
IF(RIGHT(AN917,1)="5","Big Spenders",
IF(LEFT(AN917,1)="4","Potential Loyalists",
IF(LEFT(AN917,1)="3","Needs Attention",
IF(LEFT(AN917,1)="2","About to Sleep",
IF(LEFT(AN917,1)="1","Lost",
IF(LEFT(AN917,1)&lt;="2","At Risk","Others")))))))))</f>
        <v>Loyal Customers</v>
      </c>
    </row>
    <row r="918" spans="1:41" x14ac:dyDescent="0.3">
      <c r="A918">
        <v>2681</v>
      </c>
      <c r="B918">
        <v>1984</v>
      </c>
      <c r="C918" t="s">
        <v>38</v>
      </c>
      <c r="D918" t="s">
        <v>33</v>
      </c>
      <c r="E918">
        <v>65370</v>
      </c>
      <c r="F918">
        <v>0</v>
      </c>
      <c r="G918">
        <v>0</v>
      </c>
      <c r="H918" s="1">
        <v>41487</v>
      </c>
      <c r="I918">
        <v>1</v>
      </c>
      <c r="J918">
        <v>71</v>
      </c>
      <c r="K918">
        <v>22</v>
      </c>
      <c r="L918">
        <v>112</v>
      </c>
      <c r="M918">
        <v>138</v>
      </c>
      <c r="N918">
        <v>89</v>
      </c>
      <c r="O918">
        <v>29</v>
      </c>
      <c r="P918">
        <v>1</v>
      </c>
      <c r="Q918">
        <v>2</v>
      </c>
      <c r="R918">
        <v>3</v>
      </c>
      <c r="S918">
        <v>13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30</v>
      </c>
      <c r="AC918" s="13">
        <f>SUM(Table13[[#This Row],[MntWines]:[MntGoldProds]])</f>
        <v>461</v>
      </c>
      <c r="AD918" s="13">
        <f>AVERAGE(Table13[[#This Row],[MntWines]:[MntGoldProds]])</f>
        <v>76.833333333333329</v>
      </c>
      <c r="AG918">
        <f>SUM(Table13[[#This Row],[NumDealsPurchases]:[NumStorePurchases]])</f>
        <v>19</v>
      </c>
      <c r="AH918" s="14">
        <f>44232-Table13[[#This Row],[Dt_Customer]]</f>
        <v>2745</v>
      </c>
      <c r="AJ918" s="13">
        <f>Table13[[#This Row],[NumDealsPurchases]]/Table13[[#This Row],[Total Number of Purchases]]*100</f>
        <v>5.2631578947368416</v>
      </c>
      <c r="AK918">
        <f>6-ROUNDUP(_xlfn.PERCENTRANK.INC(Table13[Recency],Table13[[#This Row],[Recency]])*5, 0)</f>
        <v>5</v>
      </c>
      <c r="AL918" s="15">
        <f>ROUNDUP(_xlfn.PERCENTRANK.INC(Table13[Total Number of Purchases],Table13[[#This Row],[Total Number of Purchases]])*5,0)</f>
        <v>4</v>
      </c>
      <c r="AM918" s="15">
        <f>ROUNDUP(_xlfn.PERCENTRANK.INC(Table13[Total Spend],Table13[[#This Row],[Total Spend]])*5,0)</f>
        <v>3</v>
      </c>
      <c r="AN918" s="15" t="str">
        <f>Table13[[#This Row],[Recency Score]]&amp;Table13[[#This Row],[Frequency Score]]&amp;Table13[[#This Row],[Monetary Score]]</f>
        <v>543</v>
      </c>
      <c r="AO918" s="15" t="str">
        <f>IF(AN918="555","Champions",
IF(AND(LEFT(AN918,1)="5", MID(AN918,2,1)&gt;="3"),"Loyal Customers",
IF(MID(AN918,2,1)="5","Frequent Buyers",
IF(RIGHT(AN918,1)="5","Big Spenders",
IF(LEFT(AN918,1)="4","Potential Loyalists",
IF(LEFT(AN918,1)="3","Needs Attention",
IF(LEFT(AN918,1)="2","About to Sleep",
IF(LEFT(AN918,1)="1","Lost",
IF(LEFT(AN918,1)&lt;="2","At Risk","Others")))))))))</f>
        <v>Loyal Customers</v>
      </c>
    </row>
    <row r="919" spans="1:41" x14ac:dyDescent="0.3">
      <c r="A919">
        <v>977</v>
      </c>
      <c r="B919">
        <v>1957</v>
      </c>
      <c r="C919" t="s">
        <v>28</v>
      </c>
      <c r="D919" t="s">
        <v>35</v>
      </c>
      <c r="E919">
        <v>47320</v>
      </c>
      <c r="F919">
        <v>0</v>
      </c>
      <c r="G919">
        <v>1</v>
      </c>
      <c r="H919" s="1">
        <v>41487</v>
      </c>
      <c r="I919">
        <v>10</v>
      </c>
      <c r="J919">
        <v>200</v>
      </c>
      <c r="K919">
        <v>19</v>
      </c>
      <c r="L919">
        <v>111</v>
      </c>
      <c r="M919">
        <v>50</v>
      </c>
      <c r="N919">
        <v>15</v>
      </c>
      <c r="O919">
        <v>19</v>
      </c>
      <c r="P919">
        <v>6</v>
      </c>
      <c r="Q919">
        <v>5</v>
      </c>
      <c r="R919">
        <v>1</v>
      </c>
      <c r="S919">
        <v>8</v>
      </c>
      <c r="T919">
        <v>6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32</v>
      </c>
      <c r="AC919" s="13">
        <f>SUM(Table13[[#This Row],[MntWines]:[MntGoldProds]])</f>
        <v>414</v>
      </c>
      <c r="AD919" s="13">
        <f>AVERAGE(Table13[[#This Row],[MntWines]:[MntGoldProds]])</f>
        <v>69</v>
      </c>
      <c r="AG919">
        <f>SUM(Table13[[#This Row],[NumDealsPurchases]:[NumStorePurchases]])</f>
        <v>20</v>
      </c>
      <c r="AH919" s="14">
        <f>44232-Table13[[#This Row],[Dt_Customer]]</f>
        <v>2745</v>
      </c>
      <c r="AJ919" s="13">
        <f>Table13[[#This Row],[NumDealsPurchases]]/Table13[[#This Row],[Total Number of Purchases]]*100</f>
        <v>30</v>
      </c>
      <c r="AK919">
        <f>6-ROUNDUP(_xlfn.PERCENTRANK.INC(Table13[Recency],Table13[[#This Row],[Recency]])*5, 0)</f>
        <v>5</v>
      </c>
      <c r="AL919" s="15">
        <f>ROUNDUP(_xlfn.PERCENTRANK.INC(Table13[Total Number of Purchases],Table13[[#This Row],[Total Number of Purchases]])*5,0)</f>
        <v>4</v>
      </c>
      <c r="AM919" s="15">
        <f>ROUNDUP(_xlfn.PERCENTRANK.INC(Table13[Total Spend],Table13[[#This Row],[Total Spend]])*5,0)</f>
        <v>3</v>
      </c>
      <c r="AN919" s="15" t="str">
        <f>Table13[[#This Row],[Recency Score]]&amp;Table13[[#This Row],[Frequency Score]]&amp;Table13[[#This Row],[Monetary Score]]</f>
        <v>543</v>
      </c>
      <c r="AO919" s="15" t="str">
        <f>IF(AN919="555","Champions",
IF(AND(LEFT(AN919,1)="5", MID(AN919,2,1)&gt;="3"),"Loyal Customers",
IF(MID(AN919,2,1)="5","Frequent Buyers",
IF(RIGHT(AN919,1)="5","Big Spenders",
IF(LEFT(AN919,1)="4","Potential Loyalists",
IF(LEFT(AN919,1)="3","Needs Attention",
IF(LEFT(AN919,1)="2","About to Sleep",
IF(LEFT(AN919,1)="1","Lost",
IF(LEFT(AN919,1)&lt;="2","At Risk","Others")))))))))</f>
        <v>Loyal Customers</v>
      </c>
    </row>
    <row r="920" spans="1:41" x14ac:dyDescent="0.3">
      <c r="A920">
        <v>4405</v>
      </c>
      <c r="B920">
        <v>1956</v>
      </c>
      <c r="C920" t="s">
        <v>41</v>
      </c>
      <c r="D920" t="s">
        <v>33</v>
      </c>
      <c r="E920">
        <v>63915</v>
      </c>
      <c r="F920">
        <v>0</v>
      </c>
      <c r="G920">
        <v>2</v>
      </c>
      <c r="H920" s="1">
        <v>41485</v>
      </c>
      <c r="I920">
        <v>2</v>
      </c>
      <c r="J920">
        <v>622</v>
      </c>
      <c r="K920">
        <v>7</v>
      </c>
      <c r="L920">
        <v>115</v>
      </c>
      <c r="M920">
        <v>30</v>
      </c>
      <c r="N920">
        <v>0</v>
      </c>
      <c r="O920">
        <v>15</v>
      </c>
      <c r="P920">
        <v>2</v>
      </c>
      <c r="Q920">
        <v>6</v>
      </c>
      <c r="R920">
        <v>3</v>
      </c>
      <c r="S920">
        <v>12</v>
      </c>
      <c r="T920">
        <v>5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 t="s">
        <v>36</v>
      </c>
      <c r="AC920" s="13">
        <f>SUM(Table13[[#This Row],[MntWines]:[MntGoldProds]])</f>
        <v>789</v>
      </c>
      <c r="AD920" s="13">
        <f>AVERAGE(Table13[[#This Row],[MntWines]:[MntGoldProds]])</f>
        <v>131.5</v>
      </c>
      <c r="AG920">
        <f>SUM(Table13[[#This Row],[NumDealsPurchases]:[NumStorePurchases]])</f>
        <v>23</v>
      </c>
      <c r="AH920" s="14">
        <f>44232-Table13[[#This Row],[Dt_Customer]]</f>
        <v>2747</v>
      </c>
      <c r="AJ920" s="13">
        <f>Table13[[#This Row],[NumDealsPurchases]]/Table13[[#This Row],[Total Number of Purchases]]*100</f>
        <v>8.695652173913043</v>
      </c>
      <c r="AK920">
        <f>6-ROUNDUP(_xlfn.PERCENTRANK.INC(Table13[Recency],Table13[[#This Row],[Recency]])*5, 0)</f>
        <v>5</v>
      </c>
      <c r="AL920" s="15">
        <f>ROUNDUP(_xlfn.PERCENTRANK.INC(Table13[Total Number of Purchases],Table13[[#This Row],[Total Number of Purchases]])*5,0)</f>
        <v>5</v>
      </c>
      <c r="AM920" s="15">
        <f>ROUNDUP(_xlfn.PERCENTRANK.INC(Table13[Total Spend],Table13[[#This Row],[Total Spend]])*5,0)</f>
        <v>4</v>
      </c>
      <c r="AN920" s="15" t="str">
        <f>Table13[[#This Row],[Recency Score]]&amp;Table13[[#This Row],[Frequency Score]]&amp;Table13[[#This Row],[Monetary Score]]</f>
        <v>554</v>
      </c>
      <c r="AO920" s="15" t="str">
        <f>IF(AN920="555","Champions",
IF(AND(LEFT(AN920,1)="5", MID(AN920,2,1)&gt;="3"),"Loyal Customers",
IF(MID(AN920,2,1)="5","Frequent Buyers",
IF(RIGHT(AN920,1)="5","Big Spenders",
IF(LEFT(AN920,1)="4","Potential Loyalists",
IF(LEFT(AN920,1)="3","Needs Attention",
IF(LEFT(AN920,1)="2","About to Sleep",
IF(LEFT(AN920,1)="1","Lost",
IF(LEFT(AN920,1)&lt;="2","At Risk","Others")))))))))</f>
        <v>Loyal Customers</v>
      </c>
    </row>
    <row r="921" spans="1:41" x14ac:dyDescent="0.3">
      <c r="A921">
        <v>5332</v>
      </c>
      <c r="B921">
        <v>1960</v>
      </c>
      <c r="C921" t="s">
        <v>38</v>
      </c>
      <c r="D921" t="s">
        <v>33</v>
      </c>
      <c r="E921">
        <v>82504</v>
      </c>
      <c r="F921">
        <v>0</v>
      </c>
      <c r="G921">
        <v>0</v>
      </c>
      <c r="H921" s="1">
        <v>41482</v>
      </c>
      <c r="I921">
        <v>2</v>
      </c>
      <c r="J921">
        <v>362</v>
      </c>
      <c r="K921">
        <v>50</v>
      </c>
      <c r="L921">
        <v>431</v>
      </c>
      <c r="M921">
        <v>134</v>
      </c>
      <c r="N921">
        <v>35</v>
      </c>
      <c r="O921">
        <v>54</v>
      </c>
      <c r="P921">
        <v>1</v>
      </c>
      <c r="Q921">
        <v>3</v>
      </c>
      <c r="R921">
        <v>6</v>
      </c>
      <c r="S921">
        <v>7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40</v>
      </c>
      <c r="AC921" s="13">
        <f>SUM(Table13[[#This Row],[MntWines]:[MntGoldProds]])</f>
        <v>1066</v>
      </c>
      <c r="AD921" s="13">
        <f>AVERAGE(Table13[[#This Row],[MntWines]:[MntGoldProds]])</f>
        <v>177.66666666666666</v>
      </c>
      <c r="AG921">
        <f>SUM(Table13[[#This Row],[NumDealsPurchases]:[NumStorePurchases]])</f>
        <v>17</v>
      </c>
      <c r="AH921" s="14">
        <f>44232-Table13[[#This Row],[Dt_Customer]]</f>
        <v>2750</v>
      </c>
      <c r="AJ921" s="13">
        <f>Table13[[#This Row],[NumDealsPurchases]]/Table13[[#This Row],[Total Number of Purchases]]*100</f>
        <v>5.8823529411764701</v>
      </c>
      <c r="AK921">
        <f>6-ROUNDUP(_xlfn.PERCENTRANK.INC(Table13[Recency],Table13[[#This Row],[Recency]])*5, 0)</f>
        <v>5</v>
      </c>
      <c r="AL921" s="15">
        <f>ROUNDUP(_xlfn.PERCENTRANK.INC(Table13[Total Number of Purchases],Table13[[#This Row],[Total Number of Purchases]])*5,0)</f>
        <v>3</v>
      </c>
      <c r="AM921" s="15">
        <f>ROUNDUP(_xlfn.PERCENTRANK.INC(Table13[Total Spend],Table13[[#This Row],[Total Spend]])*5,0)</f>
        <v>4</v>
      </c>
      <c r="AN921" s="15" t="str">
        <f>Table13[[#This Row],[Recency Score]]&amp;Table13[[#This Row],[Frequency Score]]&amp;Table13[[#This Row],[Monetary Score]]</f>
        <v>534</v>
      </c>
      <c r="AO921" s="15" t="str">
        <f>IF(AN921="555","Champions",
IF(AND(LEFT(AN921,1)="5", MID(AN921,2,1)&gt;="3"),"Loyal Customers",
IF(MID(AN921,2,1)="5","Frequent Buyers",
IF(RIGHT(AN921,1)="5","Big Spenders",
IF(LEFT(AN921,1)="4","Potential Loyalists",
IF(LEFT(AN921,1)="3","Needs Attention",
IF(LEFT(AN921,1)="2","About to Sleep",
IF(LEFT(AN921,1)="1","Lost",
IF(LEFT(AN921,1)&lt;="2","At Risk","Others")))))))))</f>
        <v>Loyal Customers</v>
      </c>
    </row>
    <row r="922" spans="1:41" x14ac:dyDescent="0.3">
      <c r="A922">
        <v>10507</v>
      </c>
      <c r="B922">
        <v>1977</v>
      </c>
      <c r="C922" t="s">
        <v>38</v>
      </c>
      <c r="D922" t="s">
        <v>29</v>
      </c>
      <c r="E922">
        <v>59601</v>
      </c>
      <c r="F922">
        <v>0</v>
      </c>
      <c r="G922">
        <v>1</v>
      </c>
      <c r="H922" s="1">
        <v>41480</v>
      </c>
      <c r="I922">
        <v>14</v>
      </c>
      <c r="J922">
        <v>691</v>
      </c>
      <c r="K922">
        <v>7</v>
      </c>
      <c r="L922">
        <v>69</v>
      </c>
      <c r="M922">
        <v>0</v>
      </c>
      <c r="N922">
        <v>7</v>
      </c>
      <c r="O922">
        <v>23</v>
      </c>
      <c r="P922">
        <v>4</v>
      </c>
      <c r="Q922">
        <v>2</v>
      </c>
      <c r="R922">
        <v>2</v>
      </c>
      <c r="S922">
        <v>7</v>
      </c>
      <c r="T922">
        <v>8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0</v>
      </c>
      <c r="AB922" t="s">
        <v>34</v>
      </c>
      <c r="AC922" s="13">
        <f>SUM(Table13[[#This Row],[MntWines]:[MntGoldProds]])</f>
        <v>797</v>
      </c>
      <c r="AD922" s="13">
        <f>AVERAGE(Table13[[#This Row],[MntWines]:[MntGoldProds]])</f>
        <v>132.83333333333334</v>
      </c>
      <c r="AG922">
        <f>SUM(Table13[[#This Row],[NumDealsPurchases]:[NumStorePurchases]])</f>
        <v>15</v>
      </c>
      <c r="AH922" s="14">
        <f>44232-Table13[[#This Row],[Dt_Customer]]</f>
        <v>2752</v>
      </c>
      <c r="AJ922" s="13">
        <f>Table13[[#This Row],[NumDealsPurchases]]/Table13[[#This Row],[Total Number of Purchases]]*100</f>
        <v>26.666666666666668</v>
      </c>
      <c r="AK922">
        <f>6-ROUNDUP(_xlfn.PERCENTRANK.INC(Table13[Recency],Table13[[#This Row],[Recency]])*5, 0)</f>
        <v>5</v>
      </c>
      <c r="AL922" s="15">
        <f>ROUNDUP(_xlfn.PERCENTRANK.INC(Table13[Total Number of Purchases],Table13[[#This Row],[Total Number of Purchases]])*5,0)</f>
        <v>3</v>
      </c>
      <c r="AM922" s="15">
        <f>ROUNDUP(_xlfn.PERCENTRANK.INC(Table13[Total Spend],Table13[[#This Row],[Total Spend]])*5,0)</f>
        <v>4</v>
      </c>
      <c r="AN922" s="15" t="str">
        <f>Table13[[#This Row],[Recency Score]]&amp;Table13[[#This Row],[Frequency Score]]&amp;Table13[[#This Row],[Monetary Score]]</f>
        <v>534</v>
      </c>
      <c r="AO922" s="15" t="str">
        <f>IF(AN922="555","Champions",
IF(AND(LEFT(AN922,1)="5", MID(AN922,2,1)&gt;="3"),"Loyal Customers",
IF(MID(AN922,2,1)="5","Frequent Buyers",
IF(RIGHT(AN922,1)="5","Big Spenders",
IF(LEFT(AN922,1)="4","Potential Loyalists",
IF(LEFT(AN922,1)="3","Needs Attention",
IF(LEFT(AN922,1)="2","About to Sleep",
IF(LEFT(AN922,1)="1","Lost",
IF(LEFT(AN922,1)&lt;="2","At Risk","Others")))))))))</f>
        <v>Loyal Customers</v>
      </c>
    </row>
    <row r="923" spans="1:41" x14ac:dyDescent="0.3">
      <c r="A923">
        <v>2793</v>
      </c>
      <c r="B923">
        <v>1976</v>
      </c>
      <c r="C923" t="s">
        <v>37</v>
      </c>
      <c r="D923" t="s">
        <v>29</v>
      </c>
      <c r="E923">
        <v>70179</v>
      </c>
      <c r="F923">
        <v>0</v>
      </c>
      <c r="G923">
        <v>1</v>
      </c>
      <c r="H923" s="1">
        <v>41476</v>
      </c>
      <c r="I923">
        <v>10</v>
      </c>
      <c r="J923">
        <v>532</v>
      </c>
      <c r="K923">
        <v>88</v>
      </c>
      <c r="L923">
        <v>168</v>
      </c>
      <c r="M923">
        <v>69</v>
      </c>
      <c r="N923">
        <v>44</v>
      </c>
      <c r="O923">
        <v>133</v>
      </c>
      <c r="P923">
        <v>3</v>
      </c>
      <c r="Q923">
        <v>7</v>
      </c>
      <c r="R923">
        <v>3</v>
      </c>
      <c r="S923">
        <v>13</v>
      </c>
      <c r="T923">
        <v>5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43</v>
      </c>
      <c r="AC923" s="13">
        <f>SUM(Table13[[#This Row],[MntWines]:[MntGoldProds]])</f>
        <v>1034</v>
      </c>
      <c r="AD923" s="13">
        <f>AVERAGE(Table13[[#This Row],[MntWines]:[MntGoldProds]])</f>
        <v>172.33333333333334</v>
      </c>
      <c r="AG923">
        <f>SUM(Table13[[#This Row],[NumDealsPurchases]:[NumStorePurchases]])</f>
        <v>26</v>
      </c>
      <c r="AH923" s="14">
        <f>44232-Table13[[#This Row],[Dt_Customer]]</f>
        <v>2756</v>
      </c>
      <c r="AJ923" s="13">
        <f>Table13[[#This Row],[NumDealsPurchases]]/Table13[[#This Row],[Total Number of Purchases]]*100</f>
        <v>11.538461538461538</v>
      </c>
      <c r="AK923">
        <f>6-ROUNDUP(_xlfn.PERCENTRANK.INC(Table13[Recency],Table13[[#This Row],[Recency]])*5, 0)</f>
        <v>5</v>
      </c>
      <c r="AL923" s="15">
        <f>ROUNDUP(_xlfn.PERCENTRANK.INC(Table13[Total Number of Purchases],Table13[[#This Row],[Total Number of Purchases]])*5,0)</f>
        <v>5</v>
      </c>
      <c r="AM923" s="15">
        <f>ROUNDUP(_xlfn.PERCENTRANK.INC(Table13[Total Spend],Table13[[#This Row],[Total Spend]])*5,0)</f>
        <v>4</v>
      </c>
      <c r="AN923" s="15" t="str">
        <f>Table13[[#This Row],[Recency Score]]&amp;Table13[[#This Row],[Frequency Score]]&amp;Table13[[#This Row],[Monetary Score]]</f>
        <v>554</v>
      </c>
      <c r="AO923" s="15" t="str">
        <f>IF(AN923="555","Champions",
IF(AND(LEFT(AN923,1)="5", MID(AN923,2,1)&gt;="3"),"Loyal Customers",
IF(MID(AN923,2,1)="5","Frequent Buyers",
IF(RIGHT(AN923,1)="5","Big Spenders",
IF(LEFT(AN923,1)="4","Potential Loyalists",
IF(LEFT(AN923,1)="3","Needs Attention",
IF(LEFT(AN923,1)="2","About to Sleep",
IF(LEFT(AN923,1)="1","Lost",
IF(LEFT(AN923,1)&lt;="2","At Risk","Others")))))))))</f>
        <v>Loyal Customers</v>
      </c>
    </row>
    <row r="924" spans="1:41" x14ac:dyDescent="0.3">
      <c r="A924">
        <v>1071</v>
      </c>
      <c r="B924">
        <v>1976</v>
      </c>
      <c r="C924" t="s">
        <v>37</v>
      </c>
      <c r="D924" t="s">
        <v>29</v>
      </c>
      <c r="E924">
        <v>70179</v>
      </c>
      <c r="F924">
        <v>0</v>
      </c>
      <c r="G924">
        <v>1</v>
      </c>
      <c r="H924" s="1">
        <v>41476</v>
      </c>
      <c r="I924">
        <v>10</v>
      </c>
      <c r="J924">
        <v>532</v>
      </c>
      <c r="K924">
        <v>88</v>
      </c>
      <c r="L924">
        <v>168</v>
      </c>
      <c r="M924">
        <v>69</v>
      </c>
      <c r="N924">
        <v>44</v>
      </c>
      <c r="O924">
        <v>133</v>
      </c>
      <c r="P924">
        <v>3</v>
      </c>
      <c r="Q924">
        <v>7</v>
      </c>
      <c r="R924">
        <v>3</v>
      </c>
      <c r="S924">
        <v>13</v>
      </c>
      <c r="T924">
        <v>5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34</v>
      </c>
      <c r="AC924" s="13">
        <f>SUM(Table13[[#This Row],[MntWines]:[MntGoldProds]])</f>
        <v>1034</v>
      </c>
      <c r="AD924" s="13">
        <f>AVERAGE(Table13[[#This Row],[MntWines]:[MntGoldProds]])</f>
        <v>172.33333333333334</v>
      </c>
      <c r="AG924">
        <f>SUM(Table13[[#This Row],[NumDealsPurchases]:[NumStorePurchases]])</f>
        <v>26</v>
      </c>
      <c r="AH924" s="14">
        <f>44232-Table13[[#This Row],[Dt_Customer]]</f>
        <v>2756</v>
      </c>
      <c r="AJ924" s="13">
        <f>Table13[[#This Row],[NumDealsPurchases]]/Table13[[#This Row],[Total Number of Purchases]]*100</f>
        <v>11.538461538461538</v>
      </c>
      <c r="AK924">
        <f>6-ROUNDUP(_xlfn.PERCENTRANK.INC(Table13[Recency],Table13[[#This Row],[Recency]])*5, 0)</f>
        <v>5</v>
      </c>
      <c r="AL924" s="15">
        <f>ROUNDUP(_xlfn.PERCENTRANK.INC(Table13[Total Number of Purchases],Table13[[#This Row],[Total Number of Purchases]])*5,0)</f>
        <v>5</v>
      </c>
      <c r="AM924" s="15">
        <f>ROUNDUP(_xlfn.PERCENTRANK.INC(Table13[Total Spend],Table13[[#This Row],[Total Spend]])*5,0)</f>
        <v>4</v>
      </c>
      <c r="AN924" s="15" t="str">
        <f>Table13[[#This Row],[Recency Score]]&amp;Table13[[#This Row],[Frequency Score]]&amp;Table13[[#This Row],[Monetary Score]]</f>
        <v>554</v>
      </c>
      <c r="AO924" s="15" t="str">
        <f>IF(AN924="555","Champions",
IF(AND(LEFT(AN924,1)="5", MID(AN924,2,1)&gt;="3"),"Loyal Customers",
IF(MID(AN924,2,1)="5","Frequent Buyers",
IF(RIGHT(AN924,1)="5","Big Spenders",
IF(LEFT(AN924,1)="4","Potential Loyalists",
IF(LEFT(AN924,1)="3","Needs Attention",
IF(LEFT(AN924,1)="2","About to Sleep",
IF(LEFT(AN924,1)="1","Lost",
IF(LEFT(AN924,1)&lt;="2","At Risk","Others")))))))))</f>
        <v>Loyal Customers</v>
      </c>
    </row>
    <row r="925" spans="1:41" x14ac:dyDescent="0.3">
      <c r="A925">
        <v>967</v>
      </c>
      <c r="B925">
        <v>1976</v>
      </c>
      <c r="C925" t="s">
        <v>28</v>
      </c>
      <c r="D925" t="s">
        <v>33</v>
      </c>
      <c r="E925">
        <v>46049</v>
      </c>
      <c r="F925">
        <v>1</v>
      </c>
      <c r="G925">
        <v>1</v>
      </c>
      <c r="H925" s="1">
        <v>41476</v>
      </c>
      <c r="I925">
        <v>11</v>
      </c>
      <c r="J925">
        <v>342</v>
      </c>
      <c r="K925">
        <v>9</v>
      </c>
      <c r="L925">
        <v>112</v>
      </c>
      <c r="M925">
        <v>19</v>
      </c>
      <c r="N925">
        <v>14</v>
      </c>
      <c r="O925">
        <v>19</v>
      </c>
      <c r="P925">
        <v>10</v>
      </c>
      <c r="Q925">
        <v>5</v>
      </c>
      <c r="R925">
        <v>2</v>
      </c>
      <c r="S925">
        <v>9</v>
      </c>
      <c r="T925">
        <v>7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0</v>
      </c>
      <c r="AB925" t="s">
        <v>30</v>
      </c>
      <c r="AC925" s="13">
        <f>SUM(Table13[[#This Row],[MntWines]:[MntGoldProds]])</f>
        <v>515</v>
      </c>
      <c r="AD925" s="13">
        <f>AVERAGE(Table13[[#This Row],[MntWines]:[MntGoldProds]])</f>
        <v>85.833333333333329</v>
      </c>
      <c r="AG925">
        <f>SUM(Table13[[#This Row],[NumDealsPurchases]:[NumStorePurchases]])</f>
        <v>26</v>
      </c>
      <c r="AH925" s="14">
        <f>44232-Table13[[#This Row],[Dt_Customer]]</f>
        <v>2756</v>
      </c>
      <c r="AJ925" s="13">
        <f>Table13[[#This Row],[NumDealsPurchases]]/Table13[[#This Row],[Total Number of Purchases]]*100</f>
        <v>38.461538461538467</v>
      </c>
      <c r="AK925">
        <f>6-ROUNDUP(_xlfn.PERCENTRANK.INC(Table13[Recency],Table13[[#This Row],[Recency]])*5, 0)</f>
        <v>5</v>
      </c>
      <c r="AL925" s="15">
        <f>ROUNDUP(_xlfn.PERCENTRANK.INC(Table13[Total Number of Purchases],Table13[[#This Row],[Total Number of Purchases]])*5,0)</f>
        <v>5</v>
      </c>
      <c r="AM925" s="15">
        <f>ROUNDUP(_xlfn.PERCENTRANK.INC(Table13[Total Spend],Table13[[#This Row],[Total Spend]])*5,0)</f>
        <v>3</v>
      </c>
      <c r="AN925" s="15" t="str">
        <f>Table13[[#This Row],[Recency Score]]&amp;Table13[[#This Row],[Frequency Score]]&amp;Table13[[#This Row],[Monetary Score]]</f>
        <v>553</v>
      </c>
      <c r="AO925" s="15" t="str">
        <f>IF(AN925="555","Champions",
IF(AND(LEFT(AN925,1)="5", MID(AN925,2,1)&gt;="3"),"Loyal Customers",
IF(MID(AN925,2,1)="5","Frequent Buyers",
IF(RIGHT(AN925,1)="5","Big Spenders",
IF(LEFT(AN925,1)="4","Potential Loyalists",
IF(LEFT(AN925,1)="3","Needs Attention",
IF(LEFT(AN925,1)="2","About to Sleep",
IF(LEFT(AN925,1)="1","Lost",
IF(LEFT(AN925,1)&lt;="2","At Risk","Others")))))))))</f>
        <v>Loyal Customers</v>
      </c>
    </row>
    <row r="926" spans="1:41" x14ac:dyDescent="0.3">
      <c r="A926">
        <v>7384</v>
      </c>
      <c r="B926">
        <v>1951</v>
      </c>
      <c r="C926" t="s">
        <v>41</v>
      </c>
      <c r="D926" t="s">
        <v>35</v>
      </c>
      <c r="E926">
        <v>39767</v>
      </c>
      <c r="F926">
        <v>0</v>
      </c>
      <c r="G926">
        <v>0</v>
      </c>
      <c r="H926" s="1">
        <v>41476</v>
      </c>
      <c r="I926">
        <v>18</v>
      </c>
      <c r="J926">
        <v>113</v>
      </c>
      <c r="K926">
        <v>61</v>
      </c>
      <c r="L926">
        <v>204</v>
      </c>
      <c r="M926">
        <v>34</v>
      </c>
      <c r="N926">
        <v>26</v>
      </c>
      <c r="O926">
        <v>47</v>
      </c>
      <c r="P926">
        <v>2</v>
      </c>
      <c r="Q926">
        <v>7</v>
      </c>
      <c r="R926">
        <v>1</v>
      </c>
      <c r="S926">
        <v>7</v>
      </c>
      <c r="T926">
        <v>8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 t="s">
        <v>30</v>
      </c>
      <c r="AC926" s="13">
        <f>SUM(Table13[[#This Row],[MntWines]:[MntGoldProds]])</f>
        <v>485</v>
      </c>
      <c r="AD926" s="13">
        <f>AVERAGE(Table13[[#This Row],[MntWines]:[MntGoldProds]])</f>
        <v>80.833333333333329</v>
      </c>
      <c r="AG926">
        <f>SUM(Table13[[#This Row],[NumDealsPurchases]:[NumStorePurchases]])</f>
        <v>17</v>
      </c>
      <c r="AH926" s="14">
        <f>44232-Table13[[#This Row],[Dt_Customer]]</f>
        <v>2756</v>
      </c>
      <c r="AJ926" s="13">
        <f>Table13[[#This Row],[NumDealsPurchases]]/Table13[[#This Row],[Total Number of Purchases]]*100</f>
        <v>11.76470588235294</v>
      </c>
      <c r="AK926">
        <f>6-ROUNDUP(_xlfn.PERCENTRANK.INC(Table13[Recency],Table13[[#This Row],[Recency]])*5, 0)</f>
        <v>5</v>
      </c>
      <c r="AL926" s="15">
        <f>ROUNDUP(_xlfn.PERCENTRANK.INC(Table13[Total Number of Purchases],Table13[[#This Row],[Total Number of Purchases]])*5,0)</f>
        <v>3</v>
      </c>
      <c r="AM926" s="15">
        <f>ROUNDUP(_xlfn.PERCENTRANK.INC(Table13[Total Spend],Table13[[#This Row],[Total Spend]])*5,0)</f>
        <v>3</v>
      </c>
      <c r="AN926" s="15" t="str">
        <f>Table13[[#This Row],[Recency Score]]&amp;Table13[[#This Row],[Frequency Score]]&amp;Table13[[#This Row],[Monetary Score]]</f>
        <v>533</v>
      </c>
      <c r="AO926" s="15" t="str">
        <f>IF(AN926="555","Champions",
IF(AND(LEFT(AN926,1)="5", MID(AN926,2,1)&gt;="3"),"Loyal Customers",
IF(MID(AN926,2,1)="5","Frequent Buyers",
IF(RIGHT(AN926,1)="5","Big Spenders",
IF(LEFT(AN926,1)="4","Potential Loyalists",
IF(LEFT(AN926,1)="3","Needs Attention",
IF(LEFT(AN926,1)="2","About to Sleep",
IF(LEFT(AN926,1)="1","Lost",
IF(LEFT(AN926,1)&lt;="2","At Risk","Others")))))))))</f>
        <v>Loyal Customers</v>
      </c>
    </row>
    <row r="927" spans="1:41" x14ac:dyDescent="0.3">
      <c r="A927">
        <v>10832</v>
      </c>
      <c r="B927">
        <v>1958</v>
      </c>
      <c r="C927" t="s">
        <v>28</v>
      </c>
      <c r="D927" t="s">
        <v>35</v>
      </c>
      <c r="E927">
        <v>46610</v>
      </c>
      <c r="F927">
        <v>0</v>
      </c>
      <c r="G927">
        <v>0</v>
      </c>
      <c r="H927" s="1">
        <v>41473</v>
      </c>
      <c r="I927">
        <v>4</v>
      </c>
      <c r="J927">
        <v>288</v>
      </c>
      <c r="K927">
        <v>10</v>
      </c>
      <c r="L927">
        <v>30</v>
      </c>
      <c r="M927">
        <v>4</v>
      </c>
      <c r="N927">
        <v>10</v>
      </c>
      <c r="O927">
        <v>125</v>
      </c>
      <c r="P927">
        <v>1</v>
      </c>
      <c r="Q927">
        <v>6</v>
      </c>
      <c r="R927">
        <v>1</v>
      </c>
      <c r="S927">
        <v>6</v>
      </c>
      <c r="T927">
        <v>6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 t="s">
        <v>30</v>
      </c>
      <c r="AC927" s="13">
        <f>SUM(Table13[[#This Row],[MntWines]:[MntGoldProds]])</f>
        <v>467</v>
      </c>
      <c r="AD927" s="13">
        <f>AVERAGE(Table13[[#This Row],[MntWines]:[MntGoldProds]])</f>
        <v>77.833333333333329</v>
      </c>
      <c r="AG927">
        <f>SUM(Table13[[#This Row],[NumDealsPurchases]:[NumStorePurchases]])</f>
        <v>14</v>
      </c>
      <c r="AH927" s="14">
        <f>44232-Table13[[#This Row],[Dt_Customer]]</f>
        <v>2759</v>
      </c>
      <c r="AJ927" s="13">
        <f>Table13[[#This Row],[NumDealsPurchases]]/Table13[[#This Row],[Total Number of Purchases]]*100</f>
        <v>7.1428571428571423</v>
      </c>
      <c r="AK927">
        <f>6-ROUNDUP(_xlfn.PERCENTRANK.INC(Table13[Recency],Table13[[#This Row],[Recency]])*5, 0)</f>
        <v>5</v>
      </c>
      <c r="AL927" s="15">
        <f>ROUNDUP(_xlfn.PERCENTRANK.INC(Table13[Total Number of Purchases],Table13[[#This Row],[Total Number of Purchases]])*5,0)</f>
        <v>3</v>
      </c>
      <c r="AM927" s="15">
        <f>ROUNDUP(_xlfn.PERCENTRANK.INC(Table13[Total Spend],Table13[[#This Row],[Total Spend]])*5,0)</f>
        <v>3</v>
      </c>
      <c r="AN927" s="15" t="str">
        <f>Table13[[#This Row],[Recency Score]]&amp;Table13[[#This Row],[Frequency Score]]&amp;Table13[[#This Row],[Monetary Score]]</f>
        <v>533</v>
      </c>
      <c r="AO927" s="15" t="str">
        <f>IF(AN927="555","Champions",
IF(AND(LEFT(AN927,1)="5", MID(AN927,2,1)&gt;="3"),"Loyal Customers",
IF(MID(AN927,2,1)="5","Frequent Buyers",
IF(RIGHT(AN927,1)="5","Big Spenders",
IF(LEFT(AN927,1)="4","Potential Loyalists",
IF(LEFT(AN927,1)="3","Needs Attention",
IF(LEFT(AN927,1)="2","About to Sleep",
IF(LEFT(AN927,1)="1","Lost",
IF(LEFT(AN927,1)&lt;="2","At Risk","Others")))))))))</f>
        <v>Loyal Customers</v>
      </c>
    </row>
    <row r="928" spans="1:41" x14ac:dyDescent="0.3">
      <c r="A928">
        <v>232</v>
      </c>
      <c r="B928">
        <v>1965</v>
      </c>
      <c r="C928" t="s">
        <v>28</v>
      </c>
      <c r="D928" t="s">
        <v>31</v>
      </c>
      <c r="E928">
        <v>61559</v>
      </c>
      <c r="F928">
        <v>0</v>
      </c>
      <c r="G928">
        <v>1</v>
      </c>
      <c r="H928" s="1">
        <v>41472</v>
      </c>
      <c r="I928">
        <v>8</v>
      </c>
      <c r="J928">
        <v>279</v>
      </c>
      <c r="K928">
        <v>83</v>
      </c>
      <c r="L928">
        <v>88</v>
      </c>
      <c r="M928">
        <v>32</v>
      </c>
      <c r="N928">
        <v>14</v>
      </c>
      <c r="O928">
        <v>34</v>
      </c>
      <c r="P928">
        <v>1</v>
      </c>
      <c r="Q928">
        <v>4</v>
      </c>
      <c r="R928">
        <v>2</v>
      </c>
      <c r="S928">
        <v>10</v>
      </c>
      <c r="T928">
        <v>3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30</v>
      </c>
      <c r="AC928" s="13">
        <f>SUM(Table13[[#This Row],[MntWines]:[MntGoldProds]])</f>
        <v>530</v>
      </c>
      <c r="AD928" s="13">
        <f>AVERAGE(Table13[[#This Row],[MntWines]:[MntGoldProds]])</f>
        <v>88.333333333333329</v>
      </c>
      <c r="AG928">
        <f>SUM(Table13[[#This Row],[NumDealsPurchases]:[NumStorePurchases]])</f>
        <v>17</v>
      </c>
      <c r="AH928" s="14">
        <f>44232-Table13[[#This Row],[Dt_Customer]]</f>
        <v>2760</v>
      </c>
      <c r="AJ928" s="13">
        <f>Table13[[#This Row],[NumDealsPurchases]]/Table13[[#This Row],[Total Number of Purchases]]*100</f>
        <v>5.8823529411764701</v>
      </c>
      <c r="AK928">
        <f>6-ROUNDUP(_xlfn.PERCENTRANK.INC(Table13[Recency],Table13[[#This Row],[Recency]])*5, 0)</f>
        <v>5</v>
      </c>
      <c r="AL928" s="15">
        <f>ROUNDUP(_xlfn.PERCENTRANK.INC(Table13[Total Number of Purchases],Table13[[#This Row],[Total Number of Purchases]])*5,0)</f>
        <v>3</v>
      </c>
      <c r="AM928" s="15">
        <f>ROUNDUP(_xlfn.PERCENTRANK.INC(Table13[Total Spend],Table13[[#This Row],[Total Spend]])*5,0)</f>
        <v>3</v>
      </c>
      <c r="AN928" s="15" t="str">
        <f>Table13[[#This Row],[Recency Score]]&amp;Table13[[#This Row],[Frequency Score]]&amp;Table13[[#This Row],[Monetary Score]]</f>
        <v>533</v>
      </c>
      <c r="AO928" s="15" t="str">
        <f>IF(AN928="555","Champions",
IF(AND(LEFT(AN928,1)="5", MID(AN928,2,1)&gt;="3"),"Loyal Customers",
IF(MID(AN928,2,1)="5","Frequent Buyers",
IF(RIGHT(AN928,1)="5","Big Spenders",
IF(LEFT(AN928,1)="4","Potential Loyalists",
IF(LEFT(AN928,1)="3","Needs Attention",
IF(LEFT(AN928,1)="2","About to Sleep",
IF(LEFT(AN928,1)="1","Lost",
IF(LEFT(AN928,1)&lt;="2","At Risk","Others")))))))))</f>
        <v>Loyal Customers</v>
      </c>
    </row>
    <row r="929" spans="1:41" x14ac:dyDescent="0.3">
      <c r="A929">
        <v>3009</v>
      </c>
      <c r="B929">
        <v>1962</v>
      </c>
      <c r="C929" t="s">
        <v>37</v>
      </c>
      <c r="D929" t="s">
        <v>42</v>
      </c>
      <c r="E929">
        <v>71670</v>
      </c>
      <c r="F929">
        <v>0</v>
      </c>
      <c r="G929">
        <v>0</v>
      </c>
      <c r="H929" s="1">
        <v>41464</v>
      </c>
      <c r="I929">
        <v>8</v>
      </c>
      <c r="J929">
        <v>1462</v>
      </c>
      <c r="K929">
        <v>16</v>
      </c>
      <c r="L929">
        <v>128</v>
      </c>
      <c r="M929">
        <v>0</v>
      </c>
      <c r="N929">
        <v>0</v>
      </c>
      <c r="O929">
        <v>160</v>
      </c>
      <c r="P929">
        <v>1</v>
      </c>
      <c r="Q929">
        <v>5</v>
      </c>
      <c r="R929">
        <v>3</v>
      </c>
      <c r="S929">
        <v>6</v>
      </c>
      <c r="T929">
        <v>6</v>
      </c>
      <c r="U929">
        <v>0</v>
      </c>
      <c r="V929">
        <v>1</v>
      </c>
      <c r="W929">
        <v>0</v>
      </c>
      <c r="X929">
        <v>1</v>
      </c>
      <c r="Y929">
        <v>1</v>
      </c>
      <c r="Z929">
        <v>1</v>
      </c>
      <c r="AA929">
        <v>0</v>
      </c>
      <c r="AB929" t="s">
        <v>30</v>
      </c>
      <c r="AC929" s="13">
        <f>SUM(Table13[[#This Row],[MntWines]:[MntGoldProds]])</f>
        <v>1766</v>
      </c>
      <c r="AD929" s="13">
        <f>AVERAGE(Table13[[#This Row],[MntWines]:[MntGoldProds]])</f>
        <v>294.33333333333331</v>
      </c>
      <c r="AG929">
        <f>SUM(Table13[[#This Row],[NumDealsPurchases]:[NumStorePurchases]])</f>
        <v>15</v>
      </c>
      <c r="AH929" s="14">
        <f>44232-Table13[[#This Row],[Dt_Customer]]</f>
        <v>2768</v>
      </c>
      <c r="AJ929" s="13">
        <f>Table13[[#This Row],[NumDealsPurchases]]/Table13[[#This Row],[Total Number of Purchases]]*100</f>
        <v>6.666666666666667</v>
      </c>
      <c r="AK929">
        <f>6-ROUNDUP(_xlfn.PERCENTRANK.INC(Table13[Recency],Table13[[#This Row],[Recency]])*5, 0)</f>
        <v>5</v>
      </c>
      <c r="AL929" s="15">
        <f>ROUNDUP(_xlfn.PERCENTRANK.INC(Table13[Total Number of Purchases],Table13[[#This Row],[Total Number of Purchases]])*5,0)</f>
        <v>3</v>
      </c>
      <c r="AM929" s="15">
        <f>ROUNDUP(_xlfn.PERCENTRANK.INC(Table13[Total Spend],Table13[[#This Row],[Total Spend]])*5,0)</f>
        <v>5</v>
      </c>
      <c r="AN929" s="15" t="str">
        <f>Table13[[#This Row],[Recency Score]]&amp;Table13[[#This Row],[Frequency Score]]&amp;Table13[[#This Row],[Monetary Score]]</f>
        <v>535</v>
      </c>
      <c r="AO929" s="15" t="str">
        <f>IF(AN929="555","Champions",
IF(AND(LEFT(AN929,1)="5", MID(AN929,2,1)&gt;="3"),"Loyal Customers",
IF(MID(AN929,2,1)="5","Frequent Buyers",
IF(RIGHT(AN929,1)="5","Big Spenders",
IF(LEFT(AN929,1)="4","Potential Loyalists",
IF(LEFT(AN929,1)="3","Needs Attention",
IF(LEFT(AN929,1)="2","About to Sleep",
IF(LEFT(AN929,1)="1","Lost",
IF(LEFT(AN929,1)&lt;="2","At Risk","Others")))))))))</f>
        <v>Loyal Customers</v>
      </c>
    </row>
    <row r="930" spans="1:41" x14ac:dyDescent="0.3">
      <c r="A930">
        <v>3025</v>
      </c>
      <c r="B930">
        <v>1958</v>
      </c>
      <c r="C930" t="s">
        <v>28</v>
      </c>
      <c r="D930" t="s">
        <v>31</v>
      </c>
      <c r="E930">
        <v>49967</v>
      </c>
      <c r="F930">
        <v>0</v>
      </c>
      <c r="G930">
        <v>1</v>
      </c>
      <c r="H930" s="1">
        <v>41463</v>
      </c>
      <c r="I930">
        <v>4</v>
      </c>
      <c r="J930">
        <v>212</v>
      </c>
      <c r="K930">
        <v>6</v>
      </c>
      <c r="L930">
        <v>69</v>
      </c>
      <c r="M930">
        <v>4</v>
      </c>
      <c r="N930">
        <v>12</v>
      </c>
      <c r="O930">
        <v>3</v>
      </c>
      <c r="P930">
        <v>3</v>
      </c>
      <c r="Q930">
        <v>6</v>
      </c>
      <c r="R930">
        <v>1</v>
      </c>
      <c r="S930">
        <v>5</v>
      </c>
      <c r="T930">
        <v>7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32</v>
      </c>
      <c r="AC930" s="13">
        <f>SUM(Table13[[#This Row],[MntWines]:[MntGoldProds]])</f>
        <v>306</v>
      </c>
      <c r="AD930" s="13">
        <f>AVERAGE(Table13[[#This Row],[MntWines]:[MntGoldProds]])</f>
        <v>51</v>
      </c>
      <c r="AG930">
        <f>SUM(Table13[[#This Row],[NumDealsPurchases]:[NumStorePurchases]])</f>
        <v>15</v>
      </c>
      <c r="AH930" s="14">
        <f>44232-Table13[[#This Row],[Dt_Customer]]</f>
        <v>2769</v>
      </c>
      <c r="AJ930" s="13">
        <f>Table13[[#This Row],[NumDealsPurchases]]/Table13[[#This Row],[Total Number of Purchases]]*100</f>
        <v>20</v>
      </c>
      <c r="AK930">
        <f>6-ROUNDUP(_xlfn.PERCENTRANK.INC(Table13[Recency],Table13[[#This Row],[Recency]])*5, 0)</f>
        <v>5</v>
      </c>
      <c r="AL930" s="15">
        <f>ROUNDUP(_xlfn.PERCENTRANK.INC(Table13[Total Number of Purchases],Table13[[#This Row],[Total Number of Purchases]])*5,0)</f>
        <v>3</v>
      </c>
      <c r="AM930" s="15">
        <f>ROUNDUP(_xlfn.PERCENTRANK.INC(Table13[Total Spend],Table13[[#This Row],[Total Spend]])*5,0)</f>
        <v>3</v>
      </c>
      <c r="AN930" s="15" t="str">
        <f>Table13[[#This Row],[Recency Score]]&amp;Table13[[#This Row],[Frequency Score]]&amp;Table13[[#This Row],[Monetary Score]]</f>
        <v>533</v>
      </c>
      <c r="AO930" s="15" t="str">
        <f>IF(AN930="555","Champions",
IF(AND(LEFT(AN930,1)="5", MID(AN930,2,1)&gt;="3"),"Loyal Customers",
IF(MID(AN930,2,1)="5","Frequent Buyers",
IF(RIGHT(AN930,1)="5","Big Spenders",
IF(LEFT(AN930,1)="4","Potential Loyalists",
IF(LEFT(AN930,1)="3","Needs Attention",
IF(LEFT(AN930,1)="2","About to Sleep",
IF(LEFT(AN930,1)="1","Lost",
IF(LEFT(AN930,1)&lt;="2","At Risk","Others")))))))))</f>
        <v>Loyal Customers</v>
      </c>
    </row>
    <row r="931" spans="1:41" x14ac:dyDescent="0.3">
      <c r="A931">
        <v>6853</v>
      </c>
      <c r="B931">
        <v>1982</v>
      </c>
      <c r="C931" t="s">
        <v>41</v>
      </c>
      <c r="D931" t="s">
        <v>31</v>
      </c>
      <c r="E931">
        <v>75777</v>
      </c>
      <c r="F931">
        <v>0</v>
      </c>
      <c r="G931">
        <v>0</v>
      </c>
      <c r="H931" s="1">
        <v>41459</v>
      </c>
      <c r="I931">
        <v>12</v>
      </c>
      <c r="J931">
        <v>712</v>
      </c>
      <c r="K931">
        <v>26</v>
      </c>
      <c r="L931">
        <v>538</v>
      </c>
      <c r="M931">
        <v>69</v>
      </c>
      <c r="N931">
        <v>13</v>
      </c>
      <c r="O931">
        <v>80</v>
      </c>
      <c r="P931">
        <v>1</v>
      </c>
      <c r="Q931">
        <v>3</v>
      </c>
      <c r="R931">
        <v>6</v>
      </c>
      <c r="S931">
        <v>11</v>
      </c>
      <c r="T931">
        <v>1</v>
      </c>
      <c r="U931">
        <v>0</v>
      </c>
      <c r="V931">
        <v>0</v>
      </c>
      <c r="W931">
        <v>0</v>
      </c>
      <c r="X931">
        <v>1</v>
      </c>
      <c r="Y931">
        <v>1</v>
      </c>
      <c r="Z931">
        <v>1</v>
      </c>
      <c r="AA931">
        <v>0</v>
      </c>
      <c r="AB931" t="s">
        <v>36</v>
      </c>
      <c r="AC931" s="13">
        <f>SUM(Table13[[#This Row],[MntWines]:[MntGoldProds]])</f>
        <v>1438</v>
      </c>
      <c r="AD931" s="13">
        <f>AVERAGE(Table13[[#This Row],[MntWines]:[MntGoldProds]])</f>
        <v>239.66666666666666</v>
      </c>
      <c r="AG931">
        <f>SUM(Table13[[#This Row],[NumDealsPurchases]:[NumStorePurchases]])</f>
        <v>21</v>
      </c>
      <c r="AH931" s="14">
        <f>44232-Table13[[#This Row],[Dt_Customer]]</f>
        <v>2773</v>
      </c>
      <c r="AJ931" s="13">
        <f>Table13[[#This Row],[NumDealsPurchases]]/Table13[[#This Row],[Total Number of Purchases]]*100</f>
        <v>4.7619047619047619</v>
      </c>
      <c r="AK931">
        <f>6-ROUNDUP(_xlfn.PERCENTRANK.INC(Table13[Recency],Table13[[#This Row],[Recency]])*5, 0)</f>
        <v>5</v>
      </c>
      <c r="AL931" s="15">
        <f>ROUNDUP(_xlfn.PERCENTRANK.INC(Table13[Total Number of Purchases],Table13[[#This Row],[Total Number of Purchases]])*5,0)</f>
        <v>4</v>
      </c>
      <c r="AM931" s="15">
        <f>ROUNDUP(_xlfn.PERCENTRANK.INC(Table13[Total Spend],Table13[[#This Row],[Total Spend]])*5,0)</f>
        <v>5</v>
      </c>
      <c r="AN931" s="15" t="str">
        <f>Table13[[#This Row],[Recency Score]]&amp;Table13[[#This Row],[Frequency Score]]&amp;Table13[[#This Row],[Monetary Score]]</f>
        <v>545</v>
      </c>
      <c r="AO931" s="15" t="str">
        <f>IF(AN931="555","Champions",
IF(AND(LEFT(AN931,1)="5", MID(AN931,2,1)&gt;="3"),"Loyal Customers",
IF(MID(AN931,2,1)="5","Frequent Buyers",
IF(RIGHT(AN931,1)="5","Big Spenders",
IF(LEFT(AN931,1)="4","Potential Loyalists",
IF(LEFT(AN931,1)="3","Needs Attention",
IF(LEFT(AN931,1)="2","About to Sleep",
IF(LEFT(AN931,1)="1","Lost",
IF(LEFT(AN931,1)&lt;="2","At Risk","Others")))))))))</f>
        <v>Loyal Customers</v>
      </c>
    </row>
    <row r="932" spans="1:41" x14ac:dyDescent="0.3">
      <c r="A932">
        <v>7366</v>
      </c>
      <c r="B932">
        <v>1982</v>
      </c>
      <c r="C932" t="s">
        <v>41</v>
      </c>
      <c r="D932" t="s">
        <v>31</v>
      </c>
      <c r="E932">
        <v>75777</v>
      </c>
      <c r="F932">
        <v>0</v>
      </c>
      <c r="G932">
        <v>0</v>
      </c>
      <c r="H932" s="1">
        <v>41459</v>
      </c>
      <c r="I932">
        <v>12</v>
      </c>
      <c r="J932">
        <v>712</v>
      </c>
      <c r="K932">
        <v>26</v>
      </c>
      <c r="L932">
        <v>538</v>
      </c>
      <c r="M932">
        <v>69</v>
      </c>
      <c r="N932">
        <v>13</v>
      </c>
      <c r="O932">
        <v>80</v>
      </c>
      <c r="P932">
        <v>1</v>
      </c>
      <c r="Q932">
        <v>3</v>
      </c>
      <c r="R932">
        <v>6</v>
      </c>
      <c r="S932">
        <v>11</v>
      </c>
      <c r="T932">
        <v>1</v>
      </c>
      <c r="U932">
        <v>0</v>
      </c>
      <c r="V932">
        <v>0</v>
      </c>
      <c r="W932">
        <v>0</v>
      </c>
      <c r="X932">
        <v>1</v>
      </c>
      <c r="Y932">
        <v>1</v>
      </c>
      <c r="Z932">
        <v>1</v>
      </c>
      <c r="AA932">
        <v>0</v>
      </c>
      <c r="AB932" t="s">
        <v>40</v>
      </c>
      <c r="AC932" s="13">
        <f>SUM(Table13[[#This Row],[MntWines]:[MntGoldProds]])</f>
        <v>1438</v>
      </c>
      <c r="AD932" s="13">
        <f>AVERAGE(Table13[[#This Row],[MntWines]:[MntGoldProds]])</f>
        <v>239.66666666666666</v>
      </c>
      <c r="AG932">
        <f>SUM(Table13[[#This Row],[NumDealsPurchases]:[NumStorePurchases]])</f>
        <v>21</v>
      </c>
      <c r="AH932" s="14">
        <f>44232-Table13[[#This Row],[Dt_Customer]]</f>
        <v>2773</v>
      </c>
      <c r="AJ932" s="13">
        <f>Table13[[#This Row],[NumDealsPurchases]]/Table13[[#This Row],[Total Number of Purchases]]*100</f>
        <v>4.7619047619047619</v>
      </c>
      <c r="AK932">
        <f>6-ROUNDUP(_xlfn.PERCENTRANK.INC(Table13[Recency],Table13[[#This Row],[Recency]])*5, 0)</f>
        <v>5</v>
      </c>
      <c r="AL932" s="15">
        <f>ROUNDUP(_xlfn.PERCENTRANK.INC(Table13[Total Number of Purchases],Table13[[#This Row],[Total Number of Purchases]])*5,0)</f>
        <v>4</v>
      </c>
      <c r="AM932" s="15">
        <f>ROUNDUP(_xlfn.PERCENTRANK.INC(Table13[Total Spend],Table13[[#This Row],[Total Spend]])*5,0)</f>
        <v>5</v>
      </c>
      <c r="AN932" s="15" t="str">
        <f>Table13[[#This Row],[Recency Score]]&amp;Table13[[#This Row],[Frequency Score]]&amp;Table13[[#This Row],[Monetary Score]]</f>
        <v>545</v>
      </c>
      <c r="AO932" s="15" t="str">
        <f>IF(AN932="555","Champions",
IF(AND(LEFT(AN932,1)="5", MID(AN932,2,1)&gt;="3"),"Loyal Customers",
IF(MID(AN932,2,1)="5","Frequent Buyers",
IF(RIGHT(AN932,1)="5","Big Spenders",
IF(LEFT(AN932,1)="4","Potential Loyalists",
IF(LEFT(AN932,1)="3","Needs Attention",
IF(LEFT(AN932,1)="2","About to Sleep",
IF(LEFT(AN932,1)="1","Lost",
IF(LEFT(AN932,1)&lt;="2","At Risk","Others")))))))))</f>
        <v>Loyal Customers</v>
      </c>
    </row>
    <row r="933" spans="1:41" x14ac:dyDescent="0.3">
      <c r="A933">
        <v>10582</v>
      </c>
      <c r="B933">
        <v>1979</v>
      </c>
      <c r="C933" t="s">
        <v>28</v>
      </c>
      <c r="D933" t="s">
        <v>33</v>
      </c>
      <c r="E933">
        <v>72063</v>
      </c>
      <c r="F933">
        <v>0</v>
      </c>
      <c r="G933">
        <v>1</v>
      </c>
      <c r="H933" s="1">
        <v>41458</v>
      </c>
      <c r="I933">
        <v>3</v>
      </c>
      <c r="J933">
        <v>180</v>
      </c>
      <c r="K933">
        <v>32</v>
      </c>
      <c r="L933">
        <v>348</v>
      </c>
      <c r="M933">
        <v>76</v>
      </c>
      <c r="N933">
        <v>32</v>
      </c>
      <c r="O933">
        <v>90</v>
      </c>
      <c r="P933">
        <v>2</v>
      </c>
      <c r="Q933">
        <v>5</v>
      </c>
      <c r="R933">
        <v>2</v>
      </c>
      <c r="S933">
        <v>12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39</v>
      </c>
      <c r="AC933" s="13">
        <f>SUM(Table13[[#This Row],[MntWines]:[MntGoldProds]])</f>
        <v>758</v>
      </c>
      <c r="AD933" s="13">
        <f>AVERAGE(Table13[[#This Row],[MntWines]:[MntGoldProds]])</f>
        <v>126.33333333333333</v>
      </c>
      <c r="AG933">
        <f>SUM(Table13[[#This Row],[NumDealsPurchases]:[NumStorePurchases]])</f>
        <v>21</v>
      </c>
      <c r="AH933" s="14">
        <f>44232-Table13[[#This Row],[Dt_Customer]]</f>
        <v>2774</v>
      </c>
      <c r="AJ933" s="13">
        <f>Table13[[#This Row],[NumDealsPurchases]]/Table13[[#This Row],[Total Number of Purchases]]*100</f>
        <v>9.5238095238095237</v>
      </c>
      <c r="AK933">
        <f>6-ROUNDUP(_xlfn.PERCENTRANK.INC(Table13[Recency],Table13[[#This Row],[Recency]])*5, 0)</f>
        <v>5</v>
      </c>
      <c r="AL933" s="15">
        <f>ROUNDUP(_xlfn.PERCENTRANK.INC(Table13[Total Number of Purchases],Table13[[#This Row],[Total Number of Purchases]])*5,0)</f>
        <v>4</v>
      </c>
      <c r="AM933" s="15">
        <f>ROUNDUP(_xlfn.PERCENTRANK.INC(Table13[Total Spend],Table13[[#This Row],[Total Spend]])*5,0)</f>
        <v>4</v>
      </c>
      <c r="AN933" s="15" t="str">
        <f>Table13[[#This Row],[Recency Score]]&amp;Table13[[#This Row],[Frequency Score]]&amp;Table13[[#This Row],[Monetary Score]]</f>
        <v>544</v>
      </c>
      <c r="AO933" s="15" t="str">
        <f>IF(AN933="555","Champions",
IF(AND(LEFT(AN933,1)="5", MID(AN933,2,1)&gt;="3"),"Loyal Customers",
IF(MID(AN933,2,1)="5","Frequent Buyers",
IF(RIGHT(AN933,1)="5","Big Spenders",
IF(LEFT(AN933,1)="4","Potential Loyalists",
IF(LEFT(AN933,1)="3","Needs Attention",
IF(LEFT(AN933,1)="2","About to Sleep",
IF(LEFT(AN933,1)="1","Lost",
IF(LEFT(AN933,1)&lt;="2","At Risk","Others")))))))))</f>
        <v>Loyal Customers</v>
      </c>
    </row>
    <row r="934" spans="1:41" x14ac:dyDescent="0.3">
      <c r="A934">
        <v>9780</v>
      </c>
      <c r="B934">
        <v>1971</v>
      </c>
      <c r="C934" t="s">
        <v>41</v>
      </c>
      <c r="D934" t="s">
        <v>35</v>
      </c>
      <c r="E934">
        <v>71499</v>
      </c>
      <c r="F934">
        <v>0</v>
      </c>
      <c r="G934">
        <v>1</v>
      </c>
      <c r="H934" s="1">
        <v>41450</v>
      </c>
      <c r="I934">
        <v>12</v>
      </c>
      <c r="J934">
        <v>465</v>
      </c>
      <c r="K934">
        <v>25</v>
      </c>
      <c r="L934">
        <v>132</v>
      </c>
      <c r="M934">
        <v>136</v>
      </c>
      <c r="N934">
        <v>0</v>
      </c>
      <c r="O934">
        <v>37</v>
      </c>
      <c r="P934">
        <v>2</v>
      </c>
      <c r="Q934">
        <v>8</v>
      </c>
      <c r="R934">
        <v>3</v>
      </c>
      <c r="S934">
        <v>13</v>
      </c>
      <c r="T934">
        <v>4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t="s">
        <v>30</v>
      </c>
      <c r="AC934" s="13">
        <f>SUM(Table13[[#This Row],[MntWines]:[MntGoldProds]])</f>
        <v>795</v>
      </c>
      <c r="AD934" s="13">
        <f>AVERAGE(Table13[[#This Row],[MntWines]:[MntGoldProds]])</f>
        <v>132.5</v>
      </c>
      <c r="AG934">
        <f>SUM(Table13[[#This Row],[NumDealsPurchases]:[NumStorePurchases]])</f>
        <v>26</v>
      </c>
      <c r="AH934" s="14">
        <f>44232-Table13[[#This Row],[Dt_Customer]]</f>
        <v>2782</v>
      </c>
      <c r="AJ934" s="13">
        <f>Table13[[#This Row],[NumDealsPurchases]]/Table13[[#This Row],[Total Number of Purchases]]*100</f>
        <v>7.6923076923076925</v>
      </c>
      <c r="AK934">
        <f>6-ROUNDUP(_xlfn.PERCENTRANK.INC(Table13[Recency],Table13[[#This Row],[Recency]])*5, 0)</f>
        <v>5</v>
      </c>
      <c r="AL934" s="15">
        <f>ROUNDUP(_xlfn.PERCENTRANK.INC(Table13[Total Number of Purchases],Table13[[#This Row],[Total Number of Purchases]])*5,0)</f>
        <v>5</v>
      </c>
      <c r="AM934" s="15">
        <f>ROUNDUP(_xlfn.PERCENTRANK.INC(Table13[Total Spend],Table13[[#This Row],[Total Spend]])*5,0)</f>
        <v>4</v>
      </c>
      <c r="AN934" s="15" t="str">
        <f>Table13[[#This Row],[Recency Score]]&amp;Table13[[#This Row],[Frequency Score]]&amp;Table13[[#This Row],[Monetary Score]]</f>
        <v>554</v>
      </c>
      <c r="AO934" s="15" t="str">
        <f>IF(AN934="555","Champions",
IF(AND(LEFT(AN934,1)="5", MID(AN934,2,1)&gt;="3"),"Loyal Customers",
IF(MID(AN934,2,1)="5","Frequent Buyers",
IF(RIGHT(AN934,1)="5","Big Spenders",
IF(LEFT(AN934,1)="4","Potential Loyalists",
IF(LEFT(AN934,1)="3","Needs Attention",
IF(LEFT(AN934,1)="2","About to Sleep",
IF(LEFT(AN934,1)="1","Lost",
IF(LEFT(AN934,1)&lt;="2","At Risk","Others")))))))))</f>
        <v>Loyal Customers</v>
      </c>
    </row>
    <row r="935" spans="1:41" x14ac:dyDescent="0.3">
      <c r="A935">
        <v>3478</v>
      </c>
      <c r="B935">
        <v>1971</v>
      </c>
      <c r="C935" t="s">
        <v>37</v>
      </c>
      <c r="D935" t="s">
        <v>33</v>
      </c>
      <c r="E935">
        <v>60585</v>
      </c>
      <c r="F935">
        <v>1</v>
      </c>
      <c r="G935">
        <v>1</v>
      </c>
      <c r="H935" s="1">
        <v>41449</v>
      </c>
      <c r="I935">
        <v>17</v>
      </c>
      <c r="J935">
        <v>267</v>
      </c>
      <c r="K935">
        <v>42</v>
      </c>
      <c r="L935">
        <v>309</v>
      </c>
      <c r="M935">
        <v>55</v>
      </c>
      <c r="N935">
        <v>42</v>
      </c>
      <c r="O935">
        <v>21</v>
      </c>
      <c r="P935">
        <v>10</v>
      </c>
      <c r="Q935">
        <v>7</v>
      </c>
      <c r="R935">
        <v>4</v>
      </c>
      <c r="S935">
        <v>9</v>
      </c>
      <c r="T935">
        <v>5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0</v>
      </c>
      <c r="AB935" t="s">
        <v>32</v>
      </c>
      <c r="AC935" s="13">
        <f>SUM(Table13[[#This Row],[MntWines]:[MntGoldProds]])</f>
        <v>736</v>
      </c>
      <c r="AD935" s="13">
        <f>AVERAGE(Table13[[#This Row],[MntWines]:[MntGoldProds]])</f>
        <v>122.66666666666667</v>
      </c>
      <c r="AG935">
        <f>SUM(Table13[[#This Row],[NumDealsPurchases]:[NumStorePurchases]])</f>
        <v>30</v>
      </c>
      <c r="AH935" s="14">
        <f>44232-Table13[[#This Row],[Dt_Customer]]</f>
        <v>2783</v>
      </c>
      <c r="AJ935" s="13">
        <f>Table13[[#This Row],[NumDealsPurchases]]/Table13[[#This Row],[Total Number of Purchases]]*100</f>
        <v>33.333333333333329</v>
      </c>
      <c r="AK935">
        <f>6-ROUNDUP(_xlfn.PERCENTRANK.INC(Table13[Recency],Table13[[#This Row],[Recency]])*5, 0)</f>
        <v>5</v>
      </c>
      <c r="AL935" s="15">
        <f>ROUNDUP(_xlfn.PERCENTRANK.INC(Table13[Total Number of Purchases],Table13[[#This Row],[Total Number of Purchases]])*5,0)</f>
        <v>5</v>
      </c>
      <c r="AM935" s="15">
        <f>ROUNDUP(_xlfn.PERCENTRANK.INC(Table13[Total Spend],Table13[[#This Row],[Total Spend]])*5,0)</f>
        <v>4</v>
      </c>
      <c r="AN935" s="15" t="str">
        <f>Table13[[#This Row],[Recency Score]]&amp;Table13[[#This Row],[Frequency Score]]&amp;Table13[[#This Row],[Monetary Score]]</f>
        <v>554</v>
      </c>
      <c r="AO935" s="15" t="str">
        <f>IF(AN935="555","Champions",
IF(AND(LEFT(AN935,1)="5", MID(AN935,2,1)&gt;="3"),"Loyal Customers",
IF(MID(AN935,2,1)="5","Frequent Buyers",
IF(RIGHT(AN935,1)="5","Big Spenders",
IF(LEFT(AN935,1)="4","Potential Loyalists",
IF(LEFT(AN935,1)="3","Needs Attention",
IF(LEFT(AN935,1)="2","About to Sleep",
IF(LEFT(AN935,1)="1","Lost",
IF(LEFT(AN935,1)&lt;="2","At Risk","Others")))))))))</f>
        <v>Loyal Customers</v>
      </c>
    </row>
    <row r="936" spans="1:41" x14ac:dyDescent="0.3">
      <c r="A936">
        <v>291</v>
      </c>
      <c r="B936">
        <v>1970</v>
      </c>
      <c r="C936" t="s">
        <v>28</v>
      </c>
      <c r="D936" t="s">
        <v>33</v>
      </c>
      <c r="E936">
        <v>72940</v>
      </c>
      <c r="F936">
        <v>0</v>
      </c>
      <c r="G936">
        <v>0</v>
      </c>
      <c r="H936" s="1">
        <v>41444</v>
      </c>
      <c r="I936">
        <v>13</v>
      </c>
      <c r="J936">
        <v>182</v>
      </c>
      <c r="K936">
        <v>74</v>
      </c>
      <c r="L936">
        <v>298</v>
      </c>
      <c r="M936">
        <v>162</v>
      </c>
      <c r="N936">
        <v>149</v>
      </c>
      <c r="O936">
        <v>116</v>
      </c>
      <c r="P936">
        <v>1</v>
      </c>
      <c r="Q936">
        <v>3</v>
      </c>
      <c r="R936">
        <v>3</v>
      </c>
      <c r="S936">
        <v>6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 t="s">
        <v>43</v>
      </c>
      <c r="AC936" s="13">
        <f>SUM(Table13[[#This Row],[MntWines]:[MntGoldProds]])</f>
        <v>981</v>
      </c>
      <c r="AD936" s="13">
        <f>AVERAGE(Table13[[#This Row],[MntWines]:[MntGoldProds]])</f>
        <v>163.5</v>
      </c>
      <c r="AG936">
        <f>SUM(Table13[[#This Row],[NumDealsPurchases]:[NumStorePurchases]])</f>
        <v>13</v>
      </c>
      <c r="AH936" s="14">
        <f>44232-Table13[[#This Row],[Dt_Customer]]</f>
        <v>2788</v>
      </c>
      <c r="AJ936" s="13">
        <f>Table13[[#This Row],[NumDealsPurchases]]/Table13[[#This Row],[Total Number of Purchases]]*100</f>
        <v>7.6923076923076925</v>
      </c>
      <c r="AK936">
        <f>6-ROUNDUP(_xlfn.PERCENTRANK.INC(Table13[Recency],Table13[[#This Row],[Recency]])*5, 0)</f>
        <v>5</v>
      </c>
      <c r="AL936" s="15">
        <f>ROUNDUP(_xlfn.PERCENTRANK.INC(Table13[Total Number of Purchases],Table13[[#This Row],[Total Number of Purchases]])*5,0)</f>
        <v>3</v>
      </c>
      <c r="AM936" s="15">
        <f>ROUNDUP(_xlfn.PERCENTRANK.INC(Table13[Total Spend],Table13[[#This Row],[Total Spend]])*5,0)</f>
        <v>4</v>
      </c>
      <c r="AN936" s="15" t="str">
        <f>Table13[[#This Row],[Recency Score]]&amp;Table13[[#This Row],[Frequency Score]]&amp;Table13[[#This Row],[Monetary Score]]</f>
        <v>534</v>
      </c>
      <c r="AO936" s="15" t="str">
        <f>IF(AN936="555","Champions",
IF(AND(LEFT(AN936,1)="5", MID(AN936,2,1)&gt;="3"),"Loyal Customers",
IF(MID(AN936,2,1)="5","Frequent Buyers",
IF(RIGHT(AN936,1)="5","Big Spenders",
IF(LEFT(AN936,1)="4","Potential Loyalists",
IF(LEFT(AN936,1)="3","Needs Attention",
IF(LEFT(AN936,1)="2","About to Sleep",
IF(LEFT(AN936,1)="1","Lost",
IF(LEFT(AN936,1)&lt;="2","At Risk","Others")))))))))</f>
        <v>Loyal Customers</v>
      </c>
    </row>
    <row r="937" spans="1:41" x14ac:dyDescent="0.3">
      <c r="A937">
        <v>2632</v>
      </c>
      <c r="B937">
        <v>1954</v>
      </c>
      <c r="C937" t="s">
        <v>28</v>
      </c>
      <c r="D937" t="s">
        <v>33</v>
      </c>
      <c r="E937">
        <v>50501</v>
      </c>
      <c r="F937">
        <v>1</v>
      </c>
      <c r="G937">
        <v>1</v>
      </c>
      <c r="H937" s="1">
        <v>41443</v>
      </c>
      <c r="I937">
        <v>10</v>
      </c>
      <c r="J937">
        <v>297</v>
      </c>
      <c r="K937">
        <v>0</v>
      </c>
      <c r="L937">
        <v>38</v>
      </c>
      <c r="M937">
        <v>13</v>
      </c>
      <c r="N937">
        <v>0</v>
      </c>
      <c r="O937">
        <v>152</v>
      </c>
      <c r="P937">
        <v>7</v>
      </c>
      <c r="Q937">
        <v>5</v>
      </c>
      <c r="R937">
        <v>4</v>
      </c>
      <c r="S937">
        <v>4</v>
      </c>
      <c r="T937">
        <v>6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1</v>
      </c>
      <c r="AA937">
        <v>0</v>
      </c>
      <c r="AB937" t="s">
        <v>40</v>
      </c>
      <c r="AC937" s="13">
        <f>SUM(Table13[[#This Row],[MntWines]:[MntGoldProds]])</f>
        <v>500</v>
      </c>
      <c r="AD937" s="13">
        <f>AVERAGE(Table13[[#This Row],[MntWines]:[MntGoldProds]])</f>
        <v>83.333333333333329</v>
      </c>
      <c r="AG937">
        <f>SUM(Table13[[#This Row],[NumDealsPurchases]:[NumStorePurchases]])</f>
        <v>20</v>
      </c>
      <c r="AH937" s="14">
        <f>44232-Table13[[#This Row],[Dt_Customer]]</f>
        <v>2789</v>
      </c>
      <c r="AJ937" s="13">
        <f>Table13[[#This Row],[NumDealsPurchases]]/Table13[[#This Row],[Total Number of Purchases]]*100</f>
        <v>35</v>
      </c>
      <c r="AK937">
        <f>6-ROUNDUP(_xlfn.PERCENTRANK.INC(Table13[Recency],Table13[[#This Row],[Recency]])*5, 0)</f>
        <v>5</v>
      </c>
      <c r="AL937" s="15">
        <f>ROUNDUP(_xlfn.PERCENTRANK.INC(Table13[Total Number of Purchases],Table13[[#This Row],[Total Number of Purchases]])*5,0)</f>
        <v>4</v>
      </c>
      <c r="AM937" s="15">
        <f>ROUNDUP(_xlfn.PERCENTRANK.INC(Table13[Total Spend],Table13[[#This Row],[Total Spend]])*5,0)</f>
        <v>3</v>
      </c>
      <c r="AN937" s="15" t="str">
        <f>Table13[[#This Row],[Recency Score]]&amp;Table13[[#This Row],[Frequency Score]]&amp;Table13[[#This Row],[Monetary Score]]</f>
        <v>543</v>
      </c>
      <c r="AO937" s="15" t="str">
        <f>IF(AN937="555","Champions",
IF(AND(LEFT(AN937,1)="5", MID(AN937,2,1)&gt;="3"),"Loyal Customers",
IF(MID(AN937,2,1)="5","Frequent Buyers",
IF(RIGHT(AN937,1)="5","Big Spenders",
IF(LEFT(AN937,1)="4","Potential Loyalists",
IF(LEFT(AN937,1)="3","Needs Attention",
IF(LEFT(AN937,1)="2","About to Sleep",
IF(LEFT(AN937,1)="1","Lost",
IF(LEFT(AN937,1)&lt;="2","At Risk","Others")))))))))</f>
        <v>Loyal Customers</v>
      </c>
    </row>
    <row r="938" spans="1:41" x14ac:dyDescent="0.3">
      <c r="A938">
        <v>8779</v>
      </c>
      <c r="B938">
        <v>1985</v>
      </c>
      <c r="C938" t="s">
        <v>38</v>
      </c>
      <c r="D938" t="s">
        <v>33</v>
      </c>
      <c r="E938">
        <v>36145</v>
      </c>
      <c r="F938">
        <v>1</v>
      </c>
      <c r="G938">
        <v>0</v>
      </c>
      <c r="H938" s="1">
        <v>41441</v>
      </c>
      <c r="I938">
        <v>13</v>
      </c>
      <c r="J938">
        <v>56</v>
      </c>
      <c r="K938">
        <v>4</v>
      </c>
      <c r="L938">
        <v>76</v>
      </c>
      <c r="M938">
        <v>17</v>
      </c>
      <c r="N938">
        <v>1</v>
      </c>
      <c r="O938">
        <v>18</v>
      </c>
      <c r="P938">
        <v>4</v>
      </c>
      <c r="Q938">
        <v>4</v>
      </c>
      <c r="R938">
        <v>1</v>
      </c>
      <c r="S938">
        <v>3</v>
      </c>
      <c r="T938">
        <v>9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1</v>
      </c>
      <c r="AA938">
        <v>0</v>
      </c>
      <c r="AB938" t="s">
        <v>34</v>
      </c>
      <c r="AC938" s="13">
        <f>SUM(Table13[[#This Row],[MntWines]:[MntGoldProds]])</f>
        <v>172</v>
      </c>
      <c r="AD938" s="13">
        <f>AVERAGE(Table13[[#This Row],[MntWines]:[MntGoldProds]])</f>
        <v>28.666666666666668</v>
      </c>
      <c r="AG938">
        <f>SUM(Table13[[#This Row],[NumDealsPurchases]:[NumStorePurchases]])</f>
        <v>12</v>
      </c>
      <c r="AH938" s="14">
        <f>44232-Table13[[#This Row],[Dt_Customer]]</f>
        <v>2791</v>
      </c>
      <c r="AJ938" s="13">
        <f>Table13[[#This Row],[NumDealsPurchases]]/Table13[[#This Row],[Total Number of Purchases]]*100</f>
        <v>33.333333333333329</v>
      </c>
      <c r="AK938">
        <f>6-ROUNDUP(_xlfn.PERCENTRANK.INC(Table13[Recency],Table13[[#This Row],[Recency]])*5, 0)</f>
        <v>5</v>
      </c>
      <c r="AL938" s="15">
        <f>ROUNDUP(_xlfn.PERCENTRANK.INC(Table13[Total Number of Purchases],Table13[[#This Row],[Total Number of Purchases]])*5,0)</f>
        <v>3</v>
      </c>
      <c r="AM938" s="15">
        <f>ROUNDUP(_xlfn.PERCENTRANK.INC(Table13[Total Spend],Table13[[#This Row],[Total Spend]])*5,0)</f>
        <v>2</v>
      </c>
      <c r="AN938" s="15" t="str">
        <f>Table13[[#This Row],[Recency Score]]&amp;Table13[[#This Row],[Frequency Score]]&amp;Table13[[#This Row],[Monetary Score]]</f>
        <v>532</v>
      </c>
      <c r="AO938" s="15" t="str">
        <f>IF(AN938="555","Champions",
IF(AND(LEFT(AN938,1)="5", MID(AN938,2,1)&gt;="3"),"Loyal Customers",
IF(MID(AN938,2,1)="5","Frequent Buyers",
IF(RIGHT(AN938,1)="5","Big Spenders",
IF(LEFT(AN938,1)="4","Potential Loyalists",
IF(LEFT(AN938,1)="3","Needs Attention",
IF(LEFT(AN938,1)="2","About to Sleep",
IF(LEFT(AN938,1)="1","Lost",
IF(LEFT(AN938,1)&lt;="2","At Risk","Others")))))))))</f>
        <v>Loyal Customers</v>
      </c>
    </row>
    <row r="939" spans="1:41" x14ac:dyDescent="0.3">
      <c r="A939">
        <v>7848</v>
      </c>
      <c r="B939">
        <v>1974</v>
      </c>
      <c r="C939" t="s">
        <v>28</v>
      </c>
      <c r="D939" t="s">
        <v>31</v>
      </c>
      <c r="E939">
        <v>49166</v>
      </c>
      <c r="F939">
        <v>0</v>
      </c>
      <c r="G939">
        <v>1</v>
      </c>
      <c r="H939" s="1">
        <v>41438</v>
      </c>
      <c r="I939">
        <v>17</v>
      </c>
      <c r="J939">
        <v>224</v>
      </c>
      <c r="K939">
        <v>2</v>
      </c>
      <c r="L939">
        <v>25</v>
      </c>
      <c r="M939">
        <v>7</v>
      </c>
      <c r="N939">
        <v>0</v>
      </c>
      <c r="O939">
        <v>110</v>
      </c>
      <c r="P939">
        <v>2</v>
      </c>
      <c r="Q939">
        <v>5</v>
      </c>
      <c r="R939">
        <v>3</v>
      </c>
      <c r="S939">
        <v>3</v>
      </c>
      <c r="T939">
        <v>6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40</v>
      </c>
      <c r="AC939" s="13">
        <f>SUM(Table13[[#This Row],[MntWines]:[MntGoldProds]])</f>
        <v>368</v>
      </c>
      <c r="AD939" s="13">
        <f>AVERAGE(Table13[[#This Row],[MntWines]:[MntGoldProds]])</f>
        <v>61.333333333333336</v>
      </c>
      <c r="AG939">
        <f>SUM(Table13[[#This Row],[NumDealsPurchases]:[NumStorePurchases]])</f>
        <v>13</v>
      </c>
      <c r="AH939" s="14">
        <f>44232-Table13[[#This Row],[Dt_Customer]]</f>
        <v>2794</v>
      </c>
      <c r="AJ939" s="13">
        <f>Table13[[#This Row],[NumDealsPurchases]]/Table13[[#This Row],[Total Number of Purchases]]*100</f>
        <v>15.384615384615385</v>
      </c>
      <c r="AK939">
        <f>6-ROUNDUP(_xlfn.PERCENTRANK.INC(Table13[Recency],Table13[[#This Row],[Recency]])*5, 0)</f>
        <v>5</v>
      </c>
      <c r="AL939" s="15">
        <f>ROUNDUP(_xlfn.PERCENTRANK.INC(Table13[Total Number of Purchases],Table13[[#This Row],[Total Number of Purchases]])*5,0)</f>
        <v>3</v>
      </c>
      <c r="AM939" s="15">
        <f>ROUNDUP(_xlfn.PERCENTRANK.INC(Table13[Total Spend],Table13[[#This Row],[Total Spend]])*5,0)</f>
        <v>3</v>
      </c>
      <c r="AN939" s="15" t="str">
        <f>Table13[[#This Row],[Recency Score]]&amp;Table13[[#This Row],[Frequency Score]]&amp;Table13[[#This Row],[Monetary Score]]</f>
        <v>533</v>
      </c>
      <c r="AO939" s="15" t="str">
        <f>IF(AN939="555","Champions",
IF(AND(LEFT(AN939,1)="5", MID(AN939,2,1)&gt;="3"),"Loyal Customers",
IF(MID(AN939,2,1)="5","Frequent Buyers",
IF(RIGHT(AN939,1)="5","Big Spenders",
IF(LEFT(AN939,1)="4","Potential Loyalists",
IF(LEFT(AN939,1)="3","Needs Attention",
IF(LEFT(AN939,1)="2","About to Sleep",
IF(LEFT(AN939,1)="1","Lost",
IF(LEFT(AN939,1)&lt;="2","At Risk","Others")))))))))</f>
        <v>Loyal Customers</v>
      </c>
    </row>
    <row r="940" spans="1:41" x14ac:dyDescent="0.3">
      <c r="A940">
        <v>6518</v>
      </c>
      <c r="B940">
        <v>1951</v>
      </c>
      <c r="C940" t="s">
        <v>37</v>
      </c>
      <c r="D940" t="s">
        <v>42</v>
      </c>
      <c r="E940">
        <v>67680</v>
      </c>
      <c r="F940">
        <v>0</v>
      </c>
      <c r="G940">
        <v>1</v>
      </c>
      <c r="H940" s="1">
        <v>41436</v>
      </c>
      <c r="I940">
        <v>8</v>
      </c>
      <c r="J940">
        <v>546</v>
      </c>
      <c r="K940">
        <v>0</v>
      </c>
      <c r="L940">
        <v>48</v>
      </c>
      <c r="M940">
        <v>0</v>
      </c>
      <c r="N940">
        <v>6</v>
      </c>
      <c r="O940">
        <v>6</v>
      </c>
      <c r="P940">
        <v>1</v>
      </c>
      <c r="Q940">
        <v>7</v>
      </c>
      <c r="R940">
        <v>3</v>
      </c>
      <c r="S940">
        <v>8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36</v>
      </c>
      <c r="AC940" s="13">
        <f>SUM(Table13[[#This Row],[MntWines]:[MntGoldProds]])</f>
        <v>606</v>
      </c>
      <c r="AD940" s="13">
        <f>AVERAGE(Table13[[#This Row],[MntWines]:[MntGoldProds]])</f>
        <v>101</v>
      </c>
      <c r="AG940">
        <f>SUM(Table13[[#This Row],[NumDealsPurchases]:[NumStorePurchases]])</f>
        <v>19</v>
      </c>
      <c r="AH940" s="14">
        <f>44232-Table13[[#This Row],[Dt_Customer]]</f>
        <v>2796</v>
      </c>
      <c r="AJ940" s="13">
        <f>Table13[[#This Row],[NumDealsPurchases]]/Table13[[#This Row],[Total Number of Purchases]]*100</f>
        <v>5.2631578947368416</v>
      </c>
      <c r="AK940">
        <f>6-ROUNDUP(_xlfn.PERCENTRANK.INC(Table13[Recency],Table13[[#This Row],[Recency]])*5, 0)</f>
        <v>5</v>
      </c>
      <c r="AL940" s="15">
        <f>ROUNDUP(_xlfn.PERCENTRANK.INC(Table13[Total Number of Purchases],Table13[[#This Row],[Total Number of Purchases]])*5,0)</f>
        <v>4</v>
      </c>
      <c r="AM940" s="15">
        <f>ROUNDUP(_xlfn.PERCENTRANK.INC(Table13[Total Spend],Table13[[#This Row],[Total Spend]])*5,0)</f>
        <v>3</v>
      </c>
      <c r="AN940" s="15" t="str">
        <f>Table13[[#This Row],[Recency Score]]&amp;Table13[[#This Row],[Frequency Score]]&amp;Table13[[#This Row],[Monetary Score]]</f>
        <v>543</v>
      </c>
      <c r="AO940" s="15" t="str">
        <f>IF(AN940="555","Champions",
IF(AND(LEFT(AN940,1)="5", MID(AN940,2,1)&gt;="3"),"Loyal Customers",
IF(MID(AN940,2,1)="5","Frequent Buyers",
IF(RIGHT(AN940,1)="5","Big Spenders",
IF(LEFT(AN940,1)="4","Potential Loyalists",
IF(LEFT(AN940,1)="3","Needs Attention",
IF(LEFT(AN940,1)="2","About to Sleep",
IF(LEFT(AN940,1)="1","Lost",
IF(LEFT(AN940,1)&lt;="2","At Risk","Others")))))))))</f>
        <v>Loyal Customers</v>
      </c>
    </row>
    <row r="941" spans="1:41" x14ac:dyDescent="0.3">
      <c r="A941">
        <v>2404</v>
      </c>
      <c r="B941">
        <v>1976</v>
      </c>
      <c r="C941" t="s">
        <v>28</v>
      </c>
      <c r="D941" t="s">
        <v>33</v>
      </c>
      <c r="E941">
        <v>53359</v>
      </c>
      <c r="F941">
        <v>1</v>
      </c>
      <c r="G941">
        <v>1</v>
      </c>
      <c r="H941" s="1">
        <v>41421</v>
      </c>
      <c r="I941">
        <v>4</v>
      </c>
      <c r="J941">
        <v>173</v>
      </c>
      <c r="K941">
        <v>4</v>
      </c>
      <c r="L941">
        <v>30</v>
      </c>
      <c r="M941">
        <v>3</v>
      </c>
      <c r="N941">
        <v>6</v>
      </c>
      <c r="O941">
        <v>41</v>
      </c>
      <c r="P941">
        <v>4</v>
      </c>
      <c r="Q941">
        <v>5</v>
      </c>
      <c r="R941">
        <v>1</v>
      </c>
      <c r="S941">
        <v>4</v>
      </c>
      <c r="T941">
        <v>7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34</v>
      </c>
      <c r="AC941" s="13">
        <f>SUM(Table13[[#This Row],[MntWines]:[MntGoldProds]])</f>
        <v>257</v>
      </c>
      <c r="AD941" s="13">
        <f>AVERAGE(Table13[[#This Row],[MntWines]:[MntGoldProds]])</f>
        <v>42.833333333333336</v>
      </c>
      <c r="AG941">
        <f>SUM(Table13[[#This Row],[NumDealsPurchases]:[NumStorePurchases]])</f>
        <v>14</v>
      </c>
      <c r="AH941" s="14">
        <f>44232-Table13[[#This Row],[Dt_Customer]]</f>
        <v>2811</v>
      </c>
      <c r="AJ941" s="13">
        <f>Table13[[#This Row],[NumDealsPurchases]]/Table13[[#This Row],[Total Number of Purchases]]*100</f>
        <v>28.571428571428569</v>
      </c>
      <c r="AK941">
        <f>6-ROUNDUP(_xlfn.PERCENTRANK.INC(Table13[Recency],Table13[[#This Row],[Recency]])*5, 0)</f>
        <v>5</v>
      </c>
      <c r="AL941" s="15">
        <f>ROUNDUP(_xlfn.PERCENTRANK.INC(Table13[Total Number of Purchases],Table13[[#This Row],[Total Number of Purchases]])*5,0)</f>
        <v>3</v>
      </c>
      <c r="AM941" s="15">
        <f>ROUNDUP(_xlfn.PERCENTRANK.INC(Table13[Total Spend],Table13[[#This Row],[Total Spend]])*5,0)</f>
        <v>3</v>
      </c>
      <c r="AN941" s="15" t="str">
        <f>Table13[[#This Row],[Recency Score]]&amp;Table13[[#This Row],[Frequency Score]]&amp;Table13[[#This Row],[Monetary Score]]</f>
        <v>533</v>
      </c>
      <c r="AO941" s="15" t="str">
        <f>IF(AN941="555","Champions",
IF(AND(LEFT(AN941,1)="5", MID(AN941,2,1)&gt;="3"),"Loyal Customers",
IF(MID(AN941,2,1)="5","Frequent Buyers",
IF(RIGHT(AN941,1)="5","Big Spenders",
IF(LEFT(AN941,1)="4","Potential Loyalists",
IF(LEFT(AN941,1)="3","Needs Attention",
IF(LEFT(AN941,1)="2","About to Sleep",
IF(LEFT(AN941,1)="1","Lost",
IF(LEFT(AN941,1)&lt;="2","At Risk","Others")))))))))</f>
        <v>Loyal Customers</v>
      </c>
    </row>
    <row r="942" spans="1:41" x14ac:dyDescent="0.3">
      <c r="A942">
        <v>10552</v>
      </c>
      <c r="B942">
        <v>1979</v>
      </c>
      <c r="C942" t="s">
        <v>38</v>
      </c>
      <c r="D942" t="s">
        <v>33</v>
      </c>
      <c r="E942">
        <v>54210</v>
      </c>
      <c r="F942">
        <v>0</v>
      </c>
      <c r="G942">
        <v>1</v>
      </c>
      <c r="H942" s="1">
        <v>41414</v>
      </c>
      <c r="I942">
        <v>18</v>
      </c>
      <c r="J942">
        <v>70</v>
      </c>
      <c r="K942">
        <v>54</v>
      </c>
      <c r="L942">
        <v>109</v>
      </c>
      <c r="M942">
        <v>80</v>
      </c>
      <c r="N942">
        <v>9</v>
      </c>
      <c r="O942">
        <v>45</v>
      </c>
      <c r="P942">
        <v>2</v>
      </c>
      <c r="Q942">
        <v>4</v>
      </c>
      <c r="R942">
        <v>1</v>
      </c>
      <c r="S942">
        <v>7</v>
      </c>
      <c r="T942">
        <v>5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30</v>
      </c>
      <c r="AC942" s="13">
        <f>SUM(Table13[[#This Row],[MntWines]:[MntGoldProds]])</f>
        <v>367</v>
      </c>
      <c r="AD942" s="13">
        <f>AVERAGE(Table13[[#This Row],[MntWines]:[MntGoldProds]])</f>
        <v>61.166666666666664</v>
      </c>
      <c r="AG942">
        <f>SUM(Table13[[#This Row],[NumDealsPurchases]:[NumStorePurchases]])</f>
        <v>14</v>
      </c>
      <c r="AH942" s="14">
        <f>44232-Table13[[#This Row],[Dt_Customer]]</f>
        <v>2818</v>
      </c>
      <c r="AJ942" s="13">
        <f>Table13[[#This Row],[NumDealsPurchases]]/Table13[[#This Row],[Total Number of Purchases]]*100</f>
        <v>14.285714285714285</v>
      </c>
      <c r="AK942">
        <f>6-ROUNDUP(_xlfn.PERCENTRANK.INC(Table13[Recency],Table13[[#This Row],[Recency]])*5, 0)</f>
        <v>5</v>
      </c>
      <c r="AL942" s="15">
        <f>ROUNDUP(_xlfn.PERCENTRANK.INC(Table13[Total Number of Purchases],Table13[[#This Row],[Total Number of Purchases]])*5,0)</f>
        <v>3</v>
      </c>
      <c r="AM942" s="15">
        <f>ROUNDUP(_xlfn.PERCENTRANK.INC(Table13[Total Spend],Table13[[#This Row],[Total Spend]])*5,0)</f>
        <v>3</v>
      </c>
      <c r="AN942" s="15" t="str">
        <f>Table13[[#This Row],[Recency Score]]&amp;Table13[[#This Row],[Frequency Score]]&amp;Table13[[#This Row],[Monetary Score]]</f>
        <v>533</v>
      </c>
      <c r="AO942" s="15" t="str">
        <f>IF(AN942="555","Champions",
IF(AND(LEFT(AN942,1)="5", MID(AN942,2,1)&gt;="3"),"Loyal Customers",
IF(MID(AN942,2,1)="5","Frequent Buyers",
IF(RIGHT(AN942,1)="5","Big Spenders",
IF(LEFT(AN942,1)="4","Potential Loyalists",
IF(LEFT(AN942,1)="3","Needs Attention",
IF(LEFT(AN942,1)="2","About to Sleep",
IF(LEFT(AN942,1)="1","Lost",
IF(LEFT(AN942,1)&lt;="2","At Risk","Others")))))))))</f>
        <v>Loyal Customers</v>
      </c>
    </row>
    <row r="943" spans="1:41" x14ac:dyDescent="0.3">
      <c r="A943">
        <v>6409</v>
      </c>
      <c r="B943">
        <v>1967</v>
      </c>
      <c r="C943" t="s">
        <v>28</v>
      </c>
      <c r="D943" t="s">
        <v>29</v>
      </c>
      <c r="E943">
        <v>57136</v>
      </c>
      <c r="F943">
        <v>0</v>
      </c>
      <c r="G943">
        <v>0</v>
      </c>
      <c r="H943" s="1">
        <v>41412</v>
      </c>
      <c r="I943">
        <v>18</v>
      </c>
      <c r="J943">
        <v>267</v>
      </c>
      <c r="K943">
        <v>140</v>
      </c>
      <c r="L943">
        <v>599</v>
      </c>
      <c r="M943">
        <v>34</v>
      </c>
      <c r="N943">
        <v>12</v>
      </c>
      <c r="O943">
        <v>127</v>
      </c>
      <c r="P943">
        <v>1</v>
      </c>
      <c r="Q943">
        <v>7</v>
      </c>
      <c r="R943">
        <v>5</v>
      </c>
      <c r="S943">
        <v>7</v>
      </c>
      <c r="T943">
        <v>6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 t="s">
        <v>43</v>
      </c>
      <c r="AC943" s="13">
        <f>SUM(Table13[[#This Row],[MntWines]:[MntGoldProds]])</f>
        <v>1179</v>
      </c>
      <c r="AD943" s="13">
        <f>AVERAGE(Table13[[#This Row],[MntWines]:[MntGoldProds]])</f>
        <v>196.5</v>
      </c>
      <c r="AG943">
        <f>SUM(Table13[[#This Row],[NumDealsPurchases]:[NumStorePurchases]])</f>
        <v>20</v>
      </c>
      <c r="AH943" s="14">
        <f>44232-Table13[[#This Row],[Dt_Customer]]</f>
        <v>2820</v>
      </c>
      <c r="AJ943" s="13">
        <f>Table13[[#This Row],[NumDealsPurchases]]/Table13[[#This Row],[Total Number of Purchases]]*100</f>
        <v>5</v>
      </c>
      <c r="AK943">
        <f>6-ROUNDUP(_xlfn.PERCENTRANK.INC(Table13[Recency],Table13[[#This Row],[Recency]])*5, 0)</f>
        <v>5</v>
      </c>
      <c r="AL943" s="15">
        <f>ROUNDUP(_xlfn.PERCENTRANK.INC(Table13[Total Number of Purchases],Table13[[#This Row],[Total Number of Purchases]])*5,0)</f>
        <v>4</v>
      </c>
      <c r="AM943" s="15">
        <f>ROUNDUP(_xlfn.PERCENTRANK.INC(Table13[Total Spend],Table13[[#This Row],[Total Spend]])*5,0)</f>
        <v>5</v>
      </c>
      <c r="AN943" s="15" t="str">
        <f>Table13[[#This Row],[Recency Score]]&amp;Table13[[#This Row],[Frequency Score]]&amp;Table13[[#This Row],[Monetary Score]]</f>
        <v>545</v>
      </c>
      <c r="AO943" s="15" t="str">
        <f>IF(AN943="555","Champions",
IF(AND(LEFT(AN943,1)="5", MID(AN943,2,1)&gt;="3"),"Loyal Customers",
IF(MID(AN943,2,1)="5","Frequent Buyers",
IF(RIGHT(AN943,1)="5","Big Spenders",
IF(LEFT(AN943,1)="4","Potential Loyalists",
IF(LEFT(AN943,1)="3","Needs Attention",
IF(LEFT(AN943,1)="2","About to Sleep",
IF(LEFT(AN943,1)="1","Lost",
IF(LEFT(AN943,1)&lt;="2","At Risk","Others")))))))))</f>
        <v>Loyal Customers</v>
      </c>
    </row>
    <row r="944" spans="1:41" x14ac:dyDescent="0.3">
      <c r="A944">
        <v>10669</v>
      </c>
      <c r="B944">
        <v>1981</v>
      </c>
      <c r="C944" t="s">
        <v>28</v>
      </c>
      <c r="D944" t="s">
        <v>33</v>
      </c>
      <c r="E944">
        <v>54386</v>
      </c>
      <c r="F944">
        <v>0</v>
      </c>
      <c r="G944">
        <v>1</v>
      </c>
      <c r="H944" s="1">
        <v>41411</v>
      </c>
      <c r="I944">
        <v>8</v>
      </c>
      <c r="J944">
        <v>277</v>
      </c>
      <c r="K944">
        <v>21</v>
      </c>
      <c r="L944">
        <v>64</v>
      </c>
      <c r="M944">
        <v>62</v>
      </c>
      <c r="N944">
        <v>21</v>
      </c>
      <c r="O944">
        <v>25</v>
      </c>
      <c r="P944">
        <v>2</v>
      </c>
      <c r="Q944">
        <v>3</v>
      </c>
      <c r="R944">
        <v>2</v>
      </c>
      <c r="S944">
        <v>10</v>
      </c>
      <c r="T944">
        <v>3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30</v>
      </c>
      <c r="AC944" s="13">
        <f>SUM(Table13[[#This Row],[MntWines]:[MntGoldProds]])</f>
        <v>470</v>
      </c>
      <c r="AD944" s="13">
        <f>AVERAGE(Table13[[#This Row],[MntWines]:[MntGoldProds]])</f>
        <v>78.333333333333329</v>
      </c>
      <c r="AG944">
        <f>SUM(Table13[[#This Row],[NumDealsPurchases]:[NumStorePurchases]])</f>
        <v>17</v>
      </c>
      <c r="AH944" s="14">
        <f>44232-Table13[[#This Row],[Dt_Customer]]</f>
        <v>2821</v>
      </c>
      <c r="AJ944" s="13">
        <f>Table13[[#This Row],[NumDealsPurchases]]/Table13[[#This Row],[Total Number of Purchases]]*100</f>
        <v>11.76470588235294</v>
      </c>
      <c r="AK944">
        <f>6-ROUNDUP(_xlfn.PERCENTRANK.INC(Table13[Recency],Table13[[#This Row],[Recency]])*5, 0)</f>
        <v>5</v>
      </c>
      <c r="AL944" s="15">
        <f>ROUNDUP(_xlfn.PERCENTRANK.INC(Table13[Total Number of Purchases],Table13[[#This Row],[Total Number of Purchases]])*5,0)</f>
        <v>3</v>
      </c>
      <c r="AM944" s="15">
        <f>ROUNDUP(_xlfn.PERCENTRANK.INC(Table13[Total Spend],Table13[[#This Row],[Total Spend]])*5,0)</f>
        <v>3</v>
      </c>
      <c r="AN944" s="15" t="str">
        <f>Table13[[#This Row],[Recency Score]]&amp;Table13[[#This Row],[Frequency Score]]&amp;Table13[[#This Row],[Monetary Score]]</f>
        <v>533</v>
      </c>
      <c r="AO944" s="15" t="str">
        <f>IF(AN944="555","Champions",
IF(AND(LEFT(AN944,1)="5", MID(AN944,2,1)&gt;="3"),"Loyal Customers",
IF(MID(AN944,2,1)="5","Frequent Buyers",
IF(RIGHT(AN944,1)="5","Big Spenders",
IF(LEFT(AN944,1)="4","Potential Loyalists",
IF(LEFT(AN944,1)="3","Needs Attention",
IF(LEFT(AN944,1)="2","About to Sleep",
IF(LEFT(AN944,1)="1","Lost",
IF(LEFT(AN944,1)&lt;="2","At Risk","Others")))))))))</f>
        <v>Loyal Customers</v>
      </c>
    </row>
    <row r="945" spans="1:41" x14ac:dyDescent="0.3">
      <c r="A945">
        <v>3725</v>
      </c>
      <c r="B945">
        <v>1961</v>
      </c>
      <c r="C945" t="s">
        <v>37</v>
      </c>
      <c r="D945" t="s">
        <v>31</v>
      </c>
      <c r="E945">
        <v>84865</v>
      </c>
      <c r="F945">
        <v>0</v>
      </c>
      <c r="G945">
        <v>0</v>
      </c>
      <c r="H945" s="1">
        <v>41403</v>
      </c>
      <c r="I945">
        <v>1</v>
      </c>
      <c r="J945">
        <v>1248</v>
      </c>
      <c r="K945">
        <v>16</v>
      </c>
      <c r="L945">
        <v>349</v>
      </c>
      <c r="M945">
        <v>43</v>
      </c>
      <c r="N945">
        <v>16</v>
      </c>
      <c r="O945">
        <v>16</v>
      </c>
      <c r="P945">
        <v>1</v>
      </c>
      <c r="Q945">
        <v>2</v>
      </c>
      <c r="R945">
        <v>4</v>
      </c>
      <c r="S945">
        <v>9</v>
      </c>
      <c r="T945">
        <v>4</v>
      </c>
      <c r="U945">
        <v>1</v>
      </c>
      <c r="V945">
        <v>1</v>
      </c>
      <c r="W945">
        <v>0</v>
      </c>
      <c r="X945">
        <v>1</v>
      </c>
      <c r="Y945">
        <v>1</v>
      </c>
      <c r="Z945">
        <v>1</v>
      </c>
      <c r="AA945">
        <v>0</v>
      </c>
      <c r="AB945" t="s">
        <v>30</v>
      </c>
      <c r="AC945" s="13">
        <f>SUM(Table13[[#This Row],[MntWines]:[MntGoldProds]])</f>
        <v>1688</v>
      </c>
      <c r="AD945" s="13">
        <f>AVERAGE(Table13[[#This Row],[MntWines]:[MntGoldProds]])</f>
        <v>281.33333333333331</v>
      </c>
      <c r="AG945">
        <f>SUM(Table13[[#This Row],[NumDealsPurchases]:[NumStorePurchases]])</f>
        <v>16</v>
      </c>
      <c r="AH945" s="14">
        <f>44232-Table13[[#This Row],[Dt_Customer]]</f>
        <v>2829</v>
      </c>
      <c r="AJ945" s="13">
        <f>Table13[[#This Row],[NumDealsPurchases]]/Table13[[#This Row],[Total Number of Purchases]]*100</f>
        <v>6.25</v>
      </c>
      <c r="AK945">
        <f>6-ROUNDUP(_xlfn.PERCENTRANK.INC(Table13[Recency],Table13[[#This Row],[Recency]])*5, 0)</f>
        <v>5</v>
      </c>
      <c r="AL945" s="15">
        <f>ROUNDUP(_xlfn.PERCENTRANK.INC(Table13[Total Number of Purchases],Table13[[#This Row],[Total Number of Purchases]])*5,0)</f>
        <v>3</v>
      </c>
      <c r="AM945" s="15">
        <f>ROUNDUP(_xlfn.PERCENTRANK.INC(Table13[Total Spend],Table13[[#This Row],[Total Spend]])*5,0)</f>
        <v>5</v>
      </c>
      <c r="AN945" s="15" t="str">
        <f>Table13[[#This Row],[Recency Score]]&amp;Table13[[#This Row],[Frequency Score]]&amp;Table13[[#This Row],[Monetary Score]]</f>
        <v>535</v>
      </c>
      <c r="AO945" s="15" t="str">
        <f>IF(AN945="555","Champions",
IF(AND(LEFT(AN945,1)="5", MID(AN945,2,1)&gt;="3"),"Loyal Customers",
IF(MID(AN945,2,1)="5","Frequent Buyers",
IF(RIGHT(AN945,1)="5","Big Spenders",
IF(LEFT(AN945,1)="4","Potential Loyalists",
IF(LEFT(AN945,1)="3","Needs Attention",
IF(LEFT(AN945,1)="2","About to Sleep",
IF(LEFT(AN945,1)="1","Lost",
IF(LEFT(AN945,1)&lt;="2","At Risk","Others")))))))))</f>
        <v>Loyal Customers</v>
      </c>
    </row>
    <row r="946" spans="1:41" x14ac:dyDescent="0.3">
      <c r="A946">
        <v>1031</v>
      </c>
      <c r="B946">
        <v>1989</v>
      </c>
      <c r="C946" t="s">
        <v>38</v>
      </c>
      <c r="D946" t="s">
        <v>33</v>
      </c>
      <c r="E946">
        <v>85710</v>
      </c>
      <c r="F946">
        <v>0</v>
      </c>
      <c r="G946">
        <v>0</v>
      </c>
      <c r="H946" s="1">
        <v>41399</v>
      </c>
      <c r="I946">
        <v>5</v>
      </c>
      <c r="J946">
        <v>600</v>
      </c>
      <c r="K946">
        <v>20</v>
      </c>
      <c r="L946">
        <v>350</v>
      </c>
      <c r="M946">
        <v>29</v>
      </c>
      <c r="N946">
        <v>30</v>
      </c>
      <c r="O946">
        <v>33</v>
      </c>
      <c r="P946">
        <v>1</v>
      </c>
      <c r="Q946">
        <v>6</v>
      </c>
      <c r="R946">
        <v>9</v>
      </c>
      <c r="S946">
        <v>10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 t="s">
        <v>40</v>
      </c>
      <c r="AC946" s="13">
        <f>SUM(Table13[[#This Row],[MntWines]:[MntGoldProds]])</f>
        <v>1062</v>
      </c>
      <c r="AD946" s="13">
        <f>AVERAGE(Table13[[#This Row],[MntWines]:[MntGoldProds]])</f>
        <v>177</v>
      </c>
      <c r="AG946">
        <f>SUM(Table13[[#This Row],[NumDealsPurchases]:[NumStorePurchases]])</f>
        <v>26</v>
      </c>
      <c r="AH946" s="14">
        <f>44232-Table13[[#This Row],[Dt_Customer]]</f>
        <v>2833</v>
      </c>
      <c r="AJ946" s="13">
        <f>Table13[[#This Row],[NumDealsPurchases]]/Table13[[#This Row],[Total Number of Purchases]]*100</f>
        <v>3.8461538461538463</v>
      </c>
      <c r="AK946">
        <f>6-ROUNDUP(_xlfn.PERCENTRANK.INC(Table13[Recency],Table13[[#This Row],[Recency]])*5, 0)</f>
        <v>5</v>
      </c>
      <c r="AL946" s="15">
        <f>ROUNDUP(_xlfn.PERCENTRANK.INC(Table13[Total Number of Purchases],Table13[[#This Row],[Total Number of Purchases]])*5,0)</f>
        <v>5</v>
      </c>
      <c r="AM946" s="15">
        <f>ROUNDUP(_xlfn.PERCENTRANK.INC(Table13[Total Spend],Table13[[#This Row],[Total Spend]])*5,0)</f>
        <v>4</v>
      </c>
      <c r="AN946" s="15" t="str">
        <f>Table13[[#This Row],[Recency Score]]&amp;Table13[[#This Row],[Frequency Score]]&amp;Table13[[#This Row],[Monetary Score]]</f>
        <v>554</v>
      </c>
      <c r="AO946" s="15" t="str">
        <f>IF(AN946="555","Champions",
IF(AND(LEFT(AN946,1)="5", MID(AN946,2,1)&gt;="3"),"Loyal Customers",
IF(MID(AN946,2,1)="5","Frequent Buyers",
IF(RIGHT(AN946,1)="5","Big Spenders",
IF(LEFT(AN946,1)="4","Potential Loyalists",
IF(LEFT(AN946,1)="3","Needs Attention",
IF(LEFT(AN946,1)="2","About to Sleep",
IF(LEFT(AN946,1)="1","Lost",
IF(LEFT(AN946,1)&lt;="2","At Risk","Others")))))))))</f>
        <v>Loyal Customers</v>
      </c>
    </row>
    <row r="947" spans="1:41" x14ac:dyDescent="0.3">
      <c r="A947">
        <v>9493</v>
      </c>
      <c r="B947">
        <v>1980</v>
      </c>
      <c r="C947" t="s">
        <v>37</v>
      </c>
      <c r="D947" t="s">
        <v>31</v>
      </c>
      <c r="E947">
        <v>76412</v>
      </c>
      <c r="F947">
        <v>0</v>
      </c>
      <c r="G947">
        <v>0</v>
      </c>
      <c r="H947" s="1">
        <v>41399</v>
      </c>
      <c r="I947">
        <v>15</v>
      </c>
      <c r="J947">
        <v>840</v>
      </c>
      <c r="K947">
        <v>53</v>
      </c>
      <c r="L947">
        <v>804</v>
      </c>
      <c r="M947">
        <v>23</v>
      </c>
      <c r="N947">
        <v>71</v>
      </c>
      <c r="O947">
        <v>17</v>
      </c>
      <c r="P947">
        <v>1</v>
      </c>
      <c r="Q947">
        <v>5</v>
      </c>
      <c r="R947">
        <v>4</v>
      </c>
      <c r="S947">
        <v>8</v>
      </c>
      <c r="T947">
        <v>3</v>
      </c>
      <c r="U947">
        <v>1</v>
      </c>
      <c r="V947">
        <v>0</v>
      </c>
      <c r="W947">
        <v>0</v>
      </c>
      <c r="X947">
        <v>0</v>
      </c>
      <c r="Y947">
        <v>1</v>
      </c>
      <c r="Z947">
        <v>1</v>
      </c>
      <c r="AA947">
        <v>0</v>
      </c>
      <c r="AB947" t="s">
        <v>32</v>
      </c>
      <c r="AC947" s="13">
        <f>SUM(Table13[[#This Row],[MntWines]:[MntGoldProds]])</f>
        <v>1808</v>
      </c>
      <c r="AD947" s="13">
        <f>AVERAGE(Table13[[#This Row],[MntWines]:[MntGoldProds]])</f>
        <v>301.33333333333331</v>
      </c>
      <c r="AG947">
        <f>SUM(Table13[[#This Row],[NumDealsPurchases]:[NumStorePurchases]])</f>
        <v>18</v>
      </c>
      <c r="AH947" s="14">
        <f>44232-Table13[[#This Row],[Dt_Customer]]</f>
        <v>2833</v>
      </c>
      <c r="AJ947" s="13">
        <f>Table13[[#This Row],[NumDealsPurchases]]/Table13[[#This Row],[Total Number of Purchases]]*100</f>
        <v>5.5555555555555554</v>
      </c>
      <c r="AK947">
        <f>6-ROUNDUP(_xlfn.PERCENTRANK.INC(Table13[Recency],Table13[[#This Row],[Recency]])*5, 0)</f>
        <v>5</v>
      </c>
      <c r="AL947" s="15">
        <f>ROUNDUP(_xlfn.PERCENTRANK.INC(Table13[Total Number of Purchases],Table13[[#This Row],[Total Number of Purchases]])*5,0)</f>
        <v>4</v>
      </c>
      <c r="AM947" s="15">
        <f>ROUNDUP(_xlfn.PERCENTRANK.INC(Table13[Total Spend],Table13[[#This Row],[Total Spend]])*5,0)</f>
        <v>5</v>
      </c>
      <c r="AN947" s="15" t="str">
        <f>Table13[[#This Row],[Recency Score]]&amp;Table13[[#This Row],[Frequency Score]]&amp;Table13[[#This Row],[Monetary Score]]</f>
        <v>545</v>
      </c>
      <c r="AO947" s="15" t="str">
        <f>IF(AN947="555","Champions",
IF(AND(LEFT(AN947,1)="5", MID(AN947,2,1)&gt;="3"),"Loyal Customers",
IF(MID(AN947,2,1)="5","Frequent Buyers",
IF(RIGHT(AN947,1)="5","Big Spenders",
IF(LEFT(AN947,1)="4","Potential Loyalists",
IF(LEFT(AN947,1)="3","Needs Attention",
IF(LEFT(AN947,1)="2","About to Sleep",
IF(LEFT(AN947,1)="1","Lost",
IF(LEFT(AN947,1)&lt;="2","At Risk","Others")))))))))</f>
        <v>Loyal Customers</v>
      </c>
    </row>
    <row r="948" spans="1:41" x14ac:dyDescent="0.3">
      <c r="A948">
        <v>10095</v>
      </c>
      <c r="B948">
        <v>1975</v>
      </c>
      <c r="C948" t="s">
        <v>37</v>
      </c>
      <c r="D948" t="s">
        <v>29</v>
      </c>
      <c r="E948">
        <v>74165</v>
      </c>
      <c r="F948">
        <v>0</v>
      </c>
      <c r="G948">
        <v>0</v>
      </c>
      <c r="H948" s="1">
        <v>41395</v>
      </c>
      <c r="I948">
        <v>9</v>
      </c>
      <c r="J948">
        <v>1001</v>
      </c>
      <c r="K948">
        <v>12</v>
      </c>
      <c r="L948">
        <v>240</v>
      </c>
      <c r="M948">
        <v>16</v>
      </c>
      <c r="N948">
        <v>12</v>
      </c>
      <c r="O948">
        <v>12</v>
      </c>
      <c r="P948">
        <v>1</v>
      </c>
      <c r="Q948">
        <v>5</v>
      </c>
      <c r="R948">
        <v>4</v>
      </c>
      <c r="S948">
        <v>10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32</v>
      </c>
      <c r="AC948" s="13">
        <f>SUM(Table13[[#This Row],[MntWines]:[MntGoldProds]])</f>
        <v>1293</v>
      </c>
      <c r="AD948" s="13">
        <f>AVERAGE(Table13[[#This Row],[MntWines]:[MntGoldProds]])</f>
        <v>215.5</v>
      </c>
      <c r="AG948">
        <f>SUM(Table13[[#This Row],[NumDealsPurchases]:[NumStorePurchases]])</f>
        <v>20</v>
      </c>
      <c r="AH948" s="14">
        <f>44232-Table13[[#This Row],[Dt_Customer]]</f>
        <v>2837</v>
      </c>
      <c r="AJ948" s="13">
        <f>Table13[[#This Row],[NumDealsPurchases]]/Table13[[#This Row],[Total Number of Purchases]]*100</f>
        <v>5</v>
      </c>
      <c r="AK948">
        <f>6-ROUNDUP(_xlfn.PERCENTRANK.INC(Table13[Recency],Table13[[#This Row],[Recency]])*5, 0)</f>
        <v>5</v>
      </c>
      <c r="AL948" s="15">
        <f>ROUNDUP(_xlfn.PERCENTRANK.INC(Table13[Total Number of Purchases],Table13[[#This Row],[Total Number of Purchases]])*5,0)</f>
        <v>4</v>
      </c>
      <c r="AM948" s="15">
        <f>ROUNDUP(_xlfn.PERCENTRANK.INC(Table13[Total Spend],Table13[[#This Row],[Total Spend]])*5,0)</f>
        <v>5</v>
      </c>
      <c r="AN948" s="15" t="str">
        <f>Table13[[#This Row],[Recency Score]]&amp;Table13[[#This Row],[Frequency Score]]&amp;Table13[[#This Row],[Monetary Score]]</f>
        <v>545</v>
      </c>
      <c r="AO948" s="15" t="str">
        <f>IF(AN948="555","Champions",
IF(AND(LEFT(AN948,1)="5", MID(AN948,2,1)&gt;="3"),"Loyal Customers",
IF(MID(AN948,2,1)="5","Frequent Buyers",
IF(RIGHT(AN948,1)="5","Big Spenders",
IF(LEFT(AN948,1)="4","Potential Loyalists",
IF(LEFT(AN948,1)="3","Needs Attention",
IF(LEFT(AN948,1)="2","About to Sleep",
IF(LEFT(AN948,1)="1","Lost",
IF(LEFT(AN948,1)&lt;="2","At Risk","Others")))))))))</f>
        <v>Loyal Customers</v>
      </c>
    </row>
    <row r="949" spans="1:41" x14ac:dyDescent="0.3">
      <c r="A949">
        <v>8601</v>
      </c>
      <c r="B949">
        <v>1980</v>
      </c>
      <c r="C949" t="s">
        <v>28</v>
      </c>
      <c r="D949" t="s">
        <v>33</v>
      </c>
      <c r="E949">
        <v>80011</v>
      </c>
      <c r="F949">
        <v>0</v>
      </c>
      <c r="G949">
        <v>1</v>
      </c>
      <c r="H949" s="1">
        <v>41393</v>
      </c>
      <c r="I949">
        <v>3</v>
      </c>
      <c r="J949">
        <v>421</v>
      </c>
      <c r="K949">
        <v>76</v>
      </c>
      <c r="L949">
        <v>536</v>
      </c>
      <c r="M949">
        <v>82</v>
      </c>
      <c r="N949">
        <v>178</v>
      </c>
      <c r="O949">
        <v>102</v>
      </c>
      <c r="P949">
        <v>2</v>
      </c>
      <c r="Q949">
        <v>8</v>
      </c>
      <c r="R949">
        <v>6</v>
      </c>
      <c r="S949">
        <v>5</v>
      </c>
      <c r="T949">
        <v>4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 t="s">
        <v>36</v>
      </c>
      <c r="AC949" s="13">
        <f>SUM(Table13[[#This Row],[MntWines]:[MntGoldProds]])</f>
        <v>1395</v>
      </c>
      <c r="AD949" s="13">
        <f>AVERAGE(Table13[[#This Row],[MntWines]:[MntGoldProds]])</f>
        <v>232.5</v>
      </c>
      <c r="AG949">
        <f>SUM(Table13[[#This Row],[NumDealsPurchases]:[NumStorePurchases]])</f>
        <v>21</v>
      </c>
      <c r="AH949" s="14">
        <f>44232-Table13[[#This Row],[Dt_Customer]]</f>
        <v>2839</v>
      </c>
      <c r="AJ949" s="13">
        <f>Table13[[#This Row],[NumDealsPurchases]]/Table13[[#This Row],[Total Number of Purchases]]*100</f>
        <v>9.5238095238095237</v>
      </c>
      <c r="AK949">
        <f>6-ROUNDUP(_xlfn.PERCENTRANK.INC(Table13[Recency],Table13[[#This Row],[Recency]])*5, 0)</f>
        <v>5</v>
      </c>
      <c r="AL949" s="15">
        <f>ROUNDUP(_xlfn.PERCENTRANK.INC(Table13[Total Number of Purchases],Table13[[#This Row],[Total Number of Purchases]])*5,0)</f>
        <v>4</v>
      </c>
      <c r="AM949" s="15">
        <f>ROUNDUP(_xlfn.PERCENTRANK.INC(Table13[Total Spend],Table13[[#This Row],[Total Spend]])*5,0)</f>
        <v>5</v>
      </c>
      <c r="AN949" s="15" t="str">
        <f>Table13[[#This Row],[Recency Score]]&amp;Table13[[#This Row],[Frequency Score]]&amp;Table13[[#This Row],[Monetary Score]]</f>
        <v>545</v>
      </c>
      <c r="AO949" s="15" t="str">
        <f>IF(AN949="555","Champions",
IF(AND(LEFT(AN949,1)="5", MID(AN949,2,1)&gt;="3"),"Loyal Customers",
IF(MID(AN949,2,1)="5","Frequent Buyers",
IF(RIGHT(AN949,1)="5","Big Spenders",
IF(LEFT(AN949,1)="4","Potential Loyalists",
IF(LEFT(AN949,1)="3","Needs Attention",
IF(LEFT(AN949,1)="2","About to Sleep",
IF(LEFT(AN949,1)="1","Lost",
IF(LEFT(AN949,1)&lt;="2","At Risk","Others")))))))))</f>
        <v>Loyal Customers</v>
      </c>
    </row>
    <row r="950" spans="1:41" x14ac:dyDescent="0.3">
      <c r="A950">
        <v>3767</v>
      </c>
      <c r="B950">
        <v>1968</v>
      </c>
      <c r="C950" t="s">
        <v>28</v>
      </c>
      <c r="D950" t="s">
        <v>33</v>
      </c>
      <c r="E950">
        <v>61314</v>
      </c>
      <c r="F950">
        <v>0</v>
      </c>
      <c r="G950">
        <v>1</v>
      </c>
      <c r="H950" s="1">
        <v>41389</v>
      </c>
      <c r="I950">
        <v>1</v>
      </c>
      <c r="J950">
        <v>378</v>
      </c>
      <c r="K950">
        <v>0</v>
      </c>
      <c r="L950">
        <v>189</v>
      </c>
      <c r="M950">
        <v>97</v>
      </c>
      <c r="N950">
        <v>172</v>
      </c>
      <c r="O950">
        <v>172</v>
      </c>
      <c r="P950">
        <v>2</v>
      </c>
      <c r="Q950">
        <v>5</v>
      </c>
      <c r="R950">
        <v>5</v>
      </c>
      <c r="S950">
        <v>12</v>
      </c>
      <c r="T950">
        <v>3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30</v>
      </c>
      <c r="AC950" s="13">
        <f>SUM(Table13[[#This Row],[MntWines]:[MntGoldProds]])</f>
        <v>1008</v>
      </c>
      <c r="AD950" s="13">
        <f>AVERAGE(Table13[[#This Row],[MntWines]:[MntGoldProds]])</f>
        <v>168</v>
      </c>
      <c r="AG950">
        <f>SUM(Table13[[#This Row],[NumDealsPurchases]:[NumStorePurchases]])</f>
        <v>24</v>
      </c>
      <c r="AH950" s="14">
        <f>44232-Table13[[#This Row],[Dt_Customer]]</f>
        <v>2843</v>
      </c>
      <c r="AJ950" s="13">
        <f>Table13[[#This Row],[NumDealsPurchases]]/Table13[[#This Row],[Total Number of Purchases]]*100</f>
        <v>8.3333333333333321</v>
      </c>
      <c r="AK950">
        <f>6-ROUNDUP(_xlfn.PERCENTRANK.INC(Table13[Recency],Table13[[#This Row],[Recency]])*5, 0)</f>
        <v>5</v>
      </c>
      <c r="AL950" s="15">
        <f>ROUNDUP(_xlfn.PERCENTRANK.INC(Table13[Total Number of Purchases],Table13[[#This Row],[Total Number of Purchases]])*5,0)</f>
        <v>5</v>
      </c>
      <c r="AM950" s="15">
        <f>ROUNDUP(_xlfn.PERCENTRANK.INC(Table13[Total Spend],Table13[[#This Row],[Total Spend]])*5,0)</f>
        <v>4</v>
      </c>
      <c r="AN950" s="15" t="str">
        <f>Table13[[#This Row],[Recency Score]]&amp;Table13[[#This Row],[Frequency Score]]&amp;Table13[[#This Row],[Monetary Score]]</f>
        <v>554</v>
      </c>
      <c r="AO950" s="15" t="str">
        <f>IF(AN950="555","Champions",
IF(AND(LEFT(AN950,1)="5", MID(AN950,2,1)&gt;="3"),"Loyal Customers",
IF(MID(AN950,2,1)="5","Frequent Buyers",
IF(RIGHT(AN950,1)="5","Big Spenders",
IF(LEFT(AN950,1)="4","Potential Loyalists",
IF(LEFT(AN950,1)="3","Needs Attention",
IF(LEFT(AN950,1)="2","About to Sleep",
IF(LEFT(AN950,1)="1","Lost",
IF(LEFT(AN950,1)&lt;="2","At Risk","Others")))))))))</f>
        <v>Loyal Customers</v>
      </c>
    </row>
    <row r="951" spans="1:41" x14ac:dyDescent="0.3">
      <c r="A951">
        <v>8897</v>
      </c>
      <c r="B951">
        <v>1965</v>
      </c>
      <c r="C951" t="s">
        <v>28</v>
      </c>
      <c r="D951" t="s">
        <v>31</v>
      </c>
      <c r="E951">
        <v>42720</v>
      </c>
      <c r="F951">
        <v>1</v>
      </c>
      <c r="G951">
        <v>1</v>
      </c>
      <c r="H951" s="1">
        <v>41388</v>
      </c>
      <c r="I951">
        <v>9</v>
      </c>
      <c r="J951">
        <v>392</v>
      </c>
      <c r="K951">
        <v>5</v>
      </c>
      <c r="L951">
        <v>91</v>
      </c>
      <c r="M951">
        <v>28</v>
      </c>
      <c r="N951">
        <v>26</v>
      </c>
      <c r="O951">
        <v>112</v>
      </c>
      <c r="P951">
        <v>8</v>
      </c>
      <c r="Q951">
        <v>7</v>
      </c>
      <c r="R951">
        <v>3</v>
      </c>
      <c r="S951">
        <v>7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  <c r="AB951" t="s">
        <v>39</v>
      </c>
      <c r="AC951" s="13">
        <f>SUM(Table13[[#This Row],[MntWines]:[MntGoldProds]])</f>
        <v>654</v>
      </c>
      <c r="AD951" s="13">
        <f>AVERAGE(Table13[[#This Row],[MntWines]:[MntGoldProds]])</f>
        <v>109</v>
      </c>
      <c r="AG951">
        <f>SUM(Table13[[#This Row],[NumDealsPurchases]:[NumStorePurchases]])</f>
        <v>25</v>
      </c>
      <c r="AH951" s="14">
        <f>44232-Table13[[#This Row],[Dt_Customer]]</f>
        <v>2844</v>
      </c>
      <c r="AJ951" s="13">
        <f>Table13[[#This Row],[NumDealsPurchases]]/Table13[[#This Row],[Total Number of Purchases]]*100</f>
        <v>32</v>
      </c>
      <c r="AK951">
        <f>6-ROUNDUP(_xlfn.PERCENTRANK.INC(Table13[Recency],Table13[[#This Row],[Recency]])*5, 0)</f>
        <v>5</v>
      </c>
      <c r="AL951" s="15">
        <f>ROUNDUP(_xlfn.PERCENTRANK.INC(Table13[Total Number of Purchases],Table13[[#This Row],[Total Number of Purchases]])*5,0)</f>
        <v>5</v>
      </c>
      <c r="AM951" s="15">
        <f>ROUNDUP(_xlfn.PERCENTRANK.INC(Table13[Total Spend],Table13[[#This Row],[Total Spend]])*5,0)</f>
        <v>4</v>
      </c>
      <c r="AN951" s="15" t="str">
        <f>Table13[[#This Row],[Recency Score]]&amp;Table13[[#This Row],[Frequency Score]]&amp;Table13[[#This Row],[Monetary Score]]</f>
        <v>554</v>
      </c>
      <c r="AO951" s="15" t="str">
        <f>IF(AN951="555","Champions",
IF(AND(LEFT(AN951,1)="5", MID(AN951,2,1)&gt;="3"),"Loyal Customers",
IF(MID(AN951,2,1)="5","Frequent Buyers",
IF(RIGHT(AN951,1)="5","Big Spenders",
IF(LEFT(AN951,1)="4","Potential Loyalists",
IF(LEFT(AN951,1)="3","Needs Attention",
IF(LEFT(AN951,1)="2","About to Sleep",
IF(LEFT(AN951,1)="1","Lost",
IF(LEFT(AN951,1)&lt;="2","At Risk","Others")))))))))</f>
        <v>Loyal Customers</v>
      </c>
    </row>
    <row r="952" spans="1:41" x14ac:dyDescent="0.3">
      <c r="A952">
        <v>7999</v>
      </c>
      <c r="B952">
        <v>1955</v>
      </c>
      <c r="C952" t="s">
        <v>37</v>
      </c>
      <c r="D952" t="s">
        <v>35</v>
      </c>
      <c r="E952">
        <v>75261</v>
      </c>
      <c r="F952">
        <v>0</v>
      </c>
      <c r="G952">
        <v>0</v>
      </c>
      <c r="H952" s="1">
        <v>41387</v>
      </c>
      <c r="I952">
        <v>17</v>
      </c>
      <c r="J952">
        <v>1239</v>
      </c>
      <c r="K952">
        <v>17</v>
      </c>
      <c r="L952">
        <v>413</v>
      </c>
      <c r="M952">
        <v>23</v>
      </c>
      <c r="N952">
        <v>34</v>
      </c>
      <c r="O952">
        <v>17</v>
      </c>
      <c r="P952">
        <v>1</v>
      </c>
      <c r="Q952">
        <v>5</v>
      </c>
      <c r="R952">
        <v>6</v>
      </c>
      <c r="S952">
        <v>5</v>
      </c>
      <c r="T952">
        <v>2</v>
      </c>
      <c r="U952">
        <v>0</v>
      </c>
      <c r="V952">
        <v>0</v>
      </c>
      <c r="W952">
        <v>0</v>
      </c>
      <c r="X952">
        <v>1</v>
      </c>
      <c r="Y952">
        <v>1</v>
      </c>
      <c r="Z952">
        <v>1</v>
      </c>
      <c r="AA952">
        <v>0</v>
      </c>
      <c r="AB952" t="s">
        <v>30</v>
      </c>
      <c r="AC952" s="13">
        <f>SUM(Table13[[#This Row],[MntWines]:[MntGoldProds]])</f>
        <v>1743</v>
      </c>
      <c r="AD952" s="13">
        <f>AVERAGE(Table13[[#This Row],[MntWines]:[MntGoldProds]])</f>
        <v>290.5</v>
      </c>
      <c r="AG952">
        <f>SUM(Table13[[#This Row],[NumDealsPurchases]:[NumStorePurchases]])</f>
        <v>17</v>
      </c>
      <c r="AH952" s="14">
        <f>44232-Table13[[#This Row],[Dt_Customer]]</f>
        <v>2845</v>
      </c>
      <c r="AJ952" s="13">
        <f>Table13[[#This Row],[NumDealsPurchases]]/Table13[[#This Row],[Total Number of Purchases]]*100</f>
        <v>5.8823529411764701</v>
      </c>
      <c r="AK952">
        <f>6-ROUNDUP(_xlfn.PERCENTRANK.INC(Table13[Recency],Table13[[#This Row],[Recency]])*5, 0)</f>
        <v>5</v>
      </c>
      <c r="AL952" s="15">
        <f>ROUNDUP(_xlfn.PERCENTRANK.INC(Table13[Total Number of Purchases],Table13[[#This Row],[Total Number of Purchases]])*5,0)</f>
        <v>3</v>
      </c>
      <c r="AM952" s="15">
        <f>ROUNDUP(_xlfn.PERCENTRANK.INC(Table13[Total Spend],Table13[[#This Row],[Total Spend]])*5,0)</f>
        <v>5</v>
      </c>
      <c r="AN952" s="15" t="str">
        <f>Table13[[#This Row],[Recency Score]]&amp;Table13[[#This Row],[Frequency Score]]&amp;Table13[[#This Row],[Monetary Score]]</f>
        <v>535</v>
      </c>
      <c r="AO952" s="15" t="str">
        <f>IF(AN952="555","Champions",
IF(AND(LEFT(AN952,1)="5", MID(AN952,2,1)&gt;="3"),"Loyal Customers",
IF(MID(AN952,2,1)="5","Frequent Buyers",
IF(RIGHT(AN952,1)="5","Big Spenders",
IF(LEFT(AN952,1)="4","Potential Loyalists",
IF(LEFT(AN952,1)="3","Needs Attention",
IF(LEFT(AN952,1)="2","About to Sleep",
IF(LEFT(AN952,1)="1","Lost",
IF(LEFT(AN952,1)&lt;="2","At Risk","Others")))))))))</f>
        <v>Loyal Customers</v>
      </c>
    </row>
    <row r="953" spans="1:41" x14ac:dyDescent="0.3">
      <c r="A953">
        <v>8923</v>
      </c>
      <c r="B953">
        <v>1973</v>
      </c>
      <c r="C953" t="s">
        <v>28</v>
      </c>
      <c r="D953" t="s">
        <v>31</v>
      </c>
      <c r="E953">
        <v>83917</v>
      </c>
      <c r="F953">
        <v>0</v>
      </c>
      <c r="G953">
        <v>0</v>
      </c>
      <c r="H953" s="1">
        <v>41382</v>
      </c>
      <c r="I953">
        <v>12</v>
      </c>
      <c r="J953">
        <v>514</v>
      </c>
      <c r="K953">
        <v>22</v>
      </c>
      <c r="L953">
        <v>732</v>
      </c>
      <c r="M953">
        <v>42</v>
      </c>
      <c r="N953">
        <v>198</v>
      </c>
      <c r="O953">
        <v>79</v>
      </c>
      <c r="P953">
        <v>1</v>
      </c>
      <c r="Q953">
        <v>6</v>
      </c>
      <c r="R953">
        <v>7</v>
      </c>
      <c r="S953">
        <v>7</v>
      </c>
      <c r="T953">
        <v>3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 t="s">
        <v>30</v>
      </c>
      <c r="AC953" s="13">
        <f>SUM(Table13[[#This Row],[MntWines]:[MntGoldProds]])</f>
        <v>1587</v>
      </c>
      <c r="AD953" s="13">
        <f>AVERAGE(Table13[[#This Row],[MntWines]:[MntGoldProds]])</f>
        <v>264.5</v>
      </c>
      <c r="AG953">
        <f>SUM(Table13[[#This Row],[NumDealsPurchases]:[NumStorePurchases]])</f>
        <v>21</v>
      </c>
      <c r="AH953" s="14">
        <f>44232-Table13[[#This Row],[Dt_Customer]]</f>
        <v>2850</v>
      </c>
      <c r="AJ953" s="13">
        <f>Table13[[#This Row],[NumDealsPurchases]]/Table13[[#This Row],[Total Number of Purchases]]*100</f>
        <v>4.7619047619047619</v>
      </c>
      <c r="AK953">
        <f>6-ROUNDUP(_xlfn.PERCENTRANK.INC(Table13[Recency],Table13[[#This Row],[Recency]])*5, 0)</f>
        <v>5</v>
      </c>
      <c r="AL953" s="15">
        <f>ROUNDUP(_xlfn.PERCENTRANK.INC(Table13[Total Number of Purchases],Table13[[#This Row],[Total Number of Purchases]])*5,0)</f>
        <v>4</v>
      </c>
      <c r="AM953" s="15">
        <f>ROUNDUP(_xlfn.PERCENTRANK.INC(Table13[Total Spend],Table13[[#This Row],[Total Spend]])*5,0)</f>
        <v>5</v>
      </c>
      <c r="AN953" s="15" t="str">
        <f>Table13[[#This Row],[Recency Score]]&amp;Table13[[#This Row],[Frequency Score]]&amp;Table13[[#This Row],[Monetary Score]]</f>
        <v>545</v>
      </c>
      <c r="AO953" s="15" t="str">
        <f>IF(AN953="555","Champions",
IF(AND(LEFT(AN953,1)="5", MID(AN953,2,1)&gt;="3"),"Loyal Customers",
IF(MID(AN953,2,1)="5","Frequent Buyers",
IF(RIGHT(AN953,1)="5","Big Spenders",
IF(LEFT(AN953,1)="4","Potential Loyalists",
IF(LEFT(AN953,1)="3","Needs Attention",
IF(LEFT(AN953,1)="2","About to Sleep",
IF(LEFT(AN953,1)="1","Lost",
IF(LEFT(AN953,1)&lt;="2","At Risk","Others")))))))))</f>
        <v>Loyal Customers</v>
      </c>
    </row>
    <row r="954" spans="1:41" x14ac:dyDescent="0.3">
      <c r="A954">
        <v>11101</v>
      </c>
      <c r="B954">
        <v>1991</v>
      </c>
      <c r="C954" t="s">
        <v>28</v>
      </c>
      <c r="D954" t="s">
        <v>35</v>
      </c>
      <c r="E954">
        <v>89891</v>
      </c>
      <c r="F954">
        <v>0</v>
      </c>
      <c r="G954">
        <v>0</v>
      </c>
      <c r="H954" s="1">
        <v>41379</v>
      </c>
      <c r="I954">
        <v>17</v>
      </c>
      <c r="J954">
        <v>412</v>
      </c>
      <c r="K954">
        <v>22</v>
      </c>
      <c r="L954">
        <v>132</v>
      </c>
      <c r="M954">
        <v>59</v>
      </c>
      <c r="N954">
        <v>28</v>
      </c>
      <c r="O954">
        <v>183</v>
      </c>
      <c r="P954">
        <v>1</v>
      </c>
      <c r="Q954">
        <v>11</v>
      </c>
      <c r="R954">
        <v>6</v>
      </c>
      <c r="S954">
        <v>8</v>
      </c>
      <c r="T954">
        <v>4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 t="s">
        <v>36</v>
      </c>
      <c r="AC954" s="13">
        <f>SUM(Table13[[#This Row],[MntWines]:[MntGoldProds]])</f>
        <v>836</v>
      </c>
      <c r="AD954" s="13">
        <f>AVERAGE(Table13[[#This Row],[MntWines]:[MntGoldProds]])</f>
        <v>139.33333333333334</v>
      </c>
      <c r="AG954">
        <f>SUM(Table13[[#This Row],[NumDealsPurchases]:[NumStorePurchases]])</f>
        <v>26</v>
      </c>
      <c r="AH954" s="14">
        <f>44232-Table13[[#This Row],[Dt_Customer]]</f>
        <v>2853</v>
      </c>
      <c r="AJ954" s="13">
        <f>Table13[[#This Row],[NumDealsPurchases]]/Table13[[#This Row],[Total Number of Purchases]]*100</f>
        <v>3.8461538461538463</v>
      </c>
      <c r="AK954">
        <f>6-ROUNDUP(_xlfn.PERCENTRANK.INC(Table13[Recency],Table13[[#This Row],[Recency]])*5, 0)</f>
        <v>5</v>
      </c>
      <c r="AL954" s="15">
        <f>ROUNDUP(_xlfn.PERCENTRANK.INC(Table13[Total Number of Purchases],Table13[[#This Row],[Total Number of Purchases]])*5,0)</f>
        <v>5</v>
      </c>
      <c r="AM954" s="15">
        <f>ROUNDUP(_xlfn.PERCENTRANK.INC(Table13[Total Spend],Table13[[#This Row],[Total Spend]])*5,0)</f>
        <v>4</v>
      </c>
      <c r="AN954" s="15" t="str">
        <f>Table13[[#This Row],[Recency Score]]&amp;Table13[[#This Row],[Frequency Score]]&amp;Table13[[#This Row],[Monetary Score]]</f>
        <v>554</v>
      </c>
      <c r="AO954" s="15" t="str">
        <f>IF(AN954="555","Champions",
IF(AND(LEFT(AN954,1)="5", MID(AN954,2,1)&gt;="3"),"Loyal Customers",
IF(MID(AN954,2,1)="5","Frequent Buyers",
IF(RIGHT(AN954,1)="5","Big Spenders",
IF(LEFT(AN954,1)="4","Potential Loyalists",
IF(LEFT(AN954,1)="3","Needs Attention",
IF(LEFT(AN954,1)="2","About to Sleep",
IF(LEFT(AN954,1)="1","Lost",
IF(LEFT(AN954,1)&lt;="2","At Risk","Others")))))))))</f>
        <v>Loyal Customers</v>
      </c>
    </row>
    <row r="955" spans="1:41" x14ac:dyDescent="0.3">
      <c r="A955">
        <v>3427</v>
      </c>
      <c r="B955">
        <v>1955</v>
      </c>
      <c r="C955" t="s">
        <v>37</v>
      </c>
      <c r="D955" t="s">
        <v>33</v>
      </c>
      <c r="E955">
        <v>59821</v>
      </c>
      <c r="F955">
        <v>0</v>
      </c>
      <c r="G955">
        <v>1</v>
      </c>
      <c r="H955" s="1">
        <v>41376</v>
      </c>
      <c r="I955">
        <v>11</v>
      </c>
      <c r="J955">
        <v>629</v>
      </c>
      <c r="K955">
        <v>0</v>
      </c>
      <c r="L955">
        <v>70</v>
      </c>
      <c r="M955">
        <v>0</v>
      </c>
      <c r="N955">
        <v>0</v>
      </c>
      <c r="O955">
        <v>35</v>
      </c>
      <c r="P955">
        <v>6</v>
      </c>
      <c r="Q955">
        <v>11</v>
      </c>
      <c r="R955">
        <v>2</v>
      </c>
      <c r="S955">
        <v>7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43</v>
      </c>
      <c r="AC955" s="13">
        <f>SUM(Table13[[#This Row],[MntWines]:[MntGoldProds]])</f>
        <v>734</v>
      </c>
      <c r="AD955" s="13">
        <f>AVERAGE(Table13[[#This Row],[MntWines]:[MntGoldProds]])</f>
        <v>122.33333333333333</v>
      </c>
      <c r="AG955">
        <f>SUM(Table13[[#This Row],[NumDealsPurchases]:[NumStorePurchases]])</f>
        <v>26</v>
      </c>
      <c r="AH955" s="14">
        <f>44232-Table13[[#This Row],[Dt_Customer]]</f>
        <v>2856</v>
      </c>
      <c r="AJ955" s="13">
        <f>Table13[[#This Row],[NumDealsPurchases]]/Table13[[#This Row],[Total Number of Purchases]]*100</f>
        <v>23.076923076923077</v>
      </c>
      <c r="AK955">
        <f>6-ROUNDUP(_xlfn.PERCENTRANK.INC(Table13[Recency],Table13[[#This Row],[Recency]])*5, 0)</f>
        <v>5</v>
      </c>
      <c r="AL955" s="15">
        <f>ROUNDUP(_xlfn.PERCENTRANK.INC(Table13[Total Number of Purchases],Table13[[#This Row],[Total Number of Purchases]])*5,0)</f>
        <v>5</v>
      </c>
      <c r="AM955" s="15">
        <f>ROUNDUP(_xlfn.PERCENTRANK.INC(Table13[Total Spend],Table13[[#This Row],[Total Spend]])*5,0)</f>
        <v>4</v>
      </c>
      <c r="AN955" s="15" t="str">
        <f>Table13[[#This Row],[Recency Score]]&amp;Table13[[#This Row],[Frequency Score]]&amp;Table13[[#This Row],[Monetary Score]]</f>
        <v>554</v>
      </c>
      <c r="AO955" s="15" t="str">
        <f>IF(AN955="555","Champions",
IF(AND(LEFT(AN955,1)="5", MID(AN955,2,1)&gt;="3"),"Loyal Customers",
IF(MID(AN955,2,1)="5","Frequent Buyers",
IF(RIGHT(AN955,1)="5","Big Spenders",
IF(LEFT(AN955,1)="4","Potential Loyalists",
IF(LEFT(AN955,1)="3","Needs Attention",
IF(LEFT(AN955,1)="2","About to Sleep",
IF(LEFT(AN955,1)="1","Lost",
IF(LEFT(AN955,1)&lt;="2","At Risk","Others")))))))))</f>
        <v>Loyal Customers</v>
      </c>
    </row>
    <row r="956" spans="1:41" x14ac:dyDescent="0.3">
      <c r="A956">
        <v>5892</v>
      </c>
      <c r="B956">
        <v>1980</v>
      </c>
      <c r="C956" t="s">
        <v>28</v>
      </c>
      <c r="D956" t="s">
        <v>33</v>
      </c>
      <c r="E956">
        <v>34968</v>
      </c>
      <c r="F956">
        <v>1</v>
      </c>
      <c r="G956">
        <v>0</v>
      </c>
      <c r="H956" s="1">
        <v>41374</v>
      </c>
      <c r="I956">
        <v>11</v>
      </c>
      <c r="J956">
        <v>158</v>
      </c>
      <c r="K956">
        <v>6</v>
      </c>
      <c r="L956">
        <v>45</v>
      </c>
      <c r="M956">
        <v>8</v>
      </c>
      <c r="N956">
        <v>2</v>
      </c>
      <c r="O956">
        <v>2</v>
      </c>
      <c r="P956">
        <v>7</v>
      </c>
      <c r="Q956">
        <v>3</v>
      </c>
      <c r="R956">
        <v>2</v>
      </c>
      <c r="S956">
        <v>5</v>
      </c>
      <c r="T956">
        <v>7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43</v>
      </c>
      <c r="AC956" s="13">
        <f>SUM(Table13[[#This Row],[MntWines]:[MntGoldProds]])</f>
        <v>221</v>
      </c>
      <c r="AD956" s="13">
        <f>AVERAGE(Table13[[#This Row],[MntWines]:[MntGoldProds]])</f>
        <v>36.833333333333336</v>
      </c>
      <c r="AG956">
        <f>SUM(Table13[[#This Row],[NumDealsPurchases]:[NumStorePurchases]])</f>
        <v>17</v>
      </c>
      <c r="AH956" s="14">
        <f>44232-Table13[[#This Row],[Dt_Customer]]</f>
        <v>2858</v>
      </c>
      <c r="AJ956" s="13">
        <f>Table13[[#This Row],[NumDealsPurchases]]/Table13[[#This Row],[Total Number of Purchases]]*100</f>
        <v>41.17647058823529</v>
      </c>
      <c r="AK956">
        <f>6-ROUNDUP(_xlfn.PERCENTRANK.INC(Table13[Recency],Table13[[#This Row],[Recency]])*5, 0)</f>
        <v>5</v>
      </c>
      <c r="AL956" s="15">
        <f>ROUNDUP(_xlfn.PERCENTRANK.INC(Table13[Total Number of Purchases],Table13[[#This Row],[Total Number of Purchases]])*5,0)</f>
        <v>3</v>
      </c>
      <c r="AM956" s="15">
        <f>ROUNDUP(_xlfn.PERCENTRANK.INC(Table13[Total Spend],Table13[[#This Row],[Total Spend]])*5,0)</f>
        <v>3</v>
      </c>
      <c r="AN956" s="15" t="str">
        <f>Table13[[#This Row],[Recency Score]]&amp;Table13[[#This Row],[Frequency Score]]&amp;Table13[[#This Row],[Monetary Score]]</f>
        <v>533</v>
      </c>
      <c r="AO956" s="15" t="str">
        <f>IF(AN956="555","Champions",
IF(AND(LEFT(AN956,1)="5", MID(AN956,2,1)&gt;="3"),"Loyal Customers",
IF(MID(AN956,2,1)="5","Frequent Buyers",
IF(RIGHT(AN956,1)="5","Big Spenders",
IF(LEFT(AN956,1)="4","Potential Loyalists",
IF(LEFT(AN956,1)="3","Needs Attention",
IF(LEFT(AN956,1)="2","About to Sleep",
IF(LEFT(AN956,1)="1","Lost",
IF(LEFT(AN956,1)&lt;="2","At Risk","Others")))))))))</f>
        <v>Loyal Customers</v>
      </c>
    </row>
    <row r="957" spans="1:41" x14ac:dyDescent="0.3">
      <c r="A957">
        <v>8911</v>
      </c>
      <c r="B957">
        <v>1967</v>
      </c>
      <c r="C957" t="s">
        <v>37</v>
      </c>
      <c r="D957" t="s">
        <v>33</v>
      </c>
      <c r="E957">
        <v>56320</v>
      </c>
      <c r="F957">
        <v>0</v>
      </c>
      <c r="G957">
        <v>1</v>
      </c>
      <c r="H957" s="1">
        <v>41372</v>
      </c>
      <c r="I957">
        <v>11</v>
      </c>
      <c r="J957">
        <v>201</v>
      </c>
      <c r="K957">
        <v>53</v>
      </c>
      <c r="L957">
        <v>172</v>
      </c>
      <c r="M957">
        <v>116</v>
      </c>
      <c r="N957">
        <v>77</v>
      </c>
      <c r="O957">
        <v>83</v>
      </c>
      <c r="P957">
        <v>3</v>
      </c>
      <c r="Q957">
        <v>5</v>
      </c>
      <c r="R957">
        <v>4</v>
      </c>
      <c r="S957">
        <v>9</v>
      </c>
      <c r="T957">
        <v>4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30</v>
      </c>
      <c r="AC957" s="13">
        <f>SUM(Table13[[#This Row],[MntWines]:[MntGoldProds]])</f>
        <v>702</v>
      </c>
      <c r="AD957" s="13">
        <f>AVERAGE(Table13[[#This Row],[MntWines]:[MntGoldProds]])</f>
        <v>117</v>
      </c>
      <c r="AG957">
        <f>SUM(Table13[[#This Row],[NumDealsPurchases]:[NumStorePurchases]])</f>
        <v>21</v>
      </c>
      <c r="AH957" s="14">
        <f>44232-Table13[[#This Row],[Dt_Customer]]</f>
        <v>2860</v>
      </c>
      <c r="AJ957" s="13">
        <f>Table13[[#This Row],[NumDealsPurchases]]/Table13[[#This Row],[Total Number of Purchases]]*100</f>
        <v>14.285714285714285</v>
      </c>
      <c r="AK957">
        <f>6-ROUNDUP(_xlfn.PERCENTRANK.INC(Table13[Recency],Table13[[#This Row],[Recency]])*5, 0)</f>
        <v>5</v>
      </c>
      <c r="AL957" s="15">
        <f>ROUNDUP(_xlfn.PERCENTRANK.INC(Table13[Total Number of Purchases],Table13[[#This Row],[Total Number of Purchases]])*5,0)</f>
        <v>4</v>
      </c>
      <c r="AM957" s="15">
        <f>ROUNDUP(_xlfn.PERCENTRANK.INC(Table13[Total Spend],Table13[[#This Row],[Total Spend]])*5,0)</f>
        <v>4</v>
      </c>
      <c r="AN957" s="15" t="str">
        <f>Table13[[#This Row],[Recency Score]]&amp;Table13[[#This Row],[Frequency Score]]&amp;Table13[[#This Row],[Monetary Score]]</f>
        <v>544</v>
      </c>
      <c r="AO957" s="15" t="str">
        <f>IF(AN957="555","Champions",
IF(AND(LEFT(AN957,1)="5", MID(AN957,2,1)&gt;="3"),"Loyal Customers",
IF(MID(AN957,2,1)="5","Frequent Buyers",
IF(RIGHT(AN957,1)="5","Big Spenders",
IF(LEFT(AN957,1)="4","Potential Loyalists",
IF(LEFT(AN957,1)="3","Needs Attention",
IF(LEFT(AN957,1)="2","About to Sleep",
IF(LEFT(AN957,1)="1","Lost",
IF(LEFT(AN957,1)&lt;="2","At Risk","Others")))))))))</f>
        <v>Loyal Customers</v>
      </c>
    </row>
    <row r="958" spans="1:41" x14ac:dyDescent="0.3">
      <c r="A958">
        <v>9507</v>
      </c>
      <c r="B958">
        <v>1975</v>
      </c>
      <c r="C958" t="s">
        <v>28</v>
      </c>
      <c r="D958" t="s">
        <v>33</v>
      </c>
      <c r="E958">
        <v>40794</v>
      </c>
      <c r="F958">
        <v>0</v>
      </c>
      <c r="G958">
        <v>1</v>
      </c>
      <c r="H958" s="1">
        <v>41371</v>
      </c>
      <c r="I958">
        <v>18</v>
      </c>
      <c r="J958">
        <v>261</v>
      </c>
      <c r="K958">
        <v>23</v>
      </c>
      <c r="L958">
        <v>73</v>
      </c>
      <c r="M958">
        <v>4</v>
      </c>
      <c r="N958">
        <v>23</v>
      </c>
      <c r="O958">
        <v>50</v>
      </c>
      <c r="P958">
        <v>2</v>
      </c>
      <c r="Q958">
        <v>6</v>
      </c>
      <c r="R958">
        <v>3</v>
      </c>
      <c r="S958">
        <v>5</v>
      </c>
      <c r="T958">
        <v>7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30</v>
      </c>
      <c r="AC958" s="13">
        <f>SUM(Table13[[#This Row],[MntWines]:[MntGoldProds]])</f>
        <v>434</v>
      </c>
      <c r="AD958" s="13">
        <f>AVERAGE(Table13[[#This Row],[MntWines]:[MntGoldProds]])</f>
        <v>72.333333333333329</v>
      </c>
      <c r="AG958">
        <f>SUM(Table13[[#This Row],[NumDealsPurchases]:[NumStorePurchases]])</f>
        <v>16</v>
      </c>
      <c r="AH958" s="14">
        <f>44232-Table13[[#This Row],[Dt_Customer]]</f>
        <v>2861</v>
      </c>
      <c r="AJ958" s="13">
        <f>Table13[[#This Row],[NumDealsPurchases]]/Table13[[#This Row],[Total Number of Purchases]]*100</f>
        <v>12.5</v>
      </c>
      <c r="AK958">
        <f>6-ROUNDUP(_xlfn.PERCENTRANK.INC(Table13[Recency],Table13[[#This Row],[Recency]])*5, 0)</f>
        <v>5</v>
      </c>
      <c r="AL958" s="15">
        <f>ROUNDUP(_xlfn.PERCENTRANK.INC(Table13[Total Number of Purchases],Table13[[#This Row],[Total Number of Purchases]])*5,0)</f>
        <v>3</v>
      </c>
      <c r="AM958" s="15">
        <f>ROUNDUP(_xlfn.PERCENTRANK.INC(Table13[Total Spend],Table13[[#This Row],[Total Spend]])*5,0)</f>
        <v>3</v>
      </c>
      <c r="AN958" s="15" t="str">
        <f>Table13[[#This Row],[Recency Score]]&amp;Table13[[#This Row],[Frequency Score]]&amp;Table13[[#This Row],[Monetary Score]]</f>
        <v>533</v>
      </c>
      <c r="AO958" s="15" t="str">
        <f>IF(AN958="555","Champions",
IF(AND(LEFT(AN958,1)="5", MID(AN958,2,1)&gt;="3"),"Loyal Customers",
IF(MID(AN958,2,1)="5","Frequent Buyers",
IF(RIGHT(AN958,1)="5","Big Spenders",
IF(LEFT(AN958,1)="4","Potential Loyalists",
IF(LEFT(AN958,1)="3","Needs Attention",
IF(LEFT(AN958,1)="2","About to Sleep",
IF(LEFT(AN958,1)="1","Lost",
IF(LEFT(AN958,1)&lt;="2","At Risk","Others")))))))))</f>
        <v>Loyal Customers</v>
      </c>
    </row>
    <row r="959" spans="1:41" x14ac:dyDescent="0.3">
      <c r="A959">
        <v>10089</v>
      </c>
      <c r="B959">
        <v>1974</v>
      </c>
      <c r="C959" t="s">
        <v>28</v>
      </c>
      <c r="D959" t="s">
        <v>29</v>
      </c>
      <c r="E959">
        <v>102692</v>
      </c>
      <c r="F959">
        <v>0</v>
      </c>
      <c r="G959">
        <v>0</v>
      </c>
      <c r="H959" s="1">
        <v>41369</v>
      </c>
      <c r="I959">
        <v>5</v>
      </c>
      <c r="J959">
        <v>168</v>
      </c>
      <c r="K959">
        <v>148</v>
      </c>
      <c r="L959">
        <v>444</v>
      </c>
      <c r="M959">
        <v>32</v>
      </c>
      <c r="N959">
        <v>172</v>
      </c>
      <c r="O959">
        <v>148</v>
      </c>
      <c r="P959">
        <v>1</v>
      </c>
      <c r="Q959">
        <v>6</v>
      </c>
      <c r="R959">
        <v>9</v>
      </c>
      <c r="S959">
        <v>13</v>
      </c>
      <c r="T959">
        <v>2</v>
      </c>
      <c r="U959">
        <v>1</v>
      </c>
      <c r="V959">
        <v>1</v>
      </c>
      <c r="W959">
        <v>0</v>
      </c>
      <c r="X959">
        <v>1</v>
      </c>
      <c r="Y959">
        <v>1</v>
      </c>
      <c r="Z959">
        <v>1</v>
      </c>
      <c r="AA959">
        <v>0</v>
      </c>
      <c r="AB959" t="s">
        <v>43</v>
      </c>
      <c r="AC959" s="13">
        <f>SUM(Table13[[#This Row],[MntWines]:[MntGoldProds]])</f>
        <v>1112</v>
      </c>
      <c r="AD959" s="13">
        <f>AVERAGE(Table13[[#This Row],[MntWines]:[MntGoldProds]])</f>
        <v>185.33333333333334</v>
      </c>
      <c r="AG959">
        <f>SUM(Table13[[#This Row],[NumDealsPurchases]:[NumStorePurchases]])</f>
        <v>29</v>
      </c>
      <c r="AH959" s="14">
        <f>44232-Table13[[#This Row],[Dt_Customer]]</f>
        <v>2863</v>
      </c>
      <c r="AJ959" s="13">
        <f>Table13[[#This Row],[NumDealsPurchases]]/Table13[[#This Row],[Total Number of Purchases]]*100</f>
        <v>3.4482758620689653</v>
      </c>
      <c r="AK959">
        <f>6-ROUNDUP(_xlfn.PERCENTRANK.INC(Table13[Recency],Table13[[#This Row],[Recency]])*5, 0)</f>
        <v>5</v>
      </c>
      <c r="AL959" s="15">
        <f>ROUNDUP(_xlfn.PERCENTRANK.INC(Table13[Total Number of Purchases],Table13[[#This Row],[Total Number of Purchases]])*5,0)</f>
        <v>5</v>
      </c>
      <c r="AM959" s="15">
        <f>ROUNDUP(_xlfn.PERCENTRANK.INC(Table13[Total Spend],Table13[[#This Row],[Total Spend]])*5,0)</f>
        <v>4</v>
      </c>
      <c r="AN959" s="15" t="str">
        <f>Table13[[#This Row],[Recency Score]]&amp;Table13[[#This Row],[Frequency Score]]&amp;Table13[[#This Row],[Monetary Score]]</f>
        <v>554</v>
      </c>
      <c r="AO959" s="15" t="str">
        <f>IF(AN959="555","Champions",
IF(AND(LEFT(AN959,1)="5", MID(AN959,2,1)&gt;="3"),"Loyal Customers",
IF(MID(AN959,2,1)="5","Frequent Buyers",
IF(RIGHT(AN959,1)="5","Big Spenders",
IF(LEFT(AN959,1)="4","Potential Loyalists",
IF(LEFT(AN959,1)="3","Needs Attention",
IF(LEFT(AN959,1)="2","About to Sleep",
IF(LEFT(AN959,1)="1","Lost",
IF(LEFT(AN959,1)&lt;="2","At Risk","Others")))))))))</f>
        <v>Loyal Customers</v>
      </c>
    </row>
    <row r="960" spans="1:41" x14ac:dyDescent="0.3">
      <c r="A960">
        <v>466</v>
      </c>
      <c r="B960">
        <v>1944</v>
      </c>
      <c r="C960" t="s">
        <v>28</v>
      </c>
      <c r="D960" t="s">
        <v>33</v>
      </c>
      <c r="E960">
        <v>65275</v>
      </c>
      <c r="F960">
        <v>0</v>
      </c>
      <c r="G960">
        <v>0</v>
      </c>
      <c r="H960" s="1">
        <v>41367</v>
      </c>
      <c r="I960">
        <v>9</v>
      </c>
      <c r="J960">
        <v>388</v>
      </c>
      <c r="K960">
        <v>14</v>
      </c>
      <c r="L960">
        <v>218</v>
      </c>
      <c r="M960">
        <v>91</v>
      </c>
      <c r="N960">
        <v>14</v>
      </c>
      <c r="O960">
        <v>21</v>
      </c>
      <c r="P960">
        <v>1</v>
      </c>
      <c r="Q960">
        <v>4</v>
      </c>
      <c r="R960">
        <v>3</v>
      </c>
      <c r="S960">
        <v>13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30</v>
      </c>
      <c r="AC960" s="13">
        <f>SUM(Table13[[#This Row],[MntWines]:[MntGoldProds]])</f>
        <v>746</v>
      </c>
      <c r="AD960" s="13">
        <f>AVERAGE(Table13[[#This Row],[MntWines]:[MntGoldProds]])</f>
        <v>124.33333333333333</v>
      </c>
      <c r="AG960">
        <f>SUM(Table13[[#This Row],[NumDealsPurchases]:[NumStorePurchases]])</f>
        <v>21</v>
      </c>
      <c r="AH960" s="14">
        <f>44232-Table13[[#This Row],[Dt_Customer]]</f>
        <v>2865</v>
      </c>
      <c r="AJ960" s="13">
        <f>Table13[[#This Row],[NumDealsPurchases]]/Table13[[#This Row],[Total Number of Purchases]]*100</f>
        <v>4.7619047619047619</v>
      </c>
      <c r="AK960">
        <f>6-ROUNDUP(_xlfn.PERCENTRANK.INC(Table13[Recency],Table13[[#This Row],[Recency]])*5, 0)</f>
        <v>5</v>
      </c>
      <c r="AL960" s="15">
        <f>ROUNDUP(_xlfn.PERCENTRANK.INC(Table13[Total Number of Purchases],Table13[[#This Row],[Total Number of Purchases]])*5,0)</f>
        <v>4</v>
      </c>
      <c r="AM960" s="15">
        <f>ROUNDUP(_xlfn.PERCENTRANK.INC(Table13[Total Spend],Table13[[#This Row],[Total Spend]])*5,0)</f>
        <v>4</v>
      </c>
      <c r="AN960" s="15" t="str">
        <f>Table13[[#This Row],[Recency Score]]&amp;Table13[[#This Row],[Frequency Score]]&amp;Table13[[#This Row],[Monetary Score]]</f>
        <v>544</v>
      </c>
      <c r="AO960" s="15" t="str">
        <f>IF(AN960="555","Champions",
IF(AND(LEFT(AN960,1)="5", MID(AN960,2,1)&gt;="3"),"Loyal Customers",
IF(MID(AN960,2,1)="5","Frequent Buyers",
IF(RIGHT(AN960,1)="5","Big Spenders",
IF(LEFT(AN960,1)="4","Potential Loyalists",
IF(LEFT(AN960,1)="3","Needs Attention",
IF(LEFT(AN960,1)="2","About to Sleep",
IF(LEFT(AN960,1)="1","Lost",
IF(LEFT(AN960,1)&lt;="2","At Risk","Others")))))))))</f>
        <v>Loyal Customers</v>
      </c>
    </row>
    <row r="961" spans="1:41" x14ac:dyDescent="0.3">
      <c r="A961">
        <v>2677</v>
      </c>
      <c r="B961">
        <v>1956</v>
      </c>
      <c r="C961" t="s">
        <v>28</v>
      </c>
      <c r="D961" t="s">
        <v>35</v>
      </c>
      <c r="E961">
        <v>46097</v>
      </c>
      <c r="F961">
        <v>0</v>
      </c>
      <c r="G961">
        <v>1</v>
      </c>
      <c r="H961" s="1">
        <v>41364</v>
      </c>
      <c r="I961">
        <v>11</v>
      </c>
      <c r="J961">
        <v>72</v>
      </c>
      <c r="K961">
        <v>24</v>
      </c>
      <c r="L961">
        <v>68</v>
      </c>
      <c r="M961">
        <v>65</v>
      </c>
      <c r="N961">
        <v>4</v>
      </c>
      <c r="O961">
        <v>8</v>
      </c>
      <c r="P961">
        <v>5</v>
      </c>
      <c r="Q961">
        <v>3</v>
      </c>
      <c r="R961">
        <v>1</v>
      </c>
      <c r="S961">
        <v>6</v>
      </c>
      <c r="T961">
        <v>4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43</v>
      </c>
      <c r="AC961" s="13">
        <f>SUM(Table13[[#This Row],[MntWines]:[MntGoldProds]])</f>
        <v>241</v>
      </c>
      <c r="AD961" s="13">
        <f>AVERAGE(Table13[[#This Row],[MntWines]:[MntGoldProds]])</f>
        <v>40.166666666666664</v>
      </c>
      <c r="AG961">
        <f>SUM(Table13[[#This Row],[NumDealsPurchases]:[NumStorePurchases]])</f>
        <v>15</v>
      </c>
      <c r="AH961" s="14">
        <f>44232-Table13[[#This Row],[Dt_Customer]]</f>
        <v>2868</v>
      </c>
      <c r="AJ961" s="13">
        <f>Table13[[#This Row],[NumDealsPurchases]]/Table13[[#This Row],[Total Number of Purchases]]*100</f>
        <v>33.333333333333329</v>
      </c>
      <c r="AK961">
        <f>6-ROUNDUP(_xlfn.PERCENTRANK.INC(Table13[Recency],Table13[[#This Row],[Recency]])*5, 0)</f>
        <v>5</v>
      </c>
      <c r="AL961" s="15">
        <f>ROUNDUP(_xlfn.PERCENTRANK.INC(Table13[Total Number of Purchases],Table13[[#This Row],[Total Number of Purchases]])*5,0)</f>
        <v>3</v>
      </c>
      <c r="AM961" s="15">
        <f>ROUNDUP(_xlfn.PERCENTRANK.INC(Table13[Total Spend],Table13[[#This Row],[Total Spend]])*5,0)</f>
        <v>3</v>
      </c>
      <c r="AN961" s="15" t="str">
        <f>Table13[[#This Row],[Recency Score]]&amp;Table13[[#This Row],[Frequency Score]]&amp;Table13[[#This Row],[Monetary Score]]</f>
        <v>533</v>
      </c>
      <c r="AO961" s="15" t="str">
        <f>IF(AN961="555","Champions",
IF(AND(LEFT(AN961,1)="5", MID(AN961,2,1)&gt;="3"),"Loyal Customers",
IF(MID(AN961,2,1)="5","Frequent Buyers",
IF(RIGHT(AN961,1)="5","Big Spenders",
IF(LEFT(AN961,1)="4","Potential Loyalists",
IF(LEFT(AN961,1)="3","Needs Attention",
IF(LEFT(AN961,1)="2","About to Sleep",
IF(LEFT(AN961,1)="1","Lost",
IF(LEFT(AN961,1)&lt;="2","At Risk","Others")))))))))</f>
        <v>Loyal Customers</v>
      </c>
    </row>
    <row r="962" spans="1:41" x14ac:dyDescent="0.3">
      <c r="A962">
        <v>6606</v>
      </c>
      <c r="B962">
        <v>1969</v>
      </c>
      <c r="C962" t="s">
        <v>41</v>
      </c>
      <c r="D962" t="s">
        <v>33</v>
      </c>
      <c r="E962">
        <v>70091</v>
      </c>
      <c r="F962">
        <v>1</v>
      </c>
      <c r="G962">
        <v>0</v>
      </c>
      <c r="H962" s="1">
        <v>41364</v>
      </c>
      <c r="I962">
        <v>11</v>
      </c>
      <c r="J962">
        <v>964</v>
      </c>
      <c r="K962">
        <v>34</v>
      </c>
      <c r="L962">
        <v>137</v>
      </c>
      <c r="M962">
        <v>15</v>
      </c>
      <c r="N962">
        <v>0</v>
      </c>
      <c r="O962">
        <v>11</v>
      </c>
      <c r="P962">
        <v>2</v>
      </c>
      <c r="Q962">
        <v>5</v>
      </c>
      <c r="R962">
        <v>2</v>
      </c>
      <c r="S962">
        <v>10</v>
      </c>
      <c r="T962">
        <v>8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 t="s">
        <v>30</v>
      </c>
      <c r="AC962" s="13">
        <f>SUM(Table13[[#This Row],[MntWines]:[MntGoldProds]])</f>
        <v>1161</v>
      </c>
      <c r="AD962" s="13">
        <f>AVERAGE(Table13[[#This Row],[MntWines]:[MntGoldProds]])</f>
        <v>193.5</v>
      </c>
      <c r="AG962">
        <f>SUM(Table13[[#This Row],[NumDealsPurchases]:[NumStorePurchases]])</f>
        <v>19</v>
      </c>
      <c r="AH962" s="14">
        <f>44232-Table13[[#This Row],[Dt_Customer]]</f>
        <v>2868</v>
      </c>
      <c r="AJ962" s="13">
        <f>Table13[[#This Row],[NumDealsPurchases]]/Table13[[#This Row],[Total Number of Purchases]]*100</f>
        <v>10.526315789473683</v>
      </c>
      <c r="AK962">
        <f>6-ROUNDUP(_xlfn.PERCENTRANK.INC(Table13[Recency],Table13[[#This Row],[Recency]])*5, 0)</f>
        <v>5</v>
      </c>
      <c r="AL962" s="15">
        <f>ROUNDUP(_xlfn.PERCENTRANK.INC(Table13[Total Number of Purchases],Table13[[#This Row],[Total Number of Purchases]])*5,0)</f>
        <v>4</v>
      </c>
      <c r="AM962" s="15">
        <f>ROUNDUP(_xlfn.PERCENTRANK.INC(Table13[Total Spend],Table13[[#This Row],[Total Spend]])*5,0)</f>
        <v>4</v>
      </c>
      <c r="AN962" s="15" t="str">
        <f>Table13[[#This Row],[Recency Score]]&amp;Table13[[#This Row],[Frequency Score]]&amp;Table13[[#This Row],[Monetary Score]]</f>
        <v>544</v>
      </c>
      <c r="AO962" s="15" t="str">
        <f>IF(AN962="555","Champions",
IF(AND(LEFT(AN962,1)="5", MID(AN962,2,1)&gt;="3"),"Loyal Customers",
IF(MID(AN962,2,1)="5","Frequent Buyers",
IF(RIGHT(AN962,1)="5","Big Spenders",
IF(LEFT(AN962,1)="4","Potential Loyalists",
IF(LEFT(AN962,1)="3","Needs Attention",
IF(LEFT(AN962,1)="2","About to Sleep",
IF(LEFT(AN962,1)="1","Lost",
IF(LEFT(AN962,1)&lt;="2","At Risk","Others")))))))))</f>
        <v>Loyal Customers</v>
      </c>
    </row>
    <row r="963" spans="1:41" x14ac:dyDescent="0.3">
      <c r="A963">
        <v>4967</v>
      </c>
      <c r="B963">
        <v>1960</v>
      </c>
      <c r="C963" t="s">
        <v>37</v>
      </c>
      <c r="D963" t="s">
        <v>35</v>
      </c>
      <c r="E963">
        <v>38201</v>
      </c>
      <c r="F963">
        <v>0</v>
      </c>
      <c r="G963">
        <v>1</v>
      </c>
      <c r="H963" s="1">
        <v>41362</v>
      </c>
      <c r="I963">
        <v>19</v>
      </c>
      <c r="J963">
        <v>233</v>
      </c>
      <c r="K963">
        <v>0</v>
      </c>
      <c r="L963">
        <v>23</v>
      </c>
      <c r="M963">
        <v>0</v>
      </c>
      <c r="N963">
        <v>0</v>
      </c>
      <c r="O963">
        <v>12</v>
      </c>
      <c r="P963">
        <v>4</v>
      </c>
      <c r="Q963">
        <v>5</v>
      </c>
      <c r="R963">
        <v>1</v>
      </c>
      <c r="S963">
        <v>5</v>
      </c>
      <c r="T963">
        <v>8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43</v>
      </c>
      <c r="AC963" s="13">
        <f>SUM(Table13[[#This Row],[MntWines]:[MntGoldProds]])</f>
        <v>268</v>
      </c>
      <c r="AD963" s="13">
        <f>AVERAGE(Table13[[#This Row],[MntWines]:[MntGoldProds]])</f>
        <v>44.666666666666664</v>
      </c>
      <c r="AG963">
        <f>SUM(Table13[[#This Row],[NumDealsPurchases]:[NumStorePurchases]])</f>
        <v>15</v>
      </c>
      <c r="AH963" s="14">
        <f>44232-Table13[[#This Row],[Dt_Customer]]</f>
        <v>2870</v>
      </c>
      <c r="AJ963" s="13">
        <f>Table13[[#This Row],[NumDealsPurchases]]/Table13[[#This Row],[Total Number of Purchases]]*100</f>
        <v>26.666666666666668</v>
      </c>
      <c r="AK963">
        <f>6-ROUNDUP(_xlfn.PERCENTRANK.INC(Table13[Recency],Table13[[#This Row],[Recency]])*5, 0)</f>
        <v>5</v>
      </c>
      <c r="AL963" s="15">
        <f>ROUNDUP(_xlfn.PERCENTRANK.INC(Table13[Total Number of Purchases],Table13[[#This Row],[Total Number of Purchases]])*5,0)</f>
        <v>3</v>
      </c>
      <c r="AM963" s="15">
        <f>ROUNDUP(_xlfn.PERCENTRANK.INC(Table13[Total Spend],Table13[[#This Row],[Total Spend]])*5,0)</f>
        <v>3</v>
      </c>
      <c r="AN963" s="15" t="str">
        <f>Table13[[#This Row],[Recency Score]]&amp;Table13[[#This Row],[Frequency Score]]&amp;Table13[[#This Row],[Monetary Score]]</f>
        <v>533</v>
      </c>
      <c r="AO963" s="15" t="str">
        <f>IF(AN963="555","Champions",
IF(AND(LEFT(AN963,1)="5", MID(AN963,2,1)&gt;="3"),"Loyal Customers",
IF(MID(AN963,2,1)="5","Frequent Buyers",
IF(RIGHT(AN963,1)="5","Big Spenders",
IF(LEFT(AN963,1)="4","Potential Loyalists",
IF(LEFT(AN963,1)="3","Needs Attention",
IF(LEFT(AN963,1)="2","About to Sleep",
IF(LEFT(AN963,1)="1","Lost",
IF(LEFT(AN963,1)&lt;="2","At Risk","Others")))))))))</f>
        <v>Loyal Customers</v>
      </c>
    </row>
    <row r="964" spans="1:41" x14ac:dyDescent="0.3">
      <c r="A964">
        <v>4320</v>
      </c>
      <c r="B964">
        <v>1979</v>
      </c>
      <c r="C964" t="s">
        <v>28</v>
      </c>
      <c r="D964" t="s">
        <v>31</v>
      </c>
      <c r="E964">
        <v>60152</v>
      </c>
      <c r="F964">
        <v>0</v>
      </c>
      <c r="G964">
        <v>1</v>
      </c>
      <c r="H964" s="1">
        <v>41361</v>
      </c>
      <c r="I964">
        <v>6</v>
      </c>
      <c r="J964">
        <v>325</v>
      </c>
      <c r="K964">
        <v>83</v>
      </c>
      <c r="L964">
        <v>300</v>
      </c>
      <c r="M964">
        <v>86</v>
      </c>
      <c r="N964">
        <v>58</v>
      </c>
      <c r="O964">
        <v>91</v>
      </c>
      <c r="P964">
        <v>1</v>
      </c>
      <c r="Q964">
        <v>6</v>
      </c>
      <c r="R964">
        <v>4</v>
      </c>
      <c r="S964">
        <v>12</v>
      </c>
      <c r="T964">
        <v>3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30</v>
      </c>
      <c r="AC964" s="13">
        <f>SUM(Table13[[#This Row],[MntWines]:[MntGoldProds]])</f>
        <v>943</v>
      </c>
      <c r="AD964" s="13">
        <f>AVERAGE(Table13[[#This Row],[MntWines]:[MntGoldProds]])</f>
        <v>157.16666666666666</v>
      </c>
      <c r="AG964">
        <f>SUM(Table13[[#This Row],[NumDealsPurchases]:[NumStorePurchases]])</f>
        <v>23</v>
      </c>
      <c r="AH964" s="14">
        <f>44232-Table13[[#This Row],[Dt_Customer]]</f>
        <v>2871</v>
      </c>
      <c r="AJ964" s="13">
        <f>Table13[[#This Row],[NumDealsPurchases]]/Table13[[#This Row],[Total Number of Purchases]]*100</f>
        <v>4.3478260869565215</v>
      </c>
      <c r="AK964">
        <f>6-ROUNDUP(_xlfn.PERCENTRANK.INC(Table13[Recency],Table13[[#This Row],[Recency]])*5, 0)</f>
        <v>5</v>
      </c>
      <c r="AL964" s="15">
        <f>ROUNDUP(_xlfn.PERCENTRANK.INC(Table13[Total Number of Purchases],Table13[[#This Row],[Total Number of Purchases]])*5,0)</f>
        <v>5</v>
      </c>
      <c r="AM964" s="15">
        <f>ROUNDUP(_xlfn.PERCENTRANK.INC(Table13[Total Spend],Table13[[#This Row],[Total Spend]])*5,0)</f>
        <v>4</v>
      </c>
      <c r="AN964" s="15" t="str">
        <f>Table13[[#This Row],[Recency Score]]&amp;Table13[[#This Row],[Frequency Score]]&amp;Table13[[#This Row],[Monetary Score]]</f>
        <v>554</v>
      </c>
      <c r="AO964" s="15" t="str">
        <f>IF(AN964="555","Champions",
IF(AND(LEFT(AN964,1)="5", MID(AN964,2,1)&gt;="3"),"Loyal Customers",
IF(MID(AN964,2,1)="5","Frequent Buyers",
IF(RIGHT(AN964,1)="5","Big Spenders",
IF(LEFT(AN964,1)="4","Potential Loyalists",
IF(LEFT(AN964,1)="3","Needs Attention",
IF(LEFT(AN964,1)="2","About to Sleep",
IF(LEFT(AN964,1)="1","Lost",
IF(LEFT(AN964,1)&lt;="2","At Risk","Others")))))))))</f>
        <v>Loyal Customers</v>
      </c>
    </row>
    <row r="965" spans="1:41" x14ac:dyDescent="0.3">
      <c r="A965">
        <v>6404</v>
      </c>
      <c r="B965">
        <v>1969</v>
      </c>
      <c r="C965" t="s">
        <v>28</v>
      </c>
      <c r="D965" t="s">
        <v>35</v>
      </c>
      <c r="E965">
        <v>58917</v>
      </c>
      <c r="F965">
        <v>1</v>
      </c>
      <c r="G965">
        <v>2</v>
      </c>
      <c r="H965" s="1">
        <v>41357</v>
      </c>
      <c r="I965">
        <v>10</v>
      </c>
      <c r="J965">
        <v>151</v>
      </c>
      <c r="K965">
        <v>7</v>
      </c>
      <c r="L965">
        <v>89</v>
      </c>
      <c r="M965">
        <v>0</v>
      </c>
      <c r="N965">
        <v>7</v>
      </c>
      <c r="O965">
        <v>28</v>
      </c>
      <c r="P965">
        <v>5</v>
      </c>
      <c r="Q965">
        <v>4</v>
      </c>
      <c r="R965">
        <v>1</v>
      </c>
      <c r="S965">
        <v>6</v>
      </c>
      <c r="T965">
        <v>5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43</v>
      </c>
      <c r="AC965" s="13">
        <f>SUM(Table13[[#This Row],[MntWines]:[MntGoldProds]])</f>
        <v>282</v>
      </c>
      <c r="AD965" s="13">
        <f>AVERAGE(Table13[[#This Row],[MntWines]:[MntGoldProds]])</f>
        <v>47</v>
      </c>
      <c r="AG965">
        <f>SUM(Table13[[#This Row],[NumDealsPurchases]:[NumStorePurchases]])</f>
        <v>16</v>
      </c>
      <c r="AH965" s="14">
        <f>44232-Table13[[#This Row],[Dt_Customer]]</f>
        <v>2875</v>
      </c>
      <c r="AJ965" s="13">
        <f>Table13[[#This Row],[NumDealsPurchases]]/Table13[[#This Row],[Total Number of Purchases]]*100</f>
        <v>31.25</v>
      </c>
      <c r="AK965">
        <f>6-ROUNDUP(_xlfn.PERCENTRANK.INC(Table13[Recency],Table13[[#This Row],[Recency]])*5, 0)</f>
        <v>5</v>
      </c>
      <c r="AL965" s="15">
        <f>ROUNDUP(_xlfn.PERCENTRANK.INC(Table13[Total Number of Purchases],Table13[[#This Row],[Total Number of Purchases]])*5,0)</f>
        <v>3</v>
      </c>
      <c r="AM965" s="15">
        <f>ROUNDUP(_xlfn.PERCENTRANK.INC(Table13[Total Spend],Table13[[#This Row],[Total Spend]])*5,0)</f>
        <v>3</v>
      </c>
      <c r="AN965" s="15" t="str">
        <f>Table13[[#This Row],[Recency Score]]&amp;Table13[[#This Row],[Frequency Score]]&amp;Table13[[#This Row],[Monetary Score]]</f>
        <v>533</v>
      </c>
      <c r="AO965" s="15" t="str">
        <f>IF(AN965="555","Champions",
IF(AND(LEFT(AN965,1)="5", MID(AN965,2,1)&gt;="3"),"Loyal Customers",
IF(MID(AN965,2,1)="5","Frequent Buyers",
IF(RIGHT(AN965,1)="5","Big Spenders",
IF(LEFT(AN965,1)="4","Potential Loyalists",
IF(LEFT(AN965,1)="3","Needs Attention",
IF(LEFT(AN965,1)="2","About to Sleep",
IF(LEFT(AN965,1)="1","Lost",
IF(LEFT(AN965,1)&lt;="2","At Risk","Others")))))))))</f>
        <v>Loyal Customers</v>
      </c>
    </row>
    <row r="966" spans="1:41" x14ac:dyDescent="0.3">
      <c r="A966">
        <v>5682</v>
      </c>
      <c r="B966">
        <v>1953</v>
      </c>
      <c r="C966" t="s">
        <v>37</v>
      </c>
      <c r="D966" t="s">
        <v>31</v>
      </c>
      <c r="E966">
        <v>64108</v>
      </c>
      <c r="F966">
        <v>0</v>
      </c>
      <c r="G966">
        <v>1</v>
      </c>
      <c r="H966" s="1">
        <v>41356</v>
      </c>
      <c r="I966">
        <v>8</v>
      </c>
      <c r="J966">
        <v>948</v>
      </c>
      <c r="K966">
        <v>10</v>
      </c>
      <c r="L966">
        <v>86</v>
      </c>
      <c r="M966">
        <v>13</v>
      </c>
      <c r="N966">
        <v>21</v>
      </c>
      <c r="O966">
        <v>21</v>
      </c>
      <c r="P966">
        <v>4</v>
      </c>
      <c r="Q966">
        <v>6</v>
      </c>
      <c r="R966">
        <v>9</v>
      </c>
      <c r="S966">
        <v>11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36</v>
      </c>
      <c r="AC966" s="13">
        <f>SUM(Table13[[#This Row],[MntWines]:[MntGoldProds]])</f>
        <v>1099</v>
      </c>
      <c r="AD966" s="13">
        <f>AVERAGE(Table13[[#This Row],[MntWines]:[MntGoldProds]])</f>
        <v>183.16666666666666</v>
      </c>
      <c r="AG966">
        <f>SUM(Table13[[#This Row],[NumDealsPurchases]:[NumStorePurchases]])</f>
        <v>30</v>
      </c>
      <c r="AH966" s="14">
        <f>44232-Table13[[#This Row],[Dt_Customer]]</f>
        <v>2876</v>
      </c>
      <c r="AJ966" s="13">
        <f>Table13[[#This Row],[NumDealsPurchases]]/Table13[[#This Row],[Total Number of Purchases]]*100</f>
        <v>13.333333333333334</v>
      </c>
      <c r="AK966">
        <f>6-ROUNDUP(_xlfn.PERCENTRANK.INC(Table13[Recency],Table13[[#This Row],[Recency]])*5, 0)</f>
        <v>5</v>
      </c>
      <c r="AL966" s="15">
        <f>ROUNDUP(_xlfn.PERCENTRANK.INC(Table13[Total Number of Purchases],Table13[[#This Row],[Total Number of Purchases]])*5,0)</f>
        <v>5</v>
      </c>
      <c r="AM966" s="15">
        <f>ROUNDUP(_xlfn.PERCENTRANK.INC(Table13[Total Spend],Table13[[#This Row],[Total Spend]])*5,0)</f>
        <v>4</v>
      </c>
      <c r="AN966" s="15" t="str">
        <f>Table13[[#This Row],[Recency Score]]&amp;Table13[[#This Row],[Frequency Score]]&amp;Table13[[#This Row],[Monetary Score]]</f>
        <v>554</v>
      </c>
      <c r="AO966" s="15" t="str">
        <f>IF(AN966="555","Champions",
IF(AND(LEFT(AN966,1)="5", MID(AN966,2,1)&gt;="3"),"Loyal Customers",
IF(MID(AN966,2,1)="5","Frequent Buyers",
IF(RIGHT(AN966,1)="5","Big Spenders",
IF(LEFT(AN966,1)="4","Potential Loyalists",
IF(LEFT(AN966,1)="3","Needs Attention",
IF(LEFT(AN966,1)="2","About to Sleep",
IF(LEFT(AN966,1)="1","Lost",
IF(LEFT(AN966,1)&lt;="2","At Risk","Others")))))))))</f>
        <v>Loyal Customers</v>
      </c>
    </row>
    <row r="967" spans="1:41" x14ac:dyDescent="0.3">
      <c r="A967">
        <v>9701</v>
      </c>
      <c r="B967">
        <v>1988</v>
      </c>
      <c r="C967" t="s">
        <v>28</v>
      </c>
      <c r="D967" t="s">
        <v>35</v>
      </c>
      <c r="E967">
        <v>41883</v>
      </c>
      <c r="F967">
        <v>1</v>
      </c>
      <c r="G967">
        <v>0</v>
      </c>
      <c r="H967" s="1">
        <v>41352</v>
      </c>
      <c r="I967">
        <v>13</v>
      </c>
      <c r="J967">
        <v>32</v>
      </c>
      <c r="K967">
        <v>34</v>
      </c>
      <c r="L967">
        <v>41</v>
      </c>
      <c r="M967">
        <v>73</v>
      </c>
      <c r="N967">
        <v>16</v>
      </c>
      <c r="O967">
        <v>116</v>
      </c>
      <c r="P967">
        <v>3</v>
      </c>
      <c r="Q967">
        <v>4</v>
      </c>
      <c r="R967">
        <v>2</v>
      </c>
      <c r="S967">
        <v>3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32</v>
      </c>
      <c r="AC967" s="13">
        <f>SUM(Table13[[#This Row],[MntWines]:[MntGoldProds]])</f>
        <v>312</v>
      </c>
      <c r="AD967" s="13">
        <f>AVERAGE(Table13[[#This Row],[MntWines]:[MntGoldProds]])</f>
        <v>52</v>
      </c>
      <c r="AG967">
        <f>SUM(Table13[[#This Row],[NumDealsPurchases]:[NumStorePurchases]])</f>
        <v>12</v>
      </c>
      <c r="AH967" s="14">
        <f>44232-Table13[[#This Row],[Dt_Customer]]</f>
        <v>2880</v>
      </c>
      <c r="AJ967" s="13">
        <f>Table13[[#This Row],[NumDealsPurchases]]/Table13[[#This Row],[Total Number of Purchases]]*100</f>
        <v>25</v>
      </c>
      <c r="AK967">
        <f>6-ROUNDUP(_xlfn.PERCENTRANK.INC(Table13[Recency],Table13[[#This Row],[Recency]])*5, 0)</f>
        <v>5</v>
      </c>
      <c r="AL967" s="15">
        <f>ROUNDUP(_xlfn.PERCENTRANK.INC(Table13[Total Number of Purchases],Table13[[#This Row],[Total Number of Purchases]])*5,0)</f>
        <v>3</v>
      </c>
      <c r="AM967" s="15">
        <f>ROUNDUP(_xlfn.PERCENTRANK.INC(Table13[Total Spend],Table13[[#This Row],[Total Spend]])*5,0)</f>
        <v>3</v>
      </c>
      <c r="AN967" s="15" t="str">
        <f>Table13[[#This Row],[Recency Score]]&amp;Table13[[#This Row],[Frequency Score]]&amp;Table13[[#This Row],[Monetary Score]]</f>
        <v>533</v>
      </c>
      <c r="AO967" s="15" t="str">
        <f>IF(AN967="555","Champions",
IF(AND(LEFT(AN967,1)="5", MID(AN967,2,1)&gt;="3"),"Loyal Customers",
IF(MID(AN967,2,1)="5","Frequent Buyers",
IF(RIGHT(AN967,1)="5","Big Spenders",
IF(LEFT(AN967,1)="4","Potential Loyalists",
IF(LEFT(AN967,1)="3","Needs Attention",
IF(LEFT(AN967,1)="2","About to Sleep",
IF(LEFT(AN967,1)="1","Lost",
IF(LEFT(AN967,1)&lt;="2","At Risk","Others")))))))))</f>
        <v>Loyal Customers</v>
      </c>
    </row>
    <row r="968" spans="1:41" x14ac:dyDescent="0.3">
      <c r="A968">
        <v>252</v>
      </c>
      <c r="B968">
        <v>1963</v>
      </c>
      <c r="C968" t="s">
        <v>37</v>
      </c>
      <c r="D968" t="s">
        <v>29</v>
      </c>
      <c r="E968">
        <v>41003</v>
      </c>
      <c r="F968">
        <v>0</v>
      </c>
      <c r="G968">
        <v>0</v>
      </c>
      <c r="H968" s="1">
        <v>41350</v>
      </c>
      <c r="I968">
        <v>11</v>
      </c>
      <c r="J968">
        <v>123</v>
      </c>
      <c r="K968">
        <v>133</v>
      </c>
      <c r="L968">
        <v>142</v>
      </c>
      <c r="M968">
        <v>71</v>
      </c>
      <c r="N968">
        <v>44</v>
      </c>
      <c r="O968">
        <v>88</v>
      </c>
      <c r="P968">
        <v>1</v>
      </c>
      <c r="Q968">
        <v>6</v>
      </c>
      <c r="R968">
        <v>2</v>
      </c>
      <c r="S968">
        <v>8</v>
      </c>
      <c r="T968">
        <v>6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43</v>
      </c>
      <c r="AC968" s="13">
        <f>SUM(Table13[[#This Row],[MntWines]:[MntGoldProds]])</f>
        <v>601</v>
      </c>
      <c r="AD968" s="13">
        <f>AVERAGE(Table13[[#This Row],[MntWines]:[MntGoldProds]])</f>
        <v>100.16666666666667</v>
      </c>
      <c r="AG968">
        <f>SUM(Table13[[#This Row],[NumDealsPurchases]:[NumStorePurchases]])</f>
        <v>17</v>
      </c>
      <c r="AH968" s="14">
        <f>44232-Table13[[#This Row],[Dt_Customer]]</f>
        <v>2882</v>
      </c>
      <c r="AJ968" s="13">
        <f>Table13[[#This Row],[NumDealsPurchases]]/Table13[[#This Row],[Total Number of Purchases]]*100</f>
        <v>5.8823529411764701</v>
      </c>
      <c r="AK968">
        <f>6-ROUNDUP(_xlfn.PERCENTRANK.INC(Table13[Recency],Table13[[#This Row],[Recency]])*5, 0)</f>
        <v>5</v>
      </c>
      <c r="AL968" s="15">
        <f>ROUNDUP(_xlfn.PERCENTRANK.INC(Table13[Total Number of Purchases],Table13[[#This Row],[Total Number of Purchases]])*5,0)</f>
        <v>3</v>
      </c>
      <c r="AM968" s="15">
        <f>ROUNDUP(_xlfn.PERCENTRANK.INC(Table13[Total Spend],Table13[[#This Row],[Total Spend]])*5,0)</f>
        <v>3</v>
      </c>
      <c r="AN968" s="15" t="str">
        <f>Table13[[#This Row],[Recency Score]]&amp;Table13[[#This Row],[Frequency Score]]&amp;Table13[[#This Row],[Monetary Score]]</f>
        <v>533</v>
      </c>
      <c r="AO968" s="15" t="str">
        <f>IF(AN968="555","Champions",
IF(AND(LEFT(AN968,1)="5", MID(AN968,2,1)&gt;="3"),"Loyal Customers",
IF(MID(AN968,2,1)="5","Frequent Buyers",
IF(RIGHT(AN968,1)="5","Big Spenders",
IF(LEFT(AN968,1)="4","Potential Loyalists",
IF(LEFT(AN968,1)="3","Needs Attention",
IF(LEFT(AN968,1)="2","About to Sleep",
IF(LEFT(AN968,1)="1","Lost",
IF(LEFT(AN968,1)&lt;="2","At Risk","Others")))))))))</f>
        <v>Loyal Customers</v>
      </c>
    </row>
    <row r="969" spans="1:41" x14ac:dyDescent="0.3">
      <c r="A969">
        <v>9860</v>
      </c>
      <c r="B969">
        <v>1959</v>
      </c>
      <c r="C969" t="s">
        <v>28</v>
      </c>
      <c r="D969" t="s">
        <v>35</v>
      </c>
      <c r="E969">
        <v>44911</v>
      </c>
      <c r="F969">
        <v>0</v>
      </c>
      <c r="G969">
        <v>1</v>
      </c>
      <c r="H969" s="1">
        <v>41348</v>
      </c>
      <c r="I969">
        <v>11</v>
      </c>
      <c r="J969">
        <v>159</v>
      </c>
      <c r="K969">
        <v>0</v>
      </c>
      <c r="L969">
        <v>22</v>
      </c>
      <c r="M969">
        <v>2</v>
      </c>
      <c r="N969">
        <v>1</v>
      </c>
      <c r="O969">
        <v>31</v>
      </c>
      <c r="P969">
        <v>3</v>
      </c>
      <c r="Q969">
        <v>4</v>
      </c>
      <c r="R969">
        <v>1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30</v>
      </c>
      <c r="AC969" s="13">
        <f>SUM(Table13[[#This Row],[MntWines]:[MntGoldProds]])</f>
        <v>215</v>
      </c>
      <c r="AD969" s="13">
        <f>AVERAGE(Table13[[#This Row],[MntWines]:[MntGoldProds]])</f>
        <v>35.833333333333336</v>
      </c>
      <c r="AG969">
        <f>SUM(Table13[[#This Row],[NumDealsPurchases]:[NumStorePurchases]])</f>
        <v>12</v>
      </c>
      <c r="AH969" s="14">
        <f>44232-Table13[[#This Row],[Dt_Customer]]</f>
        <v>2884</v>
      </c>
      <c r="AJ969" s="13">
        <f>Table13[[#This Row],[NumDealsPurchases]]/Table13[[#This Row],[Total Number of Purchases]]*100</f>
        <v>25</v>
      </c>
      <c r="AK969">
        <f>6-ROUNDUP(_xlfn.PERCENTRANK.INC(Table13[Recency],Table13[[#This Row],[Recency]])*5, 0)</f>
        <v>5</v>
      </c>
      <c r="AL969" s="15">
        <f>ROUNDUP(_xlfn.PERCENTRANK.INC(Table13[Total Number of Purchases],Table13[[#This Row],[Total Number of Purchases]])*5,0)</f>
        <v>3</v>
      </c>
      <c r="AM969" s="15">
        <f>ROUNDUP(_xlfn.PERCENTRANK.INC(Table13[Total Spend],Table13[[#This Row],[Total Spend]])*5,0)</f>
        <v>3</v>
      </c>
      <c r="AN969" s="15" t="str">
        <f>Table13[[#This Row],[Recency Score]]&amp;Table13[[#This Row],[Frequency Score]]&amp;Table13[[#This Row],[Monetary Score]]</f>
        <v>533</v>
      </c>
      <c r="AO969" s="15" t="str">
        <f>IF(AN969="555","Champions",
IF(AND(LEFT(AN969,1)="5", MID(AN969,2,1)&gt;="3"),"Loyal Customers",
IF(MID(AN969,2,1)="5","Frequent Buyers",
IF(RIGHT(AN969,1)="5","Big Spenders",
IF(LEFT(AN969,1)="4","Potential Loyalists",
IF(LEFT(AN969,1)="3","Needs Attention",
IF(LEFT(AN969,1)="2","About to Sleep",
IF(LEFT(AN969,1)="1","Lost",
IF(LEFT(AN969,1)&lt;="2","At Risk","Others")))))))))</f>
        <v>Loyal Customers</v>
      </c>
    </row>
    <row r="970" spans="1:41" x14ac:dyDescent="0.3">
      <c r="A970">
        <v>4827</v>
      </c>
      <c r="B970">
        <v>1956</v>
      </c>
      <c r="C970" t="s">
        <v>37</v>
      </c>
      <c r="D970" t="s">
        <v>31</v>
      </c>
      <c r="E970">
        <v>54998</v>
      </c>
      <c r="F970">
        <v>0</v>
      </c>
      <c r="G970">
        <v>1</v>
      </c>
      <c r="H970" s="1">
        <v>41343</v>
      </c>
      <c r="I970">
        <v>3</v>
      </c>
      <c r="J970">
        <v>154</v>
      </c>
      <c r="K970">
        <v>22</v>
      </c>
      <c r="L970">
        <v>202</v>
      </c>
      <c r="M970">
        <v>39</v>
      </c>
      <c r="N970">
        <v>30</v>
      </c>
      <c r="O970">
        <v>8</v>
      </c>
      <c r="P970">
        <v>5</v>
      </c>
      <c r="Q970">
        <v>4</v>
      </c>
      <c r="R970">
        <v>2</v>
      </c>
      <c r="S970">
        <v>9</v>
      </c>
      <c r="T970">
        <v>4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 t="s">
        <v>30</v>
      </c>
      <c r="AC970" s="13">
        <f>SUM(Table13[[#This Row],[MntWines]:[MntGoldProds]])</f>
        <v>455</v>
      </c>
      <c r="AD970" s="13">
        <f>AVERAGE(Table13[[#This Row],[MntWines]:[MntGoldProds]])</f>
        <v>75.833333333333329</v>
      </c>
      <c r="AG970">
        <f>SUM(Table13[[#This Row],[NumDealsPurchases]:[NumStorePurchases]])</f>
        <v>20</v>
      </c>
      <c r="AH970" s="14">
        <f>44232-Table13[[#This Row],[Dt_Customer]]</f>
        <v>2889</v>
      </c>
      <c r="AJ970" s="13">
        <f>Table13[[#This Row],[NumDealsPurchases]]/Table13[[#This Row],[Total Number of Purchases]]*100</f>
        <v>25</v>
      </c>
      <c r="AK970">
        <f>6-ROUNDUP(_xlfn.PERCENTRANK.INC(Table13[Recency],Table13[[#This Row],[Recency]])*5, 0)</f>
        <v>5</v>
      </c>
      <c r="AL970" s="15">
        <f>ROUNDUP(_xlfn.PERCENTRANK.INC(Table13[Total Number of Purchases],Table13[[#This Row],[Total Number of Purchases]])*5,0)</f>
        <v>4</v>
      </c>
      <c r="AM970" s="15">
        <f>ROUNDUP(_xlfn.PERCENTRANK.INC(Table13[Total Spend],Table13[[#This Row],[Total Spend]])*5,0)</f>
        <v>3</v>
      </c>
      <c r="AN970" s="15" t="str">
        <f>Table13[[#This Row],[Recency Score]]&amp;Table13[[#This Row],[Frequency Score]]&amp;Table13[[#This Row],[Monetary Score]]</f>
        <v>543</v>
      </c>
      <c r="AO970" s="15" t="str">
        <f>IF(AN970="555","Champions",
IF(AND(LEFT(AN970,1)="5", MID(AN970,2,1)&gt;="3"),"Loyal Customers",
IF(MID(AN970,2,1)="5","Frequent Buyers",
IF(RIGHT(AN970,1)="5","Big Spenders",
IF(LEFT(AN970,1)="4","Potential Loyalists",
IF(LEFT(AN970,1)="3","Needs Attention",
IF(LEFT(AN970,1)="2","About to Sleep",
IF(LEFT(AN970,1)="1","Lost",
IF(LEFT(AN970,1)&lt;="2","At Risk","Others")))))))))</f>
        <v>Loyal Customers</v>
      </c>
    </row>
    <row r="971" spans="1:41" x14ac:dyDescent="0.3">
      <c r="A971">
        <v>8581</v>
      </c>
      <c r="B971">
        <v>1971</v>
      </c>
      <c r="C971" t="s">
        <v>41</v>
      </c>
      <c r="D971" t="s">
        <v>33</v>
      </c>
      <c r="E971">
        <v>49505</v>
      </c>
      <c r="F971">
        <v>1</v>
      </c>
      <c r="G971">
        <v>1</v>
      </c>
      <c r="H971" s="1">
        <v>41338</v>
      </c>
      <c r="I971">
        <v>4</v>
      </c>
      <c r="J971">
        <v>604</v>
      </c>
      <c r="K971">
        <v>0</v>
      </c>
      <c r="L971">
        <v>100</v>
      </c>
      <c r="M971">
        <v>19</v>
      </c>
      <c r="N971">
        <v>0</v>
      </c>
      <c r="O971">
        <v>28</v>
      </c>
      <c r="P971">
        <v>9</v>
      </c>
      <c r="Q971">
        <v>10</v>
      </c>
      <c r="R971">
        <v>2</v>
      </c>
      <c r="S971">
        <v>8</v>
      </c>
      <c r="T971">
        <v>8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30</v>
      </c>
      <c r="AC971" s="13">
        <f>SUM(Table13[[#This Row],[MntWines]:[MntGoldProds]])</f>
        <v>751</v>
      </c>
      <c r="AD971" s="13">
        <f>AVERAGE(Table13[[#This Row],[MntWines]:[MntGoldProds]])</f>
        <v>125.16666666666667</v>
      </c>
      <c r="AG971">
        <f>SUM(Table13[[#This Row],[NumDealsPurchases]:[NumStorePurchases]])</f>
        <v>29</v>
      </c>
      <c r="AH971" s="14">
        <f>44232-Table13[[#This Row],[Dt_Customer]]</f>
        <v>2894</v>
      </c>
      <c r="AJ971" s="13">
        <f>Table13[[#This Row],[NumDealsPurchases]]/Table13[[#This Row],[Total Number of Purchases]]*100</f>
        <v>31.03448275862069</v>
      </c>
      <c r="AK971">
        <f>6-ROUNDUP(_xlfn.PERCENTRANK.INC(Table13[Recency],Table13[[#This Row],[Recency]])*5, 0)</f>
        <v>5</v>
      </c>
      <c r="AL971" s="15">
        <f>ROUNDUP(_xlfn.PERCENTRANK.INC(Table13[Total Number of Purchases],Table13[[#This Row],[Total Number of Purchases]])*5,0)</f>
        <v>5</v>
      </c>
      <c r="AM971" s="15">
        <f>ROUNDUP(_xlfn.PERCENTRANK.INC(Table13[Total Spend],Table13[[#This Row],[Total Spend]])*5,0)</f>
        <v>4</v>
      </c>
      <c r="AN971" s="15" t="str">
        <f>Table13[[#This Row],[Recency Score]]&amp;Table13[[#This Row],[Frequency Score]]&amp;Table13[[#This Row],[Monetary Score]]</f>
        <v>554</v>
      </c>
      <c r="AO971" s="15" t="str">
        <f>IF(AN971="555","Champions",
IF(AND(LEFT(AN971,1)="5", MID(AN971,2,1)&gt;="3"),"Loyal Customers",
IF(MID(AN971,2,1)="5","Frequent Buyers",
IF(RIGHT(AN971,1)="5","Big Spenders",
IF(LEFT(AN971,1)="4","Potential Loyalists",
IF(LEFT(AN971,1)="3","Needs Attention",
IF(LEFT(AN971,1)="2","About to Sleep",
IF(LEFT(AN971,1)="1","Lost",
IF(LEFT(AN971,1)&lt;="2","At Risk","Others")))))))))</f>
        <v>Loyal Customers</v>
      </c>
    </row>
    <row r="972" spans="1:41" x14ac:dyDescent="0.3">
      <c r="A972">
        <v>9560</v>
      </c>
      <c r="B972">
        <v>1965</v>
      </c>
      <c r="C972" t="s">
        <v>28</v>
      </c>
      <c r="D972" t="s">
        <v>35</v>
      </c>
      <c r="E972">
        <v>83003</v>
      </c>
      <c r="F972">
        <v>0</v>
      </c>
      <c r="G972">
        <v>0</v>
      </c>
      <c r="H972" s="1">
        <v>41336</v>
      </c>
      <c r="I972">
        <v>18</v>
      </c>
      <c r="J972">
        <v>856</v>
      </c>
      <c r="K972">
        <v>61</v>
      </c>
      <c r="L972">
        <v>570</v>
      </c>
      <c r="M972">
        <v>40</v>
      </c>
      <c r="N972">
        <v>25</v>
      </c>
      <c r="O972">
        <v>122</v>
      </c>
      <c r="P972">
        <v>1</v>
      </c>
      <c r="Q972">
        <v>7</v>
      </c>
      <c r="R972">
        <v>6</v>
      </c>
      <c r="S972">
        <v>8</v>
      </c>
      <c r="T972">
        <v>3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>
        <v>0</v>
      </c>
      <c r="AB972" t="s">
        <v>30</v>
      </c>
      <c r="AC972" s="13">
        <f>SUM(Table13[[#This Row],[MntWines]:[MntGoldProds]])</f>
        <v>1674</v>
      </c>
      <c r="AD972" s="13">
        <f>AVERAGE(Table13[[#This Row],[MntWines]:[MntGoldProds]])</f>
        <v>279</v>
      </c>
      <c r="AG972">
        <f>SUM(Table13[[#This Row],[NumDealsPurchases]:[NumStorePurchases]])</f>
        <v>22</v>
      </c>
      <c r="AH972" s="14">
        <f>44232-Table13[[#This Row],[Dt_Customer]]</f>
        <v>2896</v>
      </c>
      <c r="AJ972" s="13">
        <f>Table13[[#This Row],[NumDealsPurchases]]/Table13[[#This Row],[Total Number of Purchases]]*100</f>
        <v>4.5454545454545459</v>
      </c>
      <c r="AK972">
        <f>6-ROUNDUP(_xlfn.PERCENTRANK.INC(Table13[Recency],Table13[[#This Row],[Recency]])*5, 0)</f>
        <v>5</v>
      </c>
      <c r="AL972" s="15">
        <f>ROUNDUP(_xlfn.PERCENTRANK.INC(Table13[Total Number of Purchases],Table13[[#This Row],[Total Number of Purchases]])*5,0)</f>
        <v>4</v>
      </c>
      <c r="AM972" s="15">
        <f>ROUNDUP(_xlfn.PERCENTRANK.INC(Table13[Total Spend],Table13[[#This Row],[Total Spend]])*5,0)</f>
        <v>5</v>
      </c>
      <c r="AN972" s="15" t="str">
        <f>Table13[[#This Row],[Recency Score]]&amp;Table13[[#This Row],[Frequency Score]]&amp;Table13[[#This Row],[Monetary Score]]</f>
        <v>545</v>
      </c>
      <c r="AO972" s="15" t="str">
        <f>IF(AN972="555","Champions",
IF(AND(LEFT(AN972,1)="5", MID(AN972,2,1)&gt;="3"),"Loyal Customers",
IF(MID(AN972,2,1)="5","Frequent Buyers",
IF(RIGHT(AN972,1)="5","Big Spenders",
IF(LEFT(AN972,1)="4","Potential Loyalists",
IF(LEFT(AN972,1)="3","Needs Attention",
IF(LEFT(AN972,1)="2","About to Sleep",
IF(LEFT(AN972,1)="1","Lost",
IF(LEFT(AN972,1)&lt;="2","At Risk","Others")))))))))</f>
        <v>Loyal Customers</v>
      </c>
    </row>
    <row r="973" spans="1:41" x14ac:dyDescent="0.3">
      <c r="A973">
        <v>1524</v>
      </c>
      <c r="B973">
        <v>1983</v>
      </c>
      <c r="C973" t="s">
        <v>38</v>
      </c>
      <c r="D973" t="s">
        <v>31</v>
      </c>
      <c r="E973">
        <v>81698</v>
      </c>
      <c r="F973">
        <v>0</v>
      </c>
      <c r="G973">
        <v>0</v>
      </c>
      <c r="H973" s="1">
        <v>41334</v>
      </c>
      <c r="I973">
        <v>1</v>
      </c>
      <c r="J973">
        <v>709</v>
      </c>
      <c r="K973">
        <v>45</v>
      </c>
      <c r="L973">
        <v>115</v>
      </c>
      <c r="M973">
        <v>30</v>
      </c>
      <c r="N973">
        <v>160</v>
      </c>
      <c r="O973">
        <v>45</v>
      </c>
      <c r="P973">
        <v>1</v>
      </c>
      <c r="Q973">
        <v>8</v>
      </c>
      <c r="R973">
        <v>2</v>
      </c>
      <c r="S973">
        <v>5</v>
      </c>
      <c r="T973">
        <v>5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0</v>
      </c>
      <c r="AB973" t="s">
        <v>30</v>
      </c>
      <c r="AC973" s="13">
        <f>SUM(Table13[[#This Row],[MntWines]:[MntGoldProds]])</f>
        <v>1104</v>
      </c>
      <c r="AD973" s="13">
        <f>AVERAGE(Table13[[#This Row],[MntWines]:[MntGoldProds]])</f>
        <v>184</v>
      </c>
      <c r="AG973">
        <f>SUM(Table13[[#This Row],[NumDealsPurchases]:[NumStorePurchases]])</f>
        <v>16</v>
      </c>
      <c r="AH973" s="14">
        <f>44232-Table13[[#This Row],[Dt_Customer]]</f>
        <v>2898</v>
      </c>
      <c r="AJ973" s="13">
        <f>Table13[[#This Row],[NumDealsPurchases]]/Table13[[#This Row],[Total Number of Purchases]]*100</f>
        <v>6.25</v>
      </c>
      <c r="AK973">
        <f>6-ROUNDUP(_xlfn.PERCENTRANK.INC(Table13[Recency],Table13[[#This Row],[Recency]])*5, 0)</f>
        <v>5</v>
      </c>
      <c r="AL973" s="15">
        <f>ROUNDUP(_xlfn.PERCENTRANK.INC(Table13[Total Number of Purchases],Table13[[#This Row],[Total Number of Purchases]])*5,0)</f>
        <v>3</v>
      </c>
      <c r="AM973" s="15">
        <f>ROUNDUP(_xlfn.PERCENTRANK.INC(Table13[Total Spend],Table13[[#This Row],[Total Spend]])*5,0)</f>
        <v>4</v>
      </c>
      <c r="AN973" s="15" t="str">
        <f>Table13[[#This Row],[Recency Score]]&amp;Table13[[#This Row],[Frequency Score]]&amp;Table13[[#This Row],[Monetary Score]]</f>
        <v>534</v>
      </c>
      <c r="AO973" s="15" t="str">
        <f>IF(AN973="555","Champions",
IF(AND(LEFT(AN973,1)="5", MID(AN973,2,1)&gt;="3"),"Loyal Customers",
IF(MID(AN973,2,1)="5","Frequent Buyers",
IF(RIGHT(AN973,1)="5","Big Spenders",
IF(LEFT(AN973,1)="4","Potential Loyalists",
IF(LEFT(AN973,1)="3","Needs Attention",
IF(LEFT(AN973,1)="2","About to Sleep",
IF(LEFT(AN973,1)="1","Lost",
IF(LEFT(AN973,1)&lt;="2","At Risk","Others")))))))))</f>
        <v>Loyal Customers</v>
      </c>
    </row>
    <row r="974" spans="1:41" x14ac:dyDescent="0.3">
      <c r="A974">
        <v>8755</v>
      </c>
      <c r="B974">
        <v>1946</v>
      </c>
      <c r="C974" t="s">
        <v>41</v>
      </c>
      <c r="D974" t="s">
        <v>33</v>
      </c>
      <c r="E974">
        <v>68657</v>
      </c>
      <c r="F974">
        <v>0</v>
      </c>
      <c r="G974">
        <v>0</v>
      </c>
      <c r="H974" s="1">
        <v>41325</v>
      </c>
      <c r="I974">
        <v>4</v>
      </c>
      <c r="J974">
        <v>482</v>
      </c>
      <c r="K974">
        <v>34</v>
      </c>
      <c r="L974">
        <v>471</v>
      </c>
      <c r="M974">
        <v>119</v>
      </c>
      <c r="N974">
        <v>68</v>
      </c>
      <c r="O974">
        <v>22</v>
      </c>
      <c r="P974">
        <v>1</v>
      </c>
      <c r="Q974">
        <v>3</v>
      </c>
      <c r="R974">
        <v>5</v>
      </c>
      <c r="S974">
        <v>9</v>
      </c>
      <c r="T974">
        <v>7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36</v>
      </c>
      <c r="AC974" s="13">
        <f>SUM(Table13[[#This Row],[MntWines]:[MntGoldProds]])</f>
        <v>1196</v>
      </c>
      <c r="AD974" s="13">
        <f>AVERAGE(Table13[[#This Row],[MntWines]:[MntGoldProds]])</f>
        <v>199.33333333333334</v>
      </c>
      <c r="AG974">
        <f>SUM(Table13[[#This Row],[NumDealsPurchases]:[NumStorePurchases]])</f>
        <v>18</v>
      </c>
      <c r="AH974" s="14">
        <f>44232-Table13[[#This Row],[Dt_Customer]]</f>
        <v>2907</v>
      </c>
      <c r="AJ974" s="13">
        <f>Table13[[#This Row],[NumDealsPurchases]]/Table13[[#This Row],[Total Number of Purchases]]*100</f>
        <v>5.5555555555555554</v>
      </c>
      <c r="AK974">
        <f>6-ROUNDUP(_xlfn.PERCENTRANK.INC(Table13[Recency],Table13[[#This Row],[Recency]])*5, 0)</f>
        <v>5</v>
      </c>
      <c r="AL974" s="15">
        <f>ROUNDUP(_xlfn.PERCENTRANK.INC(Table13[Total Number of Purchases],Table13[[#This Row],[Total Number of Purchases]])*5,0)</f>
        <v>4</v>
      </c>
      <c r="AM974" s="15">
        <f>ROUNDUP(_xlfn.PERCENTRANK.INC(Table13[Total Spend],Table13[[#This Row],[Total Spend]])*5,0)</f>
        <v>5</v>
      </c>
      <c r="AN974" s="15" t="str">
        <f>Table13[[#This Row],[Recency Score]]&amp;Table13[[#This Row],[Frequency Score]]&amp;Table13[[#This Row],[Monetary Score]]</f>
        <v>545</v>
      </c>
      <c r="AO974" s="15" t="str">
        <f>IF(AN974="555","Champions",
IF(AND(LEFT(AN974,1)="5", MID(AN974,2,1)&gt;="3"),"Loyal Customers",
IF(MID(AN974,2,1)="5","Frequent Buyers",
IF(RIGHT(AN974,1)="5","Big Spenders",
IF(LEFT(AN974,1)="4","Potential Loyalists",
IF(LEFT(AN974,1)="3","Needs Attention",
IF(LEFT(AN974,1)="2","About to Sleep",
IF(LEFT(AN974,1)="1","Lost",
IF(LEFT(AN974,1)&lt;="2","At Risk","Others")))))))))</f>
        <v>Loyal Customers</v>
      </c>
    </row>
    <row r="975" spans="1:41" x14ac:dyDescent="0.3">
      <c r="A975">
        <v>1570</v>
      </c>
      <c r="B975">
        <v>1951</v>
      </c>
      <c r="C975" t="s">
        <v>37</v>
      </c>
      <c r="D975" t="s">
        <v>35</v>
      </c>
      <c r="E975">
        <v>69702</v>
      </c>
      <c r="F975">
        <v>0</v>
      </c>
      <c r="G975">
        <v>1</v>
      </c>
      <c r="H975" s="1">
        <v>41324</v>
      </c>
      <c r="I975">
        <v>8</v>
      </c>
      <c r="J975">
        <v>664</v>
      </c>
      <c r="K975">
        <v>9</v>
      </c>
      <c r="L975">
        <v>240</v>
      </c>
      <c r="M975">
        <v>50</v>
      </c>
      <c r="N975">
        <v>19</v>
      </c>
      <c r="O975">
        <v>57</v>
      </c>
      <c r="P975">
        <v>2</v>
      </c>
      <c r="Q975">
        <v>7</v>
      </c>
      <c r="R975">
        <v>7</v>
      </c>
      <c r="S975">
        <v>10</v>
      </c>
      <c r="T975">
        <v>4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 t="s">
        <v>30</v>
      </c>
      <c r="AC975" s="13">
        <f>SUM(Table13[[#This Row],[MntWines]:[MntGoldProds]])</f>
        <v>1039</v>
      </c>
      <c r="AD975" s="13">
        <f>AVERAGE(Table13[[#This Row],[MntWines]:[MntGoldProds]])</f>
        <v>173.16666666666666</v>
      </c>
      <c r="AG975">
        <f>SUM(Table13[[#This Row],[NumDealsPurchases]:[NumStorePurchases]])</f>
        <v>26</v>
      </c>
      <c r="AH975" s="14">
        <f>44232-Table13[[#This Row],[Dt_Customer]]</f>
        <v>2908</v>
      </c>
      <c r="AJ975" s="13">
        <f>Table13[[#This Row],[NumDealsPurchases]]/Table13[[#This Row],[Total Number of Purchases]]*100</f>
        <v>7.6923076923076925</v>
      </c>
      <c r="AK975">
        <f>6-ROUNDUP(_xlfn.PERCENTRANK.INC(Table13[Recency],Table13[[#This Row],[Recency]])*5, 0)</f>
        <v>5</v>
      </c>
      <c r="AL975" s="15">
        <f>ROUNDUP(_xlfn.PERCENTRANK.INC(Table13[Total Number of Purchases],Table13[[#This Row],[Total Number of Purchases]])*5,0)</f>
        <v>5</v>
      </c>
      <c r="AM975" s="15">
        <f>ROUNDUP(_xlfn.PERCENTRANK.INC(Table13[Total Spend],Table13[[#This Row],[Total Spend]])*5,0)</f>
        <v>4</v>
      </c>
      <c r="AN975" s="15" t="str">
        <f>Table13[[#This Row],[Recency Score]]&amp;Table13[[#This Row],[Frequency Score]]&amp;Table13[[#This Row],[Monetary Score]]</f>
        <v>554</v>
      </c>
      <c r="AO975" s="15" t="str">
        <f>IF(AN975="555","Champions",
IF(AND(LEFT(AN975,1)="5", MID(AN975,2,1)&gt;="3"),"Loyal Customers",
IF(MID(AN975,2,1)="5","Frequent Buyers",
IF(RIGHT(AN975,1)="5","Big Spenders",
IF(LEFT(AN975,1)="4","Potential Loyalists",
IF(LEFT(AN975,1)="3","Needs Attention",
IF(LEFT(AN975,1)="2","About to Sleep",
IF(LEFT(AN975,1)="1","Lost",
IF(LEFT(AN975,1)&lt;="2","At Risk","Others")))))))))</f>
        <v>Loyal Customers</v>
      </c>
    </row>
    <row r="976" spans="1:41" x14ac:dyDescent="0.3">
      <c r="A976">
        <v>10240</v>
      </c>
      <c r="B976">
        <v>1949</v>
      </c>
      <c r="C976" t="s">
        <v>28</v>
      </c>
      <c r="D976" t="s">
        <v>35</v>
      </c>
      <c r="E976">
        <v>69372</v>
      </c>
      <c r="F976">
        <v>0</v>
      </c>
      <c r="G976">
        <v>0</v>
      </c>
      <c r="H976" s="1">
        <v>41324</v>
      </c>
      <c r="I976">
        <v>10</v>
      </c>
      <c r="J976">
        <v>997</v>
      </c>
      <c r="K976">
        <v>26</v>
      </c>
      <c r="L976">
        <v>269</v>
      </c>
      <c r="M976">
        <v>34</v>
      </c>
      <c r="N976">
        <v>13</v>
      </c>
      <c r="O976">
        <v>42</v>
      </c>
      <c r="P976">
        <v>1</v>
      </c>
      <c r="Q976">
        <v>10</v>
      </c>
      <c r="R976">
        <v>4</v>
      </c>
      <c r="S976">
        <v>6</v>
      </c>
      <c r="T976">
        <v>4</v>
      </c>
      <c r="U976">
        <v>0</v>
      </c>
      <c r="V976">
        <v>0</v>
      </c>
      <c r="W976">
        <v>0</v>
      </c>
      <c r="X976">
        <v>1</v>
      </c>
      <c r="Y976">
        <v>1</v>
      </c>
      <c r="Z976">
        <v>1</v>
      </c>
      <c r="AA976">
        <v>0</v>
      </c>
      <c r="AB976" t="s">
        <v>32</v>
      </c>
      <c r="AC976" s="13">
        <f>SUM(Table13[[#This Row],[MntWines]:[MntGoldProds]])</f>
        <v>1381</v>
      </c>
      <c r="AD976" s="13">
        <f>AVERAGE(Table13[[#This Row],[MntWines]:[MntGoldProds]])</f>
        <v>230.16666666666666</v>
      </c>
      <c r="AG976">
        <f>SUM(Table13[[#This Row],[NumDealsPurchases]:[NumStorePurchases]])</f>
        <v>21</v>
      </c>
      <c r="AH976" s="14">
        <f>44232-Table13[[#This Row],[Dt_Customer]]</f>
        <v>2908</v>
      </c>
      <c r="AJ976" s="13">
        <f>Table13[[#This Row],[NumDealsPurchases]]/Table13[[#This Row],[Total Number of Purchases]]*100</f>
        <v>4.7619047619047619</v>
      </c>
      <c r="AK976">
        <f>6-ROUNDUP(_xlfn.PERCENTRANK.INC(Table13[Recency],Table13[[#This Row],[Recency]])*5, 0)</f>
        <v>5</v>
      </c>
      <c r="AL976" s="15">
        <f>ROUNDUP(_xlfn.PERCENTRANK.INC(Table13[Total Number of Purchases],Table13[[#This Row],[Total Number of Purchases]])*5,0)</f>
        <v>4</v>
      </c>
      <c r="AM976" s="15">
        <f>ROUNDUP(_xlfn.PERCENTRANK.INC(Table13[Total Spend],Table13[[#This Row],[Total Spend]])*5,0)</f>
        <v>5</v>
      </c>
      <c r="AN976" s="15" t="str">
        <f>Table13[[#This Row],[Recency Score]]&amp;Table13[[#This Row],[Frequency Score]]&amp;Table13[[#This Row],[Monetary Score]]</f>
        <v>545</v>
      </c>
      <c r="AO976" s="15" t="str">
        <f>IF(AN976="555","Champions",
IF(AND(LEFT(AN976,1)="5", MID(AN976,2,1)&gt;="3"),"Loyal Customers",
IF(MID(AN976,2,1)="5","Frequent Buyers",
IF(RIGHT(AN976,1)="5","Big Spenders",
IF(LEFT(AN976,1)="4","Potential Loyalists",
IF(LEFT(AN976,1)="3","Needs Attention",
IF(LEFT(AN976,1)="2","About to Sleep",
IF(LEFT(AN976,1)="1","Lost",
IF(LEFT(AN976,1)&lt;="2","At Risk","Others")))))))))</f>
        <v>Loyal Customers</v>
      </c>
    </row>
    <row r="977" spans="1:41" x14ac:dyDescent="0.3">
      <c r="A977">
        <v>5302</v>
      </c>
      <c r="B977">
        <v>1986</v>
      </c>
      <c r="C977" t="s">
        <v>28</v>
      </c>
      <c r="D977" t="s">
        <v>35</v>
      </c>
      <c r="E977">
        <v>78394</v>
      </c>
      <c r="F977">
        <v>0</v>
      </c>
      <c r="G977">
        <v>0</v>
      </c>
      <c r="H977" s="1">
        <v>41320</v>
      </c>
      <c r="I977">
        <v>13</v>
      </c>
      <c r="J977">
        <v>298</v>
      </c>
      <c r="K977">
        <v>27</v>
      </c>
      <c r="L977">
        <v>697</v>
      </c>
      <c r="M977">
        <v>216</v>
      </c>
      <c r="N977">
        <v>24</v>
      </c>
      <c r="O977">
        <v>166</v>
      </c>
      <c r="P977">
        <v>1</v>
      </c>
      <c r="Q977">
        <v>4</v>
      </c>
      <c r="R977">
        <v>6</v>
      </c>
      <c r="S977">
        <v>5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 t="s">
        <v>30</v>
      </c>
      <c r="AC977" s="13">
        <f>SUM(Table13[[#This Row],[MntWines]:[MntGoldProds]])</f>
        <v>1428</v>
      </c>
      <c r="AD977" s="13">
        <f>AVERAGE(Table13[[#This Row],[MntWines]:[MntGoldProds]])</f>
        <v>238</v>
      </c>
      <c r="AG977">
        <f>SUM(Table13[[#This Row],[NumDealsPurchases]:[NumStorePurchases]])</f>
        <v>16</v>
      </c>
      <c r="AH977" s="14">
        <f>44232-Table13[[#This Row],[Dt_Customer]]</f>
        <v>2912</v>
      </c>
      <c r="AJ977" s="13">
        <f>Table13[[#This Row],[NumDealsPurchases]]/Table13[[#This Row],[Total Number of Purchases]]*100</f>
        <v>6.25</v>
      </c>
      <c r="AK977">
        <f>6-ROUNDUP(_xlfn.PERCENTRANK.INC(Table13[Recency],Table13[[#This Row],[Recency]])*5, 0)</f>
        <v>5</v>
      </c>
      <c r="AL977" s="15">
        <f>ROUNDUP(_xlfn.PERCENTRANK.INC(Table13[Total Number of Purchases],Table13[[#This Row],[Total Number of Purchases]])*5,0)</f>
        <v>3</v>
      </c>
      <c r="AM977" s="15">
        <f>ROUNDUP(_xlfn.PERCENTRANK.INC(Table13[Total Spend],Table13[[#This Row],[Total Spend]])*5,0)</f>
        <v>5</v>
      </c>
      <c r="AN977" s="15" t="str">
        <f>Table13[[#This Row],[Recency Score]]&amp;Table13[[#This Row],[Frequency Score]]&amp;Table13[[#This Row],[Monetary Score]]</f>
        <v>535</v>
      </c>
      <c r="AO977" s="15" t="str">
        <f>IF(AN977="555","Champions",
IF(AND(LEFT(AN977,1)="5", MID(AN977,2,1)&gt;="3"),"Loyal Customers",
IF(MID(AN977,2,1)="5","Frequent Buyers",
IF(RIGHT(AN977,1)="5","Big Spenders",
IF(LEFT(AN977,1)="4","Potential Loyalists",
IF(LEFT(AN977,1)="3","Needs Attention",
IF(LEFT(AN977,1)="2","About to Sleep",
IF(LEFT(AN977,1)="1","Lost",
IF(LEFT(AN977,1)&lt;="2","At Risk","Others")))))))))</f>
        <v>Loyal Customers</v>
      </c>
    </row>
    <row r="978" spans="1:41" x14ac:dyDescent="0.3">
      <c r="A978">
        <v>10177</v>
      </c>
      <c r="B978">
        <v>1954</v>
      </c>
      <c r="C978" t="s">
        <v>28</v>
      </c>
      <c r="D978" t="s">
        <v>29</v>
      </c>
      <c r="E978">
        <v>72071</v>
      </c>
      <c r="F978">
        <v>0</v>
      </c>
      <c r="G978">
        <v>1</v>
      </c>
      <c r="H978" s="1">
        <v>41319</v>
      </c>
      <c r="I978">
        <v>4</v>
      </c>
      <c r="J978">
        <v>531</v>
      </c>
      <c r="K978">
        <v>69</v>
      </c>
      <c r="L978">
        <v>300</v>
      </c>
      <c r="M978">
        <v>150</v>
      </c>
      <c r="N978">
        <v>138</v>
      </c>
      <c r="O978">
        <v>150</v>
      </c>
      <c r="P978">
        <v>3</v>
      </c>
      <c r="Q978">
        <v>5</v>
      </c>
      <c r="R978">
        <v>4</v>
      </c>
      <c r="S978">
        <v>8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30</v>
      </c>
      <c r="AC978" s="13">
        <f>SUM(Table13[[#This Row],[MntWines]:[MntGoldProds]])</f>
        <v>1338</v>
      </c>
      <c r="AD978" s="13">
        <f>AVERAGE(Table13[[#This Row],[MntWines]:[MntGoldProds]])</f>
        <v>223</v>
      </c>
      <c r="AG978">
        <f>SUM(Table13[[#This Row],[NumDealsPurchases]:[NumStorePurchases]])</f>
        <v>20</v>
      </c>
      <c r="AH978" s="14">
        <f>44232-Table13[[#This Row],[Dt_Customer]]</f>
        <v>2913</v>
      </c>
      <c r="AJ978" s="13">
        <f>Table13[[#This Row],[NumDealsPurchases]]/Table13[[#This Row],[Total Number of Purchases]]*100</f>
        <v>15</v>
      </c>
      <c r="AK978">
        <f>6-ROUNDUP(_xlfn.PERCENTRANK.INC(Table13[Recency],Table13[[#This Row],[Recency]])*5, 0)</f>
        <v>5</v>
      </c>
      <c r="AL978" s="15">
        <f>ROUNDUP(_xlfn.PERCENTRANK.INC(Table13[Total Number of Purchases],Table13[[#This Row],[Total Number of Purchases]])*5,0)</f>
        <v>4</v>
      </c>
      <c r="AM978" s="15">
        <f>ROUNDUP(_xlfn.PERCENTRANK.INC(Table13[Total Spend],Table13[[#This Row],[Total Spend]])*5,0)</f>
        <v>5</v>
      </c>
      <c r="AN978" s="15" t="str">
        <f>Table13[[#This Row],[Recency Score]]&amp;Table13[[#This Row],[Frequency Score]]&amp;Table13[[#This Row],[Monetary Score]]</f>
        <v>545</v>
      </c>
      <c r="AO978" s="15" t="str">
        <f>IF(AN978="555","Champions",
IF(AND(LEFT(AN978,1)="5", MID(AN978,2,1)&gt;="3"),"Loyal Customers",
IF(MID(AN978,2,1)="5","Frequent Buyers",
IF(RIGHT(AN978,1)="5","Big Spenders",
IF(LEFT(AN978,1)="4","Potential Loyalists",
IF(LEFT(AN978,1)="3","Needs Attention",
IF(LEFT(AN978,1)="2","About to Sleep",
IF(LEFT(AN978,1)="1","Lost",
IF(LEFT(AN978,1)&lt;="2","At Risk","Others")))))))))</f>
        <v>Loyal Customers</v>
      </c>
    </row>
    <row r="979" spans="1:41" x14ac:dyDescent="0.3">
      <c r="A979">
        <v>2429</v>
      </c>
      <c r="B979">
        <v>1954</v>
      </c>
      <c r="C979" t="s">
        <v>28</v>
      </c>
      <c r="D979" t="s">
        <v>29</v>
      </c>
      <c r="E979">
        <v>72071</v>
      </c>
      <c r="F979">
        <v>0</v>
      </c>
      <c r="G979">
        <v>1</v>
      </c>
      <c r="H979" s="1">
        <v>41319</v>
      </c>
      <c r="I979">
        <v>4</v>
      </c>
      <c r="J979">
        <v>531</v>
      </c>
      <c r="K979">
        <v>69</v>
      </c>
      <c r="L979">
        <v>300</v>
      </c>
      <c r="M979">
        <v>150</v>
      </c>
      <c r="N979">
        <v>138</v>
      </c>
      <c r="O979">
        <v>150</v>
      </c>
      <c r="P979">
        <v>3</v>
      </c>
      <c r="Q979">
        <v>5</v>
      </c>
      <c r="R979">
        <v>4</v>
      </c>
      <c r="S979">
        <v>8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32</v>
      </c>
      <c r="AC979" s="13">
        <f>SUM(Table13[[#This Row],[MntWines]:[MntGoldProds]])</f>
        <v>1338</v>
      </c>
      <c r="AD979" s="13">
        <f>AVERAGE(Table13[[#This Row],[MntWines]:[MntGoldProds]])</f>
        <v>223</v>
      </c>
      <c r="AG979">
        <f>SUM(Table13[[#This Row],[NumDealsPurchases]:[NumStorePurchases]])</f>
        <v>20</v>
      </c>
      <c r="AH979" s="14">
        <f>44232-Table13[[#This Row],[Dt_Customer]]</f>
        <v>2913</v>
      </c>
      <c r="AJ979" s="13">
        <f>Table13[[#This Row],[NumDealsPurchases]]/Table13[[#This Row],[Total Number of Purchases]]*100</f>
        <v>15</v>
      </c>
      <c r="AK979">
        <f>6-ROUNDUP(_xlfn.PERCENTRANK.INC(Table13[Recency],Table13[[#This Row],[Recency]])*5, 0)</f>
        <v>5</v>
      </c>
      <c r="AL979" s="15">
        <f>ROUNDUP(_xlfn.PERCENTRANK.INC(Table13[Total Number of Purchases],Table13[[#This Row],[Total Number of Purchases]])*5,0)</f>
        <v>4</v>
      </c>
      <c r="AM979" s="15">
        <f>ROUNDUP(_xlfn.PERCENTRANK.INC(Table13[Total Spend],Table13[[#This Row],[Total Spend]])*5,0)</f>
        <v>5</v>
      </c>
      <c r="AN979" s="15" t="str">
        <f>Table13[[#This Row],[Recency Score]]&amp;Table13[[#This Row],[Frequency Score]]&amp;Table13[[#This Row],[Monetary Score]]</f>
        <v>545</v>
      </c>
      <c r="AO979" s="15" t="str">
        <f>IF(AN979="555","Champions",
IF(AND(LEFT(AN979,1)="5", MID(AN979,2,1)&gt;="3"),"Loyal Customers",
IF(MID(AN979,2,1)="5","Frequent Buyers",
IF(RIGHT(AN979,1)="5","Big Spenders",
IF(LEFT(AN979,1)="4","Potential Loyalists",
IF(LEFT(AN979,1)="3","Needs Attention",
IF(LEFT(AN979,1)="2","About to Sleep",
IF(LEFT(AN979,1)="1","Lost",
IF(LEFT(AN979,1)&lt;="2","At Risk","Others")))))))))</f>
        <v>Loyal Customers</v>
      </c>
    </row>
    <row r="980" spans="1:41" x14ac:dyDescent="0.3">
      <c r="A980">
        <v>2387</v>
      </c>
      <c r="B980">
        <v>1952</v>
      </c>
      <c r="C980" t="s">
        <v>41</v>
      </c>
      <c r="D980" t="s">
        <v>35</v>
      </c>
      <c r="E980">
        <v>43776</v>
      </c>
      <c r="F980">
        <v>1</v>
      </c>
      <c r="G980">
        <v>1</v>
      </c>
      <c r="H980" s="1">
        <v>41308</v>
      </c>
      <c r="I980">
        <v>9</v>
      </c>
      <c r="J980">
        <v>177</v>
      </c>
      <c r="K980">
        <v>2</v>
      </c>
      <c r="L980">
        <v>71</v>
      </c>
      <c r="M980">
        <v>3</v>
      </c>
      <c r="N980">
        <v>2</v>
      </c>
      <c r="O980">
        <v>20</v>
      </c>
      <c r="P980">
        <v>6</v>
      </c>
      <c r="Q980">
        <v>5</v>
      </c>
      <c r="R980">
        <v>2</v>
      </c>
      <c r="S980">
        <v>4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 t="s">
        <v>43</v>
      </c>
      <c r="AC980" s="13">
        <f>SUM(Table13[[#This Row],[MntWines]:[MntGoldProds]])</f>
        <v>275</v>
      </c>
      <c r="AD980" s="13">
        <f>AVERAGE(Table13[[#This Row],[MntWines]:[MntGoldProds]])</f>
        <v>45.833333333333336</v>
      </c>
      <c r="AG980">
        <f>SUM(Table13[[#This Row],[NumDealsPurchases]:[NumStorePurchases]])</f>
        <v>17</v>
      </c>
      <c r="AH980" s="14">
        <f>44232-Table13[[#This Row],[Dt_Customer]]</f>
        <v>2924</v>
      </c>
      <c r="AJ980" s="13">
        <f>Table13[[#This Row],[NumDealsPurchases]]/Table13[[#This Row],[Total Number of Purchases]]*100</f>
        <v>35.294117647058826</v>
      </c>
      <c r="AK980">
        <f>6-ROUNDUP(_xlfn.PERCENTRANK.INC(Table13[Recency],Table13[[#This Row],[Recency]])*5, 0)</f>
        <v>5</v>
      </c>
      <c r="AL980" s="15">
        <f>ROUNDUP(_xlfn.PERCENTRANK.INC(Table13[Total Number of Purchases],Table13[[#This Row],[Total Number of Purchases]])*5,0)</f>
        <v>3</v>
      </c>
      <c r="AM980" s="15">
        <f>ROUNDUP(_xlfn.PERCENTRANK.INC(Table13[Total Spend],Table13[[#This Row],[Total Spend]])*5,0)</f>
        <v>3</v>
      </c>
      <c r="AN980" s="15" t="str">
        <f>Table13[[#This Row],[Recency Score]]&amp;Table13[[#This Row],[Frequency Score]]&amp;Table13[[#This Row],[Monetary Score]]</f>
        <v>533</v>
      </c>
      <c r="AO980" s="15" t="str">
        <f>IF(AN980="555","Champions",
IF(AND(LEFT(AN980,1)="5", MID(AN980,2,1)&gt;="3"),"Loyal Customers",
IF(MID(AN980,2,1)="5","Frequent Buyers",
IF(RIGHT(AN980,1)="5","Big Spenders",
IF(LEFT(AN980,1)="4","Potential Loyalists",
IF(LEFT(AN980,1)="3","Needs Attention",
IF(LEFT(AN980,1)="2","About to Sleep",
IF(LEFT(AN980,1)="1","Lost",
IF(LEFT(AN980,1)&lt;="2","At Risk","Others")))))))))</f>
        <v>Loyal Customers</v>
      </c>
    </row>
    <row r="981" spans="1:41" x14ac:dyDescent="0.3">
      <c r="A981">
        <v>6072</v>
      </c>
      <c r="B981">
        <v>1970</v>
      </c>
      <c r="C981" t="s">
        <v>41</v>
      </c>
      <c r="D981" t="s">
        <v>31</v>
      </c>
      <c r="E981">
        <v>75345</v>
      </c>
      <c r="F981">
        <v>0</v>
      </c>
      <c r="G981">
        <v>0</v>
      </c>
      <c r="H981" s="1">
        <v>41307</v>
      </c>
      <c r="I981">
        <v>16</v>
      </c>
      <c r="J981">
        <v>918</v>
      </c>
      <c r="K981">
        <v>57</v>
      </c>
      <c r="L981">
        <v>842</v>
      </c>
      <c r="M981">
        <v>99</v>
      </c>
      <c r="N981">
        <v>38</v>
      </c>
      <c r="O981">
        <v>133</v>
      </c>
      <c r="P981">
        <v>1</v>
      </c>
      <c r="Q981">
        <v>5</v>
      </c>
      <c r="R981">
        <v>8</v>
      </c>
      <c r="S981">
        <v>6</v>
      </c>
      <c r="T981">
        <v>3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 t="s">
        <v>30</v>
      </c>
      <c r="AC981" s="13">
        <f>SUM(Table13[[#This Row],[MntWines]:[MntGoldProds]])</f>
        <v>2087</v>
      </c>
      <c r="AD981" s="13">
        <f>AVERAGE(Table13[[#This Row],[MntWines]:[MntGoldProds]])</f>
        <v>347.83333333333331</v>
      </c>
      <c r="AG981">
        <f>SUM(Table13[[#This Row],[NumDealsPurchases]:[NumStorePurchases]])</f>
        <v>20</v>
      </c>
      <c r="AH981" s="14">
        <f>44232-Table13[[#This Row],[Dt_Customer]]</f>
        <v>2925</v>
      </c>
      <c r="AJ981" s="13">
        <f>Table13[[#This Row],[NumDealsPurchases]]/Table13[[#This Row],[Total Number of Purchases]]*100</f>
        <v>5</v>
      </c>
      <c r="AK981">
        <f>6-ROUNDUP(_xlfn.PERCENTRANK.INC(Table13[Recency],Table13[[#This Row],[Recency]])*5, 0)</f>
        <v>5</v>
      </c>
      <c r="AL981" s="15">
        <f>ROUNDUP(_xlfn.PERCENTRANK.INC(Table13[Total Number of Purchases],Table13[[#This Row],[Total Number of Purchases]])*5,0)</f>
        <v>4</v>
      </c>
      <c r="AM981" s="15">
        <f>ROUNDUP(_xlfn.PERCENTRANK.INC(Table13[Total Spend],Table13[[#This Row],[Total Spend]])*5,0)</f>
        <v>5</v>
      </c>
      <c r="AN981" s="15" t="str">
        <f>Table13[[#This Row],[Recency Score]]&amp;Table13[[#This Row],[Frequency Score]]&amp;Table13[[#This Row],[Monetary Score]]</f>
        <v>545</v>
      </c>
      <c r="AO981" s="15" t="str">
        <f>IF(AN981="555","Champions",
IF(AND(LEFT(AN981,1)="5", MID(AN981,2,1)&gt;="3"),"Loyal Customers",
IF(MID(AN981,2,1)="5","Frequent Buyers",
IF(RIGHT(AN981,1)="5","Big Spenders",
IF(LEFT(AN981,1)="4","Potential Loyalists",
IF(LEFT(AN981,1)="3","Needs Attention",
IF(LEFT(AN981,1)="2","About to Sleep",
IF(LEFT(AN981,1)="1","Lost",
IF(LEFT(AN981,1)&lt;="2","At Risk","Others")))))))))</f>
        <v>Loyal Customers</v>
      </c>
    </row>
    <row r="982" spans="1:41" x14ac:dyDescent="0.3">
      <c r="A982">
        <v>10983</v>
      </c>
      <c r="B982">
        <v>1952</v>
      </c>
      <c r="C982" t="s">
        <v>28</v>
      </c>
      <c r="D982" t="s">
        <v>35</v>
      </c>
      <c r="E982">
        <v>75278</v>
      </c>
      <c r="F982">
        <v>0</v>
      </c>
      <c r="G982">
        <v>0</v>
      </c>
      <c r="H982" s="1">
        <v>41303</v>
      </c>
      <c r="I982">
        <v>17</v>
      </c>
      <c r="J982">
        <v>304</v>
      </c>
      <c r="K982">
        <v>98</v>
      </c>
      <c r="L982">
        <v>230</v>
      </c>
      <c r="M982">
        <v>150</v>
      </c>
      <c r="N982">
        <v>74</v>
      </c>
      <c r="O982">
        <v>74</v>
      </c>
      <c r="P982">
        <v>1</v>
      </c>
      <c r="Q982">
        <v>6</v>
      </c>
      <c r="R982">
        <v>3</v>
      </c>
      <c r="S982">
        <v>13</v>
      </c>
      <c r="T982">
        <v>3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43</v>
      </c>
      <c r="AC982" s="13">
        <f>SUM(Table13[[#This Row],[MntWines]:[MntGoldProds]])</f>
        <v>930</v>
      </c>
      <c r="AD982" s="13">
        <f>AVERAGE(Table13[[#This Row],[MntWines]:[MntGoldProds]])</f>
        <v>155</v>
      </c>
      <c r="AG982">
        <f>SUM(Table13[[#This Row],[NumDealsPurchases]:[NumStorePurchases]])</f>
        <v>23</v>
      </c>
      <c r="AH982" s="14">
        <f>44232-Table13[[#This Row],[Dt_Customer]]</f>
        <v>2929</v>
      </c>
      <c r="AJ982" s="13">
        <f>Table13[[#This Row],[NumDealsPurchases]]/Table13[[#This Row],[Total Number of Purchases]]*100</f>
        <v>4.3478260869565215</v>
      </c>
      <c r="AK982">
        <f>6-ROUNDUP(_xlfn.PERCENTRANK.INC(Table13[Recency],Table13[[#This Row],[Recency]])*5, 0)</f>
        <v>5</v>
      </c>
      <c r="AL982" s="15">
        <f>ROUNDUP(_xlfn.PERCENTRANK.INC(Table13[Total Number of Purchases],Table13[[#This Row],[Total Number of Purchases]])*5,0)</f>
        <v>5</v>
      </c>
      <c r="AM982" s="15">
        <f>ROUNDUP(_xlfn.PERCENTRANK.INC(Table13[Total Spend],Table13[[#This Row],[Total Spend]])*5,0)</f>
        <v>4</v>
      </c>
      <c r="AN982" s="15" t="str">
        <f>Table13[[#This Row],[Recency Score]]&amp;Table13[[#This Row],[Frequency Score]]&amp;Table13[[#This Row],[Monetary Score]]</f>
        <v>554</v>
      </c>
      <c r="AO982" s="15" t="str">
        <f>IF(AN982="555","Champions",
IF(AND(LEFT(AN982,1)="5", MID(AN982,2,1)&gt;="3"),"Loyal Customers",
IF(MID(AN982,2,1)="5","Frequent Buyers",
IF(RIGHT(AN982,1)="5","Big Spenders",
IF(LEFT(AN982,1)="4","Potential Loyalists",
IF(LEFT(AN982,1)="3","Needs Attention",
IF(LEFT(AN982,1)="2","About to Sleep",
IF(LEFT(AN982,1)="1","Lost",
IF(LEFT(AN982,1)&lt;="2","At Risk","Others")))))))))</f>
        <v>Loyal Customers</v>
      </c>
    </row>
    <row r="983" spans="1:41" x14ac:dyDescent="0.3">
      <c r="A983">
        <v>7494</v>
      </c>
      <c r="B983">
        <v>1950</v>
      </c>
      <c r="C983" t="s">
        <v>37</v>
      </c>
      <c r="D983" t="s">
        <v>29</v>
      </c>
      <c r="E983">
        <v>42873</v>
      </c>
      <c r="F983">
        <v>1</v>
      </c>
      <c r="G983">
        <v>1</v>
      </c>
      <c r="H983" s="1">
        <v>41295</v>
      </c>
      <c r="I983">
        <v>11</v>
      </c>
      <c r="J983">
        <v>209</v>
      </c>
      <c r="K983">
        <v>0</v>
      </c>
      <c r="L983">
        <v>40</v>
      </c>
      <c r="M983">
        <v>3</v>
      </c>
      <c r="N983">
        <v>2</v>
      </c>
      <c r="O983">
        <v>15</v>
      </c>
      <c r="P983">
        <v>4</v>
      </c>
      <c r="Q983">
        <v>6</v>
      </c>
      <c r="R983">
        <v>1</v>
      </c>
      <c r="S983">
        <v>4</v>
      </c>
      <c r="T983">
        <v>8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32</v>
      </c>
      <c r="AC983" s="13">
        <f>SUM(Table13[[#This Row],[MntWines]:[MntGoldProds]])</f>
        <v>269</v>
      </c>
      <c r="AD983" s="13">
        <f>AVERAGE(Table13[[#This Row],[MntWines]:[MntGoldProds]])</f>
        <v>44.833333333333336</v>
      </c>
      <c r="AG983">
        <f>SUM(Table13[[#This Row],[NumDealsPurchases]:[NumStorePurchases]])</f>
        <v>15</v>
      </c>
      <c r="AH983" s="14">
        <f>44232-Table13[[#This Row],[Dt_Customer]]</f>
        <v>2937</v>
      </c>
      <c r="AJ983" s="13">
        <f>Table13[[#This Row],[NumDealsPurchases]]/Table13[[#This Row],[Total Number of Purchases]]*100</f>
        <v>26.666666666666668</v>
      </c>
      <c r="AK983">
        <f>6-ROUNDUP(_xlfn.PERCENTRANK.INC(Table13[Recency],Table13[[#This Row],[Recency]])*5, 0)</f>
        <v>5</v>
      </c>
      <c r="AL983" s="15">
        <f>ROUNDUP(_xlfn.PERCENTRANK.INC(Table13[Total Number of Purchases],Table13[[#This Row],[Total Number of Purchases]])*5,0)</f>
        <v>3</v>
      </c>
      <c r="AM983" s="15">
        <f>ROUNDUP(_xlfn.PERCENTRANK.INC(Table13[Total Spend],Table13[[#This Row],[Total Spend]])*5,0)</f>
        <v>3</v>
      </c>
      <c r="AN983" s="15" t="str">
        <f>Table13[[#This Row],[Recency Score]]&amp;Table13[[#This Row],[Frequency Score]]&amp;Table13[[#This Row],[Monetary Score]]</f>
        <v>533</v>
      </c>
      <c r="AO983" s="15" t="str">
        <f>IF(AN983="555","Champions",
IF(AND(LEFT(AN983,1)="5", MID(AN983,2,1)&gt;="3"),"Loyal Customers",
IF(MID(AN983,2,1)="5","Frequent Buyers",
IF(RIGHT(AN983,1)="5","Big Spenders",
IF(LEFT(AN983,1)="4","Potential Loyalists",
IF(LEFT(AN983,1)="3","Needs Attention",
IF(LEFT(AN983,1)="2","About to Sleep",
IF(LEFT(AN983,1)="1","Lost",
IF(LEFT(AN983,1)&lt;="2","At Risk","Others")))))))))</f>
        <v>Loyal Customers</v>
      </c>
    </row>
    <row r="984" spans="1:41" x14ac:dyDescent="0.3">
      <c r="A984">
        <v>1497</v>
      </c>
      <c r="B984">
        <v>1952</v>
      </c>
      <c r="C984" t="s">
        <v>28</v>
      </c>
      <c r="D984" t="s">
        <v>31</v>
      </c>
      <c r="E984">
        <v>47958</v>
      </c>
      <c r="F984">
        <v>0</v>
      </c>
      <c r="G984">
        <v>1</v>
      </c>
      <c r="H984" s="1">
        <v>41293</v>
      </c>
      <c r="I984">
        <v>8</v>
      </c>
      <c r="J984">
        <v>268</v>
      </c>
      <c r="K984">
        <v>11</v>
      </c>
      <c r="L984">
        <v>88</v>
      </c>
      <c r="M984">
        <v>15</v>
      </c>
      <c r="N984">
        <v>3</v>
      </c>
      <c r="O984">
        <v>22</v>
      </c>
      <c r="P984">
        <v>2</v>
      </c>
      <c r="Q984">
        <v>6</v>
      </c>
      <c r="R984">
        <v>3</v>
      </c>
      <c r="S984">
        <v>5</v>
      </c>
      <c r="T984">
        <v>5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43</v>
      </c>
      <c r="AC984" s="13">
        <f>SUM(Table13[[#This Row],[MntWines]:[MntGoldProds]])</f>
        <v>407</v>
      </c>
      <c r="AD984" s="13">
        <f>AVERAGE(Table13[[#This Row],[MntWines]:[MntGoldProds]])</f>
        <v>67.833333333333329</v>
      </c>
      <c r="AG984">
        <f>SUM(Table13[[#This Row],[NumDealsPurchases]:[NumStorePurchases]])</f>
        <v>16</v>
      </c>
      <c r="AH984" s="14">
        <f>44232-Table13[[#This Row],[Dt_Customer]]</f>
        <v>2939</v>
      </c>
      <c r="AJ984" s="13">
        <f>Table13[[#This Row],[NumDealsPurchases]]/Table13[[#This Row],[Total Number of Purchases]]*100</f>
        <v>12.5</v>
      </c>
      <c r="AK984">
        <f>6-ROUNDUP(_xlfn.PERCENTRANK.INC(Table13[Recency],Table13[[#This Row],[Recency]])*5, 0)</f>
        <v>5</v>
      </c>
      <c r="AL984" s="15">
        <f>ROUNDUP(_xlfn.PERCENTRANK.INC(Table13[Total Number of Purchases],Table13[[#This Row],[Total Number of Purchases]])*5,0)</f>
        <v>3</v>
      </c>
      <c r="AM984" s="15">
        <f>ROUNDUP(_xlfn.PERCENTRANK.INC(Table13[Total Spend],Table13[[#This Row],[Total Spend]])*5,0)</f>
        <v>3</v>
      </c>
      <c r="AN984" s="15" t="str">
        <f>Table13[[#This Row],[Recency Score]]&amp;Table13[[#This Row],[Frequency Score]]&amp;Table13[[#This Row],[Monetary Score]]</f>
        <v>533</v>
      </c>
      <c r="AO984" s="15" t="str">
        <f>IF(AN984="555","Champions",
IF(AND(LEFT(AN984,1)="5", MID(AN984,2,1)&gt;="3"),"Loyal Customers",
IF(MID(AN984,2,1)="5","Frequent Buyers",
IF(RIGHT(AN984,1)="5","Big Spenders",
IF(LEFT(AN984,1)="4","Potential Loyalists",
IF(LEFT(AN984,1)="3","Needs Attention",
IF(LEFT(AN984,1)="2","About to Sleep",
IF(LEFT(AN984,1)="1","Lost",
IF(LEFT(AN984,1)&lt;="2","At Risk","Others")))))))))</f>
        <v>Loyal Customers</v>
      </c>
    </row>
    <row r="985" spans="1:41" x14ac:dyDescent="0.3">
      <c r="A985">
        <v>8920</v>
      </c>
      <c r="B985">
        <v>1967</v>
      </c>
      <c r="C985" t="s">
        <v>41</v>
      </c>
      <c r="D985" t="s">
        <v>31</v>
      </c>
      <c r="E985">
        <v>59235</v>
      </c>
      <c r="F985">
        <v>1</v>
      </c>
      <c r="G985">
        <v>0</v>
      </c>
      <c r="H985" s="1">
        <v>41286</v>
      </c>
      <c r="I985">
        <v>4</v>
      </c>
      <c r="J985">
        <v>448</v>
      </c>
      <c r="K985">
        <v>40</v>
      </c>
      <c r="L985">
        <v>469</v>
      </c>
      <c r="M985">
        <v>80</v>
      </c>
      <c r="N985">
        <v>0</v>
      </c>
      <c r="O985">
        <v>91</v>
      </c>
      <c r="P985">
        <v>3</v>
      </c>
      <c r="Q985">
        <v>11</v>
      </c>
      <c r="R985">
        <v>2</v>
      </c>
      <c r="S985">
        <v>12</v>
      </c>
      <c r="T985">
        <v>7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40</v>
      </c>
      <c r="AC985" s="13">
        <f>SUM(Table13[[#This Row],[MntWines]:[MntGoldProds]])</f>
        <v>1128</v>
      </c>
      <c r="AD985" s="13">
        <f>AVERAGE(Table13[[#This Row],[MntWines]:[MntGoldProds]])</f>
        <v>188</v>
      </c>
      <c r="AG985">
        <f>SUM(Table13[[#This Row],[NumDealsPurchases]:[NumStorePurchases]])</f>
        <v>28</v>
      </c>
      <c r="AH985" s="14">
        <f>44232-Table13[[#This Row],[Dt_Customer]]</f>
        <v>2946</v>
      </c>
      <c r="AJ985" s="13">
        <f>Table13[[#This Row],[NumDealsPurchases]]/Table13[[#This Row],[Total Number of Purchases]]*100</f>
        <v>10.714285714285714</v>
      </c>
      <c r="AK985">
        <f>6-ROUNDUP(_xlfn.PERCENTRANK.INC(Table13[Recency],Table13[[#This Row],[Recency]])*5, 0)</f>
        <v>5</v>
      </c>
      <c r="AL985" s="15">
        <f>ROUNDUP(_xlfn.PERCENTRANK.INC(Table13[Total Number of Purchases],Table13[[#This Row],[Total Number of Purchases]])*5,0)</f>
        <v>5</v>
      </c>
      <c r="AM985" s="15">
        <f>ROUNDUP(_xlfn.PERCENTRANK.INC(Table13[Total Spend],Table13[[#This Row],[Total Spend]])*5,0)</f>
        <v>4</v>
      </c>
      <c r="AN985" s="15" t="str">
        <f>Table13[[#This Row],[Recency Score]]&amp;Table13[[#This Row],[Frequency Score]]&amp;Table13[[#This Row],[Monetary Score]]</f>
        <v>554</v>
      </c>
      <c r="AO985" s="15" t="str">
        <f>IF(AN985="555","Champions",
IF(AND(LEFT(AN985,1)="5", MID(AN985,2,1)&gt;="3"),"Loyal Customers",
IF(MID(AN985,2,1)="5","Frequent Buyers",
IF(RIGHT(AN985,1)="5","Big Spenders",
IF(LEFT(AN985,1)="4","Potential Loyalists",
IF(LEFT(AN985,1)="3","Needs Attention",
IF(LEFT(AN985,1)="2","About to Sleep",
IF(LEFT(AN985,1)="1","Lost",
IF(LEFT(AN985,1)&lt;="2","At Risk","Others")))))))))</f>
        <v>Loyal Customers</v>
      </c>
    </row>
    <row r="986" spans="1:41" x14ac:dyDescent="0.3">
      <c r="A986">
        <v>9595</v>
      </c>
      <c r="B986">
        <v>1961</v>
      </c>
      <c r="C986" t="s">
        <v>28</v>
      </c>
      <c r="D986" t="s">
        <v>35</v>
      </c>
      <c r="E986">
        <v>64260</v>
      </c>
      <c r="F986">
        <v>0</v>
      </c>
      <c r="G986">
        <v>0</v>
      </c>
      <c r="H986" s="1">
        <v>41285</v>
      </c>
      <c r="I986">
        <v>1</v>
      </c>
      <c r="J986">
        <v>539</v>
      </c>
      <c r="K986">
        <v>169</v>
      </c>
      <c r="L986">
        <v>816</v>
      </c>
      <c r="M986">
        <v>20</v>
      </c>
      <c r="N986">
        <v>0</v>
      </c>
      <c r="O986">
        <v>30</v>
      </c>
      <c r="P986">
        <v>1</v>
      </c>
      <c r="Q986">
        <v>4</v>
      </c>
      <c r="R986">
        <v>5</v>
      </c>
      <c r="S986">
        <v>4</v>
      </c>
      <c r="T986">
        <v>3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 t="s">
        <v>30</v>
      </c>
      <c r="AC986" s="13">
        <f>SUM(Table13[[#This Row],[MntWines]:[MntGoldProds]])</f>
        <v>1574</v>
      </c>
      <c r="AD986" s="13">
        <f>AVERAGE(Table13[[#This Row],[MntWines]:[MntGoldProds]])</f>
        <v>262.33333333333331</v>
      </c>
      <c r="AG986">
        <f>SUM(Table13[[#This Row],[NumDealsPurchases]:[NumStorePurchases]])</f>
        <v>14</v>
      </c>
      <c r="AH986" s="14">
        <f>44232-Table13[[#This Row],[Dt_Customer]]</f>
        <v>2947</v>
      </c>
      <c r="AJ986" s="13">
        <f>Table13[[#This Row],[NumDealsPurchases]]/Table13[[#This Row],[Total Number of Purchases]]*100</f>
        <v>7.1428571428571423</v>
      </c>
      <c r="AK986">
        <f>6-ROUNDUP(_xlfn.PERCENTRANK.INC(Table13[Recency],Table13[[#This Row],[Recency]])*5, 0)</f>
        <v>5</v>
      </c>
      <c r="AL986" s="15">
        <f>ROUNDUP(_xlfn.PERCENTRANK.INC(Table13[Total Number of Purchases],Table13[[#This Row],[Total Number of Purchases]])*5,0)</f>
        <v>3</v>
      </c>
      <c r="AM986" s="15">
        <f>ROUNDUP(_xlfn.PERCENTRANK.INC(Table13[Total Spend],Table13[[#This Row],[Total Spend]])*5,0)</f>
        <v>5</v>
      </c>
      <c r="AN986" s="15" t="str">
        <f>Table13[[#This Row],[Recency Score]]&amp;Table13[[#This Row],[Frequency Score]]&amp;Table13[[#This Row],[Monetary Score]]</f>
        <v>535</v>
      </c>
      <c r="AO986" s="15" t="str">
        <f>IF(AN986="555","Champions",
IF(AND(LEFT(AN986,1)="5", MID(AN986,2,1)&gt;="3"),"Loyal Customers",
IF(MID(AN986,2,1)="5","Frequent Buyers",
IF(RIGHT(AN986,1)="5","Big Spenders",
IF(LEFT(AN986,1)="4","Potential Loyalists",
IF(LEFT(AN986,1)="3","Needs Attention",
IF(LEFT(AN986,1)="2","About to Sleep",
IF(LEFT(AN986,1)="1","Lost",
IF(LEFT(AN986,1)&lt;="2","At Risk","Others")))))))))</f>
        <v>Loyal Customers</v>
      </c>
    </row>
    <row r="987" spans="1:41" x14ac:dyDescent="0.3">
      <c r="A987">
        <v>1772</v>
      </c>
      <c r="B987">
        <v>1975</v>
      </c>
      <c r="C987" t="s">
        <v>37</v>
      </c>
      <c r="D987" t="s">
        <v>33</v>
      </c>
      <c r="E987">
        <v>79174</v>
      </c>
      <c r="F987">
        <v>0</v>
      </c>
      <c r="G987">
        <v>0</v>
      </c>
      <c r="H987" s="1">
        <v>41285</v>
      </c>
      <c r="I987">
        <v>2</v>
      </c>
      <c r="J987">
        <v>1074</v>
      </c>
      <c r="K987">
        <v>37</v>
      </c>
      <c r="L987">
        <v>518</v>
      </c>
      <c r="M987">
        <v>193</v>
      </c>
      <c r="N987">
        <v>92</v>
      </c>
      <c r="O987">
        <v>129</v>
      </c>
      <c r="P987">
        <v>1</v>
      </c>
      <c r="Q987">
        <v>5</v>
      </c>
      <c r="R987">
        <v>6</v>
      </c>
      <c r="S987">
        <v>7</v>
      </c>
      <c r="T987">
        <v>2</v>
      </c>
      <c r="U987">
        <v>1</v>
      </c>
      <c r="V987">
        <v>0</v>
      </c>
      <c r="W987">
        <v>0</v>
      </c>
      <c r="X987">
        <v>0</v>
      </c>
      <c r="Y987">
        <v>1</v>
      </c>
      <c r="Z987">
        <v>1</v>
      </c>
      <c r="AA987">
        <v>0</v>
      </c>
      <c r="AB987" t="s">
        <v>32</v>
      </c>
      <c r="AC987" s="13">
        <f>SUM(Table13[[#This Row],[MntWines]:[MntGoldProds]])</f>
        <v>2043</v>
      </c>
      <c r="AD987" s="13">
        <f>AVERAGE(Table13[[#This Row],[MntWines]:[MntGoldProds]])</f>
        <v>340.5</v>
      </c>
      <c r="AG987">
        <f>SUM(Table13[[#This Row],[NumDealsPurchases]:[NumStorePurchases]])</f>
        <v>19</v>
      </c>
      <c r="AH987" s="14">
        <f>44232-Table13[[#This Row],[Dt_Customer]]</f>
        <v>2947</v>
      </c>
      <c r="AJ987" s="13">
        <f>Table13[[#This Row],[NumDealsPurchases]]/Table13[[#This Row],[Total Number of Purchases]]*100</f>
        <v>5.2631578947368416</v>
      </c>
      <c r="AK987">
        <f>6-ROUNDUP(_xlfn.PERCENTRANK.INC(Table13[Recency],Table13[[#This Row],[Recency]])*5, 0)</f>
        <v>5</v>
      </c>
      <c r="AL987" s="15">
        <f>ROUNDUP(_xlfn.PERCENTRANK.INC(Table13[Total Number of Purchases],Table13[[#This Row],[Total Number of Purchases]])*5,0)</f>
        <v>4</v>
      </c>
      <c r="AM987" s="15">
        <f>ROUNDUP(_xlfn.PERCENTRANK.INC(Table13[Total Spend],Table13[[#This Row],[Total Spend]])*5,0)</f>
        <v>5</v>
      </c>
      <c r="AN987" s="15" t="str">
        <f>Table13[[#This Row],[Recency Score]]&amp;Table13[[#This Row],[Frequency Score]]&amp;Table13[[#This Row],[Monetary Score]]</f>
        <v>545</v>
      </c>
      <c r="AO987" s="15" t="str">
        <f>IF(AN987="555","Champions",
IF(AND(LEFT(AN987,1)="5", MID(AN987,2,1)&gt;="3"),"Loyal Customers",
IF(MID(AN987,2,1)="5","Frequent Buyers",
IF(RIGHT(AN987,1)="5","Big Spenders",
IF(LEFT(AN987,1)="4","Potential Loyalists",
IF(LEFT(AN987,1)="3","Needs Attention",
IF(LEFT(AN987,1)="2","About to Sleep",
IF(LEFT(AN987,1)="1","Lost",
IF(LEFT(AN987,1)&lt;="2","At Risk","Others")))))))))</f>
        <v>Loyal Customers</v>
      </c>
    </row>
    <row r="988" spans="1:41" x14ac:dyDescent="0.3">
      <c r="A988">
        <v>9723</v>
      </c>
      <c r="B988">
        <v>1960</v>
      </c>
      <c r="C988" t="s">
        <v>28</v>
      </c>
      <c r="D988" t="s">
        <v>33</v>
      </c>
      <c r="E988">
        <v>67716</v>
      </c>
      <c r="F988">
        <v>0</v>
      </c>
      <c r="G988">
        <v>1</v>
      </c>
      <c r="H988" s="1">
        <v>41284</v>
      </c>
      <c r="I988">
        <v>8</v>
      </c>
      <c r="J988">
        <v>530</v>
      </c>
      <c r="K988">
        <v>142</v>
      </c>
      <c r="L988">
        <v>217</v>
      </c>
      <c r="M988">
        <v>62</v>
      </c>
      <c r="N988">
        <v>9</v>
      </c>
      <c r="O988">
        <v>56</v>
      </c>
      <c r="P988">
        <v>4</v>
      </c>
      <c r="Q988">
        <v>7</v>
      </c>
      <c r="R988">
        <v>4</v>
      </c>
      <c r="S988">
        <v>13</v>
      </c>
      <c r="T988">
        <v>5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  <c r="AB988" t="s">
        <v>32</v>
      </c>
      <c r="AC988" s="13">
        <f>SUM(Table13[[#This Row],[MntWines]:[MntGoldProds]])</f>
        <v>1016</v>
      </c>
      <c r="AD988" s="13">
        <f>AVERAGE(Table13[[#This Row],[MntWines]:[MntGoldProds]])</f>
        <v>169.33333333333334</v>
      </c>
      <c r="AG988">
        <f>SUM(Table13[[#This Row],[NumDealsPurchases]:[NumStorePurchases]])</f>
        <v>28</v>
      </c>
      <c r="AH988" s="14">
        <f>44232-Table13[[#This Row],[Dt_Customer]]</f>
        <v>2948</v>
      </c>
      <c r="AJ988" s="13">
        <f>Table13[[#This Row],[NumDealsPurchases]]/Table13[[#This Row],[Total Number of Purchases]]*100</f>
        <v>14.285714285714285</v>
      </c>
      <c r="AK988">
        <f>6-ROUNDUP(_xlfn.PERCENTRANK.INC(Table13[Recency],Table13[[#This Row],[Recency]])*5, 0)</f>
        <v>5</v>
      </c>
      <c r="AL988" s="15">
        <f>ROUNDUP(_xlfn.PERCENTRANK.INC(Table13[Total Number of Purchases],Table13[[#This Row],[Total Number of Purchases]])*5,0)</f>
        <v>5</v>
      </c>
      <c r="AM988" s="15">
        <f>ROUNDUP(_xlfn.PERCENTRANK.INC(Table13[Total Spend],Table13[[#This Row],[Total Spend]])*5,0)</f>
        <v>4</v>
      </c>
      <c r="AN988" s="15" t="str">
        <f>Table13[[#This Row],[Recency Score]]&amp;Table13[[#This Row],[Frequency Score]]&amp;Table13[[#This Row],[Monetary Score]]</f>
        <v>554</v>
      </c>
      <c r="AO988" s="15" t="str">
        <f>IF(AN988="555","Champions",
IF(AND(LEFT(AN988,1)="5", MID(AN988,2,1)&gt;="3"),"Loyal Customers",
IF(MID(AN988,2,1)="5","Frequent Buyers",
IF(RIGHT(AN988,1)="5","Big Spenders",
IF(LEFT(AN988,1)="4","Potential Loyalists",
IF(LEFT(AN988,1)="3","Needs Attention",
IF(LEFT(AN988,1)="2","About to Sleep",
IF(LEFT(AN988,1)="1","Lost",
IF(LEFT(AN988,1)&lt;="2","At Risk","Others")))))))))</f>
        <v>Loyal Customers</v>
      </c>
    </row>
    <row r="989" spans="1:41" x14ac:dyDescent="0.3">
      <c r="A989">
        <v>944</v>
      </c>
      <c r="B989">
        <v>1962</v>
      </c>
      <c r="C989" t="s">
        <v>28</v>
      </c>
      <c r="D989" t="s">
        <v>33</v>
      </c>
      <c r="E989">
        <v>56181</v>
      </c>
      <c r="F989">
        <v>0</v>
      </c>
      <c r="G989">
        <v>1</v>
      </c>
      <c r="H989" s="1">
        <v>41282</v>
      </c>
      <c r="I989">
        <v>6</v>
      </c>
      <c r="J989">
        <v>121</v>
      </c>
      <c r="K989">
        <v>103</v>
      </c>
      <c r="L989">
        <v>69</v>
      </c>
      <c r="M989">
        <v>8</v>
      </c>
      <c r="N989">
        <v>44</v>
      </c>
      <c r="O989">
        <v>48</v>
      </c>
      <c r="P989">
        <v>1</v>
      </c>
      <c r="Q989">
        <v>4</v>
      </c>
      <c r="R989">
        <v>2</v>
      </c>
      <c r="S989">
        <v>7</v>
      </c>
      <c r="T989">
        <v>4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30</v>
      </c>
      <c r="AC989" s="13">
        <f>SUM(Table13[[#This Row],[MntWines]:[MntGoldProds]])</f>
        <v>393</v>
      </c>
      <c r="AD989" s="13">
        <f>AVERAGE(Table13[[#This Row],[MntWines]:[MntGoldProds]])</f>
        <v>65.5</v>
      </c>
      <c r="AG989">
        <f>SUM(Table13[[#This Row],[NumDealsPurchases]:[NumStorePurchases]])</f>
        <v>14</v>
      </c>
      <c r="AH989" s="14">
        <f>44232-Table13[[#This Row],[Dt_Customer]]</f>
        <v>2950</v>
      </c>
      <c r="AJ989" s="13">
        <f>Table13[[#This Row],[NumDealsPurchases]]/Table13[[#This Row],[Total Number of Purchases]]*100</f>
        <v>7.1428571428571423</v>
      </c>
      <c r="AK989">
        <f>6-ROUNDUP(_xlfn.PERCENTRANK.INC(Table13[Recency],Table13[[#This Row],[Recency]])*5, 0)</f>
        <v>5</v>
      </c>
      <c r="AL989" s="15">
        <f>ROUNDUP(_xlfn.PERCENTRANK.INC(Table13[Total Number of Purchases],Table13[[#This Row],[Total Number of Purchases]])*5,0)</f>
        <v>3</v>
      </c>
      <c r="AM989" s="15">
        <f>ROUNDUP(_xlfn.PERCENTRANK.INC(Table13[Total Spend],Table13[[#This Row],[Total Spend]])*5,0)</f>
        <v>3</v>
      </c>
      <c r="AN989" s="15" t="str">
        <f>Table13[[#This Row],[Recency Score]]&amp;Table13[[#This Row],[Frequency Score]]&amp;Table13[[#This Row],[Monetary Score]]</f>
        <v>533</v>
      </c>
      <c r="AO989" s="15" t="str">
        <f>IF(AN989="555","Champions",
IF(AND(LEFT(AN989,1)="5", MID(AN989,2,1)&gt;="3"),"Loyal Customers",
IF(MID(AN989,2,1)="5","Frequent Buyers",
IF(RIGHT(AN989,1)="5","Big Spenders",
IF(LEFT(AN989,1)="4","Potential Loyalists",
IF(LEFT(AN989,1)="3","Needs Attention",
IF(LEFT(AN989,1)="2","About to Sleep",
IF(LEFT(AN989,1)="1","Lost",
IF(LEFT(AN989,1)&lt;="2","At Risk","Others")))))))))</f>
        <v>Loyal Customers</v>
      </c>
    </row>
    <row r="990" spans="1:41" x14ac:dyDescent="0.3">
      <c r="A990">
        <v>5341</v>
      </c>
      <c r="B990">
        <v>1962</v>
      </c>
      <c r="C990" t="s">
        <v>38</v>
      </c>
      <c r="D990" t="s">
        <v>29</v>
      </c>
      <c r="E990">
        <v>81975</v>
      </c>
      <c r="F990">
        <v>0</v>
      </c>
      <c r="G990">
        <v>1</v>
      </c>
      <c r="H990" s="1">
        <v>41279</v>
      </c>
      <c r="I990">
        <v>2</v>
      </c>
      <c r="J990">
        <v>983</v>
      </c>
      <c r="K990">
        <v>76</v>
      </c>
      <c r="L990">
        <v>184</v>
      </c>
      <c r="M990">
        <v>180</v>
      </c>
      <c r="N990">
        <v>138</v>
      </c>
      <c r="O990">
        <v>27</v>
      </c>
      <c r="P990">
        <v>1</v>
      </c>
      <c r="Q990">
        <v>6</v>
      </c>
      <c r="R990">
        <v>3</v>
      </c>
      <c r="S990">
        <v>4</v>
      </c>
      <c r="T990">
        <v>7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 t="s">
        <v>43</v>
      </c>
      <c r="AC990" s="13">
        <f>SUM(Table13[[#This Row],[MntWines]:[MntGoldProds]])</f>
        <v>1588</v>
      </c>
      <c r="AD990" s="13">
        <f>AVERAGE(Table13[[#This Row],[MntWines]:[MntGoldProds]])</f>
        <v>264.66666666666669</v>
      </c>
      <c r="AG990">
        <f>SUM(Table13[[#This Row],[NumDealsPurchases]:[NumStorePurchases]])</f>
        <v>14</v>
      </c>
      <c r="AH990" s="14">
        <f>44232-Table13[[#This Row],[Dt_Customer]]</f>
        <v>2953</v>
      </c>
      <c r="AJ990" s="13">
        <f>Table13[[#This Row],[NumDealsPurchases]]/Table13[[#This Row],[Total Number of Purchases]]*100</f>
        <v>7.1428571428571423</v>
      </c>
      <c r="AK990">
        <f>6-ROUNDUP(_xlfn.PERCENTRANK.INC(Table13[Recency],Table13[[#This Row],[Recency]])*5, 0)</f>
        <v>5</v>
      </c>
      <c r="AL990" s="15">
        <f>ROUNDUP(_xlfn.PERCENTRANK.INC(Table13[Total Number of Purchases],Table13[[#This Row],[Total Number of Purchases]])*5,0)</f>
        <v>3</v>
      </c>
      <c r="AM990" s="15">
        <f>ROUNDUP(_xlfn.PERCENTRANK.INC(Table13[Total Spend],Table13[[#This Row],[Total Spend]])*5,0)</f>
        <v>5</v>
      </c>
      <c r="AN990" s="15" t="str">
        <f>Table13[[#This Row],[Recency Score]]&amp;Table13[[#This Row],[Frequency Score]]&amp;Table13[[#This Row],[Monetary Score]]</f>
        <v>535</v>
      </c>
      <c r="AO990" s="15" t="str">
        <f>IF(AN990="555","Champions",
IF(AND(LEFT(AN990,1)="5", MID(AN990,2,1)&gt;="3"),"Loyal Customers",
IF(MID(AN990,2,1)="5","Frequent Buyers",
IF(RIGHT(AN990,1)="5","Big Spenders",
IF(LEFT(AN990,1)="4","Potential Loyalists",
IF(LEFT(AN990,1)="3","Needs Attention",
IF(LEFT(AN990,1)="2","About to Sleep",
IF(LEFT(AN990,1)="1","Lost",
IF(LEFT(AN990,1)&lt;="2","At Risk","Others")))))))))</f>
        <v>Loyal Customers</v>
      </c>
    </row>
    <row r="991" spans="1:41" x14ac:dyDescent="0.3">
      <c r="A991">
        <v>9256</v>
      </c>
      <c r="B991">
        <v>1971</v>
      </c>
      <c r="C991" t="s">
        <v>28</v>
      </c>
      <c r="D991" t="s">
        <v>31</v>
      </c>
      <c r="E991">
        <v>58350</v>
      </c>
      <c r="F991">
        <v>0</v>
      </c>
      <c r="G991">
        <v>1</v>
      </c>
      <c r="H991" s="1">
        <v>41278</v>
      </c>
      <c r="I991">
        <v>5</v>
      </c>
      <c r="J991">
        <v>493</v>
      </c>
      <c r="K991">
        <v>26</v>
      </c>
      <c r="L991">
        <v>206</v>
      </c>
      <c r="M991">
        <v>116</v>
      </c>
      <c r="N991">
        <v>80</v>
      </c>
      <c r="O991">
        <v>80</v>
      </c>
      <c r="P991">
        <v>4</v>
      </c>
      <c r="Q991">
        <v>8</v>
      </c>
      <c r="R991">
        <v>3</v>
      </c>
      <c r="S991">
        <v>12</v>
      </c>
      <c r="T991">
        <v>6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30</v>
      </c>
      <c r="AC991" s="13">
        <f>SUM(Table13[[#This Row],[MntWines]:[MntGoldProds]])</f>
        <v>1001</v>
      </c>
      <c r="AD991" s="13">
        <f>AVERAGE(Table13[[#This Row],[MntWines]:[MntGoldProds]])</f>
        <v>166.83333333333334</v>
      </c>
      <c r="AG991">
        <f>SUM(Table13[[#This Row],[NumDealsPurchases]:[NumStorePurchases]])</f>
        <v>27</v>
      </c>
      <c r="AH991" s="14">
        <f>44232-Table13[[#This Row],[Dt_Customer]]</f>
        <v>2954</v>
      </c>
      <c r="AJ991" s="13">
        <f>Table13[[#This Row],[NumDealsPurchases]]/Table13[[#This Row],[Total Number of Purchases]]*100</f>
        <v>14.814814814814813</v>
      </c>
      <c r="AK991">
        <f>6-ROUNDUP(_xlfn.PERCENTRANK.INC(Table13[Recency],Table13[[#This Row],[Recency]])*5, 0)</f>
        <v>5</v>
      </c>
      <c r="AL991" s="15">
        <f>ROUNDUP(_xlfn.PERCENTRANK.INC(Table13[Total Number of Purchases],Table13[[#This Row],[Total Number of Purchases]])*5,0)</f>
        <v>5</v>
      </c>
      <c r="AM991" s="15">
        <f>ROUNDUP(_xlfn.PERCENTRANK.INC(Table13[Total Spend],Table13[[#This Row],[Total Spend]])*5,0)</f>
        <v>4</v>
      </c>
      <c r="AN991" s="15" t="str">
        <f>Table13[[#This Row],[Recency Score]]&amp;Table13[[#This Row],[Frequency Score]]&amp;Table13[[#This Row],[Monetary Score]]</f>
        <v>554</v>
      </c>
      <c r="AO991" s="15" t="str">
        <f>IF(AN991="555","Champions",
IF(AND(LEFT(AN991,1)="5", MID(AN991,2,1)&gt;="3"),"Loyal Customers",
IF(MID(AN991,2,1)="5","Frequent Buyers",
IF(RIGHT(AN991,1)="5","Big Spenders",
IF(LEFT(AN991,1)="4","Potential Loyalists",
IF(LEFT(AN991,1)="3","Needs Attention",
IF(LEFT(AN991,1)="2","About to Sleep",
IF(LEFT(AN991,1)="1","Lost",
IF(LEFT(AN991,1)&lt;="2","At Risk","Others")))))))))</f>
        <v>Loyal Customers</v>
      </c>
    </row>
    <row r="992" spans="1:41" x14ac:dyDescent="0.3">
      <c r="A992">
        <v>6715</v>
      </c>
      <c r="B992">
        <v>1948</v>
      </c>
      <c r="C992" t="s">
        <v>37</v>
      </c>
      <c r="D992" t="s">
        <v>31</v>
      </c>
      <c r="E992">
        <v>60200</v>
      </c>
      <c r="F992">
        <v>0</v>
      </c>
      <c r="G992">
        <v>1</v>
      </c>
      <c r="H992" s="1">
        <v>41276</v>
      </c>
      <c r="I992">
        <v>3</v>
      </c>
      <c r="J992">
        <v>502</v>
      </c>
      <c r="K992">
        <v>19</v>
      </c>
      <c r="L992">
        <v>132</v>
      </c>
      <c r="M992">
        <v>0</v>
      </c>
      <c r="N992">
        <v>6</v>
      </c>
      <c r="O992">
        <v>26</v>
      </c>
      <c r="P992">
        <v>6</v>
      </c>
      <c r="Q992">
        <v>6</v>
      </c>
      <c r="R992">
        <v>2</v>
      </c>
      <c r="S992">
        <v>11</v>
      </c>
      <c r="T992">
        <v>6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30</v>
      </c>
      <c r="AC992" s="13">
        <f>SUM(Table13[[#This Row],[MntWines]:[MntGoldProds]])</f>
        <v>685</v>
      </c>
      <c r="AD992" s="13">
        <f>AVERAGE(Table13[[#This Row],[MntWines]:[MntGoldProds]])</f>
        <v>114.16666666666667</v>
      </c>
      <c r="AG992">
        <f>SUM(Table13[[#This Row],[NumDealsPurchases]:[NumStorePurchases]])</f>
        <v>25</v>
      </c>
      <c r="AH992" s="14">
        <f>44232-Table13[[#This Row],[Dt_Customer]]</f>
        <v>2956</v>
      </c>
      <c r="AJ992" s="13">
        <f>Table13[[#This Row],[NumDealsPurchases]]/Table13[[#This Row],[Total Number of Purchases]]*100</f>
        <v>24</v>
      </c>
      <c r="AK992">
        <f>6-ROUNDUP(_xlfn.PERCENTRANK.INC(Table13[Recency],Table13[[#This Row],[Recency]])*5, 0)</f>
        <v>5</v>
      </c>
      <c r="AL992" s="15">
        <f>ROUNDUP(_xlfn.PERCENTRANK.INC(Table13[Total Number of Purchases],Table13[[#This Row],[Total Number of Purchases]])*5,0)</f>
        <v>5</v>
      </c>
      <c r="AM992" s="15">
        <f>ROUNDUP(_xlfn.PERCENTRANK.INC(Table13[Total Spend],Table13[[#This Row],[Total Spend]])*5,0)</f>
        <v>4</v>
      </c>
      <c r="AN992" s="15" t="str">
        <f>Table13[[#This Row],[Recency Score]]&amp;Table13[[#This Row],[Frequency Score]]&amp;Table13[[#This Row],[Monetary Score]]</f>
        <v>554</v>
      </c>
      <c r="AO992" s="15" t="str">
        <f>IF(AN992="555","Champions",
IF(AND(LEFT(AN992,1)="5", MID(AN992,2,1)&gt;="3"),"Loyal Customers",
IF(MID(AN992,2,1)="5","Frequent Buyers",
IF(RIGHT(AN992,1)="5","Big Spenders",
IF(LEFT(AN992,1)="4","Potential Loyalists",
IF(LEFT(AN992,1)="3","Needs Attention",
IF(LEFT(AN992,1)="2","About to Sleep",
IF(LEFT(AN992,1)="1","Lost",
IF(LEFT(AN992,1)&lt;="2","At Risk","Others")))))))))</f>
        <v>Loyal Customers</v>
      </c>
    </row>
    <row r="993" spans="1:41" x14ac:dyDescent="0.3">
      <c r="A993">
        <v>1618</v>
      </c>
      <c r="B993">
        <v>1965</v>
      </c>
      <c r="C993" t="s">
        <v>28</v>
      </c>
      <c r="D993" t="s">
        <v>35</v>
      </c>
      <c r="E993">
        <v>56046</v>
      </c>
      <c r="F993">
        <v>0</v>
      </c>
      <c r="G993">
        <v>0</v>
      </c>
      <c r="H993" s="1">
        <v>41276</v>
      </c>
      <c r="I993">
        <v>9</v>
      </c>
      <c r="J993">
        <v>577</v>
      </c>
      <c r="K993">
        <v>0</v>
      </c>
      <c r="L993">
        <v>64</v>
      </c>
      <c r="M993">
        <v>0</v>
      </c>
      <c r="N993">
        <v>0</v>
      </c>
      <c r="O993">
        <v>51</v>
      </c>
      <c r="P993">
        <v>2</v>
      </c>
      <c r="Q993">
        <v>10</v>
      </c>
      <c r="R993">
        <v>1</v>
      </c>
      <c r="S993">
        <v>8</v>
      </c>
      <c r="T993">
        <v>8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1</v>
      </c>
      <c r="AA993">
        <v>0</v>
      </c>
      <c r="AB993" t="s">
        <v>39</v>
      </c>
      <c r="AC993" s="13">
        <f>SUM(Table13[[#This Row],[MntWines]:[MntGoldProds]])</f>
        <v>692</v>
      </c>
      <c r="AD993" s="13">
        <f>AVERAGE(Table13[[#This Row],[MntWines]:[MntGoldProds]])</f>
        <v>115.33333333333333</v>
      </c>
      <c r="AG993">
        <f>SUM(Table13[[#This Row],[NumDealsPurchases]:[NumStorePurchases]])</f>
        <v>21</v>
      </c>
      <c r="AH993" s="14">
        <f>44232-Table13[[#This Row],[Dt_Customer]]</f>
        <v>2956</v>
      </c>
      <c r="AJ993" s="13">
        <f>Table13[[#This Row],[NumDealsPurchases]]/Table13[[#This Row],[Total Number of Purchases]]*100</f>
        <v>9.5238095238095237</v>
      </c>
      <c r="AK993">
        <f>6-ROUNDUP(_xlfn.PERCENTRANK.INC(Table13[Recency],Table13[[#This Row],[Recency]])*5, 0)</f>
        <v>5</v>
      </c>
      <c r="AL993" s="15">
        <f>ROUNDUP(_xlfn.PERCENTRANK.INC(Table13[Total Number of Purchases],Table13[[#This Row],[Total Number of Purchases]])*5,0)</f>
        <v>4</v>
      </c>
      <c r="AM993" s="15">
        <f>ROUNDUP(_xlfn.PERCENTRANK.INC(Table13[Total Spend],Table13[[#This Row],[Total Spend]])*5,0)</f>
        <v>4</v>
      </c>
      <c r="AN993" s="15" t="str">
        <f>Table13[[#This Row],[Recency Score]]&amp;Table13[[#This Row],[Frequency Score]]&amp;Table13[[#This Row],[Monetary Score]]</f>
        <v>544</v>
      </c>
      <c r="AO993" s="15" t="str">
        <f>IF(AN993="555","Champions",
IF(AND(LEFT(AN993,1)="5", MID(AN993,2,1)&gt;="3"),"Loyal Customers",
IF(MID(AN993,2,1)="5","Frequent Buyers",
IF(RIGHT(AN993,1)="5","Big Spenders",
IF(LEFT(AN993,1)="4","Potential Loyalists",
IF(LEFT(AN993,1)="3","Needs Attention",
IF(LEFT(AN993,1)="2","About to Sleep",
IF(LEFT(AN993,1)="1","Lost",
IF(LEFT(AN993,1)&lt;="2","At Risk","Others")))))))))</f>
        <v>Loyal Customers</v>
      </c>
    </row>
    <row r="994" spans="1:41" x14ac:dyDescent="0.3">
      <c r="A994">
        <v>7261</v>
      </c>
      <c r="B994">
        <v>1971</v>
      </c>
      <c r="C994" t="s">
        <v>28</v>
      </c>
      <c r="D994" t="s">
        <v>35</v>
      </c>
      <c r="E994">
        <v>34600</v>
      </c>
      <c r="F994">
        <v>1</v>
      </c>
      <c r="G994">
        <v>1</v>
      </c>
      <c r="H994" s="1">
        <v>41275</v>
      </c>
      <c r="I994">
        <v>8</v>
      </c>
      <c r="J994">
        <v>199</v>
      </c>
      <c r="K994">
        <v>33</v>
      </c>
      <c r="L994">
        <v>60</v>
      </c>
      <c r="M994">
        <v>8</v>
      </c>
      <c r="N994">
        <v>3</v>
      </c>
      <c r="O994">
        <v>15</v>
      </c>
      <c r="P994">
        <v>5</v>
      </c>
      <c r="Q994">
        <v>5</v>
      </c>
      <c r="R994">
        <v>2</v>
      </c>
      <c r="S994">
        <v>5</v>
      </c>
      <c r="T994">
        <v>8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 t="s">
        <v>30</v>
      </c>
      <c r="AC994" s="13">
        <f>SUM(Table13[[#This Row],[MntWines]:[MntGoldProds]])</f>
        <v>318</v>
      </c>
      <c r="AD994" s="13">
        <f>AVERAGE(Table13[[#This Row],[MntWines]:[MntGoldProds]])</f>
        <v>53</v>
      </c>
      <c r="AG994">
        <f>SUM(Table13[[#This Row],[NumDealsPurchases]:[NumStorePurchases]])</f>
        <v>17</v>
      </c>
      <c r="AH994" s="14">
        <f>44232-Table13[[#This Row],[Dt_Customer]]</f>
        <v>2957</v>
      </c>
      <c r="AJ994" s="13">
        <f>Table13[[#This Row],[NumDealsPurchases]]/Table13[[#This Row],[Total Number of Purchases]]*100</f>
        <v>29.411764705882355</v>
      </c>
      <c r="AK994">
        <f>6-ROUNDUP(_xlfn.PERCENTRANK.INC(Table13[Recency],Table13[[#This Row],[Recency]])*5, 0)</f>
        <v>5</v>
      </c>
      <c r="AL994" s="15">
        <f>ROUNDUP(_xlfn.PERCENTRANK.INC(Table13[Total Number of Purchases],Table13[[#This Row],[Total Number of Purchases]])*5,0)</f>
        <v>3</v>
      </c>
      <c r="AM994" s="15">
        <f>ROUNDUP(_xlfn.PERCENTRANK.INC(Table13[Total Spend],Table13[[#This Row],[Total Spend]])*5,0)</f>
        <v>3</v>
      </c>
      <c r="AN994" s="15" t="str">
        <f>Table13[[#This Row],[Recency Score]]&amp;Table13[[#This Row],[Frequency Score]]&amp;Table13[[#This Row],[Monetary Score]]</f>
        <v>533</v>
      </c>
      <c r="AO994" s="15" t="str">
        <f>IF(AN994="555","Champions",
IF(AND(LEFT(AN994,1)="5", MID(AN994,2,1)&gt;="3"),"Loyal Customers",
IF(MID(AN994,2,1)="5","Frequent Buyers",
IF(RIGHT(AN994,1)="5","Big Spenders",
IF(LEFT(AN994,1)="4","Potential Loyalists",
IF(LEFT(AN994,1)="3","Needs Attention",
IF(LEFT(AN994,1)="2","About to Sleep",
IF(LEFT(AN994,1)="1","Lost",
IF(LEFT(AN994,1)&lt;="2","At Risk","Others")))))))))</f>
        <v>Loyal Customers</v>
      </c>
    </row>
    <row r="995" spans="1:41" x14ac:dyDescent="0.3">
      <c r="A995">
        <v>2452</v>
      </c>
      <c r="B995">
        <v>1971</v>
      </c>
      <c r="C995" t="s">
        <v>28</v>
      </c>
      <c r="D995" t="s">
        <v>35</v>
      </c>
      <c r="E995">
        <v>34600</v>
      </c>
      <c r="F995">
        <v>1</v>
      </c>
      <c r="G995">
        <v>1</v>
      </c>
      <c r="H995" s="1">
        <v>41275</v>
      </c>
      <c r="I995">
        <v>8</v>
      </c>
      <c r="J995">
        <v>199</v>
      </c>
      <c r="K995">
        <v>33</v>
      </c>
      <c r="L995">
        <v>60</v>
      </c>
      <c r="M995">
        <v>8</v>
      </c>
      <c r="N995">
        <v>3</v>
      </c>
      <c r="O995">
        <v>15</v>
      </c>
      <c r="P995">
        <v>5</v>
      </c>
      <c r="Q995">
        <v>5</v>
      </c>
      <c r="R995">
        <v>2</v>
      </c>
      <c r="S995">
        <v>5</v>
      </c>
      <c r="T995">
        <v>8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0</v>
      </c>
      <c r="AB995" t="s">
        <v>30</v>
      </c>
      <c r="AC995" s="13">
        <f>SUM(Table13[[#This Row],[MntWines]:[MntGoldProds]])</f>
        <v>318</v>
      </c>
      <c r="AD995" s="13">
        <f>AVERAGE(Table13[[#This Row],[MntWines]:[MntGoldProds]])</f>
        <v>53</v>
      </c>
      <c r="AG995">
        <f>SUM(Table13[[#This Row],[NumDealsPurchases]:[NumStorePurchases]])</f>
        <v>17</v>
      </c>
      <c r="AH995" s="14">
        <f>44232-Table13[[#This Row],[Dt_Customer]]</f>
        <v>2957</v>
      </c>
      <c r="AJ995" s="13">
        <f>Table13[[#This Row],[NumDealsPurchases]]/Table13[[#This Row],[Total Number of Purchases]]*100</f>
        <v>29.411764705882355</v>
      </c>
      <c r="AK995">
        <f>6-ROUNDUP(_xlfn.PERCENTRANK.INC(Table13[Recency],Table13[[#This Row],[Recency]])*5, 0)</f>
        <v>5</v>
      </c>
      <c r="AL995" s="15">
        <f>ROUNDUP(_xlfn.PERCENTRANK.INC(Table13[Total Number of Purchases],Table13[[#This Row],[Total Number of Purchases]])*5,0)</f>
        <v>3</v>
      </c>
      <c r="AM995" s="15">
        <f>ROUNDUP(_xlfn.PERCENTRANK.INC(Table13[Total Spend],Table13[[#This Row],[Total Spend]])*5,0)</f>
        <v>3</v>
      </c>
      <c r="AN995" s="15" t="str">
        <f>Table13[[#This Row],[Recency Score]]&amp;Table13[[#This Row],[Frequency Score]]&amp;Table13[[#This Row],[Monetary Score]]</f>
        <v>533</v>
      </c>
      <c r="AO995" s="15" t="str">
        <f>IF(AN995="555","Champions",
IF(AND(LEFT(AN995,1)="5", MID(AN995,2,1)&gt;="3"),"Loyal Customers",
IF(MID(AN995,2,1)="5","Frequent Buyers",
IF(RIGHT(AN995,1)="5","Big Spenders",
IF(LEFT(AN995,1)="4","Potential Loyalists",
IF(LEFT(AN995,1)="3","Needs Attention",
IF(LEFT(AN995,1)="2","About to Sleep",
IF(LEFT(AN995,1)="1","Lost",
IF(LEFT(AN995,1)&lt;="2","At Risk","Others")))))))))</f>
        <v>Loyal Customers</v>
      </c>
    </row>
    <row r="996" spans="1:41" x14ac:dyDescent="0.3">
      <c r="A996">
        <v>7141</v>
      </c>
      <c r="B996">
        <v>1986</v>
      </c>
      <c r="C996" t="s">
        <v>41</v>
      </c>
      <c r="D996" t="s">
        <v>31</v>
      </c>
      <c r="E996">
        <v>21888</v>
      </c>
      <c r="F996">
        <v>1</v>
      </c>
      <c r="G996">
        <v>0</v>
      </c>
      <c r="H996" s="1">
        <v>41272</v>
      </c>
      <c r="I996">
        <v>15</v>
      </c>
      <c r="J996">
        <v>88</v>
      </c>
      <c r="K996">
        <v>10</v>
      </c>
      <c r="L996">
        <v>46</v>
      </c>
      <c r="M996">
        <v>2</v>
      </c>
      <c r="N996">
        <v>3</v>
      </c>
      <c r="O996">
        <v>64</v>
      </c>
      <c r="P996">
        <v>4</v>
      </c>
      <c r="Q996">
        <v>5</v>
      </c>
      <c r="R996">
        <v>1</v>
      </c>
      <c r="S996">
        <v>2</v>
      </c>
      <c r="T996">
        <v>10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 t="s">
        <v>30</v>
      </c>
      <c r="AC996" s="13">
        <f>SUM(Table13[[#This Row],[MntWines]:[MntGoldProds]])</f>
        <v>213</v>
      </c>
      <c r="AD996" s="13">
        <f>AVERAGE(Table13[[#This Row],[MntWines]:[MntGoldProds]])</f>
        <v>35.5</v>
      </c>
      <c r="AG996">
        <f>SUM(Table13[[#This Row],[NumDealsPurchases]:[NumStorePurchases]])</f>
        <v>12</v>
      </c>
      <c r="AH996" s="14">
        <f>44232-Table13[[#This Row],[Dt_Customer]]</f>
        <v>2960</v>
      </c>
      <c r="AJ996" s="13">
        <f>Table13[[#This Row],[NumDealsPurchases]]/Table13[[#This Row],[Total Number of Purchases]]*100</f>
        <v>33.333333333333329</v>
      </c>
      <c r="AK996">
        <f>6-ROUNDUP(_xlfn.PERCENTRANK.INC(Table13[Recency],Table13[[#This Row],[Recency]])*5, 0)</f>
        <v>5</v>
      </c>
      <c r="AL996" s="15">
        <f>ROUNDUP(_xlfn.PERCENTRANK.INC(Table13[Total Number of Purchases],Table13[[#This Row],[Total Number of Purchases]])*5,0)</f>
        <v>3</v>
      </c>
      <c r="AM996" s="15">
        <f>ROUNDUP(_xlfn.PERCENTRANK.INC(Table13[Total Spend],Table13[[#This Row],[Total Spend]])*5,0)</f>
        <v>3</v>
      </c>
      <c r="AN996" s="15" t="str">
        <f>Table13[[#This Row],[Recency Score]]&amp;Table13[[#This Row],[Frequency Score]]&amp;Table13[[#This Row],[Monetary Score]]</f>
        <v>533</v>
      </c>
      <c r="AO996" s="15" t="str">
        <f>IF(AN996="555","Champions",
IF(AND(LEFT(AN996,1)="5", MID(AN996,2,1)&gt;="3"),"Loyal Customers",
IF(MID(AN996,2,1)="5","Frequent Buyers",
IF(RIGHT(AN996,1)="5","Big Spenders",
IF(LEFT(AN996,1)="4","Potential Loyalists",
IF(LEFT(AN996,1)="3","Needs Attention",
IF(LEFT(AN996,1)="2","About to Sleep",
IF(LEFT(AN996,1)="1","Lost",
IF(LEFT(AN996,1)&lt;="2","At Risk","Others")))))))))</f>
        <v>Loyal Customers</v>
      </c>
    </row>
    <row r="997" spans="1:41" x14ac:dyDescent="0.3">
      <c r="A997">
        <v>5114</v>
      </c>
      <c r="B997">
        <v>1965</v>
      </c>
      <c r="C997" t="s">
        <v>41</v>
      </c>
      <c r="D997" t="s">
        <v>33</v>
      </c>
      <c r="E997">
        <v>74806</v>
      </c>
      <c r="F997">
        <v>0</v>
      </c>
      <c r="G997">
        <v>1</v>
      </c>
      <c r="H997" s="1">
        <v>41262</v>
      </c>
      <c r="I997">
        <v>1</v>
      </c>
      <c r="J997">
        <v>670</v>
      </c>
      <c r="K997">
        <v>9</v>
      </c>
      <c r="L997">
        <v>249</v>
      </c>
      <c r="M997">
        <v>0</v>
      </c>
      <c r="N997">
        <v>28</v>
      </c>
      <c r="O997">
        <v>9</v>
      </c>
      <c r="P997">
        <v>2</v>
      </c>
      <c r="Q997">
        <v>5</v>
      </c>
      <c r="R997">
        <v>4</v>
      </c>
      <c r="S997">
        <v>5</v>
      </c>
      <c r="T997">
        <v>4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t="s">
        <v>36</v>
      </c>
      <c r="AC997" s="13">
        <f>SUM(Table13[[#This Row],[MntWines]:[MntGoldProds]])</f>
        <v>965</v>
      </c>
      <c r="AD997" s="13">
        <f>AVERAGE(Table13[[#This Row],[MntWines]:[MntGoldProds]])</f>
        <v>160.83333333333334</v>
      </c>
      <c r="AG997">
        <f>SUM(Table13[[#This Row],[NumDealsPurchases]:[NumStorePurchases]])</f>
        <v>16</v>
      </c>
      <c r="AH997" s="14">
        <f>44232-Table13[[#This Row],[Dt_Customer]]</f>
        <v>2970</v>
      </c>
      <c r="AJ997" s="13">
        <f>Table13[[#This Row],[NumDealsPurchases]]/Table13[[#This Row],[Total Number of Purchases]]*100</f>
        <v>12.5</v>
      </c>
      <c r="AK997">
        <f>6-ROUNDUP(_xlfn.PERCENTRANK.INC(Table13[Recency],Table13[[#This Row],[Recency]])*5, 0)</f>
        <v>5</v>
      </c>
      <c r="AL997" s="15">
        <f>ROUNDUP(_xlfn.PERCENTRANK.INC(Table13[Total Number of Purchases],Table13[[#This Row],[Total Number of Purchases]])*5,0)</f>
        <v>3</v>
      </c>
      <c r="AM997" s="15">
        <f>ROUNDUP(_xlfn.PERCENTRANK.INC(Table13[Total Spend],Table13[[#This Row],[Total Spend]])*5,0)</f>
        <v>4</v>
      </c>
      <c r="AN997" s="15" t="str">
        <f>Table13[[#This Row],[Recency Score]]&amp;Table13[[#This Row],[Frequency Score]]&amp;Table13[[#This Row],[Monetary Score]]</f>
        <v>534</v>
      </c>
      <c r="AO997" s="15" t="str">
        <f>IF(AN997="555","Champions",
IF(AND(LEFT(AN997,1)="5", MID(AN997,2,1)&gt;="3"),"Loyal Customers",
IF(MID(AN997,2,1)="5","Frequent Buyers",
IF(RIGHT(AN997,1)="5","Big Spenders",
IF(LEFT(AN997,1)="4","Potential Loyalists",
IF(LEFT(AN997,1)="3","Needs Attention",
IF(LEFT(AN997,1)="2","About to Sleep",
IF(LEFT(AN997,1)="1","Lost",
IF(LEFT(AN997,1)&lt;="2","At Risk","Others")))))))))</f>
        <v>Loyal Customers</v>
      </c>
    </row>
    <row r="998" spans="1:41" x14ac:dyDescent="0.3">
      <c r="A998">
        <v>340</v>
      </c>
      <c r="B998">
        <v>1970</v>
      </c>
      <c r="C998" t="s">
        <v>28</v>
      </c>
      <c r="D998" t="s">
        <v>29</v>
      </c>
      <c r="E998">
        <v>72967</v>
      </c>
      <c r="F998">
        <v>0</v>
      </c>
      <c r="G998">
        <v>1</v>
      </c>
      <c r="H998" s="1">
        <v>41258</v>
      </c>
      <c r="I998">
        <v>1</v>
      </c>
      <c r="J998">
        <v>158</v>
      </c>
      <c r="K998">
        <v>35</v>
      </c>
      <c r="L998">
        <v>179</v>
      </c>
      <c r="M998">
        <v>0</v>
      </c>
      <c r="N998">
        <v>0</v>
      </c>
      <c r="O998">
        <v>125</v>
      </c>
      <c r="P998">
        <v>2</v>
      </c>
      <c r="Q998">
        <v>7</v>
      </c>
      <c r="R998">
        <v>2</v>
      </c>
      <c r="S998">
        <v>8</v>
      </c>
      <c r="T998">
        <v>5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1</v>
      </c>
      <c r="AA998">
        <v>0</v>
      </c>
      <c r="AB998" t="s">
        <v>39</v>
      </c>
      <c r="AC998" s="13">
        <f>SUM(Table13[[#This Row],[MntWines]:[MntGoldProds]])</f>
        <v>497</v>
      </c>
      <c r="AD998" s="13">
        <f>AVERAGE(Table13[[#This Row],[MntWines]:[MntGoldProds]])</f>
        <v>82.833333333333329</v>
      </c>
      <c r="AG998">
        <f>SUM(Table13[[#This Row],[NumDealsPurchases]:[NumStorePurchases]])</f>
        <v>19</v>
      </c>
      <c r="AH998" s="14">
        <f>44232-Table13[[#This Row],[Dt_Customer]]</f>
        <v>2974</v>
      </c>
      <c r="AJ998" s="13">
        <f>Table13[[#This Row],[NumDealsPurchases]]/Table13[[#This Row],[Total Number of Purchases]]*100</f>
        <v>10.526315789473683</v>
      </c>
      <c r="AK998">
        <f>6-ROUNDUP(_xlfn.PERCENTRANK.INC(Table13[Recency],Table13[[#This Row],[Recency]])*5, 0)</f>
        <v>5</v>
      </c>
      <c r="AL998" s="15">
        <f>ROUNDUP(_xlfn.PERCENTRANK.INC(Table13[Total Number of Purchases],Table13[[#This Row],[Total Number of Purchases]])*5,0)</f>
        <v>4</v>
      </c>
      <c r="AM998" s="15">
        <f>ROUNDUP(_xlfn.PERCENTRANK.INC(Table13[Total Spend],Table13[[#This Row],[Total Spend]])*5,0)</f>
        <v>3</v>
      </c>
      <c r="AN998" s="15" t="str">
        <f>Table13[[#This Row],[Recency Score]]&amp;Table13[[#This Row],[Frequency Score]]&amp;Table13[[#This Row],[Monetary Score]]</f>
        <v>543</v>
      </c>
      <c r="AO998" s="15" t="str">
        <f>IF(AN998="555","Champions",
IF(AND(LEFT(AN998,1)="5", MID(AN998,2,1)&gt;="3"),"Loyal Customers",
IF(MID(AN998,2,1)="5","Frequent Buyers",
IF(RIGHT(AN998,1)="5","Big Spenders",
IF(LEFT(AN998,1)="4","Potential Loyalists",
IF(LEFT(AN998,1)="3","Needs Attention",
IF(LEFT(AN998,1)="2","About to Sleep",
IF(LEFT(AN998,1)="1","Lost",
IF(LEFT(AN998,1)&lt;="2","At Risk","Others")))))))))</f>
        <v>Loyal Customers</v>
      </c>
    </row>
    <row r="999" spans="1:41" x14ac:dyDescent="0.3">
      <c r="A999">
        <v>6184</v>
      </c>
      <c r="B999">
        <v>1969</v>
      </c>
      <c r="C999" t="s">
        <v>37</v>
      </c>
      <c r="D999" t="s">
        <v>33</v>
      </c>
      <c r="E999">
        <v>68462</v>
      </c>
      <c r="F999">
        <v>0</v>
      </c>
      <c r="G999">
        <v>0</v>
      </c>
      <c r="H999" s="1">
        <v>41255</v>
      </c>
      <c r="I999">
        <v>6</v>
      </c>
      <c r="J999">
        <v>561</v>
      </c>
      <c r="K999">
        <v>64</v>
      </c>
      <c r="L999">
        <v>785</v>
      </c>
      <c r="M999">
        <v>84</v>
      </c>
      <c r="N999">
        <v>128</v>
      </c>
      <c r="O999">
        <v>48</v>
      </c>
      <c r="P999">
        <v>1</v>
      </c>
      <c r="Q999">
        <v>3</v>
      </c>
      <c r="R999">
        <v>3</v>
      </c>
      <c r="S999">
        <v>8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30</v>
      </c>
      <c r="AC999" s="13">
        <f>SUM(Table13[[#This Row],[MntWines]:[MntGoldProds]])</f>
        <v>1670</v>
      </c>
      <c r="AD999" s="13">
        <f>AVERAGE(Table13[[#This Row],[MntWines]:[MntGoldProds]])</f>
        <v>278.33333333333331</v>
      </c>
      <c r="AG999">
        <f>SUM(Table13[[#This Row],[NumDealsPurchases]:[NumStorePurchases]])</f>
        <v>15</v>
      </c>
      <c r="AH999" s="14">
        <f>44232-Table13[[#This Row],[Dt_Customer]]</f>
        <v>2977</v>
      </c>
      <c r="AJ999" s="13">
        <f>Table13[[#This Row],[NumDealsPurchases]]/Table13[[#This Row],[Total Number of Purchases]]*100</f>
        <v>6.666666666666667</v>
      </c>
      <c r="AK999">
        <f>6-ROUNDUP(_xlfn.PERCENTRANK.INC(Table13[Recency],Table13[[#This Row],[Recency]])*5, 0)</f>
        <v>5</v>
      </c>
      <c r="AL999" s="15">
        <f>ROUNDUP(_xlfn.PERCENTRANK.INC(Table13[Total Number of Purchases],Table13[[#This Row],[Total Number of Purchases]])*5,0)</f>
        <v>3</v>
      </c>
      <c r="AM999" s="15">
        <f>ROUNDUP(_xlfn.PERCENTRANK.INC(Table13[Total Spend],Table13[[#This Row],[Total Spend]])*5,0)</f>
        <v>5</v>
      </c>
      <c r="AN999" s="15" t="str">
        <f>Table13[[#This Row],[Recency Score]]&amp;Table13[[#This Row],[Frequency Score]]&amp;Table13[[#This Row],[Monetary Score]]</f>
        <v>535</v>
      </c>
      <c r="AO999" s="15" t="str">
        <f>IF(AN999="555","Champions",
IF(AND(LEFT(AN999,1)="5", MID(AN999,2,1)&gt;="3"),"Loyal Customers",
IF(MID(AN999,2,1)="5","Frequent Buyers",
IF(RIGHT(AN999,1)="5","Big Spenders",
IF(LEFT(AN999,1)="4","Potential Loyalists",
IF(LEFT(AN999,1)="3","Needs Attention",
IF(LEFT(AN999,1)="2","About to Sleep",
IF(LEFT(AN999,1)="1","Lost",
IF(LEFT(AN999,1)&lt;="2","At Risk","Others")))))))))</f>
        <v>Loyal Customers</v>
      </c>
    </row>
    <row r="1000" spans="1:41" x14ac:dyDescent="0.3">
      <c r="A1000">
        <v>6878</v>
      </c>
      <c r="B1000">
        <v>1954</v>
      </c>
      <c r="C1000" t="s">
        <v>28</v>
      </c>
      <c r="D1000" t="s">
        <v>42</v>
      </c>
      <c r="E1000">
        <v>27421</v>
      </c>
      <c r="F1000">
        <v>0</v>
      </c>
      <c r="G1000">
        <v>0</v>
      </c>
      <c r="H1000" s="1">
        <v>41255</v>
      </c>
      <c r="I1000">
        <v>14</v>
      </c>
      <c r="J1000">
        <v>43</v>
      </c>
      <c r="K1000">
        <v>12</v>
      </c>
      <c r="L1000">
        <v>96</v>
      </c>
      <c r="M1000">
        <v>78</v>
      </c>
      <c r="N1000">
        <v>40</v>
      </c>
      <c r="O1000">
        <v>55</v>
      </c>
      <c r="P1000">
        <v>3</v>
      </c>
      <c r="Q1000">
        <v>4</v>
      </c>
      <c r="R1000">
        <v>1</v>
      </c>
      <c r="S1000">
        <v>6</v>
      </c>
      <c r="T1000">
        <v>7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30</v>
      </c>
      <c r="AC1000" s="13">
        <f>SUM(Table13[[#This Row],[MntWines]:[MntGoldProds]])</f>
        <v>324</v>
      </c>
      <c r="AD1000" s="13">
        <f>AVERAGE(Table13[[#This Row],[MntWines]:[MntGoldProds]])</f>
        <v>54</v>
      </c>
      <c r="AG1000">
        <f>SUM(Table13[[#This Row],[NumDealsPurchases]:[NumStorePurchases]])</f>
        <v>14</v>
      </c>
      <c r="AH1000" s="14">
        <f>44232-Table13[[#This Row],[Dt_Customer]]</f>
        <v>2977</v>
      </c>
      <c r="AJ1000" s="13">
        <f>Table13[[#This Row],[NumDealsPurchases]]/Table13[[#This Row],[Total Number of Purchases]]*100</f>
        <v>21.428571428571427</v>
      </c>
      <c r="AK1000">
        <f>6-ROUNDUP(_xlfn.PERCENTRANK.INC(Table13[Recency],Table13[[#This Row],[Recency]])*5, 0)</f>
        <v>5</v>
      </c>
      <c r="AL1000" s="15">
        <f>ROUNDUP(_xlfn.PERCENTRANK.INC(Table13[Total Number of Purchases],Table13[[#This Row],[Total Number of Purchases]])*5,0)</f>
        <v>3</v>
      </c>
      <c r="AM1000" s="15">
        <f>ROUNDUP(_xlfn.PERCENTRANK.INC(Table13[Total Spend],Table13[[#This Row],[Total Spend]])*5,0)</f>
        <v>3</v>
      </c>
      <c r="AN1000" s="15" t="str">
        <f>Table13[[#This Row],[Recency Score]]&amp;Table13[[#This Row],[Frequency Score]]&amp;Table13[[#This Row],[Monetary Score]]</f>
        <v>533</v>
      </c>
      <c r="AO1000" s="15" t="str">
        <f>IF(AN1000="555","Champions",
IF(AND(LEFT(AN1000,1)="5", MID(AN1000,2,1)&gt;="3"),"Loyal Customers",
IF(MID(AN1000,2,1)="5","Frequent Buyers",
IF(RIGHT(AN1000,1)="5","Big Spenders",
IF(LEFT(AN1000,1)="4","Potential Loyalists",
IF(LEFT(AN1000,1)="3","Needs Attention",
IF(LEFT(AN1000,1)="2","About to Sleep",
IF(LEFT(AN1000,1)="1","Lost",
IF(LEFT(AN1000,1)&lt;="2","At Risk","Others")))))))))</f>
        <v>Loyal Customers</v>
      </c>
    </row>
    <row r="1001" spans="1:41" x14ac:dyDescent="0.3">
      <c r="A1001">
        <v>9215</v>
      </c>
      <c r="B1001">
        <v>1980</v>
      </c>
      <c r="C1001" t="s">
        <v>37</v>
      </c>
      <c r="D1001" t="s">
        <v>33</v>
      </c>
      <c r="E1001">
        <v>43974</v>
      </c>
      <c r="F1001">
        <v>1</v>
      </c>
      <c r="G1001">
        <v>0</v>
      </c>
      <c r="H1001" s="1">
        <v>41255</v>
      </c>
      <c r="I1001">
        <v>19</v>
      </c>
      <c r="J1001">
        <v>378</v>
      </c>
      <c r="K1001">
        <v>0</v>
      </c>
      <c r="L1001">
        <v>101</v>
      </c>
      <c r="M1001">
        <v>0</v>
      </c>
      <c r="N1001">
        <v>0</v>
      </c>
      <c r="O1001">
        <v>72</v>
      </c>
      <c r="P1001">
        <v>5</v>
      </c>
      <c r="Q1001">
        <v>6</v>
      </c>
      <c r="R1001">
        <v>4</v>
      </c>
      <c r="S1001">
        <v>6</v>
      </c>
      <c r="T1001">
        <v>7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32</v>
      </c>
      <c r="AC1001" s="13">
        <f>SUM(Table13[[#This Row],[MntWines]:[MntGoldProds]])</f>
        <v>551</v>
      </c>
      <c r="AD1001" s="13">
        <f>AVERAGE(Table13[[#This Row],[MntWines]:[MntGoldProds]])</f>
        <v>91.833333333333329</v>
      </c>
      <c r="AG1001">
        <f>SUM(Table13[[#This Row],[NumDealsPurchases]:[NumStorePurchases]])</f>
        <v>21</v>
      </c>
      <c r="AH1001" s="14">
        <f>44232-Table13[[#This Row],[Dt_Customer]]</f>
        <v>2977</v>
      </c>
      <c r="AJ1001" s="13">
        <f>Table13[[#This Row],[NumDealsPurchases]]/Table13[[#This Row],[Total Number of Purchases]]*100</f>
        <v>23.809523809523807</v>
      </c>
      <c r="AK1001">
        <f>6-ROUNDUP(_xlfn.PERCENTRANK.INC(Table13[Recency],Table13[[#This Row],[Recency]])*5, 0)</f>
        <v>5</v>
      </c>
      <c r="AL1001" s="15">
        <f>ROUNDUP(_xlfn.PERCENTRANK.INC(Table13[Total Number of Purchases],Table13[[#This Row],[Total Number of Purchases]])*5,0)</f>
        <v>4</v>
      </c>
      <c r="AM1001" s="15">
        <f>ROUNDUP(_xlfn.PERCENTRANK.INC(Table13[Total Spend],Table13[[#This Row],[Total Spend]])*5,0)</f>
        <v>3</v>
      </c>
      <c r="AN1001" s="15" t="str">
        <f>Table13[[#This Row],[Recency Score]]&amp;Table13[[#This Row],[Frequency Score]]&amp;Table13[[#This Row],[Monetary Score]]</f>
        <v>543</v>
      </c>
      <c r="AO1001" s="15" t="str">
        <f>IF(AN1001="555","Champions",
IF(AND(LEFT(AN1001,1)="5", MID(AN1001,2,1)&gt;="3"),"Loyal Customers",
IF(MID(AN1001,2,1)="5","Frequent Buyers",
IF(RIGHT(AN1001,1)="5","Big Spenders",
IF(LEFT(AN1001,1)="4","Potential Loyalists",
IF(LEFT(AN1001,1)="3","Needs Attention",
IF(LEFT(AN1001,1)="2","About to Sleep",
IF(LEFT(AN1001,1)="1","Lost",
IF(LEFT(AN1001,1)&lt;="2","At Risk","Others")))))))))</f>
        <v>Loyal Customers</v>
      </c>
    </row>
    <row r="1002" spans="1:41" x14ac:dyDescent="0.3">
      <c r="A1002">
        <v>5621</v>
      </c>
      <c r="B1002">
        <v>1969</v>
      </c>
      <c r="C1002" t="s">
        <v>28</v>
      </c>
      <c r="D1002" t="s">
        <v>33</v>
      </c>
      <c r="E1002">
        <v>48752</v>
      </c>
      <c r="F1002">
        <v>1</v>
      </c>
      <c r="G1002">
        <v>1</v>
      </c>
      <c r="H1002" s="1">
        <v>41255</v>
      </c>
      <c r="I1002">
        <v>8</v>
      </c>
      <c r="J1002">
        <v>73</v>
      </c>
      <c r="K1002">
        <v>57</v>
      </c>
      <c r="L1002">
        <v>100</v>
      </c>
      <c r="M1002">
        <v>71</v>
      </c>
      <c r="N1002">
        <v>15</v>
      </c>
      <c r="O1002">
        <v>0</v>
      </c>
      <c r="P1002">
        <v>5</v>
      </c>
      <c r="Q1002">
        <v>6</v>
      </c>
      <c r="R1002">
        <v>1</v>
      </c>
      <c r="S1002">
        <v>5</v>
      </c>
      <c r="T1002">
        <v>9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 t="s">
        <v>30</v>
      </c>
      <c r="AC1002" s="13">
        <f>SUM(Table13[[#This Row],[MntWines]:[MntGoldProds]])</f>
        <v>316</v>
      </c>
      <c r="AD1002" s="13">
        <f>AVERAGE(Table13[[#This Row],[MntWines]:[MntGoldProds]])</f>
        <v>52.666666666666664</v>
      </c>
      <c r="AG1002">
        <f>SUM(Table13[[#This Row],[NumDealsPurchases]:[NumStorePurchases]])</f>
        <v>17</v>
      </c>
      <c r="AH1002" s="14">
        <f>44232-Table13[[#This Row],[Dt_Customer]]</f>
        <v>2977</v>
      </c>
      <c r="AJ1002" s="13">
        <f>Table13[[#This Row],[NumDealsPurchases]]/Table13[[#This Row],[Total Number of Purchases]]*100</f>
        <v>29.411764705882355</v>
      </c>
      <c r="AK1002">
        <f>6-ROUNDUP(_xlfn.PERCENTRANK.INC(Table13[Recency],Table13[[#This Row],[Recency]])*5, 0)</f>
        <v>5</v>
      </c>
      <c r="AL1002" s="15">
        <f>ROUNDUP(_xlfn.PERCENTRANK.INC(Table13[Total Number of Purchases],Table13[[#This Row],[Total Number of Purchases]])*5,0)</f>
        <v>3</v>
      </c>
      <c r="AM1002" s="15">
        <f>ROUNDUP(_xlfn.PERCENTRANK.INC(Table13[Total Spend],Table13[[#This Row],[Total Spend]])*5,0)</f>
        <v>3</v>
      </c>
      <c r="AN1002" s="15" t="str">
        <f>Table13[[#This Row],[Recency Score]]&amp;Table13[[#This Row],[Frequency Score]]&amp;Table13[[#This Row],[Monetary Score]]</f>
        <v>533</v>
      </c>
      <c r="AO1002" s="15" t="str">
        <f>IF(AN1002="555","Champions",
IF(AND(LEFT(AN1002,1)="5", MID(AN1002,2,1)&gt;="3"),"Loyal Customers",
IF(MID(AN1002,2,1)="5","Frequent Buyers",
IF(RIGHT(AN1002,1)="5","Big Spenders",
IF(LEFT(AN1002,1)="4","Potential Loyalists",
IF(LEFT(AN1002,1)="3","Needs Attention",
IF(LEFT(AN1002,1)="2","About to Sleep",
IF(LEFT(AN1002,1)="1","Lost",
IF(LEFT(AN1002,1)&lt;="2","At Risk","Others")))))))))</f>
        <v>Loyal Customers</v>
      </c>
    </row>
    <row r="1003" spans="1:41" x14ac:dyDescent="0.3">
      <c r="A1003">
        <v>10490</v>
      </c>
      <c r="B1003">
        <v>1969</v>
      </c>
      <c r="C1003" t="s">
        <v>37</v>
      </c>
      <c r="D1003" t="s">
        <v>33</v>
      </c>
      <c r="E1003">
        <v>51039</v>
      </c>
      <c r="F1003">
        <v>1</v>
      </c>
      <c r="G1003">
        <v>1</v>
      </c>
      <c r="H1003" s="1">
        <v>41253</v>
      </c>
      <c r="I1003">
        <v>11</v>
      </c>
      <c r="J1003">
        <v>100</v>
      </c>
      <c r="K1003">
        <v>64</v>
      </c>
      <c r="L1003">
        <v>79</v>
      </c>
      <c r="M1003">
        <v>65</v>
      </c>
      <c r="N1003">
        <v>0</v>
      </c>
      <c r="O1003">
        <v>109</v>
      </c>
      <c r="P1003">
        <v>2</v>
      </c>
      <c r="Q1003">
        <v>6</v>
      </c>
      <c r="R1003">
        <v>2</v>
      </c>
      <c r="S1003">
        <v>4</v>
      </c>
      <c r="T1003">
        <v>7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36</v>
      </c>
      <c r="AC1003" s="13">
        <f>SUM(Table13[[#This Row],[MntWines]:[MntGoldProds]])</f>
        <v>417</v>
      </c>
      <c r="AD1003" s="13">
        <f>AVERAGE(Table13[[#This Row],[MntWines]:[MntGoldProds]])</f>
        <v>69.5</v>
      </c>
      <c r="AG1003">
        <f>SUM(Table13[[#This Row],[NumDealsPurchases]:[NumStorePurchases]])</f>
        <v>14</v>
      </c>
      <c r="AH1003" s="14">
        <f>44232-Table13[[#This Row],[Dt_Customer]]</f>
        <v>2979</v>
      </c>
      <c r="AJ1003" s="13">
        <f>Table13[[#This Row],[NumDealsPurchases]]/Table13[[#This Row],[Total Number of Purchases]]*100</f>
        <v>14.285714285714285</v>
      </c>
      <c r="AK1003">
        <f>6-ROUNDUP(_xlfn.PERCENTRANK.INC(Table13[Recency],Table13[[#This Row],[Recency]])*5, 0)</f>
        <v>5</v>
      </c>
      <c r="AL1003" s="15">
        <f>ROUNDUP(_xlfn.PERCENTRANK.INC(Table13[Total Number of Purchases],Table13[[#This Row],[Total Number of Purchases]])*5,0)</f>
        <v>3</v>
      </c>
      <c r="AM1003" s="15">
        <f>ROUNDUP(_xlfn.PERCENTRANK.INC(Table13[Total Spend],Table13[[#This Row],[Total Spend]])*5,0)</f>
        <v>3</v>
      </c>
      <c r="AN1003" s="15" t="str">
        <f>Table13[[#This Row],[Recency Score]]&amp;Table13[[#This Row],[Frequency Score]]&amp;Table13[[#This Row],[Monetary Score]]</f>
        <v>533</v>
      </c>
      <c r="AO1003" s="15" t="str">
        <f>IF(AN1003="555","Champions",
IF(AND(LEFT(AN1003,1)="5", MID(AN1003,2,1)&gt;="3"),"Loyal Customers",
IF(MID(AN1003,2,1)="5","Frequent Buyers",
IF(RIGHT(AN1003,1)="5","Big Spenders",
IF(LEFT(AN1003,1)="4","Potential Loyalists",
IF(LEFT(AN1003,1)="3","Needs Attention",
IF(LEFT(AN1003,1)="2","About to Sleep",
IF(LEFT(AN1003,1)="1","Lost",
IF(LEFT(AN1003,1)&lt;="2","At Risk","Others")))))))))</f>
        <v>Loyal Customers</v>
      </c>
    </row>
    <row r="1004" spans="1:41" x14ac:dyDescent="0.3">
      <c r="A1004">
        <v>10991</v>
      </c>
      <c r="B1004">
        <v>1960</v>
      </c>
      <c r="C1004" t="s">
        <v>41</v>
      </c>
      <c r="D1004" t="s">
        <v>33</v>
      </c>
      <c r="E1004">
        <v>89058</v>
      </c>
      <c r="F1004">
        <v>0</v>
      </c>
      <c r="G1004">
        <v>0</v>
      </c>
      <c r="H1004" s="1">
        <v>41250</v>
      </c>
      <c r="I1004">
        <v>18</v>
      </c>
      <c r="J1004">
        <v>454</v>
      </c>
      <c r="K1004">
        <v>194</v>
      </c>
      <c r="L1004">
        <v>106</v>
      </c>
      <c r="M1004">
        <v>31</v>
      </c>
      <c r="N1004">
        <v>22</v>
      </c>
      <c r="O1004">
        <v>43</v>
      </c>
      <c r="P1004">
        <v>1</v>
      </c>
      <c r="Q1004">
        <v>5</v>
      </c>
      <c r="R1004">
        <v>4</v>
      </c>
      <c r="S1004">
        <v>4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32</v>
      </c>
      <c r="AC1004" s="13">
        <f>SUM(Table13[[#This Row],[MntWines]:[MntGoldProds]])</f>
        <v>850</v>
      </c>
      <c r="AD1004" s="13">
        <f>AVERAGE(Table13[[#This Row],[MntWines]:[MntGoldProds]])</f>
        <v>141.66666666666666</v>
      </c>
      <c r="AG1004">
        <f>SUM(Table13[[#This Row],[NumDealsPurchases]:[NumStorePurchases]])</f>
        <v>14</v>
      </c>
      <c r="AH1004" s="14">
        <f>44232-Table13[[#This Row],[Dt_Customer]]</f>
        <v>2982</v>
      </c>
      <c r="AJ1004" s="13">
        <f>Table13[[#This Row],[NumDealsPurchases]]/Table13[[#This Row],[Total Number of Purchases]]*100</f>
        <v>7.1428571428571423</v>
      </c>
      <c r="AK1004">
        <f>6-ROUNDUP(_xlfn.PERCENTRANK.INC(Table13[Recency],Table13[[#This Row],[Recency]])*5, 0)</f>
        <v>5</v>
      </c>
      <c r="AL1004" s="15">
        <f>ROUNDUP(_xlfn.PERCENTRANK.INC(Table13[Total Number of Purchases],Table13[[#This Row],[Total Number of Purchases]])*5,0)</f>
        <v>3</v>
      </c>
      <c r="AM1004" s="15">
        <f>ROUNDUP(_xlfn.PERCENTRANK.INC(Table13[Total Spend],Table13[[#This Row],[Total Spend]])*5,0)</f>
        <v>4</v>
      </c>
      <c r="AN1004" s="15" t="str">
        <f>Table13[[#This Row],[Recency Score]]&amp;Table13[[#This Row],[Frequency Score]]&amp;Table13[[#This Row],[Monetary Score]]</f>
        <v>534</v>
      </c>
      <c r="AO1004" s="15" t="str">
        <f>IF(AN1004="555","Champions",
IF(AND(LEFT(AN1004,1)="5", MID(AN1004,2,1)&gt;="3"),"Loyal Customers",
IF(MID(AN1004,2,1)="5","Frequent Buyers",
IF(RIGHT(AN1004,1)="5","Big Spenders",
IF(LEFT(AN1004,1)="4","Potential Loyalists",
IF(LEFT(AN1004,1)="3","Needs Attention",
IF(LEFT(AN1004,1)="2","About to Sleep",
IF(LEFT(AN1004,1)="1","Lost",
IF(LEFT(AN1004,1)&lt;="2","At Risk","Others")))))))))</f>
        <v>Loyal Customers</v>
      </c>
    </row>
    <row r="1005" spans="1:41" x14ac:dyDescent="0.3">
      <c r="A1005">
        <v>7381</v>
      </c>
      <c r="B1005">
        <v>1968</v>
      </c>
      <c r="C1005" t="s">
        <v>28</v>
      </c>
      <c r="D1005" t="s">
        <v>29</v>
      </c>
      <c r="E1005">
        <v>75693</v>
      </c>
      <c r="F1005">
        <v>0</v>
      </c>
      <c r="G1005">
        <v>0</v>
      </c>
      <c r="H1005" s="1">
        <v>41249</v>
      </c>
      <c r="I1005">
        <v>10</v>
      </c>
      <c r="J1005">
        <v>797</v>
      </c>
      <c r="K1005">
        <v>153</v>
      </c>
      <c r="L1005">
        <v>293</v>
      </c>
      <c r="M1005">
        <v>72</v>
      </c>
      <c r="N1005">
        <v>97</v>
      </c>
      <c r="O1005">
        <v>30</v>
      </c>
      <c r="P1005">
        <v>1</v>
      </c>
      <c r="Q1005">
        <v>11</v>
      </c>
      <c r="R1005">
        <v>4</v>
      </c>
      <c r="S1005">
        <v>6</v>
      </c>
      <c r="T1005">
        <v>4</v>
      </c>
      <c r="U1005">
        <v>1</v>
      </c>
      <c r="V1005">
        <v>0</v>
      </c>
      <c r="W1005">
        <v>0</v>
      </c>
      <c r="X1005">
        <v>1</v>
      </c>
      <c r="Y1005">
        <v>1</v>
      </c>
      <c r="Z1005">
        <v>1</v>
      </c>
      <c r="AA1005">
        <v>0</v>
      </c>
      <c r="AB1005" t="s">
        <v>30</v>
      </c>
      <c r="AC1005" s="13">
        <f>SUM(Table13[[#This Row],[MntWines]:[MntGoldProds]])</f>
        <v>1442</v>
      </c>
      <c r="AD1005" s="13">
        <f>AVERAGE(Table13[[#This Row],[MntWines]:[MntGoldProds]])</f>
        <v>240.33333333333334</v>
      </c>
      <c r="AG1005">
        <f>SUM(Table13[[#This Row],[NumDealsPurchases]:[NumStorePurchases]])</f>
        <v>22</v>
      </c>
      <c r="AH1005" s="14">
        <f>44232-Table13[[#This Row],[Dt_Customer]]</f>
        <v>2983</v>
      </c>
      <c r="AJ1005" s="13">
        <f>Table13[[#This Row],[NumDealsPurchases]]/Table13[[#This Row],[Total Number of Purchases]]*100</f>
        <v>4.5454545454545459</v>
      </c>
      <c r="AK1005">
        <f>6-ROUNDUP(_xlfn.PERCENTRANK.INC(Table13[Recency],Table13[[#This Row],[Recency]])*5, 0)</f>
        <v>5</v>
      </c>
      <c r="AL1005" s="15">
        <f>ROUNDUP(_xlfn.PERCENTRANK.INC(Table13[Total Number of Purchases],Table13[[#This Row],[Total Number of Purchases]])*5,0)</f>
        <v>4</v>
      </c>
      <c r="AM1005" s="15">
        <f>ROUNDUP(_xlfn.PERCENTRANK.INC(Table13[Total Spend],Table13[[#This Row],[Total Spend]])*5,0)</f>
        <v>5</v>
      </c>
      <c r="AN1005" s="15" t="str">
        <f>Table13[[#This Row],[Recency Score]]&amp;Table13[[#This Row],[Frequency Score]]&amp;Table13[[#This Row],[Monetary Score]]</f>
        <v>545</v>
      </c>
      <c r="AO1005" s="15" t="str">
        <f>IF(AN1005="555","Champions",
IF(AND(LEFT(AN1005,1)="5", MID(AN1005,2,1)&gt;="3"),"Loyal Customers",
IF(MID(AN1005,2,1)="5","Frequent Buyers",
IF(RIGHT(AN1005,1)="5","Big Spenders",
IF(LEFT(AN1005,1)="4","Potential Loyalists",
IF(LEFT(AN1005,1)="3","Needs Attention",
IF(LEFT(AN1005,1)="2","About to Sleep",
IF(LEFT(AN1005,1)="1","Lost",
IF(LEFT(AN1005,1)&lt;="2","At Risk","Others")))))))))</f>
        <v>Loyal Customers</v>
      </c>
    </row>
    <row r="1006" spans="1:41" x14ac:dyDescent="0.3">
      <c r="A1006">
        <v>8805</v>
      </c>
      <c r="B1006">
        <v>1960</v>
      </c>
      <c r="C1006" t="s">
        <v>28</v>
      </c>
      <c r="D1006" t="s">
        <v>31</v>
      </c>
      <c r="E1006">
        <v>48904</v>
      </c>
      <c r="F1006">
        <v>0</v>
      </c>
      <c r="G1006">
        <v>1</v>
      </c>
      <c r="H1006" s="1">
        <v>41245</v>
      </c>
      <c r="I1006">
        <v>1</v>
      </c>
      <c r="J1006">
        <v>283</v>
      </c>
      <c r="K1006">
        <v>10</v>
      </c>
      <c r="L1006">
        <v>38</v>
      </c>
      <c r="M1006">
        <v>0</v>
      </c>
      <c r="N1006">
        <v>13</v>
      </c>
      <c r="O1006">
        <v>27</v>
      </c>
      <c r="P1006">
        <v>4</v>
      </c>
      <c r="Q1006">
        <v>7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34</v>
      </c>
      <c r="AC1006" s="13">
        <f>SUM(Table13[[#This Row],[MntWines]:[MntGoldProds]])</f>
        <v>371</v>
      </c>
      <c r="AD1006" s="13">
        <f>AVERAGE(Table13[[#This Row],[MntWines]:[MntGoldProds]])</f>
        <v>61.833333333333336</v>
      </c>
      <c r="AG1006">
        <f>SUM(Table13[[#This Row],[NumDealsPurchases]:[NumStorePurchases]])</f>
        <v>17</v>
      </c>
      <c r="AH1006" s="14">
        <f>44232-Table13[[#This Row],[Dt_Customer]]</f>
        <v>2987</v>
      </c>
      <c r="AJ1006" s="13">
        <f>Table13[[#This Row],[NumDealsPurchases]]/Table13[[#This Row],[Total Number of Purchases]]*100</f>
        <v>23.52941176470588</v>
      </c>
      <c r="AK1006">
        <f>6-ROUNDUP(_xlfn.PERCENTRANK.INC(Table13[Recency],Table13[[#This Row],[Recency]])*5, 0)</f>
        <v>5</v>
      </c>
      <c r="AL1006" s="15">
        <f>ROUNDUP(_xlfn.PERCENTRANK.INC(Table13[Total Number of Purchases],Table13[[#This Row],[Total Number of Purchases]])*5,0)</f>
        <v>3</v>
      </c>
      <c r="AM1006" s="15">
        <f>ROUNDUP(_xlfn.PERCENTRANK.INC(Table13[Total Spend],Table13[[#This Row],[Total Spend]])*5,0)</f>
        <v>3</v>
      </c>
      <c r="AN1006" s="15" t="str">
        <f>Table13[[#This Row],[Recency Score]]&amp;Table13[[#This Row],[Frequency Score]]&amp;Table13[[#This Row],[Monetary Score]]</f>
        <v>533</v>
      </c>
      <c r="AO1006" s="15" t="str">
        <f>IF(AN1006="555","Champions",
IF(AND(LEFT(AN1006,1)="5", MID(AN1006,2,1)&gt;="3"),"Loyal Customers",
IF(MID(AN1006,2,1)="5","Frequent Buyers",
IF(RIGHT(AN1006,1)="5","Big Spenders",
IF(LEFT(AN1006,1)="4","Potential Loyalists",
IF(LEFT(AN1006,1)="3","Needs Attention",
IF(LEFT(AN1006,1)="2","About to Sleep",
IF(LEFT(AN1006,1)="1","Lost",
IF(LEFT(AN1006,1)&lt;="2","At Risk","Others")))))))))</f>
        <v>Loyal Customers</v>
      </c>
    </row>
    <row r="1007" spans="1:41" x14ac:dyDescent="0.3">
      <c r="A1007">
        <v>3498</v>
      </c>
      <c r="B1007">
        <v>1976</v>
      </c>
      <c r="C1007" t="s">
        <v>37</v>
      </c>
      <c r="D1007" t="s">
        <v>33</v>
      </c>
      <c r="E1007">
        <v>55424</v>
      </c>
      <c r="F1007">
        <v>0</v>
      </c>
      <c r="G1007">
        <v>1</v>
      </c>
      <c r="H1007" s="1">
        <v>41238</v>
      </c>
      <c r="I1007">
        <v>6</v>
      </c>
      <c r="J1007">
        <v>462</v>
      </c>
      <c r="K1007">
        <v>61</v>
      </c>
      <c r="L1007">
        <v>184</v>
      </c>
      <c r="M1007">
        <v>10</v>
      </c>
      <c r="N1007">
        <v>53</v>
      </c>
      <c r="O1007">
        <v>107</v>
      </c>
      <c r="P1007">
        <v>4</v>
      </c>
      <c r="Q1007">
        <v>7</v>
      </c>
      <c r="R1007">
        <v>5</v>
      </c>
      <c r="S1007">
        <v>9</v>
      </c>
      <c r="T1007">
        <v>6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1</v>
      </c>
      <c r="AA1007">
        <v>0</v>
      </c>
      <c r="AB1007" t="s">
        <v>30</v>
      </c>
      <c r="AC1007" s="13">
        <f>SUM(Table13[[#This Row],[MntWines]:[MntGoldProds]])</f>
        <v>877</v>
      </c>
      <c r="AD1007" s="13">
        <f>AVERAGE(Table13[[#This Row],[MntWines]:[MntGoldProds]])</f>
        <v>146.16666666666666</v>
      </c>
      <c r="AG1007">
        <f>SUM(Table13[[#This Row],[NumDealsPurchases]:[NumStorePurchases]])</f>
        <v>25</v>
      </c>
      <c r="AH1007" s="14">
        <f>44232-Table13[[#This Row],[Dt_Customer]]</f>
        <v>2994</v>
      </c>
      <c r="AJ1007" s="13">
        <f>Table13[[#This Row],[NumDealsPurchases]]/Table13[[#This Row],[Total Number of Purchases]]*100</f>
        <v>16</v>
      </c>
      <c r="AK1007">
        <f>6-ROUNDUP(_xlfn.PERCENTRANK.INC(Table13[Recency],Table13[[#This Row],[Recency]])*5, 0)</f>
        <v>5</v>
      </c>
      <c r="AL1007" s="15">
        <f>ROUNDUP(_xlfn.PERCENTRANK.INC(Table13[Total Number of Purchases],Table13[[#This Row],[Total Number of Purchases]])*5,0)</f>
        <v>5</v>
      </c>
      <c r="AM1007" s="15">
        <f>ROUNDUP(_xlfn.PERCENTRANK.INC(Table13[Total Spend],Table13[[#This Row],[Total Spend]])*5,0)</f>
        <v>4</v>
      </c>
      <c r="AN1007" s="15" t="str">
        <f>Table13[[#This Row],[Recency Score]]&amp;Table13[[#This Row],[Frequency Score]]&amp;Table13[[#This Row],[Monetary Score]]</f>
        <v>554</v>
      </c>
      <c r="AO1007" s="15" t="str">
        <f>IF(AN1007="555","Champions",
IF(AND(LEFT(AN1007,1)="5", MID(AN1007,2,1)&gt;="3"),"Loyal Customers",
IF(MID(AN1007,2,1)="5","Frequent Buyers",
IF(RIGHT(AN1007,1)="5","Big Spenders",
IF(LEFT(AN1007,1)="4","Potential Loyalists",
IF(LEFT(AN1007,1)="3","Needs Attention",
IF(LEFT(AN1007,1)="2","About to Sleep",
IF(LEFT(AN1007,1)="1","Lost",
IF(LEFT(AN1007,1)&lt;="2","At Risk","Others")))))))))</f>
        <v>Loyal Customers</v>
      </c>
    </row>
    <row r="1008" spans="1:41" hidden="1" x14ac:dyDescent="0.3">
      <c r="A1008">
        <v>9235</v>
      </c>
      <c r="B1008">
        <v>1957</v>
      </c>
      <c r="C1008" t="s">
        <v>28</v>
      </c>
      <c r="D1008" t="s">
        <v>31</v>
      </c>
      <c r="F1008">
        <v>1</v>
      </c>
      <c r="G1008">
        <v>1</v>
      </c>
      <c r="H1008" s="1">
        <v>41786</v>
      </c>
      <c r="I1008">
        <v>45</v>
      </c>
      <c r="J1008">
        <v>7</v>
      </c>
      <c r="K1008">
        <v>0</v>
      </c>
      <c r="L1008">
        <v>8</v>
      </c>
      <c r="M1008">
        <v>2</v>
      </c>
      <c r="N1008">
        <v>0</v>
      </c>
      <c r="O1008">
        <v>1</v>
      </c>
      <c r="P1008">
        <v>1</v>
      </c>
      <c r="Q1008">
        <v>1</v>
      </c>
      <c r="R1008">
        <v>0</v>
      </c>
      <c r="S1008">
        <v>2</v>
      </c>
      <c r="T1008">
        <v>7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39</v>
      </c>
      <c r="AC1008">
        <f>SUM(Table13[[#This Row],[MntWines]:[MntGoldProds]])</f>
        <v>18</v>
      </c>
      <c r="AD1008">
        <f>AVERAGE(Table13[[#This Row],[MntWines]:[MntGoldProds]])</f>
        <v>3</v>
      </c>
      <c r="AG1008">
        <f>SUM(Table13[[#This Row],[NumDealsPurchases]:[NumStorePurchases]])</f>
        <v>4</v>
      </c>
      <c r="AH1008" s="1">
        <f>44232-Table13[[#This Row],[Dt_Customer]]</f>
        <v>2446</v>
      </c>
      <c r="AJ1008">
        <f>Table13[[#This Row],[NumDealsPurchases]]/Table13[[#This Row],[Total Number of Purchases]]*100</f>
        <v>25</v>
      </c>
      <c r="AK1008">
        <f>6-ROUNDUP(_xlfn.PERCENTRANK.INC(Table13[Recency],Table13[[#This Row],[Recency]])*5, 0)</f>
        <v>3</v>
      </c>
      <c r="AL1008" s="15">
        <f>ROUNDUP(_xlfn.PERCENTRANK.INC(Table13[Total Number of Purchases],Table13[[#This Row],[Total Number of Purchases]])*5,0)</f>
        <v>1</v>
      </c>
      <c r="AM1008" s="15">
        <f>ROUNDUP(_xlfn.PERCENTRANK.INC(Table13[Total Spend],Table13[[#This Row],[Total Spend]])*5,0)</f>
        <v>1</v>
      </c>
      <c r="AN1008" s="15" t="str">
        <f>Table13[[#This Row],[Recency Score]]&amp;Table13[[#This Row],[Frequency Score]]&amp;Table13[[#This Row],[Monetary Score]]</f>
        <v>311</v>
      </c>
      <c r="AO1008" s="15" t="str">
        <f>IF(AN1008="555","Champions",
IF(AND(LEFT(AN1008,1)="5", MID(AN1008,2,1)&gt;="3"),"Loyal Customers",
IF(MID(AN1008,2,1)="5","Frequent Buyers",
IF(RIGHT(AN1008,1)="5","Big Spenders",
IF(LEFT(AN1008,1)="4","Potential Loyalists",
IF(LEFT(AN1008,1)="3","Needs Attention",
IF(LEFT(AN1008,1)="2","About to Sleep",
IF(LEFT(AN1008,1)="1","Lost",
IF(LEFT(AN1008,1)&lt;="2","At Risk","Others")))))))))</f>
        <v>Needs Attention</v>
      </c>
    </row>
    <row r="1009" spans="1:41" x14ac:dyDescent="0.3">
      <c r="A1009">
        <v>5510</v>
      </c>
      <c r="B1009">
        <v>1977</v>
      </c>
      <c r="C1009" t="s">
        <v>41</v>
      </c>
      <c r="D1009" t="s">
        <v>33</v>
      </c>
      <c r="E1009">
        <v>43263</v>
      </c>
      <c r="F1009">
        <v>0</v>
      </c>
      <c r="G1009">
        <v>1</v>
      </c>
      <c r="H1009" s="1">
        <v>41234</v>
      </c>
      <c r="I1009">
        <v>2</v>
      </c>
      <c r="J1009">
        <v>262</v>
      </c>
      <c r="K1009">
        <v>6</v>
      </c>
      <c r="L1009">
        <v>61</v>
      </c>
      <c r="M1009">
        <v>0</v>
      </c>
      <c r="N1009">
        <v>10</v>
      </c>
      <c r="O1009">
        <v>102</v>
      </c>
      <c r="P1009">
        <v>3</v>
      </c>
      <c r="Q1009">
        <v>5</v>
      </c>
      <c r="R1009">
        <v>2</v>
      </c>
      <c r="S1009">
        <v>6</v>
      </c>
      <c r="T1009">
        <v>5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30</v>
      </c>
      <c r="AC1009" s="13">
        <f>SUM(Table13[[#This Row],[MntWines]:[MntGoldProds]])</f>
        <v>441</v>
      </c>
      <c r="AD1009" s="13">
        <f>AVERAGE(Table13[[#This Row],[MntWines]:[MntGoldProds]])</f>
        <v>73.5</v>
      </c>
      <c r="AG1009">
        <f>SUM(Table13[[#This Row],[NumDealsPurchases]:[NumStorePurchases]])</f>
        <v>16</v>
      </c>
      <c r="AH1009" s="14">
        <f>44232-Table13[[#This Row],[Dt_Customer]]</f>
        <v>2998</v>
      </c>
      <c r="AJ1009" s="13">
        <f>Table13[[#This Row],[NumDealsPurchases]]/Table13[[#This Row],[Total Number of Purchases]]*100</f>
        <v>18.75</v>
      </c>
      <c r="AK1009">
        <f>6-ROUNDUP(_xlfn.PERCENTRANK.INC(Table13[Recency],Table13[[#This Row],[Recency]])*5, 0)</f>
        <v>5</v>
      </c>
      <c r="AL1009" s="15">
        <f>ROUNDUP(_xlfn.PERCENTRANK.INC(Table13[Total Number of Purchases],Table13[[#This Row],[Total Number of Purchases]])*5,0)</f>
        <v>3</v>
      </c>
      <c r="AM1009" s="15">
        <f>ROUNDUP(_xlfn.PERCENTRANK.INC(Table13[Total Spend],Table13[[#This Row],[Total Spend]])*5,0)</f>
        <v>3</v>
      </c>
      <c r="AN1009" s="15" t="str">
        <f>Table13[[#This Row],[Recency Score]]&amp;Table13[[#This Row],[Frequency Score]]&amp;Table13[[#This Row],[Monetary Score]]</f>
        <v>533</v>
      </c>
      <c r="AO1009" s="15" t="str">
        <f>IF(AN1009="555","Champions",
IF(AND(LEFT(AN1009,1)="5", MID(AN1009,2,1)&gt;="3"),"Loyal Customers",
IF(MID(AN1009,2,1)="5","Frequent Buyers",
IF(RIGHT(AN1009,1)="5","Big Spenders",
IF(LEFT(AN1009,1)="4","Potential Loyalists",
IF(LEFT(AN1009,1)="3","Needs Attention",
IF(LEFT(AN1009,1)="2","About to Sleep",
IF(LEFT(AN1009,1)="1","Lost",
IF(LEFT(AN1009,1)&lt;="2","At Risk","Others")))))))))</f>
        <v>Loyal Customers</v>
      </c>
    </row>
    <row r="1010" spans="1:41" x14ac:dyDescent="0.3">
      <c r="A1010">
        <v>247</v>
      </c>
      <c r="B1010">
        <v>1971</v>
      </c>
      <c r="C1010" t="s">
        <v>28</v>
      </c>
      <c r="D1010" t="s">
        <v>33</v>
      </c>
      <c r="E1010">
        <v>36715</v>
      </c>
      <c r="F1010">
        <v>1</v>
      </c>
      <c r="G1010">
        <v>0</v>
      </c>
      <c r="H1010" s="1">
        <v>41230</v>
      </c>
      <c r="I1010">
        <v>16</v>
      </c>
      <c r="J1010">
        <v>172</v>
      </c>
      <c r="K1010">
        <v>10</v>
      </c>
      <c r="L1010">
        <v>125</v>
      </c>
      <c r="M1010">
        <v>21</v>
      </c>
      <c r="N1010">
        <v>13</v>
      </c>
      <c r="O1010">
        <v>16</v>
      </c>
      <c r="P1010">
        <v>6</v>
      </c>
      <c r="Q1010">
        <v>7</v>
      </c>
      <c r="R1010">
        <v>2</v>
      </c>
      <c r="S1010">
        <v>4</v>
      </c>
      <c r="T1010">
        <v>9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B1010" t="s">
        <v>30</v>
      </c>
      <c r="AC1010" s="13">
        <f>SUM(Table13[[#This Row],[MntWines]:[MntGoldProds]])</f>
        <v>357</v>
      </c>
      <c r="AD1010" s="13">
        <f>AVERAGE(Table13[[#This Row],[MntWines]:[MntGoldProds]])</f>
        <v>59.5</v>
      </c>
      <c r="AG1010">
        <f>SUM(Table13[[#This Row],[NumDealsPurchases]:[NumStorePurchases]])</f>
        <v>19</v>
      </c>
      <c r="AH1010" s="14">
        <f>44232-Table13[[#This Row],[Dt_Customer]]</f>
        <v>3002</v>
      </c>
      <c r="AJ1010" s="13">
        <f>Table13[[#This Row],[NumDealsPurchases]]/Table13[[#This Row],[Total Number of Purchases]]*100</f>
        <v>31.578947368421051</v>
      </c>
      <c r="AK1010">
        <f>6-ROUNDUP(_xlfn.PERCENTRANK.INC(Table13[Recency],Table13[[#This Row],[Recency]])*5, 0)</f>
        <v>5</v>
      </c>
      <c r="AL1010" s="15">
        <f>ROUNDUP(_xlfn.PERCENTRANK.INC(Table13[Total Number of Purchases],Table13[[#This Row],[Total Number of Purchases]])*5,0)</f>
        <v>4</v>
      </c>
      <c r="AM1010" s="15">
        <f>ROUNDUP(_xlfn.PERCENTRANK.INC(Table13[Total Spend],Table13[[#This Row],[Total Spend]])*5,0)</f>
        <v>3</v>
      </c>
      <c r="AN1010" s="15" t="str">
        <f>Table13[[#This Row],[Recency Score]]&amp;Table13[[#This Row],[Frequency Score]]&amp;Table13[[#This Row],[Monetary Score]]</f>
        <v>543</v>
      </c>
      <c r="AO1010" s="15" t="str">
        <f>IF(AN1010="555","Champions",
IF(AND(LEFT(AN1010,1)="5", MID(AN1010,2,1)&gt;="3"),"Loyal Customers",
IF(MID(AN1010,2,1)="5","Frequent Buyers",
IF(RIGHT(AN1010,1)="5","Big Spenders",
IF(LEFT(AN1010,1)="4","Potential Loyalists",
IF(LEFT(AN1010,1)="3","Needs Attention",
IF(LEFT(AN1010,1)="2","About to Sleep",
IF(LEFT(AN1010,1)="1","Lost",
IF(LEFT(AN1010,1)&lt;="2","At Risk","Others")))))))))</f>
        <v>Loyal Customers</v>
      </c>
    </row>
    <row r="1011" spans="1:41" x14ac:dyDescent="0.3">
      <c r="A1011">
        <v>25</v>
      </c>
      <c r="B1011">
        <v>1958</v>
      </c>
      <c r="C1011" t="s">
        <v>28</v>
      </c>
      <c r="D1011" t="s">
        <v>33</v>
      </c>
      <c r="E1011">
        <v>65148</v>
      </c>
      <c r="F1011">
        <v>0</v>
      </c>
      <c r="G1011">
        <v>1</v>
      </c>
      <c r="H1011" s="1">
        <v>41229</v>
      </c>
      <c r="I1011">
        <v>9</v>
      </c>
      <c r="J1011">
        <v>460</v>
      </c>
      <c r="K1011">
        <v>35</v>
      </c>
      <c r="L1011">
        <v>422</v>
      </c>
      <c r="M1011">
        <v>33</v>
      </c>
      <c r="N1011">
        <v>12</v>
      </c>
      <c r="O1011">
        <v>153</v>
      </c>
      <c r="P1011">
        <v>2</v>
      </c>
      <c r="Q1011">
        <v>6</v>
      </c>
      <c r="R1011">
        <v>6</v>
      </c>
      <c r="S1011">
        <v>7</v>
      </c>
      <c r="T1011">
        <v>4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32</v>
      </c>
      <c r="AC1011" s="13">
        <f>SUM(Table13[[#This Row],[MntWines]:[MntGoldProds]])</f>
        <v>1115</v>
      </c>
      <c r="AD1011" s="13">
        <f>AVERAGE(Table13[[#This Row],[MntWines]:[MntGoldProds]])</f>
        <v>185.83333333333334</v>
      </c>
      <c r="AG1011">
        <f>SUM(Table13[[#This Row],[NumDealsPurchases]:[NumStorePurchases]])</f>
        <v>21</v>
      </c>
      <c r="AH1011" s="14">
        <f>44232-Table13[[#This Row],[Dt_Customer]]</f>
        <v>3003</v>
      </c>
      <c r="AJ1011" s="13">
        <f>Table13[[#This Row],[NumDealsPurchases]]/Table13[[#This Row],[Total Number of Purchases]]*100</f>
        <v>9.5238095238095237</v>
      </c>
      <c r="AK1011">
        <f>6-ROUNDUP(_xlfn.PERCENTRANK.INC(Table13[Recency],Table13[[#This Row],[Recency]])*5, 0)</f>
        <v>5</v>
      </c>
      <c r="AL1011" s="15">
        <f>ROUNDUP(_xlfn.PERCENTRANK.INC(Table13[Total Number of Purchases],Table13[[#This Row],[Total Number of Purchases]])*5,0)</f>
        <v>4</v>
      </c>
      <c r="AM1011" s="15">
        <f>ROUNDUP(_xlfn.PERCENTRANK.INC(Table13[Total Spend],Table13[[#This Row],[Total Spend]])*5,0)</f>
        <v>4</v>
      </c>
      <c r="AN1011" s="15" t="str">
        <f>Table13[[#This Row],[Recency Score]]&amp;Table13[[#This Row],[Frequency Score]]&amp;Table13[[#This Row],[Monetary Score]]</f>
        <v>544</v>
      </c>
      <c r="AO1011" s="15" t="str">
        <f>IF(AN1011="555","Champions",
IF(AND(LEFT(AN1011,1)="5", MID(AN1011,2,1)&gt;="3"),"Loyal Customers",
IF(MID(AN1011,2,1)="5","Frequent Buyers",
IF(RIGHT(AN1011,1)="5","Big Spenders",
IF(LEFT(AN1011,1)="4","Potential Loyalists",
IF(LEFT(AN1011,1)="3","Needs Attention",
IF(LEFT(AN1011,1)="2","About to Sleep",
IF(LEFT(AN1011,1)="1","Lost",
IF(LEFT(AN1011,1)&lt;="2","At Risk","Others")))))))))</f>
        <v>Loyal Customers</v>
      </c>
    </row>
    <row r="1012" spans="1:41" x14ac:dyDescent="0.3">
      <c r="A1012">
        <v>2407</v>
      </c>
      <c r="B1012">
        <v>1982</v>
      </c>
      <c r="C1012" t="s">
        <v>28</v>
      </c>
      <c r="D1012" t="s">
        <v>33</v>
      </c>
      <c r="E1012">
        <v>69109</v>
      </c>
      <c r="F1012">
        <v>0</v>
      </c>
      <c r="G1012">
        <v>0</v>
      </c>
      <c r="H1012" s="1">
        <v>41222</v>
      </c>
      <c r="I1012">
        <v>10</v>
      </c>
      <c r="J1012">
        <v>823</v>
      </c>
      <c r="K1012">
        <v>25</v>
      </c>
      <c r="L1012">
        <v>459</v>
      </c>
      <c r="M1012">
        <v>124</v>
      </c>
      <c r="N1012">
        <v>29</v>
      </c>
      <c r="O1012">
        <v>95</v>
      </c>
      <c r="P1012">
        <v>1</v>
      </c>
      <c r="Q1012">
        <v>6</v>
      </c>
      <c r="R1012">
        <v>6</v>
      </c>
      <c r="S1012">
        <v>7</v>
      </c>
      <c r="T1012">
        <v>4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>
        <v>0</v>
      </c>
      <c r="AB1012" t="s">
        <v>34</v>
      </c>
      <c r="AC1012" s="13">
        <f>SUM(Table13[[#This Row],[MntWines]:[MntGoldProds]])</f>
        <v>1555</v>
      </c>
      <c r="AD1012" s="13">
        <f>AVERAGE(Table13[[#This Row],[MntWines]:[MntGoldProds]])</f>
        <v>259.16666666666669</v>
      </c>
      <c r="AG1012">
        <f>SUM(Table13[[#This Row],[NumDealsPurchases]:[NumStorePurchases]])</f>
        <v>20</v>
      </c>
      <c r="AH1012" s="14">
        <f>44232-Table13[[#This Row],[Dt_Customer]]</f>
        <v>3010</v>
      </c>
      <c r="AJ1012" s="13">
        <f>Table13[[#This Row],[NumDealsPurchases]]/Table13[[#This Row],[Total Number of Purchases]]*100</f>
        <v>5</v>
      </c>
      <c r="AK1012">
        <f>6-ROUNDUP(_xlfn.PERCENTRANK.INC(Table13[Recency],Table13[[#This Row],[Recency]])*5, 0)</f>
        <v>5</v>
      </c>
      <c r="AL1012" s="15">
        <f>ROUNDUP(_xlfn.PERCENTRANK.INC(Table13[Total Number of Purchases],Table13[[#This Row],[Total Number of Purchases]])*5,0)</f>
        <v>4</v>
      </c>
      <c r="AM1012" s="15">
        <f>ROUNDUP(_xlfn.PERCENTRANK.INC(Table13[Total Spend],Table13[[#This Row],[Total Spend]])*5,0)</f>
        <v>5</v>
      </c>
      <c r="AN1012" s="15" t="str">
        <f>Table13[[#This Row],[Recency Score]]&amp;Table13[[#This Row],[Frequency Score]]&amp;Table13[[#This Row],[Monetary Score]]</f>
        <v>545</v>
      </c>
      <c r="AO1012" s="15" t="str">
        <f>IF(AN1012="555","Champions",
IF(AND(LEFT(AN1012,1)="5", MID(AN1012,2,1)&gt;="3"),"Loyal Customers",
IF(MID(AN1012,2,1)="5","Frequent Buyers",
IF(RIGHT(AN1012,1)="5","Big Spenders",
IF(LEFT(AN1012,1)="4","Potential Loyalists",
IF(LEFT(AN1012,1)="3","Needs Attention",
IF(LEFT(AN1012,1)="2","About to Sleep",
IF(LEFT(AN1012,1)="1","Lost",
IF(LEFT(AN1012,1)&lt;="2","At Risk","Others")))))))))</f>
        <v>Loyal Customers</v>
      </c>
    </row>
    <row r="1013" spans="1:41" x14ac:dyDescent="0.3">
      <c r="A1013">
        <v>9064</v>
      </c>
      <c r="B1013">
        <v>1982</v>
      </c>
      <c r="C1013" t="s">
        <v>28</v>
      </c>
      <c r="D1013" t="s">
        <v>33</v>
      </c>
      <c r="E1013">
        <v>69109</v>
      </c>
      <c r="F1013">
        <v>0</v>
      </c>
      <c r="G1013">
        <v>0</v>
      </c>
      <c r="H1013" s="1">
        <v>41222</v>
      </c>
      <c r="I1013">
        <v>10</v>
      </c>
      <c r="J1013">
        <v>823</v>
      </c>
      <c r="K1013">
        <v>25</v>
      </c>
      <c r="L1013">
        <v>459</v>
      </c>
      <c r="M1013">
        <v>124</v>
      </c>
      <c r="N1013">
        <v>29</v>
      </c>
      <c r="O1013">
        <v>95</v>
      </c>
      <c r="P1013">
        <v>1</v>
      </c>
      <c r="Q1013">
        <v>6</v>
      </c>
      <c r="R1013">
        <v>6</v>
      </c>
      <c r="S1013">
        <v>7</v>
      </c>
      <c r="T1013">
        <v>4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>
        <v>0</v>
      </c>
      <c r="AB1013" t="s">
        <v>30</v>
      </c>
      <c r="AC1013" s="13">
        <f>SUM(Table13[[#This Row],[MntWines]:[MntGoldProds]])</f>
        <v>1555</v>
      </c>
      <c r="AD1013" s="13">
        <f>AVERAGE(Table13[[#This Row],[MntWines]:[MntGoldProds]])</f>
        <v>259.16666666666669</v>
      </c>
      <c r="AG1013">
        <f>SUM(Table13[[#This Row],[NumDealsPurchases]:[NumStorePurchases]])</f>
        <v>20</v>
      </c>
      <c r="AH1013" s="14">
        <f>44232-Table13[[#This Row],[Dt_Customer]]</f>
        <v>3010</v>
      </c>
      <c r="AJ1013" s="13">
        <f>Table13[[#This Row],[NumDealsPurchases]]/Table13[[#This Row],[Total Number of Purchases]]*100</f>
        <v>5</v>
      </c>
      <c r="AK1013">
        <f>6-ROUNDUP(_xlfn.PERCENTRANK.INC(Table13[Recency],Table13[[#This Row],[Recency]])*5, 0)</f>
        <v>5</v>
      </c>
      <c r="AL1013" s="15">
        <f>ROUNDUP(_xlfn.PERCENTRANK.INC(Table13[Total Number of Purchases],Table13[[#This Row],[Total Number of Purchases]])*5,0)</f>
        <v>4</v>
      </c>
      <c r="AM1013" s="15">
        <f>ROUNDUP(_xlfn.PERCENTRANK.INC(Table13[Total Spend],Table13[[#This Row],[Total Spend]])*5,0)</f>
        <v>5</v>
      </c>
      <c r="AN1013" s="15" t="str">
        <f>Table13[[#This Row],[Recency Score]]&amp;Table13[[#This Row],[Frequency Score]]&amp;Table13[[#This Row],[Monetary Score]]</f>
        <v>545</v>
      </c>
      <c r="AO1013" s="15" t="str">
        <f>IF(AN1013="555","Champions",
IF(AND(LEFT(AN1013,1)="5", MID(AN1013,2,1)&gt;="3"),"Loyal Customers",
IF(MID(AN1013,2,1)="5","Frequent Buyers",
IF(RIGHT(AN1013,1)="5","Big Spenders",
IF(LEFT(AN1013,1)="4","Potential Loyalists",
IF(LEFT(AN1013,1)="3","Needs Attention",
IF(LEFT(AN1013,1)="2","About to Sleep",
IF(LEFT(AN1013,1)="1","Lost",
IF(LEFT(AN1013,1)&lt;="2","At Risk","Others")))))))))</f>
        <v>Loyal Customers</v>
      </c>
    </row>
    <row r="1014" spans="1:41" x14ac:dyDescent="0.3">
      <c r="A1014">
        <v>1459</v>
      </c>
      <c r="B1014">
        <v>1966</v>
      </c>
      <c r="C1014" t="s">
        <v>37</v>
      </c>
      <c r="D1014" t="s">
        <v>33</v>
      </c>
      <c r="E1014">
        <v>69063</v>
      </c>
      <c r="F1014">
        <v>0</v>
      </c>
      <c r="G1014">
        <v>1</v>
      </c>
      <c r="H1014" s="1">
        <v>41220</v>
      </c>
      <c r="I1014">
        <v>16</v>
      </c>
      <c r="J1014">
        <v>666</v>
      </c>
      <c r="K1014">
        <v>35</v>
      </c>
      <c r="L1014">
        <v>124</v>
      </c>
      <c r="M1014">
        <v>69</v>
      </c>
      <c r="N1014">
        <v>8</v>
      </c>
      <c r="O1014">
        <v>26</v>
      </c>
      <c r="P1014">
        <v>1</v>
      </c>
      <c r="Q1014">
        <v>5</v>
      </c>
      <c r="R1014">
        <v>3</v>
      </c>
      <c r="S1014">
        <v>5</v>
      </c>
      <c r="T1014">
        <v>3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30</v>
      </c>
      <c r="AC1014" s="13">
        <f>SUM(Table13[[#This Row],[MntWines]:[MntGoldProds]])</f>
        <v>928</v>
      </c>
      <c r="AD1014" s="13">
        <f>AVERAGE(Table13[[#This Row],[MntWines]:[MntGoldProds]])</f>
        <v>154.66666666666666</v>
      </c>
      <c r="AG1014">
        <f>SUM(Table13[[#This Row],[NumDealsPurchases]:[NumStorePurchases]])</f>
        <v>14</v>
      </c>
      <c r="AH1014" s="14">
        <f>44232-Table13[[#This Row],[Dt_Customer]]</f>
        <v>3012</v>
      </c>
      <c r="AJ1014" s="13">
        <f>Table13[[#This Row],[NumDealsPurchases]]/Table13[[#This Row],[Total Number of Purchases]]*100</f>
        <v>7.1428571428571423</v>
      </c>
      <c r="AK1014">
        <f>6-ROUNDUP(_xlfn.PERCENTRANK.INC(Table13[Recency],Table13[[#This Row],[Recency]])*5, 0)</f>
        <v>5</v>
      </c>
      <c r="AL1014" s="15">
        <f>ROUNDUP(_xlfn.PERCENTRANK.INC(Table13[Total Number of Purchases],Table13[[#This Row],[Total Number of Purchases]])*5,0)</f>
        <v>3</v>
      </c>
      <c r="AM1014" s="15">
        <f>ROUNDUP(_xlfn.PERCENTRANK.INC(Table13[Total Spend],Table13[[#This Row],[Total Spend]])*5,0)</f>
        <v>4</v>
      </c>
      <c r="AN1014" s="15" t="str">
        <f>Table13[[#This Row],[Recency Score]]&amp;Table13[[#This Row],[Frequency Score]]&amp;Table13[[#This Row],[Monetary Score]]</f>
        <v>534</v>
      </c>
      <c r="AO1014" s="15" t="str">
        <f>IF(AN1014="555","Champions",
IF(AND(LEFT(AN1014,1)="5", MID(AN1014,2,1)&gt;="3"),"Loyal Customers",
IF(MID(AN1014,2,1)="5","Frequent Buyers",
IF(RIGHT(AN1014,1)="5","Big Spenders",
IF(LEFT(AN1014,1)="4","Potential Loyalists",
IF(LEFT(AN1014,1)="3","Needs Attention",
IF(LEFT(AN1014,1)="2","About to Sleep",
IF(LEFT(AN1014,1)="1","Lost",
IF(LEFT(AN1014,1)&lt;="2","At Risk","Others")))))))))</f>
        <v>Loyal Customers</v>
      </c>
    </row>
    <row r="1015" spans="1:41" x14ac:dyDescent="0.3">
      <c r="A1015">
        <v>10676</v>
      </c>
      <c r="B1015">
        <v>1982</v>
      </c>
      <c r="C1015" t="s">
        <v>28</v>
      </c>
      <c r="D1015" t="s">
        <v>33</v>
      </c>
      <c r="E1015">
        <v>63211</v>
      </c>
      <c r="F1015">
        <v>0</v>
      </c>
      <c r="G1015">
        <v>0</v>
      </c>
      <c r="H1015" s="1">
        <v>41215</v>
      </c>
      <c r="I1015">
        <v>3</v>
      </c>
      <c r="J1015">
        <v>145</v>
      </c>
      <c r="K1015">
        <v>193</v>
      </c>
      <c r="L1015">
        <v>459</v>
      </c>
      <c r="M1015">
        <v>205</v>
      </c>
      <c r="N1015">
        <v>26</v>
      </c>
      <c r="O1015">
        <v>145</v>
      </c>
      <c r="P1015">
        <v>2</v>
      </c>
      <c r="Q1015">
        <v>3</v>
      </c>
      <c r="R1015">
        <v>8</v>
      </c>
      <c r="S1015">
        <v>7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 t="s">
        <v>30</v>
      </c>
      <c r="AC1015" s="13">
        <f>SUM(Table13[[#This Row],[MntWines]:[MntGoldProds]])</f>
        <v>1173</v>
      </c>
      <c r="AD1015" s="13">
        <f>AVERAGE(Table13[[#This Row],[MntWines]:[MntGoldProds]])</f>
        <v>195.5</v>
      </c>
      <c r="AG1015">
        <f>SUM(Table13[[#This Row],[NumDealsPurchases]:[NumStorePurchases]])</f>
        <v>20</v>
      </c>
      <c r="AH1015" s="14">
        <f>44232-Table13[[#This Row],[Dt_Customer]]</f>
        <v>3017</v>
      </c>
      <c r="AJ1015" s="13">
        <f>Table13[[#This Row],[NumDealsPurchases]]/Table13[[#This Row],[Total Number of Purchases]]*100</f>
        <v>10</v>
      </c>
      <c r="AK1015">
        <f>6-ROUNDUP(_xlfn.PERCENTRANK.INC(Table13[Recency],Table13[[#This Row],[Recency]])*5, 0)</f>
        <v>5</v>
      </c>
      <c r="AL1015" s="15">
        <f>ROUNDUP(_xlfn.PERCENTRANK.INC(Table13[Total Number of Purchases],Table13[[#This Row],[Total Number of Purchases]])*5,0)</f>
        <v>4</v>
      </c>
      <c r="AM1015" s="15">
        <f>ROUNDUP(_xlfn.PERCENTRANK.INC(Table13[Total Spend],Table13[[#This Row],[Total Spend]])*5,0)</f>
        <v>4</v>
      </c>
      <c r="AN1015" s="15" t="str">
        <f>Table13[[#This Row],[Recency Score]]&amp;Table13[[#This Row],[Frequency Score]]&amp;Table13[[#This Row],[Monetary Score]]</f>
        <v>544</v>
      </c>
      <c r="AO1015" s="15" t="str">
        <f>IF(AN1015="555","Champions",
IF(AND(LEFT(AN1015,1)="5", MID(AN1015,2,1)&gt;="3"),"Loyal Customers",
IF(MID(AN1015,2,1)="5","Frequent Buyers",
IF(RIGHT(AN1015,1)="5","Big Spenders",
IF(LEFT(AN1015,1)="4","Potential Loyalists",
IF(LEFT(AN1015,1)="3","Needs Attention",
IF(LEFT(AN1015,1)="2","About to Sleep",
IF(LEFT(AN1015,1)="1","Lost",
IF(LEFT(AN1015,1)&lt;="2","At Risk","Others")))))))))</f>
        <v>Loyal Customers</v>
      </c>
    </row>
    <row r="1016" spans="1:41" x14ac:dyDescent="0.3">
      <c r="A1016">
        <v>4673</v>
      </c>
      <c r="B1016">
        <v>1963</v>
      </c>
      <c r="C1016" t="s">
        <v>37</v>
      </c>
      <c r="D1016" t="s">
        <v>33</v>
      </c>
      <c r="E1016">
        <v>81300</v>
      </c>
      <c r="F1016">
        <v>0</v>
      </c>
      <c r="G1016">
        <v>1</v>
      </c>
      <c r="H1016" s="1">
        <v>41212</v>
      </c>
      <c r="I1016">
        <v>17</v>
      </c>
      <c r="J1016">
        <v>1004</v>
      </c>
      <c r="K1016">
        <v>12</v>
      </c>
      <c r="L1016">
        <v>145</v>
      </c>
      <c r="M1016">
        <v>32</v>
      </c>
      <c r="N1016">
        <v>12</v>
      </c>
      <c r="O1016">
        <v>36</v>
      </c>
      <c r="P1016">
        <v>3</v>
      </c>
      <c r="Q1016">
        <v>10</v>
      </c>
      <c r="R1016">
        <v>3</v>
      </c>
      <c r="S1016">
        <v>5</v>
      </c>
      <c r="T1016">
        <v>5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 t="s">
        <v>30</v>
      </c>
      <c r="AC1016" s="13">
        <f>SUM(Table13[[#This Row],[MntWines]:[MntGoldProds]])</f>
        <v>1241</v>
      </c>
      <c r="AD1016" s="13">
        <f>AVERAGE(Table13[[#This Row],[MntWines]:[MntGoldProds]])</f>
        <v>206.83333333333334</v>
      </c>
      <c r="AG1016">
        <f>SUM(Table13[[#This Row],[NumDealsPurchases]:[NumStorePurchases]])</f>
        <v>21</v>
      </c>
      <c r="AH1016" s="14">
        <f>44232-Table13[[#This Row],[Dt_Customer]]</f>
        <v>3020</v>
      </c>
      <c r="AJ1016" s="13">
        <f>Table13[[#This Row],[NumDealsPurchases]]/Table13[[#This Row],[Total Number of Purchases]]*100</f>
        <v>14.285714285714285</v>
      </c>
      <c r="AK1016">
        <f>6-ROUNDUP(_xlfn.PERCENTRANK.INC(Table13[Recency],Table13[[#This Row],[Recency]])*5, 0)</f>
        <v>5</v>
      </c>
      <c r="AL1016" s="15">
        <f>ROUNDUP(_xlfn.PERCENTRANK.INC(Table13[Total Number of Purchases],Table13[[#This Row],[Total Number of Purchases]])*5,0)</f>
        <v>4</v>
      </c>
      <c r="AM1016" s="15">
        <f>ROUNDUP(_xlfn.PERCENTRANK.INC(Table13[Total Spend],Table13[[#This Row],[Total Spend]])*5,0)</f>
        <v>5</v>
      </c>
      <c r="AN1016" s="15" t="str">
        <f>Table13[[#This Row],[Recency Score]]&amp;Table13[[#This Row],[Frequency Score]]&amp;Table13[[#This Row],[Monetary Score]]</f>
        <v>545</v>
      </c>
      <c r="AO1016" s="15" t="str">
        <f>IF(AN1016="555","Champions",
IF(AND(LEFT(AN1016,1)="5", MID(AN1016,2,1)&gt;="3"),"Loyal Customers",
IF(MID(AN1016,2,1)="5","Frequent Buyers",
IF(RIGHT(AN1016,1)="5","Big Spenders",
IF(LEFT(AN1016,1)="4","Potential Loyalists",
IF(LEFT(AN1016,1)="3","Needs Attention",
IF(LEFT(AN1016,1)="2","About to Sleep",
IF(LEFT(AN1016,1)="1","Lost",
IF(LEFT(AN1016,1)&lt;="2","At Risk","Others")))))))))</f>
        <v>Loyal Customers</v>
      </c>
    </row>
    <row r="1017" spans="1:41" x14ac:dyDescent="0.3">
      <c r="A1017">
        <v>10905</v>
      </c>
      <c r="B1017">
        <v>1955</v>
      </c>
      <c r="C1017" t="s">
        <v>28</v>
      </c>
      <c r="D1017" t="s">
        <v>35</v>
      </c>
      <c r="E1017">
        <v>42586</v>
      </c>
      <c r="F1017">
        <v>1</v>
      </c>
      <c r="G1017">
        <v>1</v>
      </c>
      <c r="H1017" s="1">
        <v>41211</v>
      </c>
      <c r="I1017">
        <v>7</v>
      </c>
      <c r="J1017">
        <v>194</v>
      </c>
      <c r="K1017">
        <v>2</v>
      </c>
      <c r="L1017">
        <v>56</v>
      </c>
      <c r="M1017">
        <v>0</v>
      </c>
      <c r="N1017">
        <v>0</v>
      </c>
      <c r="O1017">
        <v>0</v>
      </c>
      <c r="P1017">
        <v>5</v>
      </c>
      <c r="Q1017">
        <v>4</v>
      </c>
      <c r="R1017">
        <v>1</v>
      </c>
      <c r="S1017">
        <v>6</v>
      </c>
      <c r="T1017">
        <v>8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 t="s">
        <v>30</v>
      </c>
      <c r="AC1017" s="13">
        <f>SUM(Table13[[#This Row],[MntWines]:[MntGoldProds]])</f>
        <v>252</v>
      </c>
      <c r="AD1017" s="13">
        <f>AVERAGE(Table13[[#This Row],[MntWines]:[MntGoldProds]])</f>
        <v>42</v>
      </c>
      <c r="AG1017">
        <f>SUM(Table13[[#This Row],[NumDealsPurchases]:[NumStorePurchases]])</f>
        <v>16</v>
      </c>
      <c r="AH1017" s="14">
        <f>44232-Table13[[#This Row],[Dt_Customer]]</f>
        <v>3021</v>
      </c>
      <c r="AJ1017" s="13">
        <f>Table13[[#This Row],[NumDealsPurchases]]/Table13[[#This Row],[Total Number of Purchases]]*100</f>
        <v>31.25</v>
      </c>
      <c r="AK1017">
        <f>6-ROUNDUP(_xlfn.PERCENTRANK.INC(Table13[Recency],Table13[[#This Row],[Recency]])*5, 0)</f>
        <v>5</v>
      </c>
      <c r="AL1017" s="15">
        <f>ROUNDUP(_xlfn.PERCENTRANK.INC(Table13[Total Number of Purchases],Table13[[#This Row],[Total Number of Purchases]])*5,0)</f>
        <v>3</v>
      </c>
      <c r="AM1017" s="15">
        <f>ROUNDUP(_xlfn.PERCENTRANK.INC(Table13[Total Spend],Table13[[#This Row],[Total Spend]])*5,0)</f>
        <v>3</v>
      </c>
      <c r="AN1017" s="15" t="str">
        <f>Table13[[#This Row],[Recency Score]]&amp;Table13[[#This Row],[Frequency Score]]&amp;Table13[[#This Row],[Monetary Score]]</f>
        <v>533</v>
      </c>
      <c r="AO1017" s="15" t="str">
        <f>IF(AN1017="555","Champions",
IF(AND(LEFT(AN1017,1)="5", MID(AN1017,2,1)&gt;="3"),"Loyal Customers",
IF(MID(AN1017,2,1)="5","Frequent Buyers",
IF(RIGHT(AN1017,1)="5","Big Spenders",
IF(LEFT(AN1017,1)="4","Potential Loyalists",
IF(LEFT(AN1017,1)="3","Needs Attention",
IF(LEFT(AN1017,1)="2","About to Sleep",
IF(LEFT(AN1017,1)="1","Lost",
IF(LEFT(AN1017,1)&lt;="2","At Risk","Others")))))))))</f>
        <v>Loyal Customers</v>
      </c>
    </row>
    <row r="1018" spans="1:41" x14ac:dyDescent="0.3">
      <c r="A1018">
        <v>8910</v>
      </c>
      <c r="B1018">
        <v>1955</v>
      </c>
      <c r="C1018" t="s">
        <v>28</v>
      </c>
      <c r="D1018" t="s">
        <v>35</v>
      </c>
      <c r="E1018">
        <v>42586</v>
      </c>
      <c r="F1018">
        <v>1</v>
      </c>
      <c r="G1018">
        <v>1</v>
      </c>
      <c r="H1018" s="1">
        <v>41211</v>
      </c>
      <c r="I1018">
        <v>7</v>
      </c>
      <c r="J1018">
        <v>194</v>
      </c>
      <c r="K1018">
        <v>2</v>
      </c>
      <c r="L1018">
        <v>56</v>
      </c>
      <c r="M1018">
        <v>0</v>
      </c>
      <c r="N1018">
        <v>0</v>
      </c>
      <c r="O1018">
        <v>0</v>
      </c>
      <c r="P1018">
        <v>5</v>
      </c>
      <c r="Q1018">
        <v>4</v>
      </c>
      <c r="R1018">
        <v>1</v>
      </c>
      <c r="S1018">
        <v>6</v>
      </c>
      <c r="T1018">
        <v>8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 t="s">
        <v>30</v>
      </c>
      <c r="AC1018" s="13">
        <f>SUM(Table13[[#This Row],[MntWines]:[MntGoldProds]])</f>
        <v>252</v>
      </c>
      <c r="AD1018" s="13">
        <f>AVERAGE(Table13[[#This Row],[MntWines]:[MntGoldProds]])</f>
        <v>42</v>
      </c>
      <c r="AG1018">
        <f>SUM(Table13[[#This Row],[NumDealsPurchases]:[NumStorePurchases]])</f>
        <v>16</v>
      </c>
      <c r="AH1018" s="14">
        <f>44232-Table13[[#This Row],[Dt_Customer]]</f>
        <v>3021</v>
      </c>
      <c r="AJ1018" s="13">
        <f>Table13[[#This Row],[NumDealsPurchases]]/Table13[[#This Row],[Total Number of Purchases]]*100</f>
        <v>31.25</v>
      </c>
      <c r="AK1018">
        <f>6-ROUNDUP(_xlfn.PERCENTRANK.INC(Table13[Recency],Table13[[#This Row],[Recency]])*5, 0)</f>
        <v>5</v>
      </c>
      <c r="AL1018" s="15">
        <f>ROUNDUP(_xlfn.PERCENTRANK.INC(Table13[Total Number of Purchases],Table13[[#This Row],[Total Number of Purchases]])*5,0)</f>
        <v>3</v>
      </c>
      <c r="AM1018" s="15">
        <f>ROUNDUP(_xlfn.PERCENTRANK.INC(Table13[Total Spend],Table13[[#This Row],[Total Spend]])*5,0)</f>
        <v>3</v>
      </c>
      <c r="AN1018" s="15" t="str">
        <f>Table13[[#This Row],[Recency Score]]&amp;Table13[[#This Row],[Frequency Score]]&amp;Table13[[#This Row],[Monetary Score]]</f>
        <v>533</v>
      </c>
      <c r="AO1018" s="15" t="str">
        <f>IF(AN1018="555","Champions",
IF(AND(LEFT(AN1018,1)="5", MID(AN1018,2,1)&gt;="3"),"Loyal Customers",
IF(MID(AN1018,2,1)="5","Frequent Buyers",
IF(RIGHT(AN1018,1)="5","Big Spenders",
IF(LEFT(AN1018,1)="4","Potential Loyalists",
IF(LEFT(AN1018,1)="3","Needs Attention",
IF(LEFT(AN1018,1)="2","About to Sleep",
IF(LEFT(AN1018,1)="1","Lost",
IF(LEFT(AN1018,1)&lt;="2","At Risk","Others")))))))))</f>
        <v>Loyal Customers</v>
      </c>
    </row>
    <row r="1019" spans="1:41" x14ac:dyDescent="0.3">
      <c r="A1019">
        <v>7373</v>
      </c>
      <c r="B1019">
        <v>1952</v>
      </c>
      <c r="C1019" t="s">
        <v>37</v>
      </c>
      <c r="D1019" t="s">
        <v>29</v>
      </c>
      <c r="E1019">
        <v>46610</v>
      </c>
      <c r="F1019">
        <v>0</v>
      </c>
      <c r="G1019">
        <v>2</v>
      </c>
      <c r="H1019" s="1">
        <v>41211</v>
      </c>
      <c r="I1019">
        <v>8</v>
      </c>
      <c r="J1019">
        <v>96</v>
      </c>
      <c r="K1019">
        <v>12</v>
      </c>
      <c r="L1019">
        <v>96</v>
      </c>
      <c r="M1019">
        <v>33</v>
      </c>
      <c r="N1019">
        <v>22</v>
      </c>
      <c r="O1019">
        <v>43</v>
      </c>
      <c r="P1019">
        <v>6</v>
      </c>
      <c r="Q1019">
        <v>4</v>
      </c>
      <c r="R1019">
        <v>1</v>
      </c>
      <c r="S1019">
        <v>6</v>
      </c>
      <c r="T1019">
        <v>6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 t="s">
        <v>36</v>
      </c>
      <c r="AC1019" s="13">
        <f>SUM(Table13[[#This Row],[MntWines]:[MntGoldProds]])</f>
        <v>302</v>
      </c>
      <c r="AD1019" s="13">
        <f>AVERAGE(Table13[[#This Row],[MntWines]:[MntGoldProds]])</f>
        <v>50.333333333333336</v>
      </c>
      <c r="AG1019">
        <f>SUM(Table13[[#This Row],[NumDealsPurchases]:[NumStorePurchases]])</f>
        <v>17</v>
      </c>
      <c r="AH1019" s="14">
        <f>44232-Table13[[#This Row],[Dt_Customer]]</f>
        <v>3021</v>
      </c>
      <c r="AJ1019" s="13">
        <f>Table13[[#This Row],[NumDealsPurchases]]/Table13[[#This Row],[Total Number of Purchases]]*100</f>
        <v>35.294117647058826</v>
      </c>
      <c r="AK1019">
        <f>6-ROUNDUP(_xlfn.PERCENTRANK.INC(Table13[Recency],Table13[[#This Row],[Recency]])*5, 0)</f>
        <v>5</v>
      </c>
      <c r="AL1019" s="15">
        <f>ROUNDUP(_xlfn.PERCENTRANK.INC(Table13[Total Number of Purchases],Table13[[#This Row],[Total Number of Purchases]])*5,0)</f>
        <v>3</v>
      </c>
      <c r="AM1019" s="15">
        <f>ROUNDUP(_xlfn.PERCENTRANK.INC(Table13[Total Spend],Table13[[#This Row],[Total Spend]])*5,0)</f>
        <v>3</v>
      </c>
      <c r="AN1019" s="15" t="str">
        <f>Table13[[#This Row],[Recency Score]]&amp;Table13[[#This Row],[Frequency Score]]&amp;Table13[[#This Row],[Monetary Score]]</f>
        <v>533</v>
      </c>
      <c r="AO1019" s="15" t="str">
        <f>IF(AN1019="555","Champions",
IF(AND(LEFT(AN1019,1)="5", MID(AN1019,2,1)&gt;="3"),"Loyal Customers",
IF(MID(AN1019,2,1)="5","Frequent Buyers",
IF(RIGHT(AN1019,1)="5","Big Spenders",
IF(LEFT(AN1019,1)="4","Potential Loyalists",
IF(LEFT(AN1019,1)="3","Needs Attention",
IF(LEFT(AN1019,1)="2","About to Sleep",
IF(LEFT(AN1019,1)="1","Lost",
IF(LEFT(AN1019,1)&lt;="2","At Risk","Others")))))))))</f>
        <v>Loyal Customers</v>
      </c>
    </row>
    <row r="1020" spans="1:41" x14ac:dyDescent="0.3">
      <c r="A1020">
        <v>11056</v>
      </c>
      <c r="B1020">
        <v>1974</v>
      </c>
      <c r="C1020" t="s">
        <v>28</v>
      </c>
      <c r="D1020" t="s">
        <v>33</v>
      </c>
      <c r="E1020">
        <v>72099</v>
      </c>
      <c r="F1020">
        <v>0</v>
      </c>
      <c r="G1020">
        <v>0</v>
      </c>
      <c r="H1020" s="1">
        <v>41209</v>
      </c>
      <c r="I1020">
        <v>18</v>
      </c>
      <c r="J1020">
        <v>546</v>
      </c>
      <c r="K1020">
        <v>91</v>
      </c>
      <c r="L1020">
        <v>410</v>
      </c>
      <c r="M1020">
        <v>119</v>
      </c>
      <c r="N1020">
        <v>0</v>
      </c>
      <c r="O1020">
        <v>22</v>
      </c>
      <c r="P1020">
        <v>1</v>
      </c>
      <c r="Q1020">
        <v>3</v>
      </c>
      <c r="R1020">
        <v>4</v>
      </c>
      <c r="S1020">
        <v>10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30</v>
      </c>
      <c r="AC1020" s="13">
        <f>SUM(Table13[[#This Row],[MntWines]:[MntGoldProds]])</f>
        <v>1188</v>
      </c>
      <c r="AD1020" s="13">
        <f>AVERAGE(Table13[[#This Row],[MntWines]:[MntGoldProds]])</f>
        <v>198</v>
      </c>
      <c r="AG1020">
        <f>SUM(Table13[[#This Row],[NumDealsPurchases]:[NumStorePurchases]])</f>
        <v>18</v>
      </c>
      <c r="AH1020" s="14">
        <f>44232-Table13[[#This Row],[Dt_Customer]]</f>
        <v>3023</v>
      </c>
      <c r="AJ1020" s="13">
        <f>Table13[[#This Row],[NumDealsPurchases]]/Table13[[#This Row],[Total Number of Purchases]]*100</f>
        <v>5.5555555555555554</v>
      </c>
      <c r="AK1020">
        <f>6-ROUNDUP(_xlfn.PERCENTRANK.INC(Table13[Recency],Table13[[#This Row],[Recency]])*5, 0)</f>
        <v>5</v>
      </c>
      <c r="AL1020" s="15">
        <f>ROUNDUP(_xlfn.PERCENTRANK.INC(Table13[Total Number of Purchases],Table13[[#This Row],[Total Number of Purchases]])*5,0)</f>
        <v>4</v>
      </c>
      <c r="AM1020" s="15">
        <f>ROUNDUP(_xlfn.PERCENTRANK.INC(Table13[Total Spend],Table13[[#This Row],[Total Spend]])*5,0)</f>
        <v>5</v>
      </c>
      <c r="AN1020" s="15" t="str">
        <f>Table13[[#This Row],[Recency Score]]&amp;Table13[[#This Row],[Frequency Score]]&amp;Table13[[#This Row],[Monetary Score]]</f>
        <v>545</v>
      </c>
      <c r="AO1020" s="15" t="str">
        <f>IF(AN1020="555","Champions",
IF(AND(LEFT(AN1020,1)="5", MID(AN1020,2,1)&gt;="3"),"Loyal Customers",
IF(MID(AN1020,2,1)="5","Frequent Buyers",
IF(RIGHT(AN1020,1)="5","Big Spenders",
IF(LEFT(AN1020,1)="4","Potential Loyalists",
IF(LEFT(AN1020,1)="3","Needs Attention",
IF(LEFT(AN1020,1)="2","About to Sleep",
IF(LEFT(AN1020,1)="1","Lost",
IF(LEFT(AN1020,1)&lt;="2","At Risk","Others")))))))))</f>
        <v>Loyal Customers</v>
      </c>
    </row>
    <row r="1021" spans="1:41" x14ac:dyDescent="0.3">
      <c r="A1021">
        <v>796</v>
      </c>
      <c r="B1021">
        <v>1965</v>
      </c>
      <c r="C1021" t="s">
        <v>38</v>
      </c>
      <c r="D1021" t="s">
        <v>29</v>
      </c>
      <c r="E1021">
        <v>60161</v>
      </c>
      <c r="F1021">
        <v>0</v>
      </c>
      <c r="G1021">
        <v>1</v>
      </c>
      <c r="H1021" s="1">
        <v>41205</v>
      </c>
      <c r="I1021">
        <v>17</v>
      </c>
      <c r="J1021">
        <v>584</v>
      </c>
      <c r="K1021">
        <v>44</v>
      </c>
      <c r="L1021">
        <v>212</v>
      </c>
      <c r="M1021">
        <v>46</v>
      </c>
      <c r="N1021">
        <v>8</v>
      </c>
      <c r="O1021">
        <v>177</v>
      </c>
      <c r="P1021">
        <v>3</v>
      </c>
      <c r="Q1021">
        <v>11</v>
      </c>
      <c r="R1021">
        <v>4</v>
      </c>
      <c r="S1021">
        <v>8</v>
      </c>
      <c r="T1021">
        <v>8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32</v>
      </c>
      <c r="AC1021" s="13">
        <f>SUM(Table13[[#This Row],[MntWines]:[MntGoldProds]])</f>
        <v>1071</v>
      </c>
      <c r="AD1021" s="13">
        <f>AVERAGE(Table13[[#This Row],[MntWines]:[MntGoldProds]])</f>
        <v>178.5</v>
      </c>
      <c r="AG1021">
        <f>SUM(Table13[[#This Row],[NumDealsPurchases]:[NumStorePurchases]])</f>
        <v>26</v>
      </c>
      <c r="AH1021" s="14">
        <f>44232-Table13[[#This Row],[Dt_Customer]]</f>
        <v>3027</v>
      </c>
      <c r="AJ1021" s="13">
        <f>Table13[[#This Row],[NumDealsPurchases]]/Table13[[#This Row],[Total Number of Purchases]]*100</f>
        <v>11.538461538461538</v>
      </c>
      <c r="AK1021">
        <f>6-ROUNDUP(_xlfn.PERCENTRANK.INC(Table13[Recency],Table13[[#This Row],[Recency]])*5, 0)</f>
        <v>5</v>
      </c>
      <c r="AL1021" s="15">
        <f>ROUNDUP(_xlfn.PERCENTRANK.INC(Table13[Total Number of Purchases],Table13[[#This Row],[Total Number of Purchases]])*5,0)</f>
        <v>5</v>
      </c>
      <c r="AM1021" s="15">
        <f>ROUNDUP(_xlfn.PERCENTRANK.INC(Table13[Total Spend],Table13[[#This Row],[Total Spend]])*5,0)</f>
        <v>4</v>
      </c>
      <c r="AN1021" s="15" t="str">
        <f>Table13[[#This Row],[Recency Score]]&amp;Table13[[#This Row],[Frequency Score]]&amp;Table13[[#This Row],[Monetary Score]]</f>
        <v>554</v>
      </c>
      <c r="AO1021" s="15" t="str">
        <f>IF(AN1021="555","Champions",
IF(AND(LEFT(AN1021,1)="5", MID(AN1021,2,1)&gt;="3"),"Loyal Customers",
IF(MID(AN1021,2,1)="5","Frequent Buyers",
IF(RIGHT(AN1021,1)="5","Big Spenders",
IF(LEFT(AN1021,1)="4","Potential Loyalists",
IF(LEFT(AN1021,1)="3","Needs Attention",
IF(LEFT(AN1021,1)="2","About to Sleep",
IF(LEFT(AN1021,1)="1","Lost",
IF(LEFT(AN1021,1)&lt;="2","At Risk","Others")))))))))</f>
        <v>Loyal Customers</v>
      </c>
    </row>
    <row r="1022" spans="1:41" x14ac:dyDescent="0.3">
      <c r="A1022">
        <v>492</v>
      </c>
      <c r="B1022">
        <v>1973</v>
      </c>
      <c r="C1022" t="s">
        <v>37</v>
      </c>
      <c r="D1022" t="s">
        <v>45</v>
      </c>
      <c r="E1022">
        <v>48432</v>
      </c>
      <c r="F1022">
        <v>0</v>
      </c>
      <c r="G1022">
        <v>1</v>
      </c>
      <c r="H1022" s="1">
        <v>41200</v>
      </c>
      <c r="I1022">
        <v>3</v>
      </c>
      <c r="J1022">
        <v>322</v>
      </c>
      <c r="K1022">
        <v>3</v>
      </c>
      <c r="L1022">
        <v>50</v>
      </c>
      <c r="M1022">
        <v>4</v>
      </c>
      <c r="N1022">
        <v>3</v>
      </c>
      <c r="O1022">
        <v>42</v>
      </c>
      <c r="P1022">
        <v>5</v>
      </c>
      <c r="Q1022">
        <v>7</v>
      </c>
      <c r="R1022">
        <v>1</v>
      </c>
      <c r="S1022">
        <v>6</v>
      </c>
      <c r="T1022">
        <v>8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32</v>
      </c>
      <c r="AC1022" s="13">
        <f>SUM(Table13[[#This Row],[MntWines]:[MntGoldProds]])</f>
        <v>424</v>
      </c>
      <c r="AD1022" s="13">
        <f>AVERAGE(Table13[[#This Row],[MntWines]:[MntGoldProds]])</f>
        <v>70.666666666666671</v>
      </c>
      <c r="AG1022">
        <f>SUM(Table13[[#This Row],[NumDealsPurchases]:[NumStorePurchases]])</f>
        <v>19</v>
      </c>
      <c r="AH1022" s="14">
        <f>44232-Table13[[#This Row],[Dt_Customer]]</f>
        <v>3032</v>
      </c>
      <c r="AJ1022" s="13">
        <f>Table13[[#This Row],[NumDealsPurchases]]/Table13[[#This Row],[Total Number of Purchases]]*100</f>
        <v>26.315789473684209</v>
      </c>
      <c r="AK1022">
        <f>6-ROUNDUP(_xlfn.PERCENTRANK.INC(Table13[Recency],Table13[[#This Row],[Recency]])*5, 0)</f>
        <v>5</v>
      </c>
      <c r="AL1022" s="15">
        <f>ROUNDUP(_xlfn.PERCENTRANK.INC(Table13[Total Number of Purchases],Table13[[#This Row],[Total Number of Purchases]])*5,0)</f>
        <v>4</v>
      </c>
      <c r="AM1022" s="15">
        <f>ROUNDUP(_xlfn.PERCENTRANK.INC(Table13[Total Spend],Table13[[#This Row],[Total Spend]])*5,0)</f>
        <v>3</v>
      </c>
      <c r="AN1022" s="15" t="str">
        <f>Table13[[#This Row],[Recency Score]]&amp;Table13[[#This Row],[Frequency Score]]&amp;Table13[[#This Row],[Monetary Score]]</f>
        <v>543</v>
      </c>
      <c r="AO1022" s="15" t="str">
        <f>IF(AN1022="555","Champions",
IF(AND(LEFT(AN1022,1)="5", MID(AN1022,2,1)&gt;="3"),"Loyal Customers",
IF(MID(AN1022,2,1)="5","Frequent Buyers",
IF(RIGHT(AN1022,1)="5","Big Spenders",
IF(LEFT(AN1022,1)="4","Potential Loyalists",
IF(LEFT(AN1022,1)="3","Needs Attention",
IF(LEFT(AN1022,1)="2","About to Sleep",
IF(LEFT(AN1022,1)="1","Lost",
IF(LEFT(AN1022,1)&lt;="2","At Risk","Others")))))))))</f>
        <v>Loyal Customers</v>
      </c>
    </row>
    <row r="1023" spans="1:41" x14ac:dyDescent="0.3">
      <c r="A1023">
        <v>1041</v>
      </c>
      <c r="B1023">
        <v>1973</v>
      </c>
      <c r="C1023" t="s">
        <v>37</v>
      </c>
      <c r="D1023" t="s">
        <v>31</v>
      </c>
      <c r="E1023">
        <v>48432</v>
      </c>
      <c r="F1023">
        <v>0</v>
      </c>
      <c r="G1023">
        <v>1</v>
      </c>
      <c r="H1023" s="1">
        <v>41200</v>
      </c>
      <c r="I1023">
        <v>3</v>
      </c>
      <c r="J1023">
        <v>322</v>
      </c>
      <c r="K1023">
        <v>3</v>
      </c>
      <c r="L1023">
        <v>50</v>
      </c>
      <c r="M1023">
        <v>4</v>
      </c>
      <c r="N1023">
        <v>3</v>
      </c>
      <c r="O1023">
        <v>42</v>
      </c>
      <c r="P1023">
        <v>5</v>
      </c>
      <c r="Q1023">
        <v>7</v>
      </c>
      <c r="R1023">
        <v>1</v>
      </c>
      <c r="S1023">
        <v>6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 t="s">
        <v>43</v>
      </c>
      <c r="AC1023" s="13">
        <f>SUM(Table13[[#This Row],[MntWines]:[MntGoldProds]])</f>
        <v>424</v>
      </c>
      <c r="AD1023" s="13">
        <f>AVERAGE(Table13[[#This Row],[MntWines]:[MntGoldProds]])</f>
        <v>70.666666666666671</v>
      </c>
      <c r="AG1023">
        <f>SUM(Table13[[#This Row],[NumDealsPurchases]:[NumStorePurchases]])</f>
        <v>19</v>
      </c>
      <c r="AH1023" s="14">
        <f>44232-Table13[[#This Row],[Dt_Customer]]</f>
        <v>3032</v>
      </c>
      <c r="AJ1023" s="13">
        <f>Table13[[#This Row],[NumDealsPurchases]]/Table13[[#This Row],[Total Number of Purchases]]*100</f>
        <v>26.315789473684209</v>
      </c>
      <c r="AK1023">
        <f>6-ROUNDUP(_xlfn.PERCENTRANK.INC(Table13[Recency],Table13[[#This Row],[Recency]])*5, 0)</f>
        <v>5</v>
      </c>
      <c r="AL1023" s="15">
        <f>ROUNDUP(_xlfn.PERCENTRANK.INC(Table13[Total Number of Purchases],Table13[[#This Row],[Total Number of Purchases]])*5,0)</f>
        <v>4</v>
      </c>
      <c r="AM1023" s="15">
        <f>ROUNDUP(_xlfn.PERCENTRANK.INC(Table13[Total Spend],Table13[[#This Row],[Total Spend]])*5,0)</f>
        <v>3</v>
      </c>
      <c r="AN1023" s="15" t="str">
        <f>Table13[[#This Row],[Recency Score]]&amp;Table13[[#This Row],[Frequency Score]]&amp;Table13[[#This Row],[Monetary Score]]</f>
        <v>543</v>
      </c>
      <c r="AO1023" s="15" t="str">
        <f>IF(AN1023="555","Champions",
IF(AND(LEFT(AN1023,1)="5", MID(AN1023,2,1)&gt;="3"),"Loyal Customers",
IF(MID(AN1023,2,1)="5","Frequent Buyers",
IF(RIGHT(AN1023,1)="5","Big Spenders",
IF(LEFT(AN1023,1)="4","Potential Loyalists",
IF(LEFT(AN1023,1)="3","Needs Attention",
IF(LEFT(AN1023,1)="2","About to Sleep",
IF(LEFT(AN1023,1)="1","Lost",
IF(LEFT(AN1023,1)&lt;="2","At Risk","Others")))))))))</f>
        <v>Loyal Customers</v>
      </c>
    </row>
    <row r="1024" spans="1:41" x14ac:dyDescent="0.3">
      <c r="A1024">
        <v>11133</v>
      </c>
      <c r="B1024">
        <v>1973</v>
      </c>
      <c r="C1024" t="s">
        <v>37</v>
      </c>
      <c r="D1024" t="s">
        <v>45</v>
      </c>
      <c r="E1024">
        <v>48432</v>
      </c>
      <c r="F1024">
        <v>0</v>
      </c>
      <c r="G1024">
        <v>1</v>
      </c>
      <c r="H1024" s="1">
        <v>41200</v>
      </c>
      <c r="I1024">
        <v>3</v>
      </c>
      <c r="J1024">
        <v>322</v>
      </c>
      <c r="K1024">
        <v>3</v>
      </c>
      <c r="L1024">
        <v>50</v>
      </c>
      <c r="M1024">
        <v>4</v>
      </c>
      <c r="N1024">
        <v>3</v>
      </c>
      <c r="O1024">
        <v>42</v>
      </c>
      <c r="P1024">
        <v>5</v>
      </c>
      <c r="Q1024">
        <v>7</v>
      </c>
      <c r="R1024">
        <v>1</v>
      </c>
      <c r="S1024">
        <v>6</v>
      </c>
      <c r="T1024">
        <v>8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 t="s">
        <v>40</v>
      </c>
      <c r="AC1024" s="13">
        <f>SUM(Table13[[#This Row],[MntWines]:[MntGoldProds]])</f>
        <v>424</v>
      </c>
      <c r="AD1024" s="13">
        <f>AVERAGE(Table13[[#This Row],[MntWines]:[MntGoldProds]])</f>
        <v>70.666666666666671</v>
      </c>
      <c r="AG1024">
        <f>SUM(Table13[[#This Row],[NumDealsPurchases]:[NumStorePurchases]])</f>
        <v>19</v>
      </c>
      <c r="AH1024" s="14">
        <f>44232-Table13[[#This Row],[Dt_Customer]]</f>
        <v>3032</v>
      </c>
      <c r="AJ1024" s="13">
        <f>Table13[[#This Row],[NumDealsPurchases]]/Table13[[#This Row],[Total Number of Purchases]]*100</f>
        <v>26.315789473684209</v>
      </c>
      <c r="AK1024">
        <f>6-ROUNDUP(_xlfn.PERCENTRANK.INC(Table13[Recency],Table13[[#This Row],[Recency]])*5, 0)</f>
        <v>5</v>
      </c>
      <c r="AL1024" s="15">
        <f>ROUNDUP(_xlfn.PERCENTRANK.INC(Table13[Total Number of Purchases],Table13[[#This Row],[Total Number of Purchases]])*5,0)</f>
        <v>4</v>
      </c>
      <c r="AM1024" s="15">
        <f>ROUNDUP(_xlfn.PERCENTRANK.INC(Table13[Total Spend],Table13[[#This Row],[Total Spend]])*5,0)</f>
        <v>3</v>
      </c>
      <c r="AN1024" s="15" t="str">
        <f>Table13[[#This Row],[Recency Score]]&amp;Table13[[#This Row],[Frequency Score]]&amp;Table13[[#This Row],[Monetary Score]]</f>
        <v>543</v>
      </c>
      <c r="AO1024" s="15" t="str">
        <f>IF(AN1024="555","Champions",
IF(AND(LEFT(AN1024,1)="5", MID(AN1024,2,1)&gt;="3"),"Loyal Customers",
IF(MID(AN1024,2,1)="5","Frequent Buyers",
IF(RIGHT(AN1024,1)="5","Big Spenders",
IF(LEFT(AN1024,1)="4","Potential Loyalists",
IF(LEFT(AN1024,1)="3","Needs Attention",
IF(LEFT(AN1024,1)="2","About to Sleep",
IF(LEFT(AN1024,1)="1","Lost",
IF(LEFT(AN1024,1)&lt;="2","At Risk","Others")))))))))</f>
        <v>Loyal Customers</v>
      </c>
    </row>
    <row r="1025" spans="1:41" x14ac:dyDescent="0.3">
      <c r="A1025">
        <v>3678</v>
      </c>
      <c r="B1025">
        <v>1973</v>
      </c>
      <c r="C1025" t="s">
        <v>28</v>
      </c>
      <c r="D1025" t="s">
        <v>42</v>
      </c>
      <c r="E1025">
        <v>60208</v>
      </c>
      <c r="F1025">
        <v>1</v>
      </c>
      <c r="G1025">
        <v>1</v>
      </c>
      <c r="H1025" s="1">
        <v>41189</v>
      </c>
      <c r="I1025">
        <v>13</v>
      </c>
      <c r="J1025">
        <v>488</v>
      </c>
      <c r="K1025">
        <v>23</v>
      </c>
      <c r="L1025">
        <v>71</v>
      </c>
      <c r="M1025">
        <v>15</v>
      </c>
      <c r="N1025">
        <v>0</v>
      </c>
      <c r="O1025">
        <v>59</v>
      </c>
      <c r="P1025">
        <v>11</v>
      </c>
      <c r="Q1025">
        <v>8</v>
      </c>
      <c r="R1025">
        <v>3</v>
      </c>
      <c r="S1025">
        <v>7</v>
      </c>
      <c r="T1025">
        <v>7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1</v>
      </c>
      <c r="AA1025">
        <v>0</v>
      </c>
      <c r="AB1025" t="s">
        <v>30</v>
      </c>
      <c r="AC1025" s="13">
        <f>SUM(Table13[[#This Row],[MntWines]:[MntGoldProds]])</f>
        <v>656</v>
      </c>
      <c r="AD1025" s="13">
        <f>AVERAGE(Table13[[#This Row],[MntWines]:[MntGoldProds]])</f>
        <v>109.33333333333333</v>
      </c>
      <c r="AG1025">
        <f>SUM(Table13[[#This Row],[NumDealsPurchases]:[NumStorePurchases]])</f>
        <v>29</v>
      </c>
      <c r="AH1025" s="14">
        <f>44232-Table13[[#This Row],[Dt_Customer]]</f>
        <v>3043</v>
      </c>
      <c r="AJ1025" s="13">
        <f>Table13[[#This Row],[NumDealsPurchases]]/Table13[[#This Row],[Total Number of Purchases]]*100</f>
        <v>37.931034482758619</v>
      </c>
      <c r="AK1025">
        <f>6-ROUNDUP(_xlfn.PERCENTRANK.INC(Table13[Recency],Table13[[#This Row],[Recency]])*5, 0)</f>
        <v>5</v>
      </c>
      <c r="AL1025" s="15">
        <f>ROUNDUP(_xlfn.PERCENTRANK.INC(Table13[Total Number of Purchases],Table13[[#This Row],[Total Number of Purchases]])*5,0)</f>
        <v>5</v>
      </c>
      <c r="AM1025" s="15">
        <f>ROUNDUP(_xlfn.PERCENTRANK.INC(Table13[Total Spend],Table13[[#This Row],[Total Spend]])*5,0)</f>
        <v>4</v>
      </c>
      <c r="AN1025" s="15" t="str">
        <f>Table13[[#This Row],[Recency Score]]&amp;Table13[[#This Row],[Frequency Score]]&amp;Table13[[#This Row],[Monetary Score]]</f>
        <v>554</v>
      </c>
      <c r="AO1025" s="15" t="str">
        <f>IF(AN1025="555","Champions",
IF(AND(LEFT(AN1025,1)="5", MID(AN1025,2,1)&gt;="3"),"Loyal Customers",
IF(MID(AN1025,2,1)="5","Frequent Buyers",
IF(RIGHT(AN1025,1)="5","Big Spenders",
IF(LEFT(AN1025,1)="4","Potential Loyalists",
IF(LEFT(AN1025,1)="3","Needs Attention",
IF(LEFT(AN1025,1)="2","About to Sleep",
IF(LEFT(AN1025,1)="1","Lost",
IF(LEFT(AN1025,1)&lt;="2","At Risk","Others")))))))))</f>
        <v>Loyal Customers</v>
      </c>
    </row>
    <row r="1026" spans="1:41" x14ac:dyDescent="0.3">
      <c r="A1026">
        <v>7022</v>
      </c>
      <c r="B1026">
        <v>1971</v>
      </c>
      <c r="C1026" t="s">
        <v>28</v>
      </c>
      <c r="D1026" t="s">
        <v>33</v>
      </c>
      <c r="E1026">
        <v>76445</v>
      </c>
      <c r="F1026">
        <v>1</v>
      </c>
      <c r="G1026">
        <v>0</v>
      </c>
      <c r="H1026" s="1">
        <v>41180</v>
      </c>
      <c r="I1026">
        <v>2</v>
      </c>
      <c r="J1026">
        <v>739</v>
      </c>
      <c r="K1026">
        <v>107</v>
      </c>
      <c r="L1026">
        <v>309</v>
      </c>
      <c r="M1026">
        <v>140</v>
      </c>
      <c r="N1026">
        <v>80</v>
      </c>
      <c r="O1026">
        <v>35</v>
      </c>
      <c r="P1026">
        <v>1</v>
      </c>
      <c r="Q1026">
        <v>2</v>
      </c>
      <c r="R1026">
        <v>5</v>
      </c>
      <c r="S1026">
        <v>13</v>
      </c>
      <c r="T1026">
        <v>6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43</v>
      </c>
      <c r="AC1026" s="13">
        <f>SUM(Table13[[#This Row],[MntWines]:[MntGoldProds]])</f>
        <v>1410</v>
      </c>
      <c r="AD1026" s="13">
        <f>AVERAGE(Table13[[#This Row],[MntWines]:[MntGoldProds]])</f>
        <v>235</v>
      </c>
      <c r="AG1026">
        <f>SUM(Table13[[#This Row],[NumDealsPurchases]:[NumStorePurchases]])</f>
        <v>21</v>
      </c>
      <c r="AH1026" s="14">
        <f>44232-Table13[[#This Row],[Dt_Customer]]</f>
        <v>3052</v>
      </c>
      <c r="AJ1026" s="13">
        <f>Table13[[#This Row],[NumDealsPurchases]]/Table13[[#This Row],[Total Number of Purchases]]*100</f>
        <v>4.7619047619047619</v>
      </c>
      <c r="AK1026">
        <f>6-ROUNDUP(_xlfn.PERCENTRANK.INC(Table13[Recency],Table13[[#This Row],[Recency]])*5, 0)</f>
        <v>5</v>
      </c>
      <c r="AL1026" s="15">
        <f>ROUNDUP(_xlfn.PERCENTRANK.INC(Table13[Total Number of Purchases],Table13[[#This Row],[Total Number of Purchases]])*5,0)</f>
        <v>4</v>
      </c>
      <c r="AM1026" s="15">
        <f>ROUNDUP(_xlfn.PERCENTRANK.INC(Table13[Total Spend],Table13[[#This Row],[Total Spend]])*5,0)</f>
        <v>5</v>
      </c>
      <c r="AN1026" s="15" t="str">
        <f>Table13[[#This Row],[Recency Score]]&amp;Table13[[#This Row],[Frequency Score]]&amp;Table13[[#This Row],[Monetary Score]]</f>
        <v>545</v>
      </c>
      <c r="AO1026" s="15" t="str">
        <f>IF(AN1026="555","Champions",
IF(AND(LEFT(AN1026,1)="5", MID(AN1026,2,1)&gt;="3"),"Loyal Customers",
IF(MID(AN1026,2,1)="5","Frequent Buyers",
IF(RIGHT(AN1026,1)="5","Big Spenders",
IF(LEFT(AN1026,1)="4","Potential Loyalists",
IF(LEFT(AN1026,1)="3","Needs Attention",
IF(LEFT(AN1026,1)="2","About to Sleep",
IF(LEFT(AN1026,1)="1","Lost",
IF(LEFT(AN1026,1)&lt;="2","At Risk","Others")))))))))</f>
        <v>Loyal Customers</v>
      </c>
    </row>
    <row r="1027" spans="1:41" x14ac:dyDescent="0.3">
      <c r="A1027">
        <v>618</v>
      </c>
      <c r="B1027">
        <v>1977</v>
      </c>
      <c r="C1027" t="s">
        <v>37</v>
      </c>
      <c r="D1027" t="s">
        <v>33</v>
      </c>
      <c r="E1027">
        <v>69389</v>
      </c>
      <c r="F1027">
        <v>0</v>
      </c>
      <c r="G1027">
        <v>1</v>
      </c>
      <c r="H1027" s="1">
        <v>41180</v>
      </c>
      <c r="I1027">
        <v>17</v>
      </c>
      <c r="J1027">
        <v>422</v>
      </c>
      <c r="K1027">
        <v>7</v>
      </c>
      <c r="L1027">
        <v>238</v>
      </c>
      <c r="M1027">
        <v>69</v>
      </c>
      <c r="N1027">
        <v>46</v>
      </c>
      <c r="O1027">
        <v>15</v>
      </c>
      <c r="P1027">
        <v>1</v>
      </c>
      <c r="Q1027">
        <v>7</v>
      </c>
      <c r="R1027">
        <v>2</v>
      </c>
      <c r="S1027">
        <v>12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36</v>
      </c>
      <c r="AC1027" s="13">
        <f>SUM(Table13[[#This Row],[MntWines]:[MntGoldProds]])</f>
        <v>797</v>
      </c>
      <c r="AD1027" s="13">
        <f>AVERAGE(Table13[[#This Row],[MntWines]:[MntGoldProds]])</f>
        <v>132.83333333333334</v>
      </c>
      <c r="AG1027">
        <f>SUM(Table13[[#This Row],[NumDealsPurchases]:[NumStorePurchases]])</f>
        <v>22</v>
      </c>
      <c r="AH1027" s="14">
        <f>44232-Table13[[#This Row],[Dt_Customer]]</f>
        <v>3052</v>
      </c>
      <c r="AJ1027" s="13">
        <f>Table13[[#This Row],[NumDealsPurchases]]/Table13[[#This Row],[Total Number of Purchases]]*100</f>
        <v>4.5454545454545459</v>
      </c>
      <c r="AK1027">
        <f>6-ROUNDUP(_xlfn.PERCENTRANK.INC(Table13[Recency],Table13[[#This Row],[Recency]])*5, 0)</f>
        <v>5</v>
      </c>
      <c r="AL1027" s="15">
        <f>ROUNDUP(_xlfn.PERCENTRANK.INC(Table13[Total Number of Purchases],Table13[[#This Row],[Total Number of Purchases]])*5,0)</f>
        <v>4</v>
      </c>
      <c r="AM1027" s="15">
        <f>ROUNDUP(_xlfn.PERCENTRANK.INC(Table13[Total Spend],Table13[[#This Row],[Total Spend]])*5,0)</f>
        <v>4</v>
      </c>
      <c r="AN1027" s="15" t="str">
        <f>Table13[[#This Row],[Recency Score]]&amp;Table13[[#This Row],[Frequency Score]]&amp;Table13[[#This Row],[Monetary Score]]</f>
        <v>544</v>
      </c>
      <c r="AO1027" s="15" t="str">
        <f>IF(AN1027="555","Champions",
IF(AND(LEFT(AN1027,1)="5", MID(AN1027,2,1)&gt;="3"),"Loyal Customers",
IF(MID(AN1027,2,1)="5","Frequent Buyers",
IF(RIGHT(AN1027,1)="5","Big Spenders",
IF(LEFT(AN1027,1)="4","Potential Loyalists",
IF(LEFT(AN1027,1)="3","Needs Attention",
IF(LEFT(AN1027,1)="2","About to Sleep",
IF(LEFT(AN1027,1)="1","Lost",
IF(LEFT(AN1027,1)&lt;="2","At Risk","Others")))))))))</f>
        <v>Loyal Customers</v>
      </c>
    </row>
    <row r="1028" spans="1:41" x14ac:dyDescent="0.3">
      <c r="A1028">
        <v>9999</v>
      </c>
      <c r="B1028">
        <v>1965</v>
      </c>
      <c r="C1028" t="s">
        <v>28</v>
      </c>
      <c r="D1028" t="s">
        <v>35</v>
      </c>
      <c r="E1028">
        <v>75276</v>
      </c>
      <c r="F1028">
        <v>0</v>
      </c>
      <c r="G1028">
        <v>0</v>
      </c>
      <c r="H1028" s="1">
        <v>41179</v>
      </c>
      <c r="I1028">
        <v>2</v>
      </c>
      <c r="J1028">
        <v>610</v>
      </c>
      <c r="K1028">
        <v>105</v>
      </c>
      <c r="L1028">
        <v>125</v>
      </c>
      <c r="M1028">
        <v>137</v>
      </c>
      <c r="N1028">
        <v>42</v>
      </c>
      <c r="O1028">
        <v>21</v>
      </c>
      <c r="P1028">
        <v>1</v>
      </c>
      <c r="Q1028">
        <v>9</v>
      </c>
      <c r="R1028">
        <v>4</v>
      </c>
      <c r="S1028">
        <v>9</v>
      </c>
      <c r="T1028">
        <v>5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t="s">
        <v>30</v>
      </c>
      <c r="AC1028" s="13">
        <f>SUM(Table13[[#This Row],[MntWines]:[MntGoldProds]])</f>
        <v>1040</v>
      </c>
      <c r="AD1028" s="13">
        <f>AVERAGE(Table13[[#This Row],[MntWines]:[MntGoldProds]])</f>
        <v>173.33333333333334</v>
      </c>
      <c r="AG1028">
        <f>SUM(Table13[[#This Row],[NumDealsPurchases]:[NumStorePurchases]])</f>
        <v>23</v>
      </c>
      <c r="AH1028" s="14">
        <f>44232-Table13[[#This Row],[Dt_Customer]]</f>
        <v>3053</v>
      </c>
      <c r="AJ1028" s="13">
        <f>Table13[[#This Row],[NumDealsPurchases]]/Table13[[#This Row],[Total Number of Purchases]]*100</f>
        <v>4.3478260869565215</v>
      </c>
      <c r="AK1028">
        <f>6-ROUNDUP(_xlfn.PERCENTRANK.INC(Table13[Recency],Table13[[#This Row],[Recency]])*5, 0)</f>
        <v>5</v>
      </c>
      <c r="AL1028" s="15">
        <f>ROUNDUP(_xlfn.PERCENTRANK.INC(Table13[Total Number of Purchases],Table13[[#This Row],[Total Number of Purchases]])*5,0)</f>
        <v>5</v>
      </c>
      <c r="AM1028" s="15">
        <f>ROUNDUP(_xlfn.PERCENTRANK.INC(Table13[Total Spend],Table13[[#This Row],[Total Spend]])*5,0)</f>
        <v>4</v>
      </c>
      <c r="AN1028" s="15" t="str">
        <f>Table13[[#This Row],[Recency Score]]&amp;Table13[[#This Row],[Frequency Score]]&amp;Table13[[#This Row],[Monetary Score]]</f>
        <v>554</v>
      </c>
      <c r="AO1028" s="15" t="str">
        <f>IF(AN1028="555","Champions",
IF(AND(LEFT(AN1028,1)="5", MID(AN1028,2,1)&gt;="3"),"Loyal Customers",
IF(MID(AN1028,2,1)="5","Frequent Buyers",
IF(RIGHT(AN1028,1)="5","Big Spenders",
IF(LEFT(AN1028,1)="4","Potential Loyalists",
IF(LEFT(AN1028,1)="3","Needs Attention",
IF(LEFT(AN1028,1)="2","About to Sleep",
IF(LEFT(AN1028,1)="1","Lost",
IF(LEFT(AN1028,1)&lt;="2","At Risk","Others")))))))))</f>
        <v>Loyal Customers</v>
      </c>
    </row>
    <row r="1029" spans="1:41" x14ac:dyDescent="0.3">
      <c r="A1029">
        <v>3403</v>
      </c>
      <c r="B1029">
        <v>1958</v>
      </c>
      <c r="C1029" t="s">
        <v>37</v>
      </c>
      <c r="D1029" t="s">
        <v>35</v>
      </c>
      <c r="E1029">
        <v>78952</v>
      </c>
      <c r="F1029">
        <v>0</v>
      </c>
      <c r="G1029">
        <v>1</v>
      </c>
      <c r="H1029" s="1">
        <v>41176</v>
      </c>
      <c r="I1029">
        <v>11</v>
      </c>
      <c r="J1029">
        <v>1170</v>
      </c>
      <c r="K1029">
        <v>19</v>
      </c>
      <c r="L1029">
        <v>594</v>
      </c>
      <c r="M1029">
        <v>99</v>
      </c>
      <c r="N1029">
        <v>76</v>
      </c>
      <c r="O1029">
        <v>134</v>
      </c>
      <c r="P1029">
        <v>2</v>
      </c>
      <c r="Q1029">
        <v>2</v>
      </c>
      <c r="R1029">
        <v>5</v>
      </c>
      <c r="S1029">
        <v>12</v>
      </c>
      <c r="T1029">
        <v>6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30</v>
      </c>
      <c r="AC1029" s="13">
        <f>SUM(Table13[[#This Row],[MntWines]:[MntGoldProds]])</f>
        <v>2092</v>
      </c>
      <c r="AD1029" s="13">
        <f>AVERAGE(Table13[[#This Row],[MntWines]:[MntGoldProds]])</f>
        <v>348.66666666666669</v>
      </c>
      <c r="AG1029">
        <f>SUM(Table13[[#This Row],[NumDealsPurchases]:[NumStorePurchases]])</f>
        <v>21</v>
      </c>
      <c r="AH1029" s="14">
        <f>44232-Table13[[#This Row],[Dt_Customer]]</f>
        <v>3056</v>
      </c>
      <c r="AJ1029" s="13">
        <f>Table13[[#This Row],[NumDealsPurchases]]/Table13[[#This Row],[Total Number of Purchases]]*100</f>
        <v>9.5238095238095237</v>
      </c>
      <c r="AK1029">
        <f>6-ROUNDUP(_xlfn.PERCENTRANK.INC(Table13[Recency],Table13[[#This Row],[Recency]])*5, 0)</f>
        <v>5</v>
      </c>
      <c r="AL1029" s="15">
        <f>ROUNDUP(_xlfn.PERCENTRANK.INC(Table13[Total Number of Purchases],Table13[[#This Row],[Total Number of Purchases]])*5,0)</f>
        <v>4</v>
      </c>
      <c r="AM1029" s="15">
        <f>ROUNDUP(_xlfn.PERCENTRANK.INC(Table13[Total Spend],Table13[[#This Row],[Total Spend]])*5,0)</f>
        <v>5</v>
      </c>
      <c r="AN1029" s="15" t="str">
        <f>Table13[[#This Row],[Recency Score]]&amp;Table13[[#This Row],[Frequency Score]]&amp;Table13[[#This Row],[Monetary Score]]</f>
        <v>545</v>
      </c>
      <c r="AO1029" s="15" t="str">
        <f>IF(AN1029="555","Champions",
IF(AND(LEFT(AN1029,1)="5", MID(AN1029,2,1)&gt;="3"),"Loyal Customers",
IF(MID(AN1029,2,1)="5","Frequent Buyers",
IF(RIGHT(AN1029,1)="5","Big Spenders",
IF(LEFT(AN1029,1)="4","Potential Loyalists",
IF(LEFT(AN1029,1)="3","Needs Attention",
IF(LEFT(AN1029,1)="2","About to Sleep",
IF(LEFT(AN1029,1)="1","Lost",
IF(LEFT(AN1029,1)&lt;="2","At Risk","Others")))))))))</f>
        <v>Loyal Customers</v>
      </c>
    </row>
    <row r="1030" spans="1:41" x14ac:dyDescent="0.3">
      <c r="A1030">
        <v>3619</v>
      </c>
      <c r="B1030">
        <v>1960</v>
      </c>
      <c r="C1030" t="s">
        <v>38</v>
      </c>
      <c r="D1030" t="s">
        <v>29</v>
      </c>
      <c r="E1030">
        <v>87305</v>
      </c>
      <c r="F1030">
        <v>0</v>
      </c>
      <c r="G1030">
        <v>0</v>
      </c>
      <c r="H1030" s="1">
        <v>41175</v>
      </c>
      <c r="I1030">
        <v>19</v>
      </c>
      <c r="J1030">
        <v>345</v>
      </c>
      <c r="K1030">
        <v>25</v>
      </c>
      <c r="L1030">
        <v>501</v>
      </c>
      <c r="M1030">
        <v>63</v>
      </c>
      <c r="N1030">
        <v>138</v>
      </c>
      <c r="O1030">
        <v>80</v>
      </c>
      <c r="P1030">
        <v>1</v>
      </c>
      <c r="Q1030">
        <v>5</v>
      </c>
      <c r="R1030">
        <v>3</v>
      </c>
      <c r="S1030">
        <v>8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>
        <v>0</v>
      </c>
      <c r="AB1030" t="s">
        <v>36</v>
      </c>
      <c r="AC1030" s="13">
        <f>SUM(Table13[[#This Row],[MntWines]:[MntGoldProds]])</f>
        <v>1152</v>
      </c>
      <c r="AD1030" s="13">
        <f>AVERAGE(Table13[[#This Row],[MntWines]:[MntGoldProds]])</f>
        <v>192</v>
      </c>
      <c r="AG1030">
        <f>SUM(Table13[[#This Row],[NumDealsPurchases]:[NumStorePurchases]])</f>
        <v>17</v>
      </c>
      <c r="AH1030" s="14">
        <f>44232-Table13[[#This Row],[Dt_Customer]]</f>
        <v>3057</v>
      </c>
      <c r="AJ1030" s="13">
        <f>Table13[[#This Row],[NumDealsPurchases]]/Table13[[#This Row],[Total Number of Purchases]]*100</f>
        <v>5.8823529411764701</v>
      </c>
      <c r="AK1030">
        <f>6-ROUNDUP(_xlfn.PERCENTRANK.INC(Table13[Recency],Table13[[#This Row],[Recency]])*5, 0)</f>
        <v>5</v>
      </c>
      <c r="AL1030" s="15">
        <f>ROUNDUP(_xlfn.PERCENTRANK.INC(Table13[Total Number of Purchases],Table13[[#This Row],[Total Number of Purchases]])*5,0)</f>
        <v>3</v>
      </c>
      <c r="AM1030" s="15">
        <f>ROUNDUP(_xlfn.PERCENTRANK.INC(Table13[Total Spend],Table13[[#This Row],[Total Spend]])*5,0)</f>
        <v>4</v>
      </c>
      <c r="AN1030" s="15" t="str">
        <f>Table13[[#This Row],[Recency Score]]&amp;Table13[[#This Row],[Frequency Score]]&amp;Table13[[#This Row],[Monetary Score]]</f>
        <v>534</v>
      </c>
      <c r="AO1030" s="15" t="str">
        <f>IF(AN1030="555","Champions",
IF(AND(LEFT(AN1030,1)="5", MID(AN1030,2,1)&gt;="3"),"Loyal Customers",
IF(MID(AN1030,2,1)="5","Frequent Buyers",
IF(RIGHT(AN1030,1)="5","Big Spenders",
IF(LEFT(AN1030,1)="4","Potential Loyalists",
IF(LEFT(AN1030,1)="3","Needs Attention",
IF(LEFT(AN1030,1)="2","About to Sleep",
IF(LEFT(AN1030,1)="1","Lost",
IF(LEFT(AN1030,1)&lt;="2","At Risk","Others")))))))))</f>
        <v>Loyal Customers</v>
      </c>
    </row>
    <row r="1031" spans="1:41" x14ac:dyDescent="0.3">
      <c r="A1031">
        <v>2870</v>
      </c>
      <c r="B1031">
        <v>1973</v>
      </c>
      <c r="C1031" t="s">
        <v>28</v>
      </c>
      <c r="D1031" t="s">
        <v>33</v>
      </c>
      <c r="E1031">
        <v>49094</v>
      </c>
      <c r="F1031">
        <v>0</v>
      </c>
      <c r="G1031">
        <v>1</v>
      </c>
      <c r="H1031" s="1">
        <v>41173</v>
      </c>
      <c r="I1031">
        <v>6</v>
      </c>
      <c r="J1031">
        <v>376</v>
      </c>
      <c r="K1031">
        <v>0</v>
      </c>
      <c r="L1031">
        <v>38</v>
      </c>
      <c r="M1031">
        <v>11</v>
      </c>
      <c r="N1031">
        <v>8</v>
      </c>
      <c r="O1031">
        <v>69</v>
      </c>
      <c r="P1031">
        <v>5</v>
      </c>
      <c r="Q1031">
        <v>6</v>
      </c>
      <c r="R1031">
        <v>3</v>
      </c>
      <c r="S1031">
        <v>6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30</v>
      </c>
      <c r="AC1031" s="13">
        <f>SUM(Table13[[#This Row],[MntWines]:[MntGoldProds]])</f>
        <v>502</v>
      </c>
      <c r="AD1031" s="13">
        <f>AVERAGE(Table13[[#This Row],[MntWines]:[MntGoldProds]])</f>
        <v>83.666666666666671</v>
      </c>
      <c r="AG1031">
        <f>SUM(Table13[[#This Row],[NumDealsPurchases]:[NumStorePurchases]])</f>
        <v>20</v>
      </c>
      <c r="AH1031" s="14">
        <f>44232-Table13[[#This Row],[Dt_Customer]]</f>
        <v>3059</v>
      </c>
      <c r="AJ1031" s="13">
        <f>Table13[[#This Row],[NumDealsPurchases]]/Table13[[#This Row],[Total Number of Purchases]]*100</f>
        <v>25</v>
      </c>
      <c r="AK1031">
        <f>6-ROUNDUP(_xlfn.PERCENTRANK.INC(Table13[Recency],Table13[[#This Row],[Recency]])*5, 0)</f>
        <v>5</v>
      </c>
      <c r="AL1031" s="15">
        <f>ROUNDUP(_xlfn.PERCENTRANK.INC(Table13[Total Number of Purchases],Table13[[#This Row],[Total Number of Purchases]])*5,0)</f>
        <v>4</v>
      </c>
      <c r="AM1031" s="15">
        <f>ROUNDUP(_xlfn.PERCENTRANK.INC(Table13[Total Spend],Table13[[#This Row],[Total Spend]])*5,0)</f>
        <v>3</v>
      </c>
      <c r="AN1031" s="15" t="str">
        <f>Table13[[#This Row],[Recency Score]]&amp;Table13[[#This Row],[Frequency Score]]&amp;Table13[[#This Row],[Monetary Score]]</f>
        <v>543</v>
      </c>
      <c r="AO1031" s="15" t="str">
        <f>IF(AN1031="555","Champions",
IF(AND(LEFT(AN1031,1)="5", MID(AN1031,2,1)&gt;="3"),"Loyal Customers",
IF(MID(AN1031,2,1)="5","Frequent Buyers",
IF(RIGHT(AN1031,1)="5","Big Spenders",
IF(LEFT(AN1031,1)="4","Potential Loyalists",
IF(LEFT(AN1031,1)="3","Needs Attention",
IF(LEFT(AN1031,1)="2","About to Sleep",
IF(LEFT(AN1031,1)="1","Lost",
IF(LEFT(AN1031,1)&lt;="2","At Risk","Others")))))))))</f>
        <v>Loyal Customers</v>
      </c>
    </row>
    <row r="1032" spans="1:41" x14ac:dyDescent="0.3">
      <c r="A1032">
        <v>7233</v>
      </c>
      <c r="B1032">
        <v>1972</v>
      </c>
      <c r="C1032" t="s">
        <v>28</v>
      </c>
      <c r="D1032" t="s">
        <v>33</v>
      </c>
      <c r="E1032">
        <v>69209</v>
      </c>
      <c r="F1032">
        <v>0</v>
      </c>
      <c r="G1032">
        <v>0</v>
      </c>
      <c r="H1032" s="1">
        <v>41169</v>
      </c>
      <c r="I1032">
        <v>4</v>
      </c>
      <c r="J1032">
        <v>496</v>
      </c>
      <c r="K1032">
        <v>32</v>
      </c>
      <c r="L1032">
        <v>849</v>
      </c>
      <c r="M1032">
        <v>229</v>
      </c>
      <c r="N1032">
        <v>48</v>
      </c>
      <c r="O1032">
        <v>128</v>
      </c>
      <c r="P1032">
        <v>2</v>
      </c>
      <c r="Q1032">
        <v>5</v>
      </c>
      <c r="R1032">
        <v>3</v>
      </c>
      <c r="S1032">
        <v>6</v>
      </c>
      <c r="T1032">
        <v>4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32</v>
      </c>
      <c r="AC1032" s="13">
        <f>SUM(Table13[[#This Row],[MntWines]:[MntGoldProds]])</f>
        <v>1782</v>
      </c>
      <c r="AD1032" s="13">
        <f>AVERAGE(Table13[[#This Row],[MntWines]:[MntGoldProds]])</f>
        <v>297</v>
      </c>
      <c r="AG1032">
        <f>SUM(Table13[[#This Row],[NumDealsPurchases]:[NumStorePurchases]])</f>
        <v>16</v>
      </c>
      <c r="AH1032" s="14">
        <f>44232-Table13[[#This Row],[Dt_Customer]]</f>
        <v>3063</v>
      </c>
      <c r="AJ1032" s="13">
        <f>Table13[[#This Row],[NumDealsPurchases]]/Table13[[#This Row],[Total Number of Purchases]]*100</f>
        <v>12.5</v>
      </c>
      <c r="AK1032">
        <f>6-ROUNDUP(_xlfn.PERCENTRANK.INC(Table13[Recency],Table13[[#This Row],[Recency]])*5, 0)</f>
        <v>5</v>
      </c>
      <c r="AL1032" s="15">
        <f>ROUNDUP(_xlfn.PERCENTRANK.INC(Table13[Total Number of Purchases],Table13[[#This Row],[Total Number of Purchases]])*5,0)</f>
        <v>3</v>
      </c>
      <c r="AM1032" s="15">
        <f>ROUNDUP(_xlfn.PERCENTRANK.INC(Table13[Total Spend],Table13[[#This Row],[Total Spend]])*5,0)</f>
        <v>5</v>
      </c>
      <c r="AN1032" s="15" t="str">
        <f>Table13[[#This Row],[Recency Score]]&amp;Table13[[#This Row],[Frequency Score]]&amp;Table13[[#This Row],[Monetary Score]]</f>
        <v>535</v>
      </c>
      <c r="AO1032" s="15" t="str">
        <f>IF(AN1032="555","Champions",
IF(AND(LEFT(AN1032,1)="5", MID(AN1032,2,1)&gt;="3"),"Loyal Customers",
IF(MID(AN1032,2,1)="5","Frequent Buyers",
IF(RIGHT(AN1032,1)="5","Big Spenders",
IF(LEFT(AN1032,1)="4","Potential Loyalists",
IF(LEFT(AN1032,1)="3","Needs Attention",
IF(LEFT(AN1032,1)="2","About to Sleep",
IF(LEFT(AN1032,1)="1","Lost",
IF(LEFT(AN1032,1)&lt;="2","At Risk","Others")))))))))</f>
        <v>Loyal Customers</v>
      </c>
    </row>
    <row r="1033" spans="1:41" x14ac:dyDescent="0.3">
      <c r="A1033">
        <v>7414</v>
      </c>
      <c r="B1033">
        <v>1971</v>
      </c>
      <c r="C1033" t="s">
        <v>28</v>
      </c>
      <c r="D1033" t="s">
        <v>33</v>
      </c>
      <c r="E1033">
        <v>43824</v>
      </c>
      <c r="F1033">
        <v>1</v>
      </c>
      <c r="G1033">
        <v>1</v>
      </c>
      <c r="H1033" s="1">
        <v>41167</v>
      </c>
      <c r="I1033">
        <v>18</v>
      </c>
      <c r="J1033">
        <v>96</v>
      </c>
      <c r="K1033">
        <v>1</v>
      </c>
      <c r="L1033">
        <v>42</v>
      </c>
      <c r="M1033">
        <v>12</v>
      </c>
      <c r="N1033">
        <v>3</v>
      </c>
      <c r="O1033">
        <v>32</v>
      </c>
      <c r="P1033">
        <v>4</v>
      </c>
      <c r="Q1033">
        <v>3</v>
      </c>
      <c r="R1033">
        <v>1</v>
      </c>
      <c r="S1033">
        <v>4</v>
      </c>
      <c r="T1033">
        <v>8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30</v>
      </c>
      <c r="AC1033" s="13">
        <f>SUM(Table13[[#This Row],[MntWines]:[MntGoldProds]])</f>
        <v>186</v>
      </c>
      <c r="AD1033" s="13">
        <f>AVERAGE(Table13[[#This Row],[MntWines]:[MntGoldProds]])</f>
        <v>31</v>
      </c>
      <c r="AG1033">
        <f>SUM(Table13[[#This Row],[NumDealsPurchases]:[NumStorePurchases]])</f>
        <v>12</v>
      </c>
      <c r="AH1033" s="14">
        <f>44232-Table13[[#This Row],[Dt_Customer]]</f>
        <v>3065</v>
      </c>
      <c r="AJ1033" s="13">
        <f>Table13[[#This Row],[NumDealsPurchases]]/Table13[[#This Row],[Total Number of Purchases]]*100</f>
        <v>33.333333333333329</v>
      </c>
      <c r="AK1033">
        <f>6-ROUNDUP(_xlfn.PERCENTRANK.INC(Table13[Recency],Table13[[#This Row],[Recency]])*5, 0)</f>
        <v>5</v>
      </c>
      <c r="AL1033" s="15">
        <f>ROUNDUP(_xlfn.PERCENTRANK.INC(Table13[Total Number of Purchases],Table13[[#This Row],[Total Number of Purchases]])*5,0)</f>
        <v>3</v>
      </c>
      <c r="AM1033" s="15">
        <f>ROUNDUP(_xlfn.PERCENTRANK.INC(Table13[Total Spend],Table13[[#This Row],[Total Spend]])*5,0)</f>
        <v>2</v>
      </c>
      <c r="AN1033" s="15" t="str">
        <f>Table13[[#This Row],[Recency Score]]&amp;Table13[[#This Row],[Frequency Score]]&amp;Table13[[#This Row],[Monetary Score]]</f>
        <v>532</v>
      </c>
      <c r="AO1033" s="15" t="str">
        <f>IF(AN1033="555","Champions",
IF(AND(LEFT(AN1033,1)="5", MID(AN1033,2,1)&gt;="3"),"Loyal Customers",
IF(MID(AN1033,2,1)="5","Frequent Buyers",
IF(RIGHT(AN1033,1)="5","Big Spenders",
IF(LEFT(AN1033,1)="4","Potential Loyalists",
IF(LEFT(AN1033,1)="3","Needs Attention",
IF(LEFT(AN1033,1)="2","About to Sleep",
IF(LEFT(AN1033,1)="1","Lost",
IF(LEFT(AN1033,1)&lt;="2","At Risk","Others")))))))))</f>
        <v>Loyal Customers</v>
      </c>
    </row>
    <row r="1034" spans="1:41" x14ac:dyDescent="0.3">
      <c r="A1034">
        <v>7872</v>
      </c>
      <c r="B1034">
        <v>1975</v>
      </c>
      <c r="C1034" t="s">
        <v>37</v>
      </c>
      <c r="D1034" t="s">
        <v>33</v>
      </c>
      <c r="E1034">
        <v>86836</v>
      </c>
      <c r="F1034">
        <v>0</v>
      </c>
      <c r="G1034">
        <v>0</v>
      </c>
      <c r="H1034" s="1">
        <v>41164</v>
      </c>
      <c r="I1034">
        <v>7</v>
      </c>
      <c r="J1034">
        <v>179</v>
      </c>
      <c r="K1034">
        <v>21</v>
      </c>
      <c r="L1034">
        <v>273</v>
      </c>
      <c r="M1034">
        <v>0</v>
      </c>
      <c r="N1034">
        <v>21</v>
      </c>
      <c r="O1034">
        <v>63</v>
      </c>
      <c r="P1034">
        <v>1</v>
      </c>
      <c r="Q1034">
        <v>6</v>
      </c>
      <c r="R1034">
        <v>10</v>
      </c>
      <c r="S1034">
        <v>6</v>
      </c>
      <c r="T1034">
        <v>5</v>
      </c>
      <c r="U1034">
        <v>1</v>
      </c>
      <c r="V1034">
        <v>0</v>
      </c>
      <c r="W1034">
        <v>1</v>
      </c>
      <c r="X1034">
        <v>0</v>
      </c>
      <c r="Y1034">
        <v>1</v>
      </c>
      <c r="Z1034">
        <v>1</v>
      </c>
      <c r="AA1034">
        <v>0</v>
      </c>
      <c r="AB1034" t="s">
        <v>30</v>
      </c>
      <c r="AC1034" s="13">
        <f>SUM(Table13[[#This Row],[MntWines]:[MntGoldProds]])</f>
        <v>557</v>
      </c>
      <c r="AD1034" s="13">
        <f>AVERAGE(Table13[[#This Row],[MntWines]:[MntGoldProds]])</f>
        <v>92.833333333333329</v>
      </c>
      <c r="AG1034">
        <f>SUM(Table13[[#This Row],[NumDealsPurchases]:[NumStorePurchases]])</f>
        <v>23</v>
      </c>
      <c r="AH1034" s="14">
        <f>44232-Table13[[#This Row],[Dt_Customer]]</f>
        <v>3068</v>
      </c>
      <c r="AJ1034" s="13">
        <f>Table13[[#This Row],[NumDealsPurchases]]/Table13[[#This Row],[Total Number of Purchases]]*100</f>
        <v>4.3478260869565215</v>
      </c>
      <c r="AK1034">
        <f>6-ROUNDUP(_xlfn.PERCENTRANK.INC(Table13[Recency],Table13[[#This Row],[Recency]])*5, 0)</f>
        <v>5</v>
      </c>
      <c r="AL1034" s="15">
        <f>ROUNDUP(_xlfn.PERCENTRANK.INC(Table13[Total Number of Purchases],Table13[[#This Row],[Total Number of Purchases]])*5,0)</f>
        <v>5</v>
      </c>
      <c r="AM1034" s="15">
        <f>ROUNDUP(_xlfn.PERCENTRANK.INC(Table13[Total Spend],Table13[[#This Row],[Total Spend]])*5,0)</f>
        <v>3</v>
      </c>
      <c r="AN1034" s="15" t="str">
        <f>Table13[[#This Row],[Recency Score]]&amp;Table13[[#This Row],[Frequency Score]]&amp;Table13[[#This Row],[Monetary Score]]</f>
        <v>553</v>
      </c>
      <c r="AO1034" s="15" t="str">
        <f>IF(AN1034="555","Champions",
IF(AND(LEFT(AN1034,1)="5", MID(AN1034,2,1)&gt;="3"),"Loyal Customers",
IF(MID(AN1034,2,1)="5","Frequent Buyers",
IF(RIGHT(AN1034,1)="5","Big Spenders",
IF(LEFT(AN1034,1)="4","Potential Loyalists",
IF(LEFT(AN1034,1)="3","Needs Attention",
IF(LEFT(AN1034,1)="2","About to Sleep",
IF(LEFT(AN1034,1)="1","Lost",
IF(LEFT(AN1034,1)&lt;="2","At Risk","Others")))))))))</f>
        <v>Loyal Customers</v>
      </c>
    </row>
    <row r="1035" spans="1:41" x14ac:dyDescent="0.3">
      <c r="A1035">
        <v>1402</v>
      </c>
      <c r="B1035">
        <v>1954</v>
      </c>
      <c r="C1035" t="s">
        <v>41</v>
      </c>
      <c r="D1035" t="s">
        <v>33</v>
      </c>
      <c r="E1035">
        <v>66991</v>
      </c>
      <c r="F1035">
        <v>0</v>
      </c>
      <c r="G1035">
        <v>0</v>
      </c>
      <c r="H1035" s="1">
        <v>41163</v>
      </c>
      <c r="I1035">
        <v>1</v>
      </c>
      <c r="J1035">
        <v>496</v>
      </c>
      <c r="K1035">
        <v>36</v>
      </c>
      <c r="L1035">
        <v>460</v>
      </c>
      <c r="M1035">
        <v>189</v>
      </c>
      <c r="N1035">
        <v>60</v>
      </c>
      <c r="O1035">
        <v>12</v>
      </c>
      <c r="P1035">
        <v>3</v>
      </c>
      <c r="Q1035">
        <v>4</v>
      </c>
      <c r="R1035">
        <v>8</v>
      </c>
      <c r="S1035">
        <v>6</v>
      </c>
      <c r="T1035">
        <v>3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39</v>
      </c>
      <c r="AC1035" s="13">
        <f>SUM(Table13[[#This Row],[MntWines]:[MntGoldProds]])</f>
        <v>1253</v>
      </c>
      <c r="AD1035" s="13">
        <f>AVERAGE(Table13[[#This Row],[MntWines]:[MntGoldProds]])</f>
        <v>208.83333333333334</v>
      </c>
      <c r="AG1035">
        <f>SUM(Table13[[#This Row],[NumDealsPurchases]:[NumStorePurchases]])</f>
        <v>21</v>
      </c>
      <c r="AH1035" s="14">
        <f>44232-Table13[[#This Row],[Dt_Customer]]</f>
        <v>3069</v>
      </c>
      <c r="AJ1035" s="13">
        <f>Table13[[#This Row],[NumDealsPurchases]]/Table13[[#This Row],[Total Number of Purchases]]*100</f>
        <v>14.285714285714285</v>
      </c>
      <c r="AK1035">
        <f>6-ROUNDUP(_xlfn.PERCENTRANK.INC(Table13[Recency],Table13[[#This Row],[Recency]])*5, 0)</f>
        <v>5</v>
      </c>
      <c r="AL1035" s="15">
        <f>ROUNDUP(_xlfn.PERCENTRANK.INC(Table13[Total Number of Purchases],Table13[[#This Row],[Total Number of Purchases]])*5,0)</f>
        <v>4</v>
      </c>
      <c r="AM1035" s="15">
        <f>ROUNDUP(_xlfn.PERCENTRANK.INC(Table13[Total Spend],Table13[[#This Row],[Total Spend]])*5,0)</f>
        <v>5</v>
      </c>
      <c r="AN1035" s="15" t="str">
        <f>Table13[[#This Row],[Recency Score]]&amp;Table13[[#This Row],[Frequency Score]]&amp;Table13[[#This Row],[Monetary Score]]</f>
        <v>545</v>
      </c>
      <c r="AO1035" s="15" t="str">
        <f>IF(AN1035="555","Champions",
IF(AND(LEFT(AN1035,1)="5", MID(AN1035,2,1)&gt;="3"),"Loyal Customers",
IF(MID(AN1035,2,1)="5","Frequent Buyers",
IF(RIGHT(AN1035,1)="5","Big Spenders",
IF(LEFT(AN1035,1)="4","Potential Loyalists",
IF(LEFT(AN1035,1)="3","Needs Attention",
IF(LEFT(AN1035,1)="2","About to Sleep",
IF(LEFT(AN1035,1)="1","Lost",
IF(LEFT(AN1035,1)&lt;="2","At Risk","Others")))))))))</f>
        <v>Loyal Customers</v>
      </c>
    </row>
    <row r="1036" spans="1:41" x14ac:dyDescent="0.3">
      <c r="A1036">
        <v>5331</v>
      </c>
      <c r="B1036">
        <v>1977</v>
      </c>
      <c r="C1036" t="s">
        <v>28</v>
      </c>
      <c r="D1036" t="s">
        <v>33</v>
      </c>
      <c r="E1036">
        <v>74985</v>
      </c>
      <c r="F1036">
        <v>0</v>
      </c>
      <c r="G1036">
        <v>0</v>
      </c>
      <c r="H1036" s="1">
        <v>41163</v>
      </c>
      <c r="I1036">
        <v>8</v>
      </c>
      <c r="J1036">
        <v>587</v>
      </c>
      <c r="K1036">
        <v>51</v>
      </c>
      <c r="L1036">
        <v>898</v>
      </c>
      <c r="M1036">
        <v>247</v>
      </c>
      <c r="N1036">
        <v>0</v>
      </c>
      <c r="O1036">
        <v>86</v>
      </c>
      <c r="P1036">
        <v>1</v>
      </c>
      <c r="Q1036">
        <v>3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39</v>
      </c>
      <c r="AC1036" s="13">
        <f>SUM(Table13[[#This Row],[MntWines]:[MntGoldProds]])</f>
        <v>1869</v>
      </c>
      <c r="AD1036" s="13">
        <f>AVERAGE(Table13[[#This Row],[MntWines]:[MntGoldProds]])</f>
        <v>311.5</v>
      </c>
      <c r="AG1036">
        <f>SUM(Table13[[#This Row],[NumDealsPurchases]:[NumStorePurchases]])</f>
        <v>17</v>
      </c>
      <c r="AH1036" s="14">
        <f>44232-Table13[[#This Row],[Dt_Customer]]</f>
        <v>3069</v>
      </c>
      <c r="AJ1036" s="13">
        <f>Table13[[#This Row],[NumDealsPurchases]]/Table13[[#This Row],[Total Number of Purchases]]*100</f>
        <v>5.8823529411764701</v>
      </c>
      <c r="AK1036">
        <f>6-ROUNDUP(_xlfn.PERCENTRANK.INC(Table13[Recency],Table13[[#This Row],[Recency]])*5, 0)</f>
        <v>5</v>
      </c>
      <c r="AL1036" s="15">
        <f>ROUNDUP(_xlfn.PERCENTRANK.INC(Table13[Total Number of Purchases],Table13[[#This Row],[Total Number of Purchases]])*5,0)</f>
        <v>3</v>
      </c>
      <c r="AM1036" s="15">
        <f>ROUNDUP(_xlfn.PERCENTRANK.INC(Table13[Total Spend],Table13[[#This Row],[Total Spend]])*5,0)</f>
        <v>5</v>
      </c>
      <c r="AN1036" s="15" t="str">
        <f>Table13[[#This Row],[Recency Score]]&amp;Table13[[#This Row],[Frequency Score]]&amp;Table13[[#This Row],[Monetary Score]]</f>
        <v>535</v>
      </c>
      <c r="AO1036" s="15" t="str">
        <f>IF(AN1036="555","Champions",
IF(AND(LEFT(AN1036,1)="5", MID(AN1036,2,1)&gt;="3"),"Loyal Customers",
IF(MID(AN1036,2,1)="5","Frequent Buyers",
IF(RIGHT(AN1036,1)="5","Big Spenders",
IF(LEFT(AN1036,1)="4","Potential Loyalists",
IF(LEFT(AN1036,1)="3","Needs Attention",
IF(LEFT(AN1036,1)="2","About to Sleep",
IF(LEFT(AN1036,1)="1","Lost",
IF(LEFT(AN1036,1)&lt;="2","At Risk","Others")))))))))</f>
        <v>Loyal Customers</v>
      </c>
    </row>
    <row r="1037" spans="1:41" x14ac:dyDescent="0.3">
      <c r="A1037">
        <v>7342</v>
      </c>
      <c r="B1037">
        <v>1961</v>
      </c>
      <c r="C1037" t="s">
        <v>38</v>
      </c>
      <c r="D1037" t="s">
        <v>42</v>
      </c>
      <c r="E1037">
        <v>59184</v>
      </c>
      <c r="F1037">
        <v>0</v>
      </c>
      <c r="G1037">
        <v>1</v>
      </c>
      <c r="H1037" s="1">
        <v>41161</v>
      </c>
      <c r="I1037">
        <v>6</v>
      </c>
      <c r="J1037">
        <v>341</v>
      </c>
      <c r="K1037">
        <v>142</v>
      </c>
      <c r="L1037">
        <v>113</v>
      </c>
      <c r="M1037">
        <v>259</v>
      </c>
      <c r="N1037">
        <v>151</v>
      </c>
      <c r="O1037">
        <v>66</v>
      </c>
      <c r="P1037">
        <v>3</v>
      </c>
      <c r="Q1037">
        <v>6</v>
      </c>
      <c r="R1037">
        <v>6</v>
      </c>
      <c r="S1037">
        <v>12</v>
      </c>
      <c r="T1037">
        <v>5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30</v>
      </c>
      <c r="AC1037" s="13">
        <f>SUM(Table13[[#This Row],[MntWines]:[MntGoldProds]])</f>
        <v>1072</v>
      </c>
      <c r="AD1037" s="13">
        <f>AVERAGE(Table13[[#This Row],[MntWines]:[MntGoldProds]])</f>
        <v>178.66666666666666</v>
      </c>
      <c r="AG1037">
        <f>SUM(Table13[[#This Row],[NumDealsPurchases]:[NumStorePurchases]])</f>
        <v>27</v>
      </c>
      <c r="AH1037" s="14">
        <f>44232-Table13[[#This Row],[Dt_Customer]]</f>
        <v>3071</v>
      </c>
      <c r="AJ1037" s="13">
        <f>Table13[[#This Row],[NumDealsPurchases]]/Table13[[#This Row],[Total Number of Purchases]]*100</f>
        <v>11.111111111111111</v>
      </c>
      <c r="AK1037">
        <f>6-ROUNDUP(_xlfn.PERCENTRANK.INC(Table13[Recency],Table13[[#This Row],[Recency]])*5, 0)</f>
        <v>5</v>
      </c>
      <c r="AL1037" s="15">
        <f>ROUNDUP(_xlfn.PERCENTRANK.INC(Table13[Total Number of Purchases],Table13[[#This Row],[Total Number of Purchases]])*5,0)</f>
        <v>5</v>
      </c>
      <c r="AM1037" s="15">
        <f>ROUNDUP(_xlfn.PERCENTRANK.INC(Table13[Total Spend],Table13[[#This Row],[Total Spend]])*5,0)</f>
        <v>4</v>
      </c>
      <c r="AN1037" s="15" t="str">
        <f>Table13[[#This Row],[Recency Score]]&amp;Table13[[#This Row],[Frequency Score]]&amp;Table13[[#This Row],[Monetary Score]]</f>
        <v>554</v>
      </c>
      <c r="AO1037" s="15" t="str">
        <f>IF(AN1037="555","Champions",
IF(AND(LEFT(AN1037,1)="5", MID(AN1037,2,1)&gt;="3"),"Loyal Customers",
IF(MID(AN1037,2,1)="5","Frequent Buyers",
IF(RIGHT(AN1037,1)="5","Big Spenders",
IF(LEFT(AN1037,1)="4","Potential Loyalists",
IF(LEFT(AN1037,1)="3","Needs Attention",
IF(LEFT(AN1037,1)="2","About to Sleep",
IF(LEFT(AN1037,1)="1","Lost",
IF(LEFT(AN1037,1)&lt;="2","At Risk","Others")))))))))</f>
        <v>Loyal Customers</v>
      </c>
    </row>
    <row r="1038" spans="1:41" x14ac:dyDescent="0.3">
      <c r="A1038">
        <v>3076</v>
      </c>
      <c r="B1038">
        <v>1975</v>
      </c>
      <c r="C1038" t="s">
        <v>28</v>
      </c>
      <c r="D1038" t="s">
        <v>35</v>
      </c>
      <c r="E1038">
        <v>66653</v>
      </c>
      <c r="F1038">
        <v>1</v>
      </c>
      <c r="G1038">
        <v>1</v>
      </c>
      <c r="H1038" s="1">
        <v>41159</v>
      </c>
      <c r="I1038">
        <v>18</v>
      </c>
      <c r="J1038">
        <v>452</v>
      </c>
      <c r="K1038">
        <v>18</v>
      </c>
      <c r="L1038">
        <v>102</v>
      </c>
      <c r="M1038">
        <v>16</v>
      </c>
      <c r="N1038">
        <v>18</v>
      </c>
      <c r="O1038">
        <v>6</v>
      </c>
      <c r="P1038">
        <v>4</v>
      </c>
      <c r="Q1038">
        <v>4</v>
      </c>
      <c r="R1038">
        <v>2</v>
      </c>
      <c r="S1038">
        <v>12</v>
      </c>
      <c r="T1038">
        <v>3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36</v>
      </c>
      <c r="AC1038" s="13">
        <f>SUM(Table13[[#This Row],[MntWines]:[MntGoldProds]])</f>
        <v>612</v>
      </c>
      <c r="AD1038" s="13">
        <f>AVERAGE(Table13[[#This Row],[MntWines]:[MntGoldProds]])</f>
        <v>102</v>
      </c>
      <c r="AG1038">
        <f>SUM(Table13[[#This Row],[NumDealsPurchases]:[NumStorePurchases]])</f>
        <v>22</v>
      </c>
      <c r="AH1038" s="14">
        <f>44232-Table13[[#This Row],[Dt_Customer]]</f>
        <v>3073</v>
      </c>
      <c r="AJ1038" s="13">
        <f>Table13[[#This Row],[NumDealsPurchases]]/Table13[[#This Row],[Total Number of Purchases]]*100</f>
        <v>18.181818181818183</v>
      </c>
      <c r="AK1038">
        <f>6-ROUNDUP(_xlfn.PERCENTRANK.INC(Table13[Recency],Table13[[#This Row],[Recency]])*5, 0)</f>
        <v>5</v>
      </c>
      <c r="AL1038" s="15">
        <f>ROUNDUP(_xlfn.PERCENTRANK.INC(Table13[Total Number of Purchases],Table13[[#This Row],[Total Number of Purchases]])*5,0)</f>
        <v>4</v>
      </c>
      <c r="AM1038" s="15">
        <f>ROUNDUP(_xlfn.PERCENTRANK.INC(Table13[Total Spend],Table13[[#This Row],[Total Spend]])*5,0)</f>
        <v>3</v>
      </c>
      <c r="AN1038" s="15" t="str">
        <f>Table13[[#This Row],[Recency Score]]&amp;Table13[[#This Row],[Frequency Score]]&amp;Table13[[#This Row],[Monetary Score]]</f>
        <v>543</v>
      </c>
      <c r="AO1038" s="15" t="str">
        <f>IF(AN1038="555","Champions",
IF(AND(LEFT(AN1038,1)="5", MID(AN1038,2,1)&gt;="3"),"Loyal Customers",
IF(MID(AN1038,2,1)="5","Frequent Buyers",
IF(RIGHT(AN1038,1)="5","Big Spenders",
IF(LEFT(AN1038,1)="4","Potential Loyalists",
IF(LEFT(AN1038,1)="3","Needs Attention",
IF(LEFT(AN1038,1)="2","About to Sleep",
IF(LEFT(AN1038,1)="1","Lost",
IF(LEFT(AN1038,1)&lt;="2","At Risk","Others")))))))))</f>
        <v>Loyal Customers</v>
      </c>
    </row>
    <row r="1039" spans="1:41" x14ac:dyDescent="0.3">
      <c r="A1039">
        <v>9323</v>
      </c>
      <c r="B1039">
        <v>1949</v>
      </c>
      <c r="C1039" t="s">
        <v>41</v>
      </c>
      <c r="D1039" t="s">
        <v>35</v>
      </c>
      <c r="E1039">
        <v>49912</v>
      </c>
      <c r="F1039">
        <v>0</v>
      </c>
      <c r="G1039">
        <v>1</v>
      </c>
      <c r="H1039" s="1">
        <v>41159</v>
      </c>
      <c r="I1039">
        <v>5</v>
      </c>
      <c r="J1039">
        <v>520</v>
      </c>
      <c r="K1039">
        <v>8</v>
      </c>
      <c r="L1039">
        <v>223</v>
      </c>
      <c r="M1039">
        <v>32</v>
      </c>
      <c r="N1039">
        <v>49</v>
      </c>
      <c r="O1039">
        <v>42</v>
      </c>
      <c r="P1039">
        <v>4</v>
      </c>
      <c r="Q1039">
        <v>10</v>
      </c>
      <c r="R1039">
        <v>5</v>
      </c>
      <c r="S1039">
        <v>7</v>
      </c>
      <c r="T1039">
        <v>8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1</v>
      </c>
      <c r="AA1039">
        <v>0</v>
      </c>
      <c r="AB1039" t="s">
        <v>46</v>
      </c>
      <c r="AC1039" s="13">
        <f>SUM(Table13[[#This Row],[MntWines]:[MntGoldProds]])</f>
        <v>874</v>
      </c>
      <c r="AD1039" s="13">
        <f>AVERAGE(Table13[[#This Row],[MntWines]:[MntGoldProds]])</f>
        <v>145.66666666666666</v>
      </c>
      <c r="AG1039">
        <f>SUM(Table13[[#This Row],[NumDealsPurchases]:[NumStorePurchases]])</f>
        <v>26</v>
      </c>
      <c r="AH1039" s="14">
        <f>44232-Table13[[#This Row],[Dt_Customer]]</f>
        <v>3073</v>
      </c>
      <c r="AJ1039" s="13">
        <f>Table13[[#This Row],[NumDealsPurchases]]/Table13[[#This Row],[Total Number of Purchases]]*100</f>
        <v>15.384615384615385</v>
      </c>
      <c r="AK1039">
        <f>6-ROUNDUP(_xlfn.PERCENTRANK.INC(Table13[Recency],Table13[[#This Row],[Recency]])*5, 0)</f>
        <v>5</v>
      </c>
      <c r="AL1039" s="15">
        <f>ROUNDUP(_xlfn.PERCENTRANK.INC(Table13[Total Number of Purchases],Table13[[#This Row],[Total Number of Purchases]])*5,0)</f>
        <v>5</v>
      </c>
      <c r="AM1039" s="15">
        <f>ROUNDUP(_xlfn.PERCENTRANK.INC(Table13[Total Spend],Table13[[#This Row],[Total Spend]])*5,0)</f>
        <v>4</v>
      </c>
      <c r="AN1039" s="15" t="str">
        <f>Table13[[#This Row],[Recency Score]]&amp;Table13[[#This Row],[Frequency Score]]&amp;Table13[[#This Row],[Monetary Score]]</f>
        <v>554</v>
      </c>
      <c r="AO1039" s="15" t="str">
        <f>IF(AN1039="555","Champions",
IF(AND(LEFT(AN1039,1)="5", MID(AN1039,2,1)&gt;="3"),"Loyal Customers",
IF(MID(AN1039,2,1)="5","Frequent Buyers",
IF(RIGHT(AN1039,1)="5","Big Spenders",
IF(LEFT(AN1039,1)="4","Potential Loyalists",
IF(LEFT(AN1039,1)="3","Needs Attention",
IF(LEFT(AN1039,1)="2","About to Sleep",
IF(LEFT(AN1039,1)="1","Lost",
IF(LEFT(AN1039,1)&lt;="2","At Risk","Others")))))))))</f>
        <v>Loyal Customers</v>
      </c>
    </row>
    <row r="1040" spans="1:41" x14ac:dyDescent="0.3">
      <c r="A1040">
        <v>1146</v>
      </c>
      <c r="B1040">
        <v>1949</v>
      </c>
      <c r="C1040" t="s">
        <v>41</v>
      </c>
      <c r="D1040" t="s">
        <v>35</v>
      </c>
      <c r="E1040">
        <v>49912</v>
      </c>
      <c r="F1040">
        <v>0</v>
      </c>
      <c r="G1040">
        <v>1</v>
      </c>
      <c r="H1040" s="1">
        <v>41159</v>
      </c>
      <c r="I1040">
        <v>5</v>
      </c>
      <c r="J1040">
        <v>520</v>
      </c>
      <c r="K1040">
        <v>8</v>
      </c>
      <c r="L1040">
        <v>223</v>
      </c>
      <c r="M1040">
        <v>32</v>
      </c>
      <c r="N1040">
        <v>49</v>
      </c>
      <c r="O1040">
        <v>42</v>
      </c>
      <c r="P1040">
        <v>4</v>
      </c>
      <c r="Q1040">
        <v>10</v>
      </c>
      <c r="R1040">
        <v>5</v>
      </c>
      <c r="S1040">
        <v>7</v>
      </c>
      <c r="T1040">
        <v>8</v>
      </c>
      <c r="U1040">
        <v>0</v>
      </c>
      <c r="V1040">
        <v>0</v>
      </c>
      <c r="W1040">
        <v>1</v>
      </c>
      <c r="X1040">
        <v>0</v>
      </c>
      <c r="Y1040">
        <v>0</v>
      </c>
      <c r="Z1040">
        <v>1</v>
      </c>
      <c r="AA1040">
        <v>0</v>
      </c>
      <c r="AB1040" t="s">
        <v>36</v>
      </c>
      <c r="AC1040" s="13">
        <f>SUM(Table13[[#This Row],[MntWines]:[MntGoldProds]])</f>
        <v>874</v>
      </c>
      <c r="AD1040" s="13">
        <f>AVERAGE(Table13[[#This Row],[MntWines]:[MntGoldProds]])</f>
        <v>145.66666666666666</v>
      </c>
      <c r="AG1040">
        <f>SUM(Table13[[#This Row],[NumDealsPurchases]:[NumStorePurchases]])</f>
        <v>26</v>
      </c>
      <c r="AH1040" s="14">
        <f>44232-Table13[[#This Row],[Dt_Customer]]</f>
        <v>3073</v>
      </c>
      <c r="AJ1040" s="13">
        <f>Table13[[#This Row],[NumDealsPurchases]]/Table13[[#This Row],[Total Number of Purchases]]*100</f>
        <v>15.384615384615385</v>
      </c>
      <c r="AK1040">
        <f>6-ROUNDUP(_xlfn.PERCENTRANK.INC(Table13[Recency],Table13[[#This Row],[Recency]])*5, 0)</f>
        <v>5</v>
      </c>
      <c r="AL1040" s="15">
        <f>ROUNDUP(_xlfn.PERCENTRANK.INC(Table13[Total Number of Purchases],Table13[[#This Row],[Total Number of Purchases]])*5,0)</f>
        <v>5</v>
      </c>
      <c r="AM1040" s="15">
        <f>ROUNDUP(_xlfn.PERCENTRANK.INC(Table13[Total Spend],Table13[[#This Row],[Total Spend]])*5,0)</f>
        <v>4</v>
      </c>
      <c r="AN1040" s="15" t="str">
        <f>Table13[[#This Row],[Recency Score]]&amp;Table13[[#This Row],[Frequency Score]]&amp;Table13[[#This Row],[Monetary Score]]</f>
        <v>554</v>
      </c>
      <c r="AO1040" s="15" t="str">
        <f>IF(AN1040="555","Champions",
IF(AND(LEFT(AN1040,1)="5", MID(AN1040,2,1)&gt;="3"),"Loyal Customers",
IF(MID(AN1040,2,1)="5","Frequent Buyers",
IF(RIGHT(AN1040,1)="5","Big Spenders",
IF(LEFT(AN1040,1)="4","Potential Loyalists",
IF(LEFT(AN1040,1)="3","Needs Attention",
IF(LEFT(AN1040,1)="2","About to Sleep",
IF(LEFT(AN1040,1)="1","Lost",
IF(LEFT(AN1040,1)&lt;="2","At Risk","Others")))))))))</f>
        <v>Loyal Customers</v>
      </c>
    </row>
    <row r="1041" spans="1:41" x14ac:dyDescent="0.3">
      <c r="A1041">
        <v>8278</v>
      </c>
      <c r="B1041">
        <v>1990</v>
      </c>
      <c r="C1041" t="s">
        <v>37</v>
      </c>
      <c r="D1041" t="s">
        <v>33</v>
      </c>
      <c r="E1041">
        <v>74214</v>
      </c>
      <c r="F1041">
        <v>0</v>
      </c>
      <c r="G1041">
        <v>0</v>
      </c>
      <c r="H1041" s="1">
        <v>41147</v>
      </c>
      <c r="I1041">
        <v>3</v>
      </c>
      <c r="J1041">
        <v>863</v>
      </c>
      <c r="K1041">
        <v>83</v>
      </c>
      <c r="L1041">
        <v>547</v>
      </c>
      <c r="M1041">
        <v>86</v>
      </c>
      <c r="N1041">
        <v>99</v>
      </c>
      <c r="O1041">
        <v>33</v>
      </c>
      <c r="P1041">
        <v>1</v>
      </c>
      <c r="Q1041">
        <v>8</v>
      </c>
      <c r="R1041">
        <v>2</v>
      </c>
      <c r="S1041">
        <v>5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30</v>
      </c>
      <c r="AC1041" s="13">
        <f>SUM(Table13[[#This Row],[MntWines]:[MntGoldProds]])</f>
        <v>1711</v>
      </c>
      <c r="AD1041" s="13">
        <f>AVERAGE(Table13[[#This Row],[MntWines]:[MntGoldProds]])</f>
        <v>285.16666666666669</v>
      </c>
      <c r="AG1041">
        <f>SUM(Table13[[#This Row],[NumDealsPurchases]:[NumStorePurchases]])</f>
        <v>16</v>
      </c>
      <c r="AH1041" s="14">
        <f>44232-Table13[[#This Row],[Dt_Customer]]</f>
        <v>3085</v>
      </c>
      <c r="AJ1041" s="13">
        <f>Table13[[#This Row],[NumDealsPurchases]]/Table13[[#This Row],[Total Number of Purchases]]*100</f>
        <v>6.25</v>
      </c>
      <c r="AK1041">
        <f>6-ROUNDUP(_xlfn.PERCENTRANK.INC(Table13[Recency],Table13[[#This Row],[Recency]])*5, 0)</f>
        <v>5</v>
      </c>
      <c r="AL1041" s="15">
        <f>ROUNDUP(_xlfn.PERCENTRANK.INC(Table13[Total Number of Purchases],Table13[[#This Row],[Total Number of Purchases]])*5,0)</f>
        <v>3</v>
      </c>
      <c r="AM1041" s="15">
        <f>ROUNDUP(_xlfn.PERCENTRANK.INC(Table13[Total Spend],Table13[[#This Row],[Total Spend]])*5,0)</f>
        <v>5</v>
      </c>
      <c r="AN1041" s="15" t="str">
        <f>Table13[[#This Row],[Recency Score]]&amp;Table13[[#This Row],[Frequency Score]]&amp;Table13[[#This Row],[Monetary Score]]</f>
        <v>535</v>
      </c>
      <c r="AO1041" s="15" t="str">
        <f>IF(AN1041="555","Champions",
IF(AND(LEFT(AN1041,1)="5", MID(AN1041,2,1)&gt;="3"),"Loyal Customers",
IF(MID(AN1041,2,1)="5","Frequent Buyers",
IF(RIGHT(AN1041,1)="5","Big Spenders",
IF(LEFT(AN1041,1)="4","Potential Loyalists",
IF(LEFT(AN1041,1)="3","Needs Attention",
IF(LEFT(AN1041,1)="2","About to Sleep",
IF(LEFT(AN1041,1)="1","Lost",
IF(LEFT(AN1041,1)&lt;="2","At Risk","Others")))))))))</f>
        <v>Loyal Customers</v>
      </c>
    </row>
    <row r="1042" spans="1:41" x14ac:dyDescent="0.3">
      <c r="A1042">
        <v>8707</v>
      </c>
      <c r="B1042">
        <v>1956</v>
      </c>
      <c r="C1042" t="s">
        <v>28</v>
      </c>
      <c r="D1042" t="s">
        <v>33</v>
      </c>
      <c r="E1042">
        <v>79456</v>
      </c>
      <c r="F1042">
        <v>0</v>
      </c>
      <c r="G1042">
        <v>0</v>
      </c>
      <c r="H1042" s="1">
        <v>41143</v>
      </c>
      <c r="I1042">
        <v>12</v>
      </c>
      <c r="J1042">
        <v>565</v>
      </c>
      <c r="K1042">
        <v>42</v>
      </c>
      <c r="L1042">
        <v>548</v>
      </c>
      <c r="M1042">
        <v>64</v>
      </c>
      <c r="N1042">
        <v>83</v>
      </c>
      <c r="O1042">
        <v>99</v>
      </c>
      <c r="P1042">
        <v>1</v>
      </c>
      <c r="Q1042">
        <v>5</v>
      </c>
      <c r="R1042">
        <v>6</v>
      </c>
      <c r="S1042">
        <v>4</v>
      </c>
      <c r="T1042">
        <v>3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 t="s">
        <v>30</v>
      </c>
      <c r="AC1042" s="13">
        <f>SUM(Table13[[#This Row],[MntWines]:[MntGoldProds]])</f>
        <v>1401</v>
      </c>
      <c r="AD1042" s="13">
        <f>AVERAGE(Table13[[#This Row],[MntWines]:[MntGoldProds]])</f>
        <v>233.5</v>
      </c>
      <c r="AG1042">
        <f>SUM(Table13[[#This Row],[NumDealsPurchases]:[NumStorePurchases]])</f>
        <v>16</v>
      </c>
      <c r="AH1042" s="14">
        <f>44232-Table13[[#This Row],[Dt_Customer]]</f>
        <v>3089</v>
      </c>
      <c r="AJ1042" s="13">
        <f>Table13[[#This Row],[NumDealsPurchases]]/Table13[[#This Row],[Total Number of Purchases]]*100</f>
        <v>6.25</v>
      </c>
      <c r="AK1042">
        <f>6-ROUNDUP(_xlfn.PERCENTRANK.INC(Table13[Recency],Table13[[#This Row],[Recency]])*5, 0)</f>
        <v>5</v>
      </c>
      <c r="AL1042" s="15">
        <f>ROUNDUP(_xlfn.PERCENTRANK.INC(Table13[Total Number of Purchases],Table13[[#This Row],[Total Number of Purchases]])*5,0)</f>
        <v>3</v>
      </c>
      <c r="AM1042" s="15">
        <f>ROUNDUP(_xlfn.PERCENTRANK.INC(Table13[Total Spend],Table13[[#This Row],[Total Spend]])*5,0)</f>
        <v>5</v>
      </c>
      <c r="AN1042" s="15" t="str">
        <f>Table13[[#This Row],[Recency Score]]&amp;Table13[[#This Row],[Frequency Score]]&amp;Table13[[#This Row],[Monetary Score]]</f>
        <v>535</v>
      </c>
      <c r="AO1042" s="15" t="str">
        <f>IF(AN1042="555","Champions",
IF(AND(LEFT(AN1042,1)="5", MID(AN1042,2,1)&gt;="3"),"Loyal Customers",
IF(MID(AN1042,2,1)="5","Frequent Buyers",
IF(RIGHT(AN1042,1)="5","Big Spenders",
IF(LEFT(AN1042,1)="4","Potential Loyalists",
IF(LEFT(AN1042,1)="3","Needs Attention",
IF(LEFT(AN1042,1)="2","About to Sleep",
IF(LEFT(AN1042,1)="1","Lost",
IF(LEFT(AN1042,1)&lt;="2","At Risk","Others")))))))))</f>
        <v>Loyal Customers</v>
      </c>
    </row>
    <row r="1043" spans="1:41" x14ac:dyDescent="0.3">
      <c r="A1043">
        <v>10862</v>
      </c>
      <c r="B1043">
        <v>1960</v>
      </c>
      <c r="C1043" t="s">
        <v>41</v>
      </c>
      <c r="D1043" t="s">
        <v>33</v>
      </c>
      <c r="E1043">
        <v>30522</v>
      </c>
      <c r="F1043">
        <v>0</v>
      </c>
      <c r="G1043">
        <v>1</v>
      </c>
      <c r="H1043" s="1">
        <v>41138</v>
      </c>
      <c r="I1043">
        <v>6</v>
      </c>
      <c r="J1043">
        <v>179</v>
      </c>
      <c r="K1043">
        <v>8</v>
      </c>
      <c r="L1043">
        <v>83</v>
      </c>
      <c r="M1043">
        <v>19</v>
      </c>
      <c r="N1043">
        <v>11</v>
      </c>
      <c r="O1043">
        <v>26</v>
      </c>
      <c r="P1043">
        <v>5</v>
      </c>
      <c r="Q1043">
        <v>1</v>
      </c>
      <c r="R1043">
        <v>2</v>
      </c>
      <c r="S1043">
        <v>9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30</v>
      </c>
      <c r="AC1043" s="13">
        <f>SUM(Table13[[#This Row],[MntWines]:[MntGoldProds]])</f>
        <v>326</v>
      </c>
      <c r="AD1043" s="13">
        <f>AVERAGE(Table13[[#This Row],[MntWines]:[MntGoldProds]])</f>
        <v>54.333333333333336</v>
      </c>
      <c r="AG1043">
        <f>SUM(Table13[[#This Row],[NumDealsPurchases]:[NumStorePurchases]])</f>
        <v>17</v>
      </c>
      <c r="AH1043" s="14">
        <f>44232-Table13[[#This Row],[Dt_Customer]]</f>
        <v>3094</v>
      </c>
      <c r="AJ1043" s="13">
        <f>Table13[[#This Row],[NumDealsPurchases]]/Table13[[#This Row],[Total Number of Purchases]]*100</f>
        <v>29.411764705882355</v>
      </c>
      <c r="AK1043">
        <f>6-ROUNDUP(_xlfn.PERCENTRANK.INC(Table13[Recency],Table13[[#This Row],[Recency]])*5, 0)</f>
        <v>5</v>
      </c>
      <c r="AL1043" s="15">
        <f>ROUNDUP(_xlfn.PERCENTRANK.INC(Table13[Total Number of Purchases],Table13[[#This Row],[Total Number of Purchases]])*5,0)</f>
        <v>3</v>
      </c>
      <c r="AM1043" s="15">
        <f>ROUNDUP(_xlfn.PERCENTRANK.INC(Table13[Total Spend],Table13[[#This Row],[Total Spend]])*5,0)</f>
        <v>3</v>
      </c>
      <c r="AN1043" s="15" t="str">
        <f>Table13[[#This Row],[Recency Score]]&amp;Table13[[#This Row],[Frequency Score]]&amp;Table13[[#This Row],[Monetary Score]]</f>
        <v>533</v>
      </c>
      <c r="AO1043" s="15" t="str">
        <f>IF(AN1043="555","Champions",
IF(AND(LEFT(AN1043,1)="5", MID(AN1043,2,1)&gt;="3"),"Loyal Customers",
IF(MID(AN1043,2,1)="5","Frequent Buyers",
IF(RIGHT(AN1043,1)="5","Big Spenders",
IF(LEFT(AN1043,1)="4","Potential Loyalists",
IF(LEFT(AN1043,1)="3","Needs Attention",
IF(LEFT(AN1043,1)="2","About to Sleep",
IF(LEFT(AN1043,1)="1","Lost",
IF(LEFT(AN1043,1)&lt;="2","At Risk","Others")))))))))</f>
        <v>Loyal Customers</v>
      </c>
    </row>
    <row r="1044" spans="1:41" x14ac:dyDescent="0.3">
      <c r="A1044">
        <v>3766</v>
      </c>
      <c r="B1044">
        <v>1959</v>
      </c>
      <c r="C1044" t="s">
        <v>41</v>
      </c>
      <c r="D1044" t="s">
        <v>42</v>
      </c>
      <c r="E1044">
        <v>33051</v>
      </c>
      <c r="F1044">
        <v>0</v>
      </c>
      <c r="G1044">
        <v>0</v>
      </c>
      <c r="H1044" s="1">
        <v>41137</v>
      </c>
      <c r="I1044">
        <v>15</v>
      </c>
      <c r="J1044">
        <v>100</v>
      </c>
      <c r="K1044">
        <v>71</v>
      </c>
      <c r="L1044">
        <v>243</v>
      </c>
      <c r="M1044">
        <v>108</v>
      </c>
      <c r="N1044">
        <v>94</v>
      </c>
      <c r="O1044">
        <v>219</v>
      </c>
      <c r="P1044">
        <v>3</v>
      </c>
      <c r="Q1044">
        <v>9</v>
      </c>
      <c r="R1044">
        <v>1</v>
      </c>
      <c r="S1044">
        <v>8</v>
      </c>
      <c r="T1044">
        <v>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0</v>
      </c>
      <c r="AB1044" t="s">
        <v>30</v>
      </c>
      <c r="AC1044" s="13">
        <f>SUM(Table13[[#This Row],[MntWines]:[MntGoldProds]])</f>
        <v>835</v>
      </c>
      <c r="AD1044" s="13">
        <f>AVERAGE(Table13[[#This Row],[MntWines]:[MntGoldProds]])</f>
        <v>139.16666666666666</v>
      </c>
      <c r="AG1044">
        <f>SUM(Table13[[#This Row],[NumDealsPurchases]:[NumStorePurchases]])</f>
        <v>21</v>
      </c>
      <c r="AH1044" s="14">
        <f>44232-Table13[[#This Row],[Dt_Customer]]</f>
        <v>3095</v>
      </c>
      <c r="AJ1044" s="13">
        <f>Table13[[#This Row],[NumDealsPurchases]]/Table13[[#This Row],[Total Number of Purchases]]*100</f>
        <v>14.285714285714285</v>
      </c>
      <c r="AK1044">
        <f>6-ROUNDUP(_xlfn.PERCENTRANK.INC(Table13[Recency],Table13[[#This Row],[Recency]])*5, 0)</f>
        <v>5</v>
      </c>
      <c r="AL1044" s="15">
        <f>ROUNDUP(_xlfn.PERCENTRANK.INC(Table13[Total Number of Purchases],Table13[[#This Row],[Total Number of Purchases]])*5,0)</f>
        <v>4</v>
      </c>
      <c r="AM1044" s="15">
        <f>ROUNDUP(_xlfn.PERCENTRANK.INC(Table13[Total Spend],Table13[[#This Row],[Total Spend]])*5,0)</f>
        <v>4</v>
      </c>
      <c r="AN1044" s="15" t="str">
        <f>Table13[[#This Row],[Recency Score]]&amp;Table13[[#This Row],[Frequency Score]]&amp;Table13[[#This Row],[Monetary Score]]</f>
        <v>544</v>
      </c>
      <c r="AO1044" s="15" t="str">
        <f>IF(AN1044="555","Champions",
IF(AND(LEFT(AN1044,1)="5", MID(AN1044,2,1)&gt;="3"),"Loyal Customers",
IF(MID(AN1044,2,1)="5","Frequent Buyers",
IF(RIGHT(AN1044,1)="5","Big Spenders",
IF(LEFT(AN1044,1)="4","Potential Loyalists",
IF(LEFT(AN1044,1)="3","Needs Attention",
IF(LEFT(AN1044,1)="2","About to Sleep",
IF(LEFT(AN1044,1)="1","Lost",
IF(LEFT(AN1044,1)&lt;="2","At Risk","Others")))))))))</f>
        <v>Loyal Customers</v>
      </c>
    </row>
    <row r="1045" spans="1:41" x14ac:dyDescent="0.3">
      <c r="A1045">
        <v>1092</v>
      </c>
      <c r="B1045">
        <v>1980</v>
      </c>
      <c r="C1045" t="s">
        <v>28</v>
      </c>
      <c r="D1045" t="s">
        <v>33</v>
      </c>
      <c r="E1045">
        <v>61014</v>
      </c>
      <c r="F1045">
        <v>0</v>
      </c>
      <c r="G1045">
        <v>1</v>
      </c>
      <c r="H1045" s="1">
        <v>41132</v>
      </c>
      <c r="I1045">
        <v>17</v>
      </c>
      <c r="J1045">
        <v>269</v>
      </c>
      <c r="K1045">
        <v>129</v>
      </c>
      <c r="L1045">
        <v>495</v>
      </c>
      <c r="M1045">
        <v>182</v>
      </c>
      <c r="N1045">
        <v>43</v>
      </c>
      <c r="O1045">
        <v>29</v>
      </c>
      <c r="P1045">
        <v>4</v>
      </c>
      <c r="Q1045">
        <v>9</v>
      </c>
      <c r="R1045">
        <v>3</v>
      </c>
      <c r="S1045">
        <v>4</v>
      </c>
      <c r="T1045">
        <v>7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40</v>
      </c>
      <c r="AC1045" s="13">
        <f>SUM(Table13[[#This Row],[MntWines]:[MntGoldProds]])</f>
        <v>1147</v>
      </c>
      <c r="AD1045" s="13">
        <f>AVERAGE(Table13[[#This Row],[MntWines]:[MntGoldProds]])</f>
        <v>191.16666666666666</v>
      </c>
      <c r="AG1045">
        <f>SUM(Table13[[#This Row],[NumDealsPurchases]:[NumStorePurchases]])</f>
        <v>20</v>
      </c>
      <c r="AH1045" s="14">
        <f>44232-Table13[[#This Row],[Dt_Customer]]</f>
        <v>3100</v>
      </c>
      <c r="AJ1045" s="13">
        <f>Table13[[#This Row],[NumDealsPurchases]]/Table13[[#This Row],[Total Number of Purchases]]*100</f>
        <v>20</v>
      </c>
      <c r="AK1045">
        <f>6-ROUNDUP(_xlfn.PERCENTRANK.INC(Table13[Recency],Table13[[#This Row],[Recency]])*5, 0)</f>
        <v>5</v>
      </c>
      <c r="AL1045" s="15">
        <f>ROUNDUP(_xlfn.PERCENTRANK.INC(Table13[Total Number of Purchases],Table13[[#This Row],[Total Number of Purchases]])*5,0)</f>
        <v>4</v>
      </c>
      <c r="AM1045" s="15">
        <f>ROUNDUP(_xlfn.PERCENTRANK.INC(Table13[Total Spend],Table13[[#This Row],[Total Spend]])*5,0)</f>
        <v>4</v>
      </c>
      <c r="AN1045" s="15" t="str">
        <f>Table13[[#This Row],[Recency Score]]&amp;Table13[[#This Row],[Frequency Score]]&amp;Table13[[#This Row],[Monetary Score]]</f>
        <v>544</v>
      </c>
      <c r="AO1045" s="15" t="str">
        <f>IF(AN1045="555","Champions",
IF(AND(LEFT(AN1045,1)="5", MID(AN1045,2,1)&gt;="3"),"Loyal Customers",
IF(MID(AN1045,2,1)="5","Frequent Buyers",
IF(RIGHT(AN1045,1)="5","Big Spenders",
IF(LEFT(AN1045,1)="4","Potential Loyalists",
IF(LEFT(AN1045,1)="3","Needs Attention",
IF(LEFT(AN1045,1)="2","About to Sleep",
IF(LEFT(AN1045,1)="1","Lost",
IF(LEFT(AN1045,1)&lt;="2","At Risk","Others")))))))))</f>
        <v>Loyal Customers</v>
      </c>
    </row>
    <row r="1046" spans="1:41" x14ac:dyDescent="0.3">
      <c r="A1046">
        <v>3698</v>
      </c>
      <c r="B1046">
        <v>1983</v>
      </c>
      <c r="C1046" t="s">
        <v>28</v>
      </c>
      <c r="D1046" t="s">
        <v>35</v>
      </c>
      <c r="E1046">
        <v>78687</v>
      </c>
      <c r="F1046">
        <v>0</v>
      </c>
      <c r="G1046">
        <v>0</v>
      </c>
      <c r="H1046" s="1">
        <v>41130</v>
      </c>
      <c r="I1046">
        <v>13</v>
      </c>
      <c r="J1046">
        <v>817</v>
      </c>
      <c r="K1046">
        <v>185</v>
      </c>
      <c r="L1046">
        <v>687</v>
      </c>
      <c r="M1046">
        <v>145</v>
      </c>
      <c r="N1046">
        <v>55</v>
      </c>
      <c r="O1046">
        <v>241</v>
      </c>
      <c r="P1046">
        <v>1</v>
      </c>
      <c r="Q1046">
        <v>4</v>
      </c>
      <c r="R1046">
        <v>6</v>
      </c>
      <c r="S1046">
        <v>8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>
        <v>0</v>
      </c>
      <c r="AB1046" t="s">
        <v>30</v>
      </c>
      <c r="AC1046" s="13">
        <f>SUM(Table13[[#This Row],[MntWines]:[MntGoldProds]])</f>
        <v>2130</v>
      </c>
      <c r="AD1046" s="13">
        <f>AVERAGE(Table13[[#This Row],[MntWines]:[MntGoldProds]])</f>
        <v>355</v>
      </c>
      <c r="AG1046">
        <f>SUM(Table13[[#This Row],[NumDealsPurchases]:[NumStorePurchases]])</f>
        <v>19</v>
      </c>
      <c r="AH1046" s="14">
        <f>44232-Table13[[#This Row],[Dt_Customer]]</f>
        <v>3102</v>
      </c>
      <c r="AJ1046" s="13">
        <f>Table13[[#This Row],[NumDealsPurchases]]/Table13[[#This Row],[Total Number of Purchases]]*100</f>
        <v>5.2631578947368416</v>
      </c>
      <c r="AK1046">
        <f>6-ROUNDUP(_xlfn.PERCENTRANK.INC(Table13[Recency],Table13[[#This Row],[Recency]])*5, 0)</f>
        <v>5</v>
      </c>
      <c r="AL1046" s="15">
        <f>ROUNDUP(_xlfn.PERCENTRANK.INC(Table13[Total Number of Purchases],Table13[[#This Row],[Total Number of Purchases]])*5,0)</f>
        <v>4</v>
      </c>
      <c r="AM1046" s="15">
        <f>ROUNDUP(_xlfn.PERCENTRANK.INC(Table13[Total Spend],Table13[[#This Row],[Total Spend]])*5,0)</f>
        <v>5</v>
      </c>
      <c r="AN1046" s="15" t="str">
        <f>Table13[[#This Row],[Recency Score]]&amp;Table13[[#This Row],[Frequency Score]]&amp;Table13[[#This Row],[Monetary Score]]</f>
        <v>545</v>
      </c>
      <c r="AO1046" s="15" t="str">
        <f>IF(AN1046="555","Champions",
IF(AND(LEFT(AN1046,1)="5", MID(AN1046,2,1)&gt;="3"),"Loyal Customers",
IF(MID(AN1046,2,1)="5","Frequent Buyers",
IF(RIGHT(AN1046,1)="5","Big Spenders",
IF(LEFT(AN1046,1)="4","Potential Loyalists",
IF(LEFT(AN1046,1)="3","Needs Attention",
IF(LEFT(AN1046,1)="2","About to Sleep",
IF(LEFT(AN1046,1)="1","Lost",
IF(LEFT(AN1046,1)&lt;="2","At Risk","Others")))))))))</f>
        <v>Loyal Customers</v>
      </c>
    </row>
    <row r="1047" spans="1:41" x14ac:dyDescent="0.3">
      <c r="A1047">
        <v>1891</v>
      </c>
      <c r="B1047">
        <v>1980</v>
      </c>
      <c r="C1047" t="s">
        <v>41</v>
      </c>
      <c r="D1047" t="s">
        <v>29</v>
      </c>
      <c r="E1047">
        <v>78789</v>
      </c>
      <c r="F1047">
        <v>0</v>
      </c>
      <c r="G1047">
        <v>0</v>
      </c>
      <c r="H1047" s="1">
        <v>41129</v>
      </c>
      <c r="I1047">
        <v>12</v>
      </c>
      <c r="J1047">
        <v>667</v>
      </c>
      <c r="K1047">
        <v>50</v>
      </c>
      <c r="L1047">
        <v>850</v>
      </c>
      <c r="M1047">
        <v>21</v>
      </c>
      <c r="N1047">
        <v>83</v>
      </c>
      <c r="O1047">
        <v>83</v>
      </c>
      <c r="P1047">
        <v>1</v>
      </c>
      <c r="Q1047">
        <v>4</v>
      </c>
      <c r="R1047">
        <v>6</v>
      </c>
      <c r="S1047">
        <v>5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0</v>
      </c>
      <c r="AB1047" t="s">
        <v>30</v>
      </c>
      <c r="AC1047" s="13">
        <f>SUM(Table13[[#This Row],[MntWines]:[MntGoldProds]])</f>
        <v>1754</v>
      </c>
      <c r="AD1047" s="13">
        <f>AVERAGE(Table13[[#This Row],[MntWines]:[MntGoldProds]])</f>
        <v>292.33333333333331</v>
      </c>
      <c r="AG1047">
        <f>SUM(Table13[[#This Row],[NumDealsPurchases]:[NumStorePurchases]])</f>
        <v>16</v>
      </c>
      <c r="AH1047" s="14">
        <f>44232-Table13[[#This Row],[Dt_Customer]]</f>
        <v>3103</v>
      </c>
      <c r="AJ1047" s="13">
        <f>Table13[[#This Row],[NumDealsPurchases]]/Table13[[#This Row],[Total Number of Purchases]]*100</f>
        <v>6.25</v>
      </c>
      <c r="AK1047">
        <f>6-ROUNDUP(_xlfn.PERCENTRANK.INC(Table13[Recency],Table13[[#This Row],[Recency]])*5, 0)</f>
        <v>5</v>
      </c>
      <c r="AL1047" s="15">
        <f>ROUNDUP(_xlfn.PERCENTRANK.INC(Table13[Total Number of Purchases],Table13[[#This Row],[Total Number of Purchases]])*5,0)</f>
        <v>3</v>
      </c>
      <c r="AM1047" s="15">
        <f>ROUNDUP(_xlfn.PERCENTRANK.INC(Table13[Total Spend],Table13[[#This Row],[Total Spend]])*5,0)</f>
        <v>5</v>
      </c>
      <c r="AN1047" s="15" t="str">
        <f>Table13[[#This Row],[Recency Score]]&amp;Table13[[#This Row],[Frequency Score]]&amp;Table13[[#This Row],[Monetary Score]]</f>
        <v>535</v>
      </c>
      <c r="AO1047" s="15" t="str">
        <f>IF(AN1047="555","Champions",
IF(AND(LEFT(AN1047,1)="5", MID(AN1047,2,1)&gt;="3"),"Loyal Customers",
IF(MID(AN1047,2,1)="5","Frequent Buyers",
IF(RIGHT(AN1047,1)="5","Big Spenders",
IF(LEFT(AN1047,1)="4","Potential Loyalists",
IF(LEFT(AN1047,1)="3","Needs Attention",
IF(LEFT(AN1047,1)="2","About to Sleep",
IF(LEFT(AN1047,1)="1","Lost",
IF(LEFT(AN1047,1)&lt;="2","At Risk","Others")))))))))</f>
        <v>Loyal Customers</v>
      </c>
    </row>
    <row r="1048" spans="1:41" x14ac:dyDescent="0.3">
      <c r="A1048">
        <v>3277</v>
      </c>
      <c r="B1048">
        <v>1955</v>
      </c>
      <c r="C1048" t="s">
        <v>28</v>
      </c>
      <c r="D1048" t="s">
        <v>29</v>
      </c>
      <c r="E1048">
        <v>49431</v>
      </c>
      <c r="F1048">
        <v>0</v>
      </c>
      <c r="G1048">
        <v>1</v>
      </c>
      <c r="H1048" s="1">
        <v>41124</v>
      </c>
      <c r="I1048">
        <v>9</v>
      </c>
      <c r="J1048">
        <v>219</v>
      </c>
      <c r="K1048">
        <v>3</v>
      </c>
      <c r="L1048">
        <v>100</v>
      </c>
      <c r="M1048">
        <v>26</v>
      </c>
      <c r="N1048">
        <v>0</v>
      </c>
      <c r="O1048">
        <v>17</v>
      </c>
      <c r="P1048">
        <v>2</v>
      </c>
      <c r="Q1048">
        <v>7</v>
      </c>
      <c r="R1048">
        <v>1</v>
      </c>
      <c r="S1048">
        <v>5</v>
      </c>
      <c r="T1048">
        <v>8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30</v>
      </c>
      <c r="AC1048" s="13">
        <f>SUM(Table13[[#This Row],[MntWines]:[MntGoldProds]])</f>
        <v>365</v>
      </c>
      <c r="AD1048" s="13">
        <f>AVERAGE(Table13[[#This Row],[MntWines]:[MntGoldProds]])</f>
        <v>60.833333333333336</v>
      </c>
      <c r="AG1048">
        <f>SUM(Table13[[#This Row],[NumDealsPurchases]:[NumStorePurchases]])</f>
        <v>15</v>
      </c>
      <c r="AH1048" s="14">
        <f>44232-Table13[[#This Row],[Dt_Customer]]</f>
        <v>3108</v>
      </c>
      <c r="AJ1048" s="13">
        <f>Table13[[#This Row],[NumDealsPurchases]]/Table13[[#This Row],[Total Number of Purchases]]*100</f>
        <v>13.333333333333334</v>
      </c>
      <c r="AK1048">
        <f>6-ROUNDUP(_xlfn.PERCENTRANK.INC(Table13[Recency],Table13[[#This Row],[Recency]])*5, 0)</f>
        <v>5</v>
      </c>
      <c r="AL1048" s="15">
        <f>ROUNDUP(_xlfn.PERCENTRANK.INC(Table13[Total Number of Purchases],Table13[[#This Row],[Total Number of Purchases]])*5,0)</f>
        <v>3</v>
      </c>
      <c r="AM1048" s="15">
        <f>ROUNDUP(_xlfn.PERCENTRANK.INC(Table13[Total Spend],Table13[[#This Row],[Total Spend]])*5,0)</f>
        <v>3</v>
      </c>
      <c r="AN1048" s="15" t="str">
        <f>Table13[[#This Row],[Recency Score]]&amp;Table13[[#This Row],[Frequency Score]]&amp;Table13[[#This Row],[Monetary Score]]</f>
        <v>533</v>
      </c>
      <c r="AO1048" s="15" t="str">
        <f>IF(AN1048="555","Champions",
IF(AND(LEFT(AN1048,1)="5", MID(AN1048,2,1)&gt;="3"),"Loyal Customers",
IF(MID(AN1048,2,1)="5","Frequent Buyers",
IF(RIGHT(AN1048,1)="5","Big Spenders",
IF(LEFT(AN1048,1)="4","Potential Loyalists",
IF(LEFT(AN1048,1)="3","Needs Attention",
IF(LEFT(AN1048,1)="2","About to Sleep",
IF(LEFT(AN1048,1)="1","Lost",
IF(LEFT(AN1048,1)&lt;="2","At Risk","Others")))))))))</f>
        <v>Loyal Customers</v>
      </c>
    </row>
    <row r="1049" spans="1:41" x14ac:dyDescent="0.3">
      <c r="A1049">
        <v>4692</v>
      </c>
      <c r="B1049">
        <v>1976</v>
      </c>
      <c r="C1049" t="s">
        <v>28</v>
      </c>
      <c r="D1049" t="s">
        <v>33</v>
      </c>
      <c r="E1049">
        <v>7500</v>
      </c>
      <c r="F1049">
        <v>1</v>
      </c>
      <c r="G1049">
        <v>0</v>
      </c>
      <c r="H1049" s="1">
        <v>41122</v>
      </c>
      <c r="I1049">
        <v>19</v>
      </c>
      <c r="J1049">
        <v>7</v>
      </c>
      <c r="K1049">
        <v>0</v>
      </c>
      <c r="L1049">
        <v>12</v>
      </c>
      <c r="M1049">
        <v>13</v>
      </c>
      <c r="N1049">
        <v>7</v>
      </c>
      <c r="O1049">
        <v>32</v>
      </c>
      <c r="P1049">
        <v>5</v>
      </c>
      <c r="Q1049">
        <v>4</v>
      </c>
      <c r="R1049">
        <v>1</v>
      </c>
      <c r="S1049">
        <v>2</v>
      </c>
      <c r="T1049">
        <v>9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1</v>
      </c>
      <c r="AA1049">
        <v>0</v>
      </c>
      <c r="AB1049" t="s">
        <v>36</v>
      </c>
      <c r="AC1049" s="13">
        <f>SUM(Table13[[#This Row],[MntWines]:[MntGoldProds]])</f>
        <v>71</v>
      </c>
      <c r="AD1049" s="13">
        <f>AVERAGE(Table13[[#This Row],[MntWines]:[MntGoldProds]])</f>
        <v>11.833333333333334</v>
      </c>
      <c r="AG1049">
        <f>SUM(Table13[[#This Row],[NumDealsPurchases]:[NumStorePurchases]])</f>
        <v>12</v>
      </c>
      <c r="AH1049" s="14">
        <f>44232-Table13[[#This Row],[Dt_Customer]]</f>
        <v>3110</v>
      </c>
      <c r="AJ1049" s="13">
        <f>Table13[[#This Row],[NumDealsPurchases]]/Table13[[#This Row],[Total Number of Purchases]]*100</f>
        <v>41.666666666666671</v>
      </c>
      <c r="AK1049">
        <f>6-ROUNDUP(_xlfn.PERCENTRANK.INC(Table13[Recency],Table13[[#This Row],[Recency]])*5, 0)</f>
        <v>5</v>
      </c>
      <c r="AL1049" s="15">
        <f>ROUNDUP(_xlfn.PERCENTRANK.INC(Table13[Total Number of Purchases],Table13[[#This Row],[Total Number of Purchases]])*5,0)</f>
        <v>3</v>
      </c>
      <c r="AM1049" s="15">
        <f>ROUNDUP(_xlfn.PERCENTRANK.INC(Table13[Total Spend],Table13[[#This Row],[Total Spend]])*5,0)</f>
        <v>2</v>
      </c>
      <c r="AN1049" s="15" t="str">
        <f>Table13[[#This Row],[Recency Score]]&amp;Table13[[#This Row],[Frequency Score]]&amp;Table13[[#This Row],[Monetary Score]]</f>
        <v>532</v>
      </c>
      <c r="AO1049" s="15" t="str">
        <f>IF(AN1049="555","Champions",
IF(AND(LEFT(AN1049,1)="5", MID(AN1049,2,1)&gt;="3"),"Loyal Customers",
IF(MID(AN1049,2,1)="5","Frequent Buyers",
IF(RIGHT(AN1049,1)="5","Big Spenders",
IF(LEFT(AN1049,1)="4","Potential Loyalists",
IF(LEFT(AN1049,1)="3","Needs Attention",
IF(LEFT(AN1049,1)="2","About to Sleep",
IF(LEFT(AN1049,1)="1","Lost",
IF(LEFT(AN1049,1)&lt;="2","At Risk","Others")))))))))</f>
        <v>Loyal Customers</v>
      </c>
    </row>
    <row r="1050" spans="1:41" x14ac:dyDescent="0.3">
      <c r="A1050">
        <v>6382</v>
      </c>
      <c r="B1050">
        <v>1953</v>
      </c>
      <c r="C1050" t="s">
        <v>28</v>
      </c>
      <c r="D1050" t="s">
        <v>35</v>
      </c>
      <c r="E1050">
        <v>48794</v>
      </c>
      <c r="F1050">
        <v>1</v>
      </c>
      <c r="G1050">
        <v>1</v>
      </c>
      <c r="H1050" s="1">
        <v>41816</v>
      </c>
      <c r="I1050">
        <v>97</v>
      </c>
      <c r="J1050">
        <v>25</v>
      </c>
      <c r="K1050">
        <v>0</v>
      </c>
      <c r="L1050">
        <v>11</v>
      </c>
      <c r="M1050">
        <v>3</v>
      </c>
      <c r="N1050">
        <v>0</v>
      </c>
      <c r="O1050">
        <v>15</v>
      </c>
      <c r="P1050">
        <v>1</v>
      </c>
      <c r="Q1050">
        <v>1</v>
      </c>
      <c r="R1050">
        <v>0</v>
      </c>
      <c r="S1050">
        <v>3</v>
      </c>
      <c r="T1050">
        <v>4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34</v>
      </c>
      <c r="AC1050" s="13">
        <f>SUM(Table13[[#This Row],[MntWines]:[MntGoldProds]])</f>
        <v>54</v>
      </c>
      <c r="AD1050" s="13">
        <f>AVERAGE(Table13[[#This Row],[MntWines]:[MntGoldProds]])</f>
        <v>9</v>
      </c>
      <c r="AG1050">
        <f>SUM(Table13[[#This Row],[NumDealsPurchases]:[NumStorePurchases]])</f>
        <v>5</v>
      </c>
      <c r="AH1050" s="14">
        <f>44232-Table13[[#This Row],[Dt_Customer]]</f>
        <v>2416</v>
      </c>
      <c r="AJ1050" s="13">
        <f>Table13[[#This Row],[NumDealsPurchases]]/Table13[[#This Row],[Total Number of Purchases]]*100</f>
        <v>20</v>
      </c>
      <c r="AK1050">
        <f>6-ROUNDUP(_xlfn.PERCENTRANK.INC(Table13[Recency],Table13[[#This Row],[Recency]])*5, 0)</f>
        <v>1</v>
      </c>
      <c r="AL1050" s="15">
        <f>ROUNDUP(_xlfn.PERCENTRANK.INC(Table13[Total Number of Purchases],Table13[[#This Row],[Total Number of Purchases]])*5,0)</f>
        <v>1</v>
      </c>
      <c r="AM1050" s="15">
        <f>ROUNDUP(_xlfn.PERCENTRANK.INC(Table13[Total Spend],Table13[[#This Row],[Total Spend]])*5,0)</f>
        <v>1</v>
      </c>
      <c r="AN1050" s="15" t="str">
        <f>Table13[[#This Row],[Recency Score]]&amp;Table13[[#This Row],[Frequency Score]]&amp;Table13[[#This Row],[Monetary Score]]</f>
        <v>111</v>
      </c>
      <c r="AO1050" s="15" t="str">
        <f>IF(AN1050="555","Champions",
IF(AND(LEFT(AN1050,1)="5", MID(AN1050,2,1)&gt;="3"),"Loyal Customers",
IF(MID(AN1050,2,1)="5","Frequent Buyers",
IF(RIGHT(AN1050,1)="5","Big Spenders",
IF(LEFT(AN1050,1)="4","Potential Loyalists",
IF(LEFT(AN1050,1)="3","Needs Attention",
IF(LEFT(AN1050,1)="2","About to Sleep",
IF(LEFT(AN1050,1)="1","Lost",
IF(LEFT(AN1050,1)&lt;="2","At Risk","Others")))))))))</f>
        <v>Lost</v>
      </c>
    </row>
    <row r="1051" spans="1:41" x14ac:dyDescent="0.3">
      <c r="A1051">
        <v>10492</v>
      </c>
      <c r="B1051">
        <v>1959</v>
      </c>
      <c r="C1051" t="s">
        <v>28</v>
      </c>
      <c r="D1051" t="s">
        <v>35</v>
      </c>
      <c r="E1051">
        <v>38285</v>
      </c>
      <c r="F1051">
        <v>2</v>
      </c>
      <c r="G1051">
        <v>1</v>
      </c>
      <c r="H1051" s="1">
        <v>41814</v>
      </c>
      <c r="I1051">
        <v>96</v>
      </c>
      <c r="J1051">
        <v>2</v>
      </c>
      <c r="K1051">
        <v>0</v>
      </c>
      <c r="L1051">
        <v>5</v>
      </c>
      <c r="M1051">
        <v>2</v>
      </c>
      <c r="N1051">
        <v>0</v>
      </c>
      <c r="O1051">
        <v>1</v>
      </c>
      <c r="P1051">
        <v>1</v>
      </c>
      <c r="Q1051">
        <v>0</v>
      </c>
      <c r="R1051">
        <v>0</v>
      </c>
      <c r="S1051">
        <v>3</v>
      </c>
      <c r="T1051">
        <v>2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40</v>
      </c>
      <c r="AC1051" s="13">
        <f>SUM(Table13[[#This Row],[MntWines]:[MntGoldProds]])</f>
        <v>10</v>
      </c>
      <c r="AD1051" s="13">
        <f>AVERAGE(Table13[[#This Row],[MntWines]:[MntGoldProds]])</f>
        <v>1.6666666666666667</v>
      </c>
      <c r="AG1051">
        <f>SUM(Table13[[#This Row],[NumDealsPurchases]:[NumStorePurchases]])</f>
        <v>4</v>
      </c>
      <c r="AH1051" s="14">
        <f>44232-Table13[[#This Row],[Dt_Customer]]</f>
        <v>2418</v>
      </c>
      <c r="AJ1051" s="13">
        <f>Table13[[#This Row],[NumDealsPurchases]]/Table13[[#This Row],[Total Number of Purchases]]*100</f>
        <v>25</v>
      </c>
      <c r="AK1051">
        <f>6-ROUNDUP(_xlfn.PERCENTRANK.INC(Table13[Recency],Table13[[#This Row],[Recency]])*5, 0)</f>
        <v>1</v>
      </c>
      <c r="AL1051" s="15">
        <f>ROUNDUP(_xlfn.PERCENTRANK.INC(Table13[Total Number of Purchases],Table13[[#This Row],[Total Number of Purchases]])*5,0)</f>
        <v>1</v>
      </c>
      <c r="AM1051" s="15">
        <f>ROUNDUP(_xlfn.PERCENTRANK.INC(Table13[Total Spend],Table13[[#This Row],[Total Spend]])*5,0)</f>
        <v>1</v>
      </c>
      <c r="AN1051" s="15" t="str">
        <f>Table13[[#This Row],[Recency Score]]&amp;Table13[[#This Row],[Frequency Score]]&amp;Table13[[#This Row],[Monetary Score]]</f>
        <v>111</v>
      </c>
      <c r="AO1051" s="15" t="str">
        <f>IF(AN1051="555","Champions",
IF(AND(LEFT(AN1051,1)="5", MID(AN1051,2,1)&gt;="3"),"Loyal Customers",
IF(MID(AN1051,2,1)="5","Frequent Buyers",
IF(RIGHT(AN1051,1)="5","Big Spenders",
IF(LEFT(AN1051,1)="4","Potential Loyalists",
IF(LEFT(AN1051,1)="3","Needs Attention",
IF(LEFT(AN1051,1)="2","About to Sleep",
IF(LEFT(AN1051,1)="1","Lost",
IF(LEFT(AN1051,1)&lt;="2","At Risk","Others")))))))))</f>
        <v>Lost</v>
      </c>
    </row>
    <row r="1052" spans="1:41" x14ac:dyDescent="0.3">
      <c r="A1052">
        <v>8017</v>
      </c>
      <c r="B1052">
        <v>1981</v>
      </c>
      <c r="C1052" t="s">
        <v>38</v>
      </c>
      <c r="D1052" t="s">
        <v>33</v>
      </c>
      <c r="E1052">
        <v>51111</v>
      </c>
      <c r="F1052">
        <v>1</v>
      </c>
      <c r="G1052">
        <v>1</v>
      </c>
      <c r="H1052" s="1">
        <v>41809</v>
      </c>
      <c r="I1052">
        <v>83</v>
      </c>
      <c r="J1052">
        <v>22</v>
      </c>
      <c r="K1052">
        <v>0</v>
      </c>
      <c r="L1052">
        <v>19</v>
      </c>
      <c r="M1052">
        <v>6</v>
      </c>
      <c r="N1052">
        <v>5</v>
      </c>
      <c r="O1052">
        <v>3</v>
      </c>
      <c r="P1052">
        <v>2</v>
      </c>
      <c r="Q1052">
        <v>2</v>
      </c>
      <c r="R1052">
        <v>0</v>
      </c>
      <c r="S1052">
        <v>3</v>
      </c>
      <c r="T1052">
        <v>6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43</v>
      </c>
      <c r="AC1052" s="13">
        <f>SUM(Table13[[#This Row],[MntWines]:[MntGoldProds]])</f>
        <v>55</v>
      </c>
      <c r="AD1052" s="13">
        <f>AVERAGE(Table13[[#This Row],[MntWines]:[MntGoldProds]])</f>
        <v>9.1666666666666661</v>
      </c>
      <c r="AG1052">
        <f>SUM(Table13[[#This Row],[NumDealsPurchases]:[NumStorePurchases]])</f>
        <v>7</v>
      </c>
      <c r="AH1052" s="14">
        <f>44232-Table13[[#This Row],[Dt_Customer]]</f>
        <v>2423</v>
      </c>
      <c r="AJ1052" s="13">
        <f>Table13[[#This Row],[NumDealsPurchases]]/Table13[[#This Row],[Total Number of Purchases]]*100</f>
        <v>28.571428571428569</v>
      </c>
      <c r="AK1052">
        <f>6-ROUNDUP(_xlfn.PERCENTRANK.INC(Table13[Recency],Table13[[#This Row],[Recency]])*5, 0)</f>
        <v>1</v>
      </c>
      <c r="AL1052" s="15">
        <f>ROUNDUP(_xlfn.PERCENTRANK.INC(Table13[Total Number of Purchases],Table13[[#This Row],[Total Number of Purchases]])*5,0)</f>
        <v>1</v>
      </c>
      <c r="AM1052" s="15">
        <f>ROUNDUP(_xlfn.PERCENTRANK.INC(Table13[Total Spend],Table13[[#This Row],[Total Spend]])*5,0)</f>
        <v>1</v>
      </c>
      <c r="AN1052" s="15" t="str">
        <f>Table13[[#This Row],[Recency Score]]&amp;Table13[[#This Row],[Frequency Score]]&amp;Table13[[#This Row],[Monetary Score]]</f>
        <v>111</v>
      </c>
      <c r="AO1052" s="15" t="str">
        <f>IF(AN1052="555","Champions",
IF(AND(LEFT(AN1052,1)="5", MID(AN1052,2,1)&gt;="3"),"Loyal Customers",
IF(MID(AN1052,2,1)="5","Frequent Buyers",
IF(RIGHT(AN1052,1)="5","Big Spenders",
IF(LEFT(AN1052,1)="4","Potential Loyalists",
IF(LEFT(AN1052,1)="3","Needs Attention",
IF(LEFT(AN1052,1)="2","About to Sleep",
IF(LEFT(AN1052,1)="1","Lost",
IF(LEFT(AN1052,1)&lt;="2","At Risk","Others")))))))))</f>
        <v>Lost</v>
      </c>
    </row>
    <row r="1053" spans="1:41" x14ac:dyDescent="0.3">
      <c r="A1053">
        <v>4200</v>
      </c>
      <c r="B1053">
        <v>1970</v>
      </c>
      <c r="C1053" t="s">
        <v>41</v>
      </c>
      <c r="D1053" t="s">
        <v>33</v>
      </c>
      <c r="E1053">
        <v>44159</v>
      </c>
      <c r="F1053">
        <v>1</v>
      </c>
      <c r="G1053">
        <v>0</v>
      </c>
      <c r="H1053" s="1">
        <v>41807</v>
      </c>
      <c r="I1053">
        <v>85</v>
      </c>
      <c r="J1053">
        <v>167</v>
      </c>
      <c r="K1053">
        <v>2</v>
      </c>
      <c r="L1053">
        <v>62</v>
      </c>
      <c r="M1053">
        <v>24</v>
      </c>
      <c r="N1053">
        <v>13</v>
      </c>
      <c r="O1053">
        <v>7</v>
      </c>
      <c r="P1053">
        <v>4</v>
      </c>
      <c r="Q1053">
        <v>4</v>
      </c>
      <c r="R1053">
        <v>1</v>
      </c>
      <c r="S1053">
        <v>6</v>
      </c>
      <c r="T1053">
        <v>5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43</v>
      </c>
      <c r="AC1053" s="13">
        <f>SUM(Table13[[#This Row],[MntWines]:[MntGoldProds]])</f>
        <v>275</v>
      </c>
      <c r="AD1053" s="13">
        <f>AVERAGE(Table13[[#This Row],[MntWines]:[MntGoldProds]])</f>
        <v>45.833333333333336</v>
      </c>
      <c r="AG1053">
        <f>SUM(Table13[[#This Row],[NumDealsPurchases]:[NumStorePurchases]])</f>
        <v>15</v>
      </c>
      <c r="AH1053" s="14">
        <f>44232-Table13[[#This Row],[Dt_Customer]]</f>
        <v>2425</v>
      </c>
      <c r="AJ1053" s="13">
        <f>Table13[[#This Row],[NumDealsPurchases]]/Table13[[#This Row],[Total Number of Purchases]]*100</f>
        <v>26.666666666666668</v>
      </c>
      <c r="AK1053">
        <f>6-ROUNDUP(_xlfn.PERCENTRANK.INC(Table13[Recency],Table13[[#This Row],[Recency]])*5, 0)</f>
        <v>1</v>
      </c>
      <c r="AL1053" s="15">
        <f>ROUNDUP(_xlfn.PERCENTRANK.INC(Table13[Total Number of Purchases],Table13[[#This Row],[Total Number of Purchases]])*5,0)</f>
        <v>3</v>
      </c>
      <c r="AM1053" s="15">
        <f>ROUNDUP(_xlfn.PERCENTRANK.INC(Table13[Total Spend],Table13[[#This Row],[Total Spend]])*5,0)</f>
        <v>3</v>
      </c>
      <c r="AN1053" s="15" t="str">
        <f>Table13[[#This Row],[Recency Score]]&amp;Table13[[#This Row],[Frequency Score]]&amp;Table13[[#This Row],[Monetary Score]]</f>
        <v>133</v>
      </c>
      <c r="AO1053" s="15" t="str">
        <f>IF(AN1053="555","Champions",
IF(AND(LEFT(AN1053,1)="5", MID(AN1053,2,1)&gt;="3"),"Loyal Customers",
IF(MID(AN1053,2,1)="5","Frequent Buyers",
IF(RIGHT(AN1053,1)="5","Big Spenders",
IF(LEFT(AN1053,1)="4","Potential Loyalists",
IF(LEFT(AN1053,1)="3","Needs Attention",
IF(LEFT(AN1053,1)="2","About to Sleep",
IF(LEFT(AN1053,1)="1","Lost",
IF(LEFT(AN1053,1)&lt;="2","At Risk","Others")))))))))</f>
        <v>Lost</v>
      </c>
    </row>
    <row r="1054" spans="1:41" x14ac:dyDescent="0.3">
      <c r="A1054">
        <v>868</v>
      </c>
      <c r="B1054">
        <v>1966</v>
      </c>
      <c r="C1054" t="s">
        <v>28</v>
      </c>
      <c r="D1054" t="s">
        <v>33</v>
      </c>
      <c r="E1054">
        <v>44794</v>
      </c>
      <c r="F1054">
        <v>0</v>
      </c>
      <c r="G1054">
        <v>1</v>
      </c>
      <c r="H1054" s="1">
        <v>41798</v>
      </c>
      <c r="I1054">
        <v>99</v>
      </c>
      <c r="J1054">
        <v>54</v>
      </c>
      <c r="K1054">
        <v>0</v>
      </c>
      <c r="L1054">
        <v>7</v>
      </c>
      <c r="M1054">
        <v>0</v>
      </c>
      <c r="N1054">
        <v>0</v>
      </c>
      <c r="O1054">
        <v>4</v>
      </c>
      <c r="P1054">
        <v>1</v>
      </c>
      <c r="Q1054">
        <v>2</v>
      </c>
      <c r="R1054">
        <v>0</v>
      </c>
      <c r="S1054">
        <v>3</v>
      </c>
      <c r="T1054">
        <v>6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43</v>
      </c>
      <c r="AC1054" s="13">
        <f>SUM(Table13[[#This Row],[MntWines]:[MntGoldProds]])</f>
        <v>65</v>
      </c>
      <c r="AD1054" s="13">
        <f>AVERAGE(Table13[[#This Row],[MntWines]:[MntGoldProds]])</f>
        <v>10.833333333333334</v>
      </c>
      <c r="AG1054">
        <f>SUM(Table13[[#This Row],[NumDealsPurchases]:[NumStorePurchases]])</f>
        <v>6</v>
      </c>
      <c r="AH1054" s="14">
        <f>44232-Table13[[#This Row],[Dt_Customer]]</f>
        <v>2434</v>
      </c>
      <c r="AJ1054" s="13">
        <f>Table13[[#This Row],[NumDealsPurchases]]/Table13[[#This Row],[Total Number of Purchases]]*100</f>
        <v>16.666666666666664</v>
      </c>
      <c r="AK1054">
        <f>6-ROUNDUP(_xlfn.PERCENTRANK.INC(Table13[Recency],Table13[[#This Row],[Recency]])*5, 0)</f>
        <v>1</v>
      </c>
      <c r="AL1054" s="15">
        <f>ROUNDUP(_xlfn.PERCENTRANK.INC(Table13[Total Number of Purchases],Table13[[#This Row],[Total Number of Purchases]])*5,0)</f>
        <v>1</v>
      </c>
      <c r="AM1054" s="15">
        <f>ROUNDUP(_xlfn.PERCENTRANK.INC(Table13[Total Spend],Table13[[#This Row],[Total Spend]])*5,0)</f>
        <v>2</v>
      </c>
      <c r="AN1054" s="15" t="str">
        <f>Table13[[#This Row],[Recency Score]]&amp;Table13[[#This Row],[Frequency Score]]&amp;Table13[[#This Row],[Monetary Score]]</f>
        <v>112</v>
      </c>
      <c r="AO1054" s="15" t="str">
        <f>IF(AN1054="555","Champions",
IF(AND(LEFT(AN1054,1)="5", MID(AN1054,2,1)&gt;="3"),"Loyal Customers",
IF(MID(AN1054,2,1)="5","Frequent Buyers",
IF(RIGHT(AN1054,1)="5","Big Spenders",
IF(LEFT(AN1054,1)="4","Potential Loyalists",
IF(LEFT(AN1054,1)="3","Needs Attention",
IF(LEFT(AN1054,1)="2","About to Sleep",
IF(LEFT(AN1054,1)="1","Lost",
IF(LEFT(AN1054,1)&lt;="2","At Risk","Others")))))))))</f>
        <v>Lost</v>
      </c>
    </row>
    <row r="1055" spans="1:41" x14ac:dyDescent="0.3">
      <c r="A1055">
        <v>7212</v>
      </c>
      <c r="B1055">
        <v>1966</v>
      </c>
      <c r="C1055" t="s">
        <v>28</v>
      </c>
      <c r="D1055" t="s">
        <v>33</v>
      </c>
      <c r="E1055">
        <v>44794</v>
      </c>
      <c r="F1055">
        <v>0</v>
      </c>
      <c r="G1055">
        <v>1</v>
      </c>
      <c r="H1055" s="1">
        <v>41798</v>
      </c>
      <c r="I1055">
        <v>99</v>
      </c>
      <c r="J1055">
        <v>54</v>
      </c>
      <c r="K1055">
        <v>0</v>
      </c>
      <c r="L1055">
        <v>7</v>
      </c>
      <c r="M1055">
        <v>0</v>
      </c>
      <c r="N1055">
        <v>0</v>
      </c>
      <c r="O1055">
        <v>4</v>
      </c>
      <c r="P1055">
        <v>1</v>
      </c>
      <c r="Q1055">
        <v>2</v>
      </c>
      <c r="R1055">
        <v>0</v>
      </c>
      <c r="S1055">
        <v>3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36</v>
      </c>
      <c r="AC1055" s="13">
        <f>SUM(Table13[[#This Row],[MntWines]:[MntGoldProds]])</f>
        <v>65</v>
      </c>
      <c r="AD1055" s="13">
        <f>AVERAGE(Table13[[#This Row],[MntWines]:[MntGoldProds]])</f>
        <v>10.833333333333334</v>
      </c>
      <c r="AG1055">
        <f>SUM(Table13[[#This Row],[NumDealsPurchases]:[NumStorePurchases]])</f>
        <v>6</v>
      </c>
      <c r="AH1055" s="14">
        <f>44232-Table13[[#This Row],[Dt_Customer]]</f>
        <v>2434</v>
      </c>
      <c r="AJ1055" s="13">
        <f>Table13[[#This Row],[NumDealsPurchases]]/Table13[[#This Row],[Total Number of Purchases]]*100</f>
        <v>16.666666666666664</v>
      </c>
      <c r="AK1055">
        <f>6-ROUNDUP(_xlfn.PERCENTRANK.INC(Table13[Recency],Table13[[#This Row],[Recency]])*5, 0)</f>
        <v>1</v>
      </c>
      <c r="AL1055" s="15">
        <f>ROUNDUP(_xlfn.PERCENTRANK.INC(Table13[Total Number of Purchases],Table13[[#This Row],[Total Number of Purchases]])*5,0)</f>
        <v>1</v>
      </c>
      <c r="AM1055" s="15">
        <f>ROUNDUP(_xlfn.PERCENTRANK.INC(Table13[Total Spend],Table13[[#This Row],[Total Spend]])*5,0)</f>
        <v>2</v>
      </c>
      <c r="AN1055" s="15" t="str">
        <f>Table13[[#This Row],[Recency Score]]&amp;Table13[[#This Row],[Frequency Score]]&amp;Table13[[#This Row],[Monetary Score]]</f>
        <v>112</v>
      </c>
      <c r="AO1055" s="15" t="str">
        <f>IF(AN1055="555","Champions",
IF(AND(LEFT(AN1055,1)="5", MID(AN1055,2,1)&gt;="3"),"Loyal Customers",
IF(MID(AN1055,2,1)="5","Frequent Buyers",
IF(RIGHT(AN1055,1)="5","Big Spenders",
IF(LEFT(AN1055,1)="4","Potential Loyalists",
IF(LEFT(AN1055,1)="3","Needs Attention",
IF(LEFT(AN1055,1)="2","About to Sleep",
IF(LEFT(AN1055,1)="1","Lost",
IF(LEFT(AN1055,1)&lt;="2","At Risk","Others")))))))))</f>
        <v>Lost</v>
      </c>
    </row>
    <row r="1056" spans="1:41" x14ac:dyDescent="0.3">
      <c r="A1056">
        <v>8439</v>
      </c>
      <c r="B1056">
        <v>1964</v>
      </c>
      <c r="C1056" t="s">
        <v>28</v>
      </c>
      <c r="D1056" t="s">
        <v>35</v>
      </c>
      <c r="E1056">
        <v>63404</v>
      </c>
      <c r="F1056">
        <v>0</v>
      </c>
      <c r="G1056">
        <v>2</v>
      </c>
      <c r="H1056" s="1">
        <v>41796</v>
      </c>
      <c r="I1056">
        <v>97</v>
      </c>
      <c r="J1056">
        <v>734</v>
      </c>
      <c r="K1056">
        <v>26</v>
      </c>
      <c r="L1056">
        <v>70</v>
      </c>
      <c r="M1056">
        <v>11</v>
      </c>
      <c r="N1056">
        <v>44</v>
      </c>
      <c r="O1056">
        <v>17</v>
      </c>
      <c r="P1056">
        <v>2</v>
      </c>
      <c r="Q1056">
        <v>6</v>
      </c>
      <c r="R1056">
        <v>3</v>
      </c>
      <c r="S1056">
        <v>4</v>
      </c>
      <c r="T1056">
        <v>4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30</v>
      </c>
      <c r="AC1056" s="13">
        <f>SUM(Table13[[#This Row],[MntWines]:[MntGoldProds]])</f>
        <v>902</v>
      </c>
      <c r="AD1056" s="13">
        <f>AVERAGE(Table13[[#This Row],[MntWines]:[MntGoldProds]])</f>
        <v>150.33333333333334</v>
      </c>
      <c r="AG1056">
        <f>SUM(Table13[[#This Row],[NumDealsPurchases]:[NumStorePurchases]])</f>
        <v>15</v>
      </c>
      <c r="AH1056" s="14">
        <f>44232-Table13[[#This Row],[Dt_Customer]]</f>
        <v>2436</v>
      </c>
      <c r="AJ1056" s="13">
        <f>Table13[[#This Row],[NumDealsPurchases]]/Table13[[#This Row],[Total Number of Purchases]]*100</f>
        <v>13.333333333333334</v>
      </c>
      <c r="AK1056">
        <f>6-ROUNDUP(_xlfn.PERCENTRANK.INC(Table13[Recency],Table13[[#This Row],[Recency]])*5, 0)</f>
        <v>1</v>
      </c>
      <c r="AL1056" s="15">
        <f>ROUNDUP(_xlfn.PERCENTRANK.INC(Table13[Total Number of Purchases],Table13[[#This Row],[Total Number of Purchases]])*5,0)</f>
        <v>3</v>
      </c>
      <c r="AM1056" s="15">
        <f>ROUNDUP(_xlfn.PERCENTRANK.INC(Table13[Total Spend],Table13[[#This Row],[Total Spend]])*5,0)</f>
        <v>4</v>
      </c>
      <c r="AN1056" s="15" t="str">
        <f>Table13[[#This Row],[Recency Score]]&amp;Table13[[#This Row],[Frequency Score]]&amp;Table13[[#This Row],[Monetary Score]]</f>
        <v>134</v>
      </c>
      <c r="AO1056" s="15" t="str">
        <f>IF(AN1056="555","Champions",
IF(AND(LEFT(AN1056,1)="5", MID(AN1056,2,1)&gt;="3"),"Loyal Customers",
IF(MID(AN1056,2,1)="5","Frequent Buyers",
IF(RIGHT(AN1056,1)="5","Big Spenders",
IF(LEFT(AN1056,1)="4","Potential Loyalists",
IF(LEFT(AN1056,1)="3","Needs Attention",
IF(LEFT(AN1056,1)="2","About to Sleep",
IF(LEFT(AN1056,1)="1","Lost",
IF(LEFT(AN1056,1)&lt;="2","At Risk","Others")))))))))</f>
        <v>Lost</v>
      </c>
    </row>
    <row r="1057" spans="1:41" x14ac:dyDescent="0.3">
      <c r="A1057">
        <v>9386</v>
      </c>
      <c r="B1057">
        <v>1962</v>
      </c>
      <c r="C1057" t="s">
        <v>28</v>
      </c>
      <c r="D1057" t="s">
        <v>35</v>
      </c>
      <c r="E1057">
        <v>50127</v>
      </c>
      <c r="F1057">
        <v>0</v>
      </c>
      <c r="G1057">
        <v>1</v>
      </c>
      <c r="H1057" s="1">
        <v>41788</v>
      </c>
      <c r="I1057">
        <v>88</v>
      </c>
      <c r="J1057">
        <v>274</v>
      </c>
      <c r="K1057">
        <v>0</v>
      </c>
      <c r="L1057">
        <v>21</v>
      </c>
      <c r="M1057">
        <v>4</v>
      </c>
      <c r="N1057">
        <v>6</v>
      </c>
      <c r="O1057">
        <v>15</v>
      </c>
      <c r="P1057">
        <v>1</v>
      </c>
      <c r="Q1057">
        <v>5</v>
      </c>
      <c r="R1057">
        <v>1</v>
      </c>
      <c r="S1057">
        <v>6</v>
      </c>
      <c r="T1057">
        <v>6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0</v>
      </c>
      <c r="AB1057" t="s">
        <v>30</v>
      </c>
      <c r="AC1057" s="13">
        <f>SUM(Table13[[#This Row],[MntWines]:[MntGoldProds]])</f>
        <v>320</v>
      </c>
      <c r="AD1057" s="13">
        <f>AVERAGE(Table13[[#This Row],[MntWines]:[MntGoldProds]])</f>
        <v>53.333333333333336</v>
      </c>
      <c r="AG1057">
        <f>SUM(Table13[[#This Row],[NumDealsPurchases]:[NumStorePurchases]])</f>
        <v>13</v>
      </c>
      <c r="AH1057" s="14">
        <f>44232-Table13[[#This Row],[Dt_Customer]]</f>
        <v>2444</v>
      </c>
      <c r="AJ1057" s="13">
        <f>Table13[[#This Row],[NumDealsPurchases]]/Table13[[#This Row],[Total Number of Purchases]]*100</f>
        <v>7.6923076923076925</v>
      </c>
      <c r="AK1057">
        <f>6-ROUNDUP(_xlfn.PERCENTRANK.INC(Table13[Recency],Table13[[#This Row],[Recency]])*5, 0)</f>
        <v>1</v>
      </c>
      <c r="AL1057" s="15">
        <f>ROUNDUP(_xlfn.PERCENTRANK.INC(Table13[Total Number of Purchases],Table13[[#This Row],[Total Number of Purchases]])*5,0)</f>
        <v>3</v>
      </c>
      <c r="AM1057" s="15">
        <f>ROUNDUP(_xlfn.PERCENTRANK.INC(Table13[Total Spend],Table13[[#This Row],[Total Spend]])*5,0)</f>
        <v>3</v>
      </c>
      <c r="AN1057" s="15" t="str">
        <f>Table13[[#This Row],[Recency Score]]&amp;Table13[[#This Row],[Frequency Score]]&amp;Table13[[#This Row],[Monetary Score]]</f>
        <v>133</v>
      </c>
      <c r="AO1057" s="15" t="str">
        <f>IF(AN1057="555","Champions",
IF(AND(LEFT(AN1057,1)="5", MID(AN1057,2,1)&gt;="3"),"Loyal Customers",
IF(MID(AN1057,2,1)="5","Frequent Buyers",
IF(RIGHT(AN1057,1)="5","Big Spenders",
IF(LEFT(AN1057,1)="4","Potential Loyalists",
IF(LEFT(AN1057,1)="3","Needs Attention",
IF(LEFT(AN1057,1)="2","About to Sleep",
IF(LEFT(AN1057,1)="1","Lost",
IF(LEFT(AN1057,1)&lt;="2","At Risk","Others")))))))))</f>
        <v>Lost</v>
      </c>
    </row>
    <row r="1058" spans="1:41" x14ac:dyDescent="0.3">
      <c r="A1058">
        <v>213</v>
      </c>
      <c r="B1058">
        <v>1963</v>
      </c>
      <c r="C1058" t="s">
        <v>37</v>
      </c>
      <c r="D1058" t="s">
        <v>31</v>
      </c>
      <c r="E1058">
        <v>23091</v>
      </c>
      <c r="F1058">
        <v>1</v>
      </c>
      <c r="G1058">
        <v>1</v>
      </c>
      <c r="H1058" s="1">
        <v>41787</v>
      </c>
      <c r="I1058">
        <v>98</v>
      </c>
      <c r="J1058">
        <v>35</v>
      </c>
      <c r="K1058">
        <v>0</v>
      </c>
      <c r="L1058">
        <v>11</v>
      </c>
      <c r="M1058">
        <v>0</v>
      </c>
      <c r="N1058">
        <v>0</v>
      </c>
      <c r="O1058">
        <v>2</v>
      </c>
      <c r="P1058">
        <v>4</v>
      </c>
      <c r="Q1058">
        <v>2</v>
      </c>
      <c r="R1058">
        <v>1</v>
      </c>
      <c r="S1058">
        <v>3</v>
      </c>
      <c r="T1058">
        <v>7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30</v>
      </c>
      <c r="AC1058" s="13">
        <f>SUM(Table13[[#This Row],[MntWines]:[MntGoldProds]])</f>
        <v>48</v>
      </c>
      <c r="AD1058" s="13">
        <f>AVERAGE(Table13[[#This Row],[MntWines]:[MntGoldProds]])</f>
        <v>8</v>
      </c>
      <c r="AG1058">
        <f>SUM(Table13[[#This Row],[NumDealsPurchases]:[NumStorePurchases]])</f>
        <v>10</v>
      </c>
      <c r="AH1058" s="14">
        <f>44232-Table13[[#This Row],[Dt_Customer]]</f>
        <v>2445</v>
      </c>
      <c r="AJ1058" s="13">
        <f>Table13[[#This Row],[NumDealsPurchases]]/Table13[[#This Row],[Total Number of Purchases]]*100</f>
        <v>40</v>
      </c>
      <c r="AK1058">
        <f>6-ROUNDUP(_xlfn.PERCENTRANK.INC(Table13[Recency],Table13[[#This Row],[Recency]])*5, 0)</f>
        <v>1</v>
      </c>
      <c r="AL1058" s="15">
        <f>ROUNDUP(_xlfn.PERCENTRANK.INC(Table13[Total Number of Purchases],Table13[[#This Row],[Total Number of Purchases]])*5,0)</f>
        <v>2</v>
      </c>
      <c r="AM1058" s="15">
        <f>ROUNDUP(_xlfn.PERCENTRANK.INC(Table13[Total Spend],Table13[[#This Row],[Total Spend]])*5,0)</f>
        <v>1</v>
      </c>
      <c r="AN1058" s="15" t="str">
        <f>Table13[[#This Row],[Recency Score]]&amp;Table13[[#This Row],[Frequency Score]]&amp;Table13[[#This Row],[Monetary Score]]</f>
        <v>121</v>
      </c>
      <c r="AO1058" s="15" t="str">
        <f>IF(AN1058="555","Champions",
IF(AND(LEFT(AN1058,1)="5", MID(AN1058,2,1)&gt;="3"),"Loyal Customers",
IF(MID(AN1058,2,1)="5","Frequent Buyers",
IF(RIGHT(AN1058,1)="5","Big Spenders",
IF(LEFT(AN1058,1)="4","Potential Loyalists",
IF(LEFT(AN1058,1)="3","Needs Attention",
IF(LEFT(AN1058,1)="2","About to Sleep",
IF(LEFT(AN1058,1)="1","Lost",
IF(LEFT(AN1058,1)&lt;="2","At Risk","Others")))))))))</f>
        <v>Lost</v>
      </c>
    </row>
    <row r="1059" spans="1:41" x14ac:dyDescent="0.3">
      <c r="A1059">
        <v>1743</v>
      </c>
      <c r="B1059">
        <v>1974</v>
      </c>
      <c r="C1059" t="s">
        <v>28</v>
      </c>
      <c r="D1059" t="s">
        <v>31</v>
      </c>
      <c r="E1059">
        <v>69719</v>
      </c>
      <c r="F1059">
        <v>0</v>
      </c>
      <c r="G1059">
        <v>0</v>
      </c>
      <c r="H1059" s="1">
        <v>41785</v>
      </c>
      <c r="I1059">
        <v>99</v>
      </c>
      <c r="J1059">
        <v>273</v>
      </c>
      <c r="K1059">
        <v>86</v>
      </c>
      <c r="L1059">
        <v>208</v>
      </c>
      <c r="M1059">
        <v>177</v>
      </c>
      <c r="N1059">
        <v>14</v>
      </c>
      <c r="O1059">
        <v>43</v>
      </c>
      <c r="P1059">
        <v>1</v>
      </c>
      <c r="Q1059">
        <v>2</v>
      </c>
      <c r="R1059">
        <v>3</v>
      </c>
      <c r="S1059">
        <v>5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30</v>
      </c>
      <c r="AC1059" s="13">
        <f>SUM(Table13[[#This Row],[MntWines]:[MntGoldProds]])</f>
        <v>801</v>
      </c>
      <c r="AD1059" s="13">
        <f>AVERAGE(Table13[[#This Row],[MntWines]:[MntGoldProds]])</f>
        <v>133.5</v>
      </c>
      <c r="AG1059">
        <f>SUM(Table13[[#This Row],[NumDealsPurchases]:[NumStorePurchases]])</f>
        <v>11</v>
      </c>
      <c r="AH1059" s="14">
        <f>44232-Table13[[#This Row],[Dt_Customer]]</f>
        <v>2447</v>
      </c>
      <c r="AJ1059" s="13">
        <f>Table13[[#This Row],[NumDealsPurchases]]/Table13[[#This Row],[Total Number of Purchases]]*100</f>
        <v>9.0909090909090917</v>
      </c>
      <c r="AK1059">
        <f>6-ROUNDUP(_xlfn.PERCENTRANK.INC(Table13[Recency],Table13[[#This Row],[Recency]])*5, 0)</f>
        <v>1</v>
      </c>
      <c r="AL1059" s="15">
        <f>ROUNDUP(_xlfn.PERCENTRANK.INC(Table13[Total Number of Purchases],Table13[[#This Row],[Total Number of Purchases]])*5,0)</f>
        <v>2</v>
      </c>
      <c r="AM1059" s="15">
        <f>ROUNDUP(_xlfn.PERCENTRANK.INC(Table13[Total Spend],Table13[[#This Row],[Total Spend]])*5,0)</f>
        <v>4</v>
      </c>
      <c r="AN1059" s="15" t="str">
        <f>Table13[[#This Row],[Recency Score]]&amp;Table13[[#This Row],[Frequency Score]]&amp;Table13[[#This Row],[Monetary Score]]</f>
        <v>124</v>
      </c>
      <c r="AO1059" s="15" t="str">
        <f>IF(AN1059="555","Champions",
IF(AND(LEFT(AN1059,1)="5", MID(AN1059,2,1)&gt;="3"),"Loyal Customers",
IF(MID(AN1059,2,1)="5","Frequent Buyers",
IF(RIGHT(AN1059,1)="5","Big Spenders",
IF(LEFT(AN1059,1)="4","Potential Loyalists",
IF(LEFT(AN1059,1)="3","Needs Attention",
IF(LEFT(AN1059,1)="2","About to Sleep",
IF(LEFT(AN1059,1)="1","Lost",
IF(LEFT(AN1059,1)&lt;="2","At Risk","Others")))))))))</f>
        <v>Lost</v>
      </c>
    </row>
    <row r="1060" spans="1:41" x14ac:dyDescent="0.3">
      <c r="A1060">
        <v>2230</v>
      </c>
      <c r="B1060">
        <v>1970</v>
      </c>
      <c r="C1060" t="s">
        <v>37</v>
      </c>
      <c r="D1060" t="s">
        <v>33</v>
      </c>
      <c r="E1060">
        <v>23626</v>
      </c>
      <c r="F1060">
        <v>1</v>
      </c>
      <c r="G1060">
        <v>0</v>
      </c>
      <c r="H1060" s="1">
        <v>41783</v>
      </c>
      <c r="I1060">
        <v>84</v>
      </c>
      <c r="J1060">
        <v>27</v>
      </c>
      <c r="K1060">
        <v>2</v>
      </c>
      <c r="L1060">
        <v>14</v>
      </c>
      <c r="M1060">
        <v>0</v>
      </c>
      <c r="N1060">
        <v>0</v>
      </c>
      <c r="O1060">
        <v>0</v>
      </c>
      <c r="P1060">
        <v>3</v>
      </c>
      <c r="Q1060">
        <v>3</v>
      </c>
      <c r="R1060">
        <v>1</v>
      </c>
      <c r="S1060">
        <v>3</v>
      </c>
      <c r="T1060">
        <v>5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39</v>
      </c>
      <c r="AC1060" s="13">
        <f>SUM(Table13[[#This Row],[MntWines]:[MntGoldProds]])</f>
        <v>43</v>
      </c>
      <c r="AD1060" s="13">
        <f>AVERAGE(Table13[[#This Row],[MntWines]:[MntGoldProds]])</f>
        <v>7.166666666666667</v>
      </c>
      <c r="AG1060">
        <f>SUM(Table13[[#This Row],[NumDealsPurchases]:[NumStorePurchases]])</f>
        <v>10</v>
      </c>
      <c r="AH1060" s="14">
        <f>44232-Table13[[#This Row],[Dt_Customer]]</f>
        <v>2449</v>
      </c>
      <c r="AJ1060" s="13">
        <f>Table13[[#This Row],[NumDealsPurchases]]/Table13[[#This Row],[Total Number of Purchases]]*100</f>
        <v>30</v>
      </c>
      <c r="AK1060">
        <f>6-ROUNDUP(_xlfn.PERCENTRANK.INC(Table13[Recency],Table13[[#This Row],[Recency]])*5, 0)</f>
        <v>1</v>
      </c>
      <c r="AL1060" s="15">
        <f>ROUNDUP(_xlfn.PERCENTRANK.INC(Table13[Total Number of Purchases],Table13[[#This Row],[Total Number of Purchases]])*5,0)</f>
        <v>2</v>
      </c>
      <c r="AM1060" s="15">
        <f>ROUNDUP(_xlfn.PERCENTRANK.INC(Table13[Total Spend],Table13[[#This Row],[Total Spend]])*5,0)</f>
        <v>1</v>
      </c>
      <c r="AN1060" s="15" t="str">
        <f>Table13[[#This Row],[Recency Score]]&amp;Table13[[#This Row],[Frequency Score]]&amp;Table13[[#This Row],[Monetary Score]]</f>
        <v>121</v>
      </c>
      <c r="AO1060" s="15" t="str">
        <f>IF(AN1060="555","Champions",
IF(AND(LEFT(AN1060,1)="5", MID(AN1060,2,1)&gt;="3"),"Loyal Customers",
IF(MID(AN1060,2,1)="5","Frequent Buyers",
IF(RIGHT(AN1060,1)="5","Big Spenders",
IF(LEFT(AN1060,1)="4","Potential Loyalists",
IF(LEFT(AN1060,1)="3","Needs Attention",
IF(LEFT(AN1060,1)="2","About to Sleep",
IF(LEFT(AN1060,1)="1","Lost",
IF(LEFT(AN1060,1)&lt;="2","At Risk","Others")))))))))</f>
        <v>Lost</v>
      </c>
    </row>
    <row r="1061" spans="1:41" x14ac:dyDescent="0.3">
      <c r="A1061">
        <v>7613</v>
      </c>
      <c r="B1061">
        <v>1974</v>
      </c>
      <c r="C1061" t="s">
        <v>38</v>
      </c>
      <c r="D1061" t="s">
        <v>35</v>
      </c>
      <c r="E1061">
        <v>49669</v>
      </c>
      <c r="F1061">
        <v>1</v>
      </c>
      <c r="G1061">
        <v>0</v>
      </c>
      <c r="H1061" s="1">
        <v>41783</v>
      </c>
      <c r="I1061">
        <v>97</v>
      </c>
      <c r="J1061">
        <v>166</v>
      </c>
      <c r="K1061">
        <v>5</v>
      </c>
      <c r="L1061">
        <v>107</v>
      </c>
      <c r="M1061">
        <v>11</v>
      </c>
      <c r="N1061">
        <v>8</v>
      </c>
      <c r="O1061">
        <v>29</v>
      </c>
      <c r="P1061">
        <v>2</v>
      </c>
      <c r="Q1061">
        <v>5</v>
      </c>
      <c r="R1061">
        <v>1</v>
      </c>
      <c r="S1061">
        <v>6</v>
      </c>
      <c r="T1061">
        <v>6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30</v>
      </c>
      <c r="AC1061" s="13">
        <f>SUM(Table13[[#This Row],[MntWines]:[MntGoldProds]])</f>
        <v>326</v>
      </c>
      <c r="AD1061" s="13">
        <f>AVERAGE(Table13[[#This Row],[MntWines]:[MntGoldProds]])</f>
        <v>54.333333333333336</v>
      </c>
      <c r="AG1061">
        <f>SUM(Table13[[#This Row],[NumDealsPurchases]:[NumStorePurchases]])</f>
        <v>14</v>
      </c>
      <c r="AH1061" s="14">
        <f>44232-Table13[[#This Row],[Dt_Customer]]</f>
        <v>2449</v>
      </c>
      <c r="AJ1061" s="13">
        <f>Table13[[#This Row],[NumDealsPurchases]]/Table13[[#This Row],[Total Number of Purchases]]*100</f>
        <v>14.285714285714285</v>
      </c>
      <c r="AK1061">
        <f>6-ROUNDUP(_xlfn.PERCENTRANK.INC(Table13[Recency],Table13[[#This Row],[Recency]])*5, 0)</f>
        <v>1</v>
      </c>
      <c r="AL1061" s="15">
        <f>ROUNDUP(_xlfn.PERCENTRANK.INC(Table13[Total Number of Purchases],Table13[[#This Row],[Total Number of Purchases]])*5,0)</f>
        <v>3</v>
      </c>
      <c r="AM1061" s="15">
        <f>ROUNDUP(_xlfn.PERCENTRANK.INC(Table13[Total Spend],Table13[[#This Row],[Total Spend]])*5,0)</f>
        <v>3</v>
      </c>
      <c r="AN1061" s="15" t="str">
        <f>Table13[[#This Row],[Recency Score]]&amp;Table13[[#This Row],[Frequency Score]]&amp;Table13[[#This Row],[Monetary Score]]</f>
        <v>133</v>
      </c>
      <c r="AO1061" s="15" t="str">
        <f>IF(AN1061="555","Champions",
IF(AND(LEFT(AN1061,1)="5", MID(AN1061,2,1)&gt;="3"),"Loyal Customers",
IF(MID(AN1061,2,1)="5","Frequent Buyers",
IF(RIGHT(AN1061,1)="5","Big Spenders",
IF(LEFT(AN1061,1)="4","Potential Loyalists",
IF(LEFT(AN1061,1)="3","Needs Attention",
IF(LEFT(AN1061,1)="2","About to Sleep",
IF(LEFT(AN1061,1)="1","Lost",
IF(LEFT(AN1061,1)&lt;="2","At Risk","Others")))))))))</f>
        <v>Lost</v>
      </c>
    </row>
    <row r="1062" spans="1:41" x14ac:dyDescent="0.3">
      <c r="A1062">
        <v>4998</v>
      </c>
      <c r="B1062">
        <v>1962</v>
      </c>
      <c r="C1062" t="s">
        <v>28</v>
      </c>
      <c r="D1062" t="s">
        <v>35</v>
      </c>
      <c r="E1062">
        <v>76081</v>
      </c>
      <c r="F1062">
        <v>0</v>
      </c>
      <c r="G1062">
        <v>0</v>
      </c>
      <c r="H1062" s="1">
        <v>41782</v>
      </c>
      <c r="I1062">
        <v>85</v>
      </c>
      <c r="J1062">
        <v>292</v>
      </c>
      <c r="K1062">
        <v>30</v>
      </c>
      <c r="L1062">
        <v>415</v>
      </c>
      <c r="M1062">
        <v>63</v>
      </c>
      <c r="N1062">
        <v>33</v>
      </c>
      <c r="O1062">
        <v>200</v>
      </c>
      <c r="P1062">
        <v>1</v>
      </c>
      <c r="Q1062">
        <v>4</v>
      </c>
      <c r="R1062">
        <v>5</v>
      </c>
      <c r="S1062">
        <v>4</v>
      </c>
      <c r="T1062">
        <v>2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30</v>
      </c>
      <c r="AC1062" s="13">
        <f>SUM(Table13[[#This Row],[MntWines]:[MntGoldProds]])</f>
        <v>1033</v>
      </c>
      <c r="AD1062" s="13">
        <f>AVERAGE(Table13[[#This Row],[MntWines]:[MntGoldProds]])</f>
        <v>172.16666666666666</v>
      </c>
      <c r="AG1062">
        <f>SUM(Table13[[#This Row],[NumDealsPurchases]:[NumStorePurchases]])</f>
        <v>14</v>
      </c>
      <c r="AH1062" s="14">
        <f>44232-Table13[[#This Row],[Dt_Customer]]</f>
        <v>2450</v>
      </c>
      <c r="AJ1062" s="13">
        <f>Table13[[#This Row],[NumDealsPurchases]]/Table13[[#This Row],[Total Number of Purchases]]*100</f>
        <v>7.1428571428571423</v>
      </c>
      <c r="AK1062">
        <f>6-ROUNDUP(_xlfn.PERCENTRANK.INC(Table13[Recency],Table13[[#This Row],[Recency]])*5, 0)</f>
        <v>1</v>
      </c>
      <c r="AL1062" s="15">
        <f>ROUNDUP(_xlfn.PERCENTRANK.INC(Table13[Total Number of Purchases],Table13[[#This Row],[Total Number of Purchases]])*5,0)</f>
        <v>3</v>
      </c>
      <c r="AM1062" s="15">
        <f>ROUNDUP(_xlfn.PERCENTRANK.INC(Table13[Total Spend],Table13[[#This Row],[Total Spend]])*5,0)</f>
        <v>4</v>
      </c>
      <c r="AN1062" s="15" t="str">
        <f>Table13[[#This Row],[Recency Score]]&amp;Table13[[#This Row],[Frequency Score]]&amp;Table13[[#This Row],[Monetary Score]]</f>
        <v>134</v>
      </c>
      <c r="AO1062" s="15" t="str">
        <f>IF(AN1062="555","Champions",
IF(AND(LEFT(AN1062,1)="5", MID(AN1062,2,1)&gt;="3"),"Loyal Customers",
IF(MID(AN1062,2,1)="5","Frequent Buyers",
IF(RIGHT(AN1062,1)="5","Big Spenders",
IF(LEFT(AN1062,1)="4","Potential Loyalists",
IF(LEFT(AN1062,1)="3","Needs Attention",
IF(LEFT(AN1062,1)="2","About to Sleep",
IF(LEFT(AN1062,1)="1","Lost",
IF(LEFT(AN1062,1)&lt;="2","At Risk","Others")))))))))</f>
        <v>Lost</v>
      </c>
    </row>
    <row r="1063" spans="1:41" x14ac:dyDescent="0.3">
      <c r="A1063">
        <v>7321</v>
      </c>
      <c r="B1063">
        <v>1962</v>
      </c>
      <c r="C1063" t="s">
        <v>28</v>
      </c>
      <c r="D1063" t="s">
        <v>35</v>
      </c>
      <c r="E1063">
        <v>76081</v>
      </c>
      <c r="F1063">
        <v>0</v>
      </c>
      <c r="G1063">
        <v>0</v>
      </c>
      <c r="H1063" s="1">
        <v>41782</v>
      </c>
      <c r="I1063">
        <v>85</v>
      </c>
      <c r="J1063">
        <v>292</v>
      </c>
      <c r="K1063">
        <v>30</v>
      </c>
      <c r="L1063">
        <v>415</v>
      </c>
      <c r="M1063">
        <v>63</v>
      </c>
      <c r="N1063">
        <v>33</v>
      </c>
      <c r="O1063">
        <v>200</v>
      </c>
      <c r="P1063">
        <v>1</v>
      </c>
      <c r="Q1063">
        <v>4</v>
      </c>
      <c r="R1063">
        <v>5</v>
      </c>
      <c r="S1063">
        <v>4</v>
      </c>
      <c r="T1063">
        <v>2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40</v>
      </c>
      <c r="AC1063" s="13">
        <f>SUM(Table13[[#This Row],[MntWines]:[MntGoldProds]])</f>
        <v>1033</v>
      </c>
      <c r="AD1063" s="13">
        <f>AVERAGE(Table13[[#This Row],[MntWines]:[MntGoldProds]])</f>
        <v>172.16666666666666</v>
      </c>
      <c r="AG1063">
        <f>SUM(Table13[[#This Row],[NumDealsPurchases]:[NumStorePurchases]])</f>
        <v>14</v>
      </c>
      <c r="AH1063" s="14">
        <f>44232-Table13[[#This Row],[Dt_Customer]]</f>
        <v>2450</v>
      </c>
      <c r="AJ1063" s="13">
        <f>Table13[[#This Row],[NumDealsPurchases]]/Table13[[#This Row],[Total Number of Purchases]]*100</f>
        <v>7.1428571428571423</v>
      </c>
      <c r="AK1063">
        <f>6-ROUNDUP(_xlfn.PERCENTRANK.INC(Table13[Recency],Table13[[#This Row],[Recency]])*5, 0)</f>
        <v>1</v>
      </c>
      <c r="AL1063" s="15">
        <f>ROUNDUP(_xlfn.PERCENTRANK.INC(Table13[Total Number of Purchases],Table13[[#This Row],[Total Number of Purchases]])*5,0)</f>
        <v>3</v>
      </c>
      <c r="AM1063" s="15">
        <f>ROUNDUP(_xlfn.PERCENTRANK.INC(Table13[Total Spend],Table13[[#This Row],[Total Spend]])*5,0)</f>
        <v>4</v>
      </c>
      <c r="AN1063" s="15" t="str">
        <f>Table13[[#This Row],[Recency Score]]&amp;Table13[[#This Row],[Frequency Score]]&amp;Table13[[#This Row],[Monetary Score]]</f>
        <v>134</v>
      </c>
      <c r="AO1063" s="15" t="str">
        <f>IF(AN1063="555","Champions",
IF(AND(LEFT(AN1063,1)="5", MID(AN1063,2,1)&gt;="3"),"Loyal Customers",
IF(MID(AN1063,2,1)="5","Frequent Buyers",
IF(RIGHT(AN1063,1)="5","Big Spenders",
IF(LEFT(AN1063,1)="4","Potential Loyalists",
IF(LEFT(AN1063,1)="3","Needs Attention",
IF(LEFT(AN1063,1)="2","About to Sleep",
IF(LEFT(AN1063,1)="1","Lost",
IF(LEFT(AN1063,1)&lt;="2","At Risk","Others")))))))))</f>
        <v>Lost</v>
      </c>
    </row>
    <row r="1064" spans="1:41" x14ac:dyDescent="0.3">
      <c r="A1064">
        <v>10854</v>
      </c>
      <c r="B1064">
        <v>1970</v>
      </c>
      <c r="C1064" t="s">
        <v>37</v>
      </c>
      <c r="D1064" t="s">
        <v>33</v>
      </c>
      <c r="E1064">
        <v>38853</v>
      </c>
      <c r="F1064">
        <v>1</v>
      </c>
      <c r="G1064">
        <v>1</v>
      </c>
      <c r="H1064" s="1">
        <v>41782</v>
      </c>
      <c r="I1064">
        <v>90</v>
      </c>
      <c r="J1064">
        <v>29</v>
      </c>
      <c r="K1064">
        <v>0</v>
      </c>
      <c r="L1064">
        <v>14</v>
      </c>
      <c r="M1064">
        <v>0</v>
      </c>
      <c r="N1064">
        <v>0</v>
      </c>
      <c r="O1064">
        <v>2</v>
      </c>
      <c r="P1064">
        <v>2</v>
      </c>
      <c r="Q1064">
        <v>2</v>
      </c>
      <c r="R1064">
        <v>0</v>
      </c>
      <c r="S1064">
        <v>3</v>
      </c>
      <c r="T1064">
        <v>7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40</v>
      </c>
      <c r="AC1064" s="13">
        <f>SUM(Table13[[#This Row],[MntWines]:[MntGoldProds]])</f>
        <v>45</v>
      </c>
      <c r="AD1064" s="13">
        <f>AVERAGE(Table13[[#This Row],[MntWines]:[MntGoldProds]])</f>
        <v>7.5</v>
      </c>
      <c r="AG1064">
        <f>SUM(Table13[[#This Row],[NumDealsPurchases]:[NumStorePurchases]])</f>
        <v>7</v>
      </c>
      <c r="AH1064" s="14">
        <f>44232-Table13[[#This Row],[Dt_Customer]]</f>
        <v>2450</v>
      </c>
      <c r="AJ1064" s="13">
        <f>Table13[[#This Row],[NumDealsPurchases]]/Table13[[#This Row],[Total Number of Purchases]]*100</f>
        <v>28.571428571428569</v>
      </c>
      <c r="AK1064">
        <f>6-ROUNDUP(_xlfn.PERCENTRANK.INC(Table13[Recency],Table13[[#This Row],[Recency]])*5, 0)</f>
        <v>1</v>
      </c>
      <c r="AL1064" s="15">
        <f>ROUNDUP(_xlfn.PERCENTRANK.INC(Table13[Total Number of Purchases],Table13[[#This Row],[Total Number of Purchases]])*5,0)</f>
        <v>1</v>
      </c>
      <c r="AM1064" s="15">
        <f>ROUNDUP(_xlfn.PERCENTRANK.INC(Table13[Total Spend],Table13[[#This Row],[Total Spend]])*5,0)</f>
        <v>1</v>
      </c>
      <c r="AN1064" s="15" t="str">
        <f>Table13[[#This Row],[Recency Score]]&amp;Table13[[#This Row],[Frequency Score]]&amp;Table13[[#This Row],[Monetary Score]]</f>
        <v>111</v>
      </c>
      <c r="AO1064" s="15" t="str">
        <f>IF(AN1064="555","Champions",
IF(AND(LEFT(AN1064,1)="5", MID(AN1064,2,1)&gt;="3"),"Loyal Customers",
IF(MID(AN1064,2,1)="5","Frequent Buyers",
IF(RIGHT(AN1064,1)="5","Big Spenders",
IF(LEFT(AN1064,1)="4","Potential Loyalists",
IF(LEFT(AN1064,1)="3","Needs Attention",
IF(LEFT(AN1064,1)="2","About to Sleep",
IF(LEFT(AN1064,1)="1","Lost",
IF(LEFT(AN1064,1)&lt;="2","At Risk","Others")))))))))</f>
        <v>Lost</v>
      </c>
    </row>
    <row r="1065" spans="1:41" x14ac:dyDescent="0.3">
      <c r="A1065">
        <v>8663</v>
      </c>
      <c r="B1065">
        <v>1974</v>
      </c>
      <c r="C1065" t="s">
        <v>28</v>
      </c>
      <c r="D1065" t="s">
        <v>29</v>
      </c>
      <c r="E1065">
        <v>39996</v>
      </c>
      <c r="F1065">
        <v>1</v>
      </c>
      <c r="G1065">
        <v>1</v>
      </c>
      <c r="H1065" s="1">
        <v>41781</v>
      </c>
      <c r="I1065">
        <v>85</v>
      </c>
      <c r="J1065">
        <v>11</v>
      </c>
      <c r="K1065">
        <v>0</v>
      </c>
      <c r="L1065">
        <v>3</v>
      </c>
      <c r="M1065">
        <v>0</v>
      </c>
      <c r="N1065">
        <v>0</v>
      </c>
      <c r="O1065">
        <v>1</v>
      </c>
      <c r="P1065">
        <v>1</v>
      </c>
      <c r="Q1065">
        <v>1</v>
      </c>
      <c r="R1065">
        <v>0</v>
      </c>
      <c r="S1065">
        <v>2</v>
      </c>
      <c r="T1065">
        <v>6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36</v>
      </c>
      <c r="AC1065" s="13">
        <f>SUM(Table13[[#This Row],[MntWines]:[MntGoldProds]])</f>
        <v>15</v>
      </c>
      <c r="AD1065" s="13">
        <f>AVERAGE(Table13[[#This Row],[MntWines]:[MntGoldProds]])</f>
        <v>2.5</v>
      </c>
      <c r="AG1065">
        <f>SUM(Table13[[#This Row],[NumDealsPurchases]:[NumStorePurchases]])</f>
        <v>4</v>
      </c>
      <c r="AH1065" s="14">
        <f>44232-Table13[[#This Row],[Dt_Customer]]</f>
        <v>2451</v>
      </c>
      <c r="AJ1065" s="13">
        <f>Table13[[#This Row],[NumDealsPurchases]]/Table13[[#This Row],[Total Number of Purchases]]*100</f>
        <v>25</v>
      </c>
      <c r="AK1065">
        <f>6-ROUNDUP(_xlfn.PERCENTRANK.INC(Table13[Recency],Table13[[#This Row],[Recency]])*5, 0)</f>
        <v>1</v>
      </c>
      <c r="AL1065" s="15">
        <f>ROUNDUP(_xlfn.PERCENTRANK.INC(Table13[Total Number of Purchases],Table13[[#This Row],[Total Number of Purchases]])*5,0)</f>
        <v>1</v>
      </c>
      <c r="AM1065" s="15">
        <f>ROUNDUP(_xlfn.PERCENTRANK.INC(Table13[Total Spend],Table13[[#This Row],[Total Spend]])*5,0)</f>
        <v>1</v>
      </c>
      <c r="AN1065" s="15" t="str">
        <f>Table13[[#This Row],[Recency Score]]&amp;Table13[[#This Row],[Frequency Score]]&amp;Table13[[#This Row],[Monetary Score]]</f>
        <v>111</v>
      </c>
      <c r="AO1065" s="15" t="str">
        <f>IF(AN1065="555","Champions",
IF(AND(LEFT(AN1065,1)="5", MID(AN1065,2,1)&gt;="3"),"Loyal Customers",
IF(MID(AN1065,2,1)="5","Frequent Buyers",
IF(RIGHT(AN1065,1)="5","Big Spenders",
IF(LEFT(AN1065,1)="4","Potential Loyalists",
IF(LEFT(AN1065,1)="3","Needs Attention",
IF(LEFT(AN1065,1)="2","About to Sleep",
IF(LEFT(AN1065,1)="1","Lost",
IF(LEFT(AN1065,1)&lt;="2","At Risk","Others")))))))))</f>
        <v>Lost</v>
      </c>
    </row>
    <row r="1066" spans="1:41" x14ac:dyDescent="0.3">
      <c r="A1066">
        <v>4508</v>
      </c>
      <c r="B1066">
        <v>1952</v>
      </c>
      <c r="C1066" t="s">
        <v>28</v>
      </c>
      <c r="D1066" t="s">
        <v>31</v>
      </c>
      <c r="E1066">
        <v>75127</v>
      </c>
      <c r="F1066">
        <v>0</v>
      </c>
      <c r="G1066">
        <v>0</v>
      </c>
      <c r="H1066" s="1">
        <v>41781</v>
      </c>
      <c r="I1066">
        <v>92</v>
      </c>
      <c r="J1066">
        <v>203</v>
      </c>
      <c r="K1066">
        <v>35</v>
      </c>
      <c r="L1066">
        <v>305</v>
      </c>
      <c r="M1066">
        <v>46</v>
      </c>
      <c r="N1066">
        <v>17</v>
      </c>
      <c r="O1066">
        <v>227</v>
      </c>
      <c r="P1066">
        <v>1</v>
      </c>
      <c r="Q1066">
        <v>2</v>
      </c>
      <c r="R1066">
        <v>11</v>
      </c>
      <c r="S1066">
        <v>5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39</v>
      </c>
      <c r="AC1066" s="13">
        <f>SUM(Table13[[#This Row],[MntWines]:[MntGoldProds]])</f>
        <v>833</v>
      </c>
      <c r="AD1066" s="13">
        <f>AVERAGE(Table13[[#This Row],[MntWines]:[MntGoldProds]])</f>
        <v>138.83333333333334</v>
      </c>
      <c r="AG1066">
        <f>SUM(Table13[[#This Row],[NumDealsPurchases]:[NumStorePurchases]])</f>
        <v>19</v>
      </c>
      <c r="AH1066" s="14">
        <f>44232-Table13[[#This Row],[Dt_Customer]]</f>
        <v>2451</v>
      </c>
      <c r="AJ1066" s="13">
        <f>Table13[[#This Row],[NumDealsPurchases]]/Table13[[#This Row],[Total Number of Purchases]]*100</f>
        <v>5.2631578947368416</v>
      </c>
      <c r="AK1066">
        <f>6-ROUNDUP(_xlfn.PERCENTRANK.INC(Table13[Recency],Table13[[#This Row],[Recency]])*5, 0)</f>
        <v>1</v>
      </c>
      <c r="AL1066" s="15">
        <f>ROUNDUP(_xlfn.PERCENTRANK.INC(Table13[Total Number of Purchases],Table13[[#This Row],[Total Number of Purchases]])*5,0)</f>
        <v>4</v>
      </c>
      <c r="AM1066" s="15">
        <f>ROUNDUP(_xlfn.PERCENTRANK.INC(Table13[Total Spend],Table13[[#This Row],[Total Spend]])*5,0)</f>
        <v>4</v>
      </c>
      <c r="AN1066" s="15" t="str">
        <f>Table13[[#This Row],[Recency Score]]&amp;Table13[[#This Row],[Frequency Score]]&amp;Table13[[#This Row],[Monetary Score]]</f>
        <v>144</v>
      </c>
      <c r="AO1066" s="15" t="str">
        <f>IF(AN1066="555","Champions",
IF(AND(LEFT(AN1066,1)="5", MID(AN1066,2,1)&gt;="3"),"Loyal Customers",
IF(MID(AN1066,2,1)="5","Frequent Buyers",
IF(RIGHT(AN1066,1)="5","Big Spenders",
IF(LEFT(AN1066,1)="4","Potential Loyalists",
IF(LEFT(AN1066,1)="3","Needs Attention",
IF(LEFT(AN1066,1)="2","About to Sleep",
IF(LEFT(AN1066,1)="1","Lost",
IF(LEFT(AN1066,1)&lt;="2","At Risk","Others")))))))))</f>
        <v>Lost</v>
      </c>
    </row>
    <row r="1067" spans="1:41" x14ac:dyDescent="0.3">
      <c r="A1067">
        <v>4843</v>
      </c>
      <c r="B1067">
        <v>1952</v>
      </c>
      <c r="C1067" t="s">
        <v>28</v>
      </c>
      <c r="D1067" t="s">
        <v>31</v>
      </c>
      <c r="E1067">
        <v>75127</v>
      </c>
      <c r="F1067">
        <v>0</v>
      </c>
      <c r="G1067">
        <v>0</v>
      </c>
      <c r="H1067" s="1">
        <v>41781</v>
      </c>
      <c r="I1067">
        <v>92</v>
      </c>
      <c r="J1067">
        <v>203</v>
      </c>
      <c r="K1067">
        <v>35</v>
      </c>
      <c r="L1067">
        <v>305</v>
      </c>
      <c r="M1067">
        <v>46</v>
      </c>
      <c r="N1067">
        <v>17</v>
      </c>
      <c r="O1067">
        <v>227</v>
      </c>
      <c r="P1067">
        <v>1</v>
      </c>
      <c r="Q1067">
        <v>2</v>
      </c>
      <c r="R1067">
        <v>11</v>
      </c>
      <c r="S1067">
        <v>5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43</v>
      </c>
      <c r="AC1067" s="13">
        <f>SUM(Table13[[#This Row],[MntWines]:[MntGoldProds]])</f>
        <v>833</v>
      </c>
      <c r="AD1067" s="13">
        <f>AVERAGE(Table13[[#This Row],[MntWines]:[MntGoldProds]])</f>
        <v>138.83333333333334</v>
      </c>
      <c r="AG1067">
        <f>SUM(Table13[[#This Row],[NumDealsPurchases]:[NumStorePurchases]])</f>
        <v>19</v>
      </c>
      <c r="AH1067" s="14">
        <f>44232-Table13[[#This Row],[Dt_Customer]]</f>
        <v>2451</v>
      </c>
      <c r="AJ1067" s="13">
        <f>Table13[[#This Row],[NumDealsPurchases]]/Table13[[#This Row],[Total Number of Purchases]]*100</f>
        <v>5.2631578947368416</v>
      </c>
      <c r="AK1067">
        <f>6-ROUNDUP(_xlfn.PERCENTRANK.INC(Table13[Recency],Table13[[#This Row],[Recency]])*5, 0)</f>
        <v>1</v>
      </c>
      <c r="AL1067" s="15">
        <f>ROUNDUP(_xlfn.PERCENTRANK.INC(Table13[Total Number of Purchases],Table13[[#This Row],[Total Number of Purchases]])*5,0)</f>
        <v>4</v>
      </c>
      <c r="AM1067" s="15">
        <f>ROUNDUP(_xlfn.PERCENTRANK.INC(Table13[Total Spend],Table13[[#This Row],[Total Spend]])*5,0)</f>
        <v>4</v>
      </c>
      <c r="AN1067" s="15" t="str">
        <f>Table13[[#This Row],[Recency Score]]&amp;Table13[[#This Row],[Frequency Score]]&amp;Table13[[#This Row],[Monetary Score]]</f>
        <v>144</v>
      </c>
      <c r="AO1067" s="15" t="str">
        <f>IF(AN1067="555","Champions",
IF(AND(LEFT(AN1067,1)="5", MID(AN1067,2,1)&gt;="3"),"Loyal Customers",
IF(MID(AN1067,2,1)="5","Frequent Buyers",
IF(RIGHT(AN1067,1)="5","Big Spenders",
IF(LEFT(AN1067,1)="4","Potential Loyalists",
IF(LEFT(AN1067,1)="3","Needs Attention",
IF(LEFT(AN1067,1)="2","About to Sleep",
IF(LEFT(AN1067,1)="1","Lost",
IF(LEFT(AN1067,1)&lt;="2","At Risk","Others")))))))))</f>
        <v>Lost</v>
      </c>
    </row>
    <row r="1068" spans="1:41" x14ac:dyDescent="0.3">
      <c r="A1068">
        <v>7698</v>
      </c>
      <c r="B1068">
        <v>1976</v>
      </c>
      <c r="C1068" t="s">
        <v>37</v>
      </c>
      <c r="D1068" t="s">
        <v>33</v>
      </c>
      <c r="E1068">
        <v>51650</v>
      </c>
      <c r="F1068">
        <v>0</v>
      </c>
      <c r="G1068">
        <v>1</v>
      </c>
      <c r="H1068" s="1">
        <v>41770</v>
      </c>
      <c r="I1068">
        <v>81</v>
      </c>
      <c r="J1068">
        <v>152</v>
      </c>
      <c r="K1068">
        <v>3</v>
      </c>
      <c r="L1068">
        <v>22</v>
      </c>
      <c r="M1068">
        <v>2</v>
      </c>
      <c r="N1068">
        <v>5</v>
      </c>
      <c r="O1068">
        <v>7</v>
      </c>
      <c r="P1068">
        <v>1</v>
      </c>
      <c r="Q1068">
        <v>4</v>
      </c>
      <c r="R1068">
        <v>1</v>
      </c>
      <c r="S1068">
        <v>4</v>
      </c>
      <c r="T1068">
        <v>5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40</v>
      </c>
      <c r="AC1068" s="13">
        <f>SUM(Table13[[#This Row],[MntWines]:[MntGoldProds]])</f>
        <v>191</v>
      </c>
      <c r="AD1068" s="13">
        <f>AVERAGE(Table13[[#This Row],[MntWines]:[MntGoldProds]])</f>
        <v>31.833333333333332</v>
      </c>
      <c r="AG1068">
        <f>SUM(Table13[[#This Row],[NumDealsPurchases]:[NumStorePurchases]])</f>
        <v>10</v>
      </c>
      <c r="AH1068" s="14">
        <f>44232-Table13[[#This Row],[Dt_Customer]]</f>
        <v>2462</v>
      </c>
      <c r="AJ1068" s="13">
        <f>Table13[[#This Row],[NumDealsPurchases]]/Table13[[#This Row],[Total Number of Purchases]]*100</f>
        <v>10</v>
      </c>
      <c r="AK1068">
        <f>6-ROUNDUP(_xlfn.PERCENTRANK.INC(Table13[Recency],Table13[[#This Row],[Recency]])*5, 0)</f>
        <v>1</v>
      </c>
      <c r="AL1068" s="15">
        <f>ROUNDUP(_xlfn.PERCENTRANK.INC(Table13[Total Number of Purchases],Table13[[#This Row],[Total Number of Purchases]])*5,0)</f>
        <v>2</v>
      </c>
      <c r="AM1068" s="15">
        <f>ROUNDUP(_xlfn.PERCENTRANK.INC(Table13[Total Spend],Table13[[#This Row],[Total Spend]])*5,0)</f>
        <v>2</v>
      </c>
      <c r="AN1068" s="15" t="str">
        <f>Table13[[#This Row],[Recency Score]]&amp;Table13[[#This Row],[Frequency Score]]&amp;Table13[[#This Row],[Monetary Score]]</f>
        <v>122</v>
      </c>
      <c r="AO1068" s="15" t="str">
        <f>IF(AN1068="555","Champions",
IF(AND(LEFT(AN1068,1)="5", MID(AN1068,2,1)&gt;="3"),"Loyal Customers",
IF(MID(AN1068,2,1)="5","Frequent Buyers",
IF(RIGHT(AN1068,1)="5","Big Spenders",
IF(LEFT(AN1068,1)="4","Potential Loyalists",
IF(LEFT(AN1068,1)="3","Needs Attention",
IF(LEFT(AN1068,1)="2","About to Sleep",
IF(LEFT(AN1068,1)="1","Lost",
IF(LEFT(AN1068,1)&lt;="2","At Risk","Others")))))))))</f>
        <v>Lost</v>
      </c>
    </row>
    <row r="1069" spans="1:41" x14ac:dyDescent="0.3">
      <c r="A1069">
        <v>8146</v>
      </c>
      <c r="B1069">
        <v>1976</v>
      </c>
      <c r="C1069" t="s">
        <v>41</v>
      </c>
      <c r="D1069" t="s">
        <v>35</v>
      </c>
      <c r="E1069">
        <v>46106</v>
      </c>
      <c r="F1069">
        <v>1</v>
      </c>
      <c r="G1069">
        <v>1</v>
      </c>
      <c r="H1069" s="1">
        <v>41770</v>
      </c>
      <c r="I1069">
        <v>84</v>
      </c>
      <c r="J1069">
        <v>30</v>
      </c>
      <c r="K1069">
        <v>0</v>
      </c>
      <c r="L1069">
        <v>8</v>
      </c>
      <c r="M1069">
        <v>2</v>
      </c>
      <c r="N1069">
        <v>0</v>
      </c>
      <c r="O1069">
        <v>14</v>
      </c>
      <c r="P1069">
        <v>1</v>
      </c>
      <c r="Q1069">
        <v>1</v>
      </c>
      <c r="R1069">
        <v>1</v>
      </c>
      <c r="S1069">
        <v>2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43</v>
      </c>
      <c r="AC1069" s="13">
        <f>SUM(Table13[[#This Row],[MntWines]:[MntGoldProds]])</f>
        <v>54</v>
      </c>
      <c r="AD1069" s="13">
        <f>AVERAGE(Table13[[#This Row],[MntWines]:[MntGoldProds]])</f>
        <v>9</v>
      </c>
      <c r="AG1069">
        <f>SUM(Table13[[#This Row],[NumDealsPurchases]:[NumStorePurchases]])</f>
        <v>5</v>
      </c>
      <c r="AH1069" s="14">
        <f>44232-Table13[[#This Row],[Dt_Customer]]</f>
        <v>2462</v>
      </c>
      <c r="AJ1069" s="13">
        <f>Table13[[#This Row],[NumDealsPurchases]]/Table13[[#This Row],[Total Number of Purchases]]*100</f>
        <v>20</v>
      </c>
      <c r="AK1069">
        <f>6-ROUNDUP(_xlfn.PERCENTRANK.INC(Table13[Recency],Table13[[#This Row],[Recency]])*5, 0)</f>
        <v>1</v>
      </c>
      <c r="AL1069" s="15">
        <f>ROUNDUP(_xlfn.PERCENTRANK.INC(Table13[Total Number of Purchases],Table13[[#This Row],[Total Number of Purchases]])*5,0)</f>
        <v>1</v>
      </c>
      <c r="AM1069" s="15">
        <f>ROUNDUP(_xlfn.PERCENTRANK.INC(Table13[Total Spend],Table13[[#This Row],[Total Spend]])*5,0)</f>
        <v>1</v>
      </c>
      <c r="AN1069" s="15" t="str">
        <f>Table13[[#This Row],[Recency Score]]&amp;Table13[[#This Row],[Frequency Score]]&amp;Table13[[#This Row],[Monetary Score]]</f>
        <v>111</v>
      </c>
      <c r="AO1069" s="15" t="str">
        <f>IF(AN1069="555","Champions",
IF(AND(LEFT(AN1069,1)="5", MID(AN1069,2,1)&gt;="3"),"Loyal Customers",
IF(MID(AN1069,2,1)="5","Frequent Buyers",
IF(RIGHT(AN1069,1)="5","Big Spenders",
IF(LEFT(AN1069,1)="4","Potential Loyalists",
IF(LEFT(AN1069,1)="3","Needs Attention",
IF(LEFT(AN1069,1)="2","About to Sleep",
IF(LEFT(AN1069,1)="1","Lost",
IF(LEFT(AN1069,1)&lt;="2","At Risk","Others")))))))))</f>
        <v>Lost</v>
      </c>
    </row>
    <row r="1070" spans="1:41" x14ac:dyDescent="0.3">
      <c r="A1070">
        <v>5948</v>
      </c>
      <c r="B1070">
        <v>1975</v>
      </c>
      <c r="C1070" t="s">
        <v>28</v>
      </c>
      <c r="D1070" t="s">
        <v>31</v>
      </c>
      <c r="E1070">
        <v>57338</v>
      </c>
      <c r="F1070">
        <v>0</v>
      </c>
      <c r="G1070">
        <v>1</v>
      </c>
      <c r="H1070" s="1">
        <v>41758</v>
      </c>
      <c r="I1070">
        <v>96</v>
      </c>
      <c r="J1070">
        <v>143</v>
      </c>
      <c r="K1070">
        <v>6</v>
      </c>
      <c r="L1070">
        <v>52</v>
      </c>
      <c r="M1070">
        <v>11</v>
      </c>
      <c r="N1070">
        <v>8</v>
      </c>
      <c r="O1070">
        <v>17</v>
      </c>
      <c r="P1070">
        <v>2</v>
      </c>
      <c r="Q1070">
        <v>4</v>
      </c>
      <c r="R1070">
        <v>1</v>
      </c>
      <c r="S1070">
        <v>5</v>
      </c>
      <c r="T1070">
        <v>5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 t="s">
        <v>34</v>
      </c>
      <c r="AC1070" s="13">
        <f>SUM(Table13[[#This Row],[MntWines]:[MntGoldProds]])</f>
        <v>237</v>
      </c>
      <c r="AD1070" s="13">
        <f>AVERAGE(Table13[[#This Row],[MntWines]:[MntGoldProds]])</f>
        <v>39.5</v>
      </c>
      <c r="AG1070">
        <f>SUM(Table13[[#This Row],[NumDealsPurchases]:[NumStorePurchases]])</f>
        <v>12</v>
      </c>
      <c r="AH1070" s="14">
        <f>44232-Table13[[#This Row],[Dt_Customer]]</f>
        <v>2474</v>
      </c>
      <c r="AJ1070" s="13">
        <f>Table13[[#This Row],[NumDealsPurchases]]/Table13[[#This Row],[Total Number of Purchases]]*100</f>
        <v>16.666666666666664</v>
      </c>
      <c r="AK1070">
        <f>6-ROUNDUP(_xlfn.PERCENTRANK.INC(Table13[Recency],Table13[[#This Row],[Recency]])*5, 0)</f>
        <v>1</v>
      </c>
      <c r="AL1070" s="15">
        <f>ROUNDUP(_xlfn.PERCENTRANK.INC(Table13[Total Number of Purchases],Table13[[#This Row],[Total Number of Purchases]])*5,0)</f>
        <v>3</v>
      </c>
      <c r="AM1070" s="15">
        <f>ROUNDUP(_xlfn.PERCENTRANK.INC(Table13[Total Spend],Table13[[#This Row],[Total Spend]])*5,0)</f>
        <v>3</v>
      </c>
      <c r="AN1070" s="15" t="str">
        <f>Table13[[#This Row],[Recency Score]]&amp;Table13[[#This Row],[Frequency Score]]&amp;Table13[[#This Row],[Monetary Score]]</f>
        <v>133</v>
      </c>
      <c r="AO1070" s="15" t="str">
        <f>IF(AN1070="555","Champions",
IF(AND(LEFT(AN1070,1)="5", MID(AN1070,2,1)&gt;="3"),"Loyal Customers",
IF(MID(AN1070,2,1)="5","Frequent Buyers",
IF(RIGHT(AN1070,1)="5","Big Spenders",
IF(LEFT(AN1070,1)="4","Potential Loyalists",
IF(LEFT(AN1070,1)="3","Needs Attention",
IF(LEFT(AN1070,1)="2","About to Sleep",
IF(LEFT(AN1070,1)="1","Lost",
IF(LEFT(AN1070,1)&lt;="2","At Risk","Others")))))))))</f>
        <v>Lost</v>
      </c>
    </row>
    <row r="1071" spans="1:41" x14ac:dyDescent="0.3">
      <c r="A1071">
        <v>1833</v>
      </c>
      <c r="B1071">
        <v>1974</v>
      </c>
      <c r="C1071" t="s">
        <v>37</v>
      </c>
      <c r="D1071" t="s">
        <v>31</v>
      </c>
      <c r="E1071">
        <v>39190</v>
      </c>
      <c r="F1071">
        <v>1</v>
      </c>
      <c r="G1071">
        <v>0</v>
      </c>
      <c r="H1071" s="1">
        <v>41755</v>
      </c>
      <c r="I1071">
        <v>91</v>
      </c>
      <c r="J1071">
        <v>68</v>
      </c>
      <c r="K1071">
        <v>8</v>
      </c>
      <c r="L1071">
        <v>18</v>
      </c>
      <c r="M1071">
        <v>19</v>
      </c>
      <c r="N1071">
        <v>8</v>
      </c>
      <c r="O1071">
        <v>12</v>
      </c>
      <c r="P1071">
        <v>2</v>
      </c>
      <c r="Q1071">
        <v>2</v>
      </c>
      <c r="R1071">
        <v>1</v>
      </c>
      <c r="S1071">
        <v>4</v>
      </c>
      <c r="T1071">
        <v>5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30</v>
      </c>
      <c r="AC1071" s="13">
        <f>SUM(Table13[[#This Row],[MntWines]:[MntGoldProds]])</f>
        <v>133</v>
      </c>
      <c r="AD1071" s="13">
        <f>AVERAGE(Table13[[#This Row],[MntWines]:[MntGoldProds]])</f>
        <v>22.166666666666668</v>
      </c>
      <c r="AG1071">
        <f>SUM(Table13[[#This Row],[NumDealsPurchases]:[NumStorePurchases]])</f>
        <v>9</v>
      </c>
      <c r="AH1071" s="14">
        <f>44232-Table13[[#This Row],[Dt_Customer]]</f>
        <v>2477</v>
      </c>
      <c r="AJ1071" s="13">
        <f>Table13[[#This Row],[NumDealsPurchases]]/Table13[[#This Row],[Total Number of Purchases]]*100</f>
        <v>22.222222222222221</v>
      </c>
      <c r="AK1071">
        <f>6-ROUNDUP(_xlfn.PERCENTRANK.INC(Table13[Recency],Table13[[#This Row],[Recency]])*5, 0)</f>
        <v>1</v>
      </c>
      <c r="AL1071" s="15">
        <f>ROUNDUP(_xlfn.PERCENTRANK.INC(Table13[Total Number of Purchases],Table13[[#This Row],[Total Number of Purchases]])*5,0)</f>
        <v>2</v>
      </c>
      <c r="AM1071" s="15">
        <f>ROUNDUP(_xlfn.PERCENTRANK.INC(Table13[Total Spend],Table13[[#This Row],[Total Spend]])*5,0)</f>
        <v>2</v>
      </c>
      <c r="AN1071" s="15" t="str">
        <f>Table13[[#This Row],[Recency Score]]&amp;Table13[[#This Row],[Frequency Score]]&amp;Table13[[#This Row],[Monetary Score]]</f>
        <v>122</v>
      </c>
      <c r="AO1071" s="15" t="str">
        <f>IF(AN1071="555","Champions",
IF(AND(LEFT(AN1071,1)="5", MID(AN1071,2,1)&gt;="3"),"Loyal Customers",
IF(MID(AN1071,2,1)="5","Frequent Buyers",
IF(RIGHT(AN1071,1)="5","Big Spenders",
IF(LEFT(AN1071,1)="4","Potential Loyalists",
IF(LEFT(AN1071,1)="3","Needs Attention",
IF(LEFT(AN1071,1)="2","About to Sleep",
IF(LEFT(AN1071,1)="1","Lost",
IF(LEFT(AN1071,1)&lt;="2","At Risk","Others")))))))))</f>
        <v>Lost</v>
      </c>
    </row>
    <row r="1072" spans="1:41" x14ac:dyDescent="0.3">
      <c r="A1072">
        <v>1010</v>
      </c>
      <c r="B1072">
        <v>1977</v>
      </c>
      <c r="C1072" t="s">
        <v>28</v>
      </c>
      <c r="D1072" t="s">
        <v>35</v>
      </c>
      <c r="E1072">
        <v>46931</v>
      </c>
      <c r="F1072">
        <v>2</v>
      </c>
      <c r="G1072">
        <v>1</v>
      </c>
      <c r="H1072" s="1">
        <v>41753</v>
      </c>
      <c r="I1072">
        <v>94</v>
      </c>
      <c r="J1072">
        <v>41</v>
      </c>
      <c r="K1072">
        <v>0</v>
      </c>
      <c r="L1072">
        <v>17</v>
      </c>
      <c r="M1072">
        <v>3</v>
      </c>
      <c r="N1072">
        <v>1</v>
      </c>
      <c r="O1072">
        <v>16</v>
      </c>
      <c r="P1072">
        <v>2</v>
      </c>
      <c r="Q1072">
        <v>1</v>
      </c>
      <c r="R1072">
        <v>1</v>
      </c>
      <c r="S1072">
        <v>3</v>
      </c>
      <c r="T1072">
        <v>3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 t="s">
        <v>30</v>
      </c>
      <c r="AC1072" s="13">
        <f>SUM(Table13[[#This Row],[MntWines]:[MntGoldProds]])</f>
        <v>78</v>
      </c>
      <c r="AD1072" s="13">
        <f>AVERAGE(Table13[[#This Row],[MntWines]:[MntGoldProds]])</f>
        <v>13</v>
      </c>
      <c r="AG1072">
        <f>SUM(Table13[[#This Row],[NumDealsPurchases]:[NumStorePurchases]])</f>
        <v>7</v>
      </c>
      <c r="AH1072" s="14">
        <f>44232-Table13[[#This Row],[Dt_Customer]]</f>
        <v>2479</v>
      </c>
      <c r="AJ1072" s="13">
        <f>Table13[[#This Row],[NumDealsPurchases]]/Table13[[#This Row],[Total Number of Purchases]]*100</f>
        <v>28.571428571428569</v>
      </c>
      <c r="AK1072">
        <f>6-ROUNDUP(_xlfn.PERCENTRANK.INC(Table13[Recency],Table13[[#This Row],[Recency]])*5, 0)</f>
        <v>1</v>
      </c>
      <c r="AL1072" s="15">
        <f>ROUNDUP(_xlfn.PERCENTRANK.INC(Table13[Total Number of Purchases],Table13[[#This Row],[Total Number of Purchases]])*5,0)</f>
        <v>1</v>
      </c>
      <c r="AM1072" s="15">
        <f>ROUNDUP(_xlfn.PERCENTRANK.INC(Table13[Total Spend],Table13[[#This Row],[Total Spend]])*5,0)</f>
        <v>2</v>
      </c>
      <c r="AN1072" s="15" t="str">
        <f>Table13[[#This Row],[Recency Score]]&amp;Table13[[#This Row],[Frequency Score]]&amp;Table13[[#This Row],[Monetary Score]]</f>
        <v>112</v>
      </c>
      <c r="AO1072" s="15" t="str">
        <f>IF(AN1072="555","Champions",
IF(AND(LEFT(AN1072,1)="5", MID(AN1072,2,1)&gt;="3"),"Loyal Customers",
IF(MID(AN1072,2,1)="5","Frequent Buyers",
IF(RIGHT(AN1072,1)="5","Big Spenders",
IF(LEFT(AN1072,1)="4","Potential Loyalists",
IF(LEFT(AN1072,1)="3","Needs Attention",
IF(LEFT(AN1072,1)="2","About to Sleep",
IF(LEFT(AN1072,1)="1","Lost",
IF(LEFT(AN1072,1)&lt;="2","At Risk","Others")))))))))</f>
        <v>Lost</v>
      </c>
    </row>
    <row r="1073" spans="1:41" x14ac:dyDescent="0.3">
      <c r="A1073">
        <v>48</v>
      </c>
      <c r="B1073">
        <v>1964</v>
      </c>
      <c r="C1073" t="s">
        <v>28</v>
      </c>
      <c r="D1073" t="s">
        <v>35</v>
      </c>
      <c r="E1073">
        <v>55761</v>
      </c>
      <c r="F1073">
        <v>0</v>
      </c>
      <c r="G1073">
        <v>1</v>
      </c>
      <c r="H1073" s="1">
        <v>41753</v>
      </c>
      <c r="I1073">
        <v>97</v>
      </c>
      <c r="J1073">
        <v>136</v>
      </c>
      <c r="K1073">
        <v>1</v>
      </c>
      <c r="L1073">
        <v>12</v>
      </c>
      <c r="M1073">
        <v>0</v>
      </c>
      <c r="N1073">
        <v>3</v>
      </c>
      <c r="O1073">
        <v>32</v>
      </c>
      <c r="P1073">
        <v>2</v>
      </c>
      <c r="Q1073">
        <v>4</v>
      </c>
      <c r="R1073">
        <v>1</v>
      </c>
      <c r="S1073">
        <v>3</v>
      </c>
      <c r="T1073">
        <v>6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 t="s">
        <v>30</v>
      </c>
      <c r="AC1073" s="13">
        <f>SUM(Table13[[#This Row],[MntWines]:[MntGoldProds]])</f>
        <v>184</v>
      </c>
      <c r="AD1073" s="13">
        <f>AVERAGE(Table13[[#This Row],[MntWines]:[MntGoldProds]])</f>
        <v>30.666666666666668</v>
      </c>
      <c r="AG1073">
        <f>SUM(Table13[[#This Row],[NumDealsPurchases]:[NumStorePurchases]])</f>
        <v>10</v>
      </c>
      <c r="AH1073" s="14">
        <f>44232-Table13[[#This Row],[Dt_Customer]]</f>
        <v>2479</v>
      </c>
      <c r="AJ1073" s="13">
        <f>Table13[[#This Row],[NumDealsPurchases]]/Table13[[#This Row],[Total Number of Purchases]]*100</f>
        <v>20</v>
      </c>
      <c r="AK1073">
        <f>6-ROUNDUP(_xlfn.PERCENTRANK.INC(Table13[Recency],Table13[[#This Row],[Recency]])*5, 0)</f>
        <v>1</v>
      </c>
      <c r="AL1073" s="15">
        <f>ROUNDUP(_xlfn.PERCENTRANK.INC(Table13[Total Number of Purchases],Table13[[#This Row],[Total Number of Purchases]])*5,0)</f>
        <v>2</v>
      </c>
      <c r="AM1073" s="15">
        <f>ROUNDUP(_xlfn.PERCENTRANK.INC(Table13[Total Spend],Table13[[#This Row],[Total Spend]])*5,0)</f>
        <v>2</v>
      </c>
      <c r="AN1073" s="15" t="str">
        <f>Table13[[#This Row],[Recency Score]]&amp;Table13[[#This Row],[Frequency Score]]&amp;Table13[[#This Row],[Monetary Score]]</f>
        <v>122</v>
      </c>
      <c r="AO1073" s="15" t="str">
        <f>IF(AN1073="555","Champions",
IF(AND(LEFT(AN1073,1)="5", MID(AN1073,2,1)&gt;="3"),"Loyal Customers",
IF(MID(AN1073,2,1)="5","Frequent Buyers",
IF(RIGHT(AN1073,1)="5","Big Spenders",
IF(LEFT(AN1073,1)="4","Potential Loyalists",
IF(LEFT(AN1073,1)="3","Needs Attention",
IF(LEFT(AN1073,1)="2","About to Sleep",
IF(LEFT(AN1073,1)="1","Lost",
IF(LEFT(AN1073,1)&lt;="2","At Risk","Others")))))))))</f>
        <v>Lost</v>
      </c>
    </row>
    <row r="1074" spans="1:41" x14ac:dyDescent="0.3">
      <c r="A1074">
        <v>7419</v>
      </c>
      <c r="B1074">
        <v>1968</v>
      </c>
      <c r="C1074" t="s">
        <v>41</v>
      </c>
      <c r="D1074" t="s">
        <v>29</v>
      </c>
      <c r="E1074">
        <v>27071</v>
      </c>
      <c r="F1074">
        <v>1</v>
      </c>
      <c r="G1074">
        <v>0</v>
      </c>
      <c r="H1074" s="1">
        <v>41752</v>
      </c>
      <c r="I1074">
        <v>90</v>
      </c>
      <c r="J1074">
        <v>8</v>
      </c>
      <c r="K1074">
        <v>3</v>
      </c>
      <c r="L1074">
        <v>19</v>
      </c>
      <c r="M1074">
        <v>0</v>
      </c>
      <c r="N1074">
        <v>2</v>
      </c>
      <c r="O1074">
        <v>3</v>
      </c>
      <c r="P1074">
        <v>2</v>
      </c>
      <c r="Q1074">
        <v>2</v>
      </c>
      <c r="R1074">
        <v>0</v>
      </c>
      <c r="S1074">
        <v>3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30</v>
      </c>
      <c r="AC1074" s="13">
        <f>SUM(Table13[[#This Row],[MntWines]:[MntGoldProds]])</f>
        <v>35</v>
      </c>
      <c r="AD1074" s="13">
        <f>AVERAGE(Table13[[#This Row],[MntWines]:[MntGoldProds]])</f>
        <v>5.833333333333333</v>
      </c>
      <c r="AG1074">
        <f>SUM(Table13[[#This Row],[NumDealsPurchases]:[NumStorePurchases]])</f>
        <v>7</v>
      </c>
      <c r="AH1074" s="14">
        <f>44232-Table13[[#This Row],[Dt_Customer]]</f>
        <v>2480</v>
      </c>
      <c r="AJ1074" s="13">
        <f>Table13[[#This Row],[NumDealsPurchases]]/Table13[[#This Row],[Total Number of Purchases]]*100</f>
        <v>28.571428571428569</v>
      </c>
      <c r="AK1074">
        <f>6-ROUNDUP(_xlfn.PERCENTRANK.INC(Table13[Recency],Table13[[#This Row],[Recency]])*5, 0)</f>
        <v>1</v>
      </c>
      <c r="AL1074" s="15">
        <f>ROUNDUP(_xlfn.PERCENTRANK.INC(Table13[Total Number of Purchases],Table13[[#This Row],[Total Number of Purchases]])*5,0)</f>
        <v>1</v>
      </c>
      <c r="AM1074" s="15">
        <f>ROUNDUP(_xlfn.PERCENTRANK.INC(Table13[Total Spend],Table13[[#This Row],[Total Spend]])*5,0)</f>
        <v>1</v>
      </c>
      <c r="AN1074" s="15" t="str">
        <f>Table13[[#This Row],[Recency Score]]&amp;Table13[[#This Row],[Frequency Score]]&amp;Table13[[#This Row],[Monetary Score]]</f>
        <v>111</v>
      </c>
      <c r="AO1074" s="15" t="str">
        <f>IF(AN1074="555","Champions",
IF(AND(LEFT(AN1074,1)="5", MID(AN1074,2,1)&gt;="3"),"Loyal Customers",
IF(MID(AN1074,2,1)="5","Frequent Buyers",
IF(RIGHT(AN1074,1)="5","Big Spenders",
IF(LEFT(AN1074,1)="4","Potential Loyalists",
IF(LEFT(AN1074,1)="3","Needs Attention",
IF(LEFT(AN1074,1)="2","About to Sleep",
IF(LEFT(AN1074,1)="1","Lost",
IF(LEFT(AN1074,1)&lt;="2","At Risk","Others")))))))))</f>
        <v>Lost</v>
      </c>
    </row>
    <row r="1075" spans="1:41" x14ac:dyDescent="0.3">
      <c r="A1075">
        <v>574</v>
      </c>
      <c r="B1075">
        <v>1964</v>
      </c>
      <c r="C1075" t="s">
        <v>28</v>
      </c>
      <c r="D1075" t="s">
        <v>33</v>
      </c>
      <c r="E1075">
        <v>42523</v>
      </c>
      <c r="F1075">
        <v>0</v>
      </c>
      <c r="G1075">
        <v>0</v>
      </c>
      <c r="H1075" s="1">
        <v>41752</v>
      </c>
      <c r="I1075">
        <v>96</v>
      </c>
      <c r="J1075">
        <v>14</v>
      </c>
      <c r="K1075">
        <v>36</v>
      </c>
      <c r="L1075">
        <v>11</v>
      </c>
      <c r="M1075">
        <v>3</v>
      </c>
      <c r="N1075">
        <v>26</v>
      </c>
      <c r="O1075">
        <v>35</v>
      </c>
      <c r="P1075">
        <v>1</v>
      </c>
      <c r="Q1075">
        <v>1</v>
      </c>
      <c r="R1075">
        <v>1</v>
      </c>
      <c r="S1075">
        <v>4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39</v>
      </c>
      <c r="AC1075" s="13">
        <f>SUM(Table13[[#This Row],[MntWines]:[MntGoldProds]])</f>
        <v>125</v>
      </c>
      <c r="AD1075" s="13">
        <f>AVERAGE(Table13[[#This Row],[MntWines]:[MntGoldProds]])</f>
        <v>20.833333333333332</v>
      </c>
      <c r="AG1075">
        <f>SUM(Table13[[#This Row],[NumDealsPurchases]:[NumStorePurchases]])</f>
        <v>7</v>
      </c>
      <c r="AH1075" s="14">
        <f>44232-Table13[[#This Row],[Dt_Customer]]</f>
        <v>2480</v>
      </c>
      <c r="AJ1075" s="13">
        <f>Table13[[#This Row],[NumDealsPurchases]]/Table13[[#This Row],[Total Number of Purchases]]*100</f>
        <v>14.285714285714285</v>
      </c>
      <c r="AK1075">
        <f>6-ROUNDUP(_xlfn.PERCENTRANK.INC(Table13[Recency],Table13[[#This Row],[Recency]])*5, 0)</f>
        <v>1</v>
      </c>
      <c r="AL1075" s="15">
        <f>ROUNDUP(_xlfn.PERCENTRANK.INC(Table13[Total Number of Purchases],Table13[[#This Row],[Total Number of Purchases]])*5,0)</f>
        <v>1</v>
      </c>
      <c r="AM1075" s="15">
        <f>ROUNDUP(_xlfn.PERCENTRANK.INC(Table13[Total Spend],Table13[[#This Row],[Total Spend]])*5,0)</f>
        <v>2</v>
      </c>
      <c r="AN1075" s="15" t="str">
        <f>Table13[[#This Row],[Recency Score]]&amp;Table13[[#This Row],[Frequency Score]]&amp;Table13[[#This Row],[Monetary Score]]</f>
        <v>112</v>
      </c>
      <c r="AO1075" s="15" t="str">
        <f>IF(AN1075="555","Champions",
IF(AND(LEFT(AN1075,1)="5", MID(AN1075,2,1)&gt;="3"),"Loyal Customers",
IF(MID(AN1075,2,1)="5","Frequent Buyers",
IF(RIGHT(AN1075,1)="5","Big Spenders",
IF(LEFT(AN1075,1)="4","Potential Loyalists",
IF(LEFT(AN1075,1)="3","Needs Attention",
IF(LEFT(AN1075,1)="2","About to Sleep",
IF(LEFT(AN1075,1)="1","Lost",
IF(LEFT(AN1075,1)&lt;="2","At Risk","Others")))))))))</f>
        <v>Lost</v>
      </c>
    </row>
    <row r="1076" spans="1:41" x14ac:dyDescent="0.3">
      <c r="A1076">
        <v>3266</v>
      </c>
      <c r="B1076">
        <v>1964</v>
      </c>
      <c r="C1076" t="s">
        <v>28</v>
      </c>
      <c r="D1076" t="s">
        <v>33</v>
      </c>
      <c r="E1076">
        <v>42523</v>
      </c>
      <c r="F1076">
        <v>0</v>
      </c>
      <c r="G1076">
        <v>0</v>
      </c>
      <c r="H1076" s="1">
        <v>41752</v>
      </c>
      <c r="I1076">
        <v>96</v>
      </c>
      <c r="J1076">
        <v>14</v>
      </c>
      <c r="K1076">
        <v>36</v>
      </c>
      <c r="L1076">
        <v>11</v>
      </c>
      <c r="M1076">
        <v>3</v>
      </c>
      <c r="N1076">
        <v>26</v>
      </c>
      <c r="O1076">
        <v>35</v>
      </c>
      <c r="P1076">
        <v>1</v>
      </c>
      <c r="Q1076">
        <v>1</v>
      </c>
      <c r="R1076">
        <v>1</v>
      </c>
      <c r="S1076">
        <v>4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32</v>
      </c>
      <c r="AC1076" s="13">
        <f>SUM(Table13[[#This Row],[MntWines]:[MntGoldProds]])</f>
        <v>125</v>
      </c>
      <c r="AD1076" s="13">
        <f>AVERAGE(Table13[[#This Row],[MntWines]:[MntGoldProds]])</f>
        <v>20.833333333333332</v>
      </c>
      <c r="AG1076">
        <f>SUM(Table13[[#This Row],[NumDealsPurchases]:[NumStorePurchases]])</f>
        <v>7</v>
      </c>
      <c r="AH1076" s="14">
        <f>44232-Table13[[#This Row],[Dt_Customer]]</f>
        <v>2480</v>
      </c>
      <c r="AJ1076" s="13">
        <f>Table13[[#This Row],[NumDealsPurchases]]/Table13[[#This Row],[Total Number of Purchases]]*100</f>
        <v>14.285714285714285</v>
      </c>
      <c r="AK1076">
        <f>6-ROUNDUP(_xlfn.PERCENTRANK.INC(Table13[Recency],Table13[[#This Row],[Recency]])*5, 0)</f>
        <v>1</v>
      </c>
      <c r="AL1076" s="15">
        <f>ROUNDUP(_xlfn.PERCENTRANK.INC(Table13[Total Number of Purchases],Table13[[#This Row],[Total Number of Purchases]])*5,0)</f>
        <v>1</v>
      </c>
      <c r="AM1076" s="15">
        <f>ROUNDUP(_xlfn.PERCENTRANK.INC(Table13[Total Spend],Table13[[#This Row],[Total Spend]])*5,0)</f>
        <v>2</v>
      </c>
      <c r="AN1076" s="15" t="str">
        <f>Table13[[#This Row],[Recency Score]]&amp;Table13[[#This Row],[Frequency Score]]&amp;Table13[[#This Row],[Monetary Score]]</f>
        <v>112</v>
      </c>
      <c r="AO1076" s="15" t="str">
        <f>IF(AN1076="555","Champions",
IF(AND(LEFT(AN1076,1)="5", MID(AN1076,2,1)&gt;="3"),"Loyal Customers",
IF(MID(AN1076,2,1)="5","Frequent Buyers",
IF(RIGHT(AN1076,1)="5","Big Spenders",
IF(LEFT(AN1076,1)="4","Potential Loyalists",
IF(LEFT(AN1076,1)="3","Needs Attention",
IF(LEFT(AN1076,1)="2","About to Sleep",
IF(LEFT(AN1076,1)="1","Lost",
IF(LEFT(AN1076,1)&lt;="2","At Risk","Others")))))))))</f>
        <v>Lost</v>
      </c>
    </row>
    <row r="1077" spans="1:41" x14ac:dyDescent="0.3">
      <c r="A1077">
        <v>7937</v>
      </c>
      <c r="B1077">
        <v>1982</v>
      </c>
      <c r="C1077" t="s">
        <v>28</v>
      </c>
      <c r="D1077" t="s">
        <v>33</v>
      </c>
      <c r="E1077">
        <v>24711</v>
      </c>
      <c r="F1077">
        <v>0</v>
      </c>
      <c r="G1077">
        <v>0</v>
      </c>
      <c r="H1077" s="1">
        <v>41747</v>
      </c>
      <c r="I1077">
        <v>86</v>
      </c>
      <c r="J1077">
        <v>10</v>
      </c>
      <c r="K1077">
        <v>7</v>
      </c>
      <c r="L1077">
        <v>25</v>
      </c>
      <c r="M1077">
        <v>6</v>
      </c>
      <c r="N1077">
        <v>3</v>
      </c>
      <c r="O1077">
        <v>7</v>
      </c>
      <c r="P1077">
        <v>1</v>
      </c>
      <c r="Q1077">
        <v>3</v>
      </c>
      <c r="R1077">
        <v>0</v>
      </c>
      <c r="S1077">
        <v>3</v>
      </c>
      <c r="T1077">
        <v>7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30</v>
      </c>
      <c r="AC1077" s="13">
        <f>SUM(Table13[[#This Row],[MntWines]:[MntGoldProds]])</f>
        <v>58</v>
      </c>
      <c r="AD1077" s="13">
        <f>AVERAGE(Table13[[#This Row],[MntWines]:[MntGoldProds]])</f>
        <v>9.6666666666666661</v>
      </c>
      <c r="AG1077">
        <f>SUM(Table13[[#This Row],[NumDealsPurchases]:[NumStorePurchases]])</f>
        <v>7</v>
      </c>
      <c r="AH1077" s="14">
        <f>44232-Table13[[#This Row],[Dt_Customer]]</f>
        <v>2485</v>
      </c>
      <c r="AJ1077" s="13">
        <f>Table13[[#This Row],[NumDealsPurchases]]/Table13[[#This Row],[Total Number of Purchases]]*100</f>
        <v>14.285714285714285</v>
      </c>
      <c r="AK1077">
        <f>6-ROUNDUP(_xlfn.PERCENTRANK.INC(Table13[Recency],Table13[[#This Row],[Recency]])*5, 0)</f>
        <v>1</v>
      </c>
      <c r="AL1077" s="15">
        <f>ROUNDUP(_xlfn.PERCENTRANK.INC(Table13[Total Number of Purchases],Table13[[#This Row],[Total Number of Purchases]])*5,0)</f>
        <v>1</v>
      </c>
      <c r="AM1077" s="15">
        <f>ROUNDUP(_xlfn.PERCENTRANK.INC(Table13[Total Spend],Table13[[#This Row],[Total Spend]])*5,0)</f>
        <v>2</v>
      </c>
      <c r="AN1077" s="15" t="str">
        <f>Table13[[#This Row],[Recency Score]]&amp;Table13[[#This Row],[Frequency Score]]&amp;Table13[[#This Row],[Monetary Score]]</f>
        <v>112</v>
      </c>
      <c r="AO1077" s="15" t="str">
        <f>IF(AN1077="555","Champions",
IF(AND(LEFT(AN1077,1)="5", MID(AN1077,2,1)&gt;="3"),"Loyal Customers",
IF(MID(AN1077,2,1)="5","Frequent Buyers",
IF(RIGHT(AN1077,1)="5","Big Spenders",
IF(LEFT(AN1077,1)="4","Potential Loyalists",
IF(LEFT(AN1077,1)="3","Needs Attention",
IF(LEFT(AN1077,1)="2","About to Sleep",
IF(LEFT(AN1077,1)="1","Lost",
IF(LEFT(AN1077,1)&lt;="2","At Risk","Others")))))))))</f>
        <v>Lost</v>
      </c>
    </row>
    <row r="1078" spans="1:41" x14ac:dyDescent="0.3">
      <c r="A1078">
        <v>4174</v>
      </c>
      <c r="B1078">
        <v>1956</v>
      </c>
      <c r="C1078" t="s">
        <v>41</v>
      </c>
      <c r="D1078" t="s">
        <v>35</v>
      </c>
      <c r="E1078">
        <v>55249</v>
      </c>
      <c r="F1078">
        <v>0</v>
      </c>
      <c r="G1078">
        <v>1</v>
      </c>
      <c r="H1078" s="1">
        <v>41746</v>
      </c>
      <c r="I1078">
        <v>81</v>
      </c>
      <c r="J1078">
        <v>97</v>
      </c>
      <c r="K1078">
        <v>1</v>
      </c>
      <c r="L1078">
        <v>19</v>
      </c>
      <c r="M1078">
        <v>2</v>
      </c>
      <c r="N1078">
        <v>0</v>
      </c>
      <c r="O1078">
        <v>11</v>
      </c>
      <c r="P1078">
        <v>1</v>
      </c>
      <c r="Q1078">
        <v>2</v>
      </c>
      <c r="R1078">
        <v>1</v>
      </c>
      <c r="S1078">
        <v>4</v>
      </c>
      <c r="T1078">
        <v>3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30</v>
      </c>
      <c r="AC1078" s="13">
        <f>SUM(Table13[[#This Row],[MntWines]:[MntGoldProds]])</f>
        <v>130</v>
      </c>
      <c r="AD1078" s="13">
        <f>AVERAGE(Table13[[#This Row],[MntWines]:[MntGoldProds]])</f>
        <v>21.666666666666668</v>
      </c>
      <c r="AG1078">
        <f>SUM(Table13[[#This Row],[NumDealsPurchases]:[NumStorePurchases]])</f>
        <v>8</v>
      </c>
      <c r="AH1078" s="14">
        <f>44232-Table13[[#This Row],[Dt_Customer]]</f>
        <v>2486</v>
      </c>
      <c r="AJ1078" s="13">
        <f>Table13[[#This Row],[NumDealsPurchases]]/Table13[[#This Row],[Total Number of Purchases]]*100</f>
        <v>12.5</v>
      </c>
      <c r="AK1078">
        <f>6-ROUNDUP(_xlfn.PERCENTRANK.INC(Table13[Recency],Table13[[#This Row],[Recency]])*5, 0)</f>
        <v>1</v>
      </c>
      <c r="AL1078" s="15">
        <f>ROUNDUP(_xlfn.PERCENTRANK.INC(Table13[Total Number of Purchases],Table13[[#This Row],[Total Number of Purchases]])*5,0)</f>
        <v>2</v>
      </c>
      <c r="AM1078" s="15">
        <f>ROUNDUP(_xlfn.PERCENTRANK.INC(Table13[Total Spend],Table13[[#This Row],[Total Spend]])*5,0)</f>
        <v>2</v>
      </c>
      <c r="AN1078" s="15" t="str">
        <f>Table13[[#This Row],[Recency Score]]&amp;Table13[[#This Row],[Frequency Score]]&amp;Table13[[#This Row],[Monetary Score]]</f>
        <v>122</v>
      </c>
      <c r="AO1078" s="15" t="str">
        <f>IF(AN1078="555","Champions",
IF(AND(LEFT(AN1078,1)="5", MID(AN1078,2,1)&gt;="3"),"Loyal Customers",
IF(MID(AN1078,2,1)="5","Frequent Buyers",
IF(RIGHT(AN1078,1)="5","Big Spenders",
IF(LEFT(AN1078,1)="4","Potential Loyalists",
IF(LEFT(AN1078,1)="3","Needs Attention",
IF(LEFT(AN1078,1)="2","About to Sleep",
IF(LEFT(AN1078,1)="1","Lost",
IF(LEFT(AN1078,1)&lt;="2","At Risk","Others")))))))))</f>
        <v>Lost</v>
      </c>
    </row>
    <row r="1079" spans="1:41" x14ac:dyDescent="0.3">
      <c r="A1079">
        <v>3722</v>
      </c>
      <c r="B1079">
        <v>1972</v>
      </c>
      <c r="C1079" t="s">
        <v>28</v>
      </c>
      <c r="D1079" t="s">
        <v>31</v>
      </c>
      <c r="E1079">
        <v>44503</v>
      </c>
      <c r="F1079">
        <v>1</v>
      </c>
      <c r="G1079">
        <v>1</v>
      </c>
      <c r="H1079" s="1">
        <v>41745</v>
      </c>
      <c r="I1079">
        <v>83</v>
      </c>
      <c r="J1079">
        <v>31</v>
      </c>
      <c r="K1079">
        <v>1</v>
      </c>
      <c r="L1079">
        <v>8</v>
      </c>
      <c r="M1079">
        <v>0</v>
      </c>
      <c r="N1079">
        <v>0</v>
      </c>
      <c r="O1079">
        <v>8</v>
      </c>
      <c r="P1079">
        <v>2</v>
      </c>
      <c r="Q1079">
        <v>2</v>
      </c>
      <c r="R1079">
        <v>0</v>
      </c>
      <c r="S1079">
        <v>3</v>
      </c>
      <c r="T1079">
        <v>6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30</v>
      </c>
      <c r="AC1079" s="13">
        <f>SUM(Table13[[#This Row],[MntWines]:[MntGoldProds]])</f>
        <v>48</v>
      </c>
      <c r="AD1079" s="13">
        <f>AVERAGE(Table13[[#This Row],[MntWines]:[MntGoldProds]])</f>
        <v>8</v>
      </c>
      <c r="AG1079">
        <f>SUM(Table13[[#This Row],[NumDealsPurchases]:[NumStorePurchases]])</f>
        <v>7</v>
      </c>
      <c r="AH1079" s="14">
        <f>44232-Table13[[#This Row],[Dt_Customer]]</f>
        <v>2487</v>
      </c>
      <c r="AJ1079" s="13">
        <f>Table13[[#This Row],[NumDealsPurchases]]/Table13[[#This Row],[Total Number of Purchases]]*100</f>
        <v>28.571428571428569</v>
      </c>
      <c r="AK1079">
        <f>6-ROUNDUP(_xlfn.PERCENTRANK.INC(Table13[Recency],Table13[[#This Row],[Recency]])*5, 0)</f>
        <v>1</v>
      </c>
      <c r="AL1079" s="15">
        <f>ROUNDUP(_xlfn.PERCENTRANK.INC(Table13[Total Number of Purchases],Table13[[#This Row],[Total Number of Purchases]])*5,0)</f>
        <v>1</v>
      </c>
      <c r="AM1079" s="15">
        <f>ROUNDUP(_xlfn.PERCENTRANK.INC(Table13[Total Spend],Table13[[#This Row],[Total Spend]])*5,0)</f>
        <v>1</v>
      </c>
      <c r="AN1079" s="15" t="str">
        <f>Table13[[#This Row],[Recency Score]]&amp;Table13[[#This Row],[Frequency Score]]&amp;Table13[[#This Row],[Monetary Score]]</f>
        <v>111</v>
      </c>
      <c r="AO1079" s="15" t="str">
        <f>IF(AN1079="555","Champions",
IF(AND(LEFT(AN1079,1)="5", MID(AN1079,2,1)&gt;="3"),"Loyal Customers",
IF(MID(AN1079,2,1)="5","Frequent Buyers",
IF(RIGHT(AN1079,1)="5","Big Spenders",
IF(LEFT(AN1079,1)="4","Potential Loyalists",
IF(LEFT(AN1079,1)="3","Needs Attention",
IF(LEFT(AN1079,1)="2","About to Sleep",
IF(LEFT(AN1079,1)="1","Lost",
IF(LEFT(AN1079,1)&lt;="2","At Risk","Others")))))))))</f>
        <v>Lost</v>
      </c>
    </row>
    <row r="1080" spans="1:41" x14ac:dyDescent="0.3">
      <c r="A1080">
        <v>1755</v>
      </c>
      <c r="B1080">
        <v>1988</v>
      </c>
      <c r="C1080" t="s">
        <v>38</v>
      </c>
      <c r="D1080" t="s">
        <v>35</v>
      </c>
      <c r="E1080">
        <v>45204</v>
      </c>
      <c r="F1080">
        <v>1</v>
      </c>
      <c r="G1080">
        <v>0</v>
      </c>
      <c r="H1080" s="1">
        <v>41740</v>
      </c>
      <c r="I1080">
        <v>93</v>
      </c>
      <c r="J1080">
        <v>30</v>
      </c>
      <c r="K1080">
        <v>11</v>
      </c>
      <c r="L1080">
        <v>25</v>
      </c>
      <c r="M1080">
        <v>29</v>
      </c>
      <c r="N1080">
        <v>1</v>
      </c>
      <c r="O1080">
        <v>18</v>
      </c>
      <c r="P1080">
        <v>1</v>
      </c>
      <c r="Q1080">
        <v>1</v>
      </c>
      <c r="R1080">
        <v>1</v>
      </c>
      <c r="S1080">
        <v>4</v>
      </c>
      <c r="T1080">
        <v>3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43</v>
      </c>
      <c r="AC1080" s="13">
        <f>SUM(Table13[[#This Row],[MntWines]:[MntGoldProds]])</f>
        <v>114</v>
      </c>
      <c r="AD1080" s="13">
        <f>AVERAGE(Table13[[#This Row],[MntWines]:[MntGoldProds]])</f>
        <v>19</v>
      </c>
      <c r="AG1080">
        <f>SUM(Table13[[#This Row],[NumDealsPurchases]:[NumStorePurchases]])</f>
        <v>7</v>
      </c>
      <c r="AH1080" s="14">
        <f>44232-Table13[[#This Row],[Dt_Customer]]</f>
        <v>2492</v>
      </c>
      <c r="AJ1080" s="13">
        <f>Table13[[#This Row],[NumDealsPurchases]]/Table13[[#This Row],[Total Number of Purchases]]*100</f>
        <v>14.285714285714285</v>
      </c>
      <c r="AK1080">
        <f>6-ROUNDUP(_xlfn.PERCENTRANK.INC(Table13[Recency],Table13[[#This Row],[Recency]])*5, 0)</f>
        <v>1</v>
      </c>
      <c r="AL1080" s="15">
        <f>ROUNDUP(_xlfn.PERCENTRANK.INC(Table13[Total Number of Purchases],Table13[[#This Row],[Total Number of Purchases]])*5,0)</f>
        <v>1</v>
      </c>
      <c r="AM1080" s="15">
        <f>ROUNDUP(_xlfn.PERCENTRANK.INC(Table13[Total Spend],Table13[[#This Row],[Total Spend]])*5,0)</f>
        <v>2</v>
      </c>
      <c r="AN1080" s="15" t="str">
        <f>Table13[[#This Row],[Recency Score]]&amp;Table13[[#This Row],[Frequency Score]]&amp;Table13[[#This Row],[Monetary Score]]</f>
        <v>112</v>
      </c>
      <c r="AO1080" s="15" t="str">
        <f>IF(AN1080="555","Champions",
IF(AND(LEFT(AN1080,1)="5", MID(AN1080,2,1)&gt;="3"),"Loyal Customers",
IF(MID(AN1080,2,1)="5","Frequent Buyers",
IF(RIGHT(AN1080,1)="5","Big Spenders",
IF(LEFT(AN1080,1)="4","Potential Loyalists",
IF(LEFT(AN1080,1)="3","Needs Attention",
IF(LEFT(AN1080,1)="2","About to Sleep",
IF(LEFT(AN1080,1)="1","Lost",
IF(LEFT(AN1080,1)&lt;="2","At Risk","Others")))))))))</f>
        <v>Lost</v>
      </c>
    </row>
    <row r="1081" spans="1:41" x14ac:dyDescent="0.3">
      <c r="A1081">
        <v>2415</v>
      </c>
      <c r="B1081">
        <v>1962</v>
      </c>
      <c r="C1081" t="s">
        <v>28</v>
      </c>
      <c r="D1081" t="s">
        <v>35</v>
      </c>
      <c r="E1081">
        <v>62568</v>
      </c>
      <c r="F1081">
        <v>0</v>
      </c>
      <c r="G1081">
        <v>1</v>
      </c>
      <c r="H1081" s="1">
        <v>41736</v>
      </c>
      <c r="I1081">
        <v>99</v>
      </c>
      <c r="J1081">
        <v>362</v>
      </c>
      <c r="K1081">
        <v>17</v>
      </c>
      <c r="L1081">
        <v>398</v>
      </c>
      <c r="M1081">
        <v>80</v>
      </c>
      <c r="N1081">
        <v>35</v>
      </c>
      <c r="O1081">
        <v>61</v>
      </c>
      <c r="P1081">
        <v>3</v>
      </c>
      <c r="Q1081">
        <v>5</v>
      </c>
      <c r="R1081">
        <v>3</v>
      </c>
      <c r="S1081">
        <v>5</v>
      </c>
      <c r="T1081">
        <v>4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30</v>
      </c>
      <c r="AC1081" s="13">
        <f>SUM(Table13[[#This Row],[MntWines]:[MntGoldProds]])</f>
        <v>953</v>
      </c>
      <c r="AD1081" s="13">
        <f>AVERAGE(Table13[[#This Row],[MntWines]:[MntGoldProds]])</f>
        <v>158.83333333333334</v>
      </c>
      <c r="AG1081">
        <f>SUM(Table13[[#This Row],[NumDealsPurchases]:[NumStorePurchases]])</f>
        <v>16</v>
      </c>
      <c r="AH1081" s="14">
        <f>44232-Table13[[#This Row],[Dt_Customer]]</f>
        <v>2496</v>
      </c>
      <c r="AJ1081" s="13">
        <f>Table13[[#This Row],[NumDealsPurchases]]/Table13[[#This Row],[Total Number of Purchases]]*100</f>
        <v>18.75</v>
      </c>
      <c r="AK1081">
        <f>6-ROUNDUP(_xlfn.PERCENTRANK.INC(Table13[Recency],Table13[[#This Row],[Recency]])*5, 0)</f>
        <v>1</v>
      </c>
      <c r="AL1081" s="15">
        <f>ROUNDUP(_xlfn.PERCENTRANK.INC(Table13[Total Number of Purchases],Table13[[#This Row],[Total Number of Purchases]])*5,0)</f>
        <v>3</v>
      </c>
      <c r="AM1081" s="15">
        <f>ROUNDUP(_xlfn.PERCENTRANK.INC(Table13[Total Spend],Table13[[#This Row],[Total Spend]])*5,0)</f>
        <v>4</v>
      </c>
      <c r="AN1081" s="15" t="str">
        <f>Table13[[#This Row],[Recency Score]]&amp;Table13[[#This Row],[Frequency Score]]&amp;Table13[[#This Row],[Monetary Score]]</f>
        <v>134</v>
      </c>
      <c r="AO1081" s="15" t="str">
        <f>IF(AN1081="555","Champions",
IF(AND(LEFT(AN1081,1)="5", MID(AN1081,2,1)&gt;="3"),"Loyal Customers",
IF(MID(AN1081,2,1)="5","Frequent Buyers",
IF(RIGHT(AN1081,1)="5","Big Spenders",
IF(LEFT(AN1081,1)="4","Potential Loyalists",
IF(LEFT(AN1081,1)="3","Needs Attention",
IF(LEFT(AN1081,1)="2","About to Sleep",
IF(LEFT(AN1081,1)="1","Lost",
IF(LEFT(AN1081,1)&lt;="2","At Risk","Others")))))))))</f>
        <v>Lost</v>
      </c>
    </row>
    <row r="1082" spans="1:41" x14ac:dyDescent="0.3">
      <c r="A1082">
        <v>6488</v>
      </c>
      <c r="B1082">
        <v>1959</v>
      </c>
      <c r="C1082" t="s">
        <v>37</v>
      </c>
      <c r="D1082" t="s">
        <v>33</v>
      </c>
      <c r="E1082">
        <v>38829</v>
      </c>
      <c r="F1082">
        <v>0</v>
      </c>
      <c r="G1082">
        <v>1</v>
      </c>
      <c r="H1082" s="1">
        <v>41735</v>
      </c>
      <c r="I1082">
        <v>86</v>
      </c>
      <c r="J1082">
        <v>76</v>
      </c>
      <c r="K1082">
        <v>0</v>
      </c>
      <c r="L1082">
        <v>7</v>
      </c>
      <c r="M1082">
        <v>0</v>
      </c>
      <c r="N1082">
        <v>0</v>
      </c>
      <c r="O1082">
        <v>16</v>
      </c>
      <c r="P1082">
        <v>1</v>
      </c>
      <c r="Q1082">
        <v>3</v>
      </c>
      <c r="R1082">
        <v>2</v>
      </c>
      <c r="S1082">
        <v>2</v>
      </c>
      <c r="T1082">
        <v>5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 t="s">
        <v>39</v>
      </c>
      <c r="AC1082" s="13">
        <f>SUM(Table13[[#This Row],[MntWines]:[MntGoldProds]])</f>
        <v>99</v>
      </c>
      <c r="AD1082" s="13">
        <f>AVERAGE(Table13[[#This Row],[MntWines]:[MntGoldProds]])</f>
        <v>16.5</v>
      </c>
      <c r="AG1082">
        <f>SUM(Table13[[#This Row],[NumDealsPurchases]:[NumStorePurchases]])</f>
        <v>8</v>
      </c>
      <c r="AH1082" s="14">
        <f>44232-Table13[[#This Row],[Dt_Customer]]</f>
        <v>2497</v>
      </c>
      <c r="AJ1082" s="13">
        <f>Table13[[#This Row],[NumDealsPurchases]]/Table13[[#This Row],[Total Number of Purchases]]*100</f>
        <v>12.5</v>
      </c>
      <c r="AK1082">
        <f>6-ROUNDUP(_xlfn.PERCENTRANK.INC(Table13[Recency],Table13[[#This Row],[Recency]])*5, 0)</f>
        <v>1</v>
      </c>
      <c r="AL1082" s="15">
        <f>ROUNDUP(_xlfn.PERCENTRANK.INC(Table13[Total Number of Purchases],Table13[[#This Row],[Total Number of Purchases]])*5,0)</f>
        <v>2</v>
      </c>
      <c r="AM1082" s="15">
        <f>ROUNDUP(_xlfn.PERCENTRANK.INC(Table13[Total Spend],Table13[[#This Row],[Total Spend]])*5,0)</f>
        <v>2</v>
      </c>
      <c r="AN1082" s="15" t="str">
        <f>Table13[[#This Row],[Recency Score]]&amp;Table13[[#This Row],[Frequency Score]]&amp;Table13[[#This Row],[Monetary Score]]</f>
        <v>122</v>
      </c>
      <c r="AO1082" s="15" t="str">
        <f>IF(AN1082="555","Champions",
IF(AND(LEFT(AN1082,1)="5", MID(AN1082,2,1)&gt;="3"),"Loyal Customers",
IF(MID(AN1082,2,1)="5","Frequent Buyers",
IF(RIGHT(AN1082,1)="5","Big Spenders",
IF(LEFT(AN1082,1)="4","Potential Loyalists",
IF(LEFT(AN1082,1)="3","Needs Attention",
IF(LEFT(AN1082,1)="2","About to Sleep",
IF(LEFT(AN1082,1)="1","Lost",
IF(LEFT(AN1082,1)&lt;="2","At Risk","Others")))))))))</f>
        <v>Lost</v>
      </c>
    </row>
    <row r="1083" spans="1:41" x14ac:dyDescent="0.3">
      <c r="A1083">
        <v>10500</v>
      </c>
      <c r="B1083">
        <v>1984</v>
      </c>
      <c r="C1083" t="s">
        <v>28</v>
      </c>
      <c r="D1083" t="s">
        <v>33</v>
      </c>
      <c r="E1083">
        <v>31761</v>
      </c>
      <c r="F1083">
        <v>1</v>
      </c>
      <c r="G1083">
        <v>0</v>
      </c>
      <c r="H1083" s="1">
        <v>41734</v>
      </c>
      <c r="I1083">
        <v>96</v>
      </c>
      <c r="J1083">
        <v>19</v>
      </c>
      <c r="K1083">
        <v>1</v>
      </c>
      <c r="L1083">
        <v>20</v>
      </c>
      <c r="M1083">
        <v>16</v>
      </c>
      <c r="N1083">
        <v>14</v>
      </c>
      <c r="O1083">
        <v>28</v>
      </c>
      <c r="P1083">
        <v>2</v>
      </c>
      <c r="Q1083">
        <v>3</v>
      </c>
      <c r="R1083">
        <v>0</v>
      </c>
      <c r="S1083">
        <v>4</v>
      </c>
      <c r="T1083">
        <v>5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36</v>
      </c>
      <c r="AC1083" s="13">
        <f>SUM(Table13[[#This Row],[MntWines]:[MntGoldProds]])</f>
        <v>98</v>
      </c>
      <c r="AD1083" s="13">
        <f>AVERAGE(Table13[[#This Row],[MntWines]:[MntGoldProds]])</f>
        <v>16.333333333333332</v>
      </c>
      <c r="AG1083">
        <f>SUM(Table13[[#This Row],[NumDealsPurchases]:[NumStorePurchases]])</f>
        <v>9</v>
      </c>
      <c r="AH1083" s="14">
        <f>44232-Table13[[#This Row],[Dt_Customer]]</f>
        <v>2498</v>
      </c>
      <c r="AJ1083" s="13">
        <f>Table13[[#This Row],[NumDealsPurchases]]/Table13[[#This Row],[Total Number of Purchases]]*100</f>
        <v>22.222222222222221</v>
      </c>
      <c r="AK1083">
        <f>6-ROUNDUP(_xlfn.PERCENTRANK.INC(Table13[Recency],Table13[[#This Row],[Recency]])*5, 0)</f>
        <v>1</v>
      </c>
      <c r="AL1083" s="15">
        <f>ROUNDUP(_xlfn.PERCENTRANK.INC(Table13[Total Number of Purchases],Table13[[#This Row],[Total Number of Purchases]])*5,0)</f>
        <v>2</v>
      </c>
      <c r="AM1083" s="15">
        <f>ROUNDUP(_xlfn.PERCENTRANK.INC(Table13[Total Spend],Table13[[#This Row],[Total Spend]])*5,0)</f>
        <v>2</v>
      </c>
      <c r="AN1083" s="15" t="str">
        <f>Table13[[#This Row],[Recency Score]]&amp;Table13[[#This Row],[Frequency Score]]&amp;Table13[[#This Row],[Monetary Score]]</f>
        <v>122</v>
      </c>
      <c r="AO1083" s="15" t="str">
        <f>IF(AN1083="555","Champions",
IF(AND(LEFT(AN1083,1)="5", MID(AN1083,2,1)&gt;="3"),"Loyal Customers",
IF(MID(AN1083,2,1)="5","Frequent Buyers",
IF(RIGHT(AN1083,1)="5","Big Spenders",
IF(LEFT(AN1083,1)="4","Potential Loyalists",
IF(LEFT(AN1083,1)="3","Needs Attention",
IF(LEFT(AN1083,1)="2","About to Sleep",
IF(LEFT(AN1083,1)="1","Lost",
IF(LEFT(AN1083,1)&lt;="2","At Risk","Others")))))))))</f>
        <v>Lost</v>
      </c>
    </row>
    <row r="1084" spans="1:41" x14ac:dyDescent="0.3">
      <c r="A1084">
        <v>3182</v>
      </c>
      <c r="B1084">
        <v>1973</v>
      </c>
      <c r="C1084" t="s">
        <v>37</v>
      </c>
      <c r="D1084" t="s">
        <v>31</v>
      </c>
      <c r="E1084">
        <v>46854</v>
      </c>
      <c r="F1084">
        <v>1</v>
      </c>
      <c r="G1084">
        <v>1</v>
      </c>
      <c r="H1084" s="1">
        <v>41729</v>
      </c>
      <c r="I1084">
        <v>81</v>
      </c>
      <c r="J1084">
        <v>96</v>
      </c>
      <c r="K1084">
        <v>1</v>
      </c>
      <c r="L1084">
        <v>79</v>
      </c>
      <c r="M1084">
        <v>7</v>
      </c>
      <c r="N1084">
        <v>1</v>
      </c>
      <c r="O1084">
        <v>79</v>
      </c>
      <c r="P1084">
        <v>6</v>
      </c>
      <c r="Q1084">
        <v>5</v>
      </c>
      <c r="R1084">
        <v>1</v>
      </c>
      <c r="S1084">
        <v>3</v>
      </c>
      <c r="T1084">
        <v>8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1</v>
      </c>
      <c r="AA1084">
        <v>0</v>
      </c>
      <c r="AB1084" t="s">
        <v>40</v>
      </c>
      <c r="AC1084" s="13">
        <f>SUM(Table13[[#This Row],[MntWines]:[MntGoldProds]])</f>
        <v>263</v>
      </c>
      <c r="AD1084" s="13">
        <f>AVERAGE(Table13[[#This Row],[MntWines]:[MntGoldProds]])</f>
        <v>43.833333333333336</v>
      </c>
      <c r="AG1084">
        <f>SUM(Table13[[#This Row],[NumDealsPurchases]:[NumStorePurchases]])</f>
        <v>15</v>
      </c>
      <c r="AH1084" s="14">
        <f>44232-Table13[[#This Row],[Dt_Customer]]</f>
        <v>2503</v>
      </c>
      <c r="AJ1084" s="13">
        <f>Table13[[#This Row],[NumDealsPurchases]]/Table13[[#This Row],[Total Number of Purchases]]*100</f>
        <v>40</v>
      </c>
      <c r="AK1084">
        <f>6-ROUNDUP(_xlfn.PERCENTRANK.INC(Table13[Recency],Table13[[#This Row],[Recency]])*5, 0)</f>
        <v>1</v>
      </c>
      <c r="AL1084" s="15">
        <f>ROUNDUP(_xlfn.PERCENTRANK.INC(Table13[Total Number of Purchases],Table13[[#This Row],[Total Number of Purchases]])*5,0)</f>
        <v>3</v>
      </c>
      <c r="AM1084" s="15">
        <f>ROUNDUP(_xlfn.PERCENTRANK.INC(Table13[Total Spend],Table13[[#This Row],[Total Spend]])*5,0)</f>
        <v>3</v>
      </c>
      <c r="AN1084" s="15" t="str">
        <f>Table13[[#This Row],[Recency Score]]&amp;Table13[[#This Row],[Frequency Score]]&amp;Table13[[#This Row],[Monetary Score]]</f>
        <v>133</v>
      </c>
      <c r="AO1084" s="15" t="str">
        <f>IF(AN1084="555","Champions",
IF(AND(LEFT(AN1084,1)="5", MID(AN1084,2,1)&gt;="3"),"Loyal Customers",
IF(MID(AN1084,2,1)="5","Frequent Buyers",
IF(RIGHT(AN1084,1)="5","Big Spenders",
IF(LEFT(AN1084,1)="4","Potential Loyalists",
IF(LEFT(AN1084,1)="3","Needs Attention",
IF(LEFT(AN1084,1)="2","About to Sleep",
IF(LEFT(AN1084,1)="1","Lost",
IF(LEFT(AN1084,1)&lt;="2","At Risk","Others")))))))))</f>
        <v>Lost</v>
      </c>
    </row>
    <row r="1085" spans="1:41" x14ac:dyDescent="0.3">
      <c r="A1085">
        <v>4279</v>
      </c>
      <c r="B1085">
        <v>1963</v>
      </c>
      <c r="C1085" t="s">
        <v>38</v>
      </c>
      <c r="D1085" t="s">
        <v>31</v>
      </c>
      <c r="E1085">
        <v>39548</v>
      </c>
      <c r="F1085">
        <v>1</v>
      </c>
      <c r="G1085">
        <v>1</v>
      </c>
      <c r="H1085" s="1">
        <v>41729</v>
      </c>
      <c r="I1085">
        <v>87</v>
      </c>
      <c r="J1085">
        <v>15</v>
      </c>
      <c r="K1085">
        <v>4</v>
      </c>
      <c r="L1085">
        <v>10</v>
      </c>
      <c r="M1085">
        <v>3</v>
      </c>
      <c r="N1085">
        <v>4</v>
      </c>
      <c r="O1085">
        <v>18</v>
      </c>
      <c r="P1085">
        <v>2</v>
      </c>
      <c r="Q1085">
        <v>1</v>
      </c>
      <c r="R1085">
        <v>1</v>
      </c>
      <c r="S1085">
        <v>3</v>
      </c>
      <c r="T1085">
        <v>3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t="s">
        <v>30</v>
      </c>
      <c r="AC1085" s="13">
        <f>SUM(Table13[[#This Row],[MntWines]:[MntGoldProds]])</f>
        <v>54</v>
      </c>
      <c r="AD1085" s="13">
        <f>AVERAGE(Table13[[#This Row],[MntWines]:[MntGoldProds]])</f>
        <v>9</v>
      </c>
      <c r="AG1085">
        <f>SUM(Table13[[#This Row],[NumDealsPurchases]:[NumStorePurchases]])</f>
        <v>7</v>
      </c>
      <c r="AH1085" s="14">
        <f>44232-Table13[[#This Row],[Dt_Customer]]</f>
        <v>2503</v>
      </c>
      <c r="AJ1085" s="13">
        <f>Table13[[#This Row],[NumDealsPurchases]]/Table13[[#This Row],[Total Number of Purchases]]*100</f>
        <v>28.571428571428569</v>
      </c>
      <c r="AK1085">
        <f>6-ROUNDUP(_xlfn.PERCENTRANK.INC(Table13[Recency],Table13[[#This Row],[Recency]])*5, 0)</f>
        <v>1</v>
      </c>
      <c r="AL1085" s="15">
        <f>ROUNDUP(_xlfn.PERCENTRANK.INC(Table13[Total Number of Purchases],Table13[[#This Row],[Total Number of Purchases]])*5,0)</f>
        <v>1</v>
      </c>
      <c r="AM1085" s="15">
        <f>ROUNDUP(_xlfn.PERCENTRANK.INC(Table13[Total Spend],Table13[[#This Row],[Total Spend]])*5,0)</f>
        <v>1</v>
      </c>
      <c r="AN1085" s="15" t="str">
        <f>Table13[[#This Row],[Recency Score]]&amp;Table13[[#This Row],[Frequency Score]]&amp;Table13[[#This Row],[Monetary Score]]</f>
        <v>111</v>
      </c>
      <c r="AO1085" s="15" t="str">
        <f>IF(AN1085="555","Champions",
IF(AND(LEFT(AN1085,1)="5", MID(AN1085,2,1)&gt;="3"),"Loyal Customers",
IF(MID(AN1085,2,1)="5","Frequent Buyers",
IF(RIGHT(AN1085,1)="5","Big Spenders",
IF(LEFT(AN1085,1)="4","Potential Loyalists",
IF(LEFT(AN1085,1)="3","Needs Attention",
IF(LEFT(AN1085,1)="2","About to Sleep",
IF(LEFT(AN1085,1)="1","Lost",
IF(LEFT(AN1085,1)&lt;="2","At Risk","Others")))))))))</f>
        <v>Lost</v>
      </c>
    </row>
    <row r="1086" spans="1:41" x14ac:dyDescent="0.3">
      <c r="A1086">
        <v>7947</v>
      </c>
      <c r="B1086">
        <v>1969</v>
      </c>
      <c r="C1086" t="s">
        <v>28</v>
      </c>
      <c r="D1086" t="s">
        <v>33</v>
      </c>
      <c r="E1086">
        <v>42231</v>
      </c>
      <c r="F1086">
        <v>1</v>
      </c>
      <c r="G1086">
        <v>1</v>
      </c>
      <c r="H1086" s="1">
        <v>41723</v>
      </c>
      <c r="I1086">
        <v>99</v>
      </c>
      <c r="J1086">
        <v>24</v>
      </c>
      <c r="K1086">
        <v>0</v>
      </c>
      <c r="L1086">
        <v>8</v>
      </c>
      <c r="M1086">
        <v>0</v>
      </c>
      <c r="N1086">
        <v>1</v>
      </c>
      <c r="O1086">
        <v>4</v>
      </c>
      <c r="P1086">
        <v>1</v>
      </c>
      <c r="Q1086">
        <v>1</v>
      </c>
      <c r="R1086">
        <v>0</v>
      </c>
      <c r="S1086">
        <v>3</v>
      </c>
      <c r="T1086">
        <v>5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 t="s">
        <v>30</v>
      </c>
      <c r="AC1086" s="13">
        <f>SUM(Table13[[#This Row],[MntWines]:[MntGoldProds]])</f>
        <v>37</v>
      </c>
      <c r="AD1086" s="13">
        <f>AVERAGE(Table13[[#This Row],[MntWines]:[MntGoldProds]])</f>
        <v>6.166666666666667</v>
      </c>
      <c r="AG1086">
        <f>SUM(Table13[[#This Row],[NumDealsPurchases]:[NumStorePurchases]])</f>
        <v>5</v>
      </c>
      <c r="AH1086" s="14">
        <f>44232-Table13[[#This Row],[Dt_Customer]]</f>
        <v>2509</v>
      </c>
      <c r="AJ1086" s="13">
        <f>Table13[[#This Row],[NumDealsPurchases]]/Table13[[#This Row],[Total Number of Purchases]]*100</f>
        <v>20</v>
      </c>
      <c r="AK1086">
        <f>6-ROUNDUP(_xlfn.PERCENTRANK.INC(Table13[Recency],Table13[[#This Row],[Recency]])*5, 0)</f>
        <v>1</v>
      </c>
      <c r="AL1086" s="15">
        <f>ROUNDUP(_xlfn.PERCENTRANK.INC(Table13[Total Number of Purchases],Table13[[#This Row],[Total Number of Purchases]])*5,0)</f>
        <v>1</v>
      </c>
      <c r="AM1086" s="15">
        <f>ROUNDUP(_xlfn.PERCENTRANK.INC(Table13[Total Spend],Table13[[#This Row],[Total Spend]])*5,0)</f>
        <v>1</v>
      </c>
      <c r="AN1086" s="15" t="str">
        <f>Table13[[#This Row],[Recency Score]]&amp;Table13[[#This Row],[Frequency Score]]&amp;Table13[[#This Row],[Monetary Score]]</f>
        <v>111</v>
      </c>
      <c r="AO1086" s="15" t="str">
        <f>IF(AN1086="555","Champions",
IF(AND(LEFT(AN1086,1)="5", MID(AN1086,2,1)&gt;="3"),"Loyal Customers",
IF(MID(AN1086,2,1)="5","Frequent Buyers",
IF(RIGHT(AN1086,1)="5","Big Spenders",
IF(LEFT(AN1086,1)="4","Potential Loyalists",
IF(LEFT(AN1086,1)="3","Needs Attention",
IF(LEFT(AN1086,1)="2","About to Sleep",
IF(LEFT(AN1086,1)="1","Lost",
IF(LEFT(AN1086,1)&lt;="2","At Risk","Others")))))))))</f>
        <v>Lost</v>
      </c>
    </row>
    <row r="1087" spans="1:41" x14ac:dyDescent="0.3">
      <c r="A1087">
        <v>7326</v>
      </c>
      <c r="B1087">
        <v>1971</v>
      </c>
      <c r="C1087" t="s">
        <v>41</v>
      </c>
      <c r="D1087" t="s">
        <v>33</v>
      </c>
      <c r="E1087">
        <v>56850</v>
      </c>
      <c r="F1087">
        <v>0</v>
      </c>
      <c r="G1087">
        <v>1</v>
      </c>
      <c r="H1087" s="1">
        <v>41721</v>
      </c>
      <c r="I1087">
        <v>83</v>
      </c>
      <c r="J1087">
        <v>34</v>
      </c>
      <c r="K1087">
        <v>1</v>
      </c>
      <c r="L1087">
        <v>19</v>
      </c>
      <c r="M1087">
        <v>2</v>
      </c>
      <c r="N1087">
        <v>7</v>
      </c>
      <c r="O1087">
        <v>0</v>
      </c>
      <c r="P1087">
        <v>1</v>
      </c>
      <c r="Q1087">
        <v>1</v>
      </c>
      <c r="R1087">
        <v>1</v>
      </c>
      <c r="S1087">
        <v>3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 t="s">
        <v>32</v>
      </c>
      <c r="AC1087" s="13">
        <f>SUM(Table13[[#This Row],[MntWines]:[MntGoldProds]])</f>
        <v>63</v>
      </c>
      <c r="AD1087" s="13">
        <f>AVERAGE(Table13[[#This Row],[MntWines]:[MntGoldProds]])</f>
        <v>10.5</v>
      </c>
      <c r="AG1087">
        <f>SUM(Table13[[#This Row],[NumDealsPurchases]:[NumStorePurchases]])</f>
        <v>6</v>
      </c>
      <c r="AH1087" s="14">
        <f>44232-Table13[[#This Row],[Dt_Customer]]</f>
        <v>2511</v>
      </c>
      <c r="AJ1087" s="13">
        <f>Table13[[#This Row],[NumDealsPurchases]]/Table13[[#This Row],[Total Number of Purchases]]*100</f>
        <v>16.666666666666664</v>
      </c>
      <c r="AK1087">
        <f>6-ROUNDUP(_xlfn.PERCENTRANK.INC(Table13[Recency],Table13[[#This Row],[Recency]])*5, 0)</f>
        <v>1</v>
      </c>
      <c r="AL1087" s="15">
        <f>ROUNDUP(_xlfn.PERCENTRANK.INC(Table13[Total Number of Purchases],Table13[[#This Row],[Total Number of Purchases]])*5,0)</f>
        <v>1</v>
      </c>
      <c r="AM1087" s="15">
        <f>ROUNDUP(_xlfn.PERCENTRANK.INC(Table13[Total Spend],Table13[[#This Row],[Total Spend]])*5,0)</f>
        <v>2</v>
      </c>
      <c r="AN1087" s="15" t="str">
        <f>Table13[[#This Row],[Recency Score]]&amp;Table13[[#This Row],[Frequency Score]]&amp;Table13[[#This Row],[Monetary Score]]</f>
        <v>112</v>
      </c>
      <c r="AO1087" s="15" t="str">
        <f>IF(AN1087="555","Champions",
IF(AND(LEFT(AN1087,1)="5", MID(AN1087,2,1)&gt;="3"),"Loyal Customers",
IF(MID(AN1087,2,1)="5","Frequent Buyers",
IF(RIGHT(AN1087,1)="5","Big Spenders",
IF(LEFT(AN1087,1)="4","Potential Loyalists",
IF(LEFT(AN1087,1)="3","Needs Attention",
IF(LEFT(AN1087,1)="2","About to Sleep",
IF(LEFT(AN1087,1)="1","Lost",
IF(LEFT(AN1087,1)&lt;="2","At Risk","Others")))))))))</f>
        <v>Lost</v>
      </c>
    </row>
    <row r="1088" spans="1:41" x14ac:dyDescent="0.3">
      <c r="A1088">
        <v>5896</v>
      </c>
      <c r="B1088">
        <v>1987</v>
      </c>
      <c r="C1088" t="s">
        <v>41</v>
      </c>
      <c r="D1088" t="s">
        <v>33</v>
      </c>
      <c r="E1088">
        <v>73395</v>
      </c>
      <c r="F1088">
        <v>0</v>
      </c>
      <c r="G1088">
        <v>0</v>
      </c>
      <c r="H1088" s="1">
        <v>41716</v>
      </c>
      <c r="I1088">
        <v>94</v>
      </c>
      <c r="J1088">
        <v>272</v>
      </c>
      <c r="K1088">
        <v>7</v>
      </c>
      <c r="L1088">
        <v>80</v>
      </c>
      <c r="M1088">
        <v>20</v>
      </c>
      <c r="N1088">
        <v>7</v>
      </c>
      <c r="O1088">
        <v>11</v>
      </c>
      <c r="P1088">
        <v>1</v>
      </c>
      <c r="Q1088">
        <v>4</v>
      </c>
      <c r="R1088">
        <v>4</v>
      </c>
      <c r="S1088">
        <v>6</v>
      </c>
      <c r="T1088">
        <v>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 t="s">
        <v>30</v>
      </c>
      <c r="AC1088" s="13">
        <f>SUM(Table13[[#This Row],[MntWines]:[MntGoldProds]])</f>
        <v>397</v>
      </c>
      <c r="AD1088" s="13">
        <f>AVERAGE(Table13[[#This Row],[MntWines]:[MntGoldProds]])</f>
        <v>66.166666666666671</v>
      </c>
      <c r="AG1088">
        <f>SUM(Table13[[#This Row],[NumDealsPurchases]:[NumStorePurchases]])</f>
        <v>15</v>
      </c>
      <c r="AH1088" s="14">
        <f>44232-Table13[[#This Row],[Dt_Customer]]</f>
        <v>2516</v>
      </c>
      <c r="AJ1088" s="13">
        <f>Table13[[#This Row],[NumDealsPurchases]]/Table13[[#This Row],[Total Number of Purchases]]*100</f>
        <v>6.666666666666667</v>
      </c>
      <c r="AK1088">
        <f>6-ROUNDUP(_xlfn.PERCENTRANK.INC(Table13[Recency],Table13[[#This Row],[Recency]])*5, 0)</f>
        <v>1</v>
      </c>
      <c r="AL1088" s="15">
        <f>ROUNDUP(_xlfn.PERCENTRANK.INC(Table13[Total Number of Purchases],Table13[[#This Row],[Total Number of Purchases]])*5,0)</f>
        <v>3</v>
      </c>
      <c r="AM1088" s="15">
        <f>ROUNDUP(_xlfn.PERCENTRANK.INC(Table13[Total Spend],Table13[[#This Row],[Total Spend]])*5,0)</f>
        <v>3</v>
      </c>
      <c r="AN1088" s="15" t="str">
        <f>Table13[[#This Row],[Recency Score]]&amp;Table13[[#This Row],[Frequency Score]]&amp;Table13[[#This Row],[Monetary Score]]</f>
        <v>133</v>
      </c>
      <c r="AO1088" s="15" t="str">
        <f>IF(AN1088="555","Champions",
IF(AND(LEFT(AN1088,1)="5", MID(AN1088,2,1)&gt;="3"),"Loyal Customers",
IF(MID(AN1088,2,1)="5","Frequent Buyers",
IF(RIGHT(AN1088,1)="5","Big Spenders",
IF(LEFT(AN1088,1)="4","Potential Loyalists",
IF(LEFT(AN1088,1)="3","Needs Attention",
IF(LEFT(AN1088,1)="2","About to Sleep",
IF(LEFT(AN1088,1)="1","Lost",
IF(LEFT(AN1088,1)&lt;="2","At Risk","Others")))))))))</f>
        <v>Lost</v>
      </c>
    </row>
    <row r="1089" spans="1:41" x14ac:dyDescent="0.3">
      <c r="A1089">
        <v>2106</v>
      </c>
      <c r="B1089">
        <v>1974</v>
      </c>
      <c r="C1089" t="s">
        <v>38</v>
      </c>
      <c r="D1089" t="s">
        <v>33</v>
      </c>
      <c r="E1089">
        <v>20130</v>
      </c>
      <c r="F1089">
        <v>0</v>
      </c>
      <c r="G1089">
        <v>0</v>
      </c>
      <c r="H1089" s="1">
        <v>41715</v>
      </c>
      <c r="I1089">
        <v>99</v>
      </c>
      <c r="J1089">
        <v>0</v>
      </c>
      <c r="K1089">
        <v>6</v>
      </c>
      <c r="L1089">
        <v>3</v>
      </c>
      <c r="M1089">
        <v>7</v>
      </c>
      <c r="N1089">
        <v>6</v>
      </c>
      <c r="O1089">
        <v>12</v>
      </c>
      <c r="P1089">
        <v>1</v>
      </c>
      <c r="Q1089">
        <v>1</v>
      </c>
      <c r="R1089">
        <v>0</v>
      </c>
      <c r="S1089">
        <v>3</v>
      </c>
      <c r="T1089">
        <v>8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 t="s">
        <v>30</v>
      </c>
      <c r="AC1089" s="13">
        <f>SUM(Table13[[#This Row],[MntWines]:[MntGoldProds]])</f>
        <v>34</v>
      </c>
      <c r="AD1089" s="13">
        <f>AVERAGE(Table13[[#This Row],[MntWines]:[MntGoldProds]])</f>
        <v>5.666666666666667</v>
      </c>
      <c r="AG1089">
        <f>SUM(Table13[[#This Row],[NumDealsPurchases]:[NumStorePurchases]])</f>
        <v>5</v>
      </c>
      <c r="AH1089" s="14">
        <f>44232-Table13[[#This Row],[Dt_Customer]]</f>
        <v>2517</v>
      </c>
      <c r="AJ1089" s="13">
        <f>Table13[[#This Row],[NumDealsPurchases]]/Table13[[#This Row],[Total Number of Purchases]]*100</f>
        <v>20</v>
      </c>
      <c r="AK1089">
        <f>6-ROUNDUP(_xlfn.PERCENTRANK.INC(Table13[Recency],Table13[[#This Row],[Recency]])*5, 0)</f>
        <v>1</v>
      </c>
      <c r="AL1089" s="15">
        <f>ROUNDUP(_xlfn.PERCENTRANK.INC(Table13[Total Number of Purchases],Table13[[#This Row],[Total Number of Purchases]])*5,0)</f>
        <v>1</v>
      </c>
      <c r="AM1089" s="15">
        <f>ROUNDUP(_xlfn.PERCENTRANK.INC(Table13[Total Spend],Table13[[#This Row],[Total Spend]])*5,0)</f>
        <v>1</v>
      </c>
      <c r="AN1089" s="15" t="str">
        <f>Table13[[#This Row],[Recency Score]]&amp;Table13[[#This Row],[Frequency Score]]&amp;Table13[[#This Row],[Monetary Score]]</f>
        <v>111</v>
      </c>
      <c r="AO1089" s="15" t="str">
        <f>IF(AN1089="555","Champions",
IF(AND(LEFT(AN1089,1)="5", MID(AN1089,2,1)&gt;="3"),"Loyal Customers",
IF(MID(AN1089,2,1)="5","Frequent Buyers",
IF(RIGHT(AN1089,1)="5","Big Spenders",
IF(LEFT(AN1089,1)="4","Potential Loyalists",
IF(LEFT(AN1089,1)="3","Needs Attention",
IF(LEFT(AN1089,1)="2","About to Sleep",
IF(LEFT(AN1089,1)="1","Lost",
IF(LEFT(AN1089,1)&lt;="2","At Risk","Others")))))))))</f>
        <v>Lost</v>
      </c>
    </row>
    <row r="1090" spans="1:41" x14ac:dyDescent="0.3">
      <c r="A1090">
        <v>3363</v>
      </c>
      <c r="B1090">
        <v>1974</v>
      </c>
      <c r="C1090" t="s">
        <v>38</v>
      </c>
      <c r="D1090" t="s">
        <v>33</v>
      </c>
      <c r="E1090">
        <v>20130</v>
      </c>
      <c r="F1090">
        <v>0</v>
      </c>
      <c r="G1090">
        <v>0</v>
      </c>
      <c r="H1090" s="1">
        <v>41715</v>
      </c>
      <c r="I1090">
        <v>99</v>
      </c>
      <c r="J1090">
        <v>0</v>
      </c>
      <c r="K1090">
        <v>6</v>
      </c>
      <c r="L1090">
        <v>3</v>
      </c>
      <c r="M1090">
        <v>7</v>
      </c>
      <c r="N1090">
        <v>6</v>
      </c>
      <c r="O1090">
        <v>12</v>
      </c>
      <c r="P1090">
        <v>1</v>
      </c>
      <c r="Q1090">
        <v>1</v>
      </c>
      <c r="R1090">
        <v>0</v>
      </c>
      <c r="S1090">
        <v>3</v>
      </c>
      <c r="T1090">
        <v>8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 t="s">
        <v>30</v>
      </c>
      <c r="AC1090" s="13">
        <f>SUM(Table13[[#This Row],[MntWines]:[MntGoldProds]])</f>
        <v>34</v>
      </c>
      <c r="AD1090" s="13">
        <f>AVERAGE(Table13[[#This Row],[MntWines]:[MntGoldProds]])</f>
        <v>5.666666666666667</v>
      </c>
      <c r="AG1090">
        <f>SUM(Table13[[#This Row],[NumDealsPurchases]:[NumStorePurchases]])</f>
        <v>5</v>
      </c>
      <c r="AH1090" s="14">
        <f>44232-Table13[[#This Row],[Dt_Customer]]</f>
        <v>2517</v>
      </c>
      <c r="AJ1090" s="13">
        <f>Table13[[#This Row],[NumDealsPurchases]]/Table13[[#This Row],[Total Number of Purchases]]*100</f>
        <v>20</v>
      </c>
      <c r="AK1090">
        <f>6-ROUNDUP(_xlfn.PERCENTRANK.INC(Table13[Recency],Table13[[#This Row],[Recency]])*5, 0)</f>
        <v>1</v>
      </c>
      <c r="AL1090" s="15">
        <f>ROUNDUP(_xlfn.PERCENTRANK.INC(Table13[Total Number of Purchases],Table13[[#This Row],[Total Number of Purchases]])*5,0)</f>
        <v>1</v>
      </c>
      <c r="AM1090" s="15">
        <f>ROUNDUP(_xlfn.PERCENTRANK.INC(Table13[Total Spend],Table13[[#This Row],[Total Spend]])*5,0)</f>
        <v>1</v>
      </c>
      <c r="AN1090" s="15" t="str">
        <f>Table13[[#This Row],[Recency Score]]&amp;Table13[[#This Row],[Frequency Score]]&amp;Table13[[#This Row],[Monetary Score]]</f>
        <v>111</v>
      </c>
      <c r="AO1090" s="15" t="str">
        <f>IF(AN1090="555","Champions",
IF(AND(LEFT(AN1090,1)="5", MID(AN1090,2,1)&gt;="3"),"Loyal Customers",
IF(MID(AN1090,2,1)="5","Frequent Buyers",
IF(RIGHT(AN1090,1)="5","Big Spenders",
IF(LEFT(AN1090,1)="4","Potential Loyalists",
IF(LEFT(AN1090,1)="3","Needs Attention",
IF(LEFT(AN1090,1)="2","About to Sleep",
IF(LEFT(AN1090,1)="1","Lost",
IF(LEFT(AN1090,1)&lt;="2","At Risk","Others")))))))))</f>
        <v>Lost</v>
      </c>
    </row>
    <row r="1091" spans="1:41" x14ac:dyDescent="0.3">
      <c r="A1091">
        <v>2986</v>
      </c>
      <c r="B1091">
        <v>1976</v>
      </c>
      <c r="C1091" t="s">
        <v>28</v>
      </c>
      <c r="D1091" t="s">
        <v>33</v>
      </c>
      <c r="E1091">
        <v>30772</v>
      </c>
      <c r="F1091">
        <v>1</v>
      </c>
      <c r="G1091">
        <v>1</v>
      </c>
      <c r="H1091" s="1">
        <v>41710</v>
      </c>
      <c r="I1091">
        <v>89</v>
      </c>
      <c r="J1091">
        <v>7</v>
      </c>
      <c r="K1091">
        <v>2</v>
      </c>
      <c r="L1091">
        <v>4</v>
      </c>
      <c r="M1091">
        <v>2</v>
      </c>
      <c r="N1091">
        <v>1</v>
      </c>
      <c r="O1091">
        <v>4</v>
      </c>
      <c r="P1091">
        <v>1</v>
      </c>
      <c r="Q1091">
        <v>1</v>
      </c>
      <c r="R1091">
        <v>0</v>
      </c>
      <c r="S1091">
        <v>2</v>
      </c>
      <c r="T1091">
        <v>6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 t="s">
        <v>32</v>
      </c>
      <c r="AC1091" s="13">
        <f>SUM(Table13[[#This Row],[MntWines]:[MntGoldProds]])</f>
        <v>20</v>
      </c>
      <c r="AD1091" s="13">
        <f>AVERAGE(Table13[[#This Row],[MntWines]:[MntGoldProds]])</f>
        <v>3.3333333333333335</v>
      </c>
      <c r="AG1091">
        <f>SUM(Table13[[#This Row],[NumDealsPurchases]:[NumStorePurchases]])</f>
        <v>4</v>
      </c>
      <c r="AH1091" s="14">
        <f>44232-Table13[[#This Row],[Dt_Customer]]</f>
        <v>2522</v>
      </c>
      <c r="AJ1091" s="13">
        <f>Table13[[#This Row],[NumDealsPurchases]]/Table13[[#This Row],[Total Number of Purchases]]*100</f>
        <v>25</v>
      </c>
      <c r="AK1091">
        <f>6-ROUNDUP(_xlfn.PERCENTRANK.INC(Table13[Recency],Table13[[#This Row],[Recency]])*5, 0)</f>
        <v>1</v>
      </c>
      <c r="AL1091" s="15">
        <f>ROUNDUP(_xlfn.PERCENTRANK.INC(Table13[Total Number of Purchases],Table13[[#This Row],[Total Number of Purchases]])*5,0)</f>
        <v>1</v>
      </c>
      <c r="AM1091" s="15">
        <f>ROUNDUP(_xlfn.PERCENTRANK.INC(Table13[Total Spend],Table13[[#This Row],[Total Spend]])*5,0)</f>
        <v>1</v>
      </c>
      <c r="AN1091" s="15" t="str">
        <f>Table13[[#This Row],[Recency Score]]&amp;Table13[[#This Row],[Frequency Score]]&amp;Table13[[#This Row],[Monetary Score]]</f>
        <v>111</v>
      </c>
      <c r="AO1091" s="15" t="str">
        <f>IF(AN1091="555","Champions",
IF(AND(LEFT(AN1091,1)="5", MID(AN1091,2,1)&gt;="3"),"Loyal Customers",
IF(MID(AN1091,2,1)="5","Frequent Buyers",
IF(RIGHT(AN1091,1)="5","Big Spenders",
IF(LEFT(AN1091,1)="4","Potential Loyalists",
IF(LEFT(AN1091,1)="3","Needs Attention",
IF(LEFT(AN1091,1)="2","About to Sleep",
IF(LEFT(AN1091,1)="1","Lost",
IF(LEFT(AN1091,1)&lt;="2","At Risk","Others")))))))))</f>
        <v>Lost</v>
      </c>
    </row>
    <row r="1092" spans="1:41" x14ac:dyDescent="0.3">
      <c r="A1092">
        <v>231</v>
      </c>
      <c r="B1092">
        <v>1956</v>
      </c>
      <c r="C1092" t="s">
        <v>41</v>
      </c>
      <c r="D1092" t="s">
        <v>35</v>
      </c>
      <c r="E1092">
        <v>28839</v>
      </c>
      <c r="F1092">
        <v>1</v>
      </c>
      <c r="G1092">
        <v>1</v>
      </c>
      <c r="H1092" s="1">
        <v>41709</v>
      </c>
      <c r="I1092">
        <v>86</v>
      </c>
      <c r="J1092">
        <v>24</v>
      </c>
      <c r="K1092">
        <v>0</v>
      </c>
      <c r="L1092">
        <v>7</v>
      </c>
      <c r="M1092">
        <v>0</v>
      </c>
      <c r="N1092">
        <v>0</v>
      </c>
      <c r="O1092">
        <v>1</v>
      </c>
      <c r="P1092">
        <v>2</v>
      </c>
      <c r="Q1092">
        <v>2</v>
      </c>
      <c r="R1092">
        <v>0</v>
      </c>
      <c r="S1092">
        <v>3</v>
      </c>
      <c r="T1092">
        <v>5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 t="s">
        <v>30</v>
      </c>
      <c r="AC1092" s="13">
        <f>SUM(Table13[[#This Row],[MntWines]:[MntGoldProds]])</f>
        <v>32</v>
      </c>
      <c r="AD1092" s="13">
        <f>AVERAGE(Table13[[#This Row],[MntWines]:[MntGoldProds]])</f>
        <v>5.333333333333333</v>
      </c>
      <c r="AG1092">
        <f>SUM(Table13[[#This Row],[NumDealsPurchases]:[NumStorePurchases]])</f>
        <v>7</v>
      </c>
      <c r="AH1092" s="14">
        <f>44232-Table13[[#This Row],[Dt_Customer]]</f>
        <v>2523</v>
      </c>
      <c r="AJ1092" s="13">
        <f>Table13[[#This Row],[NumDealsPurchases]]/Table13[[#This Row],[Total Number of Purchases]]*100</f>
        <v>28.571428571428569</v>
      </c>
      <c r="AK1092">
        <f>6-ROUNDUP(_xlfn.PERCENTRANK.INC(Table13[Recency],Table13[[#This Row],[Recency]])*5, 0)</f>
        <v>1</v>
      </c>
      <c r="AL1092" s="15">
        <f>ROUNDUP(_xlfn.PERCENTRANK.INC(Table13[Total Number of Purchases],Table13[[#This Row],[Total Number of Purchases]])*5,0)</f>
        <v>1</v>
      </c>
      <c r="AM1092" s="15">
        <f>ROUNDUP(_xlfn.PERCENTRANK.INC(Table13[Total Spend],Table13[[#This Row],[Total Spend]])*5,0)</f>
        <v>1</v>
      </c>
      <c r="AN1092" s="15" t="str">
        <f>Table13[[#This Row],[Recency Score]]&amp;Table13[[#This Row],[Frequency Score]]&amp;Table13[[#This Row],[Monetary Score]]</f>
        <v>111</v>
      </c>
      <c r="AO1092" s="15" t="str">
        <f>IF(AN1092="555","Champions",
IF(AND(LEFT(AN1092,1)="5", MID(AN1092,2,1)&gt;="3"),"Loyal Customers",
IF(MID(AN1092,2,1)="5","Frequent Buyers",
IF(RIGHT(AN1092,1)="5","Big Spenders",
IF(LEFT(AN1092,1)="4","Potential Loyalists",
IF(LEFT(AN1092,1)="3","Needs Attention",
IF(LEFT(AN1092,1)="2","About to Sleep",
IF(LEFT(AN1092,1)="1","Lost",
IF(LEFT(AN1092,1)&lt;="2","At Risk","Others")))))))))</f>
        <v>Lost</v>
      </c>
    </row>
    <row r="1093" spans="1:41" x14ac:dyDescent="0.3">
      <c r="A1093">
        <v>8541</v>
      </c>
      <c r="B1093">
        <v>1990</v>
      </c>
      <c r="C1093" t="s">
        <v>38</v>
      </c>
      <c r="D1093" t="s">
        <v>33</v>
      </c>
      <c r="E1093">
        <v>24683</v>
      </c>
      <c r="F1093">
        <v>1</v>
      </c>
      <c r="G1093">
        <v>0</v>
      </c>
      <c r="H1093" s="1">
        <v>41706</v>
      </c>
      <c r="I1093">
        <v>98</v>
      </c>
      <c r="J1093">
        <v>8</v>
      </c>
      <c r="K1093">
        <v>4</v>
      </c>
      <c r="L1093">
        <v>10</v>
      </c>
      <c r="M1093">
        <v>6</v>
      </c>
      <c r="N1093">
        <v>7</v>
      </c>
      <c r="O1093">
        <v>6</v>
      </c>
      <c r="P1093">
        <v>2</v>
      </c>
      <c r="Q1093">
        <v>2</v>
      </c>
      <c r="R1093">
        <v>0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 t="s">
        <v>30</v>
      </c>
      <c r="AC1093" s="13">
        <f>SUM(Table13[[#This Row],[MntWines]:[MntGoldProds]])</f>
        <v>41</v>
      </c>
      <c r="AD1093" s="13">
        <f>AVERAGE(Table13[[#This Row],[MntWines]:[MntGoldProds]])</f>
        <v>6.833333333333333</v>
      </c>
      <c r="AG1093">
        <f>SUM(Table13[[#This Row],[NumDealsPurchases]:[NumStorePurchases]])</f>
        <v>8</v>
      </c>
      <c r="AH1093" s="14">
        <f>44232-Table13[[#This Row],[Dt_Customer]]</f>
        <v>2526</v>
      </c>
      <c r="AJ1093" s="13">
        <f>Table13[[#This Row],[NumDealsPurchases]]/Table13[[#This Row],[Total Number of Purchases]]*100</f>
        <v>25</v>
      </c>
      <c r="AK1093">
        <f>6-ROUNDUP(_xlfn.PERCENTRANK.INC(Table13[Recency],Table13[[#This Row],[Recency]])*5, 0)</f>
        <v>1</v>
      </c>
      <c r="AL1093" s="15">
        <f>ROUNDUP(_xlfn.PERCENTRANK.INC(Table13[Total Number of Purchases],Table13[[#This Row],[Total Number of Purchases]])*5,0)</f>
        <v>2</v>
      </c>
      <c r="AM1093" s="15">
        <f>ROUNDUP(_xlfn.PERCENTRANK.INC(Table13[Total Spend],Table13[[#This Row],[Total Spend]])*5,0)</f>
        <v>1</v>
      </c>
      <c r="AN1093" s="15" t="str">
        <f>Table13[[#This Row],[Recency Score]]&amp;Table13[[#This Row],[Frequency Score]]&amp;Table13[[#This Row],[Monetary Score]]</f>
        <v>121</v>
      </c>
      <c r="AO1093" s="15" t="str">
        <f>IF(AN1093="555","Champions",
IF(AND(LEFT(AN1093,1)="5", MID(AN1093,2,1)&gt;="3"),"Loyal Customers",
IF(MID(AN1093,2,1)="5","Frequent Buyers",
IF(RIGHT(AN1093,1)="5","Big Spenders",
IF(LEFT(AN1093,1)="4","Potential Loyalists",
IF(LEFT(AN1093,1)="3","Needs Attention",
IF(LEFT(AN1093,1)="2","About to Sleep",
IF(LEFT(AN1093,1)="1","Lost",
IF(LEFT(AN1093,1)&lt;="2","At Risk","Others")))))))))</f>
        <v>Lost</v>
      </c>
    </row>
    <row r="1094" spans="1:41" x14ac:dyDescent="0.3">
      <c r="A1094">
        <v>4832</v>
      </c>
      <c r="B1094">
        <v>1979</v>
      </c>
      <c r="C1094" t="s">
        <v>28</v>
      </c>
      <c r="D1094" t="s">
        <v>33</v>
      </c>
      <c r="E1094">
        <v>27244</v>
      </c>
      <c r="F1094">
        <v>1</v>
      </c>
      <c r="G1094">
        <v>0</v>
      </c>
      <c r="H1094" s="1">
        <v>41705</v>
      </c>
      <c r="I1094">
        <v>84</v>
      </c>
      <c r="J1094">
        <v>6</v>
      </c>
      <c r="K1094">
        <v>5</v>
      </c>
      <c r="L1094">
        <v>17</v>
      </c>
      <c r="M1094">
        <v>3</v>
      </c>
      <c r="N1094">
        <v>24</v>
      </c>
      <c r="O1094">
        <v>46</v>
      </c>
      <c r="P1094">
        <v>2</v>
      </c>
      <c r="Q1094">
        <v>2</v>
      </c>
      <c r="R1094">
        <v>2</v>
      </c>
      <c r="S1094">
        <v>2</v>
      </c>
      <c r="T1094">
        <v>7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 t="s">
        <v>30</v>
      </c>
      <c r="AC1094" s="13">
        <f>SUM(Table13[[#This Row],[MntWines]:[MntGoldProds]])</f>
        <v>101</v>
      </c>
      <c r="AD1094" s="13">
        <f>AVERAGE(Table13[[#This Row],[MntWines]:[MntGoldProds]])</f>
        <v>16.833333333333332</v>
      </c>
      <c r="AG1094">
        <f>SUM(Table13[[#This Row],[NumDealsPurchases]:[NumStorePurchases]])</f>
        <v>8</v>
      </c>
      <c r="AH1094" s="14">
        <f>44232-Table13[[#This Row],[Dt_Customer]]</f>
        <v>2527</v>
      </c>
      <c r="AJ1094" s="13">
        <f>Table13[[#This Row],[NumDealsPurchases]]/Table13[[#This Row],[Total Number of Purchases]]*100</f>
        <v>25</v>
      </c>
      <c r="AK1094">
        <f>6-ROUNDUP(_xlfn.PERCENTRANK.INC(Table13[Recency],Table13[[#This Row],[Recency]])*5, 0)</f>
        <v>1</v>
      </c>
      <c r="AL1094" s="15">
        <f>ROUNDUP(_xlfn.PERCENTRANK.INC(Table13[Total Number of Purchases],Table13[[#This Row],[Total Number of Purchases]])*5,0)</f>
        <v>2</v>
      </c>
      <c r="AM1094" s="15">
        <f>ROUNDUP(_xlfn.PERCENTRANK.INC(Table13[Total Spend],Table13[[#This Row],[Total Spend]])*5,0)</f>
        <v>2</v>
      </c>
      <c r="AN1094" s="15" t="str">
        <f>Table13[[#This Row],[Recency Score]]&amp;Table13[[#This Row],[Frequency Score]]&amp;Table13[[#This Row],[Monetary Score]]</f>
        <v>122</v>
      </c>
      <c r="AO1094" s="15" t="str">
        <f>IF(AN1094="555","Champions",
IF(AND(LEFT(AN1094,1)="5", MID(AN1094,2,1)&gt;="3"),"Loyal Customers",
IF(MID(AN1094,2,1)="5","Frequent Buyers",
IF(RIGHT(AN1094,1)="5","Big Spenders",
IF(LEFT(AN1094,1)="4","Potential Loyalists",
IF(LEFT(AN1094,1)="3","Needs Attention",
IF(LEFT(AN1094,1)="2","About to Sleep",
IF(LEFT(AN1094,1)="1","Lost",
IF(LEFT(AN1094,1)&lt;="2","At Risk","Others")))))))))</f>
        <v>Lost</v>
      </c>
    </row>
    <row r="1095" spans="1:41" x14ac:dyDescent="0.3">
      <c r="A1095">
        <v>7987</v>
      </c>
      <c r="B1095">
        <v>1969</v>
      </c>
      <c r="C1095" t="s">
        <v>28</v>
      </c>
      <c r="D1095" t="s">
        <v>33</v>
      </c>
      <c r="E1095">
        <v>65747</v>
      </c>
      <c r="F1095">
        <v>0</v>
      </c>
      <c r="G1095">
        <v>1</v>
      </c>
      <c r="H1095" s="1">
        <v>41705</v>
      </c>
      <c r="I1095">
        <v>96</v>
      </c>
      <c r="J1095">
        <v>346</v>
      </c>
      <c r="K1095">
        <v>17</v>
      </c>
      <c r="L1095">
        <v>48</v>
      </c>
      <c r="M1095">
        <v>23</v>
      </c>
      <c r="N1095">
        <v>13</v>
      </c>
      <c r="O1095">
        <v>13</v>
      </c>
      <c r="P1095">
        <v>4</v>
      </c>
      <c r="Q1095">
        <v>8</v>
      </c>
      <c r="R1095">
        <v>1</v>
      </c>
      <c r="S1095">
        <v>6</v>
      </c>
      <c r="T1095">
        <v>6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 t="s">
        <v>32</v>
      </c>
      <c r="AC1095" s="13">
        <f>SUM(Table13[[#This Row],[MntWines]:[MntGoldProds]])</f>
        <v>460</v>
      </c>
      <c r="AD1095" s="13">
        <f>AVERAGE(Table13[[#This Row],[MntWines]:[MntGoldProds]])</f>
        <v>76.666666666666671</v>
      </c>
      <c r="AG1095">
        <f>SUM(Table13[[#This Row],[NumDealsPurchases]:[NumStorePurchases]])</f>
        <v>19</v>
      </c>
      <c r="AH1095" s="14">
        <f>44232-Table13[[#This Row],[Dt_Customer]]</f>
        <v>2527</v>
      </c>
      <c r="AJ1095" s="13">
        <f>Table13[[#This Row],[NumDealsPurchases]]/Table13[[#This Row],[Total Number of Purchases]]*100</f>
        <v>21.052631578947366</v>
      </c>
      <c r="AK1095">
        <f>6-ROUNDUP(_xlfn.PERCENTRANK.INC(Table13[Recency],Table13[[#This Row],[Recency]])*5, 0)</f>
        <v>1</v>
      </c>
      <c r="AL1095" s="15">
        <f>ROUNDUP(_xlfn.PERCENTRANK.INC(Table13[Total Number of Purchases],Table13[[#This Row],[Total Number of Purchases]])*5,0)</f>
        <v>4</v>
      </c>
      <c r="AM1095" s="15">
        <f>ROUNDUP(_xlfn.PERCENTRANK.INC(Table13[Total Spend],Table13[[#This Row],[Total Spend]])*5,0)</f>
        <v>3</v>
      </c>
      <c r="AN1095" s="15" t="str">
        <f>Table13[[#This Row],[Recency Score]]&amp;Table13[[#This Row],[Frequency Score]]&amp;Table13[[#This Row],[Monetary Score]]</f>
        <v>143</v>
      </c>
      <c r="AO1095" s="15" t="str">
        <f>IF(AN1095="555","Champions",
IF(AND(LEFT(AN1095,1)="5", MID(AN1095,2,1)&gt;="3"),"Loyal Customers",
IF(MID(AN1095,2,1)="5","Frequent Buyers",
IF(RIGHT(AN1095,1)="5","Big Spenders",
IF(LEFT(AN1095,1)="4","Potential Loyalists",
IF(LEFT(AN1095,1)="3","Needs Attention",
IF(LEFT(AN1095,1)="2","About to Sleep",
IF(LEFT(AN1095,1)="1","Lost",
IF(LEFT(AN1095,1)&lt;="2","At Risk","Others")))))))))</f>
        <v>Lost</v>
      </c>
    </row>
    <row r="1096" spans="1:41" x14ac:dyDescent="0.3">
      <c r="A1096">
        <v>9697</v>
      </c>
      <c r="B1096">
        <v>1951</v>
      </c>
      <c r="C1096" t="s">
        <v>28</v>
      </c>
      <c r="D1096" t="s">
        <v>33</v>
      </c>
      <c r="E1096">
        <v>53790</v>
      </c>
      <c r="F1096">
        <v>0</v>
      </c>
      <c r="G1096">
        <v>2</v>
      </c>
      <c r="H1096" s="1">
        <v>41704</v>
      </c>
      <c r="I1096">
        <v>86</v>
      </c>
      <c r="J1096">
        <v>335</v>
      </c>
      <c r="K1096">
        <v>42</v>
      </c>
      <c r="L1096">
        <v>127</v>
      </c>
      <c r="M1096">
        <v>28</v>
      </c>
      <c r="N1096">
        <v>5</v>
      </c>
      <c r="O1096">
        <v>5</v>
      </c>
      <c r="P1096">
        <v>3</v>
      </c>
      <c r="Q1096">
        <v>7</v>
      </c>
      <c r="R1096">
        <v>2</v>
      </c>
      <c r="S1096">
        <v>8</v>
      </c>
      <c r="T1096">
        <v>6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 t="s">
        <v>30</v>
      </c>
      <c r="AC1096" s="13">
        <f>SUM(Table13[[#This Row],[MntWines]:[MntGoldProds]])</f>
        <v>542</v>
      </c>
      <c r="AD1096" s="13">
        <f>AVERAGE(Table13[[#This Row],[MntWines]:[MntGoldProds]])</f>
        <v>90.333333333333329</v>
      </c>
      <c r="AG1096">
        <f>SUM(Table13[[#This Row],[NumDealsPurchases]:[NumStorePurchases]])</f>
        <v>20</v>
      </c>
      <c r="AH1096" s="14">
        <f>44232-Table13[[#This Row],[Dt_Customer]]</f>
        <v>2528</v>
      </c>
      <c r="AJ1096" s="13">
        <f>Table13[[#This Row],[NumDealsPurchases]]/Table13[[#This Row],[Total Number of Purchases]]*100</f>
        <v>15</v>
      </c>
      <c r="AK1096">
        <f>6-ROUNDUP(_xlfn.PERCENTRANK.INC(Table13[Recency],Table13[[#This Row],[Recency]])*5, 0)</f>
        <v>1</v>
      </c>
      <c r="AL1096" s="15">
        <f>ROUNDUP(_xlfn.PERCENTRANK.INC(Table13[Total Number of Purchases],Table13[[#This Row],[Total Number of Purchases]])*5,0)</f>
        <v>4</v>
      </c>
      <c r="AM1096" s="15">
        <f>ROUNDUP(_xlfn.PERCENTRANK.INC(Table13[Total Spend],Table13[[#This Row],[Total Spend]])*5,0)</f>
        <v>3</v>
      </c>
      <c r="AN1096" s="15" t="str">
        <f>Table13[[#This Row],[Recency Score]]&amp;Table13[[#This Row],[Frequency Score]]&amp;Table13[[#This Row],[Monetary Score]]</f>
        <v>143</v>
      </c>
      <c r="AO1096" s="15" t="str">
        <f>IF(AN1096="555","Champions",
IF(AND(LEFT(AN1096,1)="5", MID(AN1096,2,1)&gt;="3"),"Loyal Customers",
IF(MID(AN1096,2,1)="5","Frequent Buyers",
IF(RIGHT(AN1096,1)="5","Big Spenders",
IF(LEFT(AN1096,1)="4","Potential Loyalists",
IF(LEFT(AN1096,1)="3","Needs Attention",
IF(LEFT(AN1096,1)="2","About to Sleep",
IF(LEFT(AN1096,1)="1","Lost",
IF(LEFT(AN1096,1)&lt;="2","At Risk","Others")))))))))</f>
        <v>Lost</v>
      </c>
    </row>
    <row r="1097" spans="1:41" x14ac:dyDescent="0.3">
      <c r="A1097">
        <v>6963</v>
      </c>
      <c r="B1097">
        <v>1947</v>
      </c>
      <c r="C1097" t="s">
        <v>28</v>
      </c>
      <c r="D1097" t="s">
        <v>31</v>
      </c>
      <c r="E1097">
        <v>77457</v>
      </c>
      <c r="F1097">
        <v>0</v>
      </c>
      <c r="G1097">
        <v>0</v>
      </c>
      <c r="H1097" s="1">
        <v>41703</v>
      </c>
      <c r="I1097">
        <v>85</v>
      </c>
      <c r="J1097">
        <v>675</v>
      </c>
      <c r="K1097">
        <v>11</v>
      </c>
      <c r="L1097">
        <v>400</v>
      </c>
      <c r="M1097">
        <v>15</v>
      </c>
      <c r="N1097">
        <v>45</v>
      </c>
      <c r="O1097">
        <v>11</v>
      </c>
      <c r="P1097">
        <v>1</v>
      </c>
      <c r="Q1097">
        <v>2</v>
      </c>
      <c r="R1097">
        <v>5</v>
      </c>
      <c r="S1097">
        <v>10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 t="s">
        <v>43</v>
      </c>
      <c r="AC1097" s="13">
        <f>SUM(Table13[[#This Row],[MntWines]:[MntGoldProds]])</f>
        <v>1157</v>
      </c>
      <c r="AD1097" s="13">
        <f>AVERAGE(Table13[[#This Row],[MntWines]:[MntGoldProds]])</f>
        <v>192.83333333333334</v>
      </c>
      <c r="AG1097">
        <f>SUM(Table13[[#This Row],[NumDealsPurchases]:[NumStorePurchases]])</f>
        <v>18</v>
      </c>
      <c r="AH1097" s="14">
        <f>44232-Table13[[#This Row],[Dt_Customer]]</f>
        <v>2529</v>
      </c>
      <c r="AJ1097" s="13">
        <f>Table13[[#This Row],[NumDealsPurchases]]/Table13[[#This Row],[Total Number of Purchases]]*100</f>
        <v>5.5555555555555554</v>
      </c>
      <c r="AK1097">
        <f>6-ROUNDUP(_xlfn.PERCENTRANK.INC(Table13[Recency],Table13[[#This Row],[Recency]])*5, 0)</f>
        <v>1</v>
      </c>
      <c r="AL1097" s="15">
        <f>ROUNDUP(_xlfn.PERCENTRANK.INC(Table13[Total Number of Purchases],Table13[[#This Row],[Total Number of Purchases]])*5,0)</f>
        <v>4</v>
      </c>
      <c r="AM1097" s="15">
        <f>ROUNDUP(_xlfn.PERCENTRANK.INC(Table13[Total Spend],Table13[[#This Row],[Total Spend]])*5,0)</f>
        <v>4</v>
      </c>
      <c r="AN1097" s="15" t="str">
        <f>Table13[[#This Row],[Recency Score]]&amp;Table13[[#This Row],[Frequency Score]]&amp;Table13[[#This Row],[Monetary Score]]</f>
        <v>144</v>
      </c>
      <c r="AO1097" s="15" t="str">
        <f>IF(AN1097="555","Champions",
IF(AND(LEFT(AN1097,1)="5", MID(AN1097,2,1)&gt;="3"),"Loyal Customers",
IF(MID(AN1097,2,1)="5","Frequent Buyers",
IF(RIGHT(AN1097,1)="5","Big Spenders",
IF(LEFT(AN1097,1)="4","Potential Loyalists",
IF(LEFT(AN1097,1)="3","Needs Attention",
IF(LEFT(AN1097,1)="2","About to Sleep",
IF(LEFT(AN1097,1)="1","Lost",
IF(LEFT(AN1097,1)&lt;="2","At Risk","Others")))))))))</f>
        <v>Lost</v>
      </c>
    </row>
    <row r="1098" spans="1:41" x14ac:dyDescent="0.3">
      <c r="A1098">
        <v>10812</v>
      </c>
      <c r="B1098">
        <v>1978</v>
      </c>
      <c r="C1098" t="s">
        <v>37</v>
      </c>
      <c r="D1098" t="s">
        <v>33</v>
      </c>
      <c r="E1098">
        <v>46377</v>
      </c>
      <c r="F1098">
        <v>1</v>
      </c>
      <c r="G1098">
        <v>0</v>
      </c>
      <c r="H1098" s="1">
        <v>41699</v>
      </c>
      <c r="I1098">
        <v>89</v>
      </c>
      <c r="J1098">
        <v>37</v>
      </c>
      <c r="K1098">
        <v>0</v>
      </c>
      <c r="L1098">
        <v>46</v>
      </c>
      <c r="M1098">
        <v>4</v>
      </c>
      <c r="N1098">
        <v>3</v>
      </c>
      <c r="O1098">
        <v>0</v>
      </c>
      <c r="P1098">
        <v>1</v>
      </c>
      <c r="Q1098">
        <v>2</v>
      </c>
      <c r="R1098">
        <v>1</v>
      </c>
      <c r="S1098">
        <v>3</v>
      </c>
      <c r="T1098">
        <v>4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 t="s">
        <v>43</v>
      </c>
      <c r="AC1098" s="13">
        <f>SUM(Table13[[#This Row],[MntWines]:[MntGoldProds]])</f>
        <v>90</v>
      </c>
      <c r="AD1098" s="13">
        <f>AVERAGE(Table13[[#This Row],[MntWines]:[MntGoldProds]])</f>
        <v>15</v>
      </c>
      <c r="AG1098">
        <f>SUM(Table13[[#This Row],[NumDealsPurchases]:[NumStorePurchases]])</f>
        <v>7</v>
      </c>
      <c r="AH1098" s="14">
        <f>44232-Table13[[#This Row],[Dt_Customer]]</f>
        <v>2533</v>
      </c>
      <c r="AJ1098" s="13">
        <f>Table13[[#This Row],[NumDealsPurchases]]/Table13[[#This Row],[Total Number of Purchases]]*100</f>
        <v>14.285714285714285</v>
      </c>
      <c r="AK1098">
        <f>6-ROUNDUP(_xlfn.PERCENTRANK.INC(Table13[Recency],Table13[[#This Row],[Recency]])*5, 0)</f>
        <v>1</v>
      </c>
      <c r="AL1098" s="15">
        <f>ROUNDUP(_xlfn.PERCENTRANK.INC(Table13[Total Number of Purchases],Table13[[#This Row],[Total Number of Purchases]])*5,0)</f>
        <v>1</v>
      </c>
      <c r="AM1098" s="15">
        <f>ROUNDUP(_xlfn.PERCENTRANK.INC(Table13[Total Spend],Table13[[#This Row],[Total Spend]])*5,0)</f>
        <v>2</v>
      </c>
      <c r="AN1098" s="15" t="str">
        <f>Table13[[#This Row],[Recency Score]]&amp;Table13[[#This Row],[Frequency Score]]&amp;Table13[[#This Row],[Monetary Score]]</f>
        <v>112</v>
      </c>
      <c r="AO1098" s="15" t="str">
        <f>IF(AN1098="555","Champions",
IF(AND(LEFT(AN1098,1)="5", MID(AN1098,2,1)&gt;="3"),"Loyal Customers",
IF(MID(AN1098,2,1)="5","Frequent Buyers",
IF(RIGHT(AN1098,1)="5","Big Spenders",
IF(LEFT(AN1098,1)="4","Potential Loyalists",
IF(LEFT(AN1098,1)="3","Needs Attention",
IF(LEFT(AN1098,1)="2","About to Sleep",
IF(LEFT(AN1098,1)="1","Lost",
IF(LEFT(AN1098,1)&lt;="2","At Risk","Others")))))))))</f>
        <v>Lost</v>
      </c>
    </row>
    <row r="1099" spans="1:41" x14ac:dyDescent="0.3">
      <c r="A1099">
        <v>8070</v>
      </c>
      <c r="B1099">
        <v>1973</v>
      </c>
      <c r="C1099" t="s">
        <v>37</v>
      </c>
      <c r="D1099" t="s">
        <v>33</v>
      </c>
      <c r="E1099">
        <v>54222</v>
      </c>
      <c r="F1099">
        <v>0</v>
      </c>
      <c r="G1099">
        <v>1</v>
      </c>
      <c r="H1099" s="1">
        <v>41699</v>
      </c>
      <c r="I1099">
        <v>98</v>
      </c>
      <c r="J1099">
        <v>199</v>
      </c>
      <c r="K1099">
        <v>12</v>
      </c>
      <c r="L1099">
        <v>31</v>
      </c>
      <c r="M1099">
        <v>3</v>
      </c>
      <c r="N1099">
        <v>12</v>
      </c>
      <c r="O1099">
        <v>7</v>
      </c>
      <c r="P1099">
        <v>1</v>
      </c>
      <c r="Q1099">
        <v>3</v>
      </c>
      <c r="R1099">
        <v>3</v>
      </c>
      <c r="S1099">
        <v>5</v>
      </c>
      <c r="T1099">
        <v>3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 t="s">
        <v>30</v>
      </c>
      <c r="AC1099" s="13">
        <f>SUM(Table13[[#This Row],[MntWines]:[MntGoldProds]])</f>
        <v>264</v>
      </c>
      <c r="AD1099" s="13">
        <f>AVERAGE(Table13[[#This Row],[MntWines]:[MntGoldProds]])</f>
        <v>44</v>
      </c>
      <c r="AG1099">
        <f>SUM(Table13[[#This Row],[NumDealsPurchases]:[NumStorePurchases]])</f>
        <v>12</v>
      </c>
      <c r="AH1099" s="14">
        <f>44232-Table13[[#This Row],[Dt_Customer]]</f>
        <v>2533</v>
      </c>
      <c r="AJ1099" s="13">
        <f>Table13[[#This Row],[NumDealsPurchases]]/Table13[[#This Row],[Total Number of Purchases]]*100</f>
        <v>8.3333333333333321</v>
      </c>
      <c r="AK1099">
        <f>6-ROUNDUP(_xlfn.PERCENTRANK.INC(Table13[Recency],Table13[[#This Row],[Recency]])*5, 0)</f>
        <v>1</v>
      </c>
      <c r="AL1099" s="15">
        <f>ROUNDUP(_xlfn.PERCENTRANK.INC(Table13[Total Number of Purchases],Table13[[#This Row],[Total Number of Purchases]])*5,0)</f>
        <v>3</v>
      </c>
      <c r="AM1099" s="15">
        <f>ROUNDUP(_xlfn.PERCENTRANK.INC(Table13[Total Spend],Table13[[#This Row],[Total Spend]])*5,0)</f>
        <v>3</v>
      </c>
      <c r="AN1099" s="15" t="str">
        <f>Table13[[#This Row],[Recency Score]]&amp;Table13[[#This Row],[Frequency Score]]&amp;Table13[[#This Row],[Monetary Score]]</f>
        <v>133</v>
      </c>
      <c r="AO1099" s="15" t="str">
        <f>IF(AN1099="555","Champions",
IF(AND(LEFT(AN1099,1)="5", MID(AN1099,2,1)&gt;="3"),"Loyal Customers",
IF(MID(AN1099,2,1)="5","Frequent Buyers",
IF(RIGHT(AN1099,1)="5","Big Spenders",
IF(LEFT(AN1099,1)="4","Potential Loyalists",
IF(LEFT(AN1099,1)="3","Needs Attention",
IF(LEFT(AN1099,1)="2","About to Sleep",
IF(LEFT(AN1099,1)="1","Lost",
IF(LEFT(AN1099,1)&lt;="2","At Risk","Others")))))))))</f>
        <v>Lost</v>
      </c>
    </row>
    <row r="1100" spans="1:41" x14ac:dyDescent="0.3">
      <c r="A1100">
        <v>8079</v>
      </c>
      <c r="B1100">
        <v>1982</v>
      </c>
      <c r="C1100" t="s">
        <v>28</v>
      </c>
      <c r="D1100" t="s">
        <v>33</v>
      </c>
      <c r="E1100">
        <v>22448</v>
      </c>
      <c r="F1100">
        <v>1</v>
      </c>
      <c r="G1100">
        <v>0</v>
      </c>
      <c r="H1100" s="1">
        <v>41696</v>
      </c>
      <c r="I1100">
        <v>86</v>
      </c>
      <c r="J1100">
        <v>3</v>
      </c>
      <c r="K1100">
        <v>1</v>
      </c>
      <c r="L1100">
        <v>8</v>
      </c>
      <c r="M1100">
        <v>23</v>
      </c>
      <c r="N1100">
        <v>2</v>
      </c>
      <c r="O1100">
        <v>18</v>
      </c>
      <c r="P1100">
        <v>3</v>
      </c>
      <c r="Q1100">
        <v>2</v>
      </c>
      <c r="R1100">
        <v>1</v>
      </c>
      <c r="S1100">
        <v>3</v>
      </c>
      <c r="T1100">
        <v>3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 t="s">
        <v>43</v>
      </c>
      <c r="AC1100" s="13">
        <f>SUM(Table13[[#This Row],[MntWines]:[MntGoldProds]])</f>
        <v>55</v>
      </c>
      <c r="AD1100" s="13">
        <f>AVERAGE(Table13[[#This Row],[MntWines]:[MntGoldProds]])</f>
        <v>9.1666666666666661</v>
      </c>
      <c r="AG1100">
        <f>SUM(Table13[[#This Row],[NumDealsPurchases]:[NumStorePurchases]])</f>
        <v>9</v>
      </c>
      <c r="AH1100" s="14">
        <f>44232-Table13[[#This Row],[Dt_Customer]]</f>
        <v>2536</v>
      </c>
      <c r="AJ1100" s="13">
        <f>Table13[[#This Row],[NumDealsPurchases]]/Table13[[#This Row],[Total Number of Purchases]]*100</f>
        <v>33.333333333333329</v>
      </c>
      <c r="AK1100">
        <f>6-ROUNDUP(_xlfn.PERCENTRANK.INC(Table13[Recency],Table13[[#This Row],[Recency]])*5, 0)</f>
        <v>1</v>
      </c>
      <c r="AL1100" s="15">
        <f>ROUNDUP(_xlfn.PERCENTRANK.INC(Table13[Total Number of Purchases],Table13[[#This Row],[Total Number of Purchases]])*5,0)</f>
        <v>2</v>
      </c>
      <c r="AM1100" s="15">
        <f>ROUNDUP(_xlfn.PERCENTRANK.INC(Table13[Total Spend],Table13[[#This Row],[Total Spend]])*5,0)</f>
        <v>1</v>
      </c>
      <c r="AN1100" s="15" t="str">
        <f>Table13[[#This Row],[Recency Score]]&amp;Table13[[#This Row],[Frequency Score]]&amp;Table13[[#This Row],[Monetary Score]]</f>
        <v>121</v>
      </c>
      <c r="AO1100" s="15" t="str">
        <f>IF(AN1100="555","Champions",
IF(AND(LEFT(AN1100,1)="5", MID(AN1100,2,1)&gt;="3"),"Loyal Customers",
IF(MID(AN1100,2,1)="5","Frequent Buyers",
IF(RIGHT(AN1100,1)="5","Big Spenders",
IF(LEFT(AN1100,1)="4","Potential Loyalists",
IF(LEFT(AN1100,1)="3","Needs Attention",
IF(LEFT(AN1100,1)="2","About to Sleep",
IF(LEFT(AN1100,1)="1","Lost",
IF(LEFT(AN1100,1)&lt;="2","At Risk","Others")))))))))</f>
        <v>Lost</v>
      </c>
    </row>
    <row r="1101" spans="1:41" x14ac:dyDescent="0.3">
      <c r="A1101">
        <v>3152</v>
      </c>
      <c r="B1101">
        <v>1957</v>
      </c>
      <c r="C1101" t="s">
        <v>28</v>
      </c>
      <c r="D1101" t="s">
        <v>35</v>
      </c>
      <c r="E1101">
        <v>26091</v>
      </c>
      <c r="F1101">
        <v>1</v>
      </c>
      <c r="G1101">
        <v>1</v>
      </c>
      <c r="H1101" s="1">
        <v>41695</v>
      </c>
      <c r="I1101">
        <v>84</v>
      </c>
      <c r="J1101">
        <v>15</v>
      </c>
      <c r="K1101">
        <v>10</v>
      </c>
      <c r="L1101">
        <v>19</v>
      </c>
      <c r="M1101">
        <v>8</v>
      </c>
      <c r="N1101">
        <v>17</v>
      </c>
      <c r="O1101">
        <v>20</v>
      </c>
      <c r="P1101">
        <v>3</v>
      </c>
      <c r="Q1101">
        <v>2</v>
      </c>
      <c r="R1101">
        <v>1</v>
      </c>
      <c r="S1101">
        <v>3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 t="s">
        <v>40</v>
      </c>
      <c r="AC1101" s="13">
        <f>SUM(Table13[[#This Row],[MntWines]:[MntGoldProds]])</f>
        <v>89</v>
      </c>
      <c r="AD1101" s="13">
        <f>AVERAGE(Table13[[#This Row],[MntWines]:[MntGoldProds]])</f>
        <v>14.833333333333334</v>
      </c>
      <c r="AG1101">
        <f>SUM(Table13[[#This Row],[NumDealsPurchases]:[NumStorePurchases]])</f>
        <v>9</v>
      </c>
      <c r="AH1101" s="14">
        <f>44232-Table13[[#This Row],[Dt_Customer]]</f>
        <v>2537</v>
      </c>
      <c r="AJ1101" s="13">
        <f>Table13[[#This Row],[NumDealsPurchases]]/Table13[[#This Row],[Total Number of Purchases]]*100</f>
        <v>33.333333333333329</v>
      </c>
      <c r="AK1101">
        <f>6-ROUNDUP(_xlfn.PERCENTRANK.INC(Table13[Recency],Table13[[#This Row],[Recency]])*5, 0)</f>
        <v>1</v>
      </c>
      <c r="AL1101" s="15">
        <f>ROUNDUP(_xlfn.PERCENTRANK.INC(Table13[Total Number of Purchases],Table13[[#This Row],[Total Number of Purchases]])*5,0)</f>
        <v>2</v>
      </c>
      <c r="AM1101" s="15">
        <f>ROUNDUP(_xlfn.PERCENTRANK.INC(Table13[Total Spend],Table13[[#This Row],[Total Spend]])*5,0)</f>
        <v>2</v>
      </c>
      <c r="AN1101" s="15" t="str">
        <f>Table13[[#This Row],[Recency Score]]&amp;Table13[[#This Row],[Frequency Score]]&amp;Table13[[#This Row],[Monetary Score]]</f>
        <v>122</v>
      </c>
      <c r="AO1101" s="15" t="str">
        <f>IF(AN1101="555","Champions",
IF(AND(LEFT(AN1101,1)="5", MID(AN1101,2,1)&gt;="3"),"Loyal Customers",
IF(MID(AN1101,2,1)="5","Frequent Buyers",
IF(RIGHT(AN1101,1)="5","Big Spenders",
IF(LEFT(AN1101,1)="4","Potential Loyalists",
IF(LEFT(AN1101,1)="3","Needs Attention",
IF(LEFT(AN1101,1)="2","About to Sleep",
IF(LEFT(AN1101,1)="1","Lost",
IF(LEFT(AN1101,1)&lt;="2","At Risk","Others")))))))))</f>
        <v>Lost</v>
      </c>
    </row>
    <row r="1102" spans="1:41" x14ac:dyDescent="0.3">
      <c r="A1102">
        <v>11188</v>
      </c>
      <c r="B1102">
        <v>1957</v>
      </c>
      <c r="C1102" t="s">
        <v>28</v>
      </c>
      <c r="D1102" t="s">
        <v>35</v>
      </c>
      <c r="E1102">
        <v>26091</v>
      </c>
      <c r="F1102">
        <v>1</v>
      </c>
      <c r="G1102">
        <v>1</v>
      </c>
      <c r="H1102" s="1">
        <v>41695</v>
      </c>
      <c r="I1102">
        <v>84</v>
      </c>
      <c r="J1102">
        <v>15</v>
      </c>
      <c r="K1102">
        <v>10</v>
      </c>
      <c r="L1102">
        <v>19</v>
      </c>
      <c r="M1102">
        <v>8</v>
      </c>
      <c r="N1102">
        <v>17</v>
      </c>
      <c r="O1102">
        <v>20</v>
      </c>
      <c r="P1102">
        <v>3</v>
      </c>
      <c r="Q1102">
        <v>2</v>
      </c>
      <c r="R1102">
        <v>1</v>
      </c>
      <c r="S1102">
        <v>3</v>
      </c>
      <c r="T1102">
        <v>5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 t="s">
        <v>30</v>
      </c>
      <c r="AC1102" s="13">
        <f>SUM(Table13[[#This Row],[MntWines]:[MntGoldProds]])</f>
        <v>89</v>
      </c>
      <c r="AD1102" s="13">
        <f>AVERAGE(Table13[[#This Row],[MntWines]:[MntGoldProds]])</f>
        <v>14.833333333333334</v>
      </c>
      <c r="AG1102">
        <f>SUM(Table13[[#This Row],[NumDealsPurchases]:[NumStorePurchases]])</f>
        <v>9</v>
      </c>
      <c r="AH1102" s="14">
        <f>44232-Table13[[#This Row],[Dt_Customer]]</f>
        <v>2537</v>
      </c>
      <c r="AJ1102" s="13">
        <f>Table13[[#This Row],[NumDealsPurchases]]/Table13[[#This Row],[Total Number of Purchases]]*100</f>
        <v>33.333333333333329</v>
      </c>
      <c r="AK1102">
        <f>6-ROUNDUP(_xlfn.PERCENTRANK.INC(Table13[Recency],Table13[[#This Row],[Recency]])*5, 0)</f>
        <v>1</v>
      </c>
      <c r="AL1102" s="15">
        <f>ROUNDUP(_xlfn.PERCENTRANK.INC(Table13[Total Number of Purchases],Table13[[#This Row],[Total Number of Purchases]])*5,0)</f>
        <v>2</v>
      </c>
      <c r="AM1102" s="15">
        <f>ROUNDUP(_xlfn.PERCENTRANK.INC(Table13[Total Spend],Table13[[#This Row],[Total Spend]])*5,0)</f>
        <v>2</v>
      </c>
      <c r="AN1102" s="15" t="str">
        <f>Table13[[#This Row],[Recency Score]]&amp;Table13[[#This Row],[Frequency Score]]&amp;Table13[[#This Row],[Monetary Score]]</f>
        <v>122</v>
      </c>
      <c r="AO1102" s="15" t="str">
        <f>IF(AN1102="555","Champions",
IF(AND(LEFT(AN1102,1)="5", MID(AN1102,2,1)&gt;="3"),"Loyal Customers",
IF(MID(AN1102,2,1)="5","Frequent Buyers",
IF(RIGHT(AN1102,1)="5","Big Spenders",
IF(LEFT(AN1102,1)="4","Potential Loyalists",
IF(LEFT(AN1102,1)="3","Needs Attention",
IF(LEFT(AN1102,1)="2","About to Sleep",
IF(LEFT(AN1102,1)="1","Lost",
IF(LEFT(AN1102,1)&lt;="2","At Risk","Others")))))))))</f>
        <v>Lost</v>
      </c>
    </row>
    <row r="1103" spans="1:41" x14ac:dyDescent="0.3">
      <c r="A1103">
        <v>9197</v>
      </c>
      <c r="B1103">
        <v>1953</v>
      </c>
      <c r="C1103" t="s">
        <v>28</v>
      </c>
      <c r="D1103" t="s">
        <v>33</v>
      </c>
      <c r="E1103">
        <v>39722</v>
      </c>
      <c r="F1103">
        <v>0</v>
      </c>
      <c r="G1103">
        <v>1</v>
      </c>
      <c r="H1103" s="1">
        <v>41694</v>
      </c>
      <c r="I1103">
        <v>92</v>
      </c>
      <c r="J1103">
        <v>32</v>
      </c>
      <c r="K1103">
        <v>0</v>
      </c>
      <c r="L1103">
        <v>5</v>
      </c>
      <c r="M1103">
        <v>2</v>
      </c>
      <c r="N1103">
        <v>0</v>
      </c>
      <c r="O1103">
        <v>8</v>
      </c>
      <c r="P1103">
        <v>2</v>
      </c>
      <c r="Q1103">
        <v>2</v>
      </c>
      <c r="R1103">
        <v>0</v>
      </c>
      <c r="S1103">
        <v>3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 t="s">
        <v>30</v>
      </c>
      <c r="AC1103" s="13">
        <f>SUM(Table13[[#This Row],[MntWines]:[MntGoldProds]])</f>
        <v>47</v>
      </c>
      <c r="AD1103" s="13">
        <f>AVERAGE(Table13[[#This Row],[MntWines]:[MntGoldProds]])</f>
        <v>7.833333333333333</v>
      </c>
      <c r="AG1103">
        <f>SUM(Table13[[#This Row],[NumDealsPurchases]:[NumStorePurchases]])</f>
        <v>7</v>
      </c>
      <c r="AH1103" s="14">
        <f>44232-Table13[[#This Row],[Dt_Customer]]</f>
        <v>2538</v>
      </c>
      <c r="AJ1103" s="13">
        <f>Table13[[#This Row],[NumDealsPurchases]]/Table13[[#This Row],[Total Number of Purchases]]*100</f>
        <v>28.571428571428569</v>
      </c>
      <c r="AK1103">
        <f>6-ROUNDUP(_xlfn.PERCENTRANK.INC(Table13[Recency],Table13[[#This Row],[Recency]])*5, 0)</f>
        <v>1</v>
      </c>
      <c r="AL1103" s="15">
        <f>ROUNDUP(_xlfn.PERCENTRANK.INC(Table13[Total Number of Purchases],Table13[[#This Row],[Total Number of Purchases]])*5,0)</f>
        <v>1</v>
      </c>
      <c r="AM1103" s="15">
        <f>ROUNDUP(_xlfn.PERCENTRANK.INC(Table13[Total Spend],Table13[[#This Row],[Total Spend]])*5,0)</f>
        <v>1</v>
      </c>
      <c r="AN1103" s="15" t="str">
        <f>Table13[[#This Row],[Recency Score]]&amp;Table13[[#This Row],[Frequency Score]]&amp;Table13[[#This Row],[Monetary Score]]</f>
        <v>111</v>
      </c>
      <c r="AO1103" s="15" t="str">
        <f>IF(AN1103="555","Champions",
IF(AND(LEFT(AN1103,1)="5", MID(AN1103,2,1)&gt;="3"),"Loyal Customers",
IF(MID(AN1103,2,1)="5","Frequent Buyers",
IF(RIGHT(AN1103,1)="5","Big Spenders",
IF(LEFT(AN1103,1)="4","Potential Loyalists",
IF(LEFT(AN1103,1)="3","Needs Attention",
IF(LEFT(AN1103,1)="2","About to Sleep",
IF(LEFT(AN1103,1)="1","Lost",
IF(LEFT(AN1103,1)&lt;="2","At Risk","Others")))))))))</f>
        <v>Lost</v>
      </c>
    </row>
    <row r="1104" spans="1:41" x14ac:dyDescent="0.3">
      <c r="A1104">
        <v>1878</v>
      </c>
      <c r="B1104">
        <v>1985</v>
      </c>
      <c r="C1104" t="s">
        <v>38</v>
      </c>
      <c r="D1104" t="s">
        <v>33</v>
      </c>
      <c r="E1104">
        <v>23148</v>
      </c>
      <c r="F1104">
        <v>0</v>
      </c>
      <c r="G1104">
        <v>0</v>
      </c>
      <c r="H1104" s="1">
        <v>41688</v>
      </c>
      <c r="I1104">
        <v>83</v>
      </c>
      <c r="J1104">
        <v>4</v>
      </c>
      <c r="K1104">
        <v>6</v>
      </c>
      <c r="L1104">
        <v>8</v>
      </c>
      <c r="M1104">
        <v>6</v>
      </c>
      <c r="N1104">
        <v>3</v>
      </c>
      <c r="O1104">
        <v>10</v>
      </c>
      <c r="P1104">
        <v>1</v>
      </c>
      <c r="Q1104">
        <v>2</v>
      </c>
      <c r="R1104">
        <v>0</v>
      </c>
      <c r="S1104">
        <v>3</v>
      </c>
      <c r="T1104">
        <v>7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 t="s">
        <v>30</v>
      </c>
      <c r="AC1104" s="13">
        <f>SUM(Table13[[#This Row],[MntWines]:[MntGoldProds]])</f>
        <v>37</v>
      </c>
      <c r="AD1104" s="13">
        <f>AVERAGE(Table13[[#This Row],[MntWines]:[MntGoldProds]])</f>
        <v>6.166666666666667</v>
      </c>
      <c r="AG1104">
        <f>SUM(Table13[[#This Row],[NumDealsPurchases]:[NumStorePurchases]])</f>
        <v>6</v>
      </c>
      <c r="AH1104" s="14">
        <f>44232-Table13[[#This Row],[Dt_Customer]]</f>
        <v>2544</v>
      </c>
      <c r="AJ1104" s="13">
        <f>Table13[[#This Row],[NumDealsPurchases]]/Table13[[#This Row],[Total Number of Purchases]]*100</f>
        <v>16.666666666666664</v>
      </c>
      <c r="AK1104">
        <f>6-ROUNDUP(_xlfn.PERCENTRANK.INC(Table13[Recency],Table13[[#This Row],[Recency]])*5, 0)</f>
        <v>1</v>
      </c>
      <c r="AL1104" s="15">
        <f>ROUNDUP(_xlfn.PERCENTRANK.INC(Table13[Total Number of Purchases],Table13[[#This Row],[Total Number of Purchases]])*5,0)</f>
        <v>1</v>
      </c>
      <c r="AM1104" s="15">
        <f>ROUNDUP(_xlfn.PERCENTRANK.INC(Table13[Total Spend],Table13[[#This Row],[Total Spend]])*5,0)</f>
        <v>1</v>
      </c>
      <c r="AN1104" s="15" t="str">
        <f>Table13[[#This Row],[Recency Score]]&amp;Table13[[#This Row],[Frequency Score]]&amp;Table13[[#This Row],[Monetary Score]]</f>
        <v>111</v>
      </c>
      <c r="AO1104" s="15" t="str">
        <f>IF(AN1104="555","Champions",
IF(AND(LEFT(AN1104,1)="5", MID(AN1104,2,1)&gt;="3"),"Loyal Customers",
IF(MID(AN1104,2,1)="5","Frequent Buyers",
IF(RIGHT(AN1104,1)="5","Big Spenders",
IF(LEFT(AN1104,1)="4","Potential Loyalists",
IF(LEFT(AN1104,1)="3","Needs Attention",
IF(LEFT(AN1104,1)="2","About to Sleep",
IF(LEFT(AN1104,1)="1","Lost",
IF(LEFT(AN1104,1)&lt;="2","At Risk","Others")))))))))</f>
        <v>Lost</v>
      </c>
    </row>
    <row r="1105" spans="1:41" x14ac:dyDescent="0.3">
      <c r="A1105">
        <v>361</v>
      </c>
      <c r="B1105">
        <v>1969</v>
      </c>
      <c r="C1105" t="s">
        <v>41</v>
      </c>
      <c r="D1105" t="s">
        <v>33</v>
      </c>
      <c r="E1105">
        <v>43142</v>
      </c>
      <c r="F1105">
        <v>1</v>
      </c>
      <c r="G1105">
        <v>1</v>
      </c>
      <c r="H1105" s="1">
        <v>41688</v>
      </c>
      <c r="I1105">
        <v>84</v>
      </c>
      <c r="J1105">
        <v>5</v>
      </c>
      <c r="K1105">
        <v>1</v>
      </c>
      <c r="L1105">
        <v>7</v>
      </c>
      <c r="M1105">
        <v>2</v>
      </c>
      <c r="N1105">
        <v>1</v>
      </c>
      <c r="O1105">
        <v>4</v>
      </c>
      <c r="P1105">
        <v>1</v>
      </c>
      <c r="Q1105">
        <v>1</v>
      </c>
      <c r="R1105">
        <v>0</v>
      </c>
      <c r="S1105">
        <v>2</v>
      </c>
      <c r="T1105">
        <v>7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 t="s">
        <v>36</v>
      </c>
      <c r="AC1105" s="13">
        <f>SUM(Table13[[#This Row],[MntWines]:[MntGoldProds]])</f>
        <v>20</v>
      </c>
      <c r="AD1105" s="13">
        <f>AVERAGE(Table13[[#This Row],[MntWines]:[MntGoldProds]])</f>
        <v>3.3333333333333335</v>
      </c>
      <c r="AG1105">
        <f>SUM(Table13[[#This Row],[NumDealsPurchases]:[NumStorePurchases]])</f>
        <v>4</v>
      </c>
      <c r="AH1105" s="14">
        <f>44232-Table13[[#This Row],[Dt_Customer]]</f>
        <v>2544</v>
      </c>
      <c r="AJ1105" s="13">
        <f>Table13[[#This Row],[NumDealsPurchases]]/Table13[[#This Row],[Total Number of Purchases]]*100</f>
        <v>25</v>
      </c>
      <c r="AK1105">
        <f>6-ROUNDUP(_xlfn.PERCENTRANK.INC(Table13[Recency],Table13[[#This Row],[Recency]])*5, 0)</f>
        <v>1</v>
      </c>
      <c r="AL1105" s="15">
        <f>ROUNDUP(_xlfn.PERCENTRANK.INC(Table13[Total Number of Purchases],Table13[[#This Row],[Total Number of Purchases]])*5,0)</f>
        <v>1</v>
      </c>
      <c r="AM1105" s="15">
        <f>ROUNDUP(_xlfn.PERCENTRANK.INC(Table13[Total Spend],Table13[[#This Row],[Total Spend]])*5,0)</f>
        <v>1</v>
      </c>
      <c r="AN1105" s="15" t="str">
        <f>Table13[[#This Row],[Recency Score]]&amp;Table13[[#This Row],[Frequency Score]]&amp;Table13[[#This Row],[Monetary Score]]</f>
        <v>111</v>
      </c>
      <c r="AO1105" s="15" t="str">
        <f>IF(AN1105="555","Champions",
IF(AND(LEFT(AN1105,1)="5", MID(AN1105,2,1)&gt;="3"),"Loyal Customers",
IF(MID(AN1105,2,1)="5","Frequent Buyers",
IF(RIGHT(AN1105,1)="5","Big Spenders",
IF(LEFT(AN1105,1)="4","Potential Loyalists",
IF(LEFT(AN1105,1)="3","Needs Attention",
IF(LEFT(AN1105,1)="2","About to Sleep",
IF(LEFT(AN1105,1)="1","Lost",
IF(LEFT(AN1105,1)&lt;="2","At Risk","Others")))))))))</f>
        <v>Lost</v>
      </c>
    </row>
    <row r="1106" spans="1:41" x14ac:dyDescent="0.3">
      <c r="A1106">
        <v>193</v>
      </c>
      <c r="B1106">
        <v>1996</v>
      </c>
      <c r="C1106" t="s">
        <v>44</v>
      </c>
      <c r="D1106" t="s">
        <v>33</v>
      </c>
      <c r="E1106">
        <v>14421</v>
      </c>
      <c r="F1106">
        <v>0</v>
      </c>
      <c r="G1106">
        <v>0</v>
      </c>
      <c r="H1106" s="1">
        <v>41687</v>
      </c>
      <c r="I1106">
        <v>81</v>
      </c>
      <c r="J1106">
        <v>0</v>
      </c>
      <c r="K1106">
        <v>0</v>
      </c>
      <c r="L1106">
        <v>2</v>
      </c>
      <c r="M1106">
        <v>3</v>
      </c>
      <c r="N1106">
        <v>3</v>
      </c>
      <c r="O1106">
        <v>8</v>
      </c>
      <c r="P1106">
        <v>1</v>
      </c>
      <c r="Q1106">
        <v>1</v>
      </c>
      <c r="R1106">
        <v>0</v>
      </c>
      <c r="S1106">
        <v>2</v>
      </c>
      <c r="T1106">
        <v>5</v>
      </c>
      <c r="U1106">
        <v>0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  <c r="AB1106" t="s">
        <v>30</v>
      </c>
      <c r="AC1106" s="13">
        <f>SUM(Table13[[#This Row],[MntWines]:[MntGoldProds]])</f>
        <v>16</v>
      </c>
      <c r="AD1106" s="13">
        <f>AVERAGE(Table13[[#This Row],[MntWines]:[MntGoldProds]])</f>
        <v>2.6666666666666665</v>
      </c>
      <c r="AG1106">
        <f>SUM(Table13[[#This Row],[NumDealsPurchases]:[NumStorePurchases]])</f>
        <v>4</v>
      </c>
      <c r="AH1106" s="14">
        <f>44232-Table13[[#This Row],[Dt_Customer]]</f>
        <v>2545</v>
      </c>
      <c r="AJ1106" s="13">
        <f>Table13[[#This Row],[NumDealsPurchases]]/Table13[[#This Row],[Total Number of Purchases]]*100</f>
        <v>25</v>
      </c>
      <c r="AK1106">
        <f>6-ROUNDUP(_xlfn.PERCENTRANK.INC(Table13[Recency],Table13[[#This Row],[Recency]])*5, 0)</f>
        <v>1</v>
      </c>
      <c r="AL1106" s="15">
        <f>ROUNDUP(_xlfn.PERCENTRANK.INC(Table13[Total Number of Purchases],Table13[[#This Row],[Total Number of Purchases]])*5,0)</f>
        <v>1</v>
      </c>
      <c r="AM1106" s="15">
        <f>ROUNDUP(_xlfn.PERCENTRANK.INC(Table13[Total Spend],Table13[[#This Row],[Total Spend]])*5,0)</f>
        <v>1</v>
      </c>
      <c r="AN1106" s="15" t="str">
        <f>Table13[[#This Row],[Recency Score]]&amp;Table13[[#This Row],[Frequency Score]]&amp;Table13[[#This Row],[Monetary Score]]</f>
        <v>111</v>
      </c>
      <c r="AO1106" s="15" t="str">
        <f>IF(AN1106="555","Champions",
IF(AND(LEFT(AN1106,1)="5", MID(AN1106,2,1)&gt;="3"),"Loyal Customers",
IF(MID(AN1106,2,1)="5","Frequent Buyers",
IF(RIGHT(AN1106,1)="5","Big Spenders",
IF(LEFT(AN1106,1)="4","Potential Loyalists",
IF(LEFT(AN1106,1)="3","Needs Attention",
IF(LEFT(AN1106,1)="2","About to Sleep",
IF(LEFT(AN1106,1)="1","Lost",
IF(LEFT(AN1106,1)&lt;="2","At Risk","Others")))))))))</f>
        <v>Lost</v>
      </c>
    </row>
    <row r="1107" spans="1:41" x14ac:dyDescent="0.3">
      <c r="A1107">
        <v>3515</v>
      </c>
      <c r="B1107">
        <v>1952</v>
      </c>
      <c r="C1107" t="s">
        <v>28</v>
      </c>
      <c r="D1107" t="s">
        <v>31</v>
      </c>
      <c r="E1107">
        <v>62307</v>
      </c>
      <c r="F1107">
        <v>0</v>
      </c>
      <c r="G1107">
        <v>1</v>
      </c>
      <c r="H1107" s="1">
        <v>41687</v>
      </c>
      <c r="I1107">
        <v>94</v>
      </c>
      <c r="J1107">
        <v>87</v>
      </c>
      <c r="K1107">
        <v>13</v>
      </c>
      <c r="L1107">
        <v>34</v>
      </c>
      <c r="M1107">
        <v>10</v>
      </c>
      <c r="N1107">
        <v>6</v>
      </c>
      <c r="O1107">
        <v>10</v>
      </c>
      <c r="P1107">
        <v>1</v>
      </c>
      <c r="Q1107">
        <v>4</v>
      </c>
      <c r="R1107">
        <v>0</v>
      </c>
      <c r="S1107">
        <v>4</v>
      </c>
      <c r="T1107">
        <v>5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 t="s">
        <v>30</v>
      </c>
      <c r="AC1107" s="13">
        <f>SUM(Table13[[#This Row],[MntWines]:[MntGoldProds]])</f>
        <v>160</v>
      </c>
      <c r="AD1107" s="13">
        <f>AVERAGE(Table13[[#This Row],[MntWines]:[MntGoldProds]])</f>
        <v>26.666666666666668</v>
      </c>
      <c r="AG1107">
        <f>SUM(Table13[[#This Row],[NumDealsPurchases]:[NumStorePurchases]])</f>
        <v>9</v>
      </c>
      <c r="AH1107" s="14">
        <f>44232-Table13[[#This Row],[Dt_Customer]]</f>
        <v>2545</v>
      </c>
      <c r="AJ1107" s="13">
        <f>Table13[[#This Row],[NumDealsPurchases]]/Table13[[#This Row],[Total Number of Purchases]]*100</f>
        <v>11.111111111111111</v>
      </c>
      <c r="AK1107">
        <f>6-ROUNDUP(_xlfn.PERCENTRANK.INC(Table13[Recency],Table13[[#This Row],[Recency]])*5, 0)</f>
        <v>1</v>
      </c>
      <c r="AL1107" s="15">
        <f>ROUNDUP(_xlfn.PERCENTRANK.INC(Table13[Total Number of Purchases],Table13[[#This Row],[Total Number of Purchases]])*5,0)</f>
        <v>2</v>
      </c>
      <c r="AM1107" s="15">
        <f>ROUNDUP(_xlfn.PERCENTRANK.INC(Table13[Total Spend],Table13[[#This Row],[Total Spend]])*5,0)</f>
        <v>2</v>
      </c>
      <c r="AN1107" s="15" t="str">
        <f>Table13[[#This Row],[Recency Score]]&amp;Table13[[#This Row],[Frequency Score]]&amp;Table13[[#This Row],[Monetary Score]]</f>
        <v>122</v>
      </c>
      <c r="AO1107" s="15" t="str">
        <f>IF(AN1107="555","Champions",
IF(AND(LEFT(AN1107,1)="5", MID(AN1107,2,1)&gt;="3"),"Loyal Customers",
IF(MID(AN1107,2,1)="5","Frequent Buyers",
IF(RIGHT(AN1107,1)="5","Big Spenders",
IF(LEFT(AN1107,1)="4","Potential Loyalists",
IF(LEFT(AN1107,1)="3","Needs Attention",
IF(LEFT(AN1107,1)="2","About to Sleep",
IF(LEFT(AN1107,1)="1","Lost",
IF(LEFT(AN1107,1)&lt;="2","At Risk","Others")))))))))</f>
        <v>Lost</v>
      </c>
    </row>
    <row r="1108" spans="1:41" x14ac:dyDescent="0.3">
      <c r="A1108">
        <v>5229</v>
      </c>
      <c r="B1108">
        <v>1969</v>
      </c>
      <c r="C1108" t="s">
        <v>37</v>
      </c>
      <c r="D1108" t="s">
        <v>35</v>
      </c>
      <c r="E1108">
        <v>54132</v>
      </c>
      <c r="F1108">
        <v>0</v>
      </c>
      <c r="G1108">
        <v>1</v>
      </c>
      <c r="H1108" s="1">
        <v>41686</v>
      </c>
      <c r="I1108">
        <v>81</v>
      </c>
      <c r="J1108">
        <v>30</v>
      </c>
      <c r="K1108">
        <v>1</v>
      </c>
      <c r="L1108">
        <v>8</v>
      </c>
      <c r="M1108">
        <v>0</v>
      </c>
      <c r="N1108">
        <v>0</v>
      </c>
      <c r="O1108">
        <v>3</v>
      </c>
      <c r="P1108">
        <v>1</v>
      </c>
      <c r="Q1108">
        <v>1</v>
      </c>
      <c r="R1108">
        <v>0</v>
      </c>
      <c r="S1108">
        <v>3</v>
      </c>
      <c r="T1108">
        <v>7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 t="s">
        <v>39</v>
      </c>
      <c r="AC1108" s="13">
        <f>SUM(Table13[[#This Row],[MntWines]:[MntGoldProds]])</f>
        <v>42</v>
      </c>
      <c r="AD1108" s="13">
        <f>AVERAGE(Table13[[#This Row],[MntWines]:[MntGoldProds]])</f>
        <v>7</v>
      </c>
      <c r="AG1108">
        <f>SUM(Table13[[#This Row],[NumDealsPurchases]:[NumStorePurchases]])</f>
        <v>5</v>
      </c>
      <c r="AH1108" s="14">
        <f>44232-Table13[[#This Row],[Dt_Customer]]</f>
        <v>2546</v>
      </c>
      <c r="AJ1108" s="13">
        <f>Table13[[#This Row],[NumDealsPurchases]]/Table13[[#This Row],[Total Number of Purchases]]*100</f>
        <v>20</v>
      </c>
      <c r="AK1108">
        <f>6-ROUNDUP(_xlfn.PERCENTRANK.INC(Table13[Recency],Table13[[#This Row],[Recency]])*5, 0)</f>
        <v>1</v>
      </c>
      <c r="AL1108" s="15">
        <f>ROUNDUP(_xlfn.PERCENTRANK.INC(Table13[Total Number of Purchases],Table13[[#This Row],[Total Number of Purchases]])*5,0)</f>
        <v>1</v>
      </c>
      <c r="AM1108" s="15">
        <f>ROUNDUP(_xlfn.PERCENTRANK.INC(Table13[Total Spend],Table13[[#This Row],[Total Spend]])*5,0)</f>
        <v>1</v>
      </c>
      <c r="AN1108" s="15" t="str">
        <f>Table13[[#This Row],[Recency Score]]&amp;Table13[[#This Row],[Frequency Score]]&amp;Table13[[#This Row],[Monetary Score]]</f>
        <v>111</v>
      </c>
      <c r="AO1108" s="15" t="str">
        <f>IF(AN1108="555","Champions",
IF(AND(LEFT(AN1108,1)="5", MID(AN1108,2,1)&gt;="3"),"Loyal Customers",
IF(MID(AN1108,2,1)="5","Frequent Buyers",
IF(RIGHT(AN1108,1)="5","Big Spenders",
IF(LEFT(AN1108,1)="4","Potential Loyalists",
IF(LEFT(AN1108,1)="3","Needs Attention",
IF(LEFT(AN1108,1)="2","About to Sleep",
IF(LEFT(AN1108,1)="1","Lost",
IF(LEFT(AN1108,1)&lt;="2","At Risk","Others")))))))))</f>
        <v>Lost</v>
      </c>
    </row>
    <row r="1109" spans="1:41" hidden="1" x14ac:dyDescent="0.3">
      <c r="A1109">
        <v>4345</v>
      </c>
      <c r="B1109">
        <v>1964</v>
      </c>
      <c r="C1109" t="s">
        <v>38</v>
      </c>
      <c r="D1109" t="s">
        <v>31</v>
      </c>
      <c r="F1109">
        <v>1</v>
      </c>
      <c r="G1109">
        <v>1</v>
      </c>
      <c r="H1109" s="1">
        <v>41651</v>
      </c>
      <c r="I1109">
        <v>49</v>
      </c>
      <c r="J1109">
        <v>5</v>
      </c>
      <c r="K1109">
        <v>1</v>
      </c>
      <c r="L1109">
        <v>9</v>
      </c>
      <c r="M1109">
        <v>2</v>
      </c>
      <c r="N1109">
        <v>0</v>
      </c>
      <c r="O1109">
        <v>4</v>
      </c>
      <c r="P1109">
        <v>1</v>
      </c>
      <c r="Q1109">
        <v>1</v>
      </c>
      <c r="R1109">
        <v>0</v>
      </c>
      <c r="S1109">
        <v>2</v>
      </c>
      <c r="T1109">
        <v>7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 t="s">
        <v>36</v>
      </c>
      <c r="AC1109">
        <f>SUM(Table13[[#This Row],[MntWines]:[MntGoldProds]])</f>
        <v>21</v>
      </c>
      <c r="AD1109">
        <f>AVERAGE(Table13[[#This Row],[MntWines]:[MntGoldProds]])</f>
        <v>3.5</v>
      </c>
      <c r="AG1109">
        <f>SUM(Table13[[#This Row],[NumDealsPurchases]:[NumStorePurchases]])</f>
        <v>4</v>
      </c>
      <c r="AH1109" s="1">
        <f>44232-Table13[[#This Row],[Dt_Customer]]</f>
        <v>2581</v>
      </c>
      <c r="AJ1109">
        <f>Table13[[#This Row],[NumDealsPurchases]]/Table13[[#This Row],[Total Number of Purchases]]*100</f>
        <v>25</v>
      </c>
      <c r="AK1109">
        <f>6-ROUNDUP(_xlfn.PERCENTRANK.INC(Table13[Recency],Table13[[#This Row],[Recency]])*5, 0)</f>
        <v>3</v>
      </c>
      <c r="AL1109" s="15">
        <f>ROUNDUP(_xlfn.PERCENTRANK.INC(Table13[Total Number of Purchases],Table13[[#This Row],[Total Number of Purchases]])*5,0)</f>
        <v>1</v>
      </c>
      <c r="AM1109" s="15">
        <f>ROUNDUP(_xlfn.PERCENTRANK.INC(Table13[Total Spend],Table13[[#This Row],[Total Spend]])*5,0)</f>
        <v>1</v>
      </c>
      <c r="AN1109" s="15" t="str">
        <f>Table13[[#This Row],[Recency Score]]&amp;Table13[[#This Row],[Frequency Score]]&amp;Table13[[#This Row],[Monetary Score]]</f>
        <v>311</v>
      </c>
      <c r="AO1109" s="15" t="str">
        <f>IF(AN1109="555","Champions",
IF(AND(LEFT(AN1109,1)="5", MID(AN1109,2,1)&gt;="3"),"Loyal Customers",
IF(MID(AN1109,2,1)="5","Frequent Buyers",
IF(RIGHT(AN1109,1)="5","Big Spenders",
IF(LEFT(AN1109,1)="4","Potential Loyalists",
IF(LEFT(AN1109,1)="3","Needs Attention",
IF(LEFT(AN1109,1)="2","About to Sleep",
IF(LEFT(AN1109,1)="1","Lost",
IF(LEFT(AN1109,1)&lt;="2","At Risk","Others")))))))))</f>
        <v>Needs Attention</v>
      </c>
    </row>
    <row r="1110" spans="1:41" x14ac:dyDescent="0.3">
      <c r="A1110">
        <v>1135</v>
      </c>
      <c r="B1110">
        <v>1960</v>
      </c>
      <c r="C1110" t="s">
        <v>41</v>
      </c>
      <c r="D1110" t="s">
        <v>35</v>
      </c>
      <c r="E1110">
        <v>17144</v>
      </c>
      <c r="F1110">
        <v>1</v>
      </c>
      <c r="G1110">
        <v>1</v>
      </c>
      <c r="H1110" s="1">
        <v>41685</v>
      </c>
      <c r="I1110">
        <v>96</v>
      </c>
      <c r="J1110">
        <v>18</v>
      </c>
      <c r="K1110">
        <v>2</v>
      </c>
      <c r="L1110">
        <v>19</v>
      </c>
      <c r="M1110">
        <v>0</v>
      </c>
      <c r="N1110">
        <v>2</v>
      </c>
      <c r="O1110">
        <v>6</v>
      </c>
      <c r="P1110">
        <v>5</v>
      </c>
      <c r="Q1110">
        <v>3</v>
      </c>
      <c r="R1110">
        <v>0</v>
      </c>
      <c r="S1110">
        <v>4</v>
      </c>
      <c r="T1110">
        <v>7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 t="s">
        <v>32</v>
      </c>
      <c r="AC1110" s="13">
        <f>SUM(Table13[[#This Row],[MntWines]:[MntGoldProds]])</f>
        <v>47</v>
      </c>
      <c r="AD1110" s="13">
        <f>AVERAGE(Table13[[#This Row],[MntWines]:[MntGoldProds]])</f>
        <v>7.833333333333333</v>
      </c>
      <c r="AG1110">
        <f>SUM(Table13[[#This Row],[NumDealsPurchases]:[NumStorePurchases]])</f>
        <v>12</v>
      </c>
      <c r="AH1110" s="14">
        <f>44232-Table13[[#This Row],[Dt_Customer]]</f>
        <v>2547</v>
      </c>
      <c r="AJ1110" s="13">
        <f>Table13[[#This Row],[NumDealsPurchases]]/Table13[[#This Row],[Total Number of Purchases]]*100</f>
        <v>41.666666666666671</v>
      </c>
      <c r="AK1110">
        <f>6-ROUNDUP(_xlfn.PERCENTRANK.INC(Table13[Recency],Table13[[#This Row],[Recency]])*5, 0)</f>
        <v>1</v>
      </c>
      <c r="AL1110" s="15">
        <f>ROUNDUP(_xlfn.PERCENTRANK.INC(Table13[Total Number of Purchases],Table13[[#This Row],[Total Number of Purchases]])*5,0)</f>
        <v>3</v>
      </c>
      <c r="AM1110" s="15">
        <f>ROUNDUP(_xlfn.PERCENTRANK.INC(Table13[Total Spend],Table13[[#This Row],[Total Spend]])*5,0)</f>
        <v>1</v>
      </c>
      <c r="AN1110" s="15" t="str">
        <f>Table13[[#This Row],[Recency Score]]&amp;Table13[[#This Row],[Frequency Score]]&amp;Table13[[#This Row],[Monetary Score]]</f>
        <v>131</v>
      </c>
      <c r="AO1110" s="15" t="str">
        <f>IF(AN1110="555","Champions",
IF(AND(LEFT(AN1110,1)="5", MID(AN1110,2,1)&gt;="3"),"Loyal Customers",
IF(MID(AN1110,2,1)="5","Frequent Buyers",
IF(RIGHT(AN1110,1)="5","Big Spenders",
IF(LEFT(AN1110,1)="4","Potential Loyalists",
IF(LEFT(AN1110,1)="3","Needs Attention",
IF(LEFT(AN1110,1)="2","About to Sleep",
IF(LEFT(AN1110,1)="1","Lost",
IF(LEFT(AN1110,1)&lt;="2","At Risk","Others")))))))))</f>
        <v>Lost</v>
      </c>
    </row>
    <row r="1111" spans="1:41" x14ac:dyDescent="0.3">
      <c r="A1111">
        <v>24</v>
      </c>
      <c r="B1111">
        <v>1960</v>
      </c>
      <c r="C1111" t="s">
        <v>41</v>
      </c>
      <c r="D1111" t="s">
        <v>35</v>
      </c>
      <c r="E1111">
        <v>17144</v>
      </c>
      <c r="F1111">
        <v>1</v>
      </c>
      <c r="G1111">
        <v>1</v>
      </c>
      <c r="H1111" s="1">
        <v>41685</v>
      </c>
      <c r="I1111">
        <v>96</v>
      </c>
      <c r="J1111">
        <v>18</v>
      </c>
      <c r="K1111">
        <v>2</v>
      </c>
      <c r="L1111">
        <v>19</v>
      </c>
      <c r="M1111">
        <v>0</v>
      </c>
      <c r="N1111">
        <v>2</v>
      </c>
      <c r="O1111">
        <v>6</v>
      </c>
      <c r="P1111">
        <v>5</v>
      </c>
      <c r="Q1111">
        <v>3</v>
      </c>
      <c r="R1111">
        <v>0</v>
      </c>
      <c r="S1111">
        <v>4</v>
      </c>
      <c r="T1111">
        <v>7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 t="s">
        <v>43</v>
      </c>
      <c r="AC1111" s="13">
        <f>SUM(Table13[[#This Row],[MntWines]:[MntGoldProds]])</f>
        <v>47</v>
      </c>
      <c r="AD1111" s="13">
        <f>AVERAGE(Table13[[#This Row],[MntWines]:[MntGoldProds]])</f>
        <v>7.833333333333333</v>
      </c>
      <c r="AG1111">
        <f>SUM(Table13[[#This Row],[NumDealsPurchases]:[NumStorePurchases]])</f>
        <v>12</v>
      </c>
      <c r="AH1111" s="14">
        <f>44232-Table13[[#This Row],[Dt_Customer]]</f>
        <v>2547</v>
      </c>
      <c r="AJ1111" s="13">
        <f>Table13[[#This Row],[NumDealsPurchases]]/Table13[[#This Row],[Total Number of Purchases]]*100</f>
        <v>41.666666666666671</v>
      </c>
      <c r="AK1111">
        <f>6-ROUNDUP(_xlfn.PERCENTRANK.INC(Table13[Recency],Table13[[#This Row],[Recency]])*5, 0)</f>
        <v>1</v>
      </c>
      <c r="AL1111" s="15">
        <f>ROUNDUP(_xlfn.PERCENTRANK.INC(Table13[Total Number of Purchases],Table13[[#This Row],[Total Number of Purchases]])*5,0)</f>
        <v>3</v>
      </c>
      <c r="AM1111" s="15">
        <f>ROUNDUP(_xlfn.PERCENTRANK.INC(Table13[Total Spend],Table13[[#This Row],[Total Spend]])*5,0)</f>
        <v>1</v>
      </c>
      <c r="AN1111" s="15" t="str">
        <f>Table13[[#This Row],[Recency Score]]&amp;Table13[[#This Row],[Frequency Score]]&amp;Table13[[#This Row],[Monetary Score]]</f>
        <v>131</v>
      </c>
      <c r="AO1111" s="15" t="str">
        <f>IF(AN1111="555","Champions",
IF(AND(LEFT(AN1111,1)="5", MID(AN1111,2,1)&gt;="3"),"Loyal Customers",
IF(MID(AN1111,2,1)="5","Frequent Buyers",
IF(RIGHT(AN1111,1)="5","Big Spenders",
IF(LEFT(AN1111,1)="4","Potential Loyalists",
IF(LEFT(AN1111,1)="3","Needs Attention",
IF(LEFT(AN1111,1)="2","About to Sleep",
IF(LEFT(AN1111,1)="1","Lost",
IF(LEFT(AN1111,1)&lt;="2","At Risk","Others")))))))))</f>
        <v>Lost</v>
      </c>
    </row>
    <row r="1112" spans="1:41" x14ac:dyDescent="0.3">
      <c r="A1112">
        <v>8595</v>
      </c>
      <c r="B1112">
        <v>1973</v>
      </c>
      <c r="C1112" t="s">
        <v>28</v>
      </c>
      <c r="D1112" t="s">
        <v>42</v>
      </c>
      <c r="E1112">
        <v>42429</v>
      </c>
      <c r="F1112">
        <v>0</v>
      </c>
      <c r="G1112">
        <v>1</v>
      </c>
      <c r="H1112" s="1">
        <v>41681</v>
      </c>
      <c r="I1112">
        <v>99</v>
      </c>
      <c r="J1112">
        <v>55</v>
      </c>
      <c r="K1112">
        <v>0</v>
      </c>
      <c r="L1112">
        <v>6</v>
      </c>
      <c r="M1112">
        <v>2</v>
      </c>
      <c r="N1112">
        <v>0</v>
      </c>
      <c r="O1112">
        <v>4</v>
      </c>
      <c r="P1112">
        <v>2</v>
      </c>
      <c r="Q1112">
        <v>1</v>
      </c>
      <c r="R1112">
        <v>1</v>
      </c>
      <c r="S1112">
        <v>3</v>
      </c>
      <c r="T1112">
        <v>5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 t="s">
        <v>36</v>
      </c>
      <c r="AC1112" s="13">
        <f>SUM(Table13[[#This Row],[MntWines]:[MntGoldProds]])</f>
        <v>67</v>
      </c>
      <c r="AD1112" s="13">
        <f>AVERAGE(Table13[[#This Row],[MntWines]:[MntGoldProds]])</f>
        <v>11.166666666666666</v>
      </c>
      <c r="AG1112">
        <f>SUM(Table13[[#This Row],[NumDealsPurchases]:[NumStorePurchases]])</f>
        <v>7</v>
      </c>
      <c r="AH1112" s="14">
        <f>44232-Table13[[#This Row],[Dt_Customer]]</f>
        <v>2551</v>
      </c>
      <c r="AJ1112" s="13">
        <f>Table13[[#This Row],[NumDealsPurchases]]/Table13[[#This Row],[Total Number of Purchases]]*100</f>
        <v>28.571428571428569</v>
      </c>
      <c r="AK1112">
        <f>6-ROUNDUP(_xlfn.PERCENTRANK.INC(Table13[Recency],Table13[[#This Row],[Recency]])*5, 0)</f>
        <v>1</v>
      </c>
      <c r="AL1112" s="15">
        <f>ROUNDUP(_xlfn.PERCENTRANK.INC(Table13[Total Number of Purchases],Table13[[#This Row],[Total Number of Purchases]])*5,0)</f>
        <v>1</v>
      </c>
      <c r="AM1112" s="15">
        <f>ROUNDUP(_xlfn.PERCENTRANK.INC(Table13[Total Spend],Table13[[#This Row],[Total Spend]])*5,0)</f>
        <v>2</v>
      </c>
      <c r="AN1112" s="15" t="str">
        <f>Table13[[#This Row],[Recency Score]]&amp;Table13[[#This Row],[Frequency Score]]&amp;Table13[[#This Row],[Monetary Score]]</f>
        <v>112</v>
      </c>
      <c r="AO1112" s="15" t="str">
        <f>IF(AN1112="555","Champions",
IF(AND(LEFT(AN1112,1)="5", MID(AN1112,2,1)&gt;="3"),"Loyal Customers",
IF(MID(AN1112,2,1)="5","Frequent Buyers",
IF(RIGHT(AN1112,1)="5","Big Spenders",
IF(LEFT(AN1112,1)="4","Potential Loyalists",
IF(LEFT(AN1112,1)="3","Needs Attention",
IF(LEFT(AN1112,1)="2","About to Sleep",
IF(LEFT(AN1112,1)="1","Lost",
IF(LEFT(AN1112,1)&lt;="2","At Risk","Others")))))))))</f>
        <v>Lost</v>
      </c>
    </row>
    <row r="1113" spans="1:41" x14ac:dyDescent="0.3">
      <c r="A1113">
        <v>7232</v>
      </c>
      <c r="B1113">
        <v>1973</v>
      </c>
      <c r="C1113" t="s">
        <v>28</v>
      </c>
      <c r="D1113" t="s">
        <v>42</v>
      </c>
      <c r="E1113">
        <v>42429</v>
      </c>
      <c r="F1113">
        <v>0</v>
      </c>
      <c r="G1113">
        <v>1</v>
      </c>
      <c r="H1113" s="1">
        <v>41681</v>
      </c>
      <c r="I1113">
        <v>99</v>
      </c>
      <c r="J1113">
        <v>55</v>
      </c>
      <c r="K1113">
        <v>0</v>
      </c>
      <c r="L1113">
        <v>6</v>
      </c>
      <c r="M1113">
        <v>2</v>
      </c>
      <c r="N1113">
        <v>0</v>
      </c>
      <c r="O1113">
        <v>4</v>
      </c>
      <c r="P1113">
        <v>2</v>
      </c>
      <c r="Q1113">
        <v>1</v>
      </c>
      <c r="R1113">
        <v>1</v>
      </c>
      <c r="S1113">
        <v>3</v>
      </c>
      <c r="T1113">
        <v>5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 t="s">
        <v>30</v>
      </c>
      <c r="AC1113" s="13">
        <f>SUM(Table13[[#This Row],[MntWines]:[MntGoldProds]])</f>
        <v>67</v>
      </c>
      <c r="AD1113" s="13">
        <f>AVERAGE(Table13[[#This Row],[MntWines]:[MntGoldProds]])</f>
        <v>11.166666666666666</v>
      </c>
      <c r="AG1113">
        <f>SUM(Table13[[#This Row],[NumDealsPurchases]:[NumStorePurchases]])</f>
        <v>7</v>
      </c>
      <c r="AH1113" s="14">
        <f>44232-Table13[[#This Row],[Dt_Customer]]</f>
        <v>2551</v>
      </c>
      <c r="AJ1113" s="13">
        <f>Table13[[#This Row],[NumDealsPurchases]]/Table13[[#This Row],[Total Number of Purchases]]*100</f>
        <v>28.571428571428569</v>
      </c>
      <c r="AK1113">
        <f>6-ROUNDUP(_xlfn.PERCENTRANK.INC(Table13[Recency],Table13[[#This Row],[Recency]])*5, 0)</f>
        <v>1</v>
      </c>
      <c r="AL1113" s="15">
        <f>ROUNDUP(_xlfn.PERCENTRANK.INC(Table13[Total Number of Purchases],Table13[[#This Row],[Total Number of Purchases]])*5,0)</f>
        <v>1</v>
      </c>
      <c r="AM1113" s="15">
        <f>ROUNDUP(_xlfn.PERCENTRANK.INC(Table13[Total Spend],Table13[[#This Row],[Total Spend]])*5,0)</f>
        <v>2</v>
      </c>
      <c r="AN1113" s="15" t="str">
        <f>Table13[[#This Row],[Recency Score]]&amp;Table13[[#This Row],[Frequency Score]]&amp;Table13[[#This Row],[Monetary Score]]</f>
        <v>112</v>
      </c>
      <c r="AO1113" s="15" t="str">
        <f>IF(AN1113="555","Champions",
IF(AND(LEFT(AN1113,1)="5", MID(AN1113,2,1)&gt;="3"),"Loyal Customers",
IF(MID(AN1113,2,1)="5","Frequent Buyers",
IF(RIGHT(AN1113,1)="5","Big Spenders",
IF(LEFT(AN1113,1)="4","Potential Loyalists",
IF(LEFT(AN1113,1)="3","Needs Attention",
IF(LEFT(AN1113,1)="2","About to Sleep",
IF(LEFT(AN1113,1)="1","Lost",
IF(LEFT(AN1113,1)&lt;="2","At Risk","Others")))))))))</f>
        <v>Lost</v>
      </c>
    </row>
    <row r="1114" spans="1:41" x14ac:dyDescent="0.3">
      <c r="A1114">
        <v>2008</v>
      </c>
      <c r="B1114">
        <v>1978</v>
      </c>
      <c r="C1114" t="s">
        <v>28</v>
      </c>
      <c r="D1114" t="s">
        <v>33</v>
      </c>
      <c r="E1114">
        <v>77583</v>
      </c>
      <c r="F1114">
        <v>0</v>
      </c>
      <c r="G1114">
        <v>0</v>
      </c>
      <c r="H1114" s="1">
        <v>41680</v>
      </c>
      <c r="I1114">
        <v>93</v>
      </c>
      <c r="J1114">
        <v>372</v>
      </c>
      <c r="K1114">
        <v>23</v>
      </c>
      <c r="L1114">
        <v>384</v>
      </c>
      <c r="M1114">
        <v>250</v>
      </c>
      <c r="N1114">
        <v>12</v>
      </c>
      <c r="O1114">
        <v>108</v>
      </c>
      <c r="P1114">
        <v>1</v>
      </c>
      <c r="Q1114">
        <v>4</v>
      </c>
      <c r="R1114">
        <v>5</v>
      </c>
      <c r="S1114">
        <v>9</v>
      </c>
      <c r="T1114">
        <v>2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 t="s">
        <v>43</v>
      </c>
      <c r="AC1114" s="13">
        <f>SUM(Table13[[#This Row],[MntWines]:[MntGoldProds]])</f>
        <v>1149</v>
      </c>
      <c r="AD1114" s="13">
        <f>AVERAGE(Table13[[#This Row],[MntWines]:[MntGoldProds]])</f>
        <v>191.5</v>
      </c>
      <c r="AG1114">
        <f>SUM(Table13[[#This Row],[NumDealsPurchases]:[NumStorePurchases]])</f>
        <v>19</v>
      </c>
      <c r="AH1114" s="14">
        <f>44232-Table13[[#This Row],[Dt_Customer]]</f>
        <v>2552</v>
      </c>
      <c r="AJ1114" s="13">
        <f>Table13[[#This Row],[NumDealsPurchases]]/Table13[[#This Row],[Total Number of Purchases]]*100</f>
        <v>5.2631578947368416</v>
      </c>
      <c r="AK1114">
        <f>6-ROUNDUP(_xlfn.PERCENTRANK.INC(Table13[Recency],Table13[[#This Row],[Recency]])*5, 0)</f>
        <v>1</v>
      </c>
      <c r="AL1114" s="15">
        <f>ROUNDUP(_xlfn.PERCENTRANK.INC(Table13[Total Number of Purchases],Table13[[#This Row],[Total Number of Purchases]])*5,0)</f>
        <v>4</v>
      </c>
      <c r="AM1114" s="15">
        <f>ROUNDUP(_xlfn.PERCENTRANK.INC(Table13[Total Spend],Table13[[#This Row],[Total Spend]])*5,0)</f>
        <v>4</v>
      </c>
      <c r="AN1114" s="15" t="str">
        <f>Table13[[#This Row],[Recency Score]]&amp;Table13[[#This Row],[Frequency Score]]&amp;Table13[[#This Row],[Monetary Score]]</f>
        <v>144</v>
      </c>
      <c r="AO1114" s="15" t="str">
        <f>IF(AN1114="555","Champions",
IF(AND(LEFT(AN1114,1)="5", MID(AN1114,2,1)&gt;="3"),"Loyal Customers",
IF(MID(AN1114,2,1)="5","Frequent Buyers",
IF(RIGHT(AN1114,1)="5","Big Spenders",
IF(LEFT(AN1114,1)="4","Potential Loyalists",
IF(LEFT(AN1114,1)="3","Needs Attention",
IF(LEFT(AN1114,1)="2","About to Sleep",
IF(LEFT(AN1114,1)="1","Lost",
IF(LEFT(AN1114,1)&lt;="2","At Risk","Others")))))))))</f>
        <v>Lost</v>
      </c>
    </row>
    <row r="1115" spans="1:41" x14ac:dyDescent="0.3">
      <c r="A1115">
        <v>5555</v>
      </c>
      <c r="B1115">
        <v>1975</v>
      </c>
      <c r="C1115" t="s">
        <v>28</v>
      </c>
      <c r="D1115" t="s">
        <v>29</v>
      </c>
      <c r="E1115">
        <v>153924</v>
      </c>
      <c r="F1115">
        <v>0</v>
      </c>
      <c r="G1115">
        <v>0</v>
      </c>
      <c r="H1115" s="1">
        <v>41677</v>
      </c>
      <c r="I1115">
        <v>81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30</v>
      </c>
      <c r="AC1115" s="13">
        <f>SUM(Table13[[#This Row],[MntWines]:[MntGoldProds]])</f>
        <v>6</v>
      </c>
      <c r="AD1115" s="13">
        <f>AVERAGE(Table13[[#This Row],[MntWines]:[MntGoldProds]])</f>
        <v>1</v>
      </c>
      <c r="AG1115">
        <f>SUM(Table13[[#This Row],[NumDealsPurchases]:[NumStorePurchases]])</f>
        <v>0</v>
      </c>
      <c r="AH1115" s="14">
        <f>44232-Table13[[#This Row],[Dt_Customer]]</f>
        <v>2555</v>
      </c>
      <c r="AJ1115" s="13" t="e">
        <f>Table13[[#This Row],[NumDealsPurchases]]/Table13[[#This Row],[Total Number of Purchases]]*100</f>
        <v>#DIV/0!</v>
      </c>
      <c r="AK1115">
        <f>6-ROUNDUP(_xlfn.PERCENTRANK.INC(Table13[Recency],Table13[[#This Row],[Recency]])*5, 0)</f>
        <v>1</v>
      </c>
      <c r="AL1115" s="15">
        <f>ROUNDUP(_xlfn.PERCENTRANK.INC(Table13[Total Number of Purchases],Table13[[#This Row],[Total Number of Purchases]])*5,0)</f>
        <v>0</v>
      </c>
      <c r="AM1115" s="15">
        <f>ROUNDUP(_xlfn.PERCENTRANK.INC(Table13[Total Spend],Table13[[#This Row],[Total Spend]])*5,0)</f>
        <v>0</v>
      </c>
      <c r="AN1115" s="15" t="str">
        <f>Table13[[#This Row],[Recency Score]]&amp;Table13[[#This Row],[Frequency Score]]&amp;Table13[[#This Row],[Monetary Score]]</f>
        <v>100</v>
      </c>
      <c r="AO1115" s="15" t="str">
        <f>IF(AN1115="555","Champions",
IF(AND(LEFT(AN1115,1)="5", MID(AN1115,2,1)&gt;="3"),"Loyal Customers",
IF(MID(AN1115,2,1)="5","Frequent Buyers",
IF(RIGHT(AN1115,1)="5","Big Spenders",
IF(LEFT(AN1115,1)="4","Potential Loyalists",
IF(LEFT(AN1115,1)="3","Needs Attention",
IF(LEFT(AN1115,1)="2","About to Sleep",
IF(LEFT(AN1115,1)="1","Lost",
IF(LEFT(AN1115,1)&lt;="2","At Risk","Others")))))))))</f>
        <v>Lost</v>
      </c>
    </row>
    <row r="1116" spans="1:41" x14ac:dyDescent="0.3">
      <c r="A1116">
        <v>1998</v>
      </c>
      <c r="B1116">
        <v>1976</v>
      </c>
      <c r="C1116" t="s">
        <v>28</v>
      </c>
      <c r="D1116" t="s">
        <v>31</v>
      </c>
      <c r="E1116">
        <v>37697</v>
      </c>
      <c r="F1116">
        <v>1</v>
      </c>
      <c r="G1116">
        <v>0</v>
      </c>
      <c r="H1116" s="1">
        <v>41677</v>
      </c>
      <c r="I1116">
        <v>82</v>
      </c>
      <c r="J1116">
        <v>34</v>
      </c>
      <c r="K1116">
        <v>6</v>
      </c>
      <c r="L1116">
        <v>21</v>
      </c>
      <c r="M1116">
        <v>11</v>
      </c>
      <c r="N1116">
        <v>4</v>
      </c>
      <c r="O1116">
        <v>8</v>
      </c>
      <c r="P1116">
        <v>1</v>
      </c>
      <c r="Q1116">
        <v>2</v>
      </c>
      <c r="R1116">
        <v>1</v>
      </c>
      <c r="S1116">
        <v>3</v>
      </c>
      <c r="T1116">
        <v>6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 t="s">
        <v>40</v>
      </c>
      <c r="AC1116" s="13">
        <f>SUM(Table13[[#This Row],[MntWines]:[MntGoldProds]])</f>
        <v>84</v>
      </c>
      <c r="AD1116" s="13">
        <f>AVERAGE(Table13[[#This Row],[MntWines]:[MntGoldProds]])</f>
        <v>14</v>
      </c>
      <c r="AG1116">
        <f>SUM(Table13[[#This Row],[NumDealsPurchases]:[NumStorePurchases]])</f>
        <v>7</v>
      </c>
      <c r="AH1116" s="14">
        <f>44232-Table13[[#This Row],[Dt_Customer]]</f>
        <v>2555</v>
      </c>
      <c r="AJ1116" s="13">
        <f>Table13[[#This Row],[NumDealsPurchases]]/Table13[[#This Row],[Total Number of Purchases]]*100</f>
        <v>14.285714285714285</v>
      </c>
      <c r="AK1116">
        <f>6-ROUNDUP(_xlfn.PERCENTRANK.INC(Table13[Recency],Table13[[#This Row],[Recency]])*5, 0)</f>
        <v>1</v>
      </c>
      <c r="AL1116" s="15">
        <f>ROUNDUP(_xlfn.PERCENTRANK.INC(Table13[Total Number of Purchases],Table13[[#This Row],[Total Number of Purchases]])*5,0)</f>
        <v>1</v>
      </c>
      <c r="AM1116" s="15">
        <f>ROUNDUP(_xlfn.PERCENTRANK.INC(Table13[Total Spend],Table13[[#This Row],[Total Spend]])*5,0)</f>
        <v>2</v>
      </c>
      <c r="AN1116" s="15" t="str">
        <f>Table13[[#This Row],[Recency Score]]&amp;Table13[[#This Row],[Frequency Score]]&amp;Table13[[#This Row],[Monetary Score]]</f>
        <v>112</v>
      </c>
      <c r="AO1116" s="15" t="str">
        <f>IF(AN1116="555","Champions",
IF(AND(LEFT(AN1116,1)="5", MID(AN1116,2,1)&gt;="3"),"Loyal Customers",
IF(MID(AN1116,2,1)="5","Frequent Buyers",
IF(RIGHT(AN1116,1)="5","Big Spenders",
IF(LEFT(AN1116,1)="4","Potential Loyalists",
IF(LEFT(AN1116,1)="3","Needs Attention",
IF(LEFT(AN1116,1)="2","About to Sleep",
IF(LEFT(AN1116,1)="1","Lost",
IF(LEFT(AN1116,1)&lt;="2","At Risk","Others")))))))))</f>
        <v>Lost</v>
      </c>
    </row>
    <row r="1117" spans="1:41" x14ac:dyDescent="0.3">
      <c r="A1117">
        <v>1250</v>
      </c>
      <c r="B1117">
        <v>1976</v>
      </c>
      <c r="C1117" t="s">
        <v>28</v>
      </c>
      <c r="D1117" t="s">
        <v>31</v>
      </c>
      <c r="E1117">
        <v>37697</v>
      </c>
      <c r="F1117">
        <v>1</v>
      </c>
      <c r="G1117">
        <v>0</v>
      </c>
      <c r="H1117" s="1">
        <v>41677</v>
      </c>
      <c r="I1117">
        <v>82</v>
      </c>
      <c r="J1117">
        <v>34</v>
      </c>
      <c r="K1117">
        <v>6</v>
      </c>
      <c r="L1117">
        <v>21</v>
      </c>
      <c r="M1117">
        <v>11</v>
      </c>
      <c r="N1117">
        <v>4</v>
      </c>
      <c r="O1117">
        <v>8</v>
      </c>
      <c r="P1117">
        <v>1</v>
      </c>
      <c r="Q1117">
        <v>2</v>
      </c>
      <c r="R1117">
        <v>1</v>
      </c>
      <c r="S1117">
        <v>3</v>
      </c>
      <c r="T1117">
        <v>6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t="s">
        <v>30</v>
      </c>
      <c r="AC1117" s="13">
        <f>SUM(Table13[[#This Row],[MntWines]:[MntGoldProds]])</f>
        <v>84</v>
      </c>
      <c r="AD1117" s="13">
        <f>AVERAGE(Table13[[#This Row],[MntWines]:[MntGoldProds]])</f>
        <v>14</v>
      </c>
      <c r="AG1117">
        <f>SUM(Table13[[#This Row],[NumDealsPurchases]:[NumStorePurchases]])</f>
        <v>7</v>
      </c>
      <c r="AH1117" s="14">
        <f>44232-Table13[[#This Row],[Dt_Customer]]</f>
        <v>2555</v>
      </c>
      <c r="AJ1117" s="13">
        <f>Table13[[#This Row],[NumDealsPurchases]]/Table13[[#This Row],[Total Number of Purchases]]*100</f>
        <v>14.285714285714285</v>
      </c>
      <c r="AK1117">
        <f>6-ROUNDUP(_xlfn.PERCENTRANK.INC(Table13[Recency],Table13[[#This Row],[Recency]])*5, 0)</f>
        <v>1</v>
      </c>
      <c r="AL1117" s="15">
        <f>ROUNDUP(_xlfn.PERCENTRANK.INC(Table13[Total Number of Purchases],Table13[[#This Row],[Total Number of Purchases]])*5,0)</f>
        <v>1</v>
      </c>
      <c r="AM1117" s="15">
        <f>ROUNDUP(_xlfn.PERCENTRANK.INC(Table13[Total Spend],Table13[[#This Row],[Total Spend]])*5,0)</f>
        <v>2</v>
      </c>
      <c r="AN1117" s="15" t="str">
        <f>Table13[[#This Row],[Recency Score]]&amp;Table13[[#This Row],[Frequency Score]]&amp;Table13[[#This Row],[Monetary Score]]</f>
        <v>112</v>
      </c>
      <c r="AO1117" s="15" t="str">
        <f>IF(AN1117="555","Champions",
IF(AND(LEFT(AN1117,1)="5", MID(AN1117,2,1)&gt;="3"),"Loyal Customers",
IF(MID(AN1117,2,1)="5","Frequent Buyers",
IF(RIGHT(AN1117,1)="5","Big Spenders",
IF(LEFT(AN1117,1)="4","Potential Loyalists",
IF(LEFT(AN1117,1)="3","Needs Attention",
IF(LEFT(AN1117,1)="2","About to Sleep",
IF(LEFT(AN1117,1)="1","Lost",
IF(LEFT(AN1117,1)&lt;="2","At Risk","Others")))))))))</f>
        <v>Lost</v>
      </c>
    </row>
    <row r="1118" spans="1:41" x14ac:dyDescent="0.3">
      <c r="A1118">
        <v>4964</v>
      </c>
      <c r="B1118">
        <v>1958</v>
      </c>
      <c r="C1118" t="s">
        <v>37</v>
      </c>
      <c r="D1118" t="s">
        <v>35</v>
      </c>
      <c r="E1118">
        <v>74250</v>
      </c>
      <c r="F1118">
        <v>0</v>
      </c>
      <c r="G1118">
        <v>0</v>
      </c>
      <c r="H1118" s="1">
        <v>41665</v>
      </c>
      <c r="I1118">
        <v>90</v>
      </c>
      <c r="J1118">
        <v>680</v>
      </c>
      <c r="K1118">
        <v>11</v>
      </c>
      <c r="L1118">
        <v>392</v>
      </c>
      <c r="M1118">
        <v>75</v>
      </c>
      <c r="N1118">
        <v>0</v>
      </c>
      <c r="O1118">
        <v>0</v>
      </c>
      <c r="P1118">
        <v>1</v>
      </c>
      <c r="Q1118">
        <v>2</v>
      </c>
      <c r="R1118">
        <v>11</v>
      </c>
      <c r="S1118">
        <v>4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t="s">
        <v>32</v>
      </c>
      <c r="AC1118" s="13">
        <f>SUM(Table13[[#This Row],[MntWines]:[MntGoldProds]])</f>
        <v>1158</v>
      </c>
      <c r="AD1118" s="13">
        <f>AVERAGE(Table13[[#This Row],[MntWines]:[MntGoldProds]])</f>
        <v>193</v>
      </c>
      <c r="AG1118">
        <f>SUM(Table13[[#This Row],[NumDealsPurchases]:[NumStorePurchases]])</f>
        <v>18</v>
      </c>
      <c r="AH1118" s="14">
        <f>44232-Table13[[#This Row],[Dt_Customer]]</f>
        <v>2567</v>
      </c>
      <c r="AJ1118" s="13">
        <f>Table13[[#This Row],[NumDealsPurchases]]/Table13[[#This Row],[Total Number of Purchases]]*100</f>
        <v>5.5555555555555554</v>
      </c>
      <c r="AK1118">
        <f>6-ROUNDUP(_xlfn.PERCENTRANK.INC(Table13[Recency],Table13[[#This Row],[Recency]])*5, 0)</f>
        <v>1</v>
      </c>
      <c r="AL1118" s="15">
        <f>ROUNDUP(_xlfn.PERCENTRANK.INC(Table13[Total Number of Purchases],Table13[[#This Row],[Total Number of Purchases]])*5,0)</f>
        <v>4</v>
      </c>
      <c r="AM1118" s="15">
        <f>ROUNDUP(_xlfn.PERCENTRANK.INC(Table13[Total Spend],Table13[[#This Row],[Total Spend]])*5,0)</f>
        <v>4</v>
      </c>
      <c r="AN1118" s="15" t="str">
        <f>Table13[[#This Row],[Recency Score]]&amp;Table13[[#This Row],[Frequency Score]]&amp;Table13[[#This Row],[Monetary Score]]</f>
        <v>144</v>
      </c>
      <c r="AO1118" s="15" t="str">
        <f>IF(AN1118="555","Champions",
IF(AND(LEFT(AN1118,1)="5", MID(AN1118,2,1)&gt;="3"),"Loyal Customers",
IF(MID(AN1118,2,1)="5","Frequent Buyers",
IF(RIGHT(AN1118,1)="5","Big Spenders",
IF(LEFT(AN1118,1)="4","Potential Loyalists",
IF(LEFT(AN1118,1)="3","Needs Attention",
IF(LEFT(AN1118,1)="2","About to Sleep",
IF(LEFT(AN1118,1)="1","Lost",
IF(LEFT(AN1118,1)&lt;="2","At Risk","Others")))))))))</f>
        <v>Lost</v>
      </c>
    </row>
    <row r="1119" spans="1:41" x14ac:dyDescent="0.3">
      <c r="A1119">
        <v>5278</v>
      </c>
      <c r="B1119">
        <v>1964</v>
      </c>
      <c r="C1119" t="s">
        <v>28</v>
      </c>
      <c r="D1119" t="s">
        <v>33</v>
      </c>
      <c r="E1119">
        <v>82224</v>
      </c>
      <c r="F1119">
        <v>0</v>
      </c>
      <c r="G1119">
        <v>0</v>
      </c>
      <c r="H1119" s="1">
        <v>41664</v>
      </c>
      <c r="I1119">
        <v>83</v>
      </c>
      <c r="J1119">
        <v>307</v>
      </c>
      <c r="K1119">
        <v>26</v>
      </c>
      <c r="L1119">
        <v>360</v>
      </c>
      <c r="M1119">
        <v>138</v>
      </c>
      <c r="N1119">
        <v>31</v>
      </c>
      <c r="O1119">
        <v>40</v>
      </c>
      <c r="P1119">
        <v>1</v>
      </c>
      <c r="Q1119">
        <v>6</v>
      </c>
      <c r="R1119">
        <v>9</v>
      </c>
      <c r="S1119">
        <v>5</v>
      </c>
      <c r="T1119">
        <v>3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 t="s">
        <v>39</v>
      </c>
      <c r="AC1119" s="13">
        <f>SUM(Table13[[#This Row],[MntWines]:[MntGoldProds]])</f>
        <v>902</v>
      </c>
      <c r="AD1119" s="13">
        <f>AVERAGE(Table13[[#This Row],[MntWines]:[MntGoldProds]])</f>
        <v>150.33333333333334</v>
      </c>
      <c r="AG1119">
        <f>SUM(Table13[[#This Row],[NumDealsPurchases]:[NumStorePurchases]])</f>
        <v>21</v>
      </c>
      <c r="AH1119" s="14">
        <f>44232-Table13[[#This Row],[Dt_Customer]]</f>
        <v>2568</v>
      </c>
      <c r="AJ1119" s="13">
        <f>Table13[[#This Row],[NumDealsPurchases]]/Table13[[#This Row],[Total Number of Purchases]]*100</f>
        <v>4.7619047619047619</v>
      </c>
      <c r="AK1119">
        <f>6-ROUNDUP(_xlfn.PERCENTRANK.INC(Table13[Recency],Table13[[#This Row],[Recency]])*5, 0)</f>
        <v>1</v>
      </c>
      <c r="AL1119" s="15">
        <f>ROUNDUP(_xlfn.PERCENTRANK.INC(Table13[Total Number of Purchases],Table13[[#This Row],[Total Number of Purchases]])*5,0)</f>
        <v>4</v>
      </c>
      <c r="AM1119" s="15">
        <f>ROUNDUP(_xlfn.PERCENTRANK.INC(Table13[Total Spend],Table13[[#This Row],[Total Spend]])*5,0)</f>
        <v>4</v>
      </c>
      <c r="AN1119" s="15" t="str">
        <f>Table13[[#This Row],[Recency Score]]&amp;Table13[[#This Row],[Frequency Score]]&amp;Table13[[#This Row],[Monetary Score]]</f>
        <v>144</v>
      </c>
      <c r="AO1119" s="15" t="str">
        <f>IF(AN1119="555","Champions",
IF(AND(LEFT(AN1119,1)="5", MID(AN1119,2,1)&gt;="3"),"Loyal Customers",
IF(MID(AN1119,2,1)="5","Frequent Buyers",
IF(RIGHT(AN1119,1)="5","Big Spenders",
IF(LEFT(AN1119,1)="4","Potential Loyalists",
IF(LEFT(AN1119,1)="3","Needs Attention",
IF(LEFT(AN1119,1)="2","About to Sleep",
IF(LEFT(AN1119,1)="1","Lost",
IF(LEFT(AN1119,1)&lt;="2","At Risk","Others")))))))))</f>
        <v>Lost</v>
      </c>
    </row>
    <row r="1120" spans="1:41" x14ac:dyDescent="0.3">
      <c r="A1120">
        <v>5324</v>
      </c>
      <c r="B1120">
        <v>1981</v>
      </c>
      <c r="C1120" t="s">
        <v>37</v>
      </c>
      <c r="D1120" t="s">
        <v>33</v>
      </c>
      <c r="E1120">
        <v>58293</v>
      </c>
      <c r="F1120">
        <v>1</v>
      </c>
      <c r="G1120">
        <v>0</v>
      </c>
      <c r="H1120" s="1">
        <v>41658</v>
      </c>
      <c r="I1120">
        <v>94</v>
      </c>
      <c r="J1120">
        <v>173</v>
      </c>
      <c r="K1120">
        <v>43</v>
      </c>
      <c r="L1120">
        <v>118</v>
      </c>
      <c r="M1120">
        <v>46</v>
      </c>
      <c r="N1120">
        <v>27</v>
      </c>
      <c r="O1120">
        <v>15</v>
      </c>
      <c r="P1120">
        <v>5</v>
      </c>
      <c r="Q1120">
        <v>5</v>
      </c>
      <c r="R1120">
        <v>3</v>
      </c>
      <c r="S1120">
        <v>6</v>
      </c>
      <c r="T1120">
        <v>5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 t="s">
        <v>34</v>
      </c>
      <c r="AC1120" s="13">
        <f>SUM(Table13[[#This Row],[MntWines]:[MntGoldProds]])</f>
        <v>422</v>
      </c>
      <c r="AD1120" s="13">
        <f>AVERAGE(Table13[[#This Row],[MntWines]:[MntGoldProds]])</f>
        <v>70.333333333333329</v>
      </c>
      <c r="AG1120">
        <f>SUM(Table13[[#This Row],[NumDealsPurchases]:[NumStorePurchases]])</f>
        <v>19</v>
      </c>
      <c r="AH1120" s="14">
        <f>44232-Table13[[#This Row],[Dt_Customer]]</f>
        <v>2574</v>
      </c>
      <c r="AJ1120" s="13">
        <f>Table13[[#This Row],[NumDealsPurchases]]/Table13[[#This Row],[Total Number of Purchases]]*100</f>
        <v>26.315789473684209</v>
      </c>
      <c r="AK1120">
        <f>6-ROUNDUP(_xlfn.PERCENTRANK.INC(Table13[Recency],Table13[[#This Row],[Recency]])*5, 0)</f>
        <v>1</v>
      </c>
      <c r="AL1120" s="15">
        <f>ROUNDUP(_xlfn.PERCENTRANK.INC(Table13[Total Number of Purchases],Table13[[#This Row],[Total Number of Purchases]])*5,0)</f>
        <v>4</v>
      </c>
      <c r="AM1120" s="15">
        <f>ROUNDUP(_xlfn.PERCENTRANK.INC(Table13[Total Spend],Table13[[#This Row],[Total Spend]])*5,0)</f>
        <v>3</v>
      </c>
      <c r="AN1120" s="15" t="str">
        <f>Table13[[#This Row],[Recency Score]]&amp;Table13[[#This Row],[Frequency Score]]&amp;Table13[[#This Row],[Monetary Score]]</f>
        <v>143</v>
      </c>
      <c r="AO1120" s="15" t="str">
        <f>IF(AN1120="555","Champions",
IF(AND(LEFT(AN1120,1)="5", MID(AN1120,2,1)&gt;="3"),"Loyal Customers",
IF(MID(AN1120,2,1)="5","Frequent Buyers",
IF(RIGHT(AN1120,1)="5","Big Spenders",
IF(LEFT(AN1120,1)="4","Potential Loyalists",
IF(LEFT(AN1120,1)="3","Needs Attention",
IF(LEFT(AN1120,1)="2","About to Sleep",
IF(LEFT(AN1120,1)="1","Lost",
IF(LEFT(AN1120,1)&lt;="2","At Risk","Others")))))))))</f>
        <v>Lost</v>
      </c>
    </row>
    <row r="1121" spans="1:41" x14ac:dyDescent="0.3">
      <c r="A1121">
        <v>10032</v>
      </c>
      <c r="B1121">
        <v>1976</v>
      </c>
      <c r="C1121" t="s">
        <v>28</v>
      </c>
      <c r="D1121" t="s">
        <v>29</v>
      </c>
      <c r="E1121">
        <v>12571</v>
      </c>
      <c r="F1121">
        <v>1</v>
      </c>
      <c r="G1121">
        <v>0</v>
      </c>
      <c r="H1121" s="1">
        <v>41657</v>
      </c>
      <c r="I1121">
        <v>86</v>
      </c>
      <c r="J1121">
        <v>3</v>
      </c>
      <c r="K1121">
        <v>5</v>
      </c>
      <c r="L1121">
        <v>14</v>
      </c>
      <c r="M1121">
        <v>2</v>
      </c>
      <c r="N1121">
        <v>12</v>
      </c>
      <c r="O1121">
        <v>17</v>
      </c>
      <c r="P1121">
        <v>4</v>
      </c>
      <c r="Q1121">
        <v>3</v>
      </c>
      <c r="R1121">
        <v>1</v>
      </c>
      <c r="S1121">
        <v>3</v>
      </c>
      <c r="T1121">
        <v>6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43</v>
      </c>
      <c r="AC1121" s="13">
        <f>SUM(Table13[[#This Row],[MntWines]:[MntGoldProds]])</f>
        <v>53</v>
      </c>
      <c r="AD1121" s="13">
        <f>AVERAGE(Table13[[#This Row],[MntWines]:[MntGoldProds]])</f>
        <v>8.8333333333333339</v>
      </c>
      <c r="AG1121">
        <f>SUM(Table13[[#This Row],[NumDealsPurchases]:[NumStorePurchases]])</f>
        <v>11</v>
      </c>
      <c r="AH1121" s="14">
        <f>44232-Table13[[#This Row],[Dt_Customer]]</f>
        <v>2575</v>
      </c>
      <c r="AJ1121" s="13">
        <f>Table13[[#This Row],[NumDealsPurchases]]/Table13[[#This Row],[Total Number of Purchases]]*100</f>
        <v>36.363636363636367</v>
      </c>
      <c r="AK1121">
        <f>6-ROUNDUP(_xlfn.PERCENTRANK.INC(Table13[Recency],Table13[[#This Row],[Recency]])*5, 0)</f>
        <v>1</v>
      </c>
      <c r="AL1121" s="15">
        <f>ROUNDUP(_xlfn.PERCENTRANK.INC(Table13[Total Number of Purchases],Table13[[#This Row],[Total Number of Purchases]])*5,0)</f>
        <v>2</v>
      </c>
      <c r="AM1121" s="15">
        <f>ROUNDUP(_xlfn.PERCENTRANK.INC(Table13[Total Spend],Table13[[#This Row],[Total Spend]])*5,0)</f>
        <v>1</v>
      </c>
      <c r="AN1121" s="15" t="str">
        <f>Table13[[#This Row],[Recency Score]]&amp;Table13[[#This Row],[Frequency Score]]&amp;Table13[[#This Row],[Monetary Score]]</f>
        <v>121</v>
      </c>
      <c r="AO1121" s="15" t="str">
        <f>IF(AN1121="555","Champions",
IF(AND(LEFT(AN1121,1)="5", MID(AN1121,2,1)&gt;="3"),"Loyal Customers",
IF(MID(AN1121,2,1)="5","Frequent Buyers",
IF(RIGHT(AN1121,1)="5","Big Spenders",
IF(LEFT(AN1121,1)="4","Potential Loyalists",
IF(LEFT(AN1121,1)="3","Needs Attention",
IF(LEFT(AN1121,1)="2","About to Sleep",
IF(LEFT(AN1121,1)="1","Lost",
IF(LEFT(AN1121,1)&lt;="2","At Risk","Others")))))))))</f>
        <v>Lost</v>
      </c>
    </row>
    <row r="1122" spans="1:41" x14ac:dyDescent="0.3">
      <c r="A1122">
        <v>5939</v>
      </c>
      <c r="B1122">
        <v>1971</v>
      </c>
      <c r="C1122" t="s">
        <v>28</v>
      </c>
      <c r="D1122" t="s">
        <v>35</v>
      </c>
      <c r="E1122">
        <v>38232</v>
      </c>
      <c r="F1122">
        <v>1</v>
      </c>
      <c r="G1122">
        <v>1</v>
      </c>
      <c r="H1122" s="1">
        <v>41656</v>
      </c>
      <c r="I1122">
        <v>84</v>
      </c>
      <c r="J1122">
        <v>43</v>
      </c>
      <c r="K1122">
        <v>5</v>
      </c>
      <c r="L1122">
        <v>28</v>
      </c>
      <c r="M1122">
        <v>7</v>
      </c>
      <c r="N1122">
        <v>6</v>
      </c>
      <c r="O1122">
        <v>33</v>
      </c>
      <c r="P1122">
        <v>4</v>
      </c>
      <c r="Q1122">
        <v>3</v>
      </c>
      <c r="R1122">
        <v>1</v>
      </c>
      <c r="S1122">
        <v>3</v>
      </c>
      <c r="T1122">
        <v>5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 t="s">
        <v>30</v>
      </c>
      <c r="AC1122" s="13">
        <f>SUM(Table13[[#This Row],[MntWines]:[MntGoldProds]])</f>
        <v>122</v>
      </c>
      <c r="AD1122" s="13">
        <f>AVERAGE(Table13[[#This Row],[MntWines]:[MntGoldProds]])</f>
        <v>20.333333333333332</v>
      </c>
      <c r="AG1122">
        <f>SUM(Table13[[#This Row],[NumDealsPurchases]:[NumStorePurchases]])</f>
        <v>11</v>
      </c>
      <c r="AH1122" s="14">
        <f>44232-Table13[[#This Row],[Dt_Customer]]</f>
        <v>2576</v>
      </c>
      <c r="AJ1122" s="13">
        <f>Table13[[#This Row],[NumDealsPurchases]]/Table13[[#This Row],[Total Number of Purchases]]*100</f>
        <v>36.363636363636367</v>
      </c>
      <c r="AK1122">
        <f>6-ROUNDUP(_xlfn.PERCENTRANK.INC(Table13[Recency],Table13[[#This Row],[Recency]])*5, 0)</f>
        <v>1</v>
      </c>
      <c r="AL1122" s="15">
        <f>ROUNDUP(_xlfn.PERCENTRANK.INC(Table13[Total Number of Purchases],Table13[[#This Row],[Total Number of Purchases]])*5,0)</f>
        <v>2</v>
      </c>
      <c r="AM1122" s="15">
        <f>ROUNDUP(_xlfn.PERCENTRANK.INC(Table13[Total Spend],Table13[[#This Row],[Total Spend]])*5,0)</f>
        <v>2</v>
      </c>
      <c r="AN1122" s="15" t="str">
        <f>Table13[[#This Row],[Recency Score]]&amp;Table13[[#This Row],[Frequency Score]]&amp;Table13[[#This Row],[Monetary Score]]</f>
        <v>122</v>
      </c>
      <c r="AO1122" s="15" t="str">
        <f>IF(AN1122="555","Champions",
IF(AND(LEFT(AN1122,1)="5", MID(AN1122,2,1)&gt;="3"),"Loyal Customers",
IF(MID(AN1122,2,1)="5","Frequent Buyers",
IF(RIGHT(AN1122,1)="5","Big Spenders",
IF(LEFT(AN1122,1)="4","Potential Loyalists",
IF(LEFT(AN1122,1)="3","Needs Attention",
IF(LEFT(AN1122,1)="2","About to Sleep",
IF(LEFT(AN1122,1)="1","Lost",
IF(LEFT(AN1122,1)&lt;="2","At Risk","Others")))))))))</f>
        <v>Lost</v>
      </c>
    </row>
    <row r="1123" spans="1:41" x14ac:dyDescent="0.3">
      <c r="A1123">
        <v>8397</v>
      </c>
      <c r="B1123">
        <v>1951</v>
      </c>
      <c r="C1123" t="s">
        <v>28</v>
      </c>
      <c r="D1123" t="s">
        <v>33</v>
      </c>
      <c r="E1123">
        <v>44689</v>
      </c>
      <c r="F1123">
        <v>1</v>
      </c>
      <c r="G1123">
        <v>1</v>
      </c>
      <c r="H1123" s="1">
        <v>41649</v>
      </c>
      <c r="I1123">
        <v>82</v>
      </c>
      <c r="J1123">
        <v>18</v>
      </c>
      <c r="K1123">
        <v>0</v>
      </c>
      <c r="L1123">
        <v>5</v>
      </c>
      <c r="M1123">
        <v>0</v>
      </c>
      <c r="N1123">
        <v>0</v>
      </c>
      <c r="O1123">
        <v>11</v>
      </c>
      <c r="P1123">
        <v>2</v>
      </c>
      <c r="Q1123">
        <v>1</v>
      </c>
      <c r="R1123">
        <v>1</v>
      </c>
      <c r="S1123">
        <v>2</v>
      </c>
      <c r="T1123">
        <v>7</v>
      </c>
      <c r="U1123">
        <v>0</v>
      </c>
      <c r="V1123">
        <v>0</v>
      </c>
      <c r="W1123">
        <v>1</v>
      </c>
      <c r="X1123">
        <v>0</v>
      </c>
      <c r="Y1123">
        <v>0</v>
      </c>
      <c r="Z1123">
        <v>0</v>
      </c>
      <c r="AA1123">
        <v>0</v>
      </c>
      <c r="AB1123" t="s">
        <v>30</v>
      </c>
      <c r="AC1123" s="13">
        <f>SUM(Table13[[#This Row],[MntWines]:[MntGoldProds]])</f>
        <v>34</v>
      </c>
      <c r="AD1123" s="13">
        <f>AVERAGE(Table13[[#This Row],[MntWines]:[MntGoldProds]])</f>
        <v>5.666666666666667</v>
      </c>
      <c r="AG1123">
        <f>SUM(Table13[[#This Row],[NumDealsPurchases]:[NumStorePurchases]])</f>
        <v>6</v>
      </c>
      <c r="AH1123" s="14">
        <f>44232-Table13[[#This Row],[Dt_Customer]]</f>
        <v>2583</v>
      </c>
      <c r="AJ1123" s="13">
        <f>Table13[[#This Row],[NumDealsPurchases]]/Table13[[#This Row],[Total Number of Purchases]]*100</f>
        <v>33.333333333333329</v>
      </c>
      <c r="AK1123">
        <f>6-ROUNDUP(_xlfn.PERCENTRANK.INC(Table13[Recency],Table13[[#This Row],[Recency]])*5, 0)</f>
        <v>1</v>
      </c>
      <c r="AL1123" s="15">
        <f>ROUNDUP(_xlfn.PERCENTRANK.INC(Table13[Total Number of Purchases],Table13[[#This Row],[Total Number of Purchases]])*5,0)</f>
        <v>1</v>
      </c>
      <c r="AM1123" s="15">
        <f>ROUNDUP(_xlfn.PERCENTRANK.INC(Table13[Total Spend],Table13[[#This Row],[Total Spend]])*5,0)</f>
        <v>1</v>
      </c>
      <c r="AN1123" s="15" t="str">
        <f>Table13[[#This Row],[Recency Score]]&amp;Table13[[#This Row],[Frequency Score]]&amp;Table13[[#This Row],[Monetary Score]]</f>
        <v>111</v>
      </c>
      <c r="AO1123" s="15" t="str">
        <f>IF(AN1123="555","Champions",
IF(AND(LEFT(AN1123,1)="5", MID(AN1123,2,1)&gt;="3"),"Loyal Customers",
IF(MID(AN1123,2,1)="5","Frequent Buyers",
IF(RIGHT(AN1123,1)="5","Big Spenders",
IF(LEFT(AN1123,1)="4","Potential Loyalists",
IF(LEFT(AN1123,1)="3","Needs Attention",
IF(LEFT(AN1123,1)="2","About to Sleep",
IF(LEFT(AN1123,1)="1","Lost",
IF(LEFT(AN1123,1)&lt;="2","At Risk","Others")))))))))</f>
        <v>Lost</v>
      </c>
    </row>
    <row r="1124" spans="1:41" x14ac:dyDescent="0.3">
      <c r="A1124">
        <v>8182</v>
      </c>
      <c r="B1124">
        <v>1984</v>
      </c>
      <c r="C1124" t="s">
        <v>28</v>
      </c>
      <c r="D1124" t="s">
        <v>33</v>
      </c>
      <c r="E1124">
        <v>23228</v>
      </c>
      <c r="F1124">
        <v>1</v>
      </c>
      <c r="G1124">
        <v>0</v>
      </c>
      <c r="H1124" s="1">
        <v>41644</v>
      </c>
      <c r="I1124">
        <v>91</v>
      </c>
      <c r="J1124">
        <v>53</v>
      </c>
      <c r="K1124">
        <v>3</v>
      </c>
      <c r="L1124">
        <v>49</v>
      </c>
      <c r="M1124">
        <v>7</v>
      </c>
      <c r="N1124">
        <v>4</v>
      </c>
      <c r="O1124">
        <v>5</v>
      </c>
      <c r="P1124">
        <v>4</v>
      </c>
      <c r="Q1124">
        <v>3</v>
      </c>
      <c r="R1124">
        <v>0</v>
      </c>
      <c r="S1124">
        <v>4</v>
      </c>
      <c r="T1124">
        <v>8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 t="s">
        <v>32</v>
      </c>
      <c r="AC1124" s="13">
        <f>SUM(Table13[[#This Row],[MntWines]:[MntGoldProds]])</f>
        <v>121</v>
      </c>
      <c r="AD1124" s="13">
        <f>AVERAGE(Table13[[#This Row],[MntWines]:[MntGoldProds]])</f>
        <v>20.166666666666668</v>
      </c>
      <c r="AG1124">
        <f>SUM(Table13[[#This Row],[NumDealsPurchases]:[NumStorePurchases]])</f>
        <v>11</v>
      </c>
      <c r="AH1124" s="14">
        <f>44232-Table13[[#This Row],[Dt_Customer]]</f>
        <v>2588</v>
      </c>
      <c r="AJ1124" s="13">
        <f>Table13[[#This Row],[NumDealsPurchases]]/Table13[[#This Row],[Total Number of Purchases]]*100</f>
        <v>36.363636363636367</v>
      </c>
      <c r="AK1124">
        <f>6-ROUNDUP(_xlfn.PERCENTRANK.INC(Table13[Recency],Table13[[#This Row],[Recency]])*5, 0)</f>
        <v>1</v>
      </c>
      <c r="AL1124" s="15">
        <f>ROUNDUP(_xlfn.PERCENTRANK.INC(Table13[Total Number of Purchases],Table13[[#This Row],[Total Number of Purchases]])*5,0)</f>
        <v>2</v>
      </c>
      <c r="AM1124" s="15">
        <f>ROUNDUP(_xlfn.PERCENTRANK.INC(Table13[Total Spend],Table13[[#This Row],[Total Spend]])*5,0)</f>
        <v>2</v>
      </c>
      <c r="AN1124" s="15" t="str">
        <f>Table13[[#This Row],[Recency Score]]&amp;Table13[[#This Row],[Frequency Score]]&amp;Table13[[#This Row],[Monetary Score]]</f>
        <v>122</v>
      </c>
      <c r="AO1124" s="15" t="str">
        <f>IF(AN1124="555","Champions",
IF(AND(LEFT(AN1124,1)="5", MID(AN1124,2,1)&gt;="3"),"Loyal Customers",
IF(MID(AN1124,2,1)="5","Frequent Buyers",
IF(RIGHT(AN1124,1)="5","Big Spenders",
IF(LEFT(AN1124,1)="4","Potential Loyalists",
IF(LEFT(AN1124,1)="3","Needs Attention",
IF(LEFT(AN1124,1)="2","About to Sleep",
IF(LEFT(AN1124,1)="1","Lost",
IF(LEFT(AN1124,1)&lt;="2","At Risk","Others")))))))))</f>
        <v>Lost</v>
      </c>
    </row>
    <row r="1125" spans="1:41" x14ac:dyDescent="0.3">
      <c r="A1125">
        <v>2564</v>
      </c>
      <c r="B1125">
        <v>1953</v>
      </c>
      <c r="C1125" t="s">
        <v>28</v>
      </c>
      <c r="D1125" t="s">
        <v>35</v>
      </c>
      <c r="E1125">
        <v>61278</v>
      </c>
      <c r="F1125">
        <v>0</v>
      </c>
      <c r="G1125">
        <v>1</v>
      </c>
      <c r="H1125" s="1">
        <v>41643</v>
      </c>
      <c r="I1125">
        <v>87</v>
      </c>
      <c r="J1125">
        <v>111</v>
      </c>
      <c r="K1125">
        <v>3</v>
      </c>
      <c r="L1125">
        <v>28</v>
      </c>
      <c r="M1125">
        <v>2</v>
      </c>
      <c r="N1125">
        <v>6</v>
      </c>
      <c r="O1125">
        <v>15</v>
      </c>
      <c r="P1125">
        <v>2</v>
      </c>
      <c r="Q1125">
        <v>3</v>
      </c>
      <c r="R1125">
        <v>1</v>
      </c>
      <c r="S1125">
        <v>4</v>
      </c>
      <c r="T1125">
        <v>6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30</v>
      </c>
      <c r="AC1125" s="13">
        <f>SUM(Table13[[#This Row],[MntWines]:[MntGoldProds]])</f>
        <v>165</v>
      </c>
      <c r="AD1125" s="13">
        <f>AVERAGE(Table13[[#This Row],[MntWines]:[MntGoldProds]])</f>
        <v>27.5</v>
      </c>
      <c r="AG1125">
        <f>SUM(Table13[[#This Row],[NumDealsPurchases]:[NumStorePurchases]])</f>
        <v>10</v>
      </c>
      <c r="AH1125" s="14">
        <f>44232-Table13[[#This Row],[Dt_Customer]]</f>
        <v>2589</v>
      </c>
      <c r="AJ1125" s="13">
        <f>Table13[[#This Row],[NumDealsPurchases]]/Table13[[#This Row],[Total Number of Purchases]]*100</f>
        <v>20</v>
      </c>
      <c r="AK1125">
        <f>6-ROUNDUP(_xlfn.PERCENTRANK.INC(Table13[Recency],Table13[[#This Row],[Recency]])*5, 0)</f>
        <v>1</v>
      </c>
      <c r="AL1125" s="15">
        <f>ROUNDUP(_xlfn.PERCENTRANK.INC(Table13[Total Number of Purchases],Table13[[#This Row],[Total Number of Purchases]])*5,0)</f>
        <v>2</v>
      </c>
      <c r="AM1125" s="15">
        <f>ROUNDUP(_xlfn.PERCENTRANK.INC(Table13[Total Spend],Table13[[#This Row],[Total Spend]])*5,0)</f>
        <v>2</v>
      </c>
      <c r="AN1125" s="15" t="str">
        <f>Table13[[#This Row],[Recency Score]]&amp;Table13[[#This Row],[Frequency Score]]&amp;Table13[[#This Row],[Monetary Score]]</f>
        <v>122</v>
      </c>
      <c r="AO1125" s="15" t="str">
        <f>IF(AN1125="555","Champions",
IF(AND(LEFT(AN1125,1)="5", MID(AN1125,2,1)&gt;="3"),"Loyal Customers",
IF(MID(AN1125,2,1)="5","Frequent Buyers",
IF(RIGHT(AN1125,1)="5","Big Spenders",
IF(LEFT(AN1125,1)="4","Potential Loyalists",
IF(LEFT(AN1125,1)="3","Needs Attention",
IF(LEFT(AN1125,1)="2","About to Sleep",
IF(LEFT(AN1125,1)="1","Lost",
IF(LEFT(AN1125,1)&lt;="2","At Risk","Others")))))))))</f>
        <v>Lost</v>
      </c>
    </row>
    <row r="1126" spans="1:41" x14ac:dyDescent="0.3">
      <c r="A1126">
        <v>6534</v>
      </c>
      <c r="B1126">
        <v>1974</v>
      </c>
      <c r="C1126" t="s">
        <v>28</v>
      </c>
      <c r="D1126" t="s">
        <v>35</v>
      </c>
      <c r="E1126">
        <v>47889</v>
      </c>
      <c r="F1126">
        <v>1</v>
      </c>
      <c r="G1126">
        <v>0</v>
      </c>
      <c r="H1126" s="1">
        <v>41643</v>
      </c>
      <c r="I1126">
        <v>94</v>
      </c>
      <c r="J1126">
        <v>29</v>
      </c>
      <c r="K1126">
        <v>0</v>
      </c>
      <c r="L1126">
        <v>29</v>
      </c>
      <c r="M1126">
        <v>0</v>
      </c>
      <c r="N1126">
        <v>5</v>
      </c>
      <c r="O1126">
        <v>4</v>
      </c>
      <c r="P1126">
        <v>1</v>
      </c>
      <c r="Q1126">
        <v>2</v>
      </c>
      <c r="R1126">
        <v>0</v>
      </c>
      <c r="S1126">
        <v>3</v>
      </c>
      <c r="T1126">
        <v>5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 t="s">
        <v>43</v>
      </c>
      <c r="AC1126" s="13">
        <f>SUM(Table13[[#This Row],[MntWines]:[MntGoldProds]])</f>
        <v>67</v>
      </c>
      <c r="AD1126" s="13">
        <f>AVERAGE(Table13[[#This Row],[MntWines]:[MntGoldProds]])</f>
        <v>11.166666666666666</v>
      </c>
      <c r="AG1126">
        <f>SUM(Table13[[#This Row],[NumDealsPurchases]:[NumStorePurchases]])</f>
        <v>6</v>
      </c>
      <c r="AH1126" s="14">
        <f>44232-Table13[[#This Row],[Dt_Customer]]</f>
        <v>2589</v>
      </c>
      <c r="AJ1126" s="13">
        <f>Table13[[#This Row],[NumDealsPurchases]]/Table13[[#This Row],[Total Number of Purchases]]*100</f>
        <v>16.666666666666664</v>
      </c>
      <c r="AK1126">
        <f>6-ROUNDUP(_xlfn.PERCENTRANK.INC(Table13[Recency],Table13[[#This Row],[Recency]])*5, 0)</f>
        <v>1</v>
      </c>
      <c r="AL1126" s="15">
        <f>ROUNDUP(_xlfn.PERCENTRANK.INC(Table13[Total Number of Purchases],Table13[[#This Row],[Total Number of Purchases]])*5,0)</f>
        <v>1</v>
      </c>
      <c r="AM1126" s="15">
        <f>ROUNDUP(_xlfn.PERCENTRANK.INC(Table13[Total Spend],Table13[[#This Row],[Total Spend]])*5,0)</f>
        <v>2</v>
      </c>
      <c r="AN1126" s="15" t="str">
        <f>Table13[[#This Row],[Recency Score]]&amp;Table13[[#This Row],[Frequency Score]]&amp;Table13[[#This Row],[Monetary Score]]</f>
        <v>112</v>
      </c>
      <c r="AO1126" s="15" t="str">
        <f>IF(AN1126="555","Champions",
IF(AND(LEFT(AN1126,1)="5", MID(AN1126,2,1)&gt;="3"),"Loyal Customers",
IF(MID(AN1126,2,1)="5","Frequent Buyers",
IF(RIGHT(AN1126,1)="5","Big Spenders",
IF(LEFT(AN1126,1)="4","Potential Loyalists",
IF(LEFT(AN1126,1)="3","Needs Attention",
IF(LEFT(AN1126,1)="2","About to Sleep",
IF(LEFT(AN1126,1)="1","Lost",
IF(LEFT(AN1126,1)&lt;="2","At Risk","Others")))))))))</f>
        <v>Lost</v>
      </c>
    </row>
    <row r="1127" spans="1:41" x14ac:dyDescent="0.3">
      <c r="A1127">
        <v>11030</v>
      </c>
      <c r="B1127">
        <v>1976</v>
      </c>
      <c r="C1127" t="s">
        <v>41</v>
      </c>
      <c r="D1127" t="s">
        <v>33</v>
      </c>
      <c r="E1127">
        <v>33181</v>
      </c>
      <c r="F1127">
        <v>1</v>
      </c>
      <c r="G1127">
        <v>0</v>
      </c>
      <c r="H1127" s="1">
        <v>41642</v>
      </c>
      <c r="I1127">
        <v>90</v>
      </c>
      <c r="J1127">
        <v>9</v>
      </c>
      <c r="K1127">
        <v>0</v>
      </c>
      <c r="L1127">
        <v>3</v>
      </c>
      <c r="M1127">
        <v>0</v>
      </c>
      <c r="N1127">
        <v>0</v>
      </c>
      <c r="O1127">
        <v>4</v>
      </c>
      <c r="P1127">
        <v>1</v>
      </c>
      <c r="Q1127">
        <v>1</v>
      </c>
      <c r="R1127">
        <v>0</v>
      </c>
      <c r="S1127">
        <v>2</v>
      </c>
      <c r="T1127">
        <v>6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 t="s">
        <v>30</v>
      </c>
      <c r="AC1127" s="13">
        <f>SUM(Table13[[#This Row],[MntWines]:[MntGoldProds]])</f>
        <v>16</v>
      </c>
      <c r="AD1127" s="13">
        <f>AVERAGE(Table13[[#This Row],[MntWines]:[MntGoldProds]])</f>
        <v>2.6666666666666665</v>
      </c>
      <c r="AG1127">
        <f>SUM(Table13[[#This Row],[NumDealsPurchases]:[NumStorePurchases]])</f>
        <v>4</v>
      </c>
      <c r="AH1127" s="14">
        <f>44232-Table13[[#This Row],[Dt_Customer]]</f>
        <v>2590</v>
      </c>
      <c r="AJ1127" s="13">
        <f>Table13[[#This Row],[NumDealsPurchases]]/Table13[[#This Row],[Total Number of Purchases]]*100</f>
        <v>25</v>
      </c>
      <c r="AK1127">
        <f>6-ROUNDUP(_xlfn.PERCENTRANK.INC(Table13[Recency],Table13[[#This Row],[Recency]])*5, 0)</f>
        <v>1</v>
      </c>
      <c r="AL1127" s="15">
        <f>ROUNDUP(_xlfn.PERCENTRANK.INC(Table13[Total Number of Purchases],Table13[[#This Row],[Total Number of Purchases]])*5,0)</f>
        <v>1</v>
      </c>
      <c r="AM1127" s="15">
        <f>ROUNDUP(_xlfn.PERCENTRANK.INC(Table13[Total Spend],Table13[[#This Row],[Total Spend]])*5,0)</f>
        <v>1</v>
      </c>
      <c r="AN1127" s="15" t="str">
        <f>Table13[[#This Row],[Recency Score]]&amp;Table13[[#This Row],[Frequency Score]]&amp;Table13[[#This Row],[Monetary Score]]</f>
        <v>111</v>
      </c>
      <c r="AO1127" s="15" t="str">
        <f>IF(AN1127="555","Champions",
IF(AND(LEFT(AN1127,1)="5", MID(AN1127,2,1)&gt;="3"),"Loyal Customers",
IF(MID(AN1127,2,1)="5","Frequent Buyers",
IF(RIGHT(AN1127,1)="5","Big Spenders",
IF(LEFT(AN1127,1)="4","Potential Loyalists",
IF(LEFT(AN1127,1)="3","Needs Attention",
IF(LEFT(AN1127,1)="2","About to Sleep",
IF(LEFT(AN1127,1)="1","Lost",
IF(LEFT(AN1127,1)&lt;="2","At Risk","Others")))))))))</f>
        <v>Lost</v>
      </c>
    </row>
    <row r="1128" spans="1:41" x14ac:dyDescent="0.3">
      <c r="A1128">
        <v>7732</v>
      </c>
      <c r="B1128">
        <v>1978</v>
      </c>
      <c r="C1128" t="s">
        <v>28</v>
      </c>
      <c r="D1128" t="s">
        <v>33</v>
      </c>
      <c r="E1128">
        <v>64813</v>
      </c>
      <c r="F1128">
        <v>1</v>
      </c>
      <c r="G1128">
        <v>0</v>
      </c>
      <c r="H1128" s="1">
        <v>41641</v>
      </c>
      <c r="I1128">
        <v>81</v>
      </c>
      <c r="J1128">
        <v>293</v>
      </c>
      <c r="K1128">
        <v>0</v>
      </c>
      <c r="L1128">
        <v>124</v>
      </c>
      <c r="M1128">
        <v>179</v>
      </c>
      <c r="N1128">
        <v>97</v>
      </c>
      <c r="O1128">
        <v>52</v>
      </c>
      <c r="P1128">
        <v>1</v>
      </c>
      <c r="Q1128">
        <v>7</v>
      </c>
      <c r="R1128">
        <v>2</v>
      </c>
      <c r="S1128">
        <v>10</v>
      </c>
      <c r="T1128">
        <v>5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 t="s">
        <v>30</v>
      </c>
      <c r="AC1128" s="13">
        <f>SUM(Table13[[#This Row],[MntWines]:[MntGoldProds]])</f>
        <v>745</v>
      </c>
      <c r="AD1128" s="13">
        <f>AVERAGE(Table13[[#This Row],[MntWines]:[MntGoldProds]])</f>
        <v>124.16666666666667</v>
      </c>
      <c r="AG1128">
        <f>SUM(Table13[[#This Row],[NumDealsPurchases]:[NumStorePurchases]])</f>
        <v>20</v>
      </c>
      <c r="AH1128" s="14">
        <f>44232-Table13[[#This Row],[Dt_Customer]]</f>
        <v>2591</v>
      </c>
      <c r="AJ1128" s="13">
        <f>Table13[[#This Row],[NumDealsPurchases]]/Table13[[#This Row],[Total Number of Purchases]]*100</f>
        <v>5</v>
      </c>
      <c r="AK1128">
        <f>6-ROUNDUP(_xlfn.PERCENTRANK.INC(Table13[Recency],Table13[[#This Row],[Recency]])*5, 0)</f>
        <v>1</v>
      </c>
      <c r="AL1128" s="15">
        <f>ROUNDUP(_xlfn.PERCENTRANK.INC(Table13[Total Number of Purchases],Table13[[#This Row],[Total Number of Purchases]])*5,0)</f>
        <v>4</v>
      </c>
      <c r="AM1128" s="15">
        <f>ROUNDUP(_xlfn.PERCENTRANK.INC(Table13[Total Spend],Table13[[#This Row],[Total Spend]])*5,0)</f>
        <v>4</v>
      </c>
      <c r="AN1128" s="15" t="str">
        <f>Table13[[#This Row],[Recency Score]]&amp;Table13[[#This Row],[Frequency Score]]&amp;Table13[[#This Row],[Monetary Score]]</f>
        <v>144</v>
      </c>
      <c r="AO1128" s="15" t="str">
        <f>IF(AN1128="555","Champions",
IF(AND(LEFT(AN1128,1)="5", MID(AN1128,2,1)&gt;="3"),"Loyal Customers",
IF(MID(AN1128,2,1)="5","Frequent Buyers",
IF(RIGHT(AN1128,1)="5","Big Spenders",
IF(LEFT(AN1128,1)="4","Potential Loyalists",
IF(LEFT(AN1128,1)="3","Needs Attention",
IF(LEFT(AN1128,1)="2","About to Sleep",
IF(LEFT(AN1128,1)="1","Lost",
IF(LEFT(AN1128,1)&lt;="2","At Risk","Others")))))))))</f>
        <v>Lost</v>
      </c>
    </row>
    <row r="1129" spans="1:41" x14ac:dyDescent="0.3">
      <c r="A1129">
        <v>10505</v>
      </c>
      <c r="B1129">
        <v>1960</v>
      </c>
      <c r="C1129" t="s">
        <v>41</v>
      </c>
      <c r="D1129" t="s">
        <v>35</v>
      </c>
      <c r="E1129">
        <v>73113</v>
      </c>
      <c r="F1129">
        <v>0</v>
      </c>
      <c r="G1129">
        <v>0</v>
      </c>
      <c r="H1129" s="1">
        <v>41634</v>
      </c>
      <c r="I1129">
        <v>86</v>
      </c>
      <c r="J1129">
        <v>741</v>
      </c>
      <c r="K1129">
        <v>19</v>
      </c>
      <c r="L1129">
        <v>154</v>
      </c>
      <c r="M1129">
        <v>50</v>
      </c>
      <c r="N1129">
        <v>9</v>
      </c>
      <c r="O1129">
        <v>28</v>
      </c>
      <c r="P1129">
        <v>1</v>
      </c>
      <c r="Q1129">
        <v>3</v>
      </c>
      <c r="R1129">
        <v>4</v>
      </c>
      <c r="S1129">
        <v>7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 t="s">
        <v>43</v>
      </c>
      <c r="AC1129" s="13">
        <f>SUM(Table13[[#This Row],[MntWines]:[MntGoldProds]])</f>
        <v>1001</v>
      </c>
      <c r="AD1129" s="13">
        <f>AVERAGE(Table13[[#This Row],[MntWines]:[MntGoldProds]])</f>
        <v>166.83333333333334</v>
      </c>
      <c r="AG1129">
        <f>SUM(Table13[[#This Row],[NumDealsPurchases]:[NumStorePurchases]])</f>
        <v>15</v>
      </c>
      <c r="AH1129" s="14">
        <f>44232-Table13[[#This Row],[Dt_Customer]]</f>
        <v>2598</v>
      </c>
      <c r="AJ1129" s="13">
        <f>Table13[[#This Row],[NumDealsPurchases]]/Table13[[#This Row],[Total Number of Purchases]]*100</f>
        <v>6.666666666666667</v>
      </c>
      <c r="AK1129">
        <f>6-ROUNDUP(_xlfn.PERCENTRANK.INC(Table13[Recency],Table13[[#This Row],[Recency]])*5, 0)</f>
        <v>1</v>
      </c>
      <c r="AL1129" s="15">
        <f>ROUNDUP(_xlfn.PERCENTRANK.INC(Table13[Total Number of Purchases],Table13[[#This Row],[Total Number of Purchases]])*5,0)</f>
        <v>3</v>
      </c>
      <c r="AM1129" s="15">
        <f>ROUNDUP(_xlfn.PERCENTRANK.INC(Table13[Total Spend],Table13[[#This Row],[Total Spend]])*5,0)</f>
        <v>4</v>
      </c>
      <c r="AN1129" s="15" t="str">
        <f>Table13[[#This Row],[Recency Score]]&amp;Table13[[#This Row],[Frequency Score]]&amp;Table13[[#This Row],[Monetary Score]]</f>
        <v>134</v>
      </c>
      <c r="AO1129" s="15" t="str">
        <f>IF(AN1129="555","Champions",
IF(AND(LEFT(AN1129,1)="5", MID(AN1129,2,1)&gt;="3"),"Loyal Customers",
IF(MID(AN1129,2,1)="5","Frequent Buyers",
IF(RIGHT(AN1129,1)="5","Big Spenders",
IF(LEFT(AN1129,1)="4","Potential Loyalists",
IF(LEFT(AN1129,1)="3","Needs Attention",
IF(LEFT(AN1129,1)="2","About to Sleep",
IF(LEFT(AN1129,1)="1","Lost",
IF(LEFT(AN1129,1)&lt;="2","At Risk","Others")))))))))</f>
        <v>Lost</v>
      </c>
    </row>
    <row r="1130" spans="1:41" x14ac:dyDescent="0.3">
      <c r="A1130">
        <v>2712</v>
      </c>
      <c r="B1130">
        <v>1956</v>
      </c>
      <c r="C1130" t="s">
        <v>28</v>
      </c>
      <c r="D1130" t="s">
        <v>33</v>
      </c>
      <c r="E1130">
        <v>71866</v>
      </c>
      <c r="F1130">
        <v>0</v>
      </c>
      <c r="G1130">
        <v>1</v>
      </c>
      <c r="H1130" s="1">
        <v>41633</v>
      </c>
      <c r="I1130">
        <v>85</v>
      </c>
      <c r="J1130">
        <v>184</v>
      </c>
      <c r="K1130">
        <v>178</v>
      </c>
      <c r="L1130">
        <v>178</v>
      </c>
      <c r="M1130">
        <v>103</v>
      </c>
      <c r="N1130">
        <v>39</v>
      </c>
      <c r="O1130">
        <v>33</v>
      </c>
      <c r="P1130">
        <v>1</v>
      </c>
      <c r="Q1130">
        <v>6</v>
      </c>
      <c r="R1130">
        <v>3</v>
      </c>
      <c r="S1130">
        <v>10</v>
      </c>
      <c r="T1130">
        <v>3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 t="s">
        <v>36</v>
      </c>
      <c r="AC1130" s="13">
        <f>SUM(Table13[[#This Row],[MntWines]:[MntGoldProds]])</f>
        <v>715</v>
      </c>
      <c r="AD1130" s="13">
        <f>AVERAGE(Table13[[#This Row],[MntWines]:[MntGoldProds]])</f>
        <v>119.16666666666667</v>
      </c>
      <c r="AG1130">
        <f>SUM(Table13[[#This Row],[NumDealsPurchases]:[NumStorePurchases]])</f>
        <v>20</v>
      </c>
      <c r="AH1130" s="14">
        <f>44232-Table13[[#This Row],[Dt_Customer]]</f>
        <v>2599</v>
      </c>
      <c r="AJ1130" s="13">
        <f>Table13[[#This Row],[NumDealsPurchases]]/Table13[[#This Row],[Total Number of Purchases]]*100</f>
        <v>5</v>
      </c>
      <c r="AK1130">
        <f>6-ROUNDUP(_xlfn.PERCENTRANK.INC(Table13[Recency],Table13[[#This Row],[Recency]])*5, 0)</f>
        <v>1</v>
      </c>
      <c r="AL1130" s="15">
        <f>ROUNDUP(_xlfn.PERCENTRANK.INC(Table13[Total Number of Purchases],Table13[[#This Row],[Total Number of Purchases]])*5,0)</f>
        <v>4</v>
      </c>
      <c r="AM1130" s="15">
        <f>ROUNDUP(_xlfn.PERCENTRANK.INC(Table13[Total Spend],Table13[[#This Row],[Total Spend]])*5,0)</f>
        <v>4</v>
      </c>
      <c r="AN1130" s="15" t="str">
        <f>Table13[[#This Row],[Recency Score]]&amp;Table13[[#This Row],[Frequency Score]]&amp;Table13[[#This Row],[Monetary Score]]</f>
        <v>144</v>
      </c>
      <c r="AO1130" s="15" t="str">
        <f>IF(AN1130="555","Champions",
IF(AND(LEFT(AN1130,1)="5", MID(AN1130,2,1)&gt;="3"),"Loyal Customers",
IF(MID(AN1130,2,1)="5","Frequent Buyers",
IF(RIGHT(AN1130,1)="5","Big Spenders",
IF(LEFT(AN1130,1)="4","Potential Loyalists",
IF(LEFT(AN1130,1)="3","Needs Attention",
IF(LEFT(AN1130,1)="2","About to Sleep",
IF(LEFT(AN1130,1)="1","Lost",
IF(LEFT(AN1130,1)&lt;="2","At Risk","Others")))))))))</f>
        <v>Lost</v>
      </c>
    </row>
    <row r="1131" spans="1:41" x14ac:dyDescent="0.3">
      <c r="A1131">
        <v>9140</v>
      </c>
      <c r="B1131">
        <v>1960</v>
      </c>
      <c r="C1131" t="s">
        <v>38</v>
      </c>
      <c r="D1131" t="s">
        <v>35</v>
      </c>
      <c r="E1131">
        <v>50523</v>
      </c>
      <c r="F1131">
        <v>1</v>
      </c>
      <c r="G1131">
        <v>1</v>
      </c>
      <c r="H1131" s="1">
        <v>41633</v>
      </c>
      <c r="I1131">
        <v>89</v>
      </c>
      <c r="J1131">
        <v>51</v>
      </c>
      <c r="K1131">
        <v>4</v>
      </c>
      <c r="L1131">
        <v>24</v>
      </c>
      <c r="M1131">
        <v>4</v>
      </c>
      <c r="N1131">
        <v>7</v>
      </c>
      <c r="O1131">
        <v>1</v>
      </c>
      <c r="P1131">
        <v>2</v>
      </c>
      <c r="Q1131">
        <v>2</v>
      </c>
      <c r="R1131">
        <v>0</v>
      </c>
      <c r="S1131">
        <v>4</v>
      </c>
      <c r="T1131">
        <v>6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t="s">
        <v>34</v>
      </c>
      <c r="AC1131" s="13">
        <f>SUM(Table13[[#This Row],[MntWines]:[MntGoldProds]])</f>
        <v>91</v>
      </c>
      <c r="AD1131" s="13">
        <f>AVERAGE(Table13[[#This Row],[MntWines]:[MntGoldProds]])</f>
        <v>15.166666666666666</v>
      </c>
      <c r="AG1131">
        <f>SUM(Table13[[#This Row],[NumDealsPurchases]:[NumStorePurchases]])</f>
        <v>8</v>
      </c>
      <c r="AH1131" s="14">
        <f>44232-Table13[[#This Row],[Dt_Customer]]</f>
        <v>2599</v>
      </c>
      <c r="AJ1131" s="13">
        <f>Table13[[#This Row],[NumDealsPurchases]]/Table13[[#This Row],[Total Number of Purchases]]*100</f>
        <v>25</v>
      </c>
      <c r="AK1131">
        <f>6-ROUNDUP(_xlfn.PERCENTRANK.INC(Table13[Recency],Table13[[#This Row],[Recency]])*5, 0)</f>
        <v>1</v>
      </c>
      <c r="AL1131" s="15">
        <f>ROUNDUP(_xlfn.PERCENTRANK.INC(Table13[Total Number of Purchases],Table13[[#This Row],[Total Number of Purchases]])*5,0)</f>
        <v>2</v>
      </c>
      <c r="AM1131" s="15">
        <f>ROUNDUP(_xlfn.PERCENTRANK.INC(Table13[Total Spend],Table13[[#This Row],[Total Spend]])*5,0)</f>
        <v>2</v>
      </c>
      <c r="AN1131" s="15" t="str">
        <f>Table13[[#This Row],[Recency Score]]&amp;Table13[[#This Row],[Frequency Score]]&amp;Table13[[#This Row],[Monetary Score]]</f>
        <v>122</v>
      </c>
      <c r="AO1131" s="15" t="str">
        <f>IF(AN1131="555","Champions",
IF(AND(LEFT(AN1131,1)="5", MID(AN1131,2,1)&gt;="3"),"Loyal Customers",
IF(MID(AN1131,2,1)="5","Frequent Buyers",
IF(RIGHT(AN1131,1)="5","Big Spenders",
IF(LEFT(AN1131,1)="4","Potential Loyalists",
IF(LEFT(AN1131,1)="3","Needs Attention",
IF(LEFT(AN1131,1)="2","About to Sleep",
IF(LEFT(AN1131,1)="1","Lost",
IF(LEFT(AN1131,1)&lt;="2","At Risk","Others")))))))))</f>
        <v>Lost</v>
      </c>
    </row>
    <row r="1132" spans="1:41" x14ac:dyDescent="0.3">
      <c r="A1132">
        <v>1142</v>
      </c>
      <c r="B1132">
        <v>1953</v>
      </c>
      <c r="C1132" t="s">
        <v>37</v>
      </c>
      <c r="D1132" t="s">
        <v>33</v>
      </c>
      <c r="E1132">
        <v>55707</v>
      </c>
      <c r="F1132">
        <v>0</v>
      </c>
      <c r="G1132">
        <v>1</v>
      </c>
      <c r="H1132" s="1">
        <v>41630</v>
      </c>
      <c r="I1132">
        <v>91</v>
      </c>
      <c r="J1132">
        <v>208</v>
      </c>
      <c r="K1132">
        <v>7</v>
      </c>
      <c r="L1132">
        <v>82</v>
      </c>
      <c r="M1132">
        <v>30</v>
      </c>
      <c r="N1132">
        <v>66</v>
      </c>
      <c r="O1132">
        <v>35</v>
      </c>
      <c r="P1132">
        <v>2</v>
      </c>
      <c r="Q1132">
        <v>3</v>
      </c>
      <c r="R1132">
        <v>2</v>
      </c>
      <c r="S1132">
        <v>9</v>
      </c>
      <c r="T1132">
        <v>3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 t="s">
        <v>30</v>
      </c>
      <c r="AC1132" s="13">
        <f>SUM(Table13[[#This Row],[MntWines]:[MntGoldProds]])</f>
        <v>428</v>
      </c>
      <c r="AD1132" s="13">
        <f>AVERAGE(Table13[[#This Row],[MntWines]:[MntGoldProds]])</f>
        <v>71.333333333333329</v>
      </c>
      <c r="AG1132">
        <f>SUM(Table13[[#This Row],[NumDealsPurchases]:[NumStorePurchases]])</f>
        <v>16</v>
      </c>
      <c r="AH1132" s="14">
        <f>44232-Table13[[#This Row],[Dt_Customer]]</f>
        <v>2602</v>
      </c>
      <c r="AJ1132" s="13">
        <f>Table13[[#This Row],[NumDealsPurchases]]/Table13[[#This Row],[Total Number of Purchases]]*100</f>
        <v>12.5</v>
      </c>
      <c r="AK1132">
        <f>6-ROUNDUP(_xlfn.PERCENTRANK.INC(Table13[Recency],Table13[[#This Row],[Recency]])*5, 0)</f>
        <v>1</v>
      </c>
      <c r="AL1132" s="15">
        <f>ROUNDUP(_xlfn.PERCENTRANK.INC(Table13[Total Number of Purchases],Table13[[#This Row],[Total Number of Purchases]])*5,0)</f>
        <v>3</v>
      </c>
      <c r="AM1132" s="15">
        <f>ROUNDUP(_xlfn.PERCENTRANK.INC(Table13[Total Spend],Table13[[#This Row],[Total Spend]])*5,0)</f>
        <v>3</v>
      </c>
      <c r="AN1132" s="15" t="str">
        <f>Table13[[#This Row],[Recency Score]]&amp;Table13[[#This Row],[Frequency Score]]&amp;Table13[[#This Row],[Monetary Score]]</f>
        <v>133</v>
      </c>
      <c r="AO1132" s="15" t="str">
        <f>IF(AN1132="555","Champions",
IF(AND(LEFT(AN1132,1)="5", MID(AN1132,2,1)&gt;="3"),"Loyal Customers",
IF(MID(AN1132,2,1)="5","Frequent Buyers",
IF(RIGHT(AN1132,1)="5","Big Spenders",
IF(LEFT(AN1132,1)="4","Potential Loyalists",
IF(LEFT(AN1132,1)="3","Needs Attention",
IF(LEFT(AN1132,1)="2","About to Sleep",
IF(LEFT(AN1132,1)="1","Lost",
IF(LEFT(AN1132,1)&lt;="2","At Risk","Others")))))))))</f>
        <v>Lost</v>
      </c>
    </row>
    <row r="1133" spans="1:41" x14ac:dyDescent="0.3">
      <c r="A1133">
        <v>9672</v>
      </c>
      <c r="B1133">
        <v>1970</v>
      </c>
      <c r="C1133" t="s">
        <v>38</v>
      </c>
      <c r="D1133" t="s">
        <v>33</v>
      </c>
      <c r="E1133">
        <v>23162</v>
      </c>
      <c r="F1133">
        <v>1</v>
      </c>
      <c r="G1133">
        <v>1</v>
      </c>
      <c r="H1133" s="1">
        <v>41629</v>
      </c>
      <c r="I1133">
        <v>82</v>
      </c>
      <c r="J1133">
        <v>8</v>
      </c>
      <c r="K1133">
        <v>3</v>
      </c>
      <c r="L1133">
        <v>9</v>
      </c>
      <c r="M1133">
        <v>19</v>
      </c>
      <c r="N1133">
        <v>4</v>
      </c>
      <c r="O1133">
        <v>22</v>
      </c>
      <c r="P1133">
        <v>3</v>
      </c>
      <c r="Q1133">
        <v>1</v>
      </c>
      <c r="R1133">
        <v>1</v>
      </c>
      <c r="S1133">
        <v>3</v>
      </c>
      <c r="T1133">
        <v>6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 t="s">
        <v>32</v>
      </c>
      <c r="AC1133" s="13">
        <f>SUM(Table13[[#This Row],[MntWines]:[MntGoldProds]])</f>
        <v>65</v>
      </c>
      <c r="AD1133" s="13">
        <f>AVERAGE(Table13[[#This Row],[MntWines]:[MntGoldProds]])</f>
        <v>10.833333333333334</v>
      </c>
      <c r="AG1133">
        <f>SUM(Table13[[#This Row],[NumDealsPurchases]:[NumStorePurchases]])</f>
        <v>8</v>
      </c>
      <c r="AH1133" s="14">
        <f>44232-Table13[[#This Row],[Dt_Customer]]</f>
        <v>2603</v>
      </c>
      <c r="AJ1133" s="13">
        <f>Table13[[#This Row],[NumDealsPurchases]]/Table13[[#This Row],[Total Number of Purchases]]*100</f>
        <v>37.5</v>
      </c>
      <c r="AK1133">
        <f>6-ROUNDUP(_xlfn.PERCENTRANK.INC(Table13[Recency],Table13[[#This Row],[Recency]])*5, 0)</f>
        <v>1</v>
      </c>
      <c r="AL1133" s="15">
        <f>ROUNDUP(_xlfn.PERCENTRANK.INC(Table13[Total Number of Purchases],Table13[[#This Row],[Total Number of Purchases]])*5,0)</f>
        <v>2</v>
      </c>
      <c r="AM1133" s="15">
        <f>ROUNDUP(_xlfn.PERCENTRANK.INC(Table13[Total Spend],Table13[[#This Row],[Total Spend]])*5,0)</f>
        <v>2</v>
      </c>
      <c r="AN1133" s="15" t="str">
        <f>Table13[[#This Row],[Recency Score]]&amp;Table13[[#This Row],[Frequency Score]]&amp;Table13[[#This Row],[Monetary Score]]</f>
        <v>122</v>
      </c>
      <c r="AO1133" s="15" t="str">
        <f>IF(AN1133="555","Champions",
IF(AND(LEFT(AN1133,1)="5", MID(AN1133,2,1)&gt;="3"),"Loyal Customers",
IF(MID(AN1133,2,1)="5","Frequent Buyers",
IF(RIGHT(AN1133,1)="5","Big Spenders",
IF(LEFT(AN1133,1)="4","Potential Loyalists",
IF(LEFT(AN1133,1)="3","Needs Attention",
IF(LEFT(AN1133,1)="2","About to Sleep",
IF(LEFT(AN1133,1)="1","Lost",
IF(LEFT(AN1133,1)&lt;="2","At Risk","Others")))))))))</f>
        <v>Lost</v>
      </c>
    </row>
    <row r="1134" spans="1:41" x14ac:dyDescent="0.3">
      <c r="A1134">
        <v>451</v>
      </c>
      <c r="B1134">
        <v>1989</v>
      </c>
      <c r="C1134" t="s">
        <v>28</v>
      </c>
      <c r="D1134" t="s">
        <v>31</v>
      </c>
      <c r="E1134">
        <v>9255</v>
      </c>
      <c r="F1134">
        <v>1</v>
      </c>
      <c r="G1134">
        <v>0</v>
      </c>
      <c r="H1134" s="1">
        <v>41628</v>
      </c>
      <c r="I1134">
        <v>91</v>
      </c>
      <c r="J1134">
        <v>9</v>
      </c>
      <c r="K1134">
        <v>0</v>
      </c>
      <c r="L1134">
        <v>7</v>
      </c>
      <c r="M1134">
        <v>2</v>
      </c>
      <c r="N1134">
        <v>0</v>
      </c>
      <c r="O1134">
        <v>4</v>
      </c>
      <c r="P1134">
        <v>1</v>
      </c>
      <c r="Q1134">
        <v>1</v>
      </c>
      <c r="R1134">
        <v>1</v>
      </c>
      <c r="S1134">
        <v>2</v>
      </c>
      <c r="T1134">
        <v>8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 t="s">
        <v>40</v>
      </c>
      <c r="AC1134" s="13">
        <f>SUM(Table13[[#This Row],[MntWines]:[MntGoldProds]])</f>
        <v>22</v>
      </c>
      <c r="AD1134" s="13">
        <f>AVERAGE(Table13[[#This Row],[MntWines]:[MntGoldProds]])</f>
        <v>3.6666666666666665</v>
      </c>
      <c r="AG1134">
        <f>SUM(Table13[[#This Row],[NumDealsPurchases]:[NumStorePurchases]])</f>
        <v>5</v>
      </c>
      <c r="AH1134" s="14">
        <f>44232-Table13[[#This Row],[Dt_Customer]]</f>
        <v>2604</v>
      </c>
      <c r="AJ1134" s="13">
        <f>Table13[[#This Row],[NumDealsPurchases]]/Table13[[#This Row],[Total Number of Purchases]]*100</f>
        <v>20</v>
      </c>
      <c r="AK1134">
        <f>6-ROUNDUP(_xlfn.PERCENTRANK.INC(Table13[Recency],Table13[[#This Row],[Recency]])*5, 0)</f>
        <v>1</v>
      </c>
      <c r="AL1134" s="15">
        <f>ROUNDUP(_xlfn.PERCENTRANK.INC(Table13[Total Number of Purchases],Table13[[#This Row],[Total Number of Purchases]])*5,0)</f>
        <v>1</v>
      </c>
      <c r="AM1134" s="15">
        <f>ROUNDUP(_xlfn.PERCENTRANK.INC(Table13[Total Spend],Table13[[#This Row],[Total Spend]])*5,0)</f>
        <v>1</v>
      </c>
      <c r="AN1134" s="15" t="str">
        <f>Table13[[#This Row],[Recency Score]]&amp;Table13[[#This Row],[Frequency Score]]&amp;Table13[[#This Row],[Monetary Score]]</f>
        <v>111</v>
      </c>
      <c r="AO1134" s="15" t="str">
        <f>IF(AN1134="555","Champions",
IF(AND(LEFT(AN1134,1)="5", MID(AN1134,2,1)&gt;="3"),"Loyal Customers",
IF(MID(AN1134,2,1)="5","Frequent Buyers",
IF(RIGHT(AN1134,1)="5","Big Spenders",
IF(LEFT(AN1134,1)="4","Potential Loyalists",
IF(LEFT(AN1134,1)="3","Needs Attention",
IF(LEFT(AN1134,1)="2","About to Sleep",
IF(LEFT(AN1134,1)="1","Lost",
IF(LEFT(AN1134,1)&lt;="2","At Risk","Others")))))))))</f>
        <v>Lost</v>
      </c>
    </row>
    <row r="1135" spans="1:41" x14ac:dyDescent="0.3">
      <c r="A1135">
        <v>6327</v>
      </c>
      <c r="B1135">
        <v>1967</v>
      </c>
      <c r="C1135" t="s">
        <v>28</v>
      </c>
      <c r="D1135" t="s">
        <v>35</v>
      </c>
      <c r="E1135">
        <v>65777</v>
      </c>
      <c r="F1135">
        <v>0</v>
      </c>
      <c r="G1135">
        <v>0</v>
      </c>
      <c r="H1135" s="1">
        <v>41627</v>
      </c>
      <c r="I1135">
        <v>87</v>
      </c>
      <c r="J1135">
        <v>565</v>
      </c>
      <c r="K1135">
        <v>32</v>
      </c>
      <c r="L1135">
        <v>435</v>
      </c>
      <c r="M1135">
        <v>28</v>
      </c>
      <c r="N1135">
        <v>32</v>
      </c>
      <c r="O1135">
        <v>54</v>
      </c>
      <c r="P1135">
        <v>1</v>
      </c>
      <c r="Q1135">
        <v>2</v>
      </c>
      <c r="R1135">
        <v>8</v>
      </c>
      <c r="S1135">
        <v>6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 t="s">
        <v>34</v>
      </c>
      <c r="AC1135" s="13">
        <f>SUM(Table13[[#This Row],[MntWines]:[MntGoldProds]])</f>
        <v>1146</v>
      </c>
      <c r="AD1135" s="13">
        <f>AVERAGE(Table13[[#This Row],[MntWines]:[MntGoldProds]])</f>
        <v>191</v>
      </c>
      <c r="AG1135">
        <f>SUM(Table13[[#This Row],[NumDealsPurchases]:[NumStorePurchases]])</f>
        <v>17</v>
      </c>
      <c r="AH1135" s="14">
        <f>44232-Table13[[#This Row],[Dt_Customer]]</f>
        <v>2605</v>
      </c>
      <c r="AJ1135" s="13">
        <f>Table13[[#This Row],[NumDealsPurchases]]/Table13[[#This Row],[Total Number of Purchases]]*100</f>
        <v>5.8823529411764701</v>
      </c>
      <c r="AK1135">
        <f>6-ROUNDUP(_xlfn.PERCENTRANK.INC(Table13[Recency],Table13[[#This Row],[Recency]])*5, 0)</f>
        <v>1</v>
      </c>
      <c r="AL1135" s="15">
        <f>ROUNDUP(_xlfn.PERCENTRANK.INC(Table13[Total Number of Purchases],Table13[[#This Row],[Total Number of Purchases]])*5,0)</f>
        <v>3</v>
      </c>
      <c r="AM1135" s="15">
        <f>ROUNDUP(_xlfn.PERCENTRANK.INC(Table13[Total Spend],Table13[[#This Row],[Total Spend]])*5,0)</f>
        <v>4</v>
      </c>
      <c r="AN1135" s="15" t="str">
        <f>Table13[[#This Row],[Recency Score]]&amp;Table13[[#This Row],[Frequency Score]]&amp;Table13[[#This Row],[Monetary Score]]</f>
        <v>134</v>
      </c>
      <c r="AO1135" s="15" t="str">
        <f>IF(AN1135="555","Champions",
IF(AND(LEFT(AN1135,1)="5", MID(AN1135,2,1)&gt;="3"),"Loyal Customers",
IF(MID(AN1135,2,1)="5","Frequent Buyers",
IF(RIGHT(AN1135,1)="5","Big Spenders",
IF(LEFT(AN1135,1)="4","Potential Loyalists",
IF(LEFT(AN1135,1)="3","Needs Attention",
IF(LEFT(AN1135,1)="2","About to Sleep",
IF(LEFT(AN1135,1)="1","Lost",
IF(LEFT(AN1135,1)&lt;="2","At Risk","Others")))))))))</f>
        <v>Lost</v>
      </c>
    </row>
    <row r="1136" spans="1:41" x14ac:dyDescent="0.3">
      <c r="A1136">
        <v>310</v>
      </c>
      <c r="B1136">
        <v>1970</v>
      </c>
      <c r="C1136" t="s">
        <v>41</v>
      </c>
      <c r="D1136" t="s">
        <v>33</v>
      </c>
      <c r="E1136">
        <v>61872</v>
      </c>
      <c r="F1136">
        <v>0</v>
      </c>
      <c r="G1136">
        <v>1</v>
      </c>
      <c r="H1136" s="1">
        <v>41621</v>
      </c>
      <c r="I1136">
        <v>81</v>
      </c>
      <c r="J1136">
        <v>330</v>
      </c>
      <c r="K1136">
        <v>5</v>
      </c>
      <c r="L1136">
        <v>159</v>
      </c>
      <c r="M1136">
        <v>36</v>
      </c>
      <c r="N1136">
        <v>27</v>
      </c>
      <c r="O1136">
        <v>16</v>
      </c>
      <c r="P1136">
        <v>4</v>
      </c>
      <c r="Q1136">
        <v>4</v>
      </c>
      <c r="R1136">
        <v>4</v>
      </c>
      <c r="S1136">
        <v>9</v>
      </c>
      <c r="T1136">
        <v>4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 t="s">
        <v>32</v>
      </c>
      <c r="AC1136" s="13">
        <f>SUM(Table13[[#This Row],[MntWines]:[MntGoldProds]])</f>
        <v>573</v>
      </c>
      <c r="AD1136" s="13">
        <f>AVERAGE(Table13[[#This Row],[MntWines]:[MntGoldProds]])</f>
        <v>95.5</v>
      </c>
      <c r="AG1136">
        <f>SUM(Table13[[#This Row],[NumDealsPurchases]:[NumStorePurchases]])</f>
        <v>21</v>
      </c>
      <c r="AH1136" s="14">
        <f>44232-Table13[[#This Row],[Dt_Customer]]</f>
        <v>2611</v>
      </c>
      <c r="AJ1136" s="13">
        <f>Table13[[#This Row],[NumDealsPurchases]]/Table13[[#This Row],[Total Number of Purchases]]*100</f>
        <v>19.047619047619047</v>
      </c>
      <c r="AK1136">
        <f>6-ROUNDUP(_xlfn.PERCENTRANK.INC(Table13[Recency],Table13[[#This Row],[Recency]])*5, 0)</f>
        <v>1</v>
      </c>
      <c r="AL1136" s="15">
        <f>ROUNDUP(_xlfn.PERCENTRANK.INC(Table13[Total Number of Purchases],Table13[[#This Row],[Total Number of Purchases]])*5,0)</f>
        <v>4</v>
      </c>
      <c r="AM1136" s="15">
        <f>ROUNDUP(_xlfn.PERCENTRANK.INC(Table13[Total Spend],Table13[[#This Row],[Total Spend]])*5,0)</f>
        <v>3</v>
      </c>
      <c r="AN1136" s="15" t="str">
        <f>Table13[[#This Row],[Recency Score]]&amp;Table13[[#This Row],[Frequency Score]]&amp;Table13[[#This Row],[Monetary Score]]</f>
        <v>143</v>
      </c>
      <c r="AO1136" s="15" t="str">
        <f>IF(AN1136="555","Champions",
IF(AND(LEFT(AN1136,1)="5", MID(AN1136,2,1)&gt;="3"),"Loyal Customers",
IF(MID(AN1136,2,1)="5","Frequent Buyers",
IF(RIGHT(AN1136,1)="5","Big Spenders",
IF(LEFT(AN1136,1)="4","Potential Loyalists",
IF(LEFT(AN1136,1)="3","Needs Attention",
IF(LEFT(AN1136,1)="2","About to Sleep",
IF(LEFT(AN1136,1)="1","Lost",
IF(LEFT(AN1136,1)&lt;="2","At Risk","Others")))))))))</f>
        <v>Lost</v>
      </c>
    </row>
    <row r="1137" spans="1:41" x14ac:dyDescent="0.3">
      <c r="A1137">
        <v>2005</v>
      </c>
      <c r="B1137">
        <v>1990</v>
      </c>
      <c r="C1137" t="s">
        <v>28</v>
      </c>
      <c r="D1137" t="s">
        <v>33</v>
      </c>
      <c r="E1137">
        <v>35765</v>
      </c>
      <c r="F1137">
        <v>1</v>
      </c>
      <c r="G1137">
        <v>0</v>
      </c>
      <c r="H1137" s="1">
        <v>41619</v>
      </c>
      <c r="I1137">
        <v>86</v>
      </c>
      <c r="J1137">
        <v>22</v>
      </c>
      <c r="K1137">
        <v>3</v>
      </c>
      <c r="L1137">
        <v>30</v>
      </c>
      <c r="M1137">
        <v>0</v>
      </c>
      <c r="N1137">
        <v>5</v>
      </c>
      <c r="O1137">
        <v>15</v>
      </c>
      <c r="P1137">
        <v>2</v>
      </c>
      <c r="Q1137">
        <v>2</v>
      </c>
      <c r="R1137">
        <v>0</v>
      </c>
      <c r="S1137">
        <v>4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 t="s">
        <v>32</v>
      </c>
      <c r="AC1137" s="13">
        <f>SUM(Table13[[#This Row],[MntWines]:[MntGoldProds]])</f>
        <v>75</v>
      </c>
      <c r="AD1137" s="13">
        <f>AVERAGE(Table13[[#This Row],[MntWines]:[MntGoldProds]])</f>
        <v>12.5</v>
      </c>
      <c r="AG1137">
        <f>SUM(Table13[[#This Row],[NumDealsPurchases]:[NumStorePurchases]])</f>
        <v>8</v>
      </c>
      <c r="AH1137" s="14">
        <f>44232-Table13[[#This Row],[Dt_Customer]]</f>
        <v>2613</v>
      </c>
      <c r="AJ1137" s="13">
        <f>Table13[[#This Row],[NumDealsPurchases]]/Table13[[#This Row],[Total Number of Purchases]]*100</f>
        <v>25</v>
      </c>
      <c r="AK1137">
        <f>6-ROUNDUP(_xlfn.PERCENTRANK.INC(Table13[Recency],Table13[[#This Row],[Recency]])*5, 0)</f>
        <v>1</v>
      </c>
      <c r="AL1137" s="15">
        <f>ROUNDUP(_xlfn.PERCENTRANK.INC(Table13[Total Number of Purchases],Table13[[#This Row],[Total Number of Purchases]])*5,0)</f>
        <v>2</v>
      </c>
      <c r="AM1137" s="15">
        <f>ROUNDUP(_xlfn.PERCENTRANK.INC(Table13[Total Spend],Table13[[#This Row],[Total Spend]])*5,0)</f>
        <v>2</v>
      </c>
      <c r="AN1137" s="15" t="str">
        <f>Table13[[#This Row],[Recency Score]]&amp;Table13[[#This Row],[Frequency Score]]&amp;Table13[[#This Row],[Monetary Score]]</f>
        <v>122</v>
      </c>
      <c r="AO1137" s="15" t="str">
        <f>IF(AN1137="555","Champions",
IF(AND(LEFT(AN1137,1)="5", MID(AN1137,2,1)&gt;="3"),"Loyal Customers",
IF(MID(AN1137,2,1)="5","Frequent Buyers",
IF(RIGHT(AN1137,1)="5","Big Spenders",
IF(LEFT(AN1137,1)="4","Potential Loyalists",
IF(LEFT(AN1137,1)="3","Needs Attention",
IF(LEFT(AN1137,1)="2","About to Sleep",
IF(LEFT(AN1137,1)="1","Lost",
IF(LEFT(AN1137,1)&lt;="2","At Risk","Others")))))))))</f>
        <v>Lost</v>
      </c>
    </row>
    <row r="1138" spans="1:41" x14ac:dyDescent="0.3">
      <c r="A1138">
        <v>8373</v>
      </c>
      <c r="B1138">
        <v>1979</v>
      </c>
      <c r="C1138" t="s">
        <v>44</v>
      </c>
      <c r="D1138" t="s">
        <v>35</v>
      </c>
      <c r="E1138">
        <v>24594</v>
      </c>
      <c r="F1138">
        <v>1</v>
      </c>
      <c r="G1138">
        <v>0</v>
      </c>
      <c r="H1138" s="1">
        <v>41618</v>
      </c>
      <c r="I1138">
        <v>94</v>
      </c>
      <c r="J1138">
        <v>1</v>
      </c>
      <c r="K1138">
        <v>3</v>
      </c>
      <c r="L1138">
        <v>6</v>
      </c>
      <c r="M1138">
        <v>10</v>
      </c>
      <c r="N1138">
        <v>0</v>
      </c>
      <c r="O1138">
        <v>9</v>
      </c>
      <c r="P1138">
        <v>1</v>
      </c>
      <c r="Q1138">
        <v>1</v>
      </c>
      <c r="R1138">
        <v>0</v>
      </c>
      <c r="S1138">
        <v>3</v>
      </c>
      <c r="T1138">
        <v>5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 t="s">
        <v>32</v>
      </c>
      <c r="AC1138" s="13">
        <f>SUM(Table13[[#This Row],[MntWines]:[MntGoldProds]])</f>
        <v>29</v>
      </c>
      <c r="AD1138" s="13">
        <f>AVERAGE(Table13[[#This Row],[MntWines]:[MntGoldProds]])</f>
        <v>4.833333333333333</v>
      </c>
      <c r="AG1138">
        <f>SUM(Table13[[#This Row],[NumDealsPurchases]:[NumStorePurchases]])</f>
        <v>5</v>
      </c>
      <c r="AH1138" s="14">
        <f>44232-Table13[[#This Row],[Dt_Customer]]</f>
        <v>2614</v>
      </c>
      <c r="AJ1138" s="13">
        <f>Table13[[#This Row],[NumDealsPurchases]]/Table13[[#This Row],[Total Number of Purchases]]*100</f>
        <v>20</v>
      </c>
      <c r="AK1138">
        <f>6-ROUNDUP(_xlfn.PERCENTRANK.INC(Table13[Recency],Table13[[#This Row],[Recency]])*5, 0)</f>
        <v>1</v>
      </c>
      <c r="AL1138" s="15">
        <f>ROUNDUP(_xlfn.PERCENTRANK.INC(Table13[Total Number of Purchases],Table13[[#This Row],[Total Number of Purchases]])*5,0)</f>
        <v>1</v>
      </c>
      <c r="AM1138" s="15">
        <f>ROUNDUP(_xlfn.PERCENTRANK.INC(Table13[Total Spend],Table13[[#This Row],[Total Spend]])*5,0)</f>
        <v>1</v>
      </c>
      <c r="AN1138" s="15" t="str">
        <f>Table13[[#This Row],[Recency Score]]&amp;Table13[[#This Row],[Frequency Score]]&amp;Table13[[#This Row],[Monetary Score]]</f>
        <v>111</v>
      </c>
      <c r="AO1138" s="15" t="str">
        <f>IF(AN1138="555","Champions",
IF(AND(LEFT(AN1138,1)="5", MID(AN1138,2,1)&gt;="3"),"Loyal Customers",
IF(MID(AN1138,2,1)="5","Frequent Buyers",
IF(RIGHT(AN1138,1)="5","Big Spenders",
IF(LEFT(AN1138,1)="4","Potential Loyalists",
IF(LEFT(AN1138,1)="3","Needs Attention",
IF(LEFT(AN1138,1)="2","About to Sleep",
IF(LEFT(AN1138,1)="1","Lost",
IF(LEFT(AN1138,1)&lt;="2","At Risk","Others")))))))))</f>
        <v>Lost</v>
      </c>
    </row>
    <row r="1139" spans="1:41" x14ac:dyDescent="0.3">
      <c r="A1139">
        <v>3829</v>
      </c>
      <c r="B1139">
        <v>1979</v>
      </c>
      <c r="C1139" t="s">
        <v>44</v>
      </c>
      <c r="D1139" t="s">
        <v>35</v>
      </c>
      <c r="E1139">
        <v>24594</v>
      </c>
      <c r="F1139">
        <v>1</v>
      </c>
      <c r="G1139">
        <v>0</v>
      </c>
      <c r="H1139" s="1">
        <v>41618</v>
      </c>
      <c r="I1139">
        <v>94</v>
      </c>
      <c r="J1139">
        <v>1</v>
      </c>
      <c r="K1139">
        <v>3</v>
      </c>
      <c r="L1139">
        <v>6</v>
      </c>
      <c r="M1139">
        <v>10</v>
      </c>
      <c r="N1139">
        <v>0</v>
      </c>
      <c r="O1139">
        <v>9</v>
      </c>
      <c r="P1139">
        <v>1</v>
      </c>
      <c r="Q1139">
        <v>1</v>
      </c>
      <c r="R1139">
        <v>0</v>
      </c>
      <c r="S1139">
        <v>3</v>
      </c>
      <c r="T1139">
        <v>5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 t="s">
        <v>43</v>
      </c>
      <c r="AC1139" s="13">
        <f>SUM(Table13[[#This Row],[MntWines]:[MntGoldProds]])</f>
        <v>29</v>
      </c>
      <c r="AD1139" s="13">
        <f>AVERAGE(Table13[[#This Row],[MntWines]:[MntGoldProds]])</f>
        <v>4.833333333333333</v>
      </c>
      <c r="AG1139">
        <f>SUM(Table13[[#This Row],[NumDealsPurchases]:[NumStorePurchases]])</f>
        <v>5</v>
      </c>
      <c r="AH1139" s="14">
        <f>44232-Table13[[#This Row],[Dt_Customer]]</f>
        <v>2614</v>
      </c>
      <c r="AJ1139" s="13">
        <f>Table13[[#This Row],[NumDealsPurchases]]/Table13[[#This Row],[Total Number of Purchases]]*100</f>
        <v>20</v>
      </c>
      <c r="AK1139">
        <f>6-ROUNDUP(_xlfn.PERCENTRANK.INC(Table13[Recency],Table13[[#This Row],[Recency]])*5, 0)</f>
        <v>1</v>
      </c>
      <c r="AL1139" s="15">
        <f>ROUNDUP(_xlfn.PERCENTRANK.INC(Table13[Total Number of Purchases],Table13[[#This Row],[Total Number of Purchases]])*5,0)</f>
        <v>1</v>
      </c>
      <c r="AM1139" s="15">
        <f>ROUNDUP(_xlfn.PERCENTRANK.INC(Table13[Total Spend],Table13[[#This Row],[Total Spend]])*5,0)</f>
        <v>1</v>
      </c>
      <c r="AN1139" s="15" t="str">
        <f>Table13[[#This Row],[Recency Score]]&amp;Table13[[#This Row],[Frequency Score]]&amp;Table13[[#This Row],[Monetary Score]]</f>
        <v>111</v>
      </c>
      <c r="AO1139" s="15" t="str">
        <f>IF(AN1139="555","Champions",
IF(AND(LEFT(AN1139,1)="5", MID(AN1139,2,1)&gt;="3"),"Loyal Customers",
IF(MID(AN1139,2,1)="5","Frequent Buyers",
IF(RIGHT(AN1139,1)="5","Big Spenders",
IF(LEFT(AN1139,1)="4","Potential Loyalists",
IF(LEFT(AN1139,1)="3","Needs Attention",
IF(LEFT(AN1139,1)="2","About to Sleep",
IF(LEFT(AN1139,1)="1","Lost",
IF(LEFT(AN1139,1)&lt;="2","At Risk","Others")))))))))</f>
        <v>Lost</v>
      </c>
    </row>
    <row r="1140" spans="1:41" x14ac:dyDescent="0.3">
      <c r="A1140">
        <v>5176</v>
      </c>
      <c r="B1140">
        <v>1988</v>
      </c>
      <c r="C1140" t="s">
        <v>28</v>
      </c>
      <c r="D1140" t="s">
        <v>35</v>
      </c>
      <c r="E1140">
        <v>29604</v>
      </c>
      <c r="F1140">
        <v>1</v>
      </c>
      <c r="G1140">
        <v>0</v>
      </c>
      <c r="H1140" s="1">
        <v>41616</v>
      </c>
      <c r="I1140">
        <v>88</v>
      </c>
      <c r="J1140">
        <v>7</v>
      </c>
      <c r="K1140">
        <v>6</v>
      </c>
      <c r="L1140">
        <v>13</v>
      </c>
      <c r="M1140">
        <v>7</v>
      </c>
      <c r="N1140">
        <v>6</v>
      </c>
      <c r="O1140">
        <v>14</v>
      </c>
      <c r="P1140">
        <v>1</v>
      </c>
      <c r="Q1140">
        <v>1</v>
      </c>
      <c r="R1140">
        <v>0</v>
      </c>
      <c r="S1140">
        <v>3</v>
      </c>
      <c r="T1140">
        <v>9</v>
      </c>
      <c r="U1140">
        <v>0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0</v>
      </c>
      <c r="AB1140" t="s">
        <v>43</v>
      </c>
      <c r="AC1140" s="13">
        <f>SUM(Table13[[#This Row],[MntWines]:[MntGoldProds]])</f>
        <v>53</v>
      </c>
      <c r="AD1140" s="13">
        <f>AVERAGE(Table13[[#This Row],[MntWines]:[MntGoldProds]])</f>
        <v>8.8333333333333339</v>
      </c>
      <c r="AG1140">
        <f>SUM(Table13[[#This Row],[NumDealsPurchases]:[NumStorePurchases]])</f>
        <v>5</v>
      </c>
      <c r="AH1140" s="14">
        <f>44232-Table13[[#This Row],[Dt_Customer]]</f>
        <v>2616</v>
      </c>
      <c r="AJ1140" s="13">
        <f>Table13[[#This Row],[NumDealsPurchases]]/Table13[[#This Row],[Total Number of Purchases]]*100</f>
        <v>20</v>
      </c>
      <c r="AK1140">
        <f>6-ROUNDUP(_xlfn.PERCENTRANK.INC(Table13[Recency],Table13[[#This Row],[Recency]])*5, 0)</f>
        <v>1</v>
      </c>
      <c r="AL1140" s="15">
        <f>ROUNDUP(_xlfn.PERCENTRANK.INC(Table13[Total Number of Purchases],Table13[[#This Row],[Total Number of Purchases]])*5,0)</f>
        <v>1</v>
      </c>
      <c r="AM1140" s="15">
        <f>ROUNDUP(_xlfn.PERCENTRANK.INC(Table13[Total Spend],Table13[[#This Row],[Total Spend]])*5,0)</f>
        <v>1</v>
      </c>
      <c r="AN1140" s="15" t="str">
        <f>Table13[[#This Row],[Recency Score]]&amp;Table13[[#This Row],[Frequency Score]]&amp;Table13[[#This Row],[Monetary Score]]</f>
        <v>111</v>
      </c>
      <c r="AO1140" s="15" t="str">
        <f>IF(AN1140="555","Champions",
IF(AND(LEFT(AN1140,1)="5", MID(AN1140,2,1)&gt;="3"),"Loyal Customers",
IF(MID(AN1140,2,1)="5","Frequent Buyers",
IF(RIGHT(AN1140,1)="5","Big Spenders",
IF(LEFT(AN1140,1)="4","Potential Loyalists",
IF(LEFT(AN1140,1)="3","Needs Attention",
IF(LEFT(AN1140,1)="2","About to Sleep",
IF(LEFT(AN1140,1)="1","Lost",
IF(LEFT(AN1140,1)&lt;="2","At Risk","Others")))))))))</f>
        <v>Lost</v>
      </c>
    </row>
    <row r="1141" spans="1:41" x14ac:dyDescent="0.3">
      <c r="A1141">
        <v>7128</v>
      </c>
      <c r="B1141">
        <v>1977</v>
      </c>
      <c r="C1141" t="s">
        <v>37</v>
      </c>
      <c r="D1141" t="s">
        <v>31</v>
      </c>
      <c r="E1141">
        <v>42997</v>
      </c>
      <c r="F1141">
        <v>1</v>
      </c>
      <c r="G1141">
        <v>1</v>
      </c>
      <c r="H1141" s="1">
        <v>41615</v>
      </c>
      <c r="I1141">
        <v>91</v>
      </c>
      <c r="J1141">
        <v>4</v>
      </c>
      <c r="K1141">
        <v>0</v>
      </c>
      <c r="L1141">
        <v>5</v>
      </c>
      <c r="M1141">
        <v>0</v>
      </c>
      <c r="N1141">
        <v>1</v>
      </c>
      <c r="O1141">
        <v>5</v>
      </c>
      <c r="P1141">
        <v>1</v>
      </c>
      <c r="Q1141">
        <v>1</v>
      </c>
      <c r="R1141">
        <v>0</v>
      </c>
      <c r="S1141">
        <v>2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 t="s">
        <v>30</v>
      </c>
      <c r="AC1141" s="13">
        <f>SUM(Table13[[#This Row],[MntWines]:[MntGoldProds]])</f>
        <v>15</v>
      </c>
      <c r="AD1141" s="13">
        <f>AVERAGE(Table13[[#This Row],[MntWines]:[MntGoldProds]])</f>
        <v>2.5</v>
      </c>
      <c r="AG1141">
        <f>SUM(Table13[[#This Row],[NumDealsPurchases]:[NumStorePurchases]])</f>
        <v>4</v>
      </c>
      <c r="AH1141" s="14">
        <f>44232-Table13[[#This Row],[Dt_Customer]]</f>
        <v>2617</v>
      </c>
      <c r="AJ1141" s="13">
        <f>Table13[[#This Row],[NumDealsPurchases]]/Table13[[#This Row],[Total Number of Purchases]]*100</f>
        <v>25</v>
      </c>
      <c r="AK1141">
        <f>6-ROUNDUP(_xlfn.PERCENTRANK.INC(Table13[Recency],Table13[[#This Row],[Recency]])*5, 0)</f>
        <v>1</v>
      </c>
      <c r="AL1141" s="15">
        <f>ROUNDUP(_xlfn.PERCENTRANK.INC(Table13[Total Number of Purchases],Table13[[#This Row],[Total Number of Purchases]])*5,0)</f>
        <v>1</v>
      </c>
      <c r="AM1141" s="15">
        <f>ROUNDUP(_xlfn.PERCENTRANK.INC(Table13[Total Spend],Table13[[#This Row],[Total Spend]])*5,0)</f>
        <v>1</v>
      </c>
      <c r="AN1141" s="15" t="str">
        <f>Table13[[#This Row],[Recency Score]]&amp;Table13[[#This Row],[Frequency Score]]&amp;Table13[[#This Row],[Monetary Score]]</f>
        <v>111</v>
      </c>
      <c r="AO1141" s="15" t="str">
        <f>IF(AN1141="555","Champions",
IF(AND(LEFT(AN1141,1)="5", MID(AN1141,2,1)&gt;="3"),"Loyal Customers",
IF(MID(AN1141,2,1)="5","Frequent Buyers",
IF(RIGHT(AN1141,1)="5","Big Spenders",
IF(LEFT(AN1141,1)="4","Potential Loyalists",
IF(LEFT(AN1141,1)="3","Needs Attention",
IF(LEFT(AN1141,1)="2","About to Sleep",
IF(LEFT(AN1141,1)="1","Lost",
IF(LEFT(AN1141,1)&lt;="2","At Risk","Others")))))))))</f>
        <v>Lost</v>
      </c>
    </row>
    <row r="1142" spans="1:41" x14ac:dyDescent="0.3">
      <c r="A1142">
        <v>6515</v>
      </c>
      <c r="B1142">
        <v>1977</v>
      </c>
      <c r="C1142" t="s">
        <v>28</v>
      </c>
      <c r="D1142" t="s">
        <v>35</v>
      </c>
      <c r="E1142">
        <v>39771</v>
      </c>
      <c r="F1142">
        <v>1</v>
      </c>
      <c r="G1142">
        <v>0</v>
      </c>
      <c r="H1142" s="1">
        <v>41614</v>
      </c>
      <c r="I1142">
        <v>92</v>
      </c>
      <c r="J1142">
        <v>6</v>
      </c>
      <c r="K1142">
        <v>2</v>
      </c>
      <c r="L1142">
        <v>18</v>
      </c>
      <c r="M1142">
        <v>2</v>
      </c>
      <c r="N1142">
        <v>8</v>
      </c>
      <c r="O1142">
        <v>14</v>
      </c>
      <c r="P1142">
        <v>1</v>
      </c>
      <c r="Q1142">
        <v>2</v>
      </c>
      <c r="R1142">
        <v>0</v>
      </c>
      <c r="S1142">
        <v>3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 t="s">
        <v>43</v>
      </c>
      <c r="AC1142" s="13">
        <f>SUM(Table13[[#This Row],[MntWines]:[MntGoldProds]])</f>
        <v>50</v>
      </c>
      <c r="AD1142" s="13">
        <f>AVERAGE(Table13[[#This Row],[MntWines]:[MntGoldProds]])</f>
        <v>8.3333333333333339</v>
      </c>
      <c r="AG1142">
        <f>SUM(Table13[[#This Row],[NumDealsPurchases]:[NumStorePurchases]])</f>
        <v>6</v>
      </c>
      <c r="AH1142" s="14">
        <f>44232-Table13[[#This Row],[Dt_Customer]]</f>
        <v>2618</v>
      </c>
      <c r="AJ1142" s="13">
        <f>Table13[[#This Row],[NumDealsPurchases]]/Table13[[#This Row],[Total Number of Purchases]]*100</f>
        <v>16.666666666666664</v>
      </c>
      <c r="AK1142">
        <f>6-ROUNDUP(_xlfn.PERCENTRANK.INC(Table13[Recency],Table13[[#This Row],[Recency]])*5, 0)</f>
        <v>1</v>
      </c>
      <c r="AL1142" s="15">
        <f>ROUNDUP(_xlfn.PERCENTRANK.INC(Table13[Total Number of Purchases],Table13[[#This Row],[Total Number of Purchases]])*5,0)</f>
        <v>1</v>
      </c>
      <c r="AM1142" s="15">
        <f>ROUNDUP(_xlfn.PERCENTRANK.INC(Table13[Total Spend],Table13[[#This Row],[Total Spend]])*5,0)</f>
        <v>1</v>
      </c>
      <c r="AN1142" s="15" t="str">
        <f>Table13[[#This Row],[Recency Score]]&amp;Table13[[#This Row],[Frequency Score]]&amp;Table13[[#This Row],[Monetary Score]]</f>
        <v>111</v>
      </c>
      <c r="AO1142" s="15" t="str">
        <f>IF(AN1142="555","Champions",
IF(AND(LEFT(AN1142,1)="5", MID(AN1142,2,1)&gt;="3"),"Loyal Customers",
IF(MID(AN1142,2,1)="5","Frequent Buyers",
IF(RIGHT(AN1142,1)="5","Big Spenders",
IF(LEFT(AN1142,1)="4","Potential Loyalists",
IF(LEFT(AN1142,1)="3","Needs Attention",
IF(LEFT(AN1142,1)="2","About to Sleep",
IF(LEFT(AN1142,1)="1","Lost",
IF(LEFT(AN1142,1)&lt;="2","At Risk","Others")))))))))</f>
        <v>Lost</v>
      </c>
    </row>
    <row r="1143" spans="1:41" x14ac:dyDescent="0.3">
      <c r="A1143">
        <v>6131</v>
      </c>
      <c r="B1143">
        <v>1980</v>
      </c>
      <c r="C1143" t="s">
        <v>38</v>
      </c>
      <c r="D1143" t="s">
        <v>33</v>
      </c>
      <c r="E1143">
        <v>70829</v>
      </c>
      <c r="F1143">
        <v>1</v>
      </c>
      <c r="G1143">
        <v>1</v>
      </c>
      <c r="H1143" s="1">
        <v>41609</v>
      </c>
      <c r="I1143">
        <v>87</v>
      </c>
      <c r="J1143">
        <v>141</v>
      </c>
      <c r="K1143">
        <v>70</v>
      </c>
      <c r="L1143">
        <v>106</v>
      </c>
      <c r="M1143">
        <v>72</v>
      </c>
      <c r="N1143">
        <v>19</v>
      </c>
      <c r="O1143">
        <v>23</v>
      </c>
      <c r="P1143">
        <v>2</v>
      </c>
      <c r="Q1143">
        <v>4</v>
      </c>
      <c r="R1143">
        <v>2</v>
      </c>
      <c r="S1143">
        <v>8</v>
      </c>
      <c r="T1143">
        <v>3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s">
        <v>30</v>
      </c>
      <c r="AC1143" s="13">
        <f>SUM(Table13[[#This Row],[MntWines]:[MntGoldProds]])</f>
        <v>431</v>
      </c>
      <c r="AD1143" s="13">
        <f>AVERAGE(Table13[[#This Row],[MntWines]:[MntGoldProds]])</f>
        <v>71.833333333333329</v>
      </c>
      <c r="AG1143">
        <f>SUM(Table13[[#This Row],[NumDealsPurchases]:[NumStorePurchases]])</f>
        <v>16</v>
      </c>
      <c r="AH1143" s="14">
        <f>44232-Table13[[#This Row],[Dt_Customer]]</f>
        <v>2623</v>
      </c>
      <c r="AJ1143" s="13">
        <f>Table13[[#This Row],[NumDealsPurchases]]/Table13[[#This Row],[Total Number of Purchases]]*100</f>
        <v>12.5</v>
      </c>
      <c r="AK1143">
        <f>6-ROUNDUP(_xlfn.PERCENTRANK.INC(Table13[Recency],Table13[[#This Row],[Recency]])*5, 0)</f>
        <v>1</v>
      </c>
      <c r="AL1143" s="15">
        <f>ROUNDUP(_xlfn.PERCENTRANK.INC(Table13[Total Number of Purchases],Table13[[#This Row],[Total Number of Purchases]])*5,0)</f>
        <v>3</v>
      </c>
      <c r="AM1143" s="15">
        <f>ROUNDUP(_xlfn.PERCENTRANK.INC(Table13[Total Spend],Table13[[#This Row],[Total Spend]])*5,0)</f>
        <v>3</v>
      </c>
      <c r="AN1143" s="15" t="str">
        <f>Table13[[#This Row],[Recency Score]]&amp;Table13[[#This Row],[Frequency Score]]&amp;Table13[[#This Row],[Monetary Score]]</f>
        <v>133</v>
      </c>
      <c r="AO1143" s="15" t="str">
        <f>IF(AN1143="555","Champions",
IF(AND(LEFT(AN1143,1)="5", MID(AN1143,2,1)&gt;="3"),"Loyal Customers",
IF(MID(AN1143,2,1)="5","Frequent Buyers",
IF(RIGHT(AN1143,1)="5","Big Spenders",
IF(LEFT(AN1143,1)="4","Potential Loyalists",
IF(LEFT(AN1143,1)="3","Needs Attention",
IF(LEFT(AN1143,1)="2","About to Sleep",
IF(LEFT(AN1143,1)="1","Lost",
IF(LEFT(AN1143,1)&lt;="2","At Risk","Others")))))))))</f>
        <v>Lost</v>
      </c>
    </row>
    <row r="1144" spans="1:41" x14ac:dyDescent="0.3">
      <c r="A1144">
        <v>6605</v>
      </c>
      <c r="B1144">
        <v>1944</v>
      </c>
      <c r="C1144" t="s">
        <v>37</v>
      </c>
      <c r="D1144" t="s">
        <v>29</v>
      </c>
      <c r="E1144">
        <v>55614</v>
      </c>
      <c r="F1144">
        <v>0</v>
      </c>
      <c r="G1144">
        <v>0</v>
      </c>
      <c r="H1144" s="1">
        <v>41605</v>
      </c>
      <c r="I1144">
        <v>85</v>
      </c>
      <c r="J1144">
        <v>504</v>
      </c>
      <c r="K1144">
        <v>13</v>
      </c>
      <c r="L1144">
        <v>131</v>
      </c>
      <c r="M1144">
        <v>8</v>
      </c>
      <c r="N1144">
        <v>0</v>
      </c>
      <c r="O1144">
        <v>26</v>
      </c>
      <c r="P1144">
        <v>1</v>
      </c>
      <c r="Q1144">
        <v>9</v>
      </c>
      <c r="R1144">
        <v>4</v>
      </c>
      <c r="S1144">
        <v>6</v>
      </c>
      <c r="T1144">
        <v>7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0</v>
      </c>
      <c r="AB1144" t="s">
        <v>30</v>
      </c>
      <c r="AC1144" s="13">
        <f>SUM(Table13[[#This Row],[MntWines]:[MntGoldProds]])</f>
        <v>682</v>
      </c>
      <c r="AD1144" s="13">
        <f>AVERAGE(Table13[[#This Row],[MntWines]:[MntGoldProds]])</f>
        <v>113.66666666666667</v>
      </c>
      <c r="AG1144">
        <f>SUM(Table13[[#This Row],[NumDealsPurchases]:[NumStorePurchases]])</f>
        <v>20</v>
      </c>
      <c r="AH1144" s="14">
        <f>44232-Table13[[#This Row],[Dt_Customer]]</f>
        <v>2627</v>
      </c>
      <c r="AJ1144" s="13">
        <f>Table13[[#This Row],[NumDealsPurchases]]/Table13[[#This Row],[Total Number of Purchases]]*100</f>
        <v>5</v>
      </c>
      <c r="AK1144">
        <f>6-ROUNDUP(_xlfn.PERCENTRANK.INC(Table13[Recency],Table13[[#This Row],[Recency]])*5, 0)</f>
        <v>1</v>
      </c>
      <c r="AL1144" s="15">
        <f>ROUNDUP(_xlfn.PERCENTRANK.INC(Table13[Total Number of Purchases],Table13[[#This Row],[Total Number of Purchases]])*5,0)</f>
        <v>4</v>
      </c>
      <c r="AM1144" s="15">
        <f>ROUNDUP(_xlfn.PERCENTRANK.INC(Table13[Total Spend],Table13[[#This Row],[Total Spend]])*5,0)</f>
        <v>4</v>
      </c>
      <c r="AN1144" s="15" t="str">
        <f>Table13[[#This Row],[Recency Score]]&amp;Table13[[#This Row],[Frequency Score]]&amp;Table13[[#This Row],[Monetary Score]]</f>
        <v>144</v>
      </c>
      <c r="AO1144" s="15" t="str">
        <f>IF(AN1144="555","Champions",
IF(AND(LEFT(AN1144,1)="5", MID(AN1144,2,1)&gt;="3"),"Loyal Customers",
IF(MID(AN1144,2,1)="5","Frequent Buyers",
IF(RIGHT(AN1144,1)="5","Big Spenders",
IF(LEFT(AN1144,1)="4","Potential Loyalists",
IF(LEFT(AN1144,1)="3","Needs Attention",
IF(LEFT(AN1144,1)="2","About to Sleep",
IF(LEFT(AN1144,1)="1","Lost",
IF(LEFT(AN1144,1)&lt;="2","At Risk","Others")))))))))</f>
        <v>Lost</v>
      </c>
    </row>
    <row r="1145" spans="1:41" x14ac:dyDescent="0.3">
      <c r="A1145">
        <v>6261</v>
      </c>
      <c r="B1145">
        <v>1979</v>
      </c>
      <c r="C1145" t="s">
        <v>28</v>
      </c>
      <c r="D1145" t="s">
        <v>33</v>
      </c>
      <c r="E1145">
        <v>58025</v>
      </c>
      <c r="F1145">
        <v>0</v>
      </c>
      <c r="G1145">
        <v>1</v>
      </c>
      <c r="H1145" s="1">
        <v>41604</v>
      </c>
      <c r="I1145">
        <v>81</v>
      </c>
      <c r="J1145">
        <v>270</v>
      </c>
      <c r="K1145">
        <v>31</v>
      </c>
      <c r="L1145">
        <v>88</v>
      </c>
      <c r="M1145">
        <v>11</v>
      </c>
      <c r="N1145">
        <v>48</v>
      </c>
      <c r="O1145">
        <v>22</v>
      </c>
      <c r="P1145">
        <v>3</v>
      </c>
      <c r="Q1145">
        <v>3</v>
      </c>
      <c r="R1145">
        <v>2</v>
      </c>
      <c r="S1145">
        <v>10</v>
      </c>
      <c r="T1145">
        <v>4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t="s">
        <v>40</v>
      </c>
      <c r="AC1145" s="13">
        <f>SUM(Table13[[#This Row],[MntWines]:[MntGoldProds]])</f>
        <v>470</v>
      </c>
      <c r="AD1145" s="13">
        <f>AVERAGE(Table13[[#This Row],[MntWines]:[MntGoldProds]])</f>
        <v>78.333333333333329</v>
      </c>
      <c r="AG1145">
        <f>SUM(Table13[[#This Row],[NumDealsPurchases]:[NumStorePurchases]])</f>
        <v>18</v>
      </c>
      <c r="AH1145" s="14">
        <f>44232-Table13[[#This Row],[Dt_Customer]]</f>
        <v>2628</v>
      </c>
      <c r="AJ1145" s="13">
        <f>Table13[[#This Row],[NumDealsPurchases]]/Table13[[#This Row],[Total Number of Purchases]]*100</f>
        <v>16.666666666666664</v>
      </c>
      <c r="AK1145">
        <f>6-ROUNDUP(_xlfn.PERCENTRANK.INC(Table13[Recency],Table13[[#This Row],[Recency]])*5, 0)</f>
        <v>1</v>
      </c>
      <c r="AL1145" s="15">
        <f>ROUNDUP(_xlfn.PERCENTRANK.INC(Table13[Total Number of Purchases],Table13[[#This Row],[Total Number of Purchases]])*5,0)</f>
        <v>4</v>
      </c>
      <c r="AM1145" s="15">
        <f>ROUNDUP(_xlfn.PERCENTRANK.INC(Table13[Total Spend],Table13[[#This Row],[Total Spend]])*5,0)</f>
        <v>3</v>
      </c>
      <c r="AN1145" s="15" t="str">
        <f>Table13[[#This Row],[Recency Score]]&amp;Table13[[#This Row],[Frequency Score]]&amp;Table13[[#This Row],[Monetary Score]]</f>
        <v>143</v>
      </c>
      <c r="AO1145" s="15" t="str">
        <f>IF(AN1145="555","Champions",
IF(AND(LEFT(AN1145,1)="5", MID(AN1145,2,1)&gt;="3"),"Loyal Customers",
IF(MID(AN1145,2,1)="5","Frequent Buyers",
IF(RIGHT(AN1145,1)="5","Big Spenders",
IF(LEFT(AN1145,1)="4","Potential Loyalists",
IF(LEFT(AN1145,1)="3","Needs Attention",
IF(LEFT(AN1145,1)="2","About to Sleep",
IF(LEFT(AN1145,1)="1","Lost",
IF(LEFT(AN1145,1)&lt;="2","At Risk","Others")))))))))</f>
        <v>Lost</v>
      </c>
    </row>
    <row r="1146" spans="1:41" x14ac:dyDescent="0.3">
      <c r="A1146">
        <v>3231</v>
      </c>
      <c r="B1146">
        <v>1973</v>
      </c>
      <c r="C1146" t="s">
        <v>28</v>
      </c>
      <c r="D1146" t="s">
        <v>33</v>
      </c>
      <c r="E1146">
        <v>37971</v>
      </c>
      <c r="F1146">
        <v>1</v>
      </c>
      <c r="G1146">
        <v>0</v>
      </c>
      <c r="H1146" s="1">
        <v>41603</v>
      </c>
      <c r="I1146">
        <v>97</v>
      </c>
      <c r="J1146">
        <v>5</v>
      </c>
      <c r="K1146">
        <v>4</v>
      </c>
      <c r="L1146">
        <v>10</v>
      </c>
      <c r="M1146">
        <v>2</v>
      </c>
      <c r="N1146">
        <v>2</v>
      </c>
      <c r="O1146">
        <v>7</v>
      </c>
      <c r="P1146">
        <v>1</v>
      </c>
      <c r="Q1146">
        <v>1</v>
      </c>
      <c r="R1146">
        <v>0</v>
      </c>
      <c r="S1146">
        <v>3</v>
      </c>
      <c r="T1146">
        <v>8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 t="s">
        <v>34</v>
      </c>
      <c r="AC1146" s="13">
        <f>SUM(Table13[[#This Row],[MntWines]:[MntGoldProds]])</f>
        <v>30</v>
      </c>
      <c r="AD1146" s="13">
        <f>AVERAGE(Table13[[#This Row],[MntWines]:[MntGoldProds]])</f>
        <v>5</v>
      </c>
      <c r="AG1146">
        <f>SUM(Table13[[#This Row],[NumDealsPurchases]:[NumStorePurchases]])</f>
        <v>5</v>
      </c>
      <c r="AH1146" s="14">
        <f>44232-Table13[[#This Row],[Dt_Customer]]</f>
        <v>2629</v>
      </c>
      <c r="AJ1146" s="13">
        <f>Table13[[#This Row],[NumDealsPurchases]]/Table13[[#This Row],[Total Number of Purchases]]*100</f>
        <v>20</v>
      </c>
      <c r="AK1146">
        <f>6-ROUNDUP(_xlfn.PERCENTRANK.INC(Table13[Recency],Table13[[#This Row],[Recency]])*5, 0)</f>
        <v>1</v>
      </c>
      <c r="AL1146" s="15">
        <f>ROUNDUP(_xlfn.PERCENTRANK.INC(Table13[Total Number of Purchases],Table13[[#This Row],[Total Number of Purchases]])*5,0)</f>
        <v>1</v>
      </c>
      <c r="AM1146" s="15">
        <f>ROUNDUP(_xlfn.PERCENTRANK.INC(Table13[Total Spend],Table13[[#This Row],[Total Spend]])*5,0)</f>
        <v>1</v>
      </c>
      <c r="AN1146" s="15" t="str">
        <f>Table13[[#This Row],[Recency Score]]&amp;Table13[[#This Row],[Frequency Score]]&amp;Table13[[#This Row],[Monetary Score]]</f>
        <v>111</v>
      </c>
      <c r="AO1146" s="15" t="str">
        <f>IF(AN1146="555","Champions",
IF(AND(LEFT(AN1146,1)="5", MID(AN1146,2,1)&gt;="3"),"Loyal Customers",
IF(MID(AN1146,2,1)="5","Frequent Buyers",
IF(RIGHT(AN1146,1)="5","Big Spenders",
IF(LEFT(AN1146,1)="4","Potential Loyalists",
IF(LEFT(AN1146,1)="3","Needs Attention",
IF(LEFT(AN1146,1)="2","About to Sleep",
IF(LEFT(AN1146,1)="1","Lost",
IF(LEFT(AN1146,1)&lt;="2","At Risk","Others")))))))))</f>
        <v>Lost</v>
      </c>
    </row>
    <row r="1147" spans="1:41" x14ac:dyDescent="0.3">
      <c r="A1147">
        <v>3336</v>
      </c>
      <c r="B1147">
        <v>1948</v>
      </c>
      <c r="C1147" t="s">
        <v>37</v>
      </c>
      <c r="D1147" t="s">
        <v>35</v>
      </c>
      <c r="E1147">
        <v>66375</v>
      </c>
      <c r="F1147">
        <v>0</v>
      </c>
      <c r="G1147">
        <v>1</v>
      </c>
      <c r="H1147" s="1">
        <v>41599</v>
      </c>
      <c r="I1147">
        <v>96</v>
      </c>
      <c r="J1147">
        <v>712</v>
      </c>
      <c r="K1147">
        <v>0</v>
      </c>
      <c r="L1147">
        <v>45</v>
      </c>
      <c r="M1147">
        <v>0</v>
      </c>
      <c r="N1147">
        <v>0</v>
      </c>
      <c r="O1147">
        <v>191</v>
      </c>
      <c r="P1147">
        <v>3</v>
      </c>
      <c r="Q1147">
        <v>2</v>
      </c>
      <c r="R1147">
        <v>4</v>
      </c>
      <c r="S1147">
        <v>5</v>
      </c>
      <c r="T1147">
        <v>7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  <c r="AB1147" t="s">
        <v>36</v>
      </c>
      <c r="AC1147" s="13">
        <f>SUM(Table13[[#This Row],[MntWines]:[MntGoldProds]])</f>
        <v>948</v>
      </c>
      <c r="AD1147" s="13">
        <f>AVERAGE(Table13[[#This Row],[MntWines]:[MntGoldProds]])</f>
        <v>158</v>
      </c>
      <c r="AG1147">
        <f>SUM(Table13[[#This Row],[NumDealsPurchases]:[NumStorePurchases]])</f>
        <v>14</v>
      </c>
      <c r="AH1147" s="14">
        <f>44232-Table13[[#This Row],[Dt_Customer]]</f>
        <v>2633</v>
      </c>
      <c r="AJ1147" s="13">
        <f>Table13[[#This Row],[NumDealsPurchases]]/Table13[[#This Row],[Total Number of Purchases]]*100</f>
        <v>21.428571428571427</v>
      </c>
      <c r="AK1147">
        <f>6-ROUNDUP(_xlfn.PERCENTRANK.INC(Table13[Recency],Table13[[#This Row],[Recency]])*5, 0)</f>
        <v>1</v>
      </c>
      <c r="AL1147" s="15">
        <f>ROUNDUP(_xlfn.PERCENTRANK.INC(Table13[Total Number of Purchases],Table13[[#This Row],[Total Number of Purchases]])*5,0)</f>
        <v>3</v>
      </c>
      <c r="AM1147" s="15">
        <f>ROUNDUP(_xlfn.PERCENTRANK.INC(Table13[Total Spend],Table13[[#This Row],[Total Spend]])*5,0)</f>
        <v>4</v>
      </c>
      <c r="AN1147" s="15" t="str">
        <f>Table13[[#This Row],[Recency Score]]&amp;Table13[[#This Row],[Frequency Score]]&amp;Table13[[#This Row],[Monetary Score]]</f>
        <v>134</v>
      </c>
      <c r="AO1147" s="15" t="str">
        <f>IF(AN1147="555","Champions",
IF(AND(LEFT(AN1147,1)="5", MID(AN1147,2,1)&gt;="3"),"Loyal Customers",
IF(MID(AN1147,2,1)="5","Frequent Buyers",
IF(RIGHT(AN1147,1)="5","Big Spenders",
IF(LEFT(AN1147,1)="4","Potential Loyalists",
IF(LEFT(AN1147,1)="3","Needs Attention",
IF(LEFT(AN1147,1)="2","About to Sleep",
IF(LEFT(AN1147,1)="1","Lost",
IF(LEFT(AN1147,1)&lt;="2","At Risk","Others")))))))))</f>
        <v>Lost</v>
      </c>
    </row>
    <row r="1148" spans="1:41" x14ac:dyDescent="0.3">
      <c r="A1148">
        <v>5734</v>
      </c>
      <c r="B1148">
        <v>1974</v>
      </c>
      <c r="C1148" t="s">
        <v>37</v>
      </c>
      <c r="D1148" t="s">
        <v>33</v>
      </c>
      <c r="E1148">
        <v>61917</v>
      </c>
      <c r="F1148">
        <v>1</v>
      </c>
      <c r="G1148">
        <v>1</v>
      </c>
      <c r="H1148" s="1">
        <v>41598</v>
      </c>
      <c r="I1148">
        <v>83</v>
      </c>
      <c r="J1148">
        <v>46</v>
      </c>
      <c r="K1148">
        <v>4</v>
      </c>
      <c r="L1148">
        <v>36</v>
      </c>
      <c r="M1148">
        <v>2</v>
      </c>
      <c r="N1148">
        <v>2</v>
      </c>
      <c r="O1148">
        <v>1</v>
      </c>
      <c r="P1148">
        <v>1</v>
      </c>
      <c r="Q1148">
        <v>2</v>
      </c>
      <c r="R1148">
        <v>0</v>
      </c>
      <c r="S1148">
        <v>4</v>
      </c>
      <c r="T1148">
        <v>5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 t="s">
        <v>30</v>
      </c>
      <c r="AC1148" s="13">
        <f>SUM(Table13[[#This Row],[MntWines]:[MntGoldProds]])</f>
        <v>91</v>
      </c>
      <c r="AD1148" s="13">
        <f>AVERAGE(Table13[[#This Row],[MntWines]:[MntGoldProds]])</f>
        <v>15.166666666666666</v>
      </c>
      <c r="AG1148">
        <f>SUM(Table13[[#This Row],[NumDealsPurchases]:[NumStorePurchases]])</f>
        <v>7</v>
      </c>
      <c r="AH1148" s="14">
        <f>44232-Table13[[#This Row],[Dt_Customer]]</f>
        <v>2634</v>
      </c>
      <c r="AJ1148" s="13">
        <f>Table13[[#This Row],[NumDealsPurchases]]/Table13[[#This Row],[Total Number of Purchases]]*100</f>
        <v>14.285714285714285</v>
      </c>
      <c r="AK1148">
        <f>6-ROUNDUP(_xlfn.PERCENTRANK.INC(Table13[Recency],Table13[[#This Row],[Recency]])*5, 0)</f>
        <v>1</v>
      </c>
      <c r="AL1148" s="15">
        <f>ROUNDUP(_xlfn.PERCENTRANK.INC(Table13[Total Number of Purchases],Table13[[#This Row],[Total Number of Purchases]])*5,0)</f>
        <v>1</v>
      </c>
      <c r="AM1148" s="15">
        <f>ROUNDUP(_xlfn.PERCENTRANK.INC(Table13[Total Spend],Table13[[#This Row],[Total Spend]])*5,0)</f>
        <v>2</v>
      </c>
      <c r="AN1148" s="15" t="str">
        <f>Table13[[#This Row],[Recency Score]]&amp;Table13[[#This Row],[Frequency Score]]&amp;Table13[[#This Row],[Monetary Score]]</f>
        <v>112</v>
      </c>
      <c r="AO1148" s="15" t="str">
        <f>IF(AN1148="555","Champions",
IF(AND(LEFT(AN1148,1)="5", MID(AN1148,2,1)&gt;="3"),"Loyal Customers",
IF(MID(AN1148,2,1)="5","Frequent Buyers",
IF(RIGHT(AN1148,1)="5","Big Spenders",
IF(LEFT(AN1148,1)="4","Potential Loyalists",
IF(LEFT(AN1148,1)="3","Needs Attention",
IF(LEFT(AN1148,1)="2","About to Sleep",
IF(LEFT(AN1148,1)="1","Lost",
IF(LEFT(AN1148,1)&lt;="2","At Risk","Others")))))))))</f>
        <v>Lost</v>
      </c>
    </row>
    <row r="1149" spans="1:41" x14ac:dyDescent="0.3">
      <c r="A1149">
        <v>2125</v>
      </c>
      <c r="B1149">
        <v>1959</v>
      </c>
      <c r="C1149" t="s">
        <v>28</v>
      </c>
      <c r="D1149" t="s">
        <v>29</v>
      </c>
      <c r="E1149">
        <v>63033</v>
      </c>
      <c r="F1149">
        <v>0</v>
      </c>
      <c r="G1149">
        <v>0</v>
      </c>
      <c r="H1149" s="1">
        <v>41593</v>
      </c>
      <c r="I1149">
        <v>82</v>
      </c>
      <c r="J1149">
        <v>194</v>
      </c>
      <c r="K1149">
        <v>61</v>
      </c>
      <c r="L1149">
        <v>480</v>
      </c>
      <c r="M1149">
        <v>225</v>
      </c>
      <c r="N1149">
        <v>112</v>
      </c>
      <c r="O1149">
        <v>30</v>
      </c>
      <c r="P1149">
        <v>1</v>
      </c>
      <c r="Q1149">
        <v>3</v>
      </c>
      <c r="R1149">
        <v>4</v>
      </c>
      <c r="S1149">
        <v>8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34</v>
      </c>
      <c r="AC1149" s="13">
        <f>SUM(Table13[[#This Row],[MntWines]:[MntGoldProds]])</f>
        <v>1102</v>
      </c>
      <c r="AD1149" s="13">
        <f>AVERAGE(Table13[[#This Row],[MntWines]:[MntGoldProds]])</f>
        <v>183.66666666666666</v>
      </c>
      <c r="AG1149">
        <f>SUM(Table13[[#This Row],[NumDealsPurchases]:[NumStorePurchases]])</f>
        <v>16</v>
      </c>
      <c r="AH1149" s="14">
        <f>44232-Table13[[#This Row],[Dt_Customer]]</f>
        <v>2639</v>
      </c>
      <c r="AJ1149" s="13">
        <f>Table13[[#This Row],[NumDealsPurchases]]/Table13[[#This Row],[Total Number of Purchases]]*100</f>
        <v>6.25</v>
      </c>
      <c r="AK1149">
        <f>6-ROUNDUP(_xlfn.PERCENTRANK.INC(Table13[Recency],Table13[[#This Row],[Recency]])*5, 0)</f>
        <v>1</v>
      </c>
      <c r="AL1149" s="15">
        <f>ROUNDUP(_xlfn.PERCENTRANK.INC(Table13[Total Number of Purchases],Table13[[#This Row],[Total Number of Purchases]])*5,0)</f>
        <v>3</v>
      </c>
      <c r="AM1149" s="15">
        <f>ROUNDUP(_xlfn.PERCENTRANK.INC(Table13[Total Spend],Table13[[#This Row],[Total Spend]])*5,0)</f>
        <v>4</v>
      </c>
      <c r="AN1149" s="15" t="str">
        <f>Table13[[#This Row],[Recency Score]]&amp;Table13[[#This Row],[Frequency Score]]&amp;Table13[[#This Row],[Monetary Score]]</f>
        <v>134</v>
      </c>
      <c r="AO1149" s="15" t="str">
        <f>IF(AN1149="555","Champions",
IF(AND(LEFT(AN1149,1)="5", MID(AN1149,2,1)&gt;="3"),"Loyal Customers",
IF(MID(AN1149,2,1)="5","Frequent Buyers",
IF(RIGHT(AN1149,1)="5","Big Spenders",
IF(LEFT(AN1149,1)="4","Potential Loyalists",
IF(LEFT(AN1149,1)="3","Needs Attention",
IF(LEFT(AN1149,1)="2","About to Sleep",
IF(LEFT(AN1149,1)="1","Lost",
IF(LEFT(AN1149,1)&lt;="2","At Risk","Others")))))))))</f>
        <v>Lost</v>
      </c>
    </row>
    <row r="1150" spans="1:41" x14ac:dyDescent="0.3">
      <c r="A1150">
        <v>4370</v>
      </c>
      <c r="B1150">
        <v>1966</v>
      </c>
      <c r="C1150" t="s">
        <v>28</v>
      </c>
      <c r="D1150" t="s">
        <v>35</v>
      </c>
      <c r="E1150">
        <v>43482</v>
      </c>
      <c r="F1150">
        <v>2</v>
      </c>
      <c r="G1150">
        <v>1</v>
      </c>
      <c r="H1150" s="1">
        <v>41591</v>
      </c>
      <c r="I1150">
        <v>83</v>
      </c>
      <c r="J1150">
        <v>18</v>
      </c>
      <c r="K1150">
        <v>1</v>
      </c>
      <c r="L1150">
        <v>32</v>
      </c>
      <c r="M1150">
        <v>6</v>
      </c>
      <c r="N1150">
        <v>3</v>
      </c>
      <c r="O1150">
        <v>28</v>
      </c>
      <c r="P1150">
        <v>3</v>
      </c>
      <c r="Q1150">
        <v>2</v>
      </c>
      <c r="R1150">
        <v>0</v>
      </c>
      <c r="S1150">
        <v>4</v>
      </c>
      <c r="T1150">
        <v>6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 t="s">
        <v>40</v>
      </c>
      <c r="AC1150" s="13">
        <f>SUM(Table13[[#This Row],[MntWines]:[MntGoldProds]])</f>
        <v>88</v>
      </c>
      <c r="AD1150" s="13">
        <f>AVERAGE(Table13[[#This Row],[MntWines]:[MntGoldProds]])</f>
        <v>14.666666666666666</v>
      </c>
      <c r="AG1150">
        <f>SUM(Table13[[#This Row],[NumDealsPurchases]:[NumStorePurchases]])</f>
        <v>9</v>
      </c>
      <c r="AH1150" s="14">
        <f>44232-Table13[[#This Row],[Dt_Customer]]</f>
        <v>2641</v>
      </c>
      <c r="AJ1150" s="13">
        <f>Table13[[#This Row],[NumDealsPurchases]]/Table13[[#This Row],[Total Number of Purchases]]*100</f>
        <v>33.333333333333329</v>
      </c>
      <c r="AK1150">
        <f>6-ROUNDUP(_xlfn.PERCENTRANK.INC(Table13[Recency],Table13[[#This Row],[Recency]])*5, 0)</f>
        <v>1</v>
      </c>
      <c r="AL1150" s="15">
        <f>ROUNDUP(_xlfn.PERCENTRANK.INC(Table13[Total Number of Purchases],Table13[[#This Row],[Total Number of Purchases]])*5,0)</f>
        <v>2</v>
      </c>
      <c r="AM1150" s="15">
        <f>ROUNDUP(_xlfn.PERCENTRANK.INC(Table13[Total Spend],Table13[[#This Row],[Total Spend]])*5,0)</f>
        <v>2</v>
      </c>
      <c r="AN1150" s="15" t="str">
        <f>Table13[[#This Row],[Recency Score]]&amp;Table13[[#This Row],[Frequency Score]]&amp;Table13[[#This Row],[Monetary Score]]</f>
        <v>122</v>
      </c>
      <c r="AO1150" s="15" t="str">
        <f>IF(AN1150="555","Champions",
IF(AND(LEFT(AN1150,1)="5", MID(AN1150,2,1)&gt;="3"),"Loyal Customers",
IF(MID(AN1150,2,1)="5","Frequent Buyers",
IF(RIGHT(AN1150,1)="5","Big Spenders",
IF(LEFT(AN1150,1)="4","Potential Loyalists",
IF(LEFT(AN1150,1)="3","Needs Attention",
IF(LEFT(AN1150,1)="2","About to Sleep",
IF(LEFT(AN1150,1)="1","Lost",
IF(LEFT(AN1150,1)&lt;="2","At Risk","Others")))))))))</f>
        <v>Lost</v>
      </c>
    </row>
    <row r="1151" spans="1:41" x14ac:dyDescent="0.3">
      <c r="A1151">
        <v>1604</v>
      </c>
      <c r="B1151">
        <v>1960</v>
      </c>
      <c r="C1151" t="s">
        <v>41</v>
      </c>
      <c r="D1151" t="s">
        <v>33</v>
      </c>
      <c r="E1151">
        <v>47353</v>
      </c>
      <c r="F1151">
        <v>0</v>
      </c>
      <c r="G1151">
        <v>1</v>
      </c>
      <c r="H1151" s="1">
        <v>41591</v>
      </c>
      <c r="I1151">
        <v>93</v>
      </c>
      <c r="J1151">
        <v>184</v>
      </c>
      <c r="K1151">
        <v>2</v>
      </c>
      <c r="L1151">
        <v>19</v>
      </c>
      <c r="M1151">
        <v>8</v>
      </c>
      <c r="N1151">
        <v>8</v>
      </c>
      <c r="O1151">
        <v>4</v>
      </c>
      <c r="P1151">
        <v>3</v>
      </c>
      <c r="Q1151">
        <v>2</v>
      </c>
      <c r="R1151">
        <v>2</v>
      </c>
      <c r="S1151">
        <v>6</v>
      </c>
      <c r="T1151">
        <v>5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30</v>
      </c>
      <c r="AC1151" s="13">
        <f>SUM(Table13[[#This Row],[MntWines]:[MntGoldProds]])</f>
        <v>225</v>
      </c>
      <c r="AD1151" s="13">
        <f>AVERAGE(Table13[[#This Row],[MntWines]:[MntGoldProds]])</f>
        <v>37.5</v>
      </c>
      <c r="AG1151">
        <f>SUM(Table13[[#This Row],[NumDealsPurchases]:[NumStorePurchases]])</f>
        <v>13</v>
      </c>
      <c r="AH1151" s="14">
        <f>44232-Table13[[#This Row],[Dt_Customer]]</f>
        <v>2641</v>
      </c>
      <c r="AJ1151" s="13">
        <f>Table13[[#This Row],[NumDealsPurchases]]/Table13[[#This Row],[Total Number of Purchases]]*100</f>
        <v>23.076923076923077</v>
      </c>
      <c r="AK1151">
        <f>6-ROUNDUP(_xlfn.PERCENTRANK.INC(Table13[Recency],Table13[[#This Row],[Recency]])*5, 0)</f>
        <v>1</v>
      </c>
      <c r="AL1151" s="15">
        <f>ROUNDUP(_xlfn.PERCENTRANK.INC(Table13[Total Number of Purchases],Table13[[#This Row],[Total Number of Purchases]])*5,0)</f>
        <v>3</v>
      </c>
      <c r="AM1151" s="15">
        <f>ROUNDUP(_xlfn.PERCENTRANK.INC(Table13[Total Spend],Table13[[#This Row],[Total Spend]])*5,0)</f>
        <v>3</v>
      </c>
      <c r="AN1151" s="15" t="str">
        <f>Table13[[#This Row],[Recency Score]]&amp;Table13[[#This Row],[Frequency Score]]&amp;Table13[[#This Row],[Monetary Score]]</f>
        <v>133</v>
      </c>
      <c r="AO1151" s="15" t="str">
        <f>IF(AN1151="555","Champions",
IF(AND(LEFT(AN1151,1)="5", MID(AN1151,2,1)&gt;="3"),"Loyal Customers",
IF(MID(AN1151,2,1)="5","Frequent Buyers",
IF(RIGHT(AN1151,1)="5","Big Spenders",
IF(LEFT(AN1151,1)="4","Potential Loyalists",
IF(LEFT(AN1151,1)="3","Needs Attention",
IF(LEFT(AN1151,1)="2","About to Sleep",
IF(LEFT(AN1151,1)="1","Lost",
IF(LEFT(AN1151,1)&lt;="2","At Risk","Others")))))))))</f>
        <v>Lost</v>
      </c>
    </row>
    <row r="1152" spans="1:41" x14ac:dyDescent="0.3">
      <c r="A1152">
        <v>7755</v>
      </c>
      <c r="B1152">
        <v>1954</v>
      </c>
      <c r="C1152" t="s">
        <v>37</v>
      </c>
      <c r="D1152" t="s">
        <v>33</v>
      </c>
      <c r="E1152">
        <v>57744</v>
      </c>
      <c r="F1152">
        <v>0</v>
      </c>
      <c r="G1152">
        <v>1</v>
      </c>
      <c r="H1152" s="1">
        <v>41590</v>
      </c>
      <c r="I1152">
        <v>91</v>
      </c>
      <c r="J1152">
        <v>350</v>
      </c>
      <c r="K1152">
        <v>3</v>
      </c>
      <c r="L1152">
        <v>39</v>
      </c>
      <c r="M1152">
        <v>0</v>
      </c>
      <c r="N1152">
        <v>0</v>
      </c>
      <c r="O1152">
        <v>19</v>
      </c>
      <c r="P1152">
        <v>2</v>
      </c>
      <c r="Q1152">
        <v>9</v>
      </c>
      <c r="R1152">
        <v>1</v>
      </c>
      <c r="S1152">
        <v>4</v>
      </c>
      <c r="T1152">
        <v>8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 t="s">
        <v>30</v>
      </c>
      <c r="AC1152" s="13">
        <f>SUM(Table13[[#This Row],[MntWines]:[MntGoldProds]])</f>
        <v>411</v>
      </c>
      <c r="AD1152" s="13">
        <f>AVERAGE(Table13[[#This Row],[MntWines]:[MntGoldProds]])</f>
        <v>68.5</v>
      </c>
      <c r="AG1152">
        <f>SUM(Table13[[#This Row],[NumDealsPurchases]:[NumStorePurchases]])</f>
        <v>16</v>
      </c>
      <c r="AH1152" s="14">
        <f>44232-Table13[[#This Row],[Dt_Customer]]</f>
        <v>2642</v>
      </c>
      <c r="AJ1152" s="13">
        <f>Table13[[#This Row],[NumDealsPurchases]]/Table13[[#This Row],[Total Number of Purchases]]*100</f>
        <v>12.5</v>
      </c>
      <c r="AK1152">
        <f>6-ROUNDUP(_xlfn.PERCENTRANK.INC(Table13[Recency],Table13[[#This Row],[Recency]])*5, 0)</f>
        <v>1</v>
      </c>
      <c r="AL1152" s="15">
        <f>ROUNDUP(_xlfn.PERCENTRANK.INC(Table13[Total Number of Purchases],Table13[[#This Row],[Total Number of Purchases]])*5,0)</f>
        <v>3</v>
      </c>
      <c r="AM1152" s="15">
        <f>ROUNDUP(_xlfn.PERCENTRANK.INC(Table13[Total Spend],Table13[[#This Row],[Total Spend]])*5,0)</f>
        <v>3</v>
      </c>
      <c r="AN1152" s="15" t="str">
        <f>Table13[[#This Row],[Recency Score]]&amp;Table13[[#This Row],[Frequency Score]]&amp;Table13[[#This Row],[Monetary Score]]</f>
        <v>133</v>
      </c>
      <c r="AO1152" s="15" t="str">
        <f>IF(AN1152="555","Champions",
IF(AND(LEFT(AN1152,1)="5", MID(AN1152,2,1)&gt;="3"),"Loyal Customers",
IF(MID(AN1152,2,1)="5","Frequent Buyers",
IF(RIGHT(AN1152,1)="5","Big Spenders",
IF(LEFT(AN1152,1)="4","Potential Loyalists",
IF(LEFT(AN1152,1)="3","Needs Attention",
IF(LEFT(AN1152,1)="2","About to Sleep",
IF(LEFT(AN1152,1)="1","Lost",
IF(LEFT(AN1152,1)&lt;="2","At Risk","Others")))))))))</f>
        <v>Lost</v>
      </c>
    </row>
    <row r="1153" spans="1:41" x14ac:dyDescent="0.3">
      <c r="A1153">
        <v>10379</v>
      </c>
      <c r="B1153">
        <v>1962</v>
      </c>
      <c r="C1153" t="s">
        <v>41</v>
      </c>
      <c r="D1153" t="s">
        <v>31</v>
      </c>
      <c r="E1153">
        <v>59247</v>
      </c>
      <c r="F1153">
        <v>0</v>
      </c>
      <c r="G1153">
        <v>2</v>
      </c>
      <c r="H1153" s="1">
        <v>41586</v>
      </c>
      <c r="I1153">
        <v>87</v>
      </c>
      <c r="J1153">
        <v>327</v>
      </c>
      <c r="K1153">
        <v>9</v>
      </c>
      <c r="L1153">
        <v>122</v>
      </c>
      <c r="M1153">
        <v>19</v>
      </c>
      <c r="N1153">
        <v>14</v>
      </c>
      <c r="O1153">
        <v>83</v>
      </c>
      <c r="P1153">
        <v>5</v>
      </c>
      <c r="Q1153">
        <v>5</v>
      </c>
      <c r="R1153">
        <v>2</v>
      </c>
      <c r="S1153">
        <v>9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30</v>
      </c>
      <c r="AC1153" s="13">
        <f>SUM(Table13[[#This Row],[MntWines]:[MntGoldProds]])</f>
        <v>574</v>
      </c>
      <c r="AD1153" s="13">
        <f>AVERAGE(Table13[[#This Row],[MntWines]:[MntGoldProds]])</f>
        <v>95.666666666666671</v>
      </c>
      <c r="AG1153">
        <f>SUM(Table13[[#This Row],[NumDealsPurchases]:[NumStorePurchases]])</f>
        <v>21</v>
      </c>
      <c r="AH1153" s="14">
        <f>44232-Table13[[#This Row],[Dt_Customer]]</f>
        <v>2646</v>
      </c>
      <c r="AJ1153" s="13">
        <f>Table13[[#This Row],[NumDealsPurchases]]/Table13[[#This Row],[Total Number of Purchases]]*100</f>
        <v>23.809523809523807</v>
      </c>
      <c r="AK1153">
        <f>6-ROUNDUP(_xlfn.PERCENTRANK.INC(Table13[Recency],Table13[[#This Row],[Recency]])*5, 0)</f>
        <v>1</v>
      </c>
      <c r="AL1153" s="15">
        <f>ROUNDUP(_xlfn.PERCENTRANK.INC(Table13[Total Number of Purchases],Table13[[#This Row],[Total Number of Purchases]])*5,0)</f>
        <v>4</v>
      </c>
      <c r="AM1153" s="15">
        <f>ROUNDUP(_xlfn.PERCENTRANK.INC(Table13[Total Spend],Table13[[#This Row],[Total Spend]])*5,0)</f>
        <v>3</v>
      </c>
      <c r="AN1153" s="15" t="str">
        <f>Table13[[#This Row],[Recency Score]]&amp;Table13[[#This Row],[Frequency Score]]&amp;Table13[[#This Row],[Monetary Score]]</f>
        <v>143</v>
      </c>
      <c r="AO1153" s="15" t="str">
        <f>IF(AN1153="555","Champions",
IF(AND(LEFT(AN1153,1)="5", MID(AN1153,2,1)&gt;="3"),"Loyal Customers",
IF(MID(AN1153,2,1)="5","Frequent Buyers",
IF(RIGHT(AN1153,1)="5","Big Spenders",
IF(LEFT(AN1153,1)="4","Potential Loyalists",
IF(LEFT(AN1153,1)="3","Needs Attention",
IF(LEFT(AN1153,1)="2","About to Sleep",
IF(LEFT(AN1153,1)="1","Lost",
IF(LEFT(AN1153,1)&lt;="2","At Risk","Others")))))))))</f>
        <v>Lost</v>
      </c>
    </row>
    <row r="1154" spans="1:41" x14ac:dyDescent="0.3">
      <c r="A1154">
        <v>7181</v>
      </c>
      <c r="B1154">
        <v>1977</v>
      </c>
      <c r="C1154" t="s">
        <v>28</v>
      </c>
      <c r="D1154" t="s">
        <v>33</v>
      </c>
      <c r="E1154">
        <v>30368</v>
      </c>
      <c r="F1154">
        <v>0</v>
      </c>
      <c r="G1154">
        <v>1</v>
      </c>
      <c r="H1154" s="1">
        <v>41585</v>
      </c>
      <c r="I1154">
        <v>97</v>
      </c>
      <c r="J1154">
        <v>35</v>
      </c>
      <c r="K1154">
        <v>0</v>
      </c>
      <c r="L1154">
        <v>13</v>
      </c>
      <c r="M1154">
        <v>2</v>
      </c>
      <c r="N1154">
        <v>0</v>
      </c>
      <c r="O1154">
        <v>2</v>
      </c>
      <c r="P1154">
        <v>2</v>
      </c>
      <c r="Q1154">
        <v>2</v>
      </c>
      <c r="R1154">
        <v>0</v>
      </c>
      <c r="S1154">
        <v>3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 t="s">
        <v>30</v>
      </c>
      <c r="AC1154" s="13">
        <f>SUM(Table13[[#This Row],[MntWines]:[MntGoldProds]])</f>
        <v>52</v>
      </c>
      <c r="AD1154" s="13">
        <f>AVERAGE(Table13[[#This Row],[MntWines]:[MntGoldProds]])</f>
        <v>8.6666666666666661</v>
      </c>
      <c r="AG1154">
        <f>SUM(Table13[[#This Row],[NumDealsPurchases]:[NumStorePurchases]])</f>
        <v>7</v>
      </c>
      <c r="AH1154" s="14">
        <f>44232-Table13[[#This Row],[Dt_Customer]]</f>
        <v>2647</v>
      </c>
      <c r="AJ1154" s="13">
        <f>Table13[[#This Row],[NumDealsPurchases]]/Table13[[#This Row],[Total Number of Purchases]]*100</f>
        <v>28.571428571428569</v>
      </c>
      <c r="AK1154">
        <f>6-ROUNDUP(_xlfn.PERCENTRANK.INC(Table13[Recency],Table13[[#This Row],[Recency]])*5, 0)</f>
        <v>1</v>
      </c>
      <c r="AL1154" s="15">
        <f>ROUNDUP(_xlfn.PERCENTRANK.INC(Table13[Total Number of Purchases],Table13[[#This Row],[Total Number of Purchases]])*5,0)</f>
        <v>1</v>
      </c>
      <c r="AM1154" s="15">
        <f>ROUNDUP(_xlfn.PERCENTRANK.INC(Table13[Total Spend],Table13[[#This Row],[Total Spend]])*5,0)</f>
        <v>1</v>
      </c>
      <c r="AN1154" s="15" t="str">
        <f>Table13[[#This Row],[Recency Score]]&amp;Table13[[#This Row],[Frequency Score]]&amp;Table13[[#This Row],[Monetary Score]]</f>
        <v>111</v>
      </c>
      <c r="AO1154" s="15" t="str">
        <f>IF(AN1154="555","Champions",
IF(AND(LEFT(AN1154,1)="5", MID(AN1154,2,1)&gt;="3"),"Loyal Customers",
IF(MID(AN1154,2,1)="5","Frequent Buyers",
IF(RIGHT(AN1154,1)="5","Big Spenders",
IF(LEFT(AN1154,1)="4","Potential Loyalists",
IF(LEFT(AN1154,1)="3","Needs Attention",
IF(LEFT(AN1154,1)="2","About to Sleep",
IF(LEFT(AN1154,1)="1","Lost",
IF(LEFT(AN1154,1)&lt;="2","At Risk","Others")))))))))</f>
        <v>Lost</v>
      </c>
    </row>
    <row r="1155" spans="1:41" x14ac:dyDescent="0.3">
      <c r="A1155">
        <v>10323</v>
      </c>
      <c r="B1155">
        <v>1952</v>
      </c>
      <c r="C1155" t="s">
        <v>28</v>
      </c>
      <c r="D1155" t="s">
        <v>33</v>
      </c>
      <c r="E1155">
        <v>49413</v>
      </c>
      <c r="F1155">
        <v>0</v>
      </c>
      <c r="G1155">
        <v>1</v>
      </c>
      <c r="H1155" s="1">
        <v>41572</v>
      </c>
      <c r="I1155">
        <v>88</v>
      </c>
      <c r="J1155">
        <v>205</v>
      </c>
      <c r="K1155">
        <v>7</v>
      </c>
      <c r="L1155">
        <v>41</v>
      </c>
      <c r="M1155">
        <v>3</v>
      </c>
      <c r="N1155">
        <v>2</v>
      </c>
      <c r="O1155">
        <v>46</v>
      </c>
      <c r="P1155">
        <v>2</v>
      </c>
      <c r="Q1155">
        <v>4</v>
      </c>
      <c r="R1155">
        <v>2</v>
      </c>
      <c r="S1155">
        <v>5</v>
      </c>
      <c r="T1155">
        <v>5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30</v>
      </c>
      <c r="AC1155" s="13">
        <f>SUM(Table13[[#This Row],[MntWines]:[MntGoldProds]])</f>
        <v>304</v>
      </c>
      <c r="AD1155" s="13">
        <f>AVERAGE(Table13[[#This Row],[MntWines]:[MntGoldProds]])</f>
        <v>50.666666666666664</v>
      </c>
      <c r="AG1155">
        <f>SUM(Table13[[#This Row],[NumDealsPurchases]:[NumStorePurchases]])</f>
        <v>13</v>
      </c>
      <c r="AH1155" s="14">
        <f>44232-Table13[[#This Row],[Dt_Customer]]</f>
        <v>2660</v>
      </c>
      <c r="AJ1155" s="13">
        <f>Table13[[#This Row],[NumDealsPurchases]]/Table13[[#This Row],[Total Number of Purchases]]*100</f>
        <v>15.384615384615385</v>
      </c>
      <c r="AK1155">
        <f>6-ROUNDUP(_xlfn.PERCENTRANK.INC(Table13[Recency],Table13[[#This Row],[Recency]])*5, 0)</f>
        <v>1</v>
      </c>
      <c r="AL1155" s="15">
        <f>ROUNDUP(_xlfn.PERCENTRANK.INC(Table13[Total Number of Purchases],Table13[[#This Row],[Total Number of Purchases]])*5,0)</f>
        <v>3</v>
      </c>
      <c r="AM1155" s="15">
        <f>ROUNDUP(_xlfn.PERCENTRANK.INC(Table13[Total Spend],Table13[[#This Row],[Total Spend]])*5,0)</f>
        <v>3</v>
      </c>
      <c r="AN1155" s="15" t="str">
        <f>Table13[[#This Row],[Recency Score]]&amp;Table13[[#This Row],[Frequency Score]]&amp;Table13[[#This Row],[Monetary Score]]</f>
        <v>133</v>
      </c>
      <c r="AO1155" s="15" t="str">
        <f>IF(AN1155="555","Champions",
IF(AND(LEFT(AN1155,1)="5", MID(AN1155,2,1)&gt;="3"),"Loyal Customers",
IF(MID(AN1155,2,1)="5","Frequent Buyers",
IF(RIGHT(AN1155,1)="5","Big Spenders",
IF(LEFT(AN1155,1)="4","Potential Loyalists",
IF(LEFT(AN1155,1)="3","Needs Attention",
IF(LEFT(AN1155,1)="2","About to Sleep",
IF(LEFT(AN1155,1)="1","Lost",
IF(LEFT(AN1155,1)&lt;="2","At Risk","Others")))))))))</f>
        <v>Lost</v>
      </c>
    </row>
    <row r="1156" spans="1:41" x14ac:dyDescent="0.3">
      <c r="A1156">
        <v>1663</v>
      </c>
      <c r="B1156">
        <v>1978</v>
      </c>
      <c r="C1156" t="s">
        <v>37</v>
      </c>
      <c r="D1156" t="s">
        <v>35</v>
      </c>
      <c r="E1156">
        <v>34043</v>
      </c>
      <c r="F1156">
        <v>1</v>
      </c>
      <c r="G1156">
        <v>0</v>
      </c>
      <c r="H1156" s="1">
        <v>41572</v>
      </c>
      <c r="I1156">
        <v>97</v>
      </c>
      <c r="J1156">
        <v>20</v>
      </c>
      <c r="K1156">
        <v>2</v>
      </c>
      <c r="L1156">
        <v>14</v>
      </c>
      <c r="M1156">
        <v>3</v>
      </c>
      <c r="N1156">
        <v>0</v>
      </c>
      <c r="O1156">
        <v>10</v>
      </c>
      <c r="P1156">
        <v>1</v>
      </c>
      <c r="Q1156">
        <v>2</v>
      </c>
      <c r="R1156">
        <v>0</v>
      </c>
      <c r="S1156">
        <v>2</v>
      </c>
      <c r="T1156">
        <v>9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 t="s">
        <v>30</v>
      </c>
      <c r="AC1156" s="13">
        <f>SUM(Table13[[#This Row],[MntWines]:[MntGoldProds]])</f>
        <v>49</v>
      </c>
      <c r="AD1156" s="13">
        <f>AVERAGE(Table13[[#This Row],[MntWines]:[MntGoldProds]])</f>
        <v>8.1666666666666661</v>
      </c>
      <c r="AG1156">
        <f>SUM(Table13[[#This Row],[NumDealsPurchases]:[NumStorePurchases]])</f>
        <v>5</v>
      </c>
      <c r="AH1156" s="14">
        <f>44232-Table13[[#This Row],[Dt_Customer]]</f>
        <v>2660</v>
      </c>
      <c r="AJ1156" s="13">
        <f>Table13[[#This Row],[NumDealsPurchases]]/Table13[[#This Row],[Total Number of Purchases]]*100</f>
        <v>20</v>
      </c>
      <c r="AK1156">
        <f>6-ROUNDUP(_xlfn.PERCENTRANK.INC(Table13[Recency],Table13[[#This Row],[Recency]])*5, 0)</f>
        <v>1</v>
      </c>
      <c r="AL1156" s="15">
        <f>ROUNDUP(_xlfn.PERCENTRANK.INC(Table13[Total Number of Purchases],Table13[[#This Row],[Total Number of Purchases]])*5,0)</f>
        <v>1</v>
      </c>
      <c r="AM1156" s="15">
        <f>ROUNDUP(_xlfn.PERCENTRANK.INC(Table13[Total Spend],Table13[[#This Row],[Total Spend]])*5,0)</f>
        <v>1</v>
      </c>
      <c r="AN1156" s="15" t="str">
        <f>Table13[[#This Row],[Recency Score]]&amp;Table13[[#This Row],[Frequency Score]]&amp;Table13[[#This Row],[Monetary Score]]</f>
        <v>111</v>
      </c>
      <c r="AO1156" s="15" t="str">
        <f>IF(AN1156="555","Champions",
IF(AND(LEFT(AN1156,1)="5", MID(AN1156,2,1)&gt;="3"),"Loyal Customers",
IF(MID(AN1156,2,1)="5","Frequent Buyers",
IF(RIGHT(AN1156,1)="5","Big Spenders",
IF(LEFT(AN1156,1)="4","Potential Loyalists",
IF(LEFT(AN1156,1)="3","Needs Attention",
IF(LEFT(AN1156,1)="2","About to Sleep",
IF(LEFT(AN1156,1)="1","Lost",
IF(LEFT(AN1156,1)&lt;="2","At Risk","Others")))))))))</f>
        <v>Lost</v>
      </c>
    </row>
    <row r="1157" spans="1:41" x14ac:dyDescent="0.3">
      <c r="A1157">
        <v>10120</v>
      </c>
      <c r="B1157">
        <v>1955</v>
      </c>
      <c r="C1157" t="s">
        <v>28</v>
      </c>
      <c r="D1157" t="s">
        <v>35</v>
      </c>
      <c r="E1157">
        <v>38946</v>
      </c>
      <c r="F1157">
        <v>0</v>
      </c>
      <c r="G1157">
        <v>1</v>
      </c>
      <c r="H1157" s="1">
        <v>41571</v>
      </c>
      <c r="I1157">
        <v>84</v>
      </c>
      <c r="J1157">
        <v>116</v>
      </c>
      <c r="K1157">
        <v>6</v>
      </c>
      <c r="L1157">
        <v>82</v>
      </c>
      <c r="M1157">
        <v>6</v>
      </c>
      <c r="N1157">
        <v>6</v>
      </c>
      <c r="O1157">
        <v>41</v>
      </c>
      <c r="P1157">
        <v>2</v>
      </c>
      <c r="Q1157">
        <v>3</v>
      </c>
      <c r="R1157">
        <v>1</v>
      </c>
      <c r="S1157">
        <v>6</v>
      </c>
      <c r="T1157">
        <v>5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34</v>
      </c>
      <c r="AC1157" s="13">
        <f>SUM(Table13[[#This Row],[MntWines]:[MntGoldProds]])</f>
        <v>257</v>
      </c>
      <c r="AD1157" s="13">
        <f>AVERAGE(Table13[[#This Row],[MntWines]:[MntGoldProds]])</f>
        <v>42.833333333333336</v>
      </c>
      <c r="AG1157">
        <f>SUM(Table13[[#This Row],[NumDealsPurchases]:[NumStorePurchases]])</f>
        <v>12</v>
      </c>
      <c r="AH1157" s="14">
        <f>44232-Table13[[#This Row],[Dt_Customer]]</f>
        <v>2661</v>
      </c>
      <c r="AJ1157" s="13">
        <f>Table13[[#This Row],[NumDealsPurchases]]/Table13[[#This Row],[Total Number of Purchases]]*100</f>
        <v>16.666666666666664</v>
      </c>
      <c r="AK1157">
        <f>6-ROUNDUP(_xlfn.PERCENTRANK.INC(Table13[Recency],Table13[[#This Row],[Recency]])*5, 0)</f>
        <v>1</v>
      </c>
      <c r="AL1157" s="15">
        <f>ROUNDUP(_xlfn.PERCENTRANK.INC(Table13[Total Number of Purchases],Table13[[#This Row],[Total Number of Purchases]])*5,0)</f>
        <v>3</v>
      </c>
      <c r="AM1157" s="15">
        <f>ROUNDUP(_xlfn.PERCENTRANK.INC(Table13[Total Spend],Table13[[#This Row],[Total Spend]])*5,0)</f>
        <v>3</v>
      </c>
      <c r="AN1157" s="15" t="str">
        <f>Table13[[#This Row],[Recency Score]]&amp;Table13[[#This Row],[Frequency Score]]&amp;Table13[[#This Row],[Monetary Score]]</f>
        <v>133</v>
      </c>
      <c r="AO1157" s="15" t="str">
        <f>IF(AN1157="555","Champions",
IF(AND(LEFT(AN1157,1)="5", MID(AN1157,2,1)&gt;="3"),"Loyal Customers",
IF(MID(AN1157,2,1)="5","Frequent Buyers",
IF(RIGHT(AN1157,1)="5","Big Spenders",
IF(LEFT(AN1157,1)="4","Potential Loyalists",
IF(LEFT(AN1157,1)="3","Needs Attention",
IF(LEFT(AN1157,1)="2","About to Sleep",
IF(LEFT(AN1157,1)="1","Lost",
IF(LEFT(AN1157,1)&lt;="2","At Risk","Others")))))))))</f>
        <v>Lost</v>
      </c>
    </row>
    <row r="1158" spans="1:41" x14ac:dyDescent="0.3">
      <c r="A1158">
        <v>4541</v>
      </c>
      <c r="B1158">
        <v>1955</v>
      </c>
      <c r="C1158" t="s">
        <v>28</v>
      </c>
      <c r="D1158" t="s">
        <v>35</v>
      </c>
      <c r="E1158">
        <v>38946</v>
      </c>
      <c r="F1158">
        <v>0</v>
      </c>
      <c r="G1158">
        <v>1</v>
      </c>
      <c r="H1158" s="1">
        <v>41571</v>
      </c>
      <c r="I1158">
        <v>84</v>
      </c>
      <c r="J1158">
        <v>116</v>
      </c>
      <c r="K1158">
        <v>6</v>
      </c>
      <c r="L1158">
        <v>82</v>
      </c>
      <c r="M1158">
        <v>6</v>
      </c>
      <c r="N1158">
        <v>6</v>
      </c>
      <c r="O1158">
        <v>41</v>
      </c>
      <c r="P1158">
        <v>2</v>
      </c>
      <c r="Q1158">
        <v>3</v>
      </c>
      <c r="R1158">
        <v>1</v>
      </c>
      <c r="S1158">
        <v>6</v>
      </c>
      <c r="T1158">
        <v>5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 t="s">
        <v>32</v>
      </c>
      <c r="AC1158" s="13">
        <f>SUM(Table13[[#This Row],[MntWines]:[MntGoldProds]])</f>
        <v>257</v>
      </c>
      <c r="AD1158" s="13">
        <f>AVERAGE(Table13[[#This Row],[MntWines]:[MntGoldProds]])</f>
        <v>42.833333333333336</v>
      </c>
      <c r="AG1158">
        <f>SUM(Table13[[#This Row],[NumDealsPurchases]:[NumStorePurchases]])</f>
        <v>12</v>
      </c>
      <c r="AH1158" s="14">
        <f>44232-Table13[[#This Row],[Dt_Customer]]</f>
        <v>2661</v>
      </c>
      <c r="AJ1158" s="13">
        <f>Table13[[#This Row],[NumDealsPurchases]]/Table13[[#This Row],[Total Number of Purchases]]*100</f>
        <v>16.666666666666664</v>
      </c>
      <c r="AK1158">
        <f>6-ROUNDUP(_xlfn.PERCENTRANK.INC(Table13[Recency],Table13[[#This Row],[Recency]])*5, 0)</f>
        <v>1</v>
      </c>
      <c r="AL1158" s="15">
        <f>ROUNDUP(_xlfn.PERCENTRANK.INC(Table13[Total Number of Purchases],Table13[[#This Row],[Total Number of Purchases]])*5,0)</f>
        <v>3</v>
      </c>
      <c r="AM1158" s="15">
        <f>ROUNDUP(_xlfn.PERCENTRANK.INC(Table13[Total Spend],Table13[[#This Row],[Total Spend]])*5,0)</f>
        <v>3</v>
      </c>
      <c r="AN1158" s="15" t="str">
        <f>Table13[[#This Row],[Recency Score]]&amp;Table13[[#This Row],[Frequency Score]]&amp;Table13[[#This Row],[Monetary Score]]</f>
        <v>133</v>
      </c>
      <c r="AO1158" s="15" t="str">
        <f>IF(AN1158="555","Champions",
IF(AND(LEFT(AN1158,1)="5", MID(AN1158,2,1)&gt;="3"),"Loyal Customers",
IF(MID(AN1158,2,1)="5","Frequent Buyers",
IF(RIGHT(AN1158,1)="5","Big Spenders",
IF(LEFT(AN1158,1)="4","Potential Loyalists",
IF(LEFT(AN1158,1)="3","Needs Attention",
IF(LEFT(AN1158,1)="2","About to Sleep",
IF(LEFT(AN1158,1)="1","Lost",
IF(LEFT(AN1158,1)&lt;="2","At Risk","Others")))))))))</f>
        <v>Lost</v>
      </c>
    </row>
    <row r="1159" spans="1:41" x14ac:dyDescent="0.3">
      <c r="A1159">
        <v>6940</v>
      </c>
      <c r="B1159">
        <v>1966</v>
      </c>
      <c r="C1159" t="s">
        <v>37</v>
      </c>
      <c r="D1159" t="s">
        <v>31</v>
      </c>
      <c r="E1159">
        <v>46734</v>
      </c>
      <c r="F1159">
        <v>1</v>
      </c>
      <c r="G1159">
        <v>2</v>
      </c>
      <c r="H1159" s="1">
        <v>41568</v>
      </c>
      <c r="I1159">
        <v>86</v>
      </c>
      <c r="J1159">
        <v>100</v>
      </c>
      <c r="K1159">
        <v>1</v>
      </c>
      <c r="L1159">
        <v>39</v>
      </c>
      <c r="M1159">
        <v>6</v>
      </c>
      <c r="N1159">
        <v>1</v>
      </c>
      <c r="O1159">
        <v>76</v>
      </c>
      <c r="P1159">
        <v>4</v>
      </c>
      <c r="Q1159">
        <v>3</v>
      </c>
      <c r="R1159">
        <v>2</v>
      </c>
      <c r="S1159">
        <v>3</v>
      </c>
      <c r="T1159">
        <v>6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 t="s">
        <v>30</v>
      </c>
      <c r="AC1159" s="13">
        <f>SUM(Table13[[#This Row],[MntWines]:[MntGoldProds]])</f>
        <v>223</v>
      </c>
      <c r="AD1159" s="13">
        <f>AVERAGE(Table13[[#This Row],[MntWines]:[MntGoldProds]])</f>
        <v>37.166666666666664</v>
      </c>
      <c r="AG1159">
        <f>SUM(Table13[[#This Row],[NumDealsPurchases]:[NumStorePurchases]])</f>
        <v>12</v>
      </c>
      <c r="AH1159" s="14">
        <f>44232-Table13[[#This Row],[Dt_Customer]]</f>
        <v>2664</v>
      </c>
      <c r="AJ1159" s="13">
        <f>Table13[[#This Row],[NumDealsPurchases]]/Table13[[#This Row],[Total Number of Purchases]]*100</f>
        <v>33.333333333333329</v>
      </c>
      <c r="AK1159">
        <f>6-ROUNDUP(_xlfn.PERCENTRANK.INC(Table13[Recency],Table13[[#This Row],[Recency]])*5, 0)</f>
        <v>1</v>
      </c>
      <c r="AL1159" s="15">
        <f>ROUNDUP(_xlfn.PERCENTRANK.INC(Table13[Total Number of Purchases],Table13[[#This Row],[Total Number of Purchases]])*5,0)</f>
        <v>3</v>
      </c>
      <c r="AM1159" s="15">
        <f>ROUNDUP(_xlfn.PERCENTRANK.INC(Table13[Total Spend],Table13[[#This Row],[Total Spend]])*5,0)</f>
        <v>3</v>
      </c>
      <c r="AN1159" s="15" t="str">
        <f>Table13[[#This Row],[Recency Score]]&amp;Table13[[#This Row],[Frequency Score]]&amp;Table13[[#This Row],[Monetary Score]]</f>
        <v>133</v>
      </c>
      <c r="AO1159" s="15" t="str">
        <f>IF(AN1159="555","Champions",
IF(AND(LEFT(AN1159,1)="5", MID(AN1159,2,1)&gt;="3"),"Loyal Customers",
IF(MID(AN1159,2,1)="5","Frequent Buyers",
IF(RIGHT(AN1159,1)="5","Big Spenders",
IF(LEFT(AN1159,1)="4","Potential Loyalists",
IF(LEFT(AN1159,1)="3","Needs Attention",
IF(LEFT(AN1159,1)="2","About to Sleep",
IF(LEFT(AN1159,1)="1","Lost",
IF(LEFT(AN1159,1)&lt;="2","At Risk","Others")))))))))</f>
        <v>Lost</v>
      </c>
    </row>
    <row r="1160" spans="1:41" x14ac:dyDescent="0.3">
      <c r="A1160">
        <v>5389</v>
      </c>
      <c r="B1160">
        <v>1964</v>
      </c>
      <c r="C1160" t="s">
        <v>28</v>
      </c>
      <c r="D1160" t="s">
        <v>33</v>
      </c>
      <c r="E1160">
        <v>48920</v>
      </c>
      <c r="F1160">
        <v>0</v>
      </c>
      <c r="G1160">
        <v>2</v>
      </c>
      <c r="H1160" s="1">
        <v>41567</v>
      </c>
      <c r="I1160">
        <v>93</v>
      </c>
      <c r="J1160">
        <v>238</v>
      </c>
      <c r="K1160">
        <v>17</v>
      </c>
      <c r="L1160">
        <v>68</v>
      </c>
      <c r="M1160">
        <v>8</v>
      </c>
      <c r="N1160">
        <v>10</v>
      </c>
      <c r="O1160">
        <v>6</v>
      </c>
      <c r="P1160">
        <v>3</v>
      </c>
      <c r="Q1160">
        <v>6</v>
      </c>
      <c r="R1160">
        <v>2</v>
      </c>
      <c r="S1160">
        <v>5</v>
      </c>
      <c r="T1160">
        <v>7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0</v>
      </c>
      <c r="AB1160" t="s">
        <v>30</v>
      </c>
      <c r="AC1160" s="13">
        <f>SUM(Table13[[#This Row],[MntWines]:[MntGoldProds]])</f>
        <v>347</v>
      </c>
      <c r="AD1160" s="13">
        <f>AVERAGE(Table13[[#This Row],[MntWines]:[MntGoldProds]])</f>
        <v>57.833333333333336</v>
      </c>
      <c r="AG1160">
        <f>SUM(Table13[[#This Row],[NumDealsPurchases]:[NumStorePurchases]])</f>
        <v>16</v>
      </c>
      <c r="AH1160" s="14">
        <f>44232-Table13[[#This Row],[Dt_Customer]]</f>
        <v>2665</v>
      </c>
      <c r="AJ1160" s="13">
        <f>Table13[[#This Row],[NumDealsPurchases]]/Table13[[#This Row],[Total Number of Purchases]]*100</f>
        <v>18.75</v>
      </c>
      <c r="AK1160">
        <f>6-ROUNDUP(_xlfn.PERCENTRANK.INC(Table13[Recency],Table13[[#This Row],[Recency]])*5, 0)</f>
        <v>1</v>
      </c>
      <c r="AL1160" s="15">
        <f>ROUNDUP(_xlfn.PERCENTRANK.INC(Table13[Total Number of Purchases],Table13[[#This Row],[Total Number of Purchases]])*5,0)</f>
        <v>3</v>
      </c>
      <c r="AM1160" s="15">
        <f>ROUNDUP(_xlfn.PERCENTRANK.INC(Table13[Total Spend],Table13[[#This Row],[Total Spend]])*5,0)</f>
        <v>3</v>
      </c>
      <c r="AN1160" s="15" t="str">
        <f>Table13[[#This Row],[Recency Score]]&amp;Table13[[#This Row],[Frequency Score]]&amp;Table13[[#This Row],[Monetary Score]]</f>
        <v>133</v>
      </c>
      <c r="AO1160" s="15" t="str">
        <f>IF(AN1160="555","Champions",
IF(AND(LEFT(AN1160,1)="5", MID(AN1160,2,1)&gt;="3"),"Loyal Customers",
IF(MID(AN1160,2,1)="5","Frequent Buyers",
IF(RIGHT(AN1160,1)="5","Big Spenders",
IF(LEFT(AN1160,1)="4","Potential Loyalists",
IF(LEFT(AN1160,1)="3","Needs Attention",
IF(LEFT(AN1160,1)="2","About to Sleep",
IF(LEFT(AN1160,1)="1","Lost",
IF(LEFT(AN1160,1)&lt;="2","At Risk","Others")))))))))</f>
        <v>Lost</v>
      </c>
    </row>
    <row r="1161" spans="1:41" x14ac:dyDescent="0.3">
      <c r="A1161">
        <v>1655</v>
      </c>
      <c r="B1161">
        <v>1979</v>
      </c>
      <c r="C1161" t="s">
        <v>28</v>
      </c>
      <c r="D1161" t="s">
        <v>35</v>
      </c>
      <c r="E1161">
        <v>34350</v>
      </c>
      <c r="F1161">
        <v>1</v>
      </c>
      <c r="G1161">
        <v>0</v>
      </c>
      <c r="H1161" s="1">
        <v>41566</v>
      </c>
      <c r="I1161">
        <v>81</v>
      </c>
      <c r="J1161">
        <v>16</v>
      </c>
      <c r="K1161">
        <v>3</v>
      </c>
      <c r="L1161">
        <v>15</v>
      </c>
      <c r="M1161">
        <v>2</v>
      </c>
      <c r="N1161">
        <v>1</v>
      </c>
      <c r="O1161">
        <v>11</v>
      </c>
      <c r="P1161">
        <v>1</v>
      </c>
      <c r="Q1161">
        <v>1</v>
      </c>
      <c r="R1161">
        <v>0</v>
      </c>
      <c r="S1161">
        <v>3</v>
      </c>
      <c r="T1161">
        <v>7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36</v>
      </c>
      <c r="AC1161" s="13">
        <f>SUM(Table13[[#This Row],[MntWines]:[MntGoldProds]])</f>
        <v>48</v>
      </c>
      <c r="AD1161" s="13">
        <f>AVERAGE(Table13[[#This Row],[MntWines]:[MntGoldProds]])</f>
        <v>8</v>
      </c>
      <c r="AG1161">
        <f>SUM(Table13[[#This Row],[NumDealsPurchases]:[NumStorePurchases]])</f>
        <v>5</v>
      </c>
      <c r="AH1161" s="14">
        <f>44232-Table13[[#This Row],[Dt_Customer]]</f>
        <v>2666</v>
      </c>
      <c r="AJ1161" s="13">
        <f>Table13[[#This Row],[NumDealsPurchases]]/Table13[[#This Row],[Total Number of Purchases]]*100</f>
        <v>20</v>
      </c>
      <c r="AK1161">
        <f>6-ROUNDUP(_xlfn.PERCENTRANK.INC(Table13[Recency],Table13[[#This Row],[Recency]])*5, 0)</f>
        <v>1</v>
      </c>
      <c r="AL1161" s="15">
        <f>ROUNDUP(_xlfn.PERCENTRANK.INC(Table13[Total Number of Purchases],Table13[[#This Row],[Total Number of Purchases]])*5,0)</f>
        <v>1</v>
      </c>
      <c r="AM1161" s="15">
        <f>ROUNDUP(_xlfn.PERCENTRANK.INC(Table13[Total Spend],Table13[[#This Row],[Total Spend]])*5,0)</f>
        <v>1</v>
      </c>
      <c r="AN1161" s="15" t="str">
        <f>Table13[[#This Row],[Recency Score]]&amp;Table13[[#This Row],[Frequency Score]]&amp;Table13[[#This Row],[Monetary Score]]</f>
        <v>111</v>
      </c>
      <c r="AO1161" s="15" t="str">
        <f>IF(AN1161="555","Champions",
IF(AND(LEFT(AN1161,1)="5", MID(AN1161,2,1)&gt;="3"),"Loyal Customers",
IF(MID(AN1161,2,1)="5","Frequent Buyers",
IF(RIGHT(AN1161,1)="5","Big Spenders",
IF(LEFT(AN1161,1)="4","Potential Loyalists",
IF(LEFT(AN1161,1)="3","Needs Attention",
IF(LEFT(AN1161,1)="2","About to Sleep",
IF(LEFT(AN1161,1)="1","Lost",
IF(LEFT(AN1161,1)&lt;="2","At Risk","Others")))))))))</f>
        <v>Lost</v>
      </c>
    </row>
    <row r="1162" spans="1:41" x14ac:dyDescent="0.3">
      <c r="A1162">
        <v>4682</v>
      </c>
      <c r="B1162">
        <v>1958</v>
      </c>
      <c r="C1162" t="s">
        <v>28</v>
      </c>
      <c r="D1162" t="s">
        <v>33</v>
      </c>
      <c r="E1162">
        <v>51876</v>
      </c>
      <c r="F1162">
        <v>0</v>
      </c>
      <c r="G1162">
        <v>0</v>
      </c>
      <c r="H1162" s="1">
        <v>41562</v>
      </c>
      <c r="I1162">
        <v>88</v>
      </c>
      <c r="J1162">
        <v>99</v>
      </c>
      <c r="K1162">
        <v>27</v>
      </c>
      <c r="L1162">
        <v>102</v>
      </c>
      <c r="M1162">
        <v>28</v>
      </c>
      <c r="N1162">
        <v>48</v>
      </c>
      <c r="O1162">
        <v>6</v>
      </c>
      <c r="P1162">
        <v>1</v>
      </c>
      <c r="Q1162">
        <v>2</v>
      </c>
      <c r="R1162">
        <v>2</v>
      </c>
      <c r="S1162">
        <v>8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 t="s">
        <v>39</v>
      </c>
      <c r="AC1162" s="13">
        <f>SUM(Table13[[#This Row],[MntWines]:[MntGoldProds]])</f>
        <v>310</v>
      </c>
      <c r="AD1162" s="13">
        <f>AVERAGE(Table13[[#This Row],[MntWines]:[MntGoldProds]])</f>
        <v>51.666666666666664</v>
      </c>
      <c r="AG1162">
        <f>SUM(Table13[[#This Row],[NumDealsPurchases]:[NumStorePurchases]])</f>
        <v>13</v>
      </c>
      <c r="AH1162" s="14">
        <f>44232-Table13[[#This Row],[Dt_Customer]]</f>
        <v>2670</v>
      </c>
      <c r="AJ1162" s="13">
        <f>Table13[[#This Row],[NumDealsPurchases]]/Table13[[#This Row],[Total Number of Purchases]]*100</f>
        <v>7.6923076923076925</v>
      </c>
      <c r="AK1162">
        <f>6-ROUNDUP(_xlfn.PERCENTRANK.INC(Table13[Recency],Table13[[#This Row],[Recency]])*5, 0)</f>
        <v>1</v>
      </c>
      <c r="AL1162" s="15">
        <f>ROUNDUP(_xlfn.PERCENTRANK.INC(Table13[Total Number of Purchases],Table13[[#This Row],[Total Number of Purchases]])*5,0)</f>
        <v>3</v>
      </c>
      <c r="AM1162" s="15">
        <f>ROUNDUP(_xlfn.PERCENTRANK.INC(Table13[Total Spend],Table13[[#This Row],[Total Spend]])*5,0)</f>
        <v>3</v>
      </c>
      <c r="AN1162" s="15" t="str">
        <f>Table13[[#This Row],[Recency Score]]&amp;Table13[[#This Row],[Frequency Score]]&amp;Table13[[#This Row],[Monetary Score]]</f>
        <v>133</v>
      </c>
      <c r="AO1162" s="15" t="str">
        <f>IF(AN1162="555","Champions",
IF(AND(LEFT(AN1162,1)="5", MID(AN1162,2,1)&gt;="3"),"Loyal Customers",
IF(MID(AN1162,2,1)="5","Frequent Buyers",
IF(RIGHT(AN1162,1)="5","Big Spenders",
IF(LEFT(AN1162,1)="4","Potential Loyalists",
IF(LEFT(AN1162,1)="3","Needs Attention",
IF(LEFT(AN1162,1)="2","About to Sleep",
IF(LEFT(AN1162,1)="1","Lost",
IF(LEFT(AN1162,1)&lt;="2","At Risk","Others")))))))))</f>
        <v>Lost</v>
      </c>
    </row>
    <row r="1163" spans="1:41" x14ac:dyDescent="0.3">
      <c r="A1163">
        <v>2456</v>
      </c>
      <c r="B1163">
        <v>1975</v>
      </c>
      <c r="C1163" t="s">
        <v>37</v>
      </c>
      <c r="D1163" t="s">
        <v>33</v>
      </c>
      <c r="E1163">
        <v>40233</v>
      </c>
      <c r="F1163">
        <v>0</v>
      </c>
      <c r="G1163">
        <v>1</v>
      </c>
      <c r="H1163" s="1">
        <v>41561</v>
      </c>
      <c r="I1163">
        <v>84</v>
      </c>
      <c r="J1163">
        <v>80</v>
      </c>
      <c r="K1163">
        <v>4</v>
      </c>
      <c r="L1163">
        <v>46</v>
      </c>
      <c r="M1163">
        <v>0</v>
      </c>
      <c r="N1163">
        <v>17</v>
      </c>
      <c r="O1163">
        <v>2</v>
      </c>
      <c r="P1163">
        <v>5</v>
      </c>
      <c r="Q1163">
        <v>2</v>
      </c>
      <c r="R1163">
        <v>1</v>
      </c>
      <c r="S1163">
        <v>5</v>
      </c>
      <c r="T1163">
        <v>6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 t="s">
        <v>43</v>
      </c>
      <c r="AC1163" s="13">
        <f>SUM(Table13[[#This Row],[MntWines]:[MntGoldProds]])</f>
        <v>149</v>
      </c>
      <c r="AD1163" s="13">
        <f>AVERAGE(Table13[[#This Row],[MntWines]:[MntGoldProds]])</f>
        <v>24.833333333333332</v>
      </c>
      <c r="AG1163">
        <f>SUM(Table13[[#This Row],[NumDealsPurchases]:[NumStorePurchases]])</f>
        <v>13</v>
      </c>
      <c r="AH1163" s="14">
        <f>44232-Table13[[#This Row],[Dt_Customer]]</f>
        <v>2671</v>
      </c>
      <c r="AJ1163" s="13">
        <f>Table13[[#This Row],[NumDealsPurchases]]/Table13[[#This Row],[Total Number of Purchases]]*100</f>
        <v>38.461538461538467</v>
      </c>
      <c r="AK1163">
        <f>6-ROUNDUP(_xlfn.PERCENTRANK.INC(Table13[Recency],Table13[[#This Row],[Recency]])*5, 0)</f>
        <v>1</v>
      </c>
      <c r="AL1163" s="15">
        <f>ROUNDUP(_xlfn.PERCENTRANK.INC(Table13[Total Number of Purchases],Table13[[#This Row],[Total Number of Purchases]])*5,0)</f>
        <v>3</v>
      </c>
      <c r="AM1163" s="15">
        <f>ROUNDUP(_xlfn.PERCENTRANK.INC(Table13[Total Spend],Table13[[#This Row],[Total Spend]])*5,0)</f>
        <v>2</v>
      </c>
      <c r="AN1163" s="15" t="str">
        <f>Table13[[#This Row],[Recency Score]]&amp;Table13[[#This Row],[Frequency Score]]&amp;Table13[[#This Row],[Monetary Score]]</f>
        <v>132</v>
      </c>
      <c r="AO1163" s="15" t="str">
        <f>IF(AN1163="555","Champions",
IF(AND(LEFT(AN1163,1)="5", MID(AN1163,2,1)&gt;="3"),"Loyal Customers",
IF(MID(AN1163,2,1)="5","Frequent Buyers",
IF(RIGHT(AN1163,1)="5","Big Spenders",
IF(LEFT(AN1163,1)="4","Potential Loyalists",
IF(LEFT(AN1163,1)="3","Needs Attention",
IF(LEFT(AN1163,1)="2","About to Sleep",
IF(LEFT(AN1163,1)="1","Lost",
IF(LEFT(AN1163,1)&lt;="2","At Risk","Others")))))))))</f>
        <v>Lost</v>
      </c>
    </row>
    <row r="1164" spans="1:41" x14ac:dyDescent="0.3">
      <c r="A1164">
        <v>5644</v>
      </c>
      <c r="B1164">
        <v>1957</v>
      </c>
      <c r="C1164" t="s">
        <v>28</v>
      </c>
      <c r="D1164" t="s">
        <v>35</v>
      </c>
      <c r="E1164">
        <v>42213</v>
      </c>
      <c r="F1164">
        <v>0</v>
      </c>
      <c r="G1164">
        <v>1</v>
      </c>
      <c r="H1164" s="1">
        <v>41559</v>
      </c>
      <c r="I1164">
        <v>96</v>
      </c>
      <c r="J1164">
        <v>309</v>
      </c>
      <c r="K1164">
        <v>3</v>
      </c>
      <c r="L1164">
        <v>24</v>
      </c>
      <c r="M1164">
        <v>4</v>
      </c>
      <c r="N1164">
        <v>3</v>
      </c>
      <c r="O1164">
        <v>20</v>
      </c>
      <c r="P1164">
        <v>2</v>
      </c>
      <c r="Q1164">
        <v>5</v>
      </c>
      <c r="R1164">
        <v>1</v>
      </c>
      <c r="S1164">
        <v>7</v>
      </c>
      <c r="T1164">
        <v>7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  <c r="AB1164" t="s">
        <v>30</v>
      </c>
      <c r="AC1164" s="13">
        <f>SUM(Table13[[#This Row],[MntWines]:[MntGoldProds]])</f>
        <v>363</v>
      </c>
      <c r="AD1164" s="13">
        <f>AVERAGE(Table13[[#This Row],[MntWines]:[MntGoldProds]])</f>
        <v>60.5</v>
      </c>
      <c r="AG1164">
        <f>SUM(Table13[[#This Row],[NumDealsPurchases]:[NumStorePurchases]])</f>
        <v>15</v>
      </c>
      <c r="AH1164" s="14">
        <f>44232-Table13[[#This Row],[Dt_Customer]]</f>
        <v>2673</v>
      </c>
      <c r="AJ1164" s="13">
        <f>Table13[[#This Row],[NumDealsPurchases]]/Table13[[#This Row],[Total Number of Purchases]]*100</f>
        <v>13.333333333333334</v>
      </c>
      <c r="AK1164">
        <f>6-ROUNDUP(_xlfn.PERCENTRANK.INC(Table13[Recency],Table13[[#This Row],[Recency]])*5, 0)</f>
        <v>1</v>
      </c>
      <c r="AL1164" s="15">
        <f>ROUNDUP(_xlfn.PERCENTRANK.INC(Table13[Total Number of Purchases],Table13[[#This Row],[Total Number of Purchases]])*5,0)</f>
        <v>3</v>
      </c>
      <c r="AM1164" s="15">
        <f>ROUNDUP(_xlfn.PERCENTRANK.INC(Table13[Total Spend],Table13[[#This Row],[Total Spend]])*5,0)</f>
        <v>3</v>
      </c>
      <c r="AN1164" s="15" t="str">
        <f>Table13[[#This Row],[Recency Score]]&amp;Table13[[#This Row],[Frequency Score]]&amp;Table13[[#This Row],[Monetary Score]]</f>
        <v>133</v>
      </c>
      <c r="AO1164" s="15" t="str">
        <f>IF(AN1164="555","Champions",
IF(AND(LEFT(AN1164,1)="5", MID(AN1164,2,1)&gt;="3"),"Loyal Customers",
IF(MID(AN1164,2,1)="5","Frequent Buyers",
IF(RIGHT(AN1164,1)="5","Big Spenders",
IF(LEFT(AN1164,1)="4","Potential Loyalists",
IF(LEFT(AN1164,1)="3","Needs Attention",
IF(LEFT(AN1164,1)="2","About to Sleep",
IF(LEFT(AN1164,1)="1","Lost",
IF(LEFT(AN1164,1)&lt;="2","At Risk","Others")))))))))</f>
        <v>Lost</v>
      </c>
    </row>
    <row r="1165" spans="1:41" x14ac:dyDescent="0.3">
      <c r="A1165">
        <v>606</v>
      </c>
      <c r="B1165">
        <v>1967</v>
      </c>
      <c r="C1165" t="s">
        <v>28</v>
      </c>
      <c r="D1165" t="s">
        <v>31</v>
      </c>
      <c r="E1165">
        <v>25930</v>
      </c>
      <c r="F1165">
        <v>1</v>
      </c>
      <c r="G1165">
        <v>1</v>
      </c>
      <c r="H1165" s="1">
        <v>41557</v>
      </c>
      <c r="I1165">
        <v>87</v>
      </c>
      <c r="J1165">
        <v>6</v>
      </c>
      <c r="K1165">
        <v>1</v>
      </c>
      <c r="L1165">
        <v>2</v>
      </c>
      <c r="M1165">
        <v>2</v>
      </c>
      <c r="N1165">
        <v>0</v>
      </c>
      <c r="O1165">
        <v>4</v>
      </c>
      <c r="P1165">
        <v>1</v>
      </c>
      <c r="Q1165">
        <v>1</v>
      </c>
      <c r="R1165">
        <v>0</v>
      </c>
      <c r="S1165">
        <v>2</v>
      </c>
      <c r="T1165">
        <v>7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30</v>
      </c>
      <c r="AC1165" s="13">
        <f>SUM(Table13[[#This Row],[MntWines]:[MntGoldProds]])</f>
        <v>15</v>
      </c>
      <c r="AD1165" s="13">
        <f>AVERAGE(Table13[[#This Row],[MntWines]:[MntGoldProds]])</f>
        <v>2.5</v>
      </c>
      <c r="AG1165">
        <f>SUM(Table13[[#This Row],[NumDealsPurchases]:[NumStorePurchases]])</f>
        <v>4</v>
      </c>
      <c r="AH1165" s="14">
        <f>44232-Table13[[#This Row],[Dt_Customer]]</f>
        <v>2675</v>
      </c>
      <c r="AJ1165" s="13">
        <f>Table13[[#This Row],[NumDealsPurchases]]/Table13[[#This Row],[Total Number of Purchases]]*100</f>
        <v>25</v>
      </c>
      <c r="AK1165">
        <f>6-ROUNDUP(_xlfn.PERCENTRANK.INC(Table13[Recency],Table13[[#This Row],[Recency]])*5, 0)</f>
        <v>1</v>
      </c>
      <c r="AL1165" s="15">
        <f>ROUNDUP(_xlfn.PERCENTRANK.INC(Table13[Total Number of Purchases],Table13[[#This Row],[Total Number of Purchases]])*5,0)</f>
        <v>1</v>
      </c>
      <c r="AM1165" s="15">
        <f>ROUNDUP(_xlfn.PERCENTRANK.INC(Table13[Total Spend],Table13[[#This Row],[Total Spend]])*5,0)</f>
        <v>1</v>
      </c>
      <c r="AN1165" s="15" t="str">
        <f>Table13[[#This Row],[Recency Score]]&amp;Table13[[#This Row],[Frequency Score]]&amp;Table13[[#This Row],[Monetary Score]]</f>
        <v>111</v>
      </c>
      <c r="AO1165" s="15" t="str">
        <f>IF(AN1165="555","Champions",
IF(AND(LEFT(AN1165,1)="5", MID(AN1165,2,1)&gt;="3"),"Loyal Customers",
IF(MID(AN1165,2,1)="5","Frequent Buyers",
IF(RIGHT(AN1165,1)="5","Big Spenders",
IF(LEFT(AN1165,1)="4","Potential Loyalists",
IF(LEFT(AN1165,1)="3","Needs Attention",
IF(LEFT(AN1165,1)="2","About to Sleep",
IF(LEFT(AN1165,1)="1","Lost",
IF(LEFT(AN1165,1)&lt;="2","At Risk","Others")))))))))</f>
        <v>Lost</v>
      </c>
    </row>
    <row r="1166" spans="1:41" x14ac:dyDescent="0.3">
      <c r="A1166">
        <v>5954</v>
      </c>
      <c r="B1166">
        <v>1972</v>
      </c>
      <c r="C1166" t="s">
        <v>41</v>
      </c>
      <c r="D1166" t="s">
        <v>29</v>
      </c>
      <c r="E1166">
        <v>42618</v>
      </c>
      <c r="F1166">
        <v>1</v>
      </c>
      <c r="G1166">
        <v>0</v>
      </c>
      <c r="H1166" s="1">
        <v>41556</v>
      </c>
      <c r="I1166">
        <v>92</v>
      </c>
      <c r="J1166">
        <v>76</v>
      </c>
      <c r="K1166">
        <v>14</v>
      </c>
      <c r="L1166">
        <v>74</v>
      </c>
      <c r="M1166">
        <v>13</v>
      </c>
      <c r="N1166">
        <v>5</v>
      </c>
      <c r="O1166">
        <v>10</v>
      </c>
      <c r="P1166">
        <v>2</v>
      </c>
      <c r="Q1166">
        <v>5</v>
      </c>
      <c r="R1166">
        <v>0</v>
      </c>
      <c r="S1166">
        <v>4</v>
      </c>
      <c r="T1166">
        <v>8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s">
        <v>30</v>
      </c>
      <c r="AC1166" s="13">
        <f>SUM(Table13[[#This Row],[MntWines]:[MntGoldProds]])</f>
        <v>192</v>
      </c>
      <c r="AD1166" s="13">
        <f>AVERAGE(Table13[[#This Row],[MntWines]:[MntGoldProds]])</f>
        <v>32</v>
      </c>
      <c r="AG1166">
        <f>SUM(Table13[[#This Row],[NumDealsPurchases]:[NumStorePurchases]])</f>
        <v>11</v>
      </c>
      <c r="AH1166" s="14">
        <f>44232-Table13[[#This Row],[Dt_Customer]]</f>
        <v>2676</v>
      </c>
      <c r="AJ1166" s="13">
        <f>Table13[[#This Row],[NumDealsPurchases]]/Table13[[#This Row],[Total Number of Purchases]]*100</f>
        <v>18.181818181818183</v>
      </c>
      <c r="AK1166">
        <f>6-ROUNDUP(_xlfn.PERCENTRANK.INC(Table13[Recency],Table13[[#This Row],[Recency]])*5, 0)</f>
        <v>1</v>
      </c>
      <c r="AL1166" s="15">
        <f>ROUNDUP(_xlfn.PERCENTRANK.INC(Table13[Total Number of Purchases],Table13[[#This Row],[Total Number of Purchases]])*5,0)</f>
        <v>2</v>
      </c>
      <c r="AM1166" s="15">
        <f>ROUNDUP(_xlfn.PERCENTRANK.INC(Table13[Total Spend],Table13[[#This Row],[Total Spend]])*5,0)</f>
        <v>2</v>
      </c>
      <c r="AN1166" s="15" t="str">
        <f>Table13[[#This Row],[Recency Score]]&amp;Table13[[#This Row],[Frequency Score]]&amp;Table13[[#This Row],[Monetary Score]]</f>
        <v>122</v>
      </c>
      <c r="AO1166" s="15" t="str">
        <f>IF(AN1166="555","Champions",
IF(AND(LEFT(AN1166,1)="5", MID(AN1166,2,1)&gt;="3"),"Loyal Customers",
IF(MID(AN1166,2,1)="5","Frequent Buyers",
IF(RIGHT(AN1166,1)="5","Big Spenders",
IF(LEFT(AN1166,1)="4","Potential Loyalists",
IF(LEFT(AN1166,1)="3","Needs Attention",
IF(LEFT(AN1166,1)="2","About to Sleep",
IF(LEFT(AN1166,1)="1","Lost",
IF(LEFT(AN1166,1)&lt;="2","At Risk","Others")))))))))</f>
        <v>Lost</v>
      </c>
    </row>
    <row r="1167" spans="1:41" x14ac:dyDescent="0.3">
      <c r="A1167">
        <v>7938</v>
      </c>
      <c r="B1167">
        <v>1958</v>
      </c>
      <c r="C1167" t="s">
        <v>37</v>
      </c>
      <c r="D1167" t="s">
        <v>35</v>
      </c>
      <c r="E1167">
        <v>51518</v>
      </c>
      <c r="F1167">
        <v>0</v>
      </c>
      <c r="G1167">
        <v>1</v>
      </c>
      <c r="H1167" s="1">
        <v>41550</v>
      </c>
      <c r="I1167">
        <v>92</v>
      </c>
      <c r="J1167">
        <v>350</v>
      </c>
      <c r="K1167">
        <v>8</v>
      </c>
      <c r="L1167">
        <v>66</v>
      </c>
      <c r="M1167">
        <v>17</v>
      </c>
      <c r="N1167">
        <v>4</v>
      </c>
      <c r="O1167">
        <v>4</v>
      </c>
      <c r="P1167">
        <v>2</v>
      </c>
      <c r="Q1167">
        <v>3</v>
      </c>
      <c r="R1167">
        <v>2</v>
      </c>
      <c r="S1167">
        <v>10</v>
      </c>
      <c r="T1167">
        <v>3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39</v>
      </c>
      <c r="AC1167" s="13">
        <f>SUM(Table13[[#This Row],[MntWines]:[MntGoldProds]])</f>
        <v>449</v>
      </c>
      <c r="AD1167" s="13">
        <f>AVERAGE(Table13[[#This Row],[MntWines]:[MntGoldProds]])</f>
        <v>74.833333333333329</v>
      </c>
      <c r="AG1167">
        <f>SUM(Table13[[#This Row],[NumDealsPurchases]:[NumStorePurchases]])</f>
        <v>17</v>
      </c>
      <c r="AH1167" s="14">
        <f>44232-Table13[[#This Row],[Dt_Customer]]</f>
        <v>2682</v>
      </c>
      <c r="AJ1167" s="13">
        <f>Table13[[#This Row],[NumDealsPurchases]]/Table13[[#This Row],[Total Number of Purchases]]*100</f>
        <v>11.76470588235294</v>
      </c>
      <c r="AK1167">
        <f>6-ROUNDUP(_xlfn.PERCENTRANK.INC(Table13[Recency],Table13[[#This Row],[Recency]])*5, 0)</f>
        <v>1</v>
      </c>
      <c r="AL1167" s="15">
        <f>ROUNDUP(_xlfn.PERCENTRANK.INC(Table13[Total Number of Purchases],Table13[[#This Row],[Total Number of Purchases]])*5,0)</f>
        <v>3</v>
      </c>
      <c r="AM1167" s="15">
        <f>ROUNDUP(_xlfn.PERCENTRANK.INC(Table13[Total Spend],Table13[[#This Row],[Total Spend]])*5,0)</f>
        <v>3</v>
      </c>
      <c r="AN1167" s="15" t="str">
        <f>Table13[[#This Row],[Recency Score]]&amp;Table13[[#This Row],[Frequency Score]]&amp;Table13[[#This Row],[Monetary Score]]</f>
        <v>133</v>
      </c>
      <c r="AO1167" s="15" t="str">
        <f>IF(AN1167="555","Champions",
IF(AND(LEFT(AN1167,1)="5", MID(AN1167,2,1)&gt;="3"),"Loyal Customers",
IF(MID(AN1167,2,1)="5","Frequent Buyers",
IF(RIGHT(AN1167,1)="5","Big Spenders",
IF(LEFT(AN1167,1)="4","Potential Loyalists",
IF(LEFT(AN1167,1)="3","Needs Attention",
IF(LEFT(AN1167,1)="2","About to Sleep",
IF(LEFT(AN1167,1)="1","Lost",
IF(LEFT(AN1167,1)&lt;="2","At Risk","Others")))))))))</f>
        <v>Lost</v>
      </c>
    </row>
    <row r="1168" spans="1:41" x14ac:dyDescent="0.3">
      <c r="A1168">
        <v>4554</v>
      </c>
      <c r="B1168">
        <v>1965</v>
      </c>
      <c r="C1168" t="s">
        <v>28</v>
      </c>
      <c r="D1168" t="s">
        <v>35</v>
      </c>
      <c r="E1168">
        <v>47009</v>
      </c>
      <c r="F1168">
        <v>0</v>
      </c>
      <c r="G1168">
        <v>1</v>
      </c>
      <c r="H1168" s="1">
        <v>41548</v>
      </c>
      <c r="I1168">
        <v>89</v>
      </c>
      <c r="J1168">
        <v>171</v>
      </c>
      <c r="K1168">
        <v>45</v>
      </c>
      <c r="L1168">
        <v>73</v>
      </c>
      <c r="M1168">
        <v>59</v>
      </c>
      <c r="N1168">
        <v>10</v>
      </c>
      <c r="O1168">
        <v>90</v>
      </c>
      <c r="P1168">
        <v>4</v>
      </c>
      <c r="Q1168">
        <v>3</v>
      </c>
      <c r="R1168">
        <v>2</v>
      </c>
      <c r="S1168">
        <v>8</v>
      </c>
      <c r="T1168">
        <v>4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 t="s">
        <v>30</v>
      </c>
      <c r="AC1168" s="13">
        <f>SUM(Table13[[#This Row],[MntWines]:[MntGoldProds]])</f>
        <v>448</v>
      </c>
      <c r="AD1168" s="13">
        <f>AVERAGE(Table13[[#This Row],[MntWines]:[MntGoldProds]])</f>
        <v>74.666666666666671</v>
      </c>
      <c r="AG1168">
        <f>SUM(Table13[[#This Row],[NumDealsPurchases]:[NumStorePurchases]])</f>
        <v>17</v>
      </c>
      <c r="AH1168" s="14">
        <f>44232-Table13[[#This Row],[Dt_Customer]]</f>
        <v>2684</v>
      </c>
      <c r="AJ1168" s="13">
        <f>Table13[[#This Row],[NumDealsPurchases]]/Table13[[#This Row],[Total Number of Purchases]]*100</f>
        <v>23.52941176470588</v>
      </c>
      <c r="AK1168">
        <f>6-ROUNDUP(_xlfn.PERCENTRANK.INC(Table13[Recency],Table13[[#This Row],[Recency]])*5, 0)</f>
        <v>1</v>
      </c>
      <c r="AL1168" s="15">
        <f>ROUNDUP(_xlfn.PERCENTRANK.INC(Table13[Total Number of Purchases],Table13[[#This Row],[Total Number of Purchases]])*5,0)</f>
        <v>3</v>
      </c>
      <c r="AM1168" s="15">
        <f>ROUNDUP(_xlfn.PERCENTRANK.INC(Table13[Total Spend],Table13[[#This Row],[Total Spend]])*5,0)</f>
        <v>3</v>
      </c>
      <c r="AN1168" s="15" t="str">
        <f>Table13[[#This Row],[Recency Score]]&amp;Table13[[#This Row],[Frequency Score]]&amp;Table13[[#This Row],[Monetary Score]]</f>
        <v>133</v>
      </c>
      <c r="AO1168" s="15" t="str">
        <f>IF(AN1168="555","Champions",
IF(AND(LEFT(AN1168,1)="5", MID(AN1168,2,1)&gt;="3"),"Loyal Customers",
IF(MID(AN1168,2,1)="5","Frequent Buyers",
IF(RIGHT(AN1168,1)="5","Big Spenders",
IF(LEFT(AN1168,1)="4","Potential Loyalists",
IF(LEFT(AN1168,1)="3","Needs Attention",
IF(LEFT(AN1168,1)="2","About to Sleep",
IF(LEFT(AN1168,1)="1","Lost",
IF(LEFT(AN1168,1)&lt;="2","At Risk","Others")))))))))</f>
        <v>Lost</v>
      </c>
    </row>
    <row r="1169" spans="1:41" x14ac:dyDescent="0.3">
      <c r="A1169">
        <v>5975</v>
      </c>
      <c r="B1169">
        <v>1967</v>
      </c>
      <c r="C1169" t="s">
        <v>37</v>
      </c>
      <c r="D1169" t="s">
        <v>31</v>
      </c>
      <c r="E1169">
        <v>40304</v>
      </c>
      <c r="F1169">
        <v>1</v>
      </c>
      <c r="G1169">
        <v>0</v>
      </c>
      <c r="H1169" s="1">
        <v>41547</v>
      </c>
      <c r="I1169">
        <v>82</v>
      </c>
      <c r="J1169">
        <v>37</v>
      </c>
      <c r="K1169">
        <v>0</v>
      </c>
      <c r="L1169">
        <v>17</v>
      </c>
      <c r="M1169">
        <v>0</v>
      </c>
      <c r="N1169">
        <v>0</v>
      </c>
      <c r="O1169">
        <v>3</v>
      </c>
      <c r="P1169">
        <v>1</v>
      </c>
      <c r="Q1169">
        <v>2</v>
      </c>
      <c r="R1169">
        <v>0</v>
      </c>
      <c r="S1169">
        <v>3</v>
      </c>
      <c r="T1169">
        <v>7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 t="s">
        <v>32</v>
      </c>
      <c r="AC1169" s="13">
        <f>SUM(Table13[[#This Row],[MntWines]:[MntGoldProds]])</f>
        <v>57</v>
      </c>
      <c r="AD1169" s="13">
        <f>AVERAGE(Table13[[#This Row],[MntWines]:[MntGoldProds]])</f>
        <v>9.5</v>
      </c>
      <c r="AG1169">
        <f>SUM(Table13[[#This Row],[NumDealsPurchases]:[NumStorePurchases]])</f>
        <v>6</v>
      </c>
      <c r="AH1169" s="14">
        <f>44232-Table13[[#This Row],[Dt_Customer]]</f>
        <v>2685</v>
      </c>
      <c r="AJ1169" s="13">
        <f>Table13[[#This Row],[NumDealsPurchases]]/Table13[[#This Row],[Total Number of Purchases]]*100</f>
        <v>16.666666666666664</v>
      </c>
      <c r="AK1169">
        <f>6-ROUNDUP(_xlfn.PERCENTRANK.INC(Table13[Recency],Table13[[#This Row],[Recency]])*5, 0)</f>
        <v>1</v>
      </c>
      <c r="AL1169" s="15">
        <f>ROUNDUP(_xlfn.PERCENTRANK.INC(Table13[Total Number of Purchases],Table13[[#This Row],[Total Number of Purchases]])*5,0)</f>
        <v>1</v>
      </c>
      <c r="AM1169" s="15">
        <f>ROUNDUP(_xlfn.PERCENTRANK.INC(Table13[Total Spend],Table13[[#This Row],[Total Spend]])*5,0)</f>
        <v>2</v>
      </c>
      <c r="AN1169" s="15" t="str">
        <f>Table13[[#This Row],[Recency Score]]&amp;Table13[[#This Row],[Frequency Score]]&amp;Table13[[#This Row],[Monetary Score]]</f>
        <v>112</v>
      </c>
      <c r="AO1169" s="15" t="str">
        <f>IF(AN1169="555","Champions",
IF(AND(LEFT(AN1169,1)="5", MID(AN1169,2,1)&gt;="3"),"Loyal Customers",
IF(MID(AN1169,2,1)="5","Frequent Buyers",
IF(RIGHT(AN1169,1)="5","Big Spenders",
IF(LEFT(AN1169,1)="4","Potential Loyalists",
IF(LEFT(AN1169,1)="3","Needs Attention",
IF(LEFT(AN1169,1)="2","About to Sleep",
IF(LEFT(AN1169,1)="1","Lost",
IF(LEFT(AN1169,1)&lt;="2","At Risk","Others")))))))))</f>
        <v>Lost</v>
      </c>
    </row>
    <row r="1170" spans="1:41" x14ac:dyDescent="0.3">
      <c r="A1170">
        <v>8405</v>
      </c>
      <c r="B1170">
        <v>1979</v>
      </c>
      <c r="C1170" t="s">
        <v>28</v>
      </c>
      <c r="D1170" t="s">
        <v>29</v>
      </c>
      <c r="E1170">
        <v>68274</v>
      </c>
      <c r="F1170">
        <v>1</v>
      </c>
      <c r="G1170">
        <v>1</v>
      </c>
      <c r="H1170" s="1">
        <v>41547</v>
      </c>
      <c r="I1170">
        <v>83</v>
      </c>
      <c r="J1170">
        <v>135</v>
      </c>
      <c r="K1170">
        <v>25</v>
      </c>
      <c r="L1170">
        <v>51</v>
      </c>
      <c r="M1170">
        <v>23</v>
      </c>
      <c r="N1170">
        <v>25</v>
      </c>
      <c r="O1170">
        <v>46</v>
      </c>
      <c r="P1170">
        <v>2</v>
      </c>
      <c r="Q1170">
        <v>4</v>
      </c>
      <c r="R1170">
        <v>2</v>
      </c>
      <c r="S1170">
        <v>5</v>
      </c>
      <c r="T1170">
        <v>3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 t="s">
        <v>43</v>
      </c>
      <c r="AC1170" s="13">
        <f>SUM(Table13[[#This Row],[MntWines]:[MntGoldProds]])</f>
        <v>305</v>
      </c>
      <c r="AD1170" s="13">
        <f>AVERAGE(Table13[[#This Row],[MntWines]:[MntGoldProds]])</f>
        <v>50.833333333333336</v>
      </c>
      <c r="AG1170">
        <f>SUM(Table13[[#This Row],[NumDealsPurchases]:[NumStorePurchases]])</f>
        <v>13</v>
      </c>
      <c r="AH1170" s="14">
        <f>44232-Table13[[#This Row],[Dt_Customer]]</f>
        <v>2685</v>
      </c>
      <c r="AJ1170" s="13">
        <f>Table13[[#This Row],[NumDealsPurchases]]/Table13[[#This Row],[Total Number of Purchases]]*100</f>
        <v>15.384615384615385</v>
      </c>
      <c r="AK1170">
        <f>6-ROUNDUP(_xlfn.PERCENTRANK.INC(Table13[Recency],Table13[[#This Row],[Recency]])*5, 0)</f>
        <v>1</v>
      </c>
      <c r="AL1170" s="15">
        <f>ROUNDUP(_xlfn.PERCENTRANK.INC(Table13[Total Number of Purchases],Table13[[#This Row],[Total Number of Purchases]])*5,0)</f>
        <v>3</v>
      </c>
      <c r="AM1170" s="15">
        <f>ROUNDUP(_xlfn.PERCENTRANK.INC(Table13[Total Spend],Table13[[#This Row],[Total Spend]])*5,0)</f>
        <v>3</v>
      </c>
      <c r="AN1170" s="15" t="str">
        <f>Table13[[#This Row],[Recency Score]]&amp;Table13[[#This Row],[Frequency Score]]&amp;Table13[[#This Row],[Monetary Score]]</f>
        <v>133</v>
      </c>
      <c r="AO1170" s="15" t="str">
        <f>IF(AN1170="555","Champions",
IF(AND(LEFT(AN1170,1)="5", MID(AN1170,2,1)&gt;="3"),"Loyal Customers",
IF(MID(AN1170,2,1)="5","Frequent Buyers",
IF(RIGHT(AN1170,1)="5","Big Spenders",
IF(LEFT(AN1170,1)="4","Potential Loyalists",
IF(LEFT(AN1170,1)="3","Needs Attention",
IF(LEFT(AN1170,1)="2","About to Sleep",
IF(LEFT(AN1170,1)="1","Lost",
IF(LEFT(AN1170,1)&lt;="2","At Risk","Others")))))))))</f>
        <v>Lost</v>
      </c>
    </row>
    <row r="1171" spans="1:41" x14ac:dyDescent="0.3">
      <c r="A1171">
        <v>983</v>
      </c>
      <c r="B1171">
        <v>1984</v>
      </c>
      <c r="C1171" t="s">
        <v>28</v>
      </c>
      <c r="D1171" t="s">
        <v>33</v>
      </c>
      <c r="E1171">
        <v>40059</v>
      </c>
      <c r="F1171">
        <v>1</v>
      </c>
      <c r="G1171">
        <v>0</v>
      </c>
      <c r="H1171" s="1">
        <v>41545</v>
      </c>
      <c r="I1171">
        <v>82</v>
      </c>
      <c r="J1171">
        <v>110</v>
      </c>
      <c r="K1171">
        <v>29</v>
      </c>
      <c r="L1171">
        <v>92</v>
      </c>
      <c r="M1171">
        <v>28</v>
      </c>
      <c r="N1171">
        <v>10</v>
      </c>
      <c r="O1171">
        <v>145</v>
      </c>
      <c r="P1171">
        <v>1</v>
      </c>
      <c r="Q1171">
        <v>6</v>
      </c>
      <c r="R1171">
        <v>2</v>
      </c>
      <c r="S1171">
        <v>3</v>
      </c>
      <c r="T1171">
        <v>8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 t="s">
        <v>34</v>
      </c>
      <c r="AC1171" s="13">
        <f>SUM(Table13[[#This Row],[MntWines]:[MntGoldProds]])</f>
        <v>414</v>
      </c>
      <c r="AD1171" s="13">
        <f>AVERAGE(Table13[[#This Row],[MntWines]:[MntGoldProds]])</f>
        <v>69</v>
      </c>
      <c r="AG1171">
        <f>SUM(Table13[[#This Row],[NumDealsPurchases]:[NumStorePurchases]])</f>
        <v>12</v>
      </c>
      <c r="AH1171" s="14">
        <f>44232-Table13[[#This Row],[Dt_Customer]]</f>
        <v>2687</v>
      </c>
      <c r="AJ1171" s="13">
        <f>Table13[[#This Row],[NumDealsPurchases]]/Table13[[#This Row],[Total Number of Purchases]]*100</f>
        <v>8.3333333333333321</v>
      </c>
      <c r="AK1171">
        <f>6-ROUNDUP(_xlfn.PERCENTRANK.INC(Table13[Recency],Table13[[#This Row],[Recency]])*5, 0)</f>
        <v>1</v>
      </c>
      <c r="AL1171" s="15">
        <f>ROUNDUP(_xlfn.PERCENTRANK.INC(Table13[Total Number of Purchases],Table13[[#This Row],[Total Number of Purchases]])*5,0)</f>
        <v>3</v>
      </c>
      <c r="AM1171" s="15">
        <f>ROUNDUP(_xlfn.PERCENTRANK.INC(Table13[Total Spend],Table13[[#This Row],[Total Spend]])*5,0)</f>
        <v>3</v>
      </c>
      <c r="AN1171" s="15" t="str">
        <f>Table13[[#This Row],[Recency Score]]&amp;Table13[[#This Row],[Frequency Score]]&amp;Table13[[#This Row],[Monetary Score]]</f>
        <v>133</v>
      </c>
      <c r="AO1171" s="15" t="str">
        <f>IF(AN1171="555","Champions",
IF(AND(LEFT(AN1171,1)="5", MID(AN1171,2,1)&gt;="3"),"Loyal Customers",
IF(MID(AN1171,2,1)="5","Frequent Buyers",
IF(RIGHT(AN1171,1)="5","Big Spenders",
IF(LEFT(AN1171,1)="4","Potential Loyalists",
IF(LEFT(AN1171,1)="3","Needs Attention",
IF(LEFT(AN1171,1)="2","About to Sleep",
IF(LEFT(AN1171,1)="1","Lost",
IF(LEFT(AN1171,1)&lt;="2","At Risk","Others")))))))))</f>
        <v>Lost</v>
      </c>
    </row>
    <row r="1172" spans="1:41" x14ac:dyDescent="0.3">
      <c r="A1172">
        <v>2878</v>
      </c>
      <c r="B1172">
        <v>1947</v>
      </c>
      <c r="C1172" t="s">
        <v>37</v>
      </c>
      <c r="D1172" t="s">
        <v>33</v>
      </c>
      <c r="E1172">
        <v>67472</v>
      </c>
      <c r="F1172">
        <v>0</v>
      </c>
      <c r="G1172">
        <v>1</v>
      </c>
      <c r="H1172" s="1">
        <v>41545</v>
      </c>
      <c r="I1172">
        <v>93</v>
      </c>
      <c r="J1172">
        <v>162</v>
      </c>
      <c r="K1172">
        <v>31</v>
      </c>
      <c r="L1172">
        <v>127</v>
      </c>
      <c r="M1172">
        <v>8</v>
      </c>
      <c r="N1172">
        <v>17</v>
      </c>
      <c r="O1172">
        <v>69</v>
      </c>
      <c r="P1172">
        <v>2</v>
      </c>
      <c r="Q1172">
        <v>4</v>
      </c>
      <c r="R1172">
        <v>2</v>
      </c>
      <c r="S1172">
        <v>7</v>
      </c>
      <c r="T1172">
        <v>3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 t="s">
        <v>30</v>
      </c>
      <c r="AC1172" s="13">
        <f>SUM(Table13[[#This Row],[MntWines]:[MntGoldProds]])</f>
        <v>414</v>
      </c>
      <c r="AD1172" s="13">
        <f>AVERAGE(Table13[[#This Row],[MntWines]:[MntGoldProds]])</f>
        <v>69</v>
      </c>
      <c r="AG1172">
        <f>SUM(Table13[[#This Row],[NumDealsPurchases]:[NumStorePurchases]])</f>
        <v>15</v>
      </c>
      <c r="AH1172" s="14">
        <f>44232-Table13[[#This Row],[Dt_Customer]]</f>
        <v>2687</v>
      </c>
      <c r="AJ1172" s="13">
        <f>Table13[[#This Row],[NumDealsPurchases]]/Table13[[#This Row],[Total Number of Purchases]]*100</f>
        <v>13.333333333333334</v>
      </c>
      <c r="AK1172">
        <f>6-ROUNDUP(_xlfn.PERCENTRANK.INC(Table13[Recency],Table13[[#This Row],[Recency]])*5, 0)</f>
        <v>1</v>
      </c>
      <c r="AL1172" s="15">
        <f>ROUNDUP(_xlfn.PERCENTRANK.INC(Table13[Total Number of Purchases],Table13[[#This Row],[Total Number of Purchases]])*5,0)</f>
        <v>3</v>
      </c>
      <c r="AM1172" s="15">
        <f>ROUNDUP(_xlfn.PERCENTRANK.INC(Table13[Total Spend],Table13[[#This Row],[Total Spend]])*5,0)</f>
        <v>3</v>
      </c>
      <c r="AN1172" s="15" t="str">
        <f>Table13[[#This Row],[Recency Score]]&amp;Table13[[#This Row],[Frequency Score]]&amp;Table13[[#This Row],[Monetary Score]]</f>
        <v>133</v>
      </c>
      <c r="AO1172" s="15" t="str">
        <f>IF(AN1172="555","Champions",
IF(AND(LEFT(AN1172,1)="5", MID(AN1172,2,1)&gt;="3"),"Loyal Customers",
IF(MID(AN1172,2,1)="5","Frequent Buyers",
IF(RIGHT(AN1172,1)="5","Big Spenders",
IF(LEFT(AN1172,1)="4","Potential Loyalists",
IF(LEFT(AN1172,1)="3","Needs Attention",
IF(LEFT(AN1172,1)="2","About to Sleep",
IF(LEFT(AN1172,1)="1","Lost",
IF(LEFT(AN1172,1)&lt;="2","At Risk","Others")))))))))</f>
        <v>Lost</v>
      </c>
    </row>
    <row r="1173" spans="1:41" x14ac:dyDescent="0.3">
      <c r="A1173">
        <v>5623</v>
      </c>
      <c r="B1173">
        <v>1980</v>
      </c>
      <c r="C1173" t="s">
        <v>41</v>
      </c>
      <c r="D1173" t="s">
        <v>33</v>
      </c>
      <c r="E1173">
        <v>31535</v>
      </c>
      <c r="F1173">
        <v>1</v>
      </c>
      <c r="G1173">
        <v>0</v>
      </c>
      <c r="H1173" s="1">
        <v>41543</v>
      </c>
      <c r="I1173">
        <v>95</v>
      </c>
      <c r="J1173">
        <v>15</v>
      </c>
      <c r="K1173">
        <v>4</v>
      </c>
      <c r="L1173">
        <v>13</v>
      </c>
      <c r="M1173">
        <v>0</v>
      </c>
      <c r="N1173">
        <v>0</v>
      </c>
      <c r="O1173">
        <v>19</v>
      </c>
      <c r="P1173">
        <v>1</v>
      </c>
      <c r="Q1173">
        <v>1</v>
      </c>
      <c r="R1173">
        <v>1</v>
      </c>
      <c r="S1173">
        <v>2</v>
      </c>
      <c r="T1173">
        <v>7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 t="s">
        <v>30</v>
      </c>
      <c r="AC1173" s="13">
        <f>SUM(Table13[[#This Row],[MntWines]:[MntGoldProds]])</f>
        <v>51</v>
      </c>
      <c r="AD1173" s="13">
        <f>AVERAGE(Table13[[#This Row],[MntWines]:[MntGoldProds]])</f>
        <v>8.5</v>
      </c>
      <c r="AG1173">
        <f>SUM(Table13[[#This Row],[NumDealsPurchases]:[NumStorePurchases]])</f>
        <v>5</v>
      </c>
      <c r="AH1173" s="14">
        <f>44232-Table13[[#This Row],[Dt_Customer]]</f>
        <v>2689</v>
      </c>
      <c r="AJ1173" s="13">
        <f>Table13[[#This Row],[NumDealsPurchases]]/Table13[[#This Row],[Total Number of Purchases]]*100</f>
        <v>20</v>
      </c>
      <c r="AK1173">
        <f>6-ROUNDUP(_xlfn.PERCENTRANK.INC(Table13[Recency],Table13[[#This Row],[Recency]])*5, 0)</f>
        <v>1</v>
      </c>
      <c r="AL1173" s="15">
        <f>ROUNDUP(_xlfn.PERCENTRANK.INC(Table13[Total Number of Purchases],Table13[[#This Row],[Total Number of Purchases]])*5,0)</f>
        <v>1</v>
      </c>
      <c r="AM1173" s="15">
        <f>ROUNDUP(_xlfn.PERCENTRANK.INC(Table13[Total Spend],Table13[[#This Row],[Total Spend]])*5,0)</f>
        <v>1</v>
      </c>
      <c r="AN1173" s="15" t="str">
        <f>Table13[[#This Row],[Recency Score]]&amp;Table13[[#This Row],[Frequency Score]]&amp;Table13[[#This Row],[Monetary Score]]</f>
        <v>111</v>
      </c>
      <c r="AO1173" s="15" t="str">
        <f>IF(AN1173="555","Champions",
IF(AND(LEFT(AN1173,1)="5", MID(AN1173,2,1)&gt;="3"),"Loyal Customers",
IF(MID(AN1173,2,1)="5","Frequent Buyers",
IF(RIGHT(AN1173,1)="5","Big Spenders",
IF(LEFT(AN1173,1)="4","Potential Loyalists",
IF(LEFT(AN1173,1)="3","Needs Attention",
IF(LEFT(AN1173,1)="2","About to Sleep",
IF(LEFT(AN1173,1)="1","Lost",
IF(LEFT(AN1173,1)&lt;="2","At Risk","Others")))))))))</f>
        <v>Lost</v>
      </c>
    </row>
    <row r="1174" spans="1:41" x14ac:dyDescent="0.3">
      <c r="A1174">
        <v>4754</v>
      </c>
      <c r="B1174">
        <v>1966</v>
      </c>
      <c r="C1174" t="s">
        <v>41</v>
      </c>
      <c r="D1174" t="s">
        <v>33</v>
      </c>
      <c r="E1174">
        <v>33585</v>
      </c>
      <c r="F1174">
        <v>0</v>
      </c>
      <c r="G1174">
        <v>1</v>
      </c>
      <c r="H1174" s="1">
        <v>41542</v>
      </c>
      <c r="I1174">
        <v>91</v>
      </c>
      <c r="J1174">
        <v>30</v>
      </c>
      <c r="K1174">
        <v>11</v>
      </c>
      <c r="L1174">
        <v>33</v>
      </c>
      <c r="M1174">
        <v>13</v>
      </c>
      <c r="N1174">
        <v>6</v>
      </c>
      <c r="O1174">
        <v>29</v>
      </c>
      <c r="P1174">
        <v>1</v>
      </c>
      <c r="Q1174">
        <v>2</v>
      </c>
      <c r="R1174">
        <v>0</v>
      </c>
      <c r="S1174">
        <v>4</v>
      </c>
      <c r="T1174">
        <v>4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 t="s">
        <v>30</v>
      </c>
      <c r="AC1174" s="13">
        <f>SUM(Table13[[#This Row],[MntWines]:[MntGoldProds]])</f>
        <v>122</v>
      </c>
      <c r="AD1174" s="13">
        <f>AVERAGE(Table13[[#This Row],[MntWines]:[MntGoldProds]])</f>
        <v>20.333333333333332</v>
      </c>
      <c r="AG1174">
        <f>SUM(Table13[[#This Row],[NumDealsPurchases]:[NumStorePurchases]])</f>
        <v>7</v>
      </c>
      <c r="AH1174" s="14">
        <f>44232-Table13[[#This Row],[Dt_Customer]]</f>
        <v>2690</v>
      </c>
      <c r="AJ1174" s="13">
        <f>Table13[[#This Row],[NumDealsPurchases]]/Table13[[#This Row],[Total Number of Purchases]]*100</f>
        <v>14.285714285714285</v>
      </c>
      <c r="AK1174">
        <f>6-ROUNDUP(_xlfn.PERCENTRANK.INC(Table13[Recency],Table13[[#This Row],[Recency]])*5, 0)</f>
        <v>1</v>
      </c>
      <c r="AL1174" s="15">
        <f>ROUNDUP(_xlfn.PERCENTRANK.INC(Table13[Total Number of Purchases],Table13[[#This Row],[Total Number of Purchases]])*5,0)</f>
        <v>1</v>
      </c>
      <c r="AM1174" s="15">
        <f>ROUNDUP(_xlfn.PERCENTRANK.INC(Table13[Total Spend],Table13[[#This Row],[Total Spend]])*5,0)</f>
        <v>2</v>
      </c>
      <c r="AN1174" s="15" t="str">
        <f>Table13[[#This Row],[Recency Score]]&amp;Table13[[#This Row],[Frequency Score]]&amp;Table13[[#This Row],[Monetary Score]]</f>
        <v>112</v>
      </c>
      <c r="AO1174" s="15" t="str">
        <f>IF(AN1174="555","Champions",
IF(AND(LEFT(AN1174,1)="5", MID(AN1174,2,1)&gt;="3"),"Loyal Customers",
IF(MID(AN1174,2,1)="5","Frequent Buyers",
IF(RIGHT(AN1174,1)="5","Big Spenders",
IF(LEFT(AN1174,1)="4","Potential Loyalists",
IF(LEFT(AN1174,1)="3","Needs Attention",
IF(LEFT(AN1174,1)="2","About to Sleep",
IF(LEFT(AN1174,1)="1","Lost",
IF(LEFT(AN1174,1)&lt;="2","At Risk","Others")))))))))</f>
        <v>Lost</v>
      </c>
    </row>
    <row r="1175" spans="1:41" x14ac:dyDescent="0.3">
      <c r="A1175">
        <v>2740</v>
      </c>
      <c r="B1175">
        <v>1958</v>
      </c>
      <c r="C1175" t="s">
        <v>37</v>
      </c>
      <c r="D1175" t="s">
        <v>42</v>
      </c>
      <c r="E1175">
        <v>33438</v>
      </c>
      <c r="F1175">
        <v>1</v>
      </c>
      <c r="G1175">
        <v>1</v>
      </c>
      <c r="H1175" s="1">
        <v>41539</v>
      </c>
      <c r="I1175">
        <v>81</v>
      </c>
      <c r="J1175">
        <v>62</v>
      </c>
      <c r="K1175">
        <v>1</v>
      </c>
      <c r="L1175">
        <v>16</v>
      </c>
      <c r="M1175">
        <v>3</v>
      </c>
      <c r="N1175">
        <v>2</v>
      </c>
      <c r="O1175">
        <v>6</v>
      </c>
      <c r="P1175">
        <v>4</v>
      </c>
      <c r="Q1175">
        <v>2</v>
      </c>
      <c r="R1175">
        <v>1</v>
      </c>
      <c r="S1175">
        <v>4</v>
      </c>
      <c r="T1175">
        <v>5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 t="s">
        <v>30</v>
      </c>
      <c r="AC1175" s="13">
        <f>SUM(Table13[[#This Row],[MntWines]:[MntGoldProds]])</f>
        <v>90</v>
      </c>
      <c r="AD1175" s="13">
        <f>AVERAGE(Table13[[#This Row],[MntWines]:[MntGoldProds]])</f>
        <v>15</v>
      </c>
      <c r="AG1175">
        <f>SUM(Table13[[#This Row],[NumDealsPurchases]:[NumStorePurchases]])</f>
        <v>11</v>
      </c>
      <c r="AH1175" s="14">
        <f>44232-Table13[[#This Row],[Dt_Customer]]</f>
        <v>2693</v>
      </c>
      <c r="AJ1175" s="13">
        <f>Table13[[#This Row],[NumDealsPurchases]]/Table13[[#This Row],[Total Number of Purchases]]*100</f>
        <v>36.363636363636367</v>
      </c>
      <c r="AK1175">
        <f>6-ROUNDUP(_xlfn.PERCENTRANK.INC(Table13[Recency],Table13[[#This Row],[Recency]])*5, 0)</f>
        <v>1</v>
      </c>
      <c r="AL1175" s="15">
        <f>ROUNDUP(_xlfn.PERCENTRANK.INC(Table13[Total Number of Purchases],Table13[[#This Row],[Total Number of Purchases]])*5,0)</f>
        <v>2</v>
      </c>
      <c r="AM1175" s="15">
        <f>ROUNDUP(_xlfn.PERCENTRANK.INC(Table13[Total Spend],Table13[[#This Row],[Total Spend]])*5,0)</f>
        <v>2</v>
      </c>
      <c r="AN1175" s="15" t="str">
        <f>Table13[[#This Row],[Recency Score]]&amp;Table13[[#This Row],[Frequency Score]]&amp;Table13[[#This Row],[Monetary Score]]</f>
        <v>122</v>
      </c>
      <c r="AO1175" s="15" t="str">
        <f>IF(AN1175="555","Champions",
IF(AND(LEFT(AN1175,1)="5", MID(AN1175,2,1)&gt;="3"),"Loyal Customers",
IF(MID(AN1175,2,1)="5","Frequent Buyers",
IF(RIGHT(AN1175,1)="5","Big Spenders",
IF(LEFT(AN1175,1)="4","Potential Loyalists",
IF(LEFT(AN1175,1)="3","Needs Attention",
IF(LEFT(AN1175,1)="2","About to Sleep",
IF(LEFT(AN1175,1)="1","Lost",
IF(LEFT(AN1175,1)&lt;="2","At Risk","Others")))))))))</f>
        <v>Lost</v>
      </c>
    </row>
    <row r="1176" spans="1:41" x14ac:dyDescent="0.3">
      <c r="A1176">
        <v>9977</v>
      </c>
      <c r="B1176">
        <v>1973</v>
      </c>
      <c r="C1176" t="s">
        <v>28</v>
      </c>
      <c r="D1176" t="s">
        <v>29</v>
      </c>
      <c r="E1176">
        <v>78901</v>
      </c>
      <c r="F1176">
        <v>0</v>
      </c>
      <c r="G1176">
        <v>1</v>
      </c>
      <c r="H1176" s="1">
        <v>41534</v>
      </c>
      <c r="I1176">
        <v>99</v>
      </c>
      <c r="J1176">
        <v>321</v>
      </c>
      <c r="K1176">
        <v>11</v>
      </c>
      <c r="L1176">
        <v>309</v>
      </c>
      <c r="M1176">
        <v>33</v>
      </c>
      <c r="N1176">
        <v>26</v>
      </c>
      <c r="O1176">
        <v>34</v>
      </c>
      <c r="P1176">
        <v>3</v>
      </c>
      <c r="Q1176">
        <v>9</v>
      </c>
      <c r="R1176">
        <v>3</v>
      </c>
      <c r="S1176">
        <v>5</v>
      </c>
      <c r="T1176">
        <v>4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 t="s">
        <v>34</v>
      </c>
      <c r="AC1176" s="13">
        <f>SUM(Table13[[#This Row],[MntWines]:[MntGoldProds]])</f>
        <v>734</v>
      </c>
      <c r="AD1176" s="13">
        <f>AVERAGE(Table13[[#This Row],[MntWines]:[MntGoldProds]])</f>
        <v>122.33333333333333</v>
      </c>
      <c r="AG1176">
        <f>SUM(Table13[[#This Row],[NumDealsPurchases]:[NumStorePurchases]])</f>
        <v>20</v>
      </c>
      <c r="AH1176" s="14">
        <f>44232-Table13[[#This Row],[Dt_Customer]]</f>
        <v>2698</v>
      </c>
      <c r="AJ1176" s="13">
        <f>Table13[[#This Row],[NumDealsPurchases]]/Table13[[#This Row],[Total Number of Purchases]]*100</f>
        <v>15</v>
      </c>
      <c r="AK1176">
        <f>6-ROUNDUP(_xlfn.PERCENTRANK.INC(Table13[Recency],Table13[[#This Row],[Recency]])*5, 0)</f>
        <v>1</v>
      </c>
      <c r="AL1176" s="15">
        <f>ROUNDUP(_xlfn.PERCENTRANK.INC(Table13[Total Number of Purchases],Table13[[#This Row],[Total Number of Purchases]])*5,0)</f>
        <v>4</v>
      </c>
      <c r="AM1176" s="15">
        <f>ROUNDUP(_xlfn.PERCENTRANK.INC(Table13[Total Spend],Table13[[#This Row],[Total Spend]])*5,0)</f>
        <v>4</v>
      </c>
      <c r="AN1176" s="15" t="str">
        <f>Table13[[#This Row],[Recency Score]]&amp;Table13[[#This Row],[Frequency Score]]&amp;Table13[[#This Row],[Monetary Score]]</f>
        <v>144</v>
      </c>
      <c r="AO1176" s="15" t="str">
        <f>IF(AN1176="555","Champions",
IF(AND(LEFT(AN1176,1)="5", MID(AN1176,2,1)&gt;="3"),"Loyal Customers",
IF(MID(AN1176,2,1)="5","Frequent Buyers",
IF(RIGHT(AN1176,1)="5","Big Spenders",
IF(LEFT(AN1176,1)="4","Potential Loyalists",
IF(LEFT(AN1176,1)="3","Needs Attention",
IF(LEFT(AN1176,1)="2","About to Sleep",
IF(LEFT(AN1176,1)="1","Lost",
IF(LEFT(AN1176,1)&lt;="2","At Risk","Others")))))))))</f>
        <v>Lost</v>
      </c>
    </row>
    <row r="1177" spans="1:41" x14ac:dyDescent="0.3">
      <c r="A1177">
        <v>7791</v>
      </c>
      <c r="B1177">
        <v>1967</v>
      </c>
      <c r="C1177" t="s">
        <v>41</v>
      </c>
      <c r="D1177" t="s">
        <v>33</v>
      </c>
      <c r="E1177">
        <v>37054</v>
      </c>
      <c r="F1177">
        <v>1</v>
      </c>
      <c r="G1177">
        <v>1</v>
      </c>
      <c r="H1177" s="1">
        <v>41532</v>
      </c>
      <c r="I1177">
        <v>89</v>
      </c>
      <c r="J1177">
        <v>12</v>
      </c>
      <c r="K1177">
        <v>1</v>
      </c>
      <c r="L1177">
        <v>6</v>
      </c>
      <c r="M1177">
        <v>0</v>
      </c>
      <c r="N1177">
        <v>1</v>
      </c>
      <c r="O1177">
        <v>5</v>
      </c>
      <c r="P1177">
        <v>2</v>
      </c>
      <c r="Q1177">
        <v>1</v>
      </c>
      <c r="R1177">
        <v>0</v>
      </c>
      <c r="S1177">
        <v>3</v>
      </c>
      <c r="T1177">
        <v>7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43</v>
      </c>
      <c r="AC1177" s="13">
        <f>SUM(Table13[[#This Row],[MntWines]:[MntGoldProds]])</f>
        <v>25</v>
      </c>
      <c r="AD1177" s="13">
        <f>AVERAGE(Table13[[#This Row],[MntWines]:[MntGoldProds]])</f>
        <v>4.166666666666667</v>
      </c>
      <c r="AG1177">
        <f>SUM(Table13[[#This Row],[NumDealsPurchases]:[NumStorePurchases]])</f>
        <v>6</v>
      </c>
      <c r="AH1177" s="14">
        <f>44232-Table13[[#This Row],[Dt_Customer]]</f>
        <v>2700</v>
      </c>
      <c r="AJ1177" s="13">
        <f>Table13[[#This Row],[NumDealsPurchases]]/Table13[[#This Row],[Total Number of Purchases]]*100</f>
        <v>33.333333333333329</v>
      </c>
      <c r="AK1177">
        <f>6-ROUNDUP(_xlfn.PERCENTRANK.INC(Table13[Recency],Table13[[#This Row],[Recency]])*5, 0)</f>
        <v>1</v>
      </c>
      <c r="AL1177" s="15">
        <f>ROUNDUP(_xlfn.PERCENTRANK.INC(Table13[Total Number of Purchases],Table13[[#This Row],[Total Number of Purchases]])*5,0)</f>
        <v>1</v>
      </c>
      <c r="AM1177" s="15">
        <f>ROUNDUP(_xlfn.PERCENTRANK.INC(Table13[Total Spend],Table13[[#This Row],[Total Spend]])*5,0)</f>
        <v>1</v>
      </c>
      <c r="AN1177" s="15" t="str">
        <f>Table13[[#This Row],[Recency Score]]&amp;Table13[[#This Row],[Frequency Score]]&amp;Table13[[#This Row],[Monetary Score]]</f>
        <v>111</v>
      </c>
      <c r="AO1177" s="15" t="str">
        <f>IF(AN1177="555","Champions",
IF(AND(LEFT(AN1177,1)="5", MID(AN1177,2,1)&gt;="3"),"Loyal Customers",
IF(MID(AN1177,2,1)="5","Frequent Buyers",
IF(RIGHT(AN1177,1)="5","Big Spenders",
IF(LEFT(AN1177,1)="4","Potential Loyalists",
IF(LEFT(AN1177,1)="3","Needs Attention",
IF(LEFT(AN1177,1)="2","About to Sleep",
IF(LEFT(AN1177,1)="1","Lost",
IF(LEFT(AN1177,1)&lt;="2","At Risk","Others")))))))))</f>
        <v>Lost</v>
      </c>
    </row>
    <row r="1178" spans="1:41" x14ac:dyDescent="0.3">
      <c r="A1178">
        <v>7801</v>
      </c>
      <c r="B1178">
        <v>1959</v>
      </c>
      <c r="C1178" t="s">
        <v>28</v>
      </c>
      <c r="D1178" t="s">
        <v>35</v>
      </c>
      <c r="E1178">
        <v>54753</v>
      </c>
      <c r="F1178">
        <v>0</v>
      </c>
      <c r="G1178">
        <v>1</v>
      </c>
      <c r="H1178" s="1">
        <v>41529</v>
      </c>
      <c r="I1178">
        <v>87</v>
      </c>
      <c r="J1178">
        <v>197</v>
      </c>
      <c r="K1178">
        <v>107</v>
      </c>
      <c r="L1178">
        <v>227</v>
      </c>
      <c r="M1178">
        <v>7</v>
      </c>
      <c r="N1178">
        <v>59</v>
      </c>
      <c r="O1178">
        <v>131</v>
      </c>
      <c r="P1178">
        <v>3</v>
      </c>
      <c r="Q1178">
        <v>5</v>
      </c>
      <c r="R1178">
        <v>2</v>
      </c>
      <c r="S1178">
        <v>11</v>
      </c>
      <c r="T1178">
        <v>4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 t="s">
        <v>43</v>
      </c>
      <c r="AC1178" s="13">
        <f>SUM(Table13[[#This Row],[MntWines]:[MntGoldProds]])</f>
        <v>728</v>
      </c>
      <c r="AD1178" s="13">
        <f>AVERAGE(Table13[[#This Row],[MntWines]:[MntGoldProds]])</f>
        <v>121.33333333333333</v>
      </c>
      <c r="AG1178">
        <f>SUM(Table13[[#This Row],[NumDealsPurchases]:[NumStorePurchases]])</f>
        <v>21</v>
      </c>
      <c r="AH1178" s="14">
        <f>44232-Table13[[#This Row],[Dt_Customer]]</f>
        <v>2703</v>
      </c>
      <c r="AJ1178" s="13">
        <f>Table13[[#This Row],[NumDealsPurchases]]/Table13[[#This Row],[Total Number of Purchases]]*100</f>
        <v>14.285714285714285</v>
      </c>
      <c r="AK1178">
        <f>6-ROUNDUP(_xlfn.PERCENTRANK.INC(Table13[Recency],Table13[[#This Row],[Recency]])*5, 0)</f>
        <v>1</v>
      </c>
      <c r="AL1178" s="15">
        <f>ROUNDUP(_xlfn.PERCENTRANK.INC(Table13[Total Number of Purchases],Table13[[#This Row],[Total Number of Purchases]])*5,0)</f>
        <v>4</v>
      </c>
      <c r="AM1178" s="15">
        <f>ROUNDUP(_xlfn.PERCENTRANK.INC(Table13[Total Spend],Table13[[#This Row],[Total Spend]])*5,0)</f>
        <v>4</v>
      </c>
      <c r="AN1178" s="15" t="str">
        <f>Table13[[#This Row],[Recency Score]]&amp;Table13[[#This Row],[Frequency Score]]&amp;Table13[[#This Row],[Monetary Score]]</f>
        <v>144</v>
      </c>
      <c r="AO1178" s="15" t="str">
        <f>IF(AN1178="555","Champions",
IF(AND(LEFT(AN1178,1)="5", MID(AN1178,2,1)&gt;="3"),"Loyal Customers",
IF(MID(AN1178,2,1)="5","Frequent Buyers",
IF(RIGHT(AN1178,1)="5","Big Spenders",
IF(LEFT(AN1178,1)="4","Potential Loyalists",
IF(LEFT(AN1178,1)="3","Needs Attention",
IF(LEFT(AN1178,1)="2","About to Sleep",
IF(LEFT(AN1178,1)="1","Lost",
IF(LEFT(AN1178,1)&lt;="2","At Risk","Others")))))))))</f>
        <v>Lost</v>
      </c>
    </row>
    <row r="1179" spans="1:41" x14ac:dyDescent="0.3">
      <c r="A1179">
        <v>961</v>
      </c>
      <c r="B1179">
        <v>1972</v>
      </c>
      <c r="C1179" t="s">
        <v>28</v>
      </c>
      <c r="D1179" t="s">
        <v>33</v>
      </c>
      <c r="E1179">
        <v>74716</v>
      </c>
      <c r="F1179">
        <v>0</v>
      </c>
      <c r="G1179">
        <v>1</v>
      </c>
      <c r="H1179" s="1">
        <v>41529</v>
      </c>
      <c r="I1179">
        <v>92</v>
      </c>
      <c r="J1179">
        <v>133</v>
      </c>
      <c r="K1179">
        <v>27</v>
      </c>
      <c r="L1179">
        <v>421</v>
      </c>
      <c r="M1179">
        <v>13</v>
      </c>
      <c r="N1179">
        <v>195</v>
      </c>
      <c r="O1179">
        <v>71</v>
      </c>
      <c r="P1179">
        <v>2</v>
      </c>
      <c r="Q1179">
        <v>7</v>
      </c>
      <c r="R1179">
        <v>3</v>
      </c>
      <c r="S1179">
        <v>5</v>
      </c>
      <c r="T1179">
        <v>4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 t="s">
        <v>30</v>
      </c>
      <c r="AC1179" s="13">
        <f>SUM(Table13[[#This Row],[MntWines]:[MntGoldProds]])</f>
        <v>860</v>
      </c>
      <c r="AD1179" s="13">
        <f>AVERAGE(Table13[[#This Row],[MntWines]:[MntGoldProds]])</f>
        <v>143.33333333333334</v>
      </c>
      <c r="AG1179">
        <f>SUM(Table13[[#This Row],[NumDealsPurchases]:[NumStorePurchases]])</f>
        <v>17</v>
      </c>
      <c r="AH1179" s="14">
        <f>44232-Table13[[#This Row],[Dt_Customer]]</f>
        <v>2703</v>
      </c>
      <c r="AJ1179" s="13">
        <f>Table13[[#This Row],[NumDealsPurchases]]/Table13[[#This Row],[Total Number of Purchases]]*100</f>
        <v>11.76470588235294</v>
      </c>
      <c r="AK1179">
        <f>6-ROUNDUP(_xlfn.PERCENTRANK.INC(Table13[Recency],Table13[[#This Row],[Recency]])*5, 0)</f>
        <v>1</v>
      </c>
      <c r="AL1179" s="15">
        <f>ROUNDUP(_xlfn.PERCENTRANK.INC(Table13[Total Number of Purchases],Table13[[#This Row],[Total Number of Purchases]])*5,0)</f>
        <v>3</v>
      </c>
      <c r="AM1179" s="15">
        <f>ROUNDUP(_xlfn.PERCENTRANK.INC(Table13[Total Spend],Table13[[#This Row],[Total Spend]])*5,0)</f>
        <v>4</v>
      </c>
      <c r="AN1179" s="15" t="str">
        <f>Table13[[#This Row],[Recency Score]]&amp;Table13[[#This Row],[Frequency Score]]&amp;Table13[[#This Row],[Monetary Score]]</f>
        <v>134</v>
      </c>
      <c r="AO1179" s="15" t="str">
        <f>IF(AN1179="555","Champions",
IF(AND(LEFT(AN1179,1)="5", MID(AN1179,2,1)&gt;="3"),"Loyal Customers",
IF(MID(AN1179,2,1)="5","Frequent Buyers",
IF(RIGHT(AN1179,1)="5","Big Spenders",
IF(LEFT(AN1179,1)="4","Potential Loyalists",
IF(LEFT(AN1179,1)="3","Needs Attention",
IF(LEFT(AN1179,1)="2","About to Sleep",
IF(LEFT(AN1179,1)="1","Lost",
IF(LEFT(AN1179,1)&lt;="2","At Risk","Others")))))))))</f>
        <v>Lost</v>
      </c>
    </row>
    <row r="1180" spans="1:41" x14ac:dyDescent="0.3">
      <c r="A1180">
        <v>4440</v>
      </c>
      <c r="B1180">
        <v>1964</v>
      </c>
      <c r="C1180" t="s">
        <v>41</v>
      </c>
      <c r="D1180" t="s">
        <v>33</v>
      </c>
      <c r="E1180">
        <v>64100</v>
      </c>
      <c r="F1180">
        <v>0</v>
      </c>
      <c r="G1180">
        <v>1</v>
      </c>
      <c r="H1180" s="1">
        <v>41527</v>
      </c>
      <c r="I1180">
        <v>93</v>
      </c>
      <c r="J1180">
        <v>509</v>
      </c>
      <c r="K1180">
        <v>0</v>
      </c>
      <c r="L1180">
        <v>27</v>
      </c>
      <c r="M1180">
        <v>0</v>
      </c>
      <c r="N1180">
        <v>0</v>
      </c>
      <c r="O1180">
        <v>10</v>
      </c>
      <c r="P1180">
        <v>1</v>
      </c>
      <c r="Q1180">
        <v>8</v>
      </c>
      <c r="R1180">
        <v>3</v>
      </c>
      <c r="S1180">
        <v>6</v>
      </c>
      <c r="T1180">
        <v>7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 t="s">
        <v>43</v>
      </c>
      <c r="AC1180" s="13">
        <f>SUM(Table13[[#This Row],[MntWines]:[MntGoldProds]])</f>
        <v>546</v>
      </c>
      <c r="AD1180" s="13">
        <f>AVERAGE(Table13[[#This Row],[MntWines]:[MntGoldProds]])</f>
        <v>91</v>
      </c>
      <c r="AG1180">
        <f>SUM(Table13[[#This Row],[NumDealsPurchases]:[NumStorePurchases]])</f>
        <v>18</v>
      </c>
      <c r="AH1180" s="14">
        <f>44232-Table13[[#This Row],[Dt_Customer]]</f>
        <v>2705</v>
      </c>
      <c r="AJ1180" s="13">
        <f>Table13[[#This Row],[NumDealsPurchases]]/Table13[[#This Row],[Total Number of Purchases]]*100</f>
        <v>5.5555555555555554</v>
      </c>
      <c r="AK1180">
        <f>6-ROUNDUP(_xlfn.PERCENTRANK.INC(Table13[Recency],Table13[[#This Row],[Recency]])*5, 0)</f>
        <v>1</v>
      </c>
      <c r="AL1180" s="15">
        <f>ROUNDUP(_xlfn.PERCENTRANK.INC(Table13[Total Number of Purchases],Table13[[#This Row],[Total Number of Purchases]])*5,0)</f>
        <v>4</v>
      </c>
      <c r="AM1180" s="15">
        <f>ROUNDUP(_xlfn.PERCENTRANK.INC(Table13[Total Spend],Table13[[#This Row],[Total Spend]])*5,0)</f>
        <v>3</v>
      </c>
      <c r="AN1180" s="15" t="str">
        <f>Table13[[#This Row],[Recency Score]]&amp;Table13[[#This Row],[Frequency Score]]&amp;Table13[[#This Row],[Monetary Score]]</f>
        <v>143</v>
      </c>
      <c r="AO1180" s="15" t="str">
        <f>IF(AN1180="555","Champions",
IF(AND(LEFT(AN1180,1)="5", MID(AN1180,2,1)&gt;="3"),"Loyal Customers",
IF(MID(AN1180,2,1)="5","Frequent Buyers",
IF(RIGHT(AN1180,1)="5","Big Spenders",
IF(LEFT(AN1180,1)="4","Potential Loyalists",
IF(LEFT(AN1180,1)="3","Needs Attention",
IF(LEFT(AN1180,1)="2","About to Sleep",
IF(LEFT(AN1180,1)="1","Lost",
IF(LEFT(AN1180,1)&lt;="2","At Risk","Others")))))))))</f>
        <v>Lost</v>
      </c>
    </row>
    <row r="1181" spans="1:41" x14ac:dyDescent="0.3">
      <c r="A1181">
        <v>4328</v>
      </c>
      <c r="B1181">
        <v>1986</v>
      </c>
      <c r="C1181" t="s">
        <v>38</v>
      </c>
      <c r="D1181" t="s">
        <v>33</v>
      </c>
      <c r="E1181">
        <v>21955</v>
      </c>
      <c r="F1181">
        <v>1</v>
      </c>
      <c r="G1181">
        <v>0</v>
      </c>
      <c r="H1181" s="1">
        <v>41524</v>
      </c>
      <c r="I1181">
        <v>81</v>
      </c>
      <c r="J1181">
        <v>5</v>
      </c>
      <c r="K1181">
        <v>1</v>
      </c>
      <c r="L1181">
        <v>7</v>
      </c>
      <c r="M1181">
        <v>17</v>
      </c>
      <c r="N1181">
        <v>14</v>
      </c>
      <c r="O1181">
        <v>11</v>
      </c>
      <c r="P1181">
        <v>2</v>
      </c>
      <c r="Q1181">
        <v>2</v>
      </c>
      <c r="R1181">
        <v>1</v>
      </c>
      <c r="S1181">
        <v>3</v>
      </c>
      <c r="T1181">
        <v>6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 t="s">
        <v>30</v>
      </c>
      <c r="AC1181" s="13">
        <f>SUM(Table13[[#This Row],[MntWines]:[MntGoldProds]])</f>
        <v>55</v>
      </c>
      <c r="AD1181" s="13">
        <f>AVERAGE(Table13[[#This Row],[MntWines]:[MntGoldProds]])</f>
        <v>9.1666666666666661</v>
      </c>
      <c r="AG1181">
        <f>SUM(Table13[[#This Row],[NumDealsPurchases]:[NumStorePurchases]])</f>
        <v>8</v>
      </c>
      <c r="AH1181" s="14">
        <f>44232-Table13[[#This Row],[Dt_Customer]]</f>
        <v>2708</v>
      </c>
      <c r="AJ1181" s="13">
        <f>Table13[[#This Row],[NumDealsPurchases]]/Table13[[#This Row],[Total Number of Purchases]]*100</f>
        <v>25</v>
      </c>
      <c r="AK1181">
        <f>6-ROUNDUP(_xlfn.PERCENTRANK.INC(Table13[Recency],Table13[[#This Row],[Recency]])*5, 0)</f>
        <v>1</v>
      </c>
      <c r="AL1181" s="15">
        <f>ROUNDUP(_xlfn.PERCENTRANK.INC(Table13[Total Number of Purchases],Table13[[#This Row],[Total Number of Purchases]])*5,0)</f>
        <v>2</v>
      </c>
      <c r="AM1181" s="15">
        <f>ROUNDUP(_xlfn.PERCENTRANK.INC(Table13[Total Spend],Table13[[#This Row],[Total Spend]])*5,0)</f>
        <v>1</v>
      </c>
      <c r="AN1181" s="15" t="str">
        <f>Table13[[#This Row],[Recency Score]]&amp;Table13[[#This Row],[Frequency Score]]&amp;Table13[[#This Row],[Monetary Score]]</f>
        <v>121</v>
      </c>
      <c r="AO1181" s="15" t="str">
        <f>IF(AN1181="555","Champions",
IF(AND(LEFT(AN1181,1)="5", MID(AN1181,2,1)&gt;="3"),"Loyal Customers",
IF(MID(AN1181,2,1)="5","Frequent Buyers",
IF(RIGHT(AN1181,1)="5","Big Spenders",
IF(LEFT(AN1181,1)="4","Potential Loyalists",
IF(LEFT(AN1181,1)="3","Needs Attention",
IF(LEFT(AN1181,1)="2","About to Sleep",
IF(LEFT(AN1181,1)="1","Lost",
IF(LEFT(AN1181,1)&lt;="2","At Risk","Others")))))))))</f>
        <v>Lost</v>
      </c>
    </row>
    <row r="1182" spans="1:41" x14ac:dyDescent="0.3">
      <c r="A1182">
        <v>20</v>
      </c>
      <c r="B1182">
        <v>1965</v>
      </c>
      <c r="C1182" t="s">
        <v>38</v>
      </c>
      <c r="D1182" t="s">
        <v>33</v>
      </c>
      <c r="E1182">
        <v>46891</v>
      </c>
      <c r="F1182">
        <v>0</v>
      </c>
      <c r="G1182">
        <v>1</v>
      </c>
      <c r="H1182" s="1">
        <v>41518</v>
      </c>
      <c r="I1182">
        <v>91</v>
      </c>
      <c r="J1182">
        <v>43</v>
      </c>
      <c r="K1182">
        <v>12</v>
      </c>
      <c r="L1182">
        <v>23</v>
      </c>
      <c r="M1182">
        <v>29</v>
      </c>
      <c r="N1182">
        <v>15</v>
      </c>
      <c r="O1182">
        <v>61</v>
      </c>
      <c r="P1182">
        <v>1</v>
      </c>
      <c r="Q1182">
        <v>2</v>
      </c>
      <c r="R1182">
        <v>1</v>
      </c>
      <c r="S1182">
        <v>4</v>
      </c>
      <c r="T1182">
        <v>4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 t="s">
        <v>39</v>
      </c>
      <c r="AC1182" s="13">
        <f>SUM(Table13[[#This Row],[MntWines]:[MntGoldProds]])</f>
        <v>183</v>
      </c>
      <c r="AD1182" s="13">
        <f>AVERAGE(Table13[[#This Row],[MntWines]:[MntGoldProds]])</f>
        <v>30.5</v>
      </c>
      <c r="AG1182">
        <f>SUM(Table13[[#This Row],[NumDealsPurchases]:[NumStorePurchases]])</f>
        <v>8</v>
      </c>
      <c r="AH1182" s="14">
        <f>44232-Table13[[#This Row],[Dt_Customer]]</f>
        <v>2714</v>
      </c>
      <c r="AJ1182" s="13">
        <f>Table13[[#This Row],[NumDealsPurchases]]/Table13[[#This Row],[Total Number of Purchases]]*100</f>
        <v>12.5</v>
      </c>
      <c r="AK1182">
        <f>6-ROUNDUP(_xlfn.PERCENTRANK.INC(Table13[Recency],Table13[[#This Row],[Recency]])*5, 0)</f>
        <v>1</v>
      </c>
      <c r="AL1182" s="15">
        <f>ROUNDUP(_xlfn.PERCENTRANK.INC(Table13[Total Number of Purchases],Table13[[#This Row],[Total Number of Purchases]])*5,0)</f>
        <v>2</v>
      </c>
      <c r="AM1182" s="15">
        <f>ROUNDUP(_xlfn.PERCENTRANK.INC(Table13[Total Spend],Table13[[#This Row],[Total Spend]])*5,0)</f>
        <v>2</v>
      </c>
      <c r="AN1182" s="15" t="str">
        <f>Table13[[#This Row],[Recency Score]]&amp;Table13[[#This Row],[Frequency Score]]&amp;Table13[[#This Row],[Monetary Score]]</f>
        <v>122</v>
      </c>
      <c r="AO1182" s="15" t="str">
        <f>IF(AN1182="555","Champions",
IF(AND(LEFT(AN1182,1)="5", MID(AN1182,2,1)&gt;="3"),"Loyal Customers",
IF(MID(AN1182,2,1)="5","Frequent Buyers",
IF(RIGHT(AN1182,1)="5","Big Spenders",
IF(LEFT(AN1182,1)="4","Potential Loyalists",
IF(LEFT(AN1182,1)="3","Needs Attention",
IF(LEFT(AN1182,1)="2","About to Sleep",
IF(LEFT(AN1182,1)="1","Lost",
IF(LEFT(AN1182,1)&lt;="2","At Risk","Others")))))))))</f>
        <v>Lost</v>
      </c>
    </row>
    <row r="1183" spans="1:41" x14ac:dyDescent="0.3">
      <c r="A1183">
        <v>2246</v>
      </c>
      <c r="B1183">
        <v>1965</v>
      </c>
      <c r="C1183" t="s">
        <v>38</v>
      </c>
      <c r="D1183" t="s">
        <v>33</v>
      </c>
      <c r="E1183">
        <v>46891</v>
      </c>
      <c r="F1183">
        <v>0</v>
      </c>
      <c r="G1183">
        <v>1</v>
      </c>
      <c r="H1183" s="1">
        <v>41518</v>
      </c>
      <c r="I1183">
        <v>91</v>
      </c>
      <c r="J1183">
        <v>43</v>
      </c>
      <c r="K1183">
        <v>12</v>
      </c>
      <c r="L1183">
        <v>23</v>
      </c>
      <c r="M1183">
        <v>29</v>
      </c>
      <c r="N1183">
        <v>15</v>
      </c>
      <c r="O1183">
        <v>61</v>
      </c>
      <c r="P1183">
        <v>1</v>
      </c>
      <c r="Q1183">
        <v>2</v>
      </c>
      <c r="R1183">
        <v>1</v>
      </c>
      <c r="S1183">
        <v>4</v>
      </c>
      <c r="T1183">
        <v>4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30</v>
      </c>
      <c r="AC1183" s="13">
        <f>SUM(Table13[[#This Row],[MntWines]:[MntGoldProds]])</f>
        <v>183</v>
      </c>
      <c r="AD1183" s="13">
        <f>AVERAGE(Table13[[#This Row],[MntWines]:[MntGoldProds]])</f>
        <v>30.5</v>
      </c>
      <c r="AG1183">
        <f>SUM(Table13[[#This Row],[NumDealsPurchases]:[NumStorePurchases]])</f>
        <v>8</v>
      </c>
      <c r="AH1183" s="14">
        <f>44232-Table13[[#This Row],[Dt_Customer]]</f>
        <v>2714</v>
      </c>
      <c r="AJ1183" s="13">
        <f>Table13[[#This Row],[NumDealsPurchases]]/Table13[[#This Row],[Total Number of Purchases]]*100</f>
        <v>12.5</v>
      </c>
      <c r="AK1183">
        <f>6-ROUNDUP(_xlfn.PERCENTRANK.INC(Table13[Recency],Table13[[#This Row],[Recency]])*5, 0)</f>
        <v>1</v>
      </c>
      <c r="AL1183" s="15">
        <f>ROUNDUP(_xlfn.PERCENTRANK.INC(Table13[Total Number of Purchases],Table13[[#This Row],[Total Number of Purchases]])*5,0)</f>
        <v>2</v>
      </c>
      <c r="AM1183" s="15">
        <f>ROUNDUP(_xlfn.PERCENTRANK.INC(Table13[Total Spend],Table13[[#This Row],[Total Spend]])*5,0)</f>
        <v>2</v>
      </c>
      <c r="AN1183" s="15" t="str">
        <f>Table13[[#This Row],[Recency Score]]&amp;Table13[[#This Row],[Frequency Score]]&amp;Table13[[#This Row],[Monetary Score]]</f>
        <v>122</v>
      </c>
      <c r="AO1183" s="15" t="str">
        <f>IF(AN1183="555","Champions",
IF(AND(LEFT(AN1183,1)="5", MID(AN1183,2,1)&gt;="3"),"Loyal Customers",
IF(MID(AN1183,2,1)="5","Frequent Buyers",
IF(RIGHT(AN1183,1)="5","Big Spenders",
IF(LEFT(AN1183,1)="4","Potential Loyalists",
IF(LEFT(AN1183,1)="3","Needs Attention",
IF(LEFT(AN1183,1)="2","About to Sleep",
IF(LEFT(AN1183,1)="1","Lost",
IF(LEFT(AN1183,1)&lt;="2","At Risk","Others")))))))))</f>
        <v>Lost</v>
      </c>
    </row>
    <row r="1184" spans="1:41" x14ac:dyDescent="0.3">
      <c r="A1184">
        <v>3170</v>
      </c>
      <c r="B1184">
        <v>1957</v>
      </c>
      <c r="C1184" t="s">
        <v>41</v>
      </c>
      <c r="D1184" t="s">
        <v>35</v>
      </c>
      <c r="E1184">
        <v>68148</v>
      </c>
      <c r="F1184">
        <v>0</v>
      </c>
      <c r="G1184">
        <v>0</v>
      </c>
      <c r="H1184" s="1">
        <v>41517</v>
      </c>
      <c r="I1184">
        <v>86</v>
      </c>
      <c r="J1184">
        <v>389</v>
      </c>
      <c r="K1184">
        <v>66</v>
      </c>
      <c r="L1184">
        <v>408</v>
      </c>
      <c r="M1184">
        <v>37</v>
      </c>
      <c r="N1184">
        <v>57</v>
      </c>
      <c r="O1184">
        <v>85</v>
      </c>
      <c r="P1184">
        <v>1</v>
      </c>
      <c r="Q1184">
        <v>4</v>
      </c>
      <c r="R1184">
        <v>4</v>
      </c>
      <c r="S1184">
        <v>6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t="s">
        <v>30</v>
      </c>
      <c r="AC1184" s="13">
        <f>SUM(Table13[[#This Row],[MntWines]:[MntGoldProds]])</f>
        <v>1042</v>
      </c>
      <c r="AD1184" s="13">
        <f>AVERAGE(Table13[[#This Row],[MntWines]:[MntGoldProds]])</f>
        <v>173.66666666666666</v>
      </c>
      <c r="AG1184">
        <f>SUM(Table13[[#This Row],[NumDealsPurchases]:[NumStorePurchases]])</f>
        <v>15</v>
      </c>
      <c r="AH1184" s="14">
        <f>44232-Table13[[#This Row],[Dt_Customer]]</f>
        <v>2715</v>
      </c>
      <c r="AJ1184" s="13">
        <f>Table13[[#This Row],[NumDealsPurchases]]/Table13[[#This Row],[Total Number of Purchases]]*100</f>
        <v>6.666666666666667</v>
      </c>
      <c r="AK1184">
        <f>6-ROUNDUP(_xlfn.PERCENTRANK.INC(Table13[Recency],Table13[[#This Row],[Recency]])*5, 0)</f>
        <v>1</v>
      </c>
      <c r="AL1184" s="15">
        <f>ROUNDUP(_xlfn.PERCENTRANK.INC(Table13[Total Number of Purchases],Table13[[#This Row],[Total Number of Purchases]])*5,0)</f>
        <v>3</v>
      </c>
      <c r="AM1184" s="15">
        <f>ROUNDUP(_xlfn.PERCENTRANK.INC(Table13[Total Spend],Table13[[#This Row],[Total Spend]])*5,0)</f>
        <v>4</v>
      </c>
      <c r="AN1184" s="15" t="str">
        <f>Table13[[#This Row],[Recency Score]]&amp;Table13[[#This Row],[Frequency Score]]&amp;Table13[[#This Row],[Monetary Score]]</f>
        <v>134</v>
      </c>
      <c r="AO1184" s="15" t="str">
        <f>IF(AN1184="555","Champions",
IF(AND(LEFT(AN1184,1)="5", MID(AN1184,2,1)&gt;="3"),"Loyal Customers",
IF(MID(AN1184,2,1)="5","Frequent Buyers",
IF(RIGHT(AN1184,1)="5","Big Spenders",
IF(LEFT(AN1184,1)="4","Potential Loyalists",
IF(LEFT(AN1184,1)="3","Needs Attention",
IF(LEFT(AN1184,1)="2","About to Sleep",
IF(LEFT(AN1184,1)="1","Lost",
IF(LEFT(AN1184,1)&lt;="2","At Risk","Others")))))))))</f>
        <v>Lost</v>
      </c>
    </row>
    <row r="1185" spans="1:41" x14ac:dyDescent="0.3">
      <c r="A1185">
        <v>10307</v>
      </c>
      <c r="B1185">
        <v>1956</v>
      </c>
      <c r="C1185" t="s">
        <v>28</v>
      </c>
      <c r="D1185" t="s">
        <v>33</v>
      </c>
      <c r="E1185">
        <v>50387</v>
      </c>
      <c r="F1185">
        <v>0</v>
      </c>
      <c r="G1185">
        <v>2</v>
      </c>
      <c r="H1185" s="1">
        <v>41517</v>
      </c>
      <c r="I1185">
        <v>91</v>
      </c>
      <c r="J1185">
        <v>369</v>
      </c>
      <c r="K1185">
        <v>9</v>
      </c>
      <c r="L1185">
        <v>87</v>
      </c>
      <c r="M1185">
        <v>12</v>
      </c>
      <c r="N1185">
        <v>14</v>
      </c>
      <c r="O1185">
        <v>34</v>
      </c>
      <c r="P1185">
        <v>3</v>
      </c>
      <c r="Q1185">
        <v>6</v>
      </c>
      <c r="R1185">
        <v>2</v>
      </c>
      <c r="S1185">
        <v>8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30</v>
      </c>
      <c r="AC1185" s="13">
        <f>SUM(Table13[[#This Row],[MntWines]:[MntGoldProds]])</f>
        <v>525</v>
      </c>
      <c r="AD1185" s="13">
        <f>AVERAGE(Table13[[#This Row],[MntWines]:[MntGoldProds]])</f>
        <v>87.5</v>
      </c>
      <c r="AG1185">
        <f>SUM(Table13[[#This Row],[NumDealsPurchases]:[NumStorePurchases]])</f>
        <v>19</v>
      </c>
      <c r="AH1185" s="14">
        <f>44232-Table13[[#This Row],[Dt_Customer]]</f>
        <v>2715</v>
      </c>
      <c r="AJ1185" s="13">
        <f>Table13[[#This Row],[NumDealsPurchases]]/Table13[[#This Row],[Total Number of Purchases]]*100</f>
        <v>15.789473684210526</v>
      </c>
      <c r="AK1185">
        <f>6-ROUNDUP(_xlfn.PERCENTRANK.INC(Table13[Recency],Table13[[#This Row],[Recency]])*5, 0)</f>
        <v>1</v>
      </c>
      <c r="AL1185" s="15">
        <f>ROUNDUP(_xlfn.PERCENTRANK.INC(Table13[Total Number of Purchases],Table13[[#This Row],[Total Number of Purchases]])*5,0)</f>
        <v>4</v>
      </c>
      <c r="AM1185" s="15">
        <f>ROUNDUP(_xlfn.PERCENTRANK.INC(Table13[Total Spend],Table13[[#This Row],[Total Spend]])*5,0)</f>
        <v>3</v>
      </c>
      <c r="AN1185" s="15" t="str">
        <f>Table13[[#This Row],[Recency Score]]&amp;Table13[[#This Row],[Frequency Score]]&amp;Table13[[#This Row],[Monetary Score]]</f>
        <v>143</v>
      </c>
      <c r="AO1185" s="15" t="str">
        <f>IF(AN1185="555","Champions",
IF(AND(LEFT(AN1185,1)="5", MID(AN1185,2,1)&gt;="3"),"Loyal Customers",
IF(MID(AN1185,2,1)="5","Frequent Buyers",
IF(RIGHT(AN1185,1)="5","Big Spenders",
IF(LEFT(AN1185,1)="4","Potential Loyalists",
IF(LEFT(AN1185,1)="3","Needs Attention",
IF(LEFT(AN1185,1)="2","About to Sleep",
IF(LEFT(AN1185,1)="1","Lost",
IF(LEFT(AN1185,1)&lt;="2","At Risk","Others")))))))))</f>
        <v>Lost</v>
      </c>
    </row>
    <row r="1186" spans="1:41" x14ac:dyDescent="0.3">
      <c r="A1186">
        <v>11181</v>
      </c>
      <c r="B1186">
        <v>1949</v>
      </c>
      <c r="C1186" t="s">
        <v>37</v>
      </c>
      <c r="D1186" t="s">
        <v>33</v>
      </c>
      <c r="E1186">
        <v>156924</v>
      </c>
      <c r="F1186">
        <v>0</v>
      </c>
      <c r="G1186">
        <v>0</v>
      </c>
      <c r="H1186" s="1">
        <v>41515</v>
      </c>
      <c r="I1186">
        <v>85</v>
      </c>
      <c r="J1186">
        <v>2</v>
      </c>
      <c r="K1186">
        <v>1</v>
      </c>
      <c r="L1186">
        <v>2</v>
      </c>
      <c r="M1186">
        <v>1</v>
      </c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 t="s">
        <v>32</v>
      </c>
      <c r="AC1186" s="13">
        <f>SUM(Table13[[#This Row],[MntWines]:[MntGoldProds]])</f>
        <v>8</v>
      </c>
      <c r="AD1186" s="13">
        <f>AVERAGE(Table13[[#This Row],[MntWines]:[MntGoldProds]])</f>
        <v>1.3333333333333333</v>
      </c>
      <c r="AG1186">
        <f>SUM(Table13[[#This Row],[NumDealsPurchases]:[NumStorePurchases]])</f>
        <v>0</v>
      </c>
      <c r="AH1186" s="14">
        <f>44232-Table13[[#This Row],[Dt_Customer]]</f>
        <v>2717</v>
      </c>
      <c r="AJ1186" s="13" t="e">
        <f>Table13[[#This Row],[NumDealsPurchases]]/Table13[[#This Row],[Total Number of Purchases]]*100</f>
        <v>#DIV/0!</v>
      </c>
      <c r="AK1186">
        <f>6-ROUNDUP(_xlfn.PERCENTRANK.INC(Table13[Recency],Table13[[#This Row],[Recency]])*5, 0)</f>
        <v>1</v>
      </c>
      <c r="AL1186" s="15">
        <f>ROUNDUP(_xlfn.PERCENTRANK.INC(Table13[Total Number of Purchases],Table13[[#This Row],[Total Number of Purchases]])*5,0)</f>
        <v>0</v>
      </c>
      <c r="AM1186" s="15">
        <f>ROUNDUP(_xlfn.PERCENTRANK.INC(Table13[Total Spend],Table13[[#This Row],[Total Spend]])*5,0)</f>
        <v>1</v>
      </c>
      <c r="AN1186" s="15" t="str">
        <f>Table13[[#This Row],[Recency Score]]&amp;Table13[[#This Row],[Frequency Score]]&amp;Table13[[#This Row],[Monetary Score]]</f>
        <v>101</v>
      </c>
      <c r="AO1186" s="15" t="str">
        <f>IF(AN1186="555","Champions",
IF(AND(LEFT(AN1186,1)="5", MID(AN1186,2,1)&gt;="3"),"Loyal Customers",
IF(MID(AN1186,2,1)="5","Frequent Buyers",
IF(RIGHT(AN1186,1)="5","Big Spenders",
IF(LEFT(AN1186,1)="4","Potential Loyalists",
IF(LEFT(AN1186,1)="3","Needs Attention",
IF(LEFT(AN1186,1)="2","About to Sleep",
IF(LEFT(AN1186,1)="1","Lost",
IF(LEFT(AN1186,1)&lt;="2","At Risk","Others")))))))))</f>
        <v>Lost</v>
      </c>
    </row>
    <row r="1187" spans="1:41" x14ac:dyDescent="0.3">
      <c r="A1187">
        <v>5441</v>
      </c>
      <c r="B1187">
        <v>1965</v>
      </c>
      <c r="C1187" t="s">
        <v>37</v>
      </c>
      <c r="D1187" t="s">
        <v>42</v>
      </c>
      <c r="E1187">
        <v>54111</v>
      </c>
      <c r="F1187">
        <v>0</v>
      </c>
      <c r="G1187">
        <v>1</v>
      </c>
      <c r="H1187" s="1">
        <v>41511</v>
      </c>
      <c r="I1187">
        <v>97</v>
      </c>
      <c r="J1187">
        <v>267</v>
      </c>
      <c r="K1187">
        <v>6</v>
      </c>
      <c r="L1187">
        <v>54</v>
      </c>
      <c r="M1187">
        <v>8</v>
      </c>
      <c r="N1187">
        <v>3</v>
      </c>
      <c r="O1187">
        <v>50</v>
      </c>
      <c r="P1187">
        <v>2</v>
      </c>
      <c r="Q1187">
        <v>5</v>
      </c>
      <c r="R1187">
        <v>2</v>
      </c>
      <c r="S1187">
        <v>6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 t="s">
        <v>30</v>
      </c>
      <c r="AC1187" s="13">
        <f>SUM(Table13[[#This Row],[MntWines]:[MntGoldProds]])</f>
        <v>388</v>
      </c>
      <c r="AD1187" s="13">
        <f>AVERAGE(Table13[[#This Row],[MntWines]:[MntGoldProds]])</f>
        <v>64.666666666666671</v>
      </c>
      <c r="AG1187">
        <f>SUM(Table13[[#This Row],[NumDealsPurchases]:[NumStorePurchases]])</f>
        <v>15</v>
      </c>
      <c r="AH1187" s="14">
        <f>44232-Table13[[#This Row],[Dt_Customer]]</f>
        <v>2721</v>
      </c>
      <c r="AJ1187" s="13">
        <f>Table13[[#This Row],[NumDealsPurchases]]/Table13[[#This Row],[Total Number of Purchases]]*100</f>
        <v>13.333333333333334</v>
      </c>
      <c r="AK1187">
        <f>6-ROUNDUP(_xlfn.PERCENTRANK.INC(Table13[Recency],Table13[[#This Row],[Recency]])*5, 0)</f>
        <v>1</v>
      </c>
      <c r="AL1187" s="15">
        <f>ROUNDUP(_xlfn.PERCENTRANK.INC(Table13[Total Number of Purchases],Table13[[#This Row],[Total Number of Purchases]])*5,0)</f>
        <v>3</v>
      </c>
      <c r="AM1187" s="15">
        <f>ROUNDUP(_xlfn.PERCENTRANK.INC(Table13[Total Spend],Table13[[#This Row],[Total Spend]])*5,0)</f>
        <v>3</v>
      </c>
      <c r="AN1187" s="15" t="str">
        <f>Table13[[#This Row],[Recency Score]]&amp;Table13[[#This Row],[Frequency Score]]&amp;Table13[[#This Row],[Monetary Score]]</f>
        <v>133</v>
      </c>
      <c r="AO1187" s="15" t="str">
        <f>IF(AN1187="555","Champions",
IF(AND(LEFT(AN1187,1)="5", MID(AN1187,2,1)&gt;="3"),"Loyal Customers",
IF(MID(AN1187,2,1)="5","Frequent Buyers",
IF(RIGHT(AN1187,1)="5","Big Spenders",
IF(LEFT(AN1187,1)="4","Potential Loyalists",
IF(LEFT(AN1187,1)="3","Needs Attention",
IF(LEFT(AN1187,1)="2","About to Sleep",
IF(LEFT(AN1187,1)="1","Lost",
IF(LEFT(AN1187,1)&lt;="2","At Risk","Others")))))))))</f>
        <v>Lost</v>
      </c>
    </row>
    <row r="1188" spans="1:41" x14ac:dyDescent="0.3">
      <c r="A1188">
        <v>10466</v>
      </c>
      <c r="B1188">
        <v>1965</v>
      </c>
      <c r="C1188" t="s">
        <v>28</v>
      </c>
      <c r="D1188" t="s">
        <v>33</v>
      </c>
      <c r="E1188">
        <v>44393</v>
      </c>
      <c r="F1188">
        <v>1</v>
      </c>
      <c r="G1188">
        <v>1</v>
      </c>
      <c r="H1188" s="1">
        <v>41508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 t="s">
        <v>30</v>
      </c>
      <c r="AC1188" s="13">
        <f>SUM(Table13[[#This Row],[MntWines]:[MntGoldProds]])</f>
        <v>60</v>
      </c>
      <c r="AD1188" s="13">
        <f>AVERAGE(Table13[[#This Row],[MntWines]:[MntGoldProds]])</f>
        <v>10</v>
      </c>
      <c r="AG1188">
        <f>SUM(Table13[[#This Row],[NumDealsPurchases]:[NumStorePurchases]])</f>
        <v>7</v>
      </c>
      <c r="AH1188" s="14">
        <f>44232-Table13[[#This Row],[Dt_Customer]]</f>
        <v>2724</v>
      </c>
      <c r="AJ1188" s="13">
        <f>Table13[[#This Row],[NumDealsPurchases]]/Table13[[#This Row],[Total Number of Purchases]]*100</f>
        <v>28.571428571428569</v>
      </c>
      <c r="AK1188">
        <f>6-ROUNDUP(_xlfn.PERCENTRANK.INC(Table13[Recency],Table13[[#This Row],[Recency]])*5, 0)</f>
        <v>1</v>
      </c>
      <c r="AL1188" s="15">
        <f>ROUNDUP(_xlfn.PERCENTRANK.INC(Table13[Total Number of Purchases],Table13[[#This Row],[Total Number of Purchases]])*5,0)</f>
        <v>1</v>
      </c>
      <c r="AM1188" s="15">
        <f>ROUNDUP(_xlfn.PERCENTRANK.INC(Table13[Total Spend],Table13[[#This Row],[Total Spend]])*5,0)</f>
        <v>2</v>
      </c>
      <c r="AN1188" s="15" t="str">
        <f>Table13[[#This Row],[Recency Score]]&amp;Table13[[#This Row],[Frequency Score]]&amp;Table13[[#This Row],[Monetary Score]]</f>
        <v>112</v>
      </c>
      <c r="AO1188" s="15" t="str">
        <f>IF(AN1188="555","Champions",
IF(AND(LEFT(AN1188,1)="5", MID(AN1188,2,1)&gt;="3"),"Loyal Customers",
IF(MID(AN1188,2,1)="5","Frequent Buyers",
IF(RIGHT(AN1188,1)="5","Big Spenders",
IF(LEFT(AN1188,1)="4","Potential Loyalists",
IF(LEFT(AN1188,1)="3","Needs Attention",
IF(LEFT(AN1188,1)="2","About to Sleep",
IF(LEFT(AN1188,1)="1","Lost",
IF(LEFT(AN1188,1)&lt;="2","At Risk","Others")))))))))</f>
        <v>Lost</v>
      </c>
    </row>
    <row r="1189" spans="1:41" x14ac:dyDescent="0.3">
      <c r="A1189">
        <v>5455</v>
      </c>
      <c r="B1189">
        <v>1971</v>
      </c>
      <c r="C1189" t="s">
        <v>37</v>
      </c>
      <c r="D1189" t="s">
        <v>33</v>
      </c>
      <c r="E1189">
        <v>32011</v>
      </c>
      <c r="F1189">
        <v>1</v>
      </c>
      <c r="G1189">
        <v>0</v>
      </c>
      <c r="H1189" s="1">
        <v>41508</v>
      </c>
      <c r="I1189">
        <v>89</v>
      </c>
      <c r="J1189">
        <v>99</v>
      </c>
      <c r="K1189">
        <v>0</v>
      </c>
      <c r="L1189">
        <v>15</v>
      </c>
      <c r="M1189">
        <v>2</v>
      </c>
      <c r="N1189">
        <v>1</v>
      </c>
      <c r="O1189">
        <v>5</v>
      </c>
      <c r="P1189">
        <v>3</v>
      </c>
      <c r="Q1189">
        <v>2</v>
      </c>
      <c r="R1189">
        <v>1</v>
      </c>
      <c r="S1189">
        <v>4</v>
      </c>
      <c r="T1189">
        <v>7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 t="s">
        <v>30</v>
      </c>
      <c r="AC1189" s="13">
        <f>SUM(Table13[[#This Row],[MntWines]:[MntGoldProds]])</f>
        <v>122</v>
      </c>
      <c r="AD1189" s="13">
        <f>AVERAGE(Table13[[#This Row],[MntWines]:[MntGoldProds]])</f>
        <v>20.333333333333332</v>
      </c>
      <c r="AG1189">
        <f>SUM(Table13[[#This Row],[NumDealsPurchases]:[NumStorePurchases]])</f>
        <v>10</v>
      </c>
      <c r="AH1189" s="14">
        <f>44232-Table13[[#This Row],[Dt_Customer]]</f>
        <v>2724</v>
      </c>
      <c r="AJ1189" s="13">
        <f>Table13[[#This Row],[NumDealsPurchases]]/Table13[[#This Row],[Total Number of Purchases]]*100</f>
        <v>30</v>
      </c>
      <c r="AK1189">
        <f>6-ROUNDUP(_xlfn.PERCENTRANK.INC(Table13[Recency],Table13[[#This Row],[Recency]])*5, 0)</f>
        <v>1</v>
      </c>
      <c r="AL1189" s="15">
        <f>ROUNDUP(_xlfn.PERCENTRANK.INC(Table13[Total Number of Purchases],Table13[[#This Row],[Total Number of Purchases]])*5,0)</f>
        <v>2</v>
      </c>
      <c r="AM1189" s="15">
        <f>ROUNDUP(_xlfn.PERCENTRANK.INC(Table13[Total Spend],Table13[[#This Row],[Total Spend]])*5,0)</f>
        <v>2</v>
      </c>
      <c r="AN1189" s="15" t="str">
        <f>Table13[[#This Row],[Recency Score]]&amp;Table13[[#This Row],[Frequency Score]]&amp;Table13[[#This Row],[Monetary Score]]</f>
        <v>122</v>
      </c>
      <c r="AO1189" s="15" t="str">
        <f>IF(AN1189="555","Champions",
IF(AND(LEFT(AN1189,1)="5", MID(AN1189,2,1)&gt;="3"),"Loyal Customers",
IF(MID(AN1189,2,1)="5","Frequent Buyers",
IF(RIGHT(AN1189,1)="5","Big Spenders",
IF(LEFT(AN1189,1)="4","Potential Loyalists",
IF(LEFT(AN1189,1)="3","Needs Attention",
IF(LEFT(AN1189,1)="2","About to Sleep",
IF(LEFT(AN1189,1)="1","Lost",
IF(LEFT(AN1189,1)&lt;="2","At Risk","Others")))))))))</f>
        <v>Lost</v>
      </c>
    </row>
    <row r="1190" spans="1:41" hidden="1" x14ac:dyDescent="0.3">
      <c r="A1190">
        <v>7187</v>
      </c>
      <c r="B1190">
        <v>1969</v>
      </c>
      <c r="C1190" t="s">
        <v>41</v>
      </c>
      <c r="D1190" t="s">
        <v>35</v>
      </c>
      <c r="F1190">
        <v>1</v>
      </c>
      <c r="G1190">
        <v>1</v>
      </c>
      <c r="H1190" s="1">
        <v>41412</v>
      </c>
      <c r="I1190">
        <v>52</v>
      </c>
      <c r="J1190">
        <v>375</v>
      </c>
      <c r="K1190">
        <v>42</v>
      </c>
      <c r="L1190">
        <v>48</v>
      </c>
      <c r="M1190">
        <v>94</v>
      </c>
      <c r="N1190">
        <v>66</v>
      </c>
      <c r="O1190">
        <v>96</v>
      </c>
      <c r="P1190">
        <v>7</v>
      </c>
      <c r="Q1190">
        <v>4</v>
      </c>
      <c r="R1190">
        <v>10</v>
      </c>
      <c r="S1190">
        <v>4</v>
      </c>
      <c r="T1190">
        <v>3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 t="s">
        <v>36</v>
      </c>
      <c r="AC1190">
        <f>SUM(Table13[[#This Row],[MntWines]:[MntGoldProds]])</f>
        <v>721</v>
      </c>
      <c r="AD1190">
        <f>AVERAGE(Table13[[#This Row],[MntWines]:[MntGoldProds]])</f>
        <v>120.16666666666667</v>
      </c>
      <c r="AG1190">
        <f>SUM(Table13[[#This Row],[NumDealsPurchases]:[NumStorePurchases]])</f>
        <v>25</v>
      </c>
      <c r="AH1190" s="1">
        <f>44232-Table13[[#This Row],[Dt_Customer]]</f>
        <v>2820</v>
      </c>
      <c r="AJ1190">
        <f>Table13[[#This Row],[NumDealsPurchases]]/Table13[[#This Row],[Total Number of Purchases]]*100</f>
        <v>28.000000000000004</v>
      </c>
      <c r="AK1190">
        <f>6-ROUNDUP(_xlfn.PERCENTRANK.INC(Table13[Recency],Table13[[#This Row],[Recency]])*5, 0)</f>
        <v>3</v>
      </c>
      <c r="AL1190" s="15">
        <f>ROUNDUP(_xlfn.PERCENTRANK.INC(Table13[Total Number of Purchases],Table13[[#This Row],[Total Number of Purchases]])*5,0)</f>
        <v>5</v>
      </c>
      <c r="AM1190" s="15">
        <f>ROUNDUP(_xlfn.PERCENTRANK.INC(Table13[Total Spend],Table13[[#This Row],[Total Spend]])*5,0)</f>
        <v>4</v>
      </c>
      <c r="AN1190" s="15" t="str">
        <f>Table13[[#This Row],[Recency Score]]&amp;Table13[[#This Row],[Frequency Score]]&amp;Table13[[#This Row],[Monetary Score]]</f>
        <v>354</v>
      </c>
      <c r="AO1190" s="15" t="str">
        <f>IF(AN1190="555","Champions",
IF(AND(LEFT(AN1190,1)="5", MID(AN1190,2,1)&gt;="3"),"Loyal Customers",
IF(MID(AN1190,2,1)="5","Frequent Buyers",
IF(RIGHT(AN1190,1)="5","Big Spenders",
IF(LEFT(AN1190,1)="4","Potential Loyalists",
IF(LEFT(AN1190,1)="3","Needs Attention",
IF(LEFT(AN1190,1)="2","About to Sleep",
IF(LEFT(AN1190,1)="1","Lost",
IF(LEFT(AN1190,1)&lt;="2","At Risk","Others")))))))))</f>
        <v>Frequent Buyers</v>
      </c>
    </row>
    <row r="1191" spans="1:41" x14ac:dyDescent="0.3">
      <c r="A1191">
        <v>4179</v>
      </c>
      <c r="B1191">
        <v>1959</v>
      </c>
      <c r="C1191" t="s">
        <v>28</v>
      </c>
      <c r="D1191" t="s">
        <v>35</v>
      </c>
      <c r="E1191">
        <v>24221</v>
      </c>
      <c r="F1191">
        <v>0</v>
      </c>
      <c r="G1191">
        <v>0</v>
      </c>
      <c r="H1191" s="1">
        <v>41506</v>
      </c>
      <c r="I1191">
        <v>94</v>
      </c>
      <c r="J1191">
        <v>8</v>
      </c>
      <c r="K1191">
        <v>9</v>
      </c>
      <c r="L1191">
        <v>9</v>
      </c>
      <c r="M1191">
        <v>2</v>
      </c>
      <c r="N1191">
        <v>5</v>
      </c>
      <c r="O1191">
        <v>22</v>
      </c>
      <c r="P1191">
        <v>1</v>
      </c>
      <c r="Q1191">
        <v>1</v>
      </c>
      <c r="R1191">
        <v>1</v>
      </c>
      <c r="S1191">
        <v>3</v>
      </c>
      <c r="T1191">
        <v>4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s">
        <v>30</v>
      </c>
      <c r="AC1191" s="13">
        <f>SUM(Table13[[#This Row],[MntWines]:[MntGoldProds]])</f>
        <v>55</v>
      </c>
      <c r="AD1191" s="13">
        <f>AVERAGE(Table13[[#This Row],[MntWines]:[MntGoldProds]])</f>
        <v>9.1666666666666661</v>
      </c>
      <c r="AG1191">
        <f>SUM(Table13[[#This Row],[NumDealsPurchases]:[NumStorePurchases]])</f>
        <v>6</v>
      </c>
      <c r="AH1191" s="14">
        <f>44232-Table13[[#This Row],[Dt_Customer]]</f>
        <v>2726</v>
      </c>
      <c r="AJ1191" s="13">
        <f>Table13[[#This Row],[NumDealsPurchases]]/Table13[[#This Row],[Total Number of Purchases]]*100</f>
        <v>16.666666666666664</v>
      </c>
      <c r="AK1191">
        <f>6-ROUNDUP(_xlfn.PERCENTRANK.INC(Table13[Recency],Table13[[#This Row],[Recency]])*5, 0)</f>
        <v>1</v>
      </c>
      <c r="AL1191" s="15">
        <f>ROUNDUP(_xlfn.PERCENTRANK.INC(Table13[Total Number of Purchases],Table13[[#This Row],[Total Number of Purchases]])*5,0)</f>
        <v>1</v>
      </c>
      <c r="AM1191" s="15">
        <f>ROUNDUP(_xlfn.PERCENTRANK.INC(Table13[Total Spend],Table13[[#This Row],[Total Spend]])*5,0)</f>
        <v>1</v>
      </c>
      <c r="AN1191" s="15" t="str">
        <f>Table13[[#This Row],[Recency Score]]&amp;Table13[[#This Row],[Frequency Score]]&amp;Table13[[#This Row],[Monetary Score]]</f>
        <v>111</v>
      </c>
      <c r="AO1191" s="15" t="str">
        <f>IF(AN1191="555","Champions",
IF(AND(LEFT(AN1191,1)="5", MID(AN1191,2,1)&gt;="3"),"Loyal Customers",
IF(MID(AN1191,2,1)="5","Frequent Buyers",
IF(RIGHT(AN1191,1)="5","Big Spenders",
IF(LEFT(AN1191,1)="4","Potential Loyalists",
IF(LEFT(AN1191,1)="3","Needs Attention",
IF(LEFT(AN1191,1)="2","About to Sleep",
IF(LEFT(AN1191,1)="1","Lost",
IF(LEFT(AN1191,1)&lt;="2","At Risk","Others")))))))))</f>
        <v>Lost</v>
      </c>
    </row>
    <row r="1192" spans="1:41" x14ac:dyDescent="0.3">
      <c r="A1192">
        <v>9523</v>
      </c>
      <c r="B1192">
        <v>1982</v>
      </c>
      <c r="C1192" t="s">
        <v>28</v>
      </c>
      <c r="D1192" t="s">
        <v>35</v>
      </c>
      <c r="E1192">
        <v>40479</v>
      </c>
      <c r="F1192">
        <v>1</v>
      </c>
      <c r="G1192">
        <v>0</v>
      </c>
      <c r="H1192" s="1">
        <v>41503</v>
      </c>
      <c r="I1192">
        <v>95</v>
      </c>
      <c r="J1192">
        <v>5</v>
      </c>
      <c r="K1192">
        <v>0</v>
      </c>
      <c r="L1192">
        <v>8</v>
      </c>
      <c r="M1192">
        <v>2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3</v>
      </c>
      <c r="T1192">
        <v>4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 t="s">
        <v>30</v>
      </c>
      <c r="AC1192" s="13">
        <f>SUM(Table13[[#This Row],[MntWines]:[MntGoldProds]])</f>
        <v>15</v>
      </c>
      <c r="AD1192" s="13">
        <f>AVERAGE(Table13[[#This Row],[MntWines]:[MntGoldProds]])</f>
        <v>2.5</v>
      </c>
      <c r="AG1192">
        <f>SUM(Table13[[#This Row],[NumDealsPurchases]:[NumStorePurchases]])</f>
        <v>4</v>
      </c>
      <c r="AH1192" s="14">
        <f>44232-Table13[[#This Row],[Dt_Customer]]</f>
        <v>2729</v>
      </c>
      <c r="AJ1192" s="13">
        <f>Table13[[#This Row],[NumDealsPurchases]]/Table13[[#This Row],[Total Number of Purchases]]*100</f>
        <v>25</v>
      </c>
      <c r="AK1192">
        <f>6-ROUNDUP(_xlfn.PERCENTRANK.INC(Table13[Recency],Table13[[#This Row],[Recency]])*5, 0)</f>
        <v>1</v>
      </c>
      <c r="AL1192" s="15">
        <f>ROUNDUP(_xlfn.PERCENTRANK.INC(Table13[Total Number of Purchases],Table13[[#This Row],[Total Number of Purchases]])*5,0)</f>
        <v>1</v>
      </c>
      <c r="AM1192" s="15">
        <f>ROUNDUP(_xlfn.PERCENTRANK.INC(Table13[Total Spend],Table13[[#This Row],[Total Spend]])*5,0)</f>
        <v>1</v>
      </c>
      <c r="AN1192" s="15" t="str">
        <f>Table13[[#This Row],[Recency Score]]&amp;Table13[[#This Row],[Frequency Score]]&amp;Table13[[#This Row],[Monetary Score]]</f>
        <v>111</v>
      </c>
      <c r="AO1192" s="15" t="str">
        <f>IF(AN1192="555","Champions",
IF(AND(LEFT(AN1192,1)="5", MID(AN1192,2,1)&gt;="3"),"Loyal Customers",
IF(MID(AN1192,2,1)="5","Frequent Buyers",
IF(RIGHT(AN1192,1)="5","Big Spenders",
IF(LEFT(AN1192,1)="4","Potential Loyalists",
IF(LEFT(AN1192,1)="3","Needs Attention",
IF(LEFT(AN1192,1)="2","About to Sleep",
IF(LEFT(AN1192,1)="1","Lost",
IF(LEFT(AN1192,1)&lt;="2","At Risk","Others")))))))))</f>
        <v>Lost</v>
      </c>
    </row>
    <row r="1193" spans="1:41" x14ac:dyDescent="0.3">
      <c r="A1193">
        <v>7617</v>
      </c>
      <c r="B1193">
        <v>1974</v>
      </c>
      <c r="C1193" t="s">
        <v>28</v>
      </c>
      <c r="D1193" t="s">
        <v>31</v>
      </c>
      <c r="E1193">
        <v>42373</v>
      </c>
      <c r="F1193">
        <v>1</v>
      </c>
      <c r="G1193">
        <v>1</v>
      </c>
      <c r="H1193" s="1">
        <v>41501</v>
      </c>
      <c r="I1193">
        <v>83</v>
      </c>
      <c r="J1193">
        <v>67</v>
      </c>
      <c r="K1193">
        <v>5</v>
      </c>
      <c r="L1193">
        <v>61</v>
      </c>
      <c r="M1193">
        <v>3</v>
      </c>
      <c r="N1193">
        <v>8</v>
      </c>
      <c r="O1193">
        <v>19</v>
      </c>
      <c r="P1193">
        <v>5</v>
      </c>
      <c r="Q1193">
        <v>2</v>
      </c>
      <c r="R1193">
        <v>1</v>
      </c>
      <c r="S1193">
        <v>5</v>
      </c>
      <c r="T1193">
        <v>5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 t="s">
        <v>30</v>
      </c>
      <c r="AC1193" s="13">
        <f>SUM(Table13[[#This Row],[MntWines]:[MntGoldProds]])</f>
        <v>163</v>
      </c>
      <c r="AD1193" s="13">
        <f>AVERAGE(Table13[[#This Row],[MntWines]:[MntGoldProds]])</f>
        <v>27.166666666666668</v>
      </c>
      <c r="AG1193">
        <f>SUM(Table13[[#This Row],[NumDealsPurchases]:[NumStorePurchases]])</f>
        <v>13</v>
      </c>
      <c r="AH1193" s="14">
        <f>44232-Table13[[#This Row],[Dt_Customer]]</f>
        <v>2731</v>
      </c>
      <c r="AJ1193" s="13">
        <f>Table13[[#This Row],[NumDealsPurchases]]/Table13[[#This Row],[Total Number of Purchases]]*100</f>
        <v>38.461538461538467</v>
      </c>
      <c r="AK1193">
        <f>6-ROUNDUP(_xlfn.PERCENTRANK.INC(Table13[Recency],Table13[[#This Row],[Recency]])*5, 0)</f>
        <v>1</v>
      </c>
      <c r="AL1193" s="15">
        <f>ROUNDUP(_xlfn.PERCENTRANK.INC(Table13[Total Number of Purchases],Table13[[#This Row],[Total Number of Purchases]])*5,0)</f>
        <v>3</v>
      </c>
      <c r="AM1193" s="15">
        <f>ROUNDUP(_xlfn.PERCENTRANK.INC(Table13[Total Spend],Table13[[#This Row],[Total Spend]])*5,0)</f>
        <v>2</v>
      </c>
      <c r="AN1193" s="15" t="str">
        <f>Table13[[#This Row],[Recency Score]]&amp;Table13[[#This Row],[Frequency Score]]&amp;Table13[[#This Row],[Monetary Score]]</f>
        <v>132</v>
      </c>
      <c r="AO1193" s="15" t="str">
        <f>IF(AN1193="555","Champions",
IF(AND(LEFT(AN1193,1)="5", MID(AN1193,2,1)&gt;="3"),"Loyal Customers",
IF(MID(AN1193,2,1)="5","Frequent Buyers",
IF(RIGHT(AN1193,1)="5","Big Spenders",
IF(LEFT(AN1193,1)="4","Potential Loyalists",
IF(LEFT(AN1193,1)="3","Needs Attention",
IF(LEFT(AN1193,1)="2","About to Sleep",
IF(LEFT(AN1193,1)="1","Lost",
IF(LEFT(AN1193,1)&lt;="2","At Risk","Others")))))))))</f>
        <v>Lost</v>
      </c>
    </row>
    <row r="1194" spans="1:41" x14ac:dyDescent="0.3">
      <c r="A1194">
        <v>5268</v>
      </c>
      <c r="B1194">
        <v>1960</v>
      </c>
      <c r="C1194" t="s">
        <v>28</v>
      </c>
      <c r="D1194" t="s">
        <v>33</v>
      </c>
      <c r="E1194">
        <v>29440</v>
      </c>
      <c r="F1194">
        <v>1</v>
      </c>
      <c r="G1194">
        <v>1</v>
      </c>
      <c r="H1194" s="1">
        <v>41497</v>
      </c>
      <c r="I1194">
        <v>95</v>
      </c>
      <c r="J1194">
        <v>17</v>
      </c>
      <c r="K1194">
        <v>8</v>
      </c>
      <c r="L1194">
        <v>14</v>
      </c>
      <c r="M1194">
        <v>10</v>
      </c>
      <c r="N1194">
        <v>4</v>
      </c>
      <c r="O1194">
        <v>3</v>
      </c>
      <c r="P1194">
        <v>2</v>
      </c>
      <c r="Q1194">
        <v>1</v>
      </c>
      <c r="R1194">
        <v>0</v>
      </c>
      <c r="S1194">
        <v>4</v>
      </c>
      <c r="T1194">
        <v>7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 t="s">
        <v>39</v>
      </c>
      <c r="AC1194" s="13">
        <f>SUM(Table13[[#This Row],[MntWines]:[MntGoldProds]])</f>
        <v>56</v>
      </c>
      <c r="AD1194" s="13">
        <f>AVERAGE(Table13[[#This Row],[MntWines]:[MntGoldProds]])</f>
        <v>9.3333333333333339</v>
      </c>
      <c r="AG1194">
        <f>SUM(Table13[[#This Row],[NumDealsPurchases]:[NumStorePurchases]])</f>
        <v>7</v>
      </c>
      <c r="AH1194" s="14">
        <f>44232-Table13[[#This Row],[Dt_Customer]]</f>
        <v>2735</v>
      </c>
      <c r="AJ1194" s="13">
        <f>Table13[[#This Row],[NumDealsPurchases]]/Table13[[#This Row],[Total Number of Purchases]]*100</f>
        <v>28.571428571428569</v>
      </c>
      <c r="AK1194">
        <f>6-ROUNDUP(_xlfn.PERCENTRANK.INC(Table13[Recency],Table13[[#This Row],[Recency]])*5, 0)</f>
        <v>1</v>
      </c>
      <c r="AL1194" s="15">
        <f>ROUNDUP(_xlfn.PERCENTRANK.INC(Table13[Total Number of Purchases],Table13[[#This Row],[Total Number of Purchases]])*5,0)</f>
        <v>1</v>
      </c>
      <c r="AM1194" s="15">
        <f>ROUNDUP(_xlfn.PERCENTRANK.INC(Table13[Total Spend],Table13[[#This Row],[Total Spend]])*5,0)</f>
        <v>2</v>
      </c>
      <c r="AN1194" s="15" t="str">
        <f>Table13[[#This Row],[Recency Score]]&amp;Table13[[#This Row],[Frequency Score]]&amp;Table13[[#This Row],[Monetary Score]]</f>
        <v>112</v>
      </c>
      <c r="AO1194" s="15" t="str">
        <f>IF(AN1194="555","Champions",
IF(AND(LEFT(AN1194,1)="5", MID(AN1194,2,1)&gt;="3"),"Loyal Customers",
IF(MID(AN1194,2,1)="5","Frequent Buyers",
IF(RIGHT(AN1194,1)="5","Big Spenders",
IF(LEFT(AN1194,1)="4","Potential Loyalists",
IF(LEFT(AN1194,1)="3","Needs Attention",
IF(LEFT(AN1194,1)="2","About to Sleep",
IF(LEFT(AN1194,1)="1","Lost",
IF(LEFT(AN1194,1)&lt;="2","At Risk","Others")))))))))</f>
        <v>Lost</v>
      </c>
    </row>
    <row r="1195" spans="1:41" x14ac:dyDescent="0.3">
      <c r="A1195">
        <v>1764</v>
      </c>
      <c r="B1195">
        <v>1975</v>
      </c>
      <c r="C1195" t="s">
        <v>28</v>
      </c>
      <c r="D1195" t="s">
        <v>31</v>
      </c>
      <c r="E1195">
        <v>33955</v>
      </c>
      <c r="F1195">
        <v>1</v>
      </c>
      <c r="G1195">
        <v>0</v>
      </c>
      <c r="H1195" s="1">
        <v>41495</v>
      </c>
      <c r="I1195">
        <v>92</v>
      </c>
      <c r="J1195">
        <v>100</v>
      </c>
      <c r="K1195">
        <v>2</v>
      </c>
      <c r="L1195">
        <v>128</v>
      </c>
      <c r="M1195">
        <v>23</v>
      </c>
      <c r="N1195">
        <v>7</v>
      </c>
      <c r="O1195">
        <v>10</v>
      </c>
      <c r="P1195">
        <v>4</v>
      </c>
      <c r="Q1195">
        <v>5</v>
      </c>
      <c r="R1195">
        <v>1</v>
      </c>
      <c r="S1195">
        <v>5</v>
      </c>
      <c r="T1195">
        <v>8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 t="s">
        <v>43</v>
      </c>
      <c r="AC1195" s="13">
        <f>SUM(Table13[[#This Row],[MntWines]:[MntGoldProds]])</f>
        <v>270</v>
      </c>
      <c r="AD1195" s="13">
        <f>AVERAGE(Table13[[#This Row],[MntWines]:[MntGoldProds]])</f>
        <v>45</v>
      </c>
      <c r="AG1195">
        <f>SUM(Table13[[#This Row],[NumDealsPurchases]:[NumStorePurchases]])</f>
        <v>15</v>
      </c>
      <c r="AH1195" s="14">
        <f>44232-Table13[[#This Row],[Dt_Customer]]</f>
        <v>2737</v>
      </c>
      <c r="AJ1195" s="13">
        <f>Table13[[#This Row],[NumDealsPurchases]]/Table13[[#This Row],[Total Number of Purchases]]*100</f>
        <v>26.666666666666668</v>
      </c>
      <c r="AK1195">
        <f>6-ROUNDUP(_xlfn.PERCENTRANK.INC(Table13[Recency],Table13[[#This Row],[Recency]])*5, 0)</f>
        <v>1</v>
      </c>
      <c r="AL1195" s="15">
        <f>ROUNDUP(_xlfn.PERCENTRANK.INC(Table13[Total Number of Purchases],Table13[[#This Row],[Total Number of Purchases]])*5,0)</f>
        <v>3</v>
      </c>
      <c r="AM1195" s="15">
        <f>ROUNDUP(_xlfn.PERCENTRANK.INC(Table13[Total Spend],Table13[[#This Row],[Total Spend]])*5,0)</f>
        <v>3</v>
      </c>
      <c r="AN1195" s="15" t="str">
        <f>Table13[[#This Row],[Recency Score]]&amp;Table13[[#This Row],[Frequency Score]]&amp;Table13[[#This Row],[Monetary Score]]</f>
        <v>133</v>
      </c>
      <c r="AO1195" s="15" t="str">
        <f>IF(AN1195="555","Champions",
IF(AND(LEFT(AN1195,1)="5", MID(AN1195,2,1)&gt;="3"),"Loyal Customers",
IF(MID(AN1195,2,1)="5","Frequent Buyers",
IF(RIGHT(AN1195,1)="5","Big Spenders",
IF(LEFT(AN1195,1)="4","Potential Loyalists",
IF(LEFT(AN1195,1)="3","Needs Attention",
IF(LEFT(AN1195,1)="2","About to Sleep",
IF(LEFT(AN1195,1)="1","Lost",
IF(LEFT(AN1195,1)&lt;="2","At Risk","Others")))))))))</f>
        <v>Lost</v>
      </c>
    </row>
    <row r="1196" spans="1:41" x14ac:dyDescent="0.3">
      <c r="A1196">
        <v>2292</v>
      </c>
      <c r="B1196">
        <v>1985</v>
      </c>
      <c r="C1196" t="s">
        <v>28</v>
      </c>
      <c r="D1196" t="s">
        <v>31</v>
      </c>
      <c r="E1196">
        <v>22327</v>
      </c>
      <c r="F1196">
        <v>1</v>
      </c>
      <c r="G1196">
        <v>0</v>
      </c>
      <c r="H1196" s="1">
        <v>41488</v>
      </c>
      <c r="I1196">
        <v>94</v>
      </c>
      <c r="J1196">
        <v>5</v>
      </c>
      <c r="K1196">
        <v>4</v>
      </c>
      <c r="L1196">
        <v>8</v>
      </c>
      <c r="M1196">
        <v>2</v>
      </c>
      <c r="N1196">
        <v>0</v>
      </c>
      <c r="O1196">
        <v>5</v>
      </c>
      <c r="P1196">
        <v>1</v>
      </c>
      <c r="Q1196">
        <v>1</v>
      </c>
      <c r="R1196">
        <v>0</v>
      </c>
      <c r="S1196">
        <v>3</v>
      </c>
      <c r="T1196">
        <v>5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 t="s">
        <v>30</v>
      </c>
      <c r="AC1196" s="13">
        <f>SUM(Table13[[#This Row],[MntWines]:[MntGoldProds]])</f>
        <v>24</v>
      </c>
      <c r="AD1196" s="13">
        <f>AVERAGE(Table13[[#This Row],[MntWines]:[MntGoldProds]])</f>
        <v>4</v>
      </c>
      <c r="AG1196">
        <f>SUM(Table13[[#This Row],[NumDealsPurchases]:[NumStorePurchases]])</f>
        <v>5</v>
      </c>
      <c r="AH1196" s="14">
        <f>44232-Table13[[#This Row],[Dt_Customer]]</f>
        <v>2744</v>
      </c>
      <c r="AJ1196" s="13">
        <f>Table13[[#This Row],[NumDealsPurchases]]/Table13[[#This Row],[Total Number of Purchases]]*100</f>
        <v>20</v>
      </c>
      <c r="AK1196">
        <f>6-ROUNDUP(_xlfn.PERCENTRANK.INC(Table13[Recency],Table13[[#This Row],[Recency]])*5, 0)</f>
        <v>1</v>
      </c>
      <c r="AL1196" s="15">
        <f>ROUNDUP(_xlfn.PERCENTRANK.INC(Table13[Total Number of Purchases],Table13[[#This Row],[Total Number of Purchases]])*5,0)</f>
        <v>1</v>
      </c>
      <c r="AM1196" s="15">
        <f>ROUNDUP(_xlfn.PERCENTRANK.INC(Table13[Total Spend],Table13[[#This Row],[Total Spend]])*5,0)</f>
        <v>1</v>
      </c>
      <c r="AN1196" s="15" t="str">
        <f>Table13[[#This Row],[Recency Score]]&amp;Table13[[#This Row],[Frequency Score]]&amp;Table13[[#This Row],[Monetary Score]]</f>
        <v>111</v>
      </c>
      <c r="AO1196" s="15" t="str">
        <f>IF(AN1196="555","Champions",
IF(AND(LEFT(AN1196,1)="5", MID(AN1196,2,1)&gt;="3"),"Loyal Customers",
IF(MID(AN1196,2,1)="5","Frequent Buyers",
IF(RIGHT(AN1196,1)="5","Big Spenders",
IF(LEFT(AN1196,1)="4","Potential Loyalists",
IF(LEFT(AN1196,1)="3","Needs Attention",
IF(LEFT(AN1196,1)="2","About to Sleep",
IF(LEFT(AN1196,1)="1","Lost",
IF(LEFT(AN1196,1)&lt;="2","At Risk","Others")))))))))</f>
        <v>Lost</v>
      </c>
    </row>
    <row r="1197" spans="1:41" x14ac:dyDescent="0.3">
      <c r="A1197">
        <v>1545</v>
      </c>
      <c r="B1197">
        <v>1986</v>
      </c>
      <c r="C1197" t="s">
        <v>28</v>
      </c>
      <c r="D1197" t="s">
        <v>33</v>
      </c>
      <c r="E1197">
        <v>38508</v>
      </c>
      <c r="F1197">
        <v>1</v>
      </c>
      <c r="G1197">
        <v>0</v>
      </c>
      <c r="H1197" s="1">
        <v>41488</v>
      </c>
      <c r="I1197">
        <v>95</v>
      </c>
      <c r="J1197">
        <v>120</v>
      </c>
      <c r="K1197">
        <v>19</v>
      </c>
      <c r="L1197">
        <v>206</v>
      </c>
      <c r="M1197">
        <v>25</v>
      </c>
      <c r="N1197">
        <v>19</v>
      </c>
      <c r="O1197">
        <v>54</v>
      </c>
      <c r="P1197">
        <v>6</v>
      </c>
      <c r="Q1197">
        <v>7</v>
      </c>
      <c r="R1197">
        <v>2</v>
      </c>
      <c r="S1197">
        <v>5</v>
      </c>
      <c r="T1197">
        <v>8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 t="s">
        <v>30</v>
      </c>
      <c r="AC1197" s="13">
        <f>SUM(Table13[[#This Row],[MntWines]:[MntGoldProds]])</f>
        <v>443</v>
      </c>
      <c r="AD1197" s="13">
        <f>AVERAGE(Table13[[#This Row],[MntWines]:[MntGoldProds]])</f>
        <v>73.833333333333329</v>
      </c>
      <c r="AG1197">
        <f>SUM(Table13[[#This Row],[NumDealsPurchases]:[NumStorePurchases]])</f>
        <v>20</v>
      </c>
      <c r="AH1197" s="14">
        <f>44232-Table13[[#This Row],[Dt_Customer]]</f>
        <v>2744</v>
      </c>
      <c r="AJ1197" s="13">
        <f>Table13[[#This Row],[NumDealsPurchases]]/Table13[[#This Row],[Total Number of Purchases]]*100</f>
        <v>30</v>
      </c>
      <c r="AK1197">
        <f>6-ROUNDUP(_xlfn.PERCENTRANK.INC(Table13[Recency],Table13[[#This Row],[Recency]])*5, 0)</f>
        <v>1</v>
      </c>
      <c r="AL1197" s="15">
        <f>ROUNDUP(_xlfn.PERCENTRANK.INC(Table13[Total Number of Purchases],Table13[[#This Row],[Total Number of Purchases]])*5,0)</f>
        <v>4</v>
      </c>
      <c r="AM1197" s="15">
        <f>ROUNDUP(_xlfn.PERCENTRANK.INC(Table13[Total Spend],Table13[[#This Row],[Total Spend]])*5,0)</f>
        <v>3</v>
      </c>
      <c r="AN1197" s="15" t="str">
        <f>Table13[[#This Row],[Recency Score]]&amp;Table13[[#This Row],[Frequency Score]]&amp;Table13[[#This Row],[Monetary Score]]</f>
        <v>143</v>
      </c>
      <c r="AO1197" s="15" t="str">
        <f>IF(AN1197="555","Champions",
IF(AND(LEFT(AN1197,1)="5", MID(AN1197,2,1)&gt;="3"),"Loyal Customers",
IF(MID(AN1197,2,1)="5","Frequent Buyers",
IF(RIGHT(AN1197,1)="5","Big Spenders",
IF(LEFT(AN1197,1)="4","Potential Loyalists",
IF(LEFT(AN1197,1)="3","Needs Attention",
IF(LEFT(AN1197,1)="2","About to Sleep",
IF(LEFT(AN1197,1)="1","Lost",
IF(LEFT(AN1197,1)&lt;="2","At Risk","Others")))))))))</f>
        <v>Lost</v>
      </c>
    </row>
    <row r="1198" spans="1:41" x14ac:dyDescent="0.3">
      <c r="A1198">
        <v>3083</v>
      </c>
      <c r="B1198">
        <v>1974</v>
      </c>
      <c r="C1198" t="s">
        <v>28</v>
      </c>
      <c r="D1198" t="s">
        <v>33</v>
      </c>
      <c r="E1198">
        <v>45837</v>
      </c>
      <c r="F1198">
        <v>1</v>
      </c>
      <c r="G1198">
        <v>1</v>
      </c>
      <c r="H1198" s="1">
        <v>41481</v>
      </c>
      <c r="I1198">
        <v>88</v>
      </c>
      <c r="J1198">
        <v>215</v>
      </c>
      <c r="K1198">
        <v>13</v>
      </c>
      <c r="L1198">
        <v>87</v>
      </c>
      <c r="M1198">
        <v>17</v>
      </c>
      <c r="N1198">
        <v>17</v>
      </c>
      <c r="O1198">
        <v>24</v>
      </c>
      <c r="P1198">
        <v>5</v>
      </c>
      <c r="Q1198">
        <v>6</v>
      </c>
      <c r="R1198">
        <v>2</v>
      </c>
      <c r="S1198">
        <v>5</v>
      </c>
      <c r="T1198">
        <v>7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 t="s">
        <v>30</v>
      </c>
      <c r="AC1198" s="13">
        <f>SUM(Table13[[#This Row],[MntWines]:[MntGoldProds]])</f>
        <v>373</v>
      </c>
      <c r="AD1198" s="13">
        <f>AVERAGE(Table13[[#This Row],[MntWines]:[MntGoldProds]])</f>
        <v>62.166666666666664</v>
      </c>
      <c r="AG1198">
        <f>SUM(Table13[[#This Row],[NumDealsPurchases]:[NumStorePurchases]])</f>
        <v>18</v>
      </c>
      <c r="AH1198" s="14">
        <f>44232-Table13[[#This Row],[Dt_Customer]]</f>
        <v>2751</v>
      </c>
      <c r="AJ1198" s="13">
        <f>Table13[[#This Row],[NumDealsPurchases]]/Table13[[#This Row],[Total Number of Purchases]]*100</f>
        <v>27.777777777777779</v>
      </c>
      <c r="AK1198">
        <f>6-ROUNDUP(_xlfn.PERCENTRANK.INC(Table13[Recency],Table13[[#This Row],[Recency]])*5, 0)</f>
        <v>1</v>
      </c>
      <c r="AL1198" s="15">
        <f>ROUNDUP(_xlfn.PERCENTRANK.INC(Table13[Total Number of Purchases],Table13[[#This Row],[Total Number of Purchases]])*5,0)</f>
        <v>4</v>
      </c>
      <c r="AM1198" s="15">
        <f>ROUNDUP(_xlfn.PERCENTRANK.INC(Table13[Total Spend],Table13[[#This Row],[Total Spend]])*5,0)</f>
        <v>3</v>
      </c>
      <c r="AN1198" s="15" t="str">
        <f>Table13[[#This Row],[Recency Score]]&amp;Table13[[#This Row],[Frequency Score]]&amp;Table13[[#This Row],[Monetary Score]]</f>
        <v>143</v>
      </c>
      <c r="AO1198" s="15" t="str">
        <f>IF(AN1198="555","Champions",
IF(AND(LEFT(AN1198,1)="5", MID(AN1198,2,1)&gt;="3"),"Loyal Customers",
IF(MID(AN1198,2,1)="5","Frequent Buyers",
IF(RIGHT(AN1198,1)="5","Big Spenders",
IF(LEFT(AN1198,1)="4","Potential Loyalists",
IF(LEFT(AN1198,1)="3","Needs Attention",
IF(LEFT(AN1198,1)="2","About to Sleep",
IF(LEFT(AN1198,1)="1","Lost",
IF(LEFT(AN1198,1)&lt;="2","At Risk","Others")))))))))</f>
        <v>Lost</v>
      </c>
    </row>
    <row r="1199" spans="1:41" x14ac:dyDescent="0.3">
      <c r="A1199">
        <v>9239</v>
      </c>
      <c r="B1199">
        <v>1961</v>
      </c>
      <c r="C1199" t="s">
        <v>41</v>
      </c>
      <c r="D1199" t="s">
        <v>33</v>
      </c>
      <c r="E1199">
        <v>61923</v>
      </c>
      <c r="F1199">
        <v>0</v>
      </c>
      <c r="G1199">
        <v>2</v>
      </c>
      <c r="H1199" s="1">
        <v>41481</v>
      </c>
      <c r="I1199">
        <v>94</v>
      </c>
      <c r="J1199">
        <v>92</v>
      </c>
      <c r="K1199">
        <v>4</v>
      </c>
      <c r="L1199">
        <v>18</v>
      </c>
      <c r="M1199">
        <v>3</v>
      </c>
      <c r="N1199">
        <v>3</v>
      </c>
      <c r="O1199">
        <v>6</v>
      </c>
      <c r="P1199">
        <v>1</v>
      </c>
      <c r="Q1199">
        <v>2</v>
      </c>
      <c r="R1199">
        <v>1</v>
      </c>
      <c r="S1199">
        <v>4</v>
      </c>
      <c r="T1199">
        <v>3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 t="s">
        <v>34</v>
      </c>
      <c r="AC1199" s="13">
        <f>SUM(Table13[[#This Row],[MntWines]:[MntGoldProds]])</f>
        <v>126</v>
      </c>
      <c r="AD1199" s="13">
        <f>AVERAGE(Table13[[#This Row],[MntWines]:[MntGoldProds]])</f>
        <v>21</v>
      </c>
      <c r="AG1199">
        <f>SUM(Table13[[#This Row],[NumDealsPurchases]:[NumStorePurchases]])</f>
        <v>8</v>
      </c>
      <c r="AH1199" s="14">
        <f>44232-Table13[[#This Row],[Dt_Customer]]</f>
        <v>2751</v>
      </c>
      <c r="AJ1199" s="13">
        <f>Table13[[#This Row],[NumDealsPurchases]]/Table13[[#This Row],[Total Number of Purchases]]*100</f>
        <v>12.5</v>
      </c>
      <c r="AK1199">
        <f>6-ROUNDUP(_xlfn.PERCENTRANK.INC(Table13[Recency],Table13[[#This Row],[Recency]])*5, 0)</f>
        <v>1</v>
      </c>
      <c r="AL1199" s="15">
        <f>ROUNDUP(_xlfn.PERCENTRANK.INC(Table13[Total Number of Purchases],Table13[[#This Row],[Total Number of Purchases]])*5,0)</f>
        <v>2</v>
      </c>
      <c r="AM1199" s="15">
        <f>ROUNDUP(_xlfn.PERCENTRANK.INC(Table13[Total Spend],Table13[[#This Row],[Total Spend]])*5,0)</f>
        <v>2</v>
      </c>
      <c r="AN1199" s="15" t="str">
        <f>Table13[[#This Row],[Recency Score]]&amp;Table13[[#This Row],[Frequency Score]]&amp;Table13[[#This Row],[Monetary Score]]</f>
        <v>122</v>
      </c>
      <c r="AO1199" s="15" t="str">
        <f>IF(AN1199="555","Champions",
IF(AND(LEFT(AN1199,1)="5", MID(AN1199,2,1)&gt;="3"),"Loyal Customers",
IF(MID(AN1199,2,1)="5","Frequent Buyers",
IF(RIGHT(AN1199,1)="5","Big Spenders",
IF(LEFT(AN1199,1)="4","Potential Loyalists",
IF(LEFT(AN1199,1)="3","Needs Attention",
IF(LEFT(AN1199,1)="2","About to Sleep",
IF(LEFT(AN1199,1)="1","Lost",
IF(LEFT(AN1199,1)&lt;="2","At Risk","Others")))))))))</f>
        <v>Lost</v>
      </c>
    </row>
    <row r="1200" spans="1:41" x14ac:dyDescent="0.3">
      <c r="A1200">
        <v>1916</v>
      </c>
      <c r="B1200">
        <v>1954</v>
      </c>
      <c r="C1200" t="s">
        <v>41</v>
      </c>
      <c r="D1200" t="s">
        <v>33</v>
      </c>
      <c r="E1200">
        <v>45736</v>
      </c>
      <c r="F1200">
        <v>0</v>
      </c>
      <c r="G1200">
        <v>1</v>
      </c>
      <c r="H1200" s="1">
        <v>41479</v>
      </c>
      <c r="I1200">
        <v>92</v>
      </c>
      <c r="J1200">
        <v>188</v>
      </c>
      <c r="K1200">
        <v>3</v>
      </c>
      <c r="L1200">
        <v>180</v>
      </c>
      <c r="M1200">
        <v>20</v>
      </c>
      <c r="N1200">
        <v>3</v>
      </c>
      <c r="O1200">
        <v>43</v>
      </c>
      <c r="P1200">
        <v>5</v>
      </c>
      <c r="Q1200">
        <v>7</v>
      </c>
      <c r="R1200">
        <v>1</v>
      </c>
      <c r="S1200">
        <v>6</v>
      </c>
      <c r="T1200">
        <v>7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 t="s">
        <v>39</v>
      </c>
      <c r="AC1200" s="13">
        <f>SUM(Table13[[#This Row],[MntWines]:[MntGoldProds]])</f>
        <v>437</v>
      </c>
      <c r="AD1200" s="13">
        <f>AVERAGE(Table13[[#This Row],[MntWines]:[MntGoldProds]])</f>
        <v>72.833333333333329</v>
      </c>
      <c r="AG1200">
        <f>SUM(Table13[[#This Row],[NumDealsPurchases]:[NumStorePurchases]])</f>
        <v>19</v>
      </c>
      <c r="AH1200" s="14">
        <f>44232-Table13[[#This Row],[Dt_Customer]]</f>
        <v>2753</v>
      </c>
      <c r="AJ1200" s="13">
        <f>Table13[[#This Row],[NumDealsPurchases]]/Table13[[#This Row],[Total Number of Purchases]]*100</f>
        <v>26.315789473684209</v>
      </c>
      <c r="AK1200">
        <f>6-ROUNDUP(_xlfn.PERCENTRANK.INC(Table13[Recency],Table13[[#This Row],[Recency]])*5, 0)</f>
        <v>1</v>
      </c>
      <c r="AL1200" s="15">
        <f>ROUNDUP(_xlfn.PERCENTRANK.INC(Table13[Total Number of Purchases],Table13[[#This Row],[Total Number of Purchases]])*5,0)</f>
        <v>4</v>
      </c>
      <c r="AM1200" s="15">
        <f>ROUNDUP(_xlfn.PERCENTRANK.INC(Table13[Total Spend],Table13[[#This Row],[Total Spend]])*5,0)</f>
        <v>3</v>
      </c>
      <c r="AN1200" s="15" t="str">
        <f>Table13[[#This Row],[Recency Score]]&amp;Table13[[#This Row],[Frequency Score]]&amp;Table13[[#This Row],[Monetary Score]]</f>
        <v>143</v>
      </c>
      <c r="AO1200" s="15" t="str">
        <f>IF(AN1200="555","Champions",
IF(AND(LEFT(AN1200,1)="5", MID(AN1200,2,1)&gt;="3"),"Loyal Customers",
IF(MID(AN1200,2,1)="5","Frequent Buyers",
IF(RIGHT(AN1200,1)="5","Big Spenders",
IF(LEFT(AN1200,1)="4","Potential Loyalists",
IF(LEFT(AN1200,1)="3","Needs Attention",
IF(LEFT(AN1200,1)="2","About to Sleep",
IF(LEFT(AN1200,1)="1","Lost",
IF(LEFT(AN1200,1)&lt;="2","At Risk","Others")))))))))</f>
        <v>Lost</v>
      </c>
    </row>
    <row r="1201" spans="1:41" x14ac:dyDescent="0.3">
      <c r="A1201">
        <v>4587</v>
      </c>
      <c r="B1201">
        <v>1944</v>
      </c>
      <c r="C1201" t="s">
        <v>41</v>
      </c>
      <c r="D1201" t="s">
        <v>42</v>
      </c>
      <c r="E1201">
        <v>45006</v>
      </c>
      <c r="F1201">
        <v>0</v>
      </c>
      <c r="G1201">
        <v>0</v>
      </c>
      <c r="H1201" s="1">
        <v>41473</v>
      </c>
      <c r="I1201">
        <v>90</v>
      </c>
      <c r="J1201">
        <v>162</v>
      </c>
      <c r="K1201">
        <v>25</v>
      </c>
      <c r="L1201">
        <v>53</v>
      </c>
      <c r="M1201">
        <v>16</v>
      </c>
      <c r="N1201">
        <v>0</v>
      </c>
      <c r="O1201">
        <v>10</v>
      </c>
      <c r="P1201">
        <v>1</v>
      </c>
      <c r="Q1201">
        <v>3</v>
      </c>
      <c r="R1201">
        <v>1</v>
      </c>
      <c r="S1201">
        <v>7</v>
      </c>
      <c r="T1201">
        <v>3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 t="s">
        <v>30</v>
      </c>
      <c r="AC1201" s="13">
        <f>SUM(Table13[[#This Row],[MntWines]:[MntGoldProds]])</f>
        <v>266</v>
      </c>
      <c r="AD1201" s="13">
        <f>AVERAGE(Table13[[#This Row],[MntWines]:[MntGoldProds]])</f>
        <v>44.333333333333336</v>
      </c>
      <c r="AG1201">
        <f>SUM(Table13[[#This Row],[NumDealsPurchases]:[NumStorePurchases]])</f>
        <v>12</v>
      </c>
      <c r="AH1201" s="14">
        <f>44232-Table13[[#This Row],[Dt_Customer]]</f>
        <v>2759</v>
      </c>
      <c r="AJ1201" s="13">
        <f>Table13[[#This Row],[NumDealsPurchases]]/Table13[[#This Row],[Total Number of Purchases]]*100</f>
        <v>8.3333333333333321</v>
      </c>
      <c r="AK1201">
        <f>6-ROUNDUP(_xlfn.PERCENTRANK.INC(Table13[Recency],Table13[[#This Row],[Recency]])*5, 0)</f>
        <v>1</v>
      </c>
      <c r="AL1201" s="15">
        <f>ROUNDUP(_xlfn.PERCENTRANK.INC(Table13[Total Number of Purchases],Table13[[#This Row],[Total Number of Purchases]])*5,0)</f>
        <v>3</v>
      </c>
      <c r="AM1201" s="15">
        <f>ROUNDUP(_xlfn.PERCENTRANK.INC(Table13[Total Spend],Table13[[#This Row],[Total Spend]])*5,0)</f>
        <v>3</v>
      </c>
      <c r="AN1201" s="15" t="str">
        <f>Table13[[#This Row],[Recency Score]]&amp;Table13[[#This Row],[Frequency Score]]&amp;Table13[[#This Row],[Monetary Score]]</f>
        <v>133</v>
      </c>
      <c r="AO1201" s="15" t="str">
        <f>IF(AN1201="555","Champions",
IF(AND(LEFT(AN1201,1)="5", MID(AN1201,2,1)&gt;="3"),"Loyal Customers",
IF(MID(AN1201,2,1)="5","Frequent Buyers",
IF(RIGHT(AN1201,1)="5","Big Spenders",
IF(LEFT(AN1201,1)="4","Potential Loyalists",
IF(LEFT(AN1201,1)="3","Needs Attention",
IF(LEFT(AN1201,1)="2","About to Sleep",
IF(LEFT(AN1201,1)="1","Lost",
IF(LEFT(AN1201,1)&lt;="2","At Risk","Others")))))))))</f>
        <v>Lost</v>
      </c>
    </row>
    <row r="1202" spans="1:41" x14ac:dyDescent="0.3">
      <c r="A1202">
        <v>6941</v>
      </c>
      <c r="B1202">
        <v>1971</v>
      </c>
      <c r="C1202" t="s">
        <v>28</v>
      </c>
      <c r="D1202" t="s">
        <v>31</v>
      </c>
      <c r="E1202">
        <v>31632</v>
      </c>
      <c r="F1202">
        <v>0</v>
      </c>
      <c r="G1202">
        <v>0</v>
      </c>
      <c r="H1202" s="1">
        <v>41469</v>
      </c>
      <c r="I1202">
        <v>92</v>
      </c>
      <c r="J1202">
        <v>17</v>
      </c>
      <c r="K1202">
        <v>8</v>
      </c>
      <c r="L1202">
        <v>12</v>
      </c>
      <c r="M1202">
        <v>11</v>
      </c>
      <c r="N1202">
        <v>15</v>
      </c>
      <c r="O1202">
        <v>32</v>
      </c>
      <c r="P1202">
        <v>1</v>
      </c>
      <c r="Q1202">
        <v>2</v>
      </c>
      <c r="R1202">
        <v>1</v>
      </c>
      <c r="S1202">
        <v>2</v>
      </c>
      <c r="T1202">
        <v>7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 t="s">
        <v>30</v>
      </c>
      <c r="AC1202" s="13">
        <f>SUM(Table13[[#This Row],[MntWines]:[MntGoldProds]])</f>
        <v>95</v>
      </c>
      <c r="AD1202" s="13">
        <f>AVERAGE(Table13[[#This Row],[MntWines]:[MntGoldProds]])</f>
        <v>15.833333333333334</v>
      </c>
      <c r="AG1202">
        <f>SUM(Table13[[#This Row],[NumDealsPurchases]:[NumStorePurchases]])</f>
        <v>6</v>
      </c>
      <c r="AH1202" s="14">
        <f>44232-Table13[[#This Row],[Dt_Customer]]</f>
        <v>2763</v>
      </c>
      <c r="AJ1202" s="13">
        <f>Table13[[#This Row],[NumDealsPurchases]]/Table13[[#This Row],[Total Number of Purchases]]*100</f>
        <v>16.666666666666664</v>
      </c>
      <c r="AK1202">
        <f>6-ROUNDUP(_xlfn.PERCENTRANK.INC(Table13[Recency],Table13[[#This Row],[Recency]])*5, 0)</f>
        <v>1</v>
      </c>
      <c r="AL1202" s="15">
        <f>ROUNDUP(_xlfn.PERCENTRANK.INC(Table13[Total Number of Purchases],Table13[[#This Row],[Total Number of Purchases]])*5,0)</f>
        <v>1</v>
      </c>
      <c r="AM1202" s="15">
        <f>ROUNDUP(_xlfn.PERCENTRANK.INC(Table13[Total Spend],Table13[[#This Row],[Total Spend]])*5,0)</f>
        <v>2</v>
      </c>
      <c r="AN1202" s="15" t="str">
        <f>Table13[[#This Row],[Recency Score]]&amp;Table13[[#This Row],[Frequency Score]]&amp;Table13[[#This Row],[Monetary Score]]</f>
        <v>112</v>
      </c>
      <c r="AO1202" s="15" t="str">
        <f>IF(AN1202="555","Champions",
IF(AND(LEFT(AN1202,1)="5", MID(AN1202,2,1)&gt;="3"),"Loyal Customers",
IF(MID(AN1202,2,1)="5","Frequent Buyers",
IF(RIGHT(AN1202,1)="5","Big Spenders",
IF(LEFT(AN1202,1)="4","Potential Loyalists",
IF(LEFT(AN1202,1)="3","Needs Attention",
IF(LEFT(AN1202,1)="2","About to Sleep",
IF(LEFT(AN1202,1)="1","Lost",
IF(LEFT(AN1202,1)&lt;="2","At Risk","Others")))))))))</f>
        <v>Lost</v>
      </c>
    </row>
    <row r="1203" spans="1:41" x14ac:dyDescent="0.3">
      <c r="A1203">
        <v>450</v>
      </c>
      <c r="B1203">
        <v>1958</v>
      </c>
      <c r="C1203" t="s">
        <v>41</v>
      </c>
      <c r="D1203" t="s">
        <v>35</v>
      </c>
      <c r="E1203">
        <v>42315</v>
      </c>
      <c r="F1203">
        <v>0</v>
      </c>
      <c r="G1203">
        <v>1</v>
      </c>
      <c r="H1203" s="1">
        <v>41467</v>
      </c>
      <c r="I1203">
        <v>90</v>
      </c>
      <c r="J1203">
        <v>67</v>
      </c>
      <c r="K1203">
        <v>15</v>
      </c>
      <c r="L1203">
        <v>80</v>
      </c>
      <c r="M1203">
        <v>17</v>
      </c>
      <c r="N1203">
        <v>11</v>
      </c>
      <c r="O1203">
        <v>80</v>
      </c>
      <c r="P1203">
        <v>3</v>
      </c>
      <c r="Q1203">
        <v>1</v>
      </c>
      <c r="R1203">
        <v>4</v>
      </c>
      <c r="S1203">
        <v>4</v>
      </c>
      <c r="T1203">
        <v>3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 t="s">
        <v>34</v>
      </c>
      <c r="AC1203" s="13">
        <f>SUM(Table13[[#This Row],[MntWines]:[MntGoldProds]])</f>
        <v>270</v>
      </c>
      <c r="AD1203" s="13">
        <f>AVERAGE(Table13[[#This Row],[MntWines]:[MntGoldProds]])</f>
        <v>45</v>
      </c>
      <c r="AG1203">
        <f>SUM(Table13[[#This Row],[NumDealsPurchases]:[NumStorePurchases]])</f>
        <v>12</v>
      </c>
      <c r="AH1203" s="14">
        <f>44232-Table13[[#This Row],[Dt_Customer]]</f>
        <v>2765</v>
      </c>
      <c r="AJ1203" s="13">
        <f>Table13[[#This Row],[NumDealsPurchases]]/Table13[[#This Row],[Total Number of Purchases]]*100</f>
        <v>25</v>
      </c>
      <c r="AK1203">
        <f>6-ROUNDUP(_xlfn.PERCENTRANK.INC(Table13[Recency],Table13[[#This Row],[Recency]])*5, 0)</f>
        <v>1</v>
      </c>
      <c r="AL1203" s="15">
        <f>ROUNDUP(_xlfn.PERCENTRANK.INC(Table13[Total Number of Purchases],Table13[[#This Row],[Total Number of Purchases]])*5,0)</f>
        <v>3</v>
      </c>
      <c r="AM1203" s="15">
        <f>ROUNDUP(_xlfn.PERCENTRANK.INC(Table13[Total Spend],Table13[[#This Row],[Total Spend]])*5,0)</f>
        <v>3</v>
      </c>
      <c r="AN1203" s="15" t="str">
        <f>Table13[[#This Row],[Recency Score]]&amp;Table13[[#This Row],[Frequency Score]]&amp;Table13[[#This Row],[Monetary Score]]</f>
        <v>133</v>
      </c>
      <c r="AO1203" s="15" t="str">
        <f>IF(AN1203="555","Champions",
IF(AND(LEFT(AN1203,1)="5", MID(AN1203,2,1)&gt;="3"),"Loyal Customers",
IF(MID(AN1203,2,1)="5","Frequent Buyers",
IF(RIGHT(AN1203,1)="5","Big Spenders",
IF(LEFT(AN1203,1)="4","Potential Loyalists",
IF(LEFT(AN1203,1)="3","Needs Attention",
IF(LEFT(AN1203,1)="2","About to Sleep",
IF(LEFT(AN1203,1)="1","Lost",
IF(LEFT(AN1203,1)&lt;="2","At Risk","Others")))))))))</f>
        <v>Lost</v>
      </c>
    </row>
    <row r="1204" spans="1:41" x14ac:dyDescent="0.3">
      <c r="A1204">
        <v>5234</v>
      </c>
      <c r="B1204">
        <v>1967</v>
      </c>
      <c r="C1204" t="s">
        <v>38</v>
      </c>
      <c r="D1204" t="s">
        <v>35</v>
      </c>
      <c r="E1204">
        <v>30753</v>
      </c>
      <c r="F1204">
        <v>1</v>
      </c>
      <c r="G1204">
        <v>1</v>
      </c>
      <c r="H1204" s="1">
        <v>41466</v>
      </c>
      <c r="I1204">
        <v>85</v>
      </c>
      <c r="J1204">
        <v>12</v>
      </c>
      <c r="K1204">
        <v>5</v>
      </c>
      <c r="L1204">
        <v>25</v>
      </c>
      <c r="M1204">
        <v>0</v>
      </c>
      <c r="N1204">
        <v>9</v>
      </c>
      <c r="O1204">
        <v>30</v>
      </c>
      <c r="P1204">
        <v>2</v>
      </c>
      <c r="Q1204">
        <v>1</v>
      </c>
      <c r="R1204">
        <v>1</v>
      </c>
      <c r="S1204">
        <v>3</v>
      </c>
      <c r="T1204">
        <v>5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 t="s">
        <v>32</v>
      </c>
      <c r="AC1204" s="13">
        <f>SUM(Table13[[#This Row],[MntWines]:[MntGoldProds]])</f>
        <v>81</v>
      </c>
      <c r="AD1204" s="13">
        <f>AVERAGE(Table13[[#This Row],[MntWines]:[MntGoldProds]])</f>
        <v>13.5</v>
      </c>
      <c r="AG1204">
        <f>SUM(Table13[[#This Row],[NumDealsPurchases]:[NumStorePurchases]])</f>
        <v>7</v>
      </c>
      <c r="AH1204" s="14">
        <f>44232-Table13[[#This Row],[Dt_Customer]]</f>
        <v>2766</v>
      </c>
      <c r="AJ1204" s="13">
        <f>Table13[[#This Row],[NumDealsPurchases]]/Table13[[#This Row],[Total Number of Purchases]]*100</f>
        <v>28.571428571428569</v>
      </c>
      <c r="AK1204">
        <f>6-ROUNDUP(_xlfn.PERCENTRANK.INC(Table13[Recency],Table13[[#This Row],[Recency]])*5, 0)</f>
        <v>1</v>
      </c>
      <c r="AL1204" s="15">
        <f>ROUNDUP(_xlfn.PERCENTRANK.INC(Table13[Total Number of Purchases],Table13[[#This Row],[Total Number of Purchases]])*5,0)</f>
        <v>1</v>
      </c>
      <c r="AM1204" s="15">
        <f>ROUNDUP(_xlfn.PERCENTRANK.INC(Table13[Total Spend],Table13[[#This Row],[Total Spend]])*5,0)</f>
        <v>2</v>
      </c>
      <c r="AN1204" s="15" t="str">
        <f>Table13[[#This Row],[Recency Score]]&amp;Table13[[#This Row],[Frequency Score]]&amp;Table13[[#This Row],[Monetary Score]]</f>
        <v>112</v>
      </c>
      <c r="AO1204" s="15" t="str">
        <f>IF(AN1204="555","Champions",
IF(AND(LEFT(AN1204,1)="5", MID(AN1204,2,1)&gt;="3"),"Loyal Customers",
IF(MID(AN1204,2,1)="5","Frequent Buyers",
IF(RIGHT(AN1204,1)="5","Big Spenders",
IF(LEFT(AN1204,1)="4","Potential Loyalists",
IF(LEFT(AN1204,1)="3","Needs Attention",
IF(LEFT(AN1204,1)="2","About to Sleep",
IF(LEFT(AN1204,1)="1","Lost",
IF(LEFT(AN1204,1)&lt;="2","At Risk","Others")))))))))</f>
        <v>Lost</v>
      </c>
    </row>
    <row r="1205" spans="1:41" hidden="1" x14ac:dyDescent="0.3">
      <c r="A1205">
        <v>8720</v>
      </c>
      <c r="B1205">
        <v>1978</v>
      </c>
      <c r="C1205" t="s">
        <v>38</v>
      </c>
      <c r="D1205" t="s">
        <v>35</v>
      </c>
      <c r="F1205">
        <v>0</v>
      </c>
      <c r="G1205">
        <v>0</v>
      </c>
      <c r="H1205" s="1">
        <v>41133</v>
      </c>
      <c r="I1205">
        <v>53</v>
      </c>
      <c r="J1205">
        <v>32</v>
      </c>
      <c r="K1205">
        <v>2</v>
      </c>
      <c r="L1205">
        <v>1607</v>
      </c>
      <c r="M1205">
        <v>12</v>
      </c>
      <c r="N1205">
        <v>4</v>
      </c>
      <c r="O1205">
        <v>22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 t="s">
        <v>40</v>
      </c>
      <c r="AC1205">
        <f>SUM(Table13[[#This Row],[MntWines]:[MntGoldProds]])</f>
        <v>1679</v>
      </c>
      <c r="AD1205">
        <f>AVERAGE(Table13[[#This Row],[MntWines]:[MntGoldProds]])</f>
        <v>279.83333333333331</v>
      </c>
      <c r="AG1205">
        <f>SUM(Table13[[#This Row],[NumDealsPurchases]:[NumStorePurchases]])</f>
        <v>1</v>
      </c>
      <c r="AH1205" s="1">
        <f>44232-Table13[[#This Row],[Dt_Customer]]</f>
        <v>3099</v>
      </c>
      <c r="AJ1205">
        <f>Table13[[#This Row],[NumDealsPurchases]]/Table13[[#This Row],[Total Number of Purchases]]*100</f>
        <v>0</v>
      </c>
      <c r="AK1205">
        <f>6-ROUNDUP(_xlfn.PERCENTRANK.INC(Table13[Recency],Table13[[#This Row],[Recency]])*5, 0)</f>
        <v>3</v>
      </c>
      <c r="AL1205" s="15">
        <f>ROUNDUP(_xlfn.PERCENTRANK.INC(Table13[Total Number of Purchases],Table13[[#This Row],[Total Number of Purchases]])*5,0)</f>
        <v>1</v>
      </c>
      <c r="AM1205" s="15">
        <f>ROUNDUP(_xlfn.PERCENTRANK.INC(Table13[Total Spend],Table13[[#This Row],[Total Spend]])*5,0)</f>
        <v>5</v>
      </c>
      <c r="AN1205" s="15" t="str">
        <f>Table13[[#This Row],[Recency Score]]&amp;Table13[[#This Row],[Frequency Score]]&amp;Table13[[#This Row],[Monetary Score]]</f>
        <v>315</v>
      </c>
      <c r="AO1205" s="15" t="str">
        <f>IF(AN1205="555","Champions",
IF(AND(LEFT(AN1205,1)="5", MID(AN1205,2,1)&gt;="3"),"Loyal Customers",
IF(MID(AN1205,2,1)="5","Frequent Buyers",
IF(RIGHT(AN1205,1)="5","Big Spenders",
IF(LEFT(AN1205,1)="4","Potential Loyalists",
IF(LEFT(AN1205,1)="3","Needs Attention",
IF(LEFT(AN1205,1)="2","About to Sleep",
IF(LEFT(AN1205,1)="1","Lost",
IF(LEFT(AN1205,1)&lt;="2","At Risk","Others")))))))))</f>
        <v>Big Spenders</v>
      </c>
    </row>
    <row r="1206" spans="1:41" x14ac:dyDescent="0.3">
      <c r="A1206">
        <v>5253</v>
      </c>
      <c r="B1206">
        <v>1956</v>
      </c>
      <c r="C1206" t="s">
        <v>41</v>
      </c>
      <c r="D1206" t="s">
        <v>35</v>
      </c>
      <c r="E1206">
        <v>54603</v>
      </c>
      <c r="F1206">
        <v>1</v>
      </c>
      <c r="G1206">
        <v>1</v>
      </c>
      <c r="H1206" s="1">
        <v>41464</v>
      </c>
      <c r="I1206">
        <v>85</v>
      </c>
      <c r="J1206">
        <v>145</v>
      </c>
      <c r="K1206">
        <v>13</v>
      </c>
      <c r="L1206">
        <v>46</v>
      </c>
      <c r="M1206">
        <v>17</v>
      </c>
      <c r="N1206">
        <v>2</v>
      </c>
      <c r="O1206">
        <v>4</v>
      </c>
      <c r="P1206">
        <v>6</v>
      </c>
      <c r="Q1206">
        <v>4</v>
      </c>
      <c r="R1206">
        <v>2</v>
      </c>
      <c r="S1206">
        <v>4</v>
      </c>
      <c r="T1206">
        <v>7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 t="s">
        <v>30</v>
      </c>
      <c r="AC1206" s="13">
        <f>SUM(Table13[[#This Row],[MntWines]:[MntGoldProds]])</f>
        <v>227</v>
      </c>
      <c r="AD1206" s="13">
        <f>AVERAGE(Table13[[#This Row],[MntWines]:[MntGoldProds]])</f>
        <v>37.833333333333336</v>
      </c>
      <c r="AG1206">
        <f>SUM(Table13[[#This Row],[NumDealsPurchases]:[NumStorePurchases]])</f>
        <v>16</v>
      </c>
      <c r="AH1206" s="14">
        <f>44232-Table13[[#This Row],[Dt_Customer]]</f>
        <v>2768</v>
      </c>
      <c r="AJ1206" s="13">
        <f>Table13[[#This Row],[NumDealsPurchases]]/Table13[[#This Row],[Total Number of Purchases]]*100</f>
        <v>37.5</v>
      </c>
      <c r="AK1206">
        <f>6-ROUNDUP(_xlfn.PERCENTRANK.INC(Table13[Recency],Table13[[#This Row],[Recency]])*5, 0)</f>
        <v>1</v>
      </c>
      <c r="AL1206" s="15">
        <f>ROUNDUP(_xlfn.PERCENTRANK.INC(Table13[Total Number of Purchases],Table13[[#This Row],[Total Number of Purchases]])*5,0)</f>
        <v>3</v>
      </c>
      <c r="AM1206" s="15">
        <f>ROUNDUP(_xlfn.PERCENTRANK.INC(Table13[Total Spend],Table13[[#This Row],[Total Spend]])*5,0)</f>
        <v>3</v>
      </c>
      <c r="AN1206" s="15" t="str">
        <f>Table13[[#This Row],[Recency Score]]&amp;Table13[[#This Row],[Frequency Score]]&amp;Table13[[#This Row],[Monetary Score]]</f>
        <v>133</v>
      </c>
      <c r="AO1206" s="15" t="str">
        <f>IF(AN1206="555","Champions",
IF(AND(LEFT(AN1206,1)="5", MID(AN1206,2,1)&gt;="3"),"Loyal Customers",
IF(MID(AN1206,2,1)="5","Frequent Buyers",
IF(RIGHT(AN1206,1)="5","Big Spenders",
IF(LEFT(AN1206,1)="4","Potential Loyalists",
IF(LEFT(AN1206,1)="3","Needs Attention",
IF(LEFT(AN1206,1)="2","About to Sleep",
IF(LEFT(AN1206,1)="1","Lost",
IF(LEFT(AN1206,1)&lt;="2","At Risk","Others")))))))))</f>
        <v>Lost</v>
      </c>
    </row>
    <row r="1207" spans="1:41" x14ac:dyDescent="0.3">
      <c r="A1207">
        <v>6663</v>
      </c>
      <c r="B1207">
        <v>1940</v>
      </c>
      <c r="C1207" t="s">
        <v>37</v>
      </c>
      <c r="D1207" t="s">
        <v>31</v>
      </c>
      <c r="E1207">
        <v>51141</v>
      </c>
      <c r="F1207">
        <v>0</v>
      </c>
      <c r="G1207">
        <v>0</v>
      </c>
      <c r="H1207" s="1">
        <v>41463</v>
      </c>
      <c r="I1207">
        <v>96</v>
      </c>
      <c r="J1207">
        <v>144</v>
      </c>
      <c r="K1207">
        <v>0</v>
      </c>
      <c r="L1207">
        <v>7</v>
      </c>
      <c r="M1207">
        <v>0</v>
      </c>
      <c r="N1207">
        <v>0</v>
      </c>
      <c r="O1207">
        <v>6</v>
      </c>
      <c r="P1207">
        <v>1</v>
      </c>
      <c r="Q1207">
        <v>3</v>
      </c>
      <c r="R1207">
        <v>1</v>
      </c>
      <c r="S1207">
        <v>4</v>
      </c>
      <c r="T1207">
        <v>5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30</v>
      </c>
      <c r="AC1207" s="13">
        <f>SUM(Table13[[#This Row],[MntWines]:[MntGoldProds]])</f>
        <v>157</v>
      </c>
      <c r="AD1207" s="13">
        <f>AVERAGE(Table13[[#This Row],[MntWines]:[MntGoldProds]])</f>
        <v>26.166666666666668</v>
      </c>
      <c r="AG1207">
        <f>SUM(Table13[[#This Row],[NumDealsPurchases]:[NumStorePurchases]])</f>
        <v>9</v>
      </c>
      <c r="AH1207" s="14">
        <f>44232-Table13[[#This Row],[Dt_Customer]]</f>
        <v>2769</v>
      </c>
      <c r="AJ1207" s="13">
        <f>Table13[[#This Row],[NumDealsPurchases]]/Table13[[#This Row],[Total Number of Purchases]]*100</f>
        <v>11.111111111111111</v>
      </c>
      <c r="AK1207">
        <f>6-ROUNDUP(_xlfn.PERCENTRANK.INC(Table13[Recency],Table13[[#This Row],[Recency]])*5, 0)</f>
        <v>1</v>
      </c>
      <c r="AL1207" s="15">
        <f>ROUNDUP(_xlfn.PERCENTRANK.INC(Table13[Total Number of Purchases],Table13[[#This Row],[Total Number of Purchases]])*5,0)</f>
        <v>2</v>
      </c>
      <c r="AM1207" s="15">
        <f>ROUNDUP(_xlfn.PERCENTRANK.INC(Table13[Total Spend],Table13[[#This Row],[Total Spend]])*5,0)</f>
        <v>2</v>
      </c>
      <c r="AN1207" s="15" t="str">
        <f>Table13[[#This Row],[Recency Score]]&amp;Table13[[#This Row],[Frequency Score]]&amp;Table13[[#This Row],[Monetary Score]]</f>
        <v>122</v>
      </c>
      <c r="AO1207" s="15" t="str">
        <f>IF(AN1207="555","Champions",
IF(AND(LEFT(AN1207,1)="5", MID(AN1207,2,1)&gt;="3"),"Loyal Customers",
IF(MID(AN1207,2,1)="5","Frequent Buyers",
IF(RIGHT(AN1207,1)="5","Big Spenders",
IF(LEFT(AN1207,1)="4","Potential Loyalists",
IF(LEFT(AN1207,1)="3","Needs Attention",
IF(LEFT(AN1207,1)="2","About to Sleep",
IF(LEFT(AN1207,1)="1","Lost",
IF(LEFT(AN1207,1)&lt;="2","At Risk","Others")))))))))</f>
        <v>Lost</v>
      </c>
    </row>
    <row r="1208" spans="1:41" x14ac:dyDescent="0.3">
      <c r="A1208">
        <v>2445</v>
      </c>
      <c r="B1208">
        <v>1974</v>
      </c>
      <c r="C1208" t="s">
        <v>37</v>
      </c>
      <c r="D1208" t="s">
        <v>35</v>
      </c>
      <c r="E1208">
        <v>28440</v>
      </c>
      <c r="F1208">
        <v>1</v>
      </c>
      <c r="G1208">
        <v>0</v>
      </c>
      <c r="H1208" s="1">
        <v>41462</v>
      </c>
      <c r="I1208">
        <v>87</v>
      </c>
      <c r="J1208">
        <v>38</v>
      </c>
      <c r="K1208">
        <v>1</v>
      </c>
      <c r="L1208">
        <v>24</v>
      </c>
      <c r="M1208">
        <v>0</v>
      </c>
      <c r="N1208">
        <v>0</v>
      </c>
      <c r="O1208">
        <v>0</v>
      </c>
      <c r="P1208">
        <v>1</v>
      </c>
      <c r="Q1208">
        <v>2</v>
      </c>
      <c r="R1208">
        <v>0</v>
      </c>
      <c r="S1208">
        <v>3</v>
      </c>
      <c r="T1208">
        <v>8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 t="s">
        <v>30</v>
      </c>
      <c r="AC1208" s="13">
        <f>SUM(Table13[[#This Row],[MntWines]:[MntGoldProds]])</f>
        <v>63</v>
      </c>
      <c r="AD1208" s="13">
        <f>AVERAGE(Table13[[#This Row],[MntWines]:[MntGoldProds]])</f>
        <v>10.5</v>
      </c>
      <c r="AG1208">
        <f>SUM(Table13[[#This Row],[NumDealsPurchases]:[NumStorePurchases]])</f>
        <v>6</v>
      </c>
      <c r="AH1208" s="14">
        <f>44232-Table13[[#This Row],[Dt_Customer]]</f>
        <v>2770</v>
      </c>
      <c r="AJ1208" s="13">
        <f>Table13[[#This Row],[NumDealsPurchases]]/Table13[[#This Row],[Total Number of Purchases]]*100</f>
        <v>16.666666666666664</v>
      </c>
      <c r="AK1208">
        <f>6-ROUNDUP(_xlfn.PERCENTRANK.INC(Table13[Recency],Table13[[#This Row],[Recency]])*5, 0)</f>
        <v>1</v>
      </c>
      <c r="AL1208" s="15">
        <f>ROUNDUP(_xlfn.PERCENTRANK.INC(Table13[Total Number of Purchases],Table13[[#This Row],[Total Number of Purchases]])*5,0)</f>
        <v>1</v>
      </c>
      <c r="AM1208" s="15">
        <f>ROUNDUP(_xlfn.PERCENTRANK.INC(Table13[Total Spend],Table13[[#This Row],[Total Spend]])*5,0)</f>
        <v>2</v>
      </c>
      <c r="AN1208" s="15" t="str">
        <f>Table13[[#This Row],[Recency Score]]&amp;Table13[[#This Row],[Frequency Score]]&amp;Table13[[#This Row],[Monetary Score]]</f>
        <v>112</v>
      </c>
      <c r="AO1208" s="15" t="str">
        <f>IF(AN1208="555","Champions",
IF(AND(LEFT(AN1208,1)="5", MID(AN1208,2,1)&gt;="3"),"Loyal Customers",
IF(MID(AN1208,2,1)="5","Frequent Buyers",
IF(RIGHT(AN1208,1)="5","Big Spenders",
IF(LEFT(AN1208,1)="4","Potential Loyalists",
IF(LEFT(AN1208,1)="3","Needs Attention",
IF(LEFT(AN1208,1)="2","About to Sleep",
IF(LEFT(AN1208,1)="1","Lost",
IF(LEFT(AN1208,1)&lt;="2","At Risk","Others")))))))))</f>
        <v>Lost</v>
      </c>
    </row>
    <row r="1209" spans="1:41" x14ac:dyDescent="0.3">
      <c r="A1209">
        <v>5316</v>
      </c>
      <c r="B1209">
        <v>1976</v>
      </c>
      <c r="C1209" t="s">
        <v>41</v>
      </c>
      <c r="D1209" t="s">
        <v>35</v>
      </c>
      <c r="E1209">
        <v>21024</v>
      </c>
      <c r="F1209">
        <v>0</v>
      </c>
      <c r="G1209">
        <v>0</v>
      </c>
      <c r="H1209" s="1">
        <v>41459</v>
      </c>
      <c r="I1209">
        <v>89</v>
      </c>
      <c r="J1209">
        <v>36</v>
      </c>
      <c r="K1209">
        <v>4</v>
      </c>
      <c r="L1209">
        <v>18</v>
      </c>
      <c r="M1209">
        <v>6</v>
      </c>
      <c r="N1209">
        <v>2</v>
      </c>
      <c r="O1209">
        <v>18</v>
      </c>
      <c r="P1209">
        <v>1</v>
      </c>
      <c r="Q1209">
        <v>2</v>
      </c>
      <c r="R1209">
        <v>0</v>
      </c>
      <c r="S1209">
        <v>4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 t="s">
        <v>30</v>
      </c>
      <c r="AC1209" s="13">
        <f>SUM(Table13[[#This Row],[MntWines]:[MntGoldProds]])</f>
        <v>84</v>
      </c>
      <c r="AD1209" s="13">
        <f>AVERAGE(Table13[[#This Row],[MntWines]:[MntGoldProds]])</f>
        <v>14</v>
      </c>
      <c r="AG1209">
        <f>SUM(Table13[[#This Row],[NumDealsPurchases]:[NumStorePurchases]])</f>
        <v>7</v>
      </c>
      <c r="AH1209" s="14">
        <f>44232-Table13[[#This Row],[Dt_Customer]]</f>
        <v>2773</v>
      </c>
      <c r="AJ1209" s="13">
        <f>Table13[[#This Row],[NumDealsPurchases]]/Table13[[#This Row],[Total Number of Purchases]]*100</f>
        <v>14.285714285714285</v>
      </c>
      <c r="AK1209">
        <f>6-ROUNDUP(_xlfn.PERCENTRANK.INC(Table13[Recency],Table13[[#This Row],[Recency]])*5, 0)</f>
        <v>1</v>
      </c>
      <c r="AL1209" s="15">
        <f>ROUNDUP(_xlfn.PERCENTRANK.INC(Table13[Total Number of Purchases],Table13[[#This Row],[Total Number of Purchases]])*5,0)</f>
        <v>1</v>
      </c>
      <c r="AM1209" s="15">
        <f>ROUNDUP(_xlfn.PERCENTRANK.INC(Table13[Total Spend],Table13[[#This Row],[Total Spend]])*5,0)</f>
        <v>2</v>
      </c>
      <c r="AN1209" s="15" t="str">
        <f>Table13[[#This Row],[Recency Score]]&amp;Table13[[#This Row],[Frequency Score]]&amp;Table13[[#This Row],[Monetary Score]]</f>
        <v>112</v>
      </c>
      <c r="AO1209" s="15" t="str">
        <f>IF(AN1209="555","Champions",
IF(AND(LEFT(AN1209,1)="5", MID(AN1209,2,1)&gt;="3"),"Loyal Customers",
IF(MID(AN1209,2,1)="5","Frequent Buyers",
IF(RIGHT(AN1209,1)="5","Big Spenders",
IF(LEFT(AN1209,1)="4","Potential Loyalists",
IF(LEFT(AN1209,1)="3","Needs Attention",
IF(LEFT(AN1209,1)="2","About to Sleep",
IF(LEFT(AN1209,1)="1","Lost",
IF(LEFT(AN1209,1)&lt;="2","At Risk","Others")))))))))</f>
        <v>Lost</v>
      </c>
    </row>
    <row r="1210" spans="1:41" x14ac:dyDescent="0.3">
      <c r="A1210">
        <v>5346</v>
      </c>
      <c r="B1210">
        <v>1973</v>
      </c>
      <c r="C1210" t="s">
        <v>38</v>
      </c>
      <c r="D1210" t="s">
        <v>33</v>
      </c>
      <c r="E1210">
        <v>23559</v>
      </c>
      <c r="F1210">
        <v>1</v>
      </c>
      <c r="G1210">
        <v>0</v>
      </c>
      <c r="H1210" s="1">
        <v>41458</v>
      </c>
      <c r="I1210">
        <v>87</v>
      </c>
      <c r="J1210">
        <v>25</v>
      </c>
      <c r="K1210">
        <v>5</v>
      </c>
      <c r="L1210">
        <v>19</v>
      </c>
      <c r="M1210">
        <v>7</v>
      </c>
      <c r="N1210">
        <v>0</v>
      </c>
      <c r="O1210">
        <v>23</v>
      </c>
      <c r="P1210">
        <v>3</v>
      </c>
      <c r="Q1210">
        <v>3</v>
      </c>
      <c r="R1210">
        <v>0</v>
      </c>
      <c r="S1210">
        <v>3</v>
      </c>
      <c r="T1210">
        <v>7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 t="s">
        <v>39</v>
      </c>
      <c r="AC1210" s="13">
        <f>SUM(Table13[[#This Row],[MntWines]:[MntGoldProds]])</f>
        <v>79</v>
      </c>
      <c r="AD1210" s="13">
        <f>AVERAGE(Table13[[#This Row],[MntWines]:[MntGoldProds]])</f>
        <v>13.166666666666666</v>
      </c>
      <c r="AG1210">
        <f>SUM(Table13[[#This Row],[NumDealsPurchases]:[NumStorePurchases]])</f>
        <v>9</v>
      </c>
      <c r="AH1210" s="14">
        <f>44232-Table13[[#This Row],[Dt_Customer]]</f>
        <v>2774</v>
      </c>
      <c r="AJ1210" s="13">
        <f>Table13[[#This Row],[NumDealsPurchases]]/Table13[[#This Row],[Total Number of Purchases]]*100</f>
        <v>33.333333333333329</v>
      </c>
      <c r="AK1210">
        <f>6-ROUNDUP(_xlfn.PERCENTRANK.INC(Table13[Recency],Table13[[#This Row],[Recency]])*5, 0)</f>
        <v>1</v>
      </c>
      <c r="AL1210" s="15">
        <f>ROUNDUP(_xlfn.PERCENTRANK.INC(Table13[Total Number of Purchases],Table13[[#This Row],[Total Number of Purchases]])*5,0)</f>
        <v>2</v>
      </c>
      <c r="AM1210" s="15">
        <f>ROUNDUP(_xlfn.PERCENTRANK.INC(Table13[Total Spend],Table13[[#This Row],[Total Spend]])*5,0)</f>
        <v>2</v>
      </c>
      <c r="AN1210" s="15" t="str">
        <f>Table13[[#This Row],[Recency Score]]&amp;Table13[[#This Row],[Frequency Score]]&amp;Table13[[#This Row],[Monetary Score]]</f>
        <v>122</v>
      </c>
      <c r="AO1210" s="15" t="str">
        <f>IF(AN1210="555","Champions",
IF(AND(LEFT(AN1210,1)="5", MID(AN1210,2,1)&gt;="3"),"Loyal Customers",
IF(MID(AN1210,2,1)="5","Frequent Buyers",
IF(RIGHT(AN1210,1)="5","Big Spenders",
IF(LEFT(AN1210,1)="4","Potential Loyalists",
IF(LEFT(AN1210,1)="3","Needs Attention",
IF(LEFT(AN1210,1)="2","About to Sleep",
IF(LEFT(AN1210,1)="1","Lost",
IF(LEFT(AN1210,1)&lt;="2","At Risk","Others")))))))))</f>
        <v>Lost</v>
      </c>
    </row>
    <row r="1211" spans="1:41" x14ac:dyDescent="0.3">
      <c r="A1211">
        <v>520</v>
      </c>
      <c r="B1211">
        <v>1974</v>
      </c>
      <c r="C1211" t="s">
        <v>28</v>
      </c>
      <c r="D1211" t="s">
        <v>33</v>
      </c>
      <c r="E1211">
        <v>34421</v>
      </c>
      <c r="F1211">
        <v>1</v>
      </c>
      <c r="G1211">
        <v>0</v>
      </c>
      <c r="H1211" s="1">
        <v>41456</v>
      </c>
      <c r="I1211">
        <v>81</v>
      </c>
      <c r="J1211">
        <v>3</v>
      </c>
      <c r="K1211">
        <v>3</v>
      </c>
      <c r="L1211">
        <v>7</v>
      </c>
      <c r="M1211">
        <v>6</v>
      </c>
      <c r="N1211">
        <v>2</v>
      </c>
      <c r="O1211">
        <v>9</v>
      </c>
      <c r="P1211">
        <v>1</v>
      </c>
      <c r="Q1211">
        <v>1</v>
      </c>
      <c r="R1211">
        <v>0</v>
      </c>
      <c r="S1211">
        <v>2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 t="s">
        <v>30</v>
      </c>
      <c r="AC1211" s="13">
        <f>SUM(Table13[[#This Row],[MntWines]:[MntGoldProds]])</f>
        <v>30</v>
      </c>
      <c r="AD1211" s="13">
        <f>AVERAGE(Table13[[#This Row],[MntWines]:[MntGoldProds]])</f>
        <v>5</v>
      </c>
      <c r="AG1211">
        <f>SUM(Table13[[#This Row],[NumDealsPurchases]:[NumStorePurchases]])</f>
        <v>4</v>
      </c>
      <c r="AH1211" s="14">
        <f>44232-Table13[[#This Row],[Dt_Customer]]</f>
        <v>2776</v>
      </c>
      <c r="AJ1211" s="13">
        <f>Table13[[#This Row],[NumDealsPurchases]]/Table13[[#This Row],[Total Number of Purchases]]*100</f>
        <v>25</v>
      </c>
      <c r="AK1211">
        <f>6-ROUNDUP(_xlfn.PERCENTRANK.INC(Table13[Recency],Table13[[#This Row],[Recency]])*5, 0)</f>
        <v>1</v>
      </c>
      <c r="AL1211" s="15">
        <f>ROUNDUP(_xlfn.PERCENTRANK.INC(Table13[Total Number of Purchases],Table13[[#This Row],[Total Number of Purchases]])*5,0)</f>
        <v>1</v>
      </c>
      <c r="AM1211" s="15">
        <f>ROUNDUP(_xlfn.PERCENTRANK.INC(Table13[Total Spend],Table13[[#This Row],[Total Spend]])*5,0)</f>
        <v>1</v>
      </c>
      <c r="AN1211" s="15" t="str">
        <f>Table13[[#This Row],[Recency Score]]&amp;Table13[[#This Row],[Frequency Score]]&amp;Table13[[#This Row],[Monetary Score]]</f>
        <v>111</v>
      </c>
      <c r="AO1211" s="15" t="str">
        <f>IF(AN1211="555","Champions",
IF(AND(LEFT(AN1211,1)="5", MID(AN1211,2,1)&gt;="3"),"Loyal Customers",
IF(MID(AN1211,2,1)="5","Frequent Buyers",
IF(RIGHT(AN1211,1)="5","Big Spenders",
IF(LEFT(AN1211,1)="4","Potential Loyalists",
IF(LEFT(AN1211,1)="3","Needs Attention",
IF(LEFT(AN1211,1)="2","About to Sleep",
IF(LEFT(AN1211,1)="1","Lost",
IF(LEFT(AN1211,1)&lt;="2","At Risk","Others")))))))))</f>
        <v>Lost</v>
      </c>
    </row>
    <row r="1212" spans="1:41" x14ac:dyDescent="0.3">
      <c r="A1212">
        <v>8372</v>
      </c>
      <c r="B1212">
        <v>1974</v>
      </c>
      <c r="C1212" t="s">
        <v>28</v>
      </c>
      <c r="D1212" t="s">
        <v>33</v>
      </c>
      <c r="E1212">
        <v>34421</v>
      </c>
      <c r="F1212">
        <v>1</v>
      </c>
      <c r="G1212">
        <v>0</v>
      </c>
      <c r="H1212" s="1">
        <v>41456</v>
      </c>
      <c r="I1212">
        <v>81</v>
      </c>
      <c r="J1212">
        <v>3</v>
      </c>
      <c r="K1212">
        <v>3</v>
      </c>
      <c r="L1212">
        <v>7</v>
      </c>
      <c r="M1212">
        <v>6</v>
      </c>
      <c r="N1212">
        <v>2</v>
      </c>
      <c r="O1212">
        <v>9</v>
      </c>
      <c r="P1212">
        <v>1</v>
      </c>
      <c r="Q1212">
        <v>1</v>
      </c>
      <c r="R1212">
        <v>0</v>
      </c>
      <c r="S1212">
        <v>2</v>
      </c>
      <c r="T1212">
        <v>7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 t="s">
        <v>43</v>
      </c>
      <c r="AC1212" s="13">
        <f>SUM(Table13[[#This Row],[MntWines]:[MntGoldProds]])</f>
        <v>30</v>
      </c>
      <c r="AD1212" s="13">
        <f>AVERAGE(Table13[[#This Row],[MntWines]:[MntGoldProds]])</f>
        <v>5</v>
      </c>
      <c r="AG1212">
        <f>SUM(Table13[[#This Row],[NumDealsPurchases]:[NumStorePurchases]])</f>
        <v>4</v>
      </c>
      <c r="AH1212" s="14">
        <f>44232-Table13[[#This Row],[Dt_Customer]]</f>
        <v>2776</v>
      </c>
      <c r="AJ1212" s="13">
        <f>Table13[[#This Row],[NumDealsPurchases]]/Table13[[#This Row],[Total Number of Purchases]]*100</f>
        <v>25</v>
      </c>
      <c r="AK1212">
        <f>6-ROUNDUP(_xlfn.PERCENTRANK.INC(Table13[Recency],Table13[[#This Row],[Recency]])*5, 0)</f>
        <v>1</v>
      </c>
      <c r="AL1212" s="15">
        <f>ROUNDUP(_xlfn.PERCENTRANK.INC(Table13[Total Number of Purchases],Table13[[#This Row],[Total Number of Purchases]])*5,0)</f>
        <v>1</v>
      </c>
      <c r="AM1212" s="15">
        <f>ROUNDUP(_xlfn.PERCENTRANK.INC(Table13[Total Spend],Table13[[#This Row],[Total Spend]])*5,0)</f>
        <v>1</v>
      </c>
      <c r="AN1212" s="15" t="str">
        <f>Table13[[#This Row],[Recency Score]]&amp;Table13[[#This Row],[Frequency Score]]&amp;Table13[[#This Row],[Monetary Score]]</f>
        <v>111</v>
      </c>
      <c r="AO1212" s="15" t="str">
        <f>IF(AN1212="555","Champions",
IF(AND(LEFT(AN1212,1)="5", MID(AN1212,2,1)&gt;="3"),"Loyal Customers",
IF(MID(AN1212,2,1)="5","Frequent Buyers",
IF(RIGHT(AN1212,1)="5","Big Spenders",
IF(LEFT(AN1212,1)="4","Potential Loyalists",
IF(LEFT(AN1212,1)="3","Needs Attention",
IF(LEFT(AN1212,1)="2","About to Sleep",
IF(LEFT(AN1212,1)="1","Lost",
IF(LEFT(AN1212,1)&lt;="2","At Risk","Others")))))))))</f>
        <v>Lost</v>
      </c>
    </row>
    <row r="1213" spans="1:41" x14ac:dyDescent="0.3">
      <c r="A1213">
        <v>7325</v>
      </c>
      <c r="B1213">
        <v>1986</v>
      </c>
      <c r="C1213" t="s">
        <v>37</v>
      </c>
      <c r="D1213" t="s">
        <v>35</v>
      </c>
      <c r="E1213">
        <v>38197</v>
      </c>
      <c r="F1213">
        <v>1</v>
      </c>
      <c r="G1213">
        <v>0</v>
      </c>
      <c r="H1213" s="1">
        <v>41454</v>
      </c>
      <c r="I1213">
        <v>86</v>
      </c>
      <c r="J1213">
        <v>23</v>
      </c>
      <c r="K1213">
        <v>0</v>
      </c>
      <c r="L1213">
        <v>11</v>
      </c>
      <c r="M1213">
        <v>2</v>
      </c>
      <c r="N1213">
        <v>1</v>
      </c>
      <c r="O1213">
        <v>3</v>
      </c>
      <c r="P1213">
        <v>1</v>
      </c>
      <c r="Q1213">
        <v>1</v>
      </c>
      <c r="R1213">
        <v>0</v>
      </c>
      <c r="S1213">
        <v>3</v>
      </c>
      <c r="T1213">
        <v>5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 t="s">
        <v>30</v>
      </c>
      <c r="AC1213" s="13">
        <f>SUM(Table13[[#This Row],[MntWines]:[MntGoldProds]])</f>
        <v>40</v>
      </c>
      <c r="AD1213" s="13">
        <f>AVERAGE(Table13[[#This Row],[MntWines]:[MntGoldProds]])</f>
        <v>6.666666666666667</v>
      </c>
      <c r="AG1213">
        <f>SUM(Table13[[#This Row],[NumDealsPurchases]:[NumStorePurchases]])</f>
        <v>5</v>
      </c>
      <c r="AH1213" s="14">
        <f>44232-Table13[[#This Row],[Dt_Customer]]</f>
        <v>2778</v>
      </c>
      <c r="AJ1213" s="13">
        <f>Table13[[#This Row],[NumDealsPurchases]]/Table13[[#This Row],[Total Number of Purchases]]*100</f>
        <v>20</v>
      </c>
      <c r="AK1213">
        <f>6-ROUNDUP(_xlfn.PERCENTRANK.INC(Table13[Recency],Table13[[#This Row],[Recency]])*5, 0)</f>
        <v>1</v>
      </c>
      <c r="AL1213" s="15">
        <f>ROUNDUP(_xlfn.PERCENTRANK.INC(Table13[Total Number of Purchases],Table13[[#This Row],[Total Number of Purchases]])*5,0)</f>
        <v>1</v>
      </c>
      <c r="AM1213" s="15">
        <f>ROUNDUP(_xlfn.PERCENTRANK.INC(Table13[Total Spend],Table13[[#This Row],[Total Spend]])*5,0)</f>
        <v>1</v>
      </c>
      <c r="AN1213" s="15" t="str">
        <f>Table13[[#This Row],[Recency Score]]&amp;Table13[[#This Row],[Frequency Score]]&amp;Table13[[#This Row],[Monetary Score]]</f>
        <v>111</v>
      </c>
      <c r="AO1213" s="15" t="str">
        <f>IF(AN1213="555","Champions",
IF(AND(LEFT(AN1213,1)="5", MID(AN1213,2,1)&gt;="3"),"Loyal Customers",
IF(MID(AN1213,2,1)="5","Frequent Buyers",
IF(RIGHT(AN1213,1)="5","Big Spenders",
IF(LEFT(AN1213,1)="4","Potential Loyalists",
IF(LEFT(AN1213,1)="3","Needs Attention",
IF(LEFT(AN1213,1)="2","About to Sleep",
IF(LEFT(AN1213,1)="1","Lost",
IF(LEFT(AN1213,1)&lt;="2","At Risk","Others")))))))))</f>
        <v>Lost</v>
      </c>
    </row>
    <row r="1214" spans="1:41" x14ac:dyDescent="0.3">
      <c r="A1214">
        <v>5562</v>
      </c>
      <c r="B1214">
        <v>1974</v>
      </c>
      <c r="C1214" t="s">
        <v>28</v>
      </c>
      <c r="D1214" t="s">
        <v>33</v>
      </c>
      <c r="E1214">
        <v>60093</v>
      </c>
      <c r="F1214">
        <v>0</v>
      </c>
      <c r="G1214">
        <v>1</v>
      </c>
      <c r="H1214" s="1">
        <v>41451</v>
      </c>
      <c r="I1214">
        <v>92</v>
      </c>
      <c r="J1214">
        <v>502</v>
      </c>
      <c r="K1214">
        <v>12</v>
      </c>
      <c r="L1214">
        <v>109</v>
      </c>
      <c r="M1214">
        <v>16</v>
      </c>
      <c r="N1214">
        <v>6</v>
      </c>
      <c r="O1214">
        <v>90</v>
      </c>
      <c r="P1214">
        <v>2</v>
      </c>
      <c r="Q1214">
        <v>7</v>
      </c>
      <c r="R1214">
        <v>2</v>
      </c>
      <c r="S1214">
        <v>10</v>
      </c>
      <c r="T1214">
        <v>6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 t="s">
        <v>30</v>
      </c>
      <c r="AC1214" s="13">
        <f>SUM(Table13[[#This Row],[MntWines]:[MntGoldProds]])</f>
        <v>735</v>
      </c>
      <c r="AD1214" s="13">
        <f>AVERAGE(Table13[[#This Row],[MntWines]:[MntGoldProds]])</f>
        <v>122.5</v>
      </c>
      <c r="AG1214">
        <f>SUM(Table13[[#This Row],[NumDealsPurchases]:[NumStorePurchases]])</f>
        <v>21</v>
      </c>
      <c r="AH1214" s="14">
        <f>44232-Table13[[#This Row],[Dt_Customer]]</f>
        <v>2781</v>
      </c>
      <c r="AJ1214" s="13">
        <f>Table13[[#This Row],[NumDealsPurchases]]/Table13[[#This Row],[Total Number of Purchases]]*100</f>
        <v>9.5238095238095237</v>
      </c>
      <c r="AK1214">
        <f>6-ROUNDUP(_xlfn.PERCENTRANK.INC(Table13[Recency],Table13[[#This Row],[Recency]])*5, 0)</f>
        <v>1</v>
      </c>
      <c r="AL1214" s="15">
        <f>ROUNDUP(_xlfn.PERCENTRANK.INC(Table13[Total Number of Purchases],Table13[[#This Row],[Total Number of Purchases]])*5,0)</f>
        <v>4</v>
      </c>
      <c r="AM1214" s="15">
        <f>ROUNDUP(_xlfn.PERCENTRANK.INC(Table13[Total Spend],Table13[[#This Row],[Total Spend]])*5,0)</f>
        <v>4</v>
      </c>
      <c r="AN1214" s="15" t="str">
        <f>Table13[[#This Row],[Recency Score]]&amp;Table13[[#This Row],[Frequency Score]]&amp;Table13[[#This Row],[Monetary Score]]</f>
        <v>144</v>
      </c>
      <c r="AO1214" s="15" t="str">
        <f>IF(AN1214="555","Champions",
IF(AND(LEFT(AN1214,1)="5", MID(AN1214,2,1)&gt;="3"),"Loyal Customers",
IF(MID(AN1214,2,1)="5","Frequent Buyers",
IF(RIGHT(AN1214,1)="5","Big Spenders",
IF(LEFT(AN1214,1)="4","Potential Loyalists",
IF(LEFT(AN1214,1)="3","Needs Attention",
IF(LEFT(AN1214,1)="2","About to Sleep",
IF(LEFT(AN1214,1)="1","Lost",
IF(LEFT(AN1214,1)&lt;="2","At Risk","Others")))))))))</f>
        <v>Lost</v>
      </c>
    </row>
    <row r="1215" spans="1:41" x14ac:dyDescent="0.3">
      <c r="A1215">
        <v>9706</v>
      </c>
      <c r="B1215">
        <v>1974</v>
      </c>
      <c r="C1215" t="s">
        <v>37</v>
      </c>
      <c r="D1215" t="s">
        <v>31</v>
      </c>
      <c r="E1215">
        <v>31560</v>
      </c>
      <c r="F1215">
        <v>1</v>
      </c>
      <c r="G1215">
        <v>0</v>
      </c>
      <c r="H1215" s="1">
        <v>41449</v>
      </c>
      <c r="I1215">
        <v>98</v>
      </c>
      <c r="J1215">
        <v>62</v>
      </c>
      <c r="K1215">
        <v>1</v>
      </c>
      <c r="L1215">
        <v>20</v>
      </c>
      <c r="M1215">
        <v>4</v>
      </c>
      <c r="N1215">
        <v>0</v>
      </c>
      <c r="O1215">
        <v>7</v>
      </c>
      <c r="P1215">
        <v>2</v>
      </c>
      <c r="Q1215">
        <v>2</v>
      </c>
      <c r="R1215">
        <v>1</v>
      </c>
      <c r="S1215">
        <v>3</v>
      </c>
      <c r="T1215">
        <v>8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 t="s">
        <v>32</v>
      </c>
      <c r="AC1215" s="13">
        <f>SUM(Table13[[#This Row],[MntWines]:[MntGoldProds]])</f>
        <v>94</v>
      </c>
      <c r="AD1215" s="13">
        <f>AVERAGE(Table13[[#This Row],[MntWines]:[MntGoldProds]])</f>
        <v>15.666666666666666</v>
      </c>
      <c r="AG1215">
        <f>SUM(Table13[[#This Row],[NumDealsPurchases]:[NumStorePurchases]])</f>
        <v>8</v>
      </c>
      <c r="AH1215" s="14">
        <f>44232-Table13[[#This Row],[Dt_Customer]]</f>
        <v>2783</v>
      </c>
      <c r="AJ1215" s="13">
        <f>Table13[[#This Row],[NumDealsPurchases]]/Table13[[#This Row],[Total Number of Purchases]]*100</f>
        <v>25</v>
      </c>
      <c r="AK1215">
        <f>6-ROUNDUP(_xlfn.PERCENTRANK.INC(Table13[Recency],Table13[[#This Row],[Recency]])*5, 0)</f>
        <v>1</v>
      </c>
      <c r="AL1215" s="15">
        <f>ROUNDUP(_xlfn.PERCENTRANK.INC(Table13[Total Number of Purchases],Table13[[#This Row],[Total Number of Purchases]])*5,0)</f>
        <v>2</v>
      </c>
      <c r="AM1215" s="15">
        <f>ROUNDUP(_xlfn.PERCENTRANK.INC(Table13[Total Spend],Table13[[#This Row],[Total Spend]])*5,0)</f>
        <v>2</v>
      </c>
      <c r="AN1215" s="15" t="str">
        <f>Table13[[#This Row],[Recency Score]]&amp;Table13[[#This Row],[Frequency Score]]&amp;Table13[[#This Row],[Monetary Score]]</f>
        <v>122</v>
      </c>
      <c r="AO1215" s="15" t="str">
        <f>IF(AN1215="555","Champions",
IF(AND(LEFT(AN1215,1)="5", MID(AN1215,2,1)&gt;="3"),"Loyal Customers",
IF(MID(AN1215,2,1)="5","Frequent Buyers",
IF(RIGHT(AN1215,1)="5","Big Spenders",
IF(LEFT(AN1215,1)="4","Potential Loyalists",
IF(LEFT(AN1215,1)="3","Needs Attention",
IF(LEFT(AN1215,1)="2","About to Sleep",
IF(LEFT(AN1215,1)="1","Lost",
IF(LEFT(AN1215,1)&lt;="2","At Risk","Others")))))))))</f>
        <v>Lost</v>
      </c>
    </row>
    <row r="1216" spans="1:41" x14ac:dyDescent="0.3">
      <c r="A1216">
        <v>1517</v>
      </c>
      <c r="B1216">
        <v>1969</v>
      </c>
      <c r="C1216" t="s">
        <v>28</v>
      </c>
      <c r="D1216" t="s">
        <v>31</v>
      </c>
      <c r="E1216">
        <v>30822</v>
      </c>
      <c r="F1216">
        <v>1</v>
      </c>
      <c r="G1216">
        <v>0</v>
      </c>
      <c r="H1216" s="1">
        <v>41439</v>
      </c>
      <c r="I1216">
        <v>92</v>
      </c>
      <c r="J1216">
        <v>3</v>
      </c>
      <c r="K1216">
        <v>9</v>
      </c>
      <c r="L1216">
        <v>13</v>
      </c>
      <c r="M1216">
        <v>2</v>
      </c>
      <c r="N1216">
        <v>12</v>
      </c>
      <c r="O1216">
        <v>12</v>
      </c>
      <c r="P1216">
        <v>1</v>
      </c>
      <c r="Q1216">
        <v>1</v>
      </c>
      <c r="R1216">
        <v>0</v>
      </c>
      <c r="S1216">
        <v>3</v>
      </c>
      <c r="T1216">
        <v>7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 t="s">
        <v>30</v>
      </c>
      <c r="AC1216" s="13">
        <f>SUM(Table13[[#This Row],[MntWines]:[MntGoldProds]])</f>
        <v>51</v>
      </c>
      <c r="AD1216" s="13">
        <f>AVERAGE(Table13[[#This Row],[MntWines]:[MntGoldProds]])</f>
        <v>8.5</v>
      </c>
      <c r="AG1216">
        <f>SUM(Table13[[#This Row],[NumDealsPurchases]:[NumStorePurchases]])</f>
        <v>5</v>
      </c>
      <c r="AH1216" s="14">
        <f>44232-Table13[[#This Row],[Dt_Customer]]</f>
        <v>2793</v>
      </c>
      <c r="AJ1216" s="13">
        <f>Table13[[#This Row],[NumDealsPurchases]]/Table13[[#This Row],[Total Number of Purchases]]*100</f>
        <v>20</v>
      </c>
      <c r="AK1216">
        <f>6-ROUNDUP(_xlfn.PERCENTRANK.INC(Table13[Recency],Table13[[#This Row],[Recency]])*5, 0)</f>
        <v>1</v>
      </c>
      <c r="AL1216" s="15">
        <f>ROUNDUP(_xlfn.PERCENTRANK.INC(Table13[Total Number of Purchases],Table13[[#This Row],[Total Number of Purchases]])*5,0)</f>
        <v>1</v>
      </c>
      <c r="AM1216" s="15">
        <f>ROUNDUP(_xlfn.PERCENTRANK.INC(Table13[Total Spend],Table13[[#This Row],[Total Spend]])*5,0)</f>
        <v>1</v>
      </c>
      <c r="AN1216" s="15" t="str">
        <f>Table13[[#This Row],[Recency Score]]&amp;Table13[[#This Row],[Frequency Score]]&amp;Table13[[#This Row],[Monetary Score]]</f>
        <v>111</v>
      </c>
      <c r="AO1216" s="15" t="str">
        <f>IF(AN1216="555","Champions",
IF(AND(LEFT(AN1216,1)="5", MID(AN1216,2,1)&gt;="3"),"Loyal Customers",
IF(MID(AN1216,2,1)="5","Frequent Buyers",
IF(RIGHT(AN1216,1)="5","Big Spenders",
IF(LEFT(AN1216,1)="4","Potential Loyalists",
IF(LEFT(AN1216,1)="3","Needs Attention",
IF(LEFT(AN1216,1)="2","About to Sleep",
IF(LEFT(AN1216,1)="1","Lost",
IF(LEFT(AN1216,1)&lt;="2","At Risk","Others")))))))))</f>
        <v>Lost</v>
      </c>
    </row>
    <row r="1217" spans="1:41" x14ac:dyDescent="0.3">
      <c r="A1217">
        <v>6376</v>
      </c>
      <c r="B1217">
        <v>1979</v>
      </c>
      <c r="C1217" t="s">
        <v>28</v>
      </c>
      <c r="D1217" t="s">
        <v>31</v>
      </c>
      <c r="E1217">
        <v>57537</v>
      </c>
      <c r="F1217">
        <v>1</v>
      </c>
      <c r="G1217">
        <v>0</v>
      </c>
      <c r="H1217" s="1">
        <v>41435</v>
      </c>
      <c r="I1217">
        <v>83</v>
      </c>
      <c r="J1217">
        <v>191</v>
      </c>
      <c r="K1217">
        <v>56</v>
      </c>
      <c r="L1217">
        <v>139</v>
      </c>
      <c r="M1217">
        <v>51</v>
      </c>
      <c r="N1217">
        <v>8</v>
      </c>
      <c r="O1217">
        <v>100</v>
      </c>
      <c r="P1217">
        <v>4</v>
      </c>
      <c r="Q1217">
        <v>4</v>
      </c>
      <c r="R1217">
        <v>3</v>
      </c>
      <c r="S1217">
        <v>8</v>
      </c>
      <c r="T1217">
        <v>4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36</v>
      </c>
      <c r="AC1217" s="13">
        <f>SUM(Table13[[#This Row],[MntWines]:[MntGoldProds]])</f>
        <v>545</v>
      </c>
      <c r="AD1217" s="13">
        <f>AVERAGE(Table13[[#This Row],[MntWines]:[MntGoldProds]])</f>
        <v>90.833333333333329</v>
      </c>
      <c r="AG1217">
        <f>SUM(Table13[[#This Row],[NumDealsPurchases]:[NumStorePurchases]])</f>
        <v>19</v>
      </c>
      <c r="AH1217" s="14">
        <f>44232-Table13[[#This Row],[Dt_Customer]]</f>
        <v>2797</v>
      </c>
      <c r="AJ1217" s="13">
        <f>Table13[[#This Row],[NumDealsPurchases]]/Table13[[#This Row],[Total Number of Purchases]]*100</f>
        <v>21.052631578947366</v>
      </c>
      <c r="AK1217">
        <f>6-ROUNDUP(_xlfn.PERCENTRANK.INC(Table13[Recency],Table13[[#This Row],[Recency]])*5, 0)</f>
        <v>1</v>
      </c>
      <c r="AL1217" s="15">
        <f>ROUNDUP(_xlfn.PERCENTRANK.INC(Table13[Total Number of Purchases],Table13[[#This Row],[Total Number of Purchases]])*5,0)</f>
        <v>4</v>
      </c>
      <c r="AM1217" s="15">
        <f>ROUNDUP(_xlfn.PERCENTRANK.INC(Table13[Total Spend],Table13[[#This Row],[Total Spend]])*5,0)</f>
        <v>3</v>
      </c>
      <c r="AN1217" s="15" t="str">
        <f>Table13[[#This Row],[Recency Score]]&amp;Table13[[#This Row],[Frequency Score]]&amp;Table13[[#This Row],[Monetary Score]]</f>
        <v>143</v>
      </c>
      <c r="AO1217" s="15" t="str">
        <f>IF(AN1217="555","Champions",
IF(AND(LEFT(AN1217,1)="5", MID(AN1217,2,1)&gt;="3"),"Loyal Customers",
IF(MID(AN1217,2,1)="5","Frequent Buyers",
IF(RIGHT(AN1217,1)="5","Big Spenders",
IF(LEFT(AN1217,1)="4","Potential Loyalists",
IF(LEFT(AN1217,1)="3","Needs Attention",
IF(LEFT(AN1217,1)="2","About to Sleep",
IF(LEFT(AN1217,1)="1","Lost",
IF(LEFT(AN1217,1)&lt;="2","At Risk","Others")))))))))</f>
        <v>Lost</v>
      </c>
    </row>
    <row r="1218" spans="1:41" x14ac:dyDescent="0.3">
      <c r="A1218">
        <v>2516</v>
      </c>
      <c r="B1218">
        <v>1969</v>
      </c>
      <c r="C1218" t="s">
        <v>38</v>
      </c>
      <c r="D1218" t="s">
        <v>33</v>
      </c>
      <c r="E1218">
        <v>46831</v>
      </c>
      <c r="F1218">
        <v>1</v>
      </c>
      <c r="G1218">
        <v>1</v>
      </c>
      <c r="H1218" s="1">
        <v>41433</v>
      </c>
      <c r="I1218">
        <v>84</v>
      </c>
      <c r="J1218">
        <v>22</v>
      </c>
      <c r="K1218">
        <v>2</v>
      </c>
      <c r="L1218">
        <v>10</v>
      </c>
      <c r="M1218">
        <v>6</v>
      </c>
      <c r="N1218">
        <v>4</v>
      </c>
      <c r="O1218">
        <v>34</v>
      </c>
      <c r="P1218">
        <v>2</v>
      </c>
      <c r="Q1218">
        <v>1</v>
      </c>
      <c r="R1218">
        <v>2</v>
      </c>
      <c r="S1218">
        <v>2</v>
      </c>
      <c r="T1218">
        <v>4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 t="s">
        <v>30</v>
      </c>
      <c r="AC1218" s="13">
        <f>SUM(Table13[[#This Row],[MntWines]:[MntGoldProds]])</f>
        <v>78</v>
      </c>
      <c r="AD1218" s="13">
        <f>AVERAGE(Table13[[#This Row],[MntWines]:[MntGoldProds]])</f>
        <v>13</v>
      </c>
      <c r="AG1218">
        <f>SUM(Table13[[#This Row],[NumDealsPurchases]:[NumStorePurchases]])</f>
        <v>7</v>
      </c>
      <c r="AH1218" s="14">
        <f>44232-Table13[[#This Row],[Dt_Customer]]</f>
        <v>2799</v>
      </c>
      <c r="AJ1218" s="13">
        <f>Table13[[#This Row],[NumDealsPurchases]]/Table13[[#This Row],[Total Number of Purchases]]*100</f>
        <v>28.571428571428569</v>
      </c>
      <c r="AK1218">
        <f>6-ROUNDUP(_xlfn.PERCENTRANK.INC(Table13[Recency],Table13[[#This Row],[Recency]])*5, 0)</f>
        <v>1</v>
      </c>
      <c r="AL1218" s="15">
        <f>ROUNDUP(_xlfn.PERCENTRANK.INC(Table13[Total Number of Purchases],Table13[[#This Row],[Total Number of Purchases]])*5,0)</f>
        <v>1</v>
      </c>
      <c r="AM1218" s="15">
        <f>ROUNDUP(_xlfn.PERCENTRANK.INC(Table13[Total Spend],Table13[[#This Row],[Total Spend]])*5,0)</f>
        <v>2</v>
      </c>
      <c r="AN1218" s="15" t="str">
        <f>Table13[[#This Row],[Recency Score]]&amp;Table13[[#This Row],[Frequency Score]]&amp;Table13[[#This Row],[Monetary Score]]</f>
        <v>112</v>
      </c>
      <c r="AO1218" s="15" t="str">
        <f>IF(AN1218="555","Champions",
IF(AND(LEFT(AN1218,1)="5", MID(AN1218,2,1)&gt;="3"),"Loyal Customers",
IF(MID(AN1218,2,1)="5","Frequent Buyers",
IF(RIGHT(AN1218,1)="5","Big Spenders",
IF(LEFT(AN1218,1)="4","Potential Loyalists",
IF(LEFT(AN1218,1)="3","Needs Attention",
IF(LEFT(AN1218,1)="2","About to Sleep",
IF(LEFT(AN1218,1)="1","Lost",
IF(LEFT(AN1218,1)&lt;="2","At Risk","Others")))))))))</f>
        <v>Lost</v>
      </c>
    </row>
    <row r="1219" spans="1:41" x14ac:dyDescent="0.3">
      <c r="A1219">
        <v>2661</v>
      </c>
      <c r="B1219">
        <v>1964</v>
      </c>
      <c r="C1219" t="s">
        <v>28</v>
      </c>
      <c r="D1219" t="s">
        <v>31</v>
      </c>
      <c r="E1219">
        <v>18701</v>
      </c>
      <c r="F1219">
        <v>1</v>
      </c>
      <c r="G1219">
        <v>1</v>
      </c>
      <c r="H1219" s="1">
        <v>41429</v>
      </c>
      <c r="I1219">
        <v>95</v>
      </c>
      <c r="J1219">
        <v>12</v>
      </c>
      <c r="K1219">
        <v>4</v>
      </c>
      <c r="L1219">
        <v>2</v>
      </c>
      <c r="M1219">
        <v>10</v>
      </c>
      <c r="N1219">
        <v>6</v>
      </c>
      <c r="O1219">
        <v>10</v>
      </c>
      <c r="P1219">
        <v>4</v>
      </c>
      <c r="Q1219">
        <v>2</v>
      </c>
      <c r="R1219">
        <v>0</v>
      </c>
      <c r="S1219">
        <v>4</v>
      </c>
      <c r="T1219">
        <v>5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 t="s">
        <v>43</v>
      </c>
      <c r="AC1219" s="13">
        <f>SUM(Table13[[#This Row],[MntWines]:[MntGoldProds]])</f>
        <v>44</v>
      </c>
      <c r="AD1219" s="13">
        <f>AVERAGE(Table13[[#This Row],[MntWines]:[MntGoldProds]])</f>
        <v>7.333333333333333</v>
      </c>
      <c r="AG1219">
        <f>SUM(Table13[[#This Row],[NumDealsPurchases]:[NumStorePurchases]])</f>
        <v>10</v>
      </c>
      <c r="AH1219" s="14">
        <f>44232-Table13[[#This Row],[Dt_Customer]]</f>
        <v>2803</v>
      </c>
      <c r="AJ1219" s="13">
        <f>Table13[[#This Row],[NumDealsPurchases]]/Table13[[#This Row],[Total Number of Purchases]]*100</f>
        <v>40</v>
      </c>
      <c r="AK1219">
        <f>6-ROUNDUP(_xlfn.PERCENTRANK.INC(Table13[Recency],Table13[[#This Row],[Recency]])*5, 0)</f>
        <v>1</v>
      </c>
      <c r="AL1219" s="15">
        <f>ROUNDUP(_xlfn.PERCENTRANK.INC(Table13[Total Number of Purchases],Table13[[#This Row],[Total Number of Purchases]])*5,0)</f>
        <v>2</v>
      </c>
      <c r="AM1219" s="15">
        <f>ROUNDUP(_xlfn.PERCENTRANK.INC(Table13[Total Spend],Table13[[#This Row],[Total Spend]])*5,0)</f>
        <v>1</v>
      </c>
      <c r="AN1219" s="15" t="str">
        <f>Table13[[#This Row],[Recency Score]]&amp;Table13[[#This Row],[Frequency Score]]&amp;Table13[[#This Row],[Monetary Score]]</f>
        <v>121</v>
      </c>
      <c r="AO1219" s="15" t="str">
        <f>IF(AN1219="555","Champions",
IF(AND(LEFT(AN1219,1)="5", MID(AN1219,2,1)&gt;="3"),"Loyal Customers",
IF(MID(AN1219,2,1)="5","Frequent Buyers",
IF(RIGHT(AN1219,1)="5","Big Spenders",
IF(LEFT(AN1219,1)="4","Potential Loyalists",
IF(LEFT(AN1219,1)="3","Needs Attention",
IF(LEFT(AN1219,1)="2","About to Sleep",
IF(LEFT(AN1219,1)="1","Lost",
IF(LEFT(AN1219,1)&lt;="2","At Risk","Others")))))))))</f>
        <v>Lost</v>
      </c>
    </row>
    <row r="1220" spans="1:41" x14ac:dyDescent="0.3">
      <c r="A1220">
        <v>3130</v>
      </c>
      <c r="B1220">
        <v>1964</v>
      </c>
      <c r="C1220" t="s">
        <v>28</v>
      </c>
      <c r="D1220" t="s">
        <v>31</v>
      </c>
      <c r="E1220">
        <v>18701</v>
      </c>
      <c r="F1220">
        <v>1</v>
      </c>
      <c r="G1220">
        <v>1</v>
      </c>
      <c r="H1220" s="1">
        <v>41429</v>
      </c>
      <c r="I1220">
        <v>95</v>
      </c>
      <c r="J1220">
        <v>12</v>
      </c>
      <c r="K1220">
        <v>4</v>
      </c>
      <c r="L1220">
        <v>2</v>
      </c>
      <c r="M1220">
        <v>10</v>
      </c>
      <c r="N1220">
        <v>6</v>
      </c>
      <c r="O1220">
        <v>10</v>
      </c>
      <c r="P1220">
        <v>4</v>
      </c>
      <c r="Q1220">
        <v>2</v>
      </c>
      <c r="R1220">
        <v>0</v>
      </c>
      <c r="S1220">
        <v>4</v>
      </c>
      <c r="T1220">
        <v>5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t="s">
        <v>30</v>
      </c>
      <c r="AC1220" s="13">
        <f>SUM(Table13[[#This Row],[MntWines]:[MntGoldProds]])</f>
        <v>44</v>
      </c>
      <c r="AD1220" s="13">
        <f>AVERAGE(Table13[[#This Row],[MntWines]:[MntGoldProds]])</f>
        <v>7.333333333333333</v>
      </c>
      <c r="AG1220">
        <f>SUM(Table13[[#This Row],[NumDealsPurchases]:[NumStorePurchases]])</f>
        <v>10</v>
      </c>
      <c r="AH1220" s="14">
        <f>44232-Table13[[#This Row],[Dt_Customer]]</f>
        <v>2803</v>
      </c>
      <c r="AJ1220" s="13">
        <f>Table13[[#This Row],[NumDealsPurchases]]/Table13[[#This Row],[Total Number of Purchases]]*100</f>
        <v>40</v>
      </c>
      <c r="AK1220">
        <f>6-ROUNDUP(_xlfn.PERCENTRANK.INC(Table13[Recency],Table13[[#This Row],[Recency]])*5, 0)</f>
        <v>1</v>
      </c>
      <c r="AL1220" s="15">
        <f>ROUNDUP(_xlfn.PERCENTRANK.INC(Table13[Total Number of Purchases],Table13[[#This Row],[Total Number of Purchases]])*5,0)</f>
        <v>2</v>
      </c>
      <c r="AM1220" s="15">
        <f>ROUNDUP(_xlfn.PERCENTRANK.INC(Table13[Total Spend],Table13[[#This Row],[Total Spend]])*5,0)</f>
        <v>1</v>
      </c>
      <c r="AN1220" s="15" t="str">
        <f>Table13[[#This Row],[Recency Score]]&amp;Table13[[#This Row],[Frequency Score]]&amp;Table13[[#This Row],[Monetary Score]]</f>
        <v>121</v>
      </c>
      <c r="AO1220" s="15" t="str">
        <f>IF(AN1220="555","Champions",
IF(AND(LEFT(AN1220,1)="5", MID(AN1220,2,1)&gt;="3"),"Loyal Customers",
IF(MID(AN1220,2,1)="5","Frequent Buyers",
IF(RIGHT(AN1220,1)="5","Big Spenders",
IF(LEFT(AN1220,1)="4","Potential Loyalists",
IF(LEFT(AN1220,1)="3","Needs Attention",
IF(LEFT(AN1220,1)="2","About to Sleep",
IF(LEFT(AN1220,1)="1","Lost",
IF(LEFT(AN1220,1)&lt;="2","At Risk","Others")))))))))</f>
        <v>Lost</v>
      </c>
    </row>
    <row r="1221" spans="1:41" x14ac:dyDescent="0.3">
      <c r="A1221">
        <v>4385</v>
      </c>
      <c r="B1221">
        <v>1981</v>
      </c>
      <c r="C1221" t="s">
        <v>37</v>
      </c>
      <c r="D1221" t="s">
        <v>31</v>
      </c>
      <c r="E1221">
        <v>36038</v>
      </c>
      <c r="F1221">
        <v>1</v>
      </c>
      <c r="G1221">
        <v>0</v>
      </c>
      <c r="H1221" s="1">
        <v>41425</v>
      </c>
      <c r="I1221">
        <v>82</v>
      </c>
      <c r="J1221">
        <v>23</v>
      </c>
      <c r="K1221">
        <v>0</v>
      </c>
      <c r="L1221">
        <v>15</v>
      </c>
      <c r="M1221">
        <v>0</v>
      </c>
      <c r="N1221">
        <v>2</v>
      </c>
      <c r="O1221">
        <v>7</v>
      </c>
      <c r="P1221">
        <v>2</v>
      </c>
      <c r="Q1221">
        <v>3</v>
      </c>
      <c r="R1221">
        <v>0</v>
      </c>
      <c r="S1221">
        <v>3</v>
      </c>
      <c r="T1221">
        <v>6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 t="s">
        <v>30</v>
      </c>
      <c r="AC1221" s="13">
        <f>SUM(Table13[[#This Row],[MntWines]:[MntGoldProds]])</f>
        <v>47</v>
      </c>
      <c r="AD1221" s="13">
        <f>AVERAGE(Table13[[#This Row],[MntWines]:[MntGoldProds]])</f>
        <v>7.833333333333333</v>
      </c>
      <c r="AG1221">
        <f>SUM(Table13[[#This Row],[NumDealsPurchases]:[NumStorePurchases]])</f>
        <v>8</v>
      </c>
      <c r="AH1221" s="14">
        <f>44232-Table13[[#This Row],[Dt_Customer]]</f>
        <v>2807</v>
      </c>
      <c r="AJ1221" s="13">
        <f>Table13[[#This Row],[NumDealsPurchases]]/Table13[[#This Row],[Total Number of Purchases]]*100</f>
        <v>25</v>
      </c>
      <c r="AK1221">
        <f>6-ROUNDUP(_xlfn.PERCENTRANK.INC(Table13[Recency],Table13[[#This Row],[Recency]])*5, 0)</f>
        <v>1</v>
      </c>
      <c r="AL1221" s="15">
        <f>ROUNDUP(_xlfn.PERCENTRANK.INC(Table13[Total Number of Purchases],Table13[[#This Row],[Total Number of Purchases]])*5,0)</f>
        <v>2</v>
      </c>
      <c r="AM1221" s="15">
        <f>ROUNDUP(_xlfn.PERCENTRANK.INC(Table13[Total Spend],Table13[[#This Row],[Total Spend]])*5,0)</f>
        <v>1</v>
      </c>
      <c r="AN1221" s="15" t="str">
        <f>Table13[[#This Row],[Recency Score]]&amp;Table13[[#This Row],[Frequency Score]]&amp;Table13[[#This Row],[Monetary Score]]</f>
        <v>121</v>
      </c>
      <c r="AO1221" s="15" t="str">
        <f>IF(AN1221="555","Champions",
IF(AND(LEFT(AN1221,1)="5", MID(AN1221,2,1)&gt;="3"),"Loyal Customers",
IF(MID(AN1221,2,1)="5","Frequent Buyers",
IF(RIGHT(AN1221,1)="5","Big Spenders",
IF(LEFT(AN1221,1)="4","Potential Loyalists",
IF(LEFT(AN1221,1)="3","Needs Attention",
IF(LEFT(AN1221,1)="2","About to Sleep",
IF(LEFT(AN1221,1)="1","Lost",
IF(LEFT(AN1221,1)&lt;="2","At Risk","Others")))))))))</f>
        <v>Lost</v>
      </c>
    </row>
    <row r="1222" spans="1:41" x14ac:dyDescent="0.3">
      <c r="A1222">
        <v>1324</v>
      </c>
      <c r="B1222">
        <v>1988</v>
      </c>
      <c r="C1222" t="s">
        <v>28</v>
      </c>
      <c r="D1222" t="s">
        <v>33</v>
      </c>
      <c r="E1222">
        <v>38872</v>
      </c>
      <c r="F1222">
        <v>1</v>
      </c>
      <c r="G1222">
        <v>0</v>
      </c>
      <c r="H1222" s="1">
        <v>41424</v>
      </c>
      <c r="I1222">
        <v>93</v>
      </c>
      <c r="J1222">
        <v>23</v>
      </c>
      <c r="K1222">
        <v>3</v>
      </c>
      <c r="L1222">
        <v>21</v>
      </c>
      <c r="M1222">
        <v>3</v>
      </c>
      <c r="N1222">
        <v>19</v>
      </c>
      <c r="O1222">
        <v>22</v>
      </c>
      <c r="P1222">
        <v>2</v>
      </c>
      <c r="Q1222">
        <v>3</v>
      </c>
      <c r="R1222">
        <v>0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 t="s">
        <v>40</v>
      </c>
      <c r="AC1222" s="13">
        <f>SUM(Table13[[#This Row],[MntWines]:[MntGoldProds]])</f>
        <v>91</v>
      </c>
      <c r="AD1222" s="13">
        <f>AVERAGE(Table13[[#This Row],[MntWines]:[MntGoldProds]])</f>
        <v>15.166666666666666</v>
      </c>
      <c r="AG1222">
        <f>SUM(Table13[[#This Row],[NumDealsPurchases]:[NumStorePurchases]])</f>
        <v>8</v>
      </c>
      <c r="AH1222" s="14">
        <f>44232-Table13[[#This Row],[Dt_Customer]]</f>
        <v>2808</v>
      </c>
      <c r="AJ1222" s="13">
        <f>Table13[[#This Row],[NumDealsPurchases]]/Table13[[#This Row],[Total Number of Purchases]]*100</f>
        <v>25</v>
      </c>
      <c r="AK1222">
        <f>6-ROUNDUP(_xlfn.PERCENTRANK.INC(Table13[Recency],Table13[[#This Row],[Recency]])*5, 0)</f>
        <v>1</v>
      </c>
      <c r="AL1222" s="15">
        <f>ROUNDUP(_xlfn.PERCENTRANK.INC(Table13[Total Number of Purchases],Table13[[#This Row],[Total Number of Purchases]])*5,0)</f>
        <v>2</v>
      </c>
      <c r="AM1222" s="15">
        <f>ROUNDUP(_xlfn.PERCENTRANK.INC(Table13[Total Spend],Table13[[#This Row],[Total Spend]])*5,0)</f>
        <v>2</v>
      </c>
      <c r="AN1222" s="15" t="str">
        <f>Table13[[#This Row],[Recency Score]]&amp;Table13[[#This Row],[Frequency Score]]&amp;Table13[[#This Row],[Monetary Score]]</f>
        <v>122</v>
      </c>
      <c r="AO1222" s="15" t="str">
        <f>IF(AN1222="555","Champions",
IF(AND(LEFT(AN1222,1)="5", MID(AN1222,2,1)&gt;="3"),"Loyal Customers",
IF(MID(AN1222,2,1)="5","Frequent Buyers",
IF(RIGHT(AN1222,1)="5","Big Spenders",
IF(LEFT(AN1222,1)="4","Potential Loyalists",
IF(LEFT(AN1222,1)="3","Needs Attention",
IF(LEFT(AN1222,1)="2","About to Sleep",
IF(LEFT(AN1222,1)="1","Lost",
IF(LEFT(AN1222,1)&lt;="2","At Risk","Others")))))))))</f>
        <v>Lost</v>
      </c>
    </row>
    <row r="1223" spans="1:41" x14ac:dyDescent="0.3">
      <c r="A1223">
        <v>5863</v>
      </c>
      <c r="B1223">
        <v>1953</v>
      </c>
      <c r="C1223" t="s">
        <v>28</v>
      </c>
      <c r="D1223" t="s">
        <v>33</v>
      </c>
      <c r="E1223">
        <v>47703</v>
      </c>
      <c r="F1223">
        <v>0</v>
      </c>
      <c r="G1223">
        <v>1</v>
      </c>
      <c r="H1223" s="1">
        <v>41423</v>
      </c>
      <c r="I1223">
        <v>95</v>
      </c>
      <c r="J1223">
        <v>359</v>
      </c>
      <c r="K1223">
        <v>0</v>
      </c>
      <c r="L1223">
        <v>134</v>
      </c>
      <c r="M1223">
        <v>13</v>
      </c>
      <c r="N1223">
        <v>26</v>
      </c>
      <c r="O1223">
        <v>123</v>
      </c>
      <c r="P1223">
        <v>4</v>
      </c>
      <c r="Q1223">
        <v>6</v>
      </c>
      <c r="R1223">
        <v>3</v>
      </c>
      <c r="S1223">
        <v>8</v>
      </c>
      <c r="T1223">
        <v>5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 t="s">
        <v>30</v>
      </c>
      <c r="AC1223" s="13">
        <f>SUM(Table13[[#This Row],[MntWines]:[MntGoldProds]])</f>
        <v>655</v>
      </c>
      <c r="AD1223" s="13">
        <f>AVERAGE(Table13[[#This Row],[MntWines]:[MntGoldProds]])</f>
        <v>109.16666666666667</v>
      </c>
      <c r="AG1223">
        <f>SUM(Table13[[#This Row],[NumDealsPurchases]:[NumStorePurchases]])</f>
        <v>21</v>
      </c>
      <c r="AH1223" s="14">
        <f>44232-Table13[[#This Row],[Dt_Customer]]</f>
        <v>2809</v>
      </c>
      <c r="AJ1223" s="13">
        <f>Table13[[#This Row],[NumDealsPurchases]]/Table13[[#This Row],[Total Number of Purchases]]*100</f>
        <v>19.047619047619047</v>
      </c>
      <c r="AK1223">
        <f>6-ROUNDUP(_xlfn.PERCENTRANK.INC(Table13[Recency],Table13[[#This Row],[Recency]])*5, 0)</f>
        <v>1</v>
      </c>
      <c r="AL1223" s="15">
        <f>ROUNDUP(_xlfn.PERCENTRANK.INC(Table13[Total Number of Purchases],Table13[[#This Row],[Total Number of Purchases]])*5,0)</f>
        <v>4</v>
      </c>
      <c r="AM1223" s="15">
        <f>ROUNDUP(_xlfn.PERCENTRANK.INC(Table13[Total Spend],Table13[[#This Row],[Total Spend]])*5,0)</f>
        <v>4</v>
      </c>
      <c r="AN1223" s="15" t="str">
        <f>Table13[[#This Row],[Recency Score]]&amp;Table13[[#This Row],[Frequency Score]]&amp;Table13[[#This Row],[Monetary Score]]</f>
        <v>144</v>
      </c>
      <c r="AO1223" s="15" t="str">
        <f>IF(AN1223="555","Champions",
IF(AND(LEFT(AN1223,1)="5", MID(AN1223,2,1)&gt;="3"),"Loyal Customers",
IF(MID(AN1223,2,1)="5","Frequent Buyers",
IF(RIGHT(AN1223,1)="5","Big Spenders",
IF(LEFT(AN1223,1)="4","Potential Loyalists",
IF(LEFT(AN1223,1)="3","Needs Attention",
IF(LEFT(AN1223,1)="2","About to Sleep",
IF(LEFT(AN1223,1)="1","Lost",
IF(LEFT(AN1223,1)&lt;="2","At Risk","Others")))))))))</f>
        <v>Lost</v>
      </c>
    </row>
    <row r="1224" spans="1:41" x14ac:dyDescent="0.3">
      <c r="A1224">
        <v>73</v>
      </c>
      <c r="B1224">
        <v>1953</v>
      </c>
      <c r="C1224" t="s">
        <v>37</v>
      </c>
      <c r="D1224" t="s">
        <v>31</v>
      </c>
      <c r="E1224">
        <v>51411</v>
      </c>
      <c r="F1224">
        <v>1</v>
      </c>
      <c r="G1224">
        <v>2</v>
      </c>
      <c r="H1224" s="1">
        <v>41420</v>
      </c>
      <c r="I1224">
        <v>81</v>
      </c>
      <c r="J1224">
        <v>14</v>
      </c>
      <c r="K1224">
        <v>0</v>
      </c>
      <c r="L1224">
        <v>3</v>
      </c>
      <c r="M1224">
        <v>0</v>
      </c>
      <c r="N1224">
        <v>0</v>
      </c>
      <c r="O1224">
        <v>1</v>
      </c>
      <c r="P1224">
        <v>1</v>
      </c>
      <c r="Q1224">
        <v>0</v>
      </c>
      <c r="R1224">
        <v>0</v>
      </c>
      <c r="S1224">
        <v>3</v>
      </c>
      <c r="T1224">
        <v>5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 t="s">
        <v>40</v>
      </c>
      <c r="AC1224" s="13">
        <f>SUM(Table13[[#This Row],[MntWines]:[MntGoldProds]])</f>
        <v>18</v>
      </c>
      <c r="AD1224" s="13">
        <f>AVERAGE(Table13[[#This Row],[MntWines]:[MntGoldProds]])</f>
        <v>3</v>
      </c>
      <c r="AG1224">
        <f>SUM(Table13[[#This Row],[NumDealsPurchases]:[NumStorePurchases]])</f>
        <v>4</v>
      </c>
      <c r="AH1224" s="14">
        <f>44232-Table13[[#This Row],[Dt_Customer]]</f>
        <v>2812</v>
      </c>
      <c r="AJ1224" s="13">
        <f>Table13[[#This Row],[NumDealsPurchases]]/Table13[[#This Row],[Total Number of Purchases]]*100</f>
        <v>25</v>
      </c>
      <c r="AK1224">
        <f>6-ROUNDUP(_xlfn.PERCENTRANK.INC(Table13[Recency],Table13[[#This Row],[Recency]])*5, 0)</f>
        <v>1</v>
      </c>
      <c r="AL1224" s="15">
        <f>ROUNDUP(_xlfn.PERCENTRANK.INC(Table13[Total Number of Purchases],Table13[[#This Row],[Total Number of Purchases]])*5,0)</f>
        <v>1</v>
      </c>
      <c r="AM1224" s="15">
        <f>ROUNDUP(_xlfn.PERCENTRANK.INC(Table13[Total Spend],Table13[[#This Row],[Total Spend]])*5,0)</f>
        <v>1</v>
      </c>
      <c r="AN1224" s="15" t="str">
        <f>Table13[[#This Row],[Recency Score]]&amp;Table13[[#This Row],[Frequency Score]]&amp;Table13[[#This Row],[Monetary Score]]</f>
        <v>111</v>
      </c>
      <c r="AO1224" s="15" t="str">
        <f>IF(AN1224="555","Champions",
IF(AND(LEFT(AN1224,1)="5", MID(AN1224,2,1)&gt;="3"),"Loyal Customers",
IF(MID(AN1224,2,1)="5","Frequent Buyers",
IF(RIGHT(AN1224,1)="5","Big Spenders",
IF(LEFT(AN1224,1)="4","Potential Loyalists",
IF(LEFT(AN1224,1)="3","Needs Attention",
IF(LEFT(AN1224,1)="2","About to Sleep",
IF(LEFT(AN1224,1)="1","Lost",
IF(LEFT(AN1224,1)&lt;="2","At Risk","Others")))))))))</f>
        <v>Lost</v>
      </c>
    </row>
    <row r="1225" spans="1:41" x14ac:dyDescent="0.3">
      <c r="A1225">
        <v>9925</v>
      </c>
      <c r="B1225">
        <v>1981</v>
      </c>
      <c r="C1225" t="s">
        <v>37</v>
      </c>
      <c r="D1225" t="s">
        <v>35</v>
      </c>
      <c r="E1225">
        <v>39665</v>
      </c>
      <c r="F1225">
        <v>1</v>
      </c>
      <c r="G1225">
        <v>0</v>
      </c>
      <c r="H1225" s="1">
        <v>41419</v>
      </c>
      <c r="I1225">
        <v>97</v>
      </c>
      <c r="J1225">
        <v>127</v>
      </c>
      <c r="K1225">
        <v>1</v>
      </c>
      <c r="L1225">
        <v>56</v>
      </c>
      <c r="M1225">
        <v>0</v>
      </c>
      <c r="N1225">
        <v>1</v>
      </c>
      <c r="O1225">
        <v>31</v>
      </c>
      <c r="P1225">
        <v>3</v>
      </c>
      <c r="Q1225">
        <v>4</v>
      </c>
      <c r="R1225">
        <v>2</v>
      </c>
      <c r="S1225">
        <v>3</v>
      </c>
      <c r="T1225">
        <v>7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 t="s">
        <v>30</v>
      </c>
      <c r="AC1225" s="13">
        <f>SUM(Table13[[#This Row],[MntWines]:[MntGoldProds]])</f>
        <v>216</v>
      </c>
      <c r="AD1225" s="13">
        <f>AVERAGE(Table13[[#This Row],[MntWines]:[MntGoldProds]])</f>
        <v>36</v>
      </c>
      <c r="AG1225">
        <f>SUM(Table13[[#This Row],[NumDealsPurchases]:[NumStorePurchases]])</f>
        <v>12</v>
      </c>
      <c r="AH1225" s="14">
        <f>44232-Table13[[#This Row],[Dt_Customer]]</f>
        <v>2813</v>
      </c>
      <c r="AJ1225" s="13">
        <f>Table13[[#This Row],[NumDealsPurchases]]/Table13[[#This Row],[Total Number of Purchases]]*100</f>
        <v>25</v>
      </c>
      <c r="AK1225">
        <f>6-ROUNDUP(_xlfn.PERCENTRANK.INC(Table13[Recency],Table13[[#This Row],[Recency]])*5, 0)</f>
        <v>1</v>
      </c>
      <c r="AL1225" s="15">
        <f>ROUNDUP(_xlfn.PERCENTRANK.INC(Table13[Total Number of Purchases],Table13[[#This Row],[Total Number of Purchases]])*5,0)</f>
        <v>3</v>
      </c>
      <c r="AM1225" s="15">
        <f>ROUNDUP(_xlfn.PERCENTRANK.INC(Table13[Total Spend],Table13[[#This Row],[Total Spend]])*5,0)</f>
        <v>3</v>
      </c>
      <c r="AN1225" s="15" t="str">
        <f>Table13[[#This Row],[Recency Score]]&amp;Table13[[#This Row],[Frequency Score]]&amp;Table13[[#This Row],[Monetary Score]]</f>
        <v>133</v>
      </c>
      <c r="AO1225" s="15" t="str">
        <f>IF(AN1225="555","Champions",
IF(AND(LEFT(AN1225,1)="5", MID(AN1225,2,1)&gt;="3"),"Loyal Customers",
IF(MID(AN1225,2,1)="5","Frequent Buyers",
IF(RIGHT(AN1225,1)="5","Big Spenders",
IF(LEFT(AN1225,1)="4","Potential Loyalists",
IF(LEFT(AN1225,1)="3","Needs Attention",
IF(LEFT(AN1225,1)="2","About to Sleep",
IF(LEFT(AN1225,1)="1","Lost",
IF(LEFT(AN1225,1)&lt;="2","At Risk","Others")))))))))</f>
        <v>Lost</v>
      </c>
    </row>
    <row r="1226" spans="1:41" x14ac:dyDescent="0.3">
      <c r="A1226">
        <v>7286</v>
      </c>
      <c r="B1226">
        <v>1968</v>
      </c>
      <c r="C1226" t="s">
        <v>28</v>
      </c>
      <c r="D1226" t="s">
        <v>35</v>
      </c>
      <c r="E1226">
        <v>41728</v>
      </c>
      <c r="F1226">
        <v>1</v>
      </c>
      <c r="G1226">
        <v>0</v>
      </c>
      <c r="H1226" s="1">
        <v>41418</v>
      </c>
      <c r="I1226">
        <v>92</v>
      </c>
      <c r="J1226">
        <v>13</v>
      </c>
      <c r="K1226">
        <v>6</v>
      </c>
      <c r="L1226">
        <v>15</v>
      </c>
      <c r="M1226">
        <v>3</v>
      </c>
      <c r="N1226">
        <v>5</v>
      </c>
      <c r="O1226">
        <v>13</v>
      </c>
      <c r="P1226">
        <v>1</v>
      </c>
      <c r="Q1226">
        <v>2</v>
      </c>
      <c r="R1226">
        <v>0</v>
      </c>
      <c r="S1226">
        <v>2</v>
      </c>
      <c r="T1226">
        <v>10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 t="s">
        <v>36</v>
      </c>
      <c r="AC1226" s="13">
        <f>SUM(Table13[[#This Row],[MntWines]:[MntGoldProds]])</f>
        <v>55</v>
      </c>
      <c r="AD1226" s="13">
        <f>AVERAGE(Table13[[#This Row],[MntWines]:[MntGoldProds]])</f>
        <v>9.1666666666666661</v>
      </c>
      <c r="AG1226">
        <f>SUM(Table13[[#This Row],[NumDealsPurchases]:[NumStorePurchases]])</f>
        <v>5</v>
      </c>
      <c r="AH1226" s="14">
        <f>44232-Table13[[#This Row],[Dt_Customer]]</f>
        <v>2814</v>
      </c>
      <c r="AJ1226" s="13">
        <f>Table13[[#This Row],[NumDealsPurchases]]/Table13[[#This Row],[Total Number of Purchases]]*100</f>
        <v>20</v>
      </c>
      <c r="AK1226">
        <f>6-ROUNDUP(_xlfn.PERCENTRANK.INC(Table13[Recency],Table13[[#This Row],[Recency]])*5, 0)</f>
        <v>1</v>
      </c>
      <c r="AL1226" s="15">
        <f>ROUNDUP(_xlfn.PERCENTRANK.INC(Table13[Total Number of Purchases],Table13[[#This Row],[Total Number of Purchases]])*5,0)</f>
        <v>1</v>
      </c>
      <c r="AM1226" s="15">
        <f>ROUNDUP(_xlfn.PERCENTRANK.INC(Table13[Total Spend],Table13[[#This Row],[Total Spend]])*5,0)</f>
        <v>1</v>
      </c>
      <c r="AN1226" s="15" t="str">
        <f>Table13[[#This Row],[Recency Score]]&amp;Table13[[#This Row],[Frequency Score]]&amp;Table13[[#This Row],[Monetary Score]]</f>
        <v>111</v>
      </c>
      <c r="AO1226" s="15" t="str">
        <f>IF(AN1226="555","Champions",
IF(AND(LEFT(AN1226,1)="5", MID(AN1226,2,1)&gt;="3"),"Loyal Customers",
IF(MID(AN1226,2,1)="5","Frequent Buyers",
IF(RIGHT(AN1226,1)="5","Big Spenders",
IF(LEFT(AN1226,1)="4","Potential Loyalists",
IF(LEFT(AN1226,1)="3","Needs Attention",
IF(LEFT(AN1226,1)="2","About to Sleep",
IF(LEFT(AN1226,1)="1","Lost",
IF(LEFT(AN1226,1)&lt;="2","At Risk","Others")))))))))</f>
        <v>Lost</v>
      </c>
    </row>
    <row r="1227" spans="1:41" x14ac:dyDescent="0.3">
      <c r="A1227">
        <v>550</v>
      </c>
      <c r="B1227">
        <v>1952</v>
      </c>
      <c r="C1227" t="s">
        <v>28</v>
      </c>
      <c r="D1227" t="s">
        <v>29</v>
      </c>
      <c r="E1227">
        <v>62335</v>
      </c>
      <c r="F1227">
        <v>0</v>
      </c>
      <c r="G1227">
        <v>1</v>
      </c>
      <c r="H1227" s="1">
        <v>41417</v>
      </c>
      <c r="I1227">
        <v>87</v>
      </c>
      <c r="J1227">
        <v>243</v>
      </c>
      <c r="K1227">
        <v>131</v>
      </c>
      <c r="L1227">
        <v>217</v>
      </c>
      <c r="M1227">
        <v>85</v>
      </c>
      <c r="N1227">
        <v>6</v>
      </c>
      <c r="O1227">
        <v>26</v>
      </c>
      <c r="P1227">
        <v>2</v>
      </c>
      <c r="Q1227">
        <v>3</v>
      </c>
      <c r="R1227">
        <v>3</v>
      </c>
      <c r="S1227">
        <v>13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30</v>
      </c>
      <c r="AC1227" s="13">
        <f>SUM(Table13[[#This Row],[MntWines]:[MntGoldProds]])</f>
        <v>708</v>
      </c>
      <c r="AD1227" s="13">
        <f>AVERAGE(Table13[[#This Row],[MntWines]:[MntGoldProds]])</f>
        <v>118</v>
      </c>
      <c r="AG1227">
        <f>SUM(Table13[[#This Row],[NumDealsPurchases]:[NumStorePurchases]])</f>
        <v>21</v>
      </c>
      <c r="AH1227" s="14">
        <f>44232-Table13[[#This Row],[Dt_Customer]]</f>
        <v>2815</v>
      </c>
      <c r="AJ1227" s="13">
        <f>Table13[[#This Row],[NumDealsPurchases]]/Table13[[#This Row],[Total Number of Purchases]]*100</f>
        <v>9.5238095238095237</v>
      </c>
      <c r="AK1227">
        <f>6-ROUNDUP(_xlfn.PERCENTRANK.INC(Table13[Recency],Table13[[#This Row],[Recency]])*5, 0)</f>
        <v>1</v>
      </c>
      <c r="AL1227" s="15">
        <f>ROUNDUP(_xlfn.PERCENTRANK.INC(Table13[Total Number of Purchases],Table13[[#This Row],[Total Number of Purchases]])*5,0)</f>
        <v>4</v>
      </c>
      <c r="AM1227" s="15">
        <f>ROUNDUP(_xlfn.PERCENTRANK.INC(Table13[Total Spend],Table13[[#This Row],[Total Spend]])*5,0)</f>
        <v>4</v>
      </c>
      <c r="AN1227" s="15" t="str">
        <f>Table13[[#This Row],[Recency Score]]&amp;Table13[[#This Row],[Frequency Score]]&amp;Table13[[#This Row],[Monetary Score]]</f>
        <v>144</v>
      </c>
      <c r="AO1227" s="15" t="str">
        <f>IF(AN1227="555","Champions",
IF(AND(LEFT(AN1227,1)="5", MID(AN1227,2,1)&gt;="3"),"Loyal Customers",
IF(MID(AN1227,2,1)="5","Frequent Buyers",
IF(RIGHT(AN1227,1)="5","Big Spenders",
IF(LEFT(AN1227,1)="4","Potential Loyalists",
IF(LEFT(AN1227,1)="3","Needs Attention",
IF(LEFT(AN1227,1)="2","About to Sleep",
IF(LEFT(AN1227,1)="1","Lost",
IF(LEFT(AN1227,1)&lt;="2","At Risk","Others")))))))))</f>
        <v>Lost</v>
      </c>
    </row>
    <row r="1228" spans="1:41" x14ac:dyDescent="0.3">
      <c r="A1228">
        <v>11031</v>
      </c>
      <c r="B1228">
        <v>1950</v>
      </c>
      <c r="C1228" t="s">
        <v>37</v>
      </c>
      <c r="D1228" t="s">
        <v>33</v>
      </c>
      <c r="E1228">
        <v>48699</v>
      </c>
      <c r="F1228">
        <v>1</v>
      </c>
      <c r="G1228">
        <v>1</v>
      </c>
      <c r="H1228" s="1">
        <v>41415</v>
      </c>
      <c r="I1228">
        <v>90</v>
      </c>
      <c r="J1228">
        <v>26</v>
      </c>
      <c r="K1228">
        <v>1</v>
      </c>
      <c r="L1228">
        <v>10</v>
      </c>
      <c r="M1228">
        <v>2</v>
      </c>
      <c r="N1228">
        <v>0</v>
      </c>
      <c r="O1228">
        <v>1</v>
      </c>
      <c r="P1228">
        <v>1</v>
      </c>
      <c r="Q1228">
        <v>1</v>
      </c>
      <c r="R1228">
        <v>0</v>
      </c>
      <c r="S1228">
        <v>3</v>
      </c>
      <c r="T1228">
        <v>5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s">
        <v>36</v>
      </c>
      <c r="AC1228" s="13">
        <f>SUM(Table13[[#This Row],[MntWines]:[MntGoldProds]])</f>
        <v>40</v>
      </c>
      <c r="AD1228" s="13">
        <f>AVERAGE(Table13[[#This Row],[MntWines]:[MntGoldProds]])</f>
        <v>6.666666666666667</v>
      </c>
      <c r="AG1228">
        <f>SUM(Table13[[#This Row],[NumDealsPurchases]:[NumStorePurchases]])</f>
        <v>5</v>
      </c>
      <c r="AH1228" s="14">
        <f>44232-Table13[[#This Row],[Dt_Customer]]</f>
        <v>2817</v>
      </c>
      <c r="AJ1228" s="13">
        <f>Table13[[#This Row],[NumDealsPurchases]]/Table13[[#This Row],[Total Number of Purchases]]*100</f>
        <v>20</v>
      </c>
      <c r="AK1228">
        <f>6-ROUNDUP(_xlfn.PERCENTRANK.INC(Table13[Recency],Table13[[#This Row],[Recency]])*5, 0)</f>
        <v>1</v>
      </c>
      <c r="AL1228" s="15">
        <f>ROUNDUP(_xlfn.PERCENTRANK.INC(Table13[Total Number of Purchases],Table13[[#This Row],[Total Number of Purchases]])*5,0)</f>
        <v>1</v>
      </c>
      <c r="AM1228" s="15">
        <f>ROUNDUP(_xlfn.PERCENTRANK.INC(Table13[Total Spend],Table13[[#This Row],[Total Spend]])*5,0)</f>
        <v>1</v>
      </c>
      <c r="AN1228" s="15" t="str">
        <f>Table13[[#This Row],[Recency Score]]&amp;Table13[[#This Row],[Frequency Score]]&amp;Table13[[#This Row],[Monetary Score]]</f>
        <v>111</v>
      </c>
      <c r="AO1228" s="15" t="str">
        <f>IF(AN1228="555","Champions",
IF(AND(LEFT(AN1228,1)="5", MID(AN1228,2,1)&gt;="3"),"Loyal Customers",
IF(MID(AN1228,2,1)="5","Frequent Buyers",
IF(RIGHT(AN1228,1)="5","Big Spenders",
IF(LEFT(AN1228,1)="4","Potential Loyalists",
IF(LEFT(AN1228,1)="3","Needs Attention",
IF(LEFT(AN1228,1)="2","About to Sleep",
IF(LEFT(AN1228,1)="1","Lost",
IF(LEFT(AN1228,1)&lt;="2","At Risk","Others")))))))))</f>
        <v>Lost</v>
      </c>
    </row>
    <row r="1229" spans="1:41" x14ac:dyDescent="0.3">
      <c r="A1229">
        <v>11148</v>
      </c>
      <c r="B1229">
        <v>1975</v>
      </c>
      <c r="C1229" t="s">
        <v>28</v>
      </c>
      <c r="D1229" t="s">
        <v>35</v>
      </c>
      <c r="E1229">
        <v>22280</v>
      </c>
      <c r="F1229">
        <v>1</v>
      </c>
      <c r="G1229">
        <v>0</v>
      </c>
      <c r="H1229" s="1">
        <v>41413</v>
      </c>
      <c r="I1229">
        <v>85</v>
      </c>
      <c r="J1229">
        <v>2</v>
      </c>
      <c r="K1229">
        <v>1</v>
      </c>
      <c r="L1229">
        <v>4</v>
      </c>
      <c r="M1229">
        <v>3</v>
      </c>
      <c r="N1229">
        <v>1</v>
      </c>
      <c r="O1229">
        <v>2</v>
      </c>
      <c r="P1229">
        <v>1</v>
      </c>
      <c r="Q1229">
        <v>1</v>
      </c>
      <c r="R1229">
        <v>0</v>
      </c>
      <c r="S1229">
        <v>2</v>
      </c>
      <c r="T1229">
        <v>8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 t="s">
        <v>30</v>
      </c>
      <c r="AC1229" s="13">
        <f>SUM(Table13[[#This Row],[MntWines]:[MntGoldProds]])</f>
        <v>13</v>
      </c>
      <c r="AD1229" s="13">
        <f>AVERAGE(Table13[[#This Row],[MntWines]:[MntGoldProds]])</f>
        <v>2.1666666666666665</v>
      </c>
      <c r="AG1229">
        <f>SUM(Table13[[#This Row],[NumDealsPurchases]:[NumStorePurchases]])</f>
        <v>4</v>
      </c>
      <c r="AH1229" s="14">
        <f>44232-Table13[[#This Row],[Dt_Customer]]</f>
        <v>2819</v>
      </c>
      <c r="AJ1229" s="13">
        <f>Table13[[#This Row],[NumDealsPurchases]]/Table13[[#This Row],[Total Number of Purchases]]*100</f>
        <v>25</v>
      </c>
      <c r="AK1229">
        <f>6-ROUNDUP(_xlfn.PERCENTRANK.INC(Table13[Recency],Table13[[#This Row],[Recency]])*5, 0)</f>
        <v>1</v>
      </c>
      <c r="AL1229" s="15">
        <f>ROUNDUP(_xlfn.PERCENTRANK.INC(Table13[Total Number of Purchases],Table13[[#This Row],[Total Number of Purchases]])*5,0)</f>
        <v>1</v>
      </c>
      <c r="AM1229" s="15">
        <f>ROUNDUP(_xlfn.PERCENTRANK.INC(Table13[Total Spend],Table13[[#This Row],[Total Spend]])*5,0)</f>
        <v>1</v>
      </c>
      <c r="AN1229" s="15" t="str">
        <f>Table13[[#This Row],[Recency Score]]&amp;Table13[[#This Row],[Frequency Score]]&amp;Table13[[#This Row],[Monetary Score]]</f>
        <v>111</v>
      </c>
      <c r="AO1229" s="15" t="str">
        <f>IF(AN1229="555","Champions",
IF(AND(LEFT(AN1229,1)="5", MID(AN1229,2,1)&gt;="3"),"Loyal Customers",
IF(MID(AN1229,2,1)="5","Frequent Buyers",
IF(RIGHT(AN1229,1)="5","Big Spenders",
IF(LEFT(AN1229,1)="4","Potential Loyalists",
IF(LEFT(AN1229,1)="3","Needs Attention",
IF(LEFT(AN1229,1)="2","About to Sleep",
IF(LEFT(AN1229,1)="1","Lost",
IF(LEFT(AN1229,1)&lt;="2","At Risk","Others")))))))))</f>
        <v>Lost</v>
      </c>
    </row>
    <row r="1230" spans="1:41" x14ac:dyDescent="0.3">
      <c r="A1230">
        <v>1404</v>
      </c>
      <c r="B1230">
        <v>1968</v>
      </c>
      <c r="C1230" t="s">
        <v>28</v>
      </c>
      <c r="D1230" t="s">
        <v>35</v>
      </c>
      <c r="E1230">
        <v>34916</v>
      </c>
      <c r="F1230">
        <v>2</v>
      </c>
      <c r="G1230">
        <v>0</v>
      </c>
      <c r="H1230" s="1">
        <v>41409</v>
      </c>
      <c r="I1230">
        <v>89</v>
      </c>
      <c r="J1230">
        <v>51</v>
      </c>
      <c r="K1230">
        <v>23</v>
      </c>
      <c r="L1230">
        <v>82</v>
      </c>
      <c r="M1230">
        <v>33</v>
      </c>
      <c r="N1230">
        <v>0</v>
      </c>
      <c r="O1230">
        <v>42</v>
      </c>
      <c r="P1230">
        <v>4</v>
      </c>
      <c r="Q1230">
        <v>5</v>
      </c>
      <c r="R1230">
        <v>1</v>
      </c>
      <c r="S1230">
        <v>3</v>
      </c>
      <c r="T1230">
        <v>9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 t="s">
        <v>43</v>
      </c>
      <c r="AC1230" s="13">
        <f>SUM(Table13[[#This Row],[MntWines]:[MntGoldProds]])</f>
        <v>231</v>
      </c>
      <c r="AD1230" s="13">
        <f>AVERAGE(Table13[[#This Row],[MntWines]:[MntGoldProds]])</f>
        <v>38.5</v>
      </c>
      <c r="AG1230">
        <f>SUM(Table13[[#This Row],[NumDealsPurchases]:[NumStorePurchases]])</f>
        <v>13</v>
      </c>
      <c r="AH1230" s="14">
        <f>44232-Table13[[#This Row],[Dt_Customer]]</f>
        <v>2823</v>
      </c>
      <c r="AJ1230" s="13">
        <f>Table13[[#This Row],[NumDealsPurchases]]/Table13[[#This Row],[Total Number of Purchases]]*100</f>
        <v>30.76923076923077</v>
      </c>
      <c r="AK1230">
        <f>6-ROUNDUP(_xlfn.PERCENTRANK.INC(Table13[Recency],Table13[[#This Row],[Recency]])*5, 0)</f>
        <v>1</v>
      </c>
      <c r="AL1230" s="15">
        <f>ROUNDUP(_xlfn.PERCENTRANK.INC(Table13[Total Number of Purchases],Table13[[#This Row],[Total Number of Purchases]])*5,0)</f>
        <v>3</v>
      </c>
      <c r="AM1230" s="15">
        <f>ROUNDUP(_xlfn.PERCENTRANK.INC(Table13[Total Spend],Table13[[#This Row],[Total Spend]])*5,0)</f>
        <v>3</v>
      </c>
      <c r="AN1230" s="15" t="str">
        <f>Table13[[#This Row],[Recency Score]]&amp;Table13[[#This Row],[Frequency Score]]&amp;Table13[[#This Row],[Monetary Score]]</f>
        <v>133</v>
      </c>
      <c r="AO1230" s="15" t="str">
        <f>IF(AN1230="555","Champions",
IF(AND(LEFT(AN1230,1)="5", MID(AN1230,2,1)&gt;="3"),"Loyal Customers",
IF(MID(AN1230,2,1)="5","Frequent Buyers",
IF(RIGHT(AN1230,1)="5","Big Spenders",
IF(LEFT(AN1230,1)="4","Potential Loyalists",
IF(LEFT(AN1230,1)="3","Needs Attention",
IF(LEFT(AN1230,1)="2","About to Sleep",
IF(LEFT(AN1230,1)="1","Lost",
IF(LEFT(AN1230,1)&lt;="2","At Risk","Others")))))))))</f>
        <v>Lost</v>
      </c>
    </row>
    <row r="1231" spans="1:41" x14ac:dyDescent="0.3">
      <c r="A1231">
        <v>10262</v>
      </c>
      <c r="B1231">
        <v>1980</v>
      </c>
      <c r="C1231" t="s">
        <v>28</v>
      </c>
      <c r="D1231" t="s">
        <v>33</v>
      </c>
      <c r="E1231">
        <v>15072</v>
      </c>
      <c r="F1231">
        <v>2</v>
      </c>
      <c r="G1231">
        <v>0</v>
      </c>
      <c r="H1231" s="1">
        <v>41404</v>
      </c>
      <c r="I1231">
        <v>96</v>
      </c>
      <c r="J1231">
        <v>8</v>
      </c>
      <c r="K1231">
        <v>2</v>
      </c>
      <c r="L1231">
        <v>15</v>
      </c>
      <c r="M1231">
        <v>0</v>
      </c>
      <c r="N1231">
        <v>10</v>
      </c>
      <c r="O1231">
        <v>18</v>
      </c>
      <c r="P1231">
        <v>4</v>
      </c>
      <c r="Q1231">
        <v>3</v>
      </c>
      <c r="R1231">
        <v>1</v>
      </c>
      <c r="S1231">
        <v>3</v>
      </c>
      <c r="T1231">
        <v>5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 t="s">
        <v>40</v>
      </c>
      <c r="AC1231" s="13">
        <f>SUM(Table13[[#This Row],[MntWines]:[MntGoldProds]])</f>
        <v>53</v>
      </c>
      <c r="AD1231" s="13">
        <f>AVERAGE(Table13[[#This Row],[MntWines]:[MntGoldProds]])</f>
        <v>8.8333333333333339</v>
      </c>
      <c r="AG1231">
        <f>SUM(Table13[[#This Row],[NumDealsPurchases]:[NumStorePurchases]])</f>
        <v>11</v>
      </c>
      <c r="AH1231" s="14">
        <f>44232-Table13[[#This Row],[Dt_Customer]]</f>
        <v>2828</v>
      </c>
      <c r="AJ1231" s="13">
        <f>Table13[[#This Row],[NumDealsPurchases]]/Table13[[#This Row],[Total Number of Purchases]]*100</f>
        <v>36.363636363636367</v>
      </c>
      <c r="AK1231">
        <f>6-ROUNDUP(_xlfn.PERCENTRANK.INC(Table13[Recency],Table13[[#This Row],[Recency]])*5, 0)</f>
        <v>1</v>
      </c>
      <c r="AL1231" s="15">
        <f>ROUNDUP(_xlfn.PERCENTRANK.INC(Table13[Total Number of Purchases],Table13[[#This Row],[Total Number of Purchases]])*5,0)</f>
        <v>2</v>
      </c>
      <c r="AM1231" s="15">
        <f>ROUNDUP(_xlfn.PERCENTRANK.INC(Table13[Total Spend],Table13[[#This Row],[Total Spend]])*5,0)</f>
        <v>1</v>
      </c>
      <c r="AN1231" s="15" t="str">
        <f>Table13[[#This Row],[Recency Score]]&amp;Table13[[#This Row],[Frequency Score]]&amp;Table13[[#This Row],[Monetary Score]]</f>
        <v>121</v>
      </c>
      <c r="AO1231" s="15" t="str">
        <f>IF(AN1231="555","Champions",
IF(AND(LEFT(AN1231,1)="5", MID(AN1231,2,1)&gt;="3"),"Loyal Customers",
IF(MID(AN1231,2,1)="5","Frequent Buyers",
IF(RIGHT(AN1231,1)="5","Big Spenders",
IF(LEFT(AN1231,1)="4","Potential Loyalists",
IF(LEFT(AN1231,1)="3","Needs Attention",
IF(LEFT(AN1231,1)="2","About to Sleep",
IF(LEFT(AN1231,1)="1","Lost",
IF(LEFT(AN1231,1)&lt;="2","At Risk","Others")))))))))</f>
        <v>Lost</v>
      </c>
    </row>
    <row r="1232" spans="1:41" x14ac:dyDescent="0.3">
      <c r="A1232">
        <v>8953</v>
      </c>
      <c r="B1232">
        <v>1965</v>
      </c>
      <c r="C1232" t="s">
        <v>41</v>
      </c>
      <c r="D1232" t="s">
        <v>31</v>
      </c>
      <c r="E1232">
        <v>35791</v>
      </c>
      <c r="F1232">
        <v>2</v>
      </c>
      <c r="G1232">
        <v>1</v>
      </c>
      <c r="H1232" s="1">
        <v>41400</v>
      </c>
      <c r="I1232">
        <v>94</v>
      </c>
      <c r="J1232">
        <v>27</v>
      </c>
      <c r="K1232">
        <v>0</v>
      </c>
      <c r="L1232">
        <v>5</v>
      </c>
      <c r="M1232">
        <v>0</v>
      </c>
      <c r="N1232">
        <v>0</v>
      </c>
      <c r="O1232">
        <v>3</v>
      </c>
      <c r="P1232">
        <v>2</v>
      </c>
      <c r="Q1232">
        <v>1</v>
      </c>
      <c r="R1232">
        <v>0</v>
      </c>
      <c r="S1232">
        <v>3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 t="s">
        <v>30</v>
      </c>
      <c r="AC1232" s="13">
        <f>SUM(Table13[[#This Row],[MntWines]:[MntGoldProds]])</f>
        <v>35</v>
      </c>
      <c r="AD1232" s="13">
        <f>AVERAGE(Table13[[#This Row],[MntWines]:[MntGoldProds]])</f>
        <v>5.833333333333333</v>
      </c>
      <c r="AG1232">
        <f>SUM(Table13[[#This Row],[NumDealsPurchases]:[NumStorePurchases]])</f>
        <v>6</v>
      </c>
      <c r="AH1232" s="14">
        <f>44232-Table13[[#This Row],[Dt_Customer]]</f>
        <v>2832</v>
      </c>
      <c r="AJ1232" s="13">
        <f>Table13[[#This Row],[NumDealsPurchases]]/Table13[[#This Row],[Total Number of Purchases]]*100</f>
        <v>33.333333333333329</v>
      </c>
      <c r="AK1232">
        <f>6-ROUNDUP(_xlfn.PERCENTRANK.INC(Table13[Recency],Table13[[#This Row],[Recency]])*5, 0)</f>
        <v>1</v>
      </c>
      <c r="AL1232" s="15">
        <f>ROUNDUP(_xlfn.PERCENTRANK.INC(Table13[Total Number of Purchases],Table13[[#This Row],[Total Number of Purchases]])*5,0)</f>
        <v>1</v>
      </c>
      <c r="AM1232" s="15">
        <f>ROUNDUP(_xlfn.PERCENTRANK.INC(Table13[Total Spend],Table13[[#This Row],[Total Spend]])*5,0)</f>
        <v>1</v>
      </c>
      <c r="AN1232" s="15" t="str">
        <f>Table13[[#This Row],[Recency Score]]&amp;Table13[[#This Row],[Frequency Score]]&amp;Table13[[#This Row],[Monetary Score]]</f>
        <v>111</v>
      </c>
      <c r="AO1232" s="15" t="str">
        <f>IF(AN1232="555","Champions",
IF(AND(LEFT(AN1232,1)="5", MID(AN1232,2,1)&gt;="3"),"Loyal Customers",
IF(MID(AN1232,2,1)="5","Frequent Buyers",
IF(RIGHT(AN1232,1)="5","Big Spenders",
IF(LEFT(AN1232,1)="4","Potential Loyalists",
IF(LEFT(AN1232,1)="3","Needs Attention",
IF(LEFT(AN1232,1)="2","About to Sleep",
IF(LEFT(AN1232,1)="1","Lost",
IF(LEFT(AN1232,1)&lt;="2","At Risk","Others")))))))))</f>
        <v>Lost</v>
      </c>
    </row>
    <row r="1233" spans="1:41" x14ac:dyDescent="0.3">
      <c r="A1233">
        <v>10258</v>
      </c>
      <c r="B1233">
        <v>1965</v>
      </c>
      <c r="C1233" t="s">
        <v>41</v>
      </c>
      <c r="D1233" t="s">
        <v>31</v>
      </c>
      <c r="E1233">
        <v>35791</v>
      </c>
      <c r="F1233">
        <v>2</v>
      </c>
      <c r="G1233">
        <v>1</v>
      </c>
      <c r="H1233" s="1">
        <v>41400</v>
      </c>
      <c r="I1233">
        <v>94</v>
      </c>
      <c r="J1233">
        <v>27</v>
      </c>
      <c r="K1233">
        <v>0</v>
      </c>
      <c r="L1233">
        <v>5</v>
      </c>
      <c r="M1233">
        <v>0</v>
      </c>
      <c r="N1233">
        <v>0</v>
      </c>
      <c r="O1233">
        <v>3</v>
      </c>
      <c r="P1233">
        <v>2</v>
      </c>
      <c r="Q1233">
        <v>1</v>
      </c>
      <c r="R1233">
        <v>0</v>
      </c>
      <c r="S1233">
        <v>3</v>
      </c>
      <c r="T1233">
        <v>8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 t="s">
        <v>34</v>
      </c>
      <c r="AC1233" s="13">
        <f>SUM(Table13[[#This Row],[MntWines]:[MntGoldProds]])</f>
        <v>35</v>
      </c>
      <c r="AD1233" s="13">
        <f>AVERAGE(Table13[[#This Row],[MntWines]:[MntGoldProds]])</f>
        <v>5.833333333333333</v>
      </c>
      <c r="AG1233">
        <f>SUM(Table13[[#This Row],[NumDealsPurchases]:[NumStorePurchases]])</f>
        <v>6</v>
      </c>
      <c r="AH1233" s="14">
        <f>44232-Table13[[#This Row],[Dt_Customer]]</f>
        <v>2832</v>
      </c>
      <c r="AJ1233" s="13">
        <f>Table13[[#This Row],[NumDealsPurchases]]/Table13[[#This Row],[Total Number of Purchases]]*100</f>
        <v>33.333333333333329</v>
      </c>
      <c r="AK1233">
        <f>6-ROUNDUP(_xlfn.PERCENTRANK.INC(Table13[Recency],Table13[[#This Row],[Recency]])*5, 0)</f>
        <v>1</v>
      </c>
      <c r="AL1233" s="15">
        <f>ROUNDUP(_xlfn.PERCENTRANK.INC(Table13[Total Number of Purchases],Table13[[#This Row],[Total Number of Purchases]])*5,0)</f>
        <v>1</v>
      </c>
      <c r="AM1233" s="15">
        <f>ROUNDUP(_xlfn.PERCENTRANK.INC(Table13[Total Spend],Table13[[#This Row],[Total Spend]])*5,0)</f>
        <v>1</v>
      </c>
      <c r="AN1233" s="15" t="str">
        <f>Table13[[#This Row],[Recency Score]]&amp;Table13[[#This Row],[Frequency Score]]&amp;Table13[[#This Row],[Monetary Score]]</f>
        <v>111</v>
      </c>
      <c r="AO1233" s="15" t="str">
        <f>IF(AN1233="555","Champions",
IF(AND(LEFT(AN1233,1)="5", MID(AN1233,2,1)&gt;="3"),"Loyal Customers",
IF(MID(AN1233,2,1)="5","Frequent Buyers",
IF(RIGHT(AN1233,1)="5","Big Spenders",
IF(LEFT(AN1233,1)="4","Potential Loyalists",
IF(LEFT(AN1233,1)="3","Needs Attention",
IF(LEFT(AN1233,1)="2","About to Sleep",
IF(LEFT(AN1233,1)="1","Lost",
IF(LEFT(AN1233,1)&lt;="2","At Risk","Others")))))))))</f>
        <v>Lost</v>
      </c>
    </row>
    <row r="1234" spans="1:41" x14ac:dyDescent="0.3">
      <c r="A1234">
        <v>4990</v>
      </c>
      <c r="B1234">
        <v>1954</v>
      </c>
      <c r="C1234" t="s">
        <v>28</v>
      </c>
      <c r="D1234" t="s">
        <v>33</v>
      </c>
      <c r="E1234">
        <v>59111</v>
      </c>
      <c r="F1234">
        <v>0</v>
      </c>
      <c r="G1234">
        <v>0</v>
      </c>
      <c r="H1234" s="1">
        <v>41396</v>
      </c>
      <c r="I1234">
        <v>90</v>
      </c>
      <c r="J1234">
        <v>524</v>
      </c>
      <c r="K1234">
        <v>0</v>
      </c>
      <c r="L1234">
        <v>134</v>
      </c>
      <c r="M1234">
        <v>28</v>
      </c>
      <c r="N1234">
        <v>28</v>
      </c>
      <c r="O1234">
        <v>155</v>
      </c>
      <c r="P1234">
        <v>1</v>
      </c>
      <c r="Q1234">
        <v>11</v>
      </c>
      <c r="R1234">
        <v>1</v>
      </c>
      <c r="S1234">
        <v>8</v>
      </c>
      <c r="T1234">
        <v>7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 t="s">
        <v>36</v>
      </c>
      <c r="AC1234" s="13">
        <f>SUM(Table13[[#This Row],[MntWines]:[MntGoldProds]])</f>
        <v>869</v>
      </c>
      <c r="AD1234" s="13">
        <f>AVERAGE(Table13[[#This Row],[MntWines]:[MntGoldProds]])</f>
        <v>144.83333333333334</v>
      </c>
      <c r="AG1234">
        <f>SUM(Table13[[#This Row],[NumDealsPurchases]:[NumStorePurchases]])</f>
        <v>21</v>
      </c>
      <c r="AH1234" s="14">
        <f>44232-Table13[[#This Row],[Dt_Customer]]</f>
        <v>2836</v>
      </c>
      <c r="AJ1234" s="13">
        <f>Table13[[#This Row],[NumDealsPurchases]]/Table13[[#This Row],[Total Number of Purchases]]*100</f>
        <v>4.7619047619047619</v>
      </c>
      <c r="AK1234">
        <f>6-ROUNDUP(_xlfn.PERCENTRANK.INC(Table13[Recency],Table13[[#This Row],[Recency]])*5, 0)</f>
        <v>1</v>
      </c>
      <c r="AL1234" s="15">
        <f>ROUNDUP(_xlfn.PERCENTRANK.INC(Table13[Total Number of Purchases],Table13[[#This Row],[Total Number of Purchases]])*5,0)</f>
        <v>4</v>
      </c>
      <c r="AM1234" s="15">
        <f>ROUNDUP(_xlfn.PERCENTRANK.INC(Table13[Total Spend],Table13[[#This Row],[Total Spend]])*5,0)</f>
        <v>4</v>
      </c>
      <c r="AN1234" s="15" t="str">
        <f>Table13[[#This Row],[Recency Score]]&amp;Table13[[#This Row],[Frequency Score]]&amp;Table13[[#This Row],[Monetary Score]]</f>
        <v>144</v>
      </c>
      <c r="AO1234" s="15" t="str">
        <f>IF(AN1234="555","Champions",
IF(AND(LEFT(AN1234,1)="5", MID(AN1234,2,1)&gt;="3"),"Loyal Customers",
IF(MID(AN1234,2,1)="5","Frequent Buyers",
IF(RIGHT(AN1234,1)="5","Big Spenders",
IF(LEFT(AN1234,1)="4","Potential Loyalists",
IF(LEFT(AN1234,1)="3","Needs Attention",
IF(LEFT(AN1234,1)="2","About to Sleep",
IF(LEFT(AN1234,1)="1","Lost",
IF(LEFT(AN1234,1)&lt;="2","At Risk","Others")))))))))</f>
        <v>Lost</v>
      </c>
    </row>
    <row r="1235" spans="1:41" x14ac:dyDescent="0.3">
      <c r="A1235">
        <v>5631</v>
      </c>
      <c r="B1235">
        <v>1991</v>
      </c>
      <c r="C1235" t="s">
        <v>28</v>
      </c>
      <c r="D1235" t="s">
        <v>31</v>
      </c>
      <c r="E1235">
        <v>49767</v>
      </c>
      <c r="F1235">
        <v>0</v>
      </c>
      <c r="G1235">
        <v>0</v>
      </c>
      <c r="H1235" s="1">
        <v>41396</v>
      </c>
      <c r="I1235">
        <v>92</v>
      </c>
      <c r="J1235">
        <v>202</v>
      </c>
      <c r="K1235">
        <v>47</v>
      </c>
      <c r="L1235">
        <v>197</v>
      </c>
      <c r="M1235">
        <v>55</v>
      </c>
      <c r="N1235">
        <v>42</v>
      </c>
      <c r="O1235">
        <v>149</v>
      </c>
      <c r="P1235">
        <v>1</v>
      </c>
      <c r="Q1235">
        <v>5</v>
      </c>
      <c r="R1235">
        <v>4</v>
      </c>
      <c r="S1235">
        <v>8</v>
      </c>
      <c r="T1235">
        <v>4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 t="s">
        <v>34</v>
      </c>
      <c r="AC1235" s="13">
        <f>SUM(Table13[[#This Row],[MntWines]:[MntGoldProds]])</f>
        <v>692</v>
      </c>
      <c r="AD1235" s="13">
        <f>AVERAGE(Table13[[#This Row],[MntWines]:[MntGoldProds]])</f>
        <v>115.33333333333333</v>
      </c>
      <c r="AG1235">
        <f>SUM(Table13[[#This Row],[NumDealsPurchases]:[NumStorePurchases]])</f>
        <v>18</v>
      </c>
      <c r="AH1235" s="14">
        <f>44232-Table13[[#This Row],[Dt_Customer]]</f>
        <v>2836</v>
      </c>
      <c r="AJ1235" s="13">
        <f>Table13[[#This Row],[NumDealsPurchases]]/Table13[[#This Row],[Total Number of Purchases]]*100</f>
        <v>5.5555555555555554</v>
      </c>
      <c r="AK1235">
        <f>6-ROUNDUP(_xlfn.PERCENTRANK.INC(Table13[Recency],Table13[[#This Row],[Recency]])*5, 0)</f>
        <v>1</v>
      </c>
      <c r="AL1235" s="15">
        <f>ROUNDUP(_xlfn.PERCENTRANK.INC(Table13[Total Number of Purchases],Table13[[#This Row],[Total Number of Purchases]])*5,0)</f>
        <v>4</v>
      </c>
      <c r="AM1235" s="15">
        <f>ROUNDUP(_xlfn.PERCENTRANK.INC(Table13[Total Spend],Table13[[#This Row],[Total Spend]])*5,0)</f>
        <v>4</v>
      </c>
      <c r="AN1235" s="15" t="str">
        <f>Table13[[#This Row],[Recency Score]]&amp;Table13[[#This Row],[Frequency Score]]&amp;Table13[[#This Row],[Monetary Score]]</f>
        <v>144</v>
      </c>
      <c r="AO1235" s="15" t="str">
        <f>IF(AN1235="555","Champions",
IF(AND(LEFT(AN1235,1)="5", MID(AN1235,2,1)&gt;="3"),"Loyal Customers",
IF(MID(AN1235,2,1)="5","Frequent Buyers",
IF(RIGHT(AN1235,1)="5","Big Spenders",
IF(LEFT(AN1235,1)="4","Potential Loyalists",
IF(LEFT(AN1235,1)="3","Needs Attention",
IF(LEFT(AN1235,1)="2","About to Sleep",
IF(LEFT(AN1235,1)="1","Lost",
IF(LEFT(AN1235,1)&lt;="2","At Risk","Others")))))))))</f>
        <v>Lost</v>
      </c>
    </row>
    <row r="1236" spans="1:41" x14ac:dyDescent="0.3">
      <c r="A1236">
        <v>6289</v>
      </c>
      <c r="B1236">
        <v>1951</v>
      </c>
      <c r="C1236" t="s">
        <v>41</v>
      </c>
      <c r="D1236" t="s">
        <v>35</v>
      </c>
      <c r="E1236">
        <v>59385</v>
      </c>
      <c r="F1236">
        <v>1</v>
      </c>
      <c r="G1236">
        <v>1</v>
      </c>
      <c r="H1236" s="1">
        <v>41392</v>
      </c>
      <c r="I1236">
        <v>85</v>
      </c>
      <c r="J1236">
        <v>135</v>
      </c>
      <c r="K1236">
        <v>0</v>
      </c>
      <c r="L1236">
        <v>10</v>
      </c>
      <c r="M1236">
        <v>0</v>
      </c>
      <c r="N1236">
        <v>4</v>
      </c>
      <c r="O1236">
        <v>36</v>
      </c>
      <c r="P1236">
        <v>2</v>
      </c>
      <c r="Q1236">
        <v>3</v>
      </c>
      <c r="R1236">
        <v>1</v>
      </c>
      <c r="S1236">
        <v>4</v>
      </c>
      <c r="T1236">
        <v>5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 t="s">
        <v>30</v>
      </c>
      <c r="AC1236" s="13">
        <f>SUM(Table13[[#This Row],[MntWines]:[MntGoldProds]])</f>
        <v>185</v>
      </c>
      <c r="AD1236" s="13">
        <f>AVERAGE(Table13[[#This Row],[MntWines]:[MntGoldProds]])</f>
        <v>30.833333333333332</v>
      </c>
      <c r="AG1236">
        <f>SUM(Table13[[#This Row],[NumDealsPurchases]:[NumStorePurchases]])</f>
        <v>10</v>
      </c>
      <c r="AH1236" s="14">
        <f>44232-Table13[[#This Row],[Dt_Customer]]</f>
        <v>2840</v>
      </c>
      <c r="AJ1236" s="13">
        <f>Table13[[#This Row],[NumDealsPurchases]]/Table13[[#This Row],[Total Number of Purchases]]*100</f>
        <v>20</v>
      </c>
      <c r="AK1236">
        <f>6-ROUNDUP(_xlfn.PERCENTRANK.INC(Table13[Recency],Table13[[#This Row],[Recency]])*5, 0)</f>
        <v>1</v>
      </c>
      <c r="AL1236" s="15">
        <f>ROUNDUP(_xlfn.PERCENTRANK.INC(Table13[Total Number of Purchases],Table13[[#This Row],[Total Number of Purchases]])*5,0)</f>
        <v>2</v>
      </c>
      <c r="AM1236" s="15">
        <f>ROUNDUP(_xlfn.PERCENTRANK.INC(Table13[Total Spend],Table13[[#This Row],[Total Spend]])*5,0)</f>
        <v>2</v>
      </c>
      <c r="AN1236" s="15" t="str">
        <f>Table13[[#This Row],[Recency Score]]&amp;Table13[[#This Row],[Frequency Score]]&amp;Table13[[#This Row],[Monetary Score]]</f>
        <v>122</v>
      </c>
      <c r="AO1236" s="15" t="str">
        <f>IF(AN1236="555","Champions",
IF(AND(LEFT(AN1236,1)="5", MID(AN1236,2,1)&gt;="3"),"Loyal Customers",
IF(MID(AN1236,2,1)="5","Frequent Buyers",
IF(RIGHT(AN1236,1)="5","Big Spenders",
IF(LEFT(AN1236,1)="4","Potential Loyalists",
IF(LEFT(AN1236,1)="3","Needs Attention",
IF(LEFT(AN1236,1)="2","About to Sleep",
IF(LEFT(AN1236,1)="1","Lost",
IF(LEFT(AN1236,1)&lt;="2","At Risk","Others")))))))))</f>
        <v>Lost</v>
      </c>
    </row>
    <row r="1237" spans="1:41" x14ac:dyDescent="0.3">
      <c r="A1237">
        <v>221</v>
      </c>
      <c r="B1237">
        <v>1955</v>
      </c>
      <c r="C1237" t="s">
        <v>28</v>
      </c>
      <c r="D1237" t="s">
        <v>33</v>
      </c>
      <c r="E1237">
        <v>48726</v>
      </c>
      <c r="F1237">
        <v>0</v>
      </c>
      <c r="G1237">
        <v>1</v>
      </c>
      <c r="H1237" s="1">
        <v>41391</v>
      </c>
      <c r="I1237">
        <v>90</v>
      </c>
      <c r="J1237">
        <v>138</v>
      </c>
      <c r="K1237">
        <v>3</v>
      </c>
      <c r="L1237">
        <v>38</v>
      </c>
      <c r="M1237">
        <v>4</v>
      </c>
      <c r="N1237">
        <v>0</v>
      </c>
      <c r="O1237">
        <v>59</v>
      </c>
      <c r="P1237">
        <v>3</v>
      </c>
      <c r="Q1237">
        <v>3</v>
      </c>
      <c r="R1237">
        <v>2</v>
      </c>
      <c r="S1237">
        <v>4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 t="s">
        <v>39</v>
      </c>
      <c r="AC1237" s="13">
        <f>SUM(Table13[[#This Row],[MntWines]:[MntGoldProds]])</f>
        <v>242</v>
      </c>
      <c r="AD1237" s="13">
        <f>AVERAGE(Table13[[#This Row],[MntWines]:[MntGoldProds]])</f>
        <v>40.333333333333336</v>
      </c>
      <c r="AG1237">
        <f>SUM(Table13[[#This Row],[NumDealsPurchases]:[NumStorePurchases]])</f>
        <v>12</v>
      </c>
      <c r="AH1237" s="14">
        <f>44232-Table13[[#This Row],[Dt_Customer]]</f>
        <v>2841</v>
      </c>
      <c r="AJ1237" s="13">
        <f>Table13[[#This Row],[NumDealsPurchases]]/Table13[[#This Row],[Total Number of Purchases]]*100</f>
        <v>25</v>
      </c>
      <c r="AK1237">
        <f>6-ROUNDUP(_xlfn.PERCENTRANK.INC(Table13[Recency],Table13[[#This Row],[Recency]])*5, 0)</f>
        <v>1</v>
      </c>
      <c r="AL1237" s="15">
        <f>ROUNDUP(_xlfn.PERCENTRANK.INC(Table13[Total Number of Purchases],Table13[[#This Row],[Total Number of Purchases]])*5,0)</f>
        <v>3</v>
      </c>
      <c r="AM1237" s="15">
        <f>ROUNDUP(_xlfn.PERCENTRANK.INC(Table13[Total Spend],Table13[[#This Row],[Total Spend]])*5,0)</f>
        <v>3</v>
      </c>
      <c r="AN1237" s="15" t="str">
        <f>Table13[[#This Row],[Recency Score]]&amp;Table13[[#This Row],[Frequency Score]]&amp;Table13[[#This Row],[Monetary Score]]</f>
        <v>133</v>
      </c>
      <c r="AO1237" s="15" t="str">
        <f>IF(AN1237="555","Champions",
IF(AND(LEFT(AN1237,1)="5", MID(AN1237,2,1)&gt;="3"),"Loyal Customers",
IF(MID(AN1237,2,1)="5","Frequent Buyers",
IF(RIGHT(AN1237,1)="5","Big Spenders",
IF(LEFT(AN1237,1)="4","Potential Loyalists",
IF(LEFT(AN1237,1)="3","Needs Attention",
IF(LEFT(AN1237,1)="2","About to Sleep",
IF(LEFT(AN1237,1)="1","Lost",
IF(LEFT(AN1237,1)&lt;="2","At Risk","Others")))))))))</f>
        <v>Lost</v>
      </c>
    </row>
    <row r="1238" spans="1:41" x14ac:dyDescent="0.3">
      <c r="A1238">
        <v>4351</v>
      </c>
      <c r="B1238">
        <v>1955</v>
      </c>
      <c r="C1238" t="s">
        <v>28</v>
      </c>
      <c r="D1238" t="s">
        <v>29</v>
      </c>
      <c r="E1238">
        <v>37244</v>
      </c>
      <c r="F1238">
        <v>1</v>
      </c>
      <c r="G1238">
        <v>1</v>
      </c>
      <c r="H1238" s="1">
        <v>41391</v>
      </c>
      <c r="I1238">
        <v>90</v>
      </c>
      <c r="J1238">
        <v>18</v>
      </c>
      <c r="K1238">
        <v>2</v>
      </c>
      <c r="L1238">
        <v>10</v>
      </c>
      <c r="M1238">
        <v>0</v>
      </c>
      <c r="N1238">
        <v>0</v>
      </c>
      <c r="O1238">
        <v>25</v>
      </c>
      <c r="P1238">
        <v>1</v>
      </c>
      <c r="Q1238">
        <v>1</v>
      </c>
      <c r="R1238">
        <v>1</v>
      </c>
      <c r="S1238">
        <v>2</v>
      </c>
      <c r="T1238">
        <v>7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  <c r="AB1238" t="s">
        <v>30</v>
      </c>
      <c r="AC1238" s="13">
        <f>SUM(Table13[[#This Row],[MntWines]:[MntGoldProds]])</f>
        <v>55</v>
      </c>
      <c r="AD1238" s="13">
        <f>AVERAGE(Table13[[#This Row],[MntWines]:[MntGoldProds]])</f>
        <v>9.1666666666666661</v>
      </c>
      <c r="AG1238">
        <f>SUM(Table13[[#This Row],[NumDealsPurchases]:[NumStorePurchases]])</f>
        <v>5</v>
      </c>
      <c r="AH1238" s="14">
        <f>44232-Table13[[#This Row],[Dt_Customer]]</f>
        <v>2841</v>
      </c>
      <c r="AJ1238" s="13">
        <f>Table13[[#This Row],[NumDealsPurchases]]/Table13[[#This Row],[Total Number of Purchases]]*100</f>
        <v>20</v>
      </c>
      <c r="AK1238">
        <f>6-ROUNDUP(_xlfn.PERCENTRANK.INC(Table13[Recency],Table13[[#This Row],[Recency]])*5, 0)</f>
        <v>1</v>
      </c>
      <c r="AL1238" s="15">
        <f>ROUNDUP(_xlfn.PERCENTRANK.INC(Table13[Total Number of Purchases],Table13[[#This Row],[Total Number of Purchases]])*5,0)</f>
        <v>1</v>
      </c>
      <c r="AM1238" s="15">
        <f>ROUNDUP(_xlfn.PERCENTRANK.INC(Table13[Total Spend],Table13[[#This Row],[Total Spend]])*5,0)</f>
        <v>1</v>
      </c>
      <c r="AN1238" s="15" t="str">
        <f>Table13[[#This Row],[Recency Score]]&amp;Table13[[#This Row],[Frequency Score]]&amp;Table13[[#This Row],[Monetary Score]]</f>
        <v>111</v>
      </c>
      <c r="AO1238" s="15" t="str">
        <f>IF(AN1238="555","Champions",
IF(AND(LEFT(AN1238,1)="5", MID(AN1238,2,1)&gt;="3"),"Loyal Customers",
IF(MID(AN1238,2,1)="5","Frequent Buyers",
IF(RIGHT(AN1238,1)="5","Big Spenders",
IF(LEFT(AN1238,1)="4","Potential Loyalists",
IF(LEFT(AN1238,1)="3","Needs Attention",
IF(LEFT(AN1238,1)="2","About to Sleep",
IF(LEFT(AN1238,1)="1","Lost",
IF(LEFT(AN1238,1)&lt;="2","At Risk","Others")))))))))</f>
        <v>Lost</v>
      </c>
    </row>
    <row r="1239" spans="1:41" x14ac:dyDescent="0.3">
      <c r="A1239">
        <v>7386</v>
      </c>
      <c r="B1239">
        <v>1976</v>
      </c>
      <c r="C1239" t="s">
        <v>28</v>
      </c>
      <c r="D1239" t="s">
        <v>29</v>
      </c>
      <c r="E1239">
        <v>30992</v>
      </c>
      <c r="F1239">
        <v>1</v>
      </c>
      <c r="G1239">
        <v>0</v>
      </c>
      <c r="H1239" s="1">
        <v>41386</v>
      </c>
      <c r="I1239">
        <v>83</v>
      </c>
      <c r="J1239">
        <v>17</v>
      </c>
      <c r="K1239">
        <v>0</v>
      </c>
      <c r="L1239">
        <v>14</v>
      </c>
      <c r="M1239">
        <v>7</v>
      </c>
      <c r="N1239">
        <v>3</v>
      </c>
      <c r="O1239">
        <v>2</v>
      </c>
      <c r="P1239">
        <v>1</v>
      </c>
      <c r="Q1239">
        <v>1</v>
      </c>
      <c r="R1239">
        <v>0</v>
      </c>
      <c r="S1239">
        <v>3</v>
      </c>
      <c r="T1239">
        <v>7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 t="s">
        <v>32</v>
      </c>
      <c r="AC1239" s="13">
        <f>SUM(Table13[[#This Row],[MntWines]:[MntGoldProds]])</f>
        <v>43</v>
      </c>
      <c r="AD1239" s="13">
        <f>AVERAGE(Table13[[#This Row],[MntWines]:[MntGoldProds]])</f>
        <v>7.166666666666667</v>
      </c>
      <c r="AG1239">
        <f>SUM(Table13[[#This Row],[NumDealsPurchases]:[NumStorePurchases]])</f>
        <v>5</v>
      </c>
      <c r="AH1239" s="14">
        <f>44232-Table13[[#This Row],[Dt_Customer]]</f>
        <v>2846</v>
      </c>
      <c r="AJ1239" s="13">
        <f>Table13[[#This Row],[NumDealsPurchases]]/Table13[[#This Row],[Total Number of Purchases]]*100</f>
        <v>20</v>
      </c>
      <c r="AK1239">
        <f>6-ROUNDUP(_xlfn.PERCENTRANK.INC(Table13[Recency],Table13[[#This Row],[Recency]])*5, 0)</f>
        <v>1</v>
      </c>
      <c r="AL1239" s="15">
        <f>ROUNDUP(_xlfn.PERCENTRANK.INC(Table13[Total Number of Purchases],Table13[[#This Row],[Total Number of Purchases]])*5,0)</f>
        <v>1</v>
      </c>
      <c r="AM1239" s="15">
        <f>ROUNDUP(_xlfn.PERCENTRANK.INC(Table13[Total Spend],Table13[[#This Row],[Total Spend]])*5,0)</f>
        <v>1</v>
      </c>
      <c r="AN1239" s="15" t="str">
        <f>Table13[[#This Row],[Recency Score]]&amp;Table13[[#This Row],[Frequency Score]]&amp;Table13[[#This Row],[Monetary Score]]</f>
        <v>111</v>
      </c>
      <c r="AO1239" s="15" t="str">
        <f>IF(AN1239="555","Champions",
IF(AND(LEFT(AN1239,1)="5", MID(AN1239,2,1)&gt;="3"),"Loyal Customers",
IF(MID(AN1239,2,1)="5","Frequent Buyers",
IF(RIGHT(AN1239,1)="5","Big Spenders",
IF(LEFT(AN1239,1)="4","Potential Loyalists",
IF(LEFT(AN1239,1)="3","Needs Attention",
IF(LEFT(AN1239,1)="2","About to Sleep",
IF(LEFT(AN1239,1)="1","Lost",
IF(LEFT(AN1239,1)&lt;="2","At Risk","Others")))))))))</f>
        <v>Lost</v>
      </c>
    </row>
    <row r="1240" spans="1:41" x14ac:dyDescent="0.3">
      <c r="A1240">
        <v>3006</v>
      </c>
      <c r="B1240">
        <v>1976</v>
      </c>
      <c r="C1240" t="s">
        <v>28</v>
      </c>
      <c r="D1240" t="s">
        <v>29</v>
      </c>
      <c r="E1240">
        <v>30992</v>
      </c>
      <c r="F1240">
        <v>1</v>
      </c>
      <c r="G1240">
        <v>0</v>
      </c>
      <c r="H1240" s="1">
        <v>41386</v>
      </c>
      <c r="I1240">
        <v>83</v>
      </c>
      <c r="J1240">
        <v>17</v>
      </c>
      <c r="K1240">
        <v>0</v>
      </c>
      <c r="L1240">
        <v>14</v>
      </c>
      <c r="M1240">
        <v>7</v>
      </c>
      <c r="N1240">
        <v>3</v>
      </c>
      <c r="O1240">
        <v>2</v>
      </c>
      <c r="P1240">
        <v>1</v>
      </c>
      <c r="Q1240">
        <v>1</v>
      </c>
      <c r="R1240">
        <v>0</v>
      </c>
      <c r="S1240">
        <v>3</v>
      </c>
      <c r="T1240">
        <v>7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 t="s">
        <v>32</v>
      </c>
      <c r="AC1240" s="13">
        <f>SUM(Table13[[#This Row],[MntWines]:[MntGoldProds]])</f>
        <v>43</v>
      </c>
      <c r="AD1240" s="13">
        <f>AVERAGE(Table13[[#This Row],[MntWines]:[MntGoldProds]])</f>
        <v>7.166666666666667</v>
      </c>
      <c r="AG1240">
        <f>SUM(Table13[[#This Row],[NumDealsPurchases]:[NumStorePurchases]])</f>
        <v>5</v>
      </c>
      <c r="AH1240" s="14">
        <f>44232-Table13[[#This Row],[Dt_Customer]]</f>
        <v>2846</v>
      </c>
      <c r="AJ1240" s="13">
        <f>Table13[[#This Row],[NumDealsPurchases]]/Table13[[#This Row],[Total Number of Purchases]]*100</f>
        <v>20</v>
      </c>
      <c r="AK1240">
        <f>6-ROUNDUP(_xlfn.PERCENTRANK.INC(Table13[Recency],Table13[[#This Row],[Recency]])*5, 0)</f>
        <v>1</v>
      </c>
      <c r="AL1240" s="15">
        <f>ROUNDUP(_xlfn.PERCENTRANK.INC(Table13[Total Number of Purchases],Table13[[#This Row],[Total Number of Purchases]])*5,0)</f>
        <v>1</v>
      </c>
      <c r="AM1240" s="15">
        <f>ROUNDUP(_xlfn.PERCENTRANK.INC(Table13[Total Spend],Table13[[#This Row],[Total Spend]])*5,0)</f>
        <v>1</v>
      </c>
      <c r="AN1240" s="15" t="str">
        <f>Table13[[#This Row],[Recency Score]]&amp;Table13[[#This Row],[Frequency Score]]&amp;Table13[[#This Row],[Monetary Score]]</f>
        <v>111</v>
      </c>
      <c r="AO1240" s="15" t="str">
        <f>IF(AN1240="555","Champions",
IF(AND(LEFT(AN1240,1)="5", MID(AN1240,2,1)&gt;="3"),"Loyal Customers",
IF(MID(AN1240,2,1)="5","Frequent Buyers",
IF(RIGHT(AN1240,1)="5","Big Spenders",
IF(LEFT(AN1240,1)="4","Potential Loyalists",
IF(LEFT(AN1240,1)="3","Needs Attention",
IF(LEFT(AN1240,1)="2","About to Sleep",
IF(LEFT(AN1240,1)="1","Lost",
IF(LEFT(AN1240,1)&lt;="2","At Risk","Others")))))))))</f>
        <v>Lost</v>
      </c>
    </row>
    <row r="1241" spans="1:41" x14ac:dyDescent="0.3">
      <c r="A1241">
        <v>455</v>
      </c>
      <c r="B1241">
        <v>1946</v>
      </c>
      <c r="C1241" t="s">
        <v>37</v>
      </c>
      <c r="D1241" t="s">
        <v>33</v>
      </c>
      <c r="E1241">
        <v>51012</v>
      </c>
      <c r="F1241">
        <v>0</v>
      </c>
      <c r="G1241">
        <v>0</v>
      </c>
      <c r="H1241" s="1">
        <v>41382</v>
      </c>
      <c r="I1241">
        <v>86</v>
      </c>
      <c r="J1241">
        <v>102</v>
      </c>
      <c r="K1241">
        <v>9</v>
      </c>
      <c r="L1241">
        <v>63</v>
      </c>
      <c r="M1241">
        <v>2</v>
      </c>
      <c r="N1241">
        <v>9</v>
      </c>
      <c r="O1241">
        <v>24</v>
      </c>
      <c r="P1241">
        <v>1</v>
      </c>
      <c r="Q1241">
        <v>4</v>
      </c>
      <c r="R1241">
        <v>1</v>
      </c>
      <c r="S1241">
        <v>4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 t="s">
        <v>30</v>
      </c>
      <c r="AC1241" s="13">
        <f>SUM(Table13[[#This Row],[MntWines]:[MntGoldProds]])</f>
        <v>209</v>
      </c>
      <c r="AD1241" s="13">
        <f>AVERAGE(Table13[[#This Row],[MntWines]:[MntGoldProds]])</f>
        <v>34.833333333333336</v>
      </c>
      <c r="AG1241">
        <f>SUM(Table13[[#This Row],[NumDealsPurchases]:[NumStorePurchases]])</f>
        <v>10</v>
      </c>
      <c r="AH1241" s="14">
        <f>44232-Table13[[#This Row],[Dt_Customer]]</f>
        <v>2850</v>
      </c>
      <c r="AJ1241" s="13">
        <f>Table13[[#This Row],[NumDealsPurchases]]/Table13[[#This Row],[Total Number of Purchases]]*100</f>
        <v>10</v>
      </c>
      <c r="AK1241">
        <f>6-ROUNDUP(_xlfn.PERCENTRANK.INC(Table13[Recency],Table13[[#This Row],[Recency]])*5, 0)</f>
        <v>1</v>
      </c>
      <c r="AL1241" s="15">
        <f>ROUNDUP(_xlfn.PERCENTRANK.INC(Table13[Total Number of Purchases],Table13[[#This Row],[Total Number of Purchases]])*5,0)</f>
        <v>2</v>
      </c>
      <c r="AM1241" s="15">
        <f>ROUNDUP(_xlfn.PERCENTRANK.INC(Table13[Total Spend],Table13[[#This Row],[Total Spend]])*5,0)</f>
        <v>3</v>
      </c>
      <c r="AN1241" s="15" t="str">
        <f>Table13[[#This Row],[Recency Score]]&amp;Table13[[#This Row],[Frequency Score]]&amp;Table13[[#This Row],[Monetary Score]]</f>
        <v>123</v>
      </c>
      <c r="AO1241" s="15" t="str">
        <f>IF(AN1241="555","Champions",
IF(AND(LEFT(AN1241,1)="5", MID(AN1241,2,1)&gt;="3"),"Loyal Customers",
IF(MID(AN1241,2,1)="5","Frequent Buyers",
IF(RIGHT(AN1241,1)="5","Big Spenders",
IF(LEFT(AN1241,1)="4","Potential Loyalists",
IF(LEFT(AN1241,1)="3","Needs Attention",
IF(LEFT(AN1241,1)="2","About to Sleep",
IF(LEFT(AN1241,1)="1","Lost",
IF(LEFT(AN1241,1)&lt;="2","At Risk","Others")))))))))</f>
        <v>Lost</v>
      </c>
    </row>
    <row r="1242" spans="1:41" x14ac:dyDescent="0.3">
      <c r="A1242">
        <v>7592</v>
      </c>
      <c r="B1242">
        <v>1946</v>
      </c>
      <c r="C1242" t="s">
        <v>37</v>
      </c>
      <c r="D1242" t="s">
        <v>33</v>
      </c>
      <c r="E1242">
        <v>51012</v>
      </c>
      <c r="F1242">
        <v>0</v>
      </c>
      <c r="G1242">
        <v>0</v>
      </c>
      <c r="H1242" s="1">
        <v>41382</v>
      </c>
      <c r="I1242">
        <v>86</v>
      </c>
      <c r="J1242">
        <v>102</v>
      </c>
      <c r="K1242">
        <v>9</v>
      </c>
      <c r="L1242">
        <v>63</v>
      </c>
      <c r="M1242">
        <v>2</v>
      </c>
      <c r="N1242">
        <v>9</v>
      </c>
      <c r="O1242">
        <v>24</v>
      </c>
      <c r="P1242">
        <v>1</v>
      </c>
      <c r="Q1242">
        <v>4</v>
      </c>
      <c r="R1242">
        <v>1</v>
      </c>
      <c r="S1242">
        <v>4</v>
      </c>
      <c r="T1242">
        <v>6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 t="s">
        <v>30</v>
      </c>
      <c r="AC1242" s="13">
        <f>SUM(Table13[[#This Row],[MntWines]:[MntGoldProds]])</f>
        <v>209</v>
      </c>
      <c r="AD1242" s="13">
        <f>AVERAGE(Table13[[#This Row],[MntWines]:[MntGoldProds]])</f>
        <v>34.833333333333336</v>
      </c>
      <c r="AG1242">
        <f>SUM(Table13[[#This Row],[NumDealsPurchases]:[NumStorePurchases]])</f>
        <v>10</v>
      </c>
      <c r="AH1242" s="14">
        <f>44232-Table13[[#This Row],[Dt_Customer]]</f>
        <v>2850</v>
      </c>
      <c r="AJ1242" s="13">
        <f>Table13[[#This Row],[NumDealsPurchases]]/Table13[[#This Row],[Total Number of Purchases]]*100</f>
        <v>10</v>
      </c>
      <c r="AK1242">
        <f>6-ROUNDUP(_xlfn.PERCENTRANK.INC(Table13[Recency],Table13[[#This Row],[Recency]])*5, 0)</f>
        <v>1</v>
      </c>
      <c r="AL1242" s="15">
        <f>ROUNDUP(_xlfn.PERCENTRANK.INC(Table13[Total Number of Purchases],Table13[[#This Row],[Total Number of Purchases]])*5,0)</f>
        <v>2</v>
      </c>
      <c r="AM1242" s="15">
        <f>ROUNDUP(_xlfn.PERCENTRANK.INC(Table13[Total Spend],Table13[[#This Row],[Total Spend]])*5,0)</f>
        <v>3</v>
      </c>
      <c r="AN1242" s="15" t="str">
        <f>Table13[[#This Row],[Recency Score]]&amp;Table13[[#This Row],[Frequency Score]]&amp;Table13[[#This Row],[Monetary Score]]</f>
        <v>123</v>
      </c>
      <c r="AO1242" s="15" t="str">
        <f>IF(AN1242="555","Champions",
IF(AND(LEFT(AN1242,1)="5", MID(AN1242,2,1)&gt;="3"),"Loyal Customers",
IF(MID(AN1242,2,1)="5","Frequent Buyers",
IF(RIGHT(AN1242,1)="5","Big Spenders",
IF(LEFT(AN1242,1)="4","Potential Loyalists",
IF(LEFT(AN1242,1)="3","Needs Attention",
IF(LEFT(AN1242,1)="2","About to Sleep",
IF(LEFT(AN1242,1)="1","Lost",
IF(LEFT(AN1242,1)&lt;="2","At Risk","Others")))))))))</f>
        <v>Lost</v>
      </c>
    </row>
    <row r="1243" spans="1:41" x14ac:dyDescent="0.3">
      <c r="A1243">
        <v>4547</v>
      </c>
      <c r="B1243">
        <v>1960</v>
      </c>
      <c r="C1243" t="s">
        <v>28</v>
      </c>
      <c r="D1243" t="s">
        <v>35</v>
      </c>
      <c r="E1243">
        <v>13672</v>
      </c>
      <c r="F1243">
        <v>1</v>
      </c>
      <c r="G1243">
        <v>1</v>
      </c>
      <c r="H1243" s="1">
        <v>41381</v>
      </c>
      <c r="I1243">
        <v>86</v>
      </c>
      <c r="J1243">
        <v>6</v>
      </c>
      <c r="K1243">
        <v>2</v>
      </c>
      <c r="L1243">
        <v>9</v>
      </c>
      <c r="M1243">
        <v>2</v>
      </c>
      <c r="N1243">
        <v>1</v>
      </c>
      <c r="O1243">
        <v>5</v>
      </c>
      <c r="P1243">
        <v>2</v>
      </c>
      <c r="Q1243">
        <v>1</v>
      </c>
      <c r="R1243">
        <v>0</v>
      </c>
      <c r="S1243">
        <v>3</v>
      </c>
      <c r="T1243">
        <v>8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30</v>
      </c>
      <c r="AC1243" s="13">
        <f>SUM(Table13[[#This Row],[MntWines]:[MntGoldProds]])</f>
        <v>25</v>
      </c>
      <c r="AD1243" s="13">
        <f>AVERAGE(Table13[[#This Row],[MntWines]:[MntGoldProds]])</f>
        <v>4.166666666666667</v>
      </c>
      <c r="AG1243">
        <f>SUM(Table13[[#This Row],[NumDealsPurchases]:[NumStorePurchases]])</f>
        <v>6</v>
      </c>
      <c r="AH1243" s="14">
        <f>44232-Table13[[#This Row],[Dt_Customer]]</f>
        <v>2851</v>
      </c>
      <c r="AJ1243" s="13">
        <f>Table13[[#This Row],[NumDealsPurchases]]/Table13[[#This Row],[Total Number of Purchases]]*100</f>
        <v>33.333333333333329</v>
      </c>
      <c r="AK1243">
        <f>6-ROUNDUP(_xlfn.PERCENTRANK.INC(Table13[Recency],Table13[[#This Row],[Recency]])*5, 0)</f>
        <v>1</v>
      </c>
      <c r="AL1243" s="15">
        <f>ROUNDUP(_xlfn.PERCENTRANK.INC(Table13[Total Number of Purchases],Table13[[#This Row],[Total Number of Purchases]])*5,0)</f>
        <v>1</v>
      </c>
      <c r="AM1243" s="15">
        <f>ROUNDUP(_xlfn.PERCENTRANK.INC(Table13[Total Spend],Table13[[#This Row],[Total Spend]])*5,0)</f>
        <v>1</v>
      </c>
      <c r="AN1243" s="15" t="str">
        <f>Table13[[#This Row],[Recency Score]]&amp;Table13[[#This Row],[Frequency Score]]&amp;Table13[[#This Row],[Monetary Score]]</f>
        <v>111</v>
      </c>
      <c r="AO1243" s="15" t="str">
        <f>IF(AN1243="555","Champions",
IF(AND(LEFT(AN1243,1)="5", MID(AN1243,2,1)&gt;="3"),"Loyal Customers",
IF(MID(AN1243,2,1)="5","Frequent Buyers",
IF(RIGHT(AN1243,1)="5","Big Spenders",
IF(LEFT(AN1243,1)="4","Potential Loyalists",
IF(LEFT(AN1243,1)="3","Needs Attention",
IF(LEFT(AN1243,1)="2","About to Sleep",
IF(LEFT(AN1243,1)="1","Lost",
IF(LEFT(AN1243,1)&lt;="2","At Risk","Others")))))))))</f>
        <v>Lost</v>
      </c>
    </row>
    <row r="1244" spans="1:41" x14ac:dyDescent="0.3">
      <c r="A1244">
        <v>10598</v>
      </c>
      <c r="B1244">
        <v>1967</v>
      </c>
      <c r="C1244" t="s">
        <v>28</v>
      </c>
      <c r="D1244" t="s">
        <v>35</v>
      </c>
      <c r="E1244">
        <v>27943</v>
      </c>
      <c r="F1244">
        <v>1</v>
      </c>
      <c r="G1244">
        <v>1</v>
      </c>
      <c r="H1244" s="1">
        <v>41379</v>
      </c>
      <c r="I1244">
        <v>89</v>
      </c>
      <c r="J1244">
        <v>12</v>
      </c>
      <c r="K1244">
        <v>1</v>
      </c>
      <c r="L1244">
        <v>16</v>
      </c>
      <c r="M1244">
        <v>4</v>
      </c>
      <c r="N1244">
        <v>1</v>
      </c>
      <c r="O1244">
        <v>3</v>
      </c>
      <c r="P1244">
        <v>3</v>
      </c>
      <c r="Q1244">
        <v>2</v>
      </c>
      <c r="R1244">
        <v>0</v>
      </c>
      <c r="S1244">
        <v>3</v>
      </c>
      <c r="T1244">
        <v>8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 t="s">
        <v>30</v>
      </c>
      <c r="AC1244" s="13">
        <f>SUM(Table13[[#This Row],[MntWines]:[MntGoldProds]])</f>
        <v>37</v>
      </c>
      <c r="AD1244" s="13">
        <f>AVERAGE(Table13[[#This Row],[MntWines]:[MntGoldProds]])</f>
        <v>6.166666666666667</v>
      </c>
      <c r="AG1244">
        <f>SUM(Table13[[#This Row],[NumDealsPurchases]:[NumStorePurchases]])</f>
        <v>8</v>
      </c>
      <c r="AH1244" s="14">
        <f>44232-Table13[[#This Row],[Dt_Customer]]</f>
        <v>2853</v>
      </c>
      <c r="AJ1244" s="13">
        <f>Table13[[#This Row],[NumDealsPurchases]]/Table13[[#This Row],[Total Number of Purchases]]*100</f>
        <v>37.5</v>
      </c>
      <c r="AK1244">
        <f>6-ROUNDUP(_xlfn.PERCENTRANK.INC(Table13[Recency],Table13[[#This Row],[Recency]])*5, 0)</f>
        <v>1</v>
      </c>
      <c r="AL1244" s="15">
        <f>ROUNDUP(_xlfn.PERCENTRANK.INC(Table13[Total Number of Purchases],Table13[[#This Row],[Total Number of Purchases]])*5,0)</f>
        <v>2</v>
      </c>
      <c r="AM1244" s="15">
        <f>ROUNDUP(_xlfn.PERCENTRANK.INC(Table13[Total Spend],Table13[[#This Row],[Total Spend]])*5,0)</f>
        <v>1</v>
      </c>
      <c r="AN1244" s="15" t="str">
        <f>Table13[[#This Row],[Recency Score]]&amp;Table13[[#This Row],[Frequency Score]]&amp;Table13[[#This Row],[Monetary Score]]</f>
        <v>121</v>
      </c>
      <c r="AO1244" s="15" t="str">
        <f>IF(AN1244="555","Champions",
IF(AND(LEFT(AN1244,1)="5", MID(AN1244,2,1)&gt;="3"),"Loyal Customers",
IF(MID(AN1244,2,1)="5","Frequent Buyers",
IF(RIGHT(AN1244,1)="5","Big Spenders",
IF(LEFT(AN1244,1)="4","Potential Loyalists",
IF(LEFT(AN1244,1)="3","Needs Attention",
IF(LEFT(AN1244,1)="2","About to Sleep",
IF(LEFT(AN1244,1)="1","Lost",
IF(LEFT(AN1244,1)&lt;="2","At Risk","Others")))))))))</f>
        <v>Lost</v>
      </c>
    </row>
    <row r="1245" spans="1:41" x14ac:dyDescent="0.3">
      <c r="A1245">
        <v>3136</v>
      </c>
      <c r="B1245">
        <v>1962</v>
      </c>
      <c r="C1245" t="s">
        <v>41</v>
      </c>
      <c r="D1245" t="s">
        <v>29</v>
      </c>
      <c r="E1245">
        <v>59432</v>
      </c>
      <c r="F1245">
        <v>0</v>
      </c>
      <c r="G1245">
        <v>1</v>
      </c>
      <c r="H1245" s="1">
        <v>41377</v>
      </c>
      <c r="I1245">
        <v>88</v>
      </c>
      <c r="J1245">
        <v>317</v>
      </c>
      <c r="K1245">
        <v>25</v>
      </c>
      <c r="L1245">
        <v>265</v>
      </c>
      <c r="M1245">
        <v>25</v>
      </c>
      <c r="N1245">
        <v>19</v>
      </c>
      <c r="O1245">
        <v>12</v>
      </c>
      <c r="P1245">
        <v>3</v>
      </c>
      <c r="Q1245">
        <v>5</v>
      </c>
      <c r="R1245">
        <v>3</v>
      </c>
      <c r="S1245">
        <v>11</v>
      </c>
      <c r="T1245">
        <v>5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30</v>
      </c>
      <c r="AC1245" s="13">
        <f>SUM(Table13[[#This Row],[MntWines]:[MntGoldProds]])</f>
        <v>663</v>
      </c>
      <c r="AD1245" s="13">
        <f>AVERAGE(Table13[[#This Row],[MntWines]:[MntGoldProds]])</f>
        <v>110.5</v>
      </c>
      <c r="AG1245">
        <f>SUM(Table13[[#This Row],[NumDealsPurchases]:[NumStorePurchases]])</f>
        <v>22</v>
      </c>
      <c r="AH1245" s="14">
        <f>44232-Table13[[#This Row],[Dt_Customer]]</f>
        <v>2855</v>
      </c>
      <c r="AJ1245" s="13">
        <f>Table13[[#This Row],[NumDealsPurchases]]/Table13[[#This Row],[Total Number of Purchases]]*100</f>
        <v>13.636363636363635</v>
      </c>
      <c r="AK1245">
        <f>6-ROUNDUP(_xlfn.PERCENTRANK.INC(Table13[Recency],Table13[[#This Row],[Recency]])*5, 0)</f>
        <v>1</v>
      </c>
      <c r="AL1245" s="15">
        <f>ROUNDUP(_xlfn.PERCENTRANK.INC(Table13[Total Number of Purchases],Table13[[#This Row],[Total Number of Purchases]])*5,0)</f>
        <v>4</v>
      </c>
      <c r="AM1245" s="15">
        <f>ROUNDUP(_xlfn.PERCENTRANK.INC(Table13[Total Spend],Table13[[#This Row],[Total Spend]])*5,0)</f>
        <v>4</v>
      </c>
      <c r="AN1245" s="15" t="str">
        <f>Table13[[#This Row],[Recency Score]]&amp;Table13[[#This Row],[Frequency Score]]&amp;Table13[[#This Row],[Monetary Score]]</f>
        <v>144</v>
      </c>
      <c r="AO1245" s="15" t="str">
        <f>IF(AN1245="555","Champions",
IF(AND(LEFT(AN1245,1)="5", MID(AN1245,2,1)&gt;="3"),"Loyal Customers",
IF(MID(AN1245,2,1)="5","Frequent Buyers",
IF(RIGHT(AN1245,1)="5","Big Spenders",
IF(LEFT(AN1245,1)="4","Potential Loyalists",
IF(LEFT(AN1245,1)="3","Needs Attention",
IF(LEFT(AN1245,1)="2","About to Sleep",
IF(LEFT(AN1245,1)="1","Lost",
IF(LEFT(AN1245,1)&lt;="2","At Risk","Others")))))))))</f>
        <v>Lost</v>
      </c>
    </row>
    <row r="1246" spans="1:41" x14ac:dyDescent="0.3">
      <c r="A1246">
        <v>6991</v>
      </c>
      <c r="B1246">
        <v>1951</v>
      </c>
      <c r="C1246" t="s">
        <v>28</v>
      </c>
      <c r="D1246" t="s">
        <v>29</v>
      </c>
      <c r="E1246">
        <v>43185</v>
      </c>
      <c r="F1246">
        <v>0</v>
      </c>
      <c r="G1246">
        <v>1</v>
      </c>
      <c r="H1246" s="1">
        <v>41374</v>
      </c>
      <c r="I1246">
        <v>88</v>
      </c>
      <c r="J1246">
        <v>537</v>
      </c>
      <c r="K1246">
        <v>6</v>
      </c>
      <c r="L1246">
        <v>42</v>
      </c>
      <c r="M1246">
        <v>16</v>
      </c>
      <c r="N1246">
        <v>6</v>
      </c>
      <c r="O1246">
        <v>30</v>
      </c>
      <c r="P1246">
        <v>2</v>
      </c>
      <c r="Q1246">
        <v>9</v>
      </c>
      <c r="R1246">
        <v>3</v>
      </c>
      <c r="S1246">
        <v>6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 t="s">
        <v>36</v>
      </c>
      <c r="AC1246" s="13">
        <f>SUM(Table13[[#This Row],[MntWines]:[MntGoldProds]])</f>
        <v>637</v>
      </c>
      <c r="AD1246" s="13">
        <f>AVERAGE(Table13[[#This Row],[MntWines]:[MntGoldProds]])</f>
        <v>106.16666666666667</v>
      </c>
      <c r="AG1246">
        <f>SUM(Table13[[#This Row],[NumDealsPurchases]:[NumStorePurchases]])</f>
        <v>20</v>
      </c>
      <c r="AH1246" s="14">
        <f>44232-Table13[[#This Row],[Dt_Customer]]</f>
        <v>2858</v>
      </c>
      <c r="AJ1246" s="13">
        <f>Table13[[#This Row],[NumDealsPurchases]]/Table13[[#This Row],[Total Number of Purchases]]*100</f>
        <v>10</v>
      </c>
      <c r="AK1246">
        <f>6-ROUNDUP(_xlfn.PERCENTRANK.INC(Table13[Recency],Table13[[#This Row],[Recency]])*5, 0)</f>
        <v>1</v>
      </c>
      <c r="AL1246" s="15">
        <f>ROUNDUP(_xlfn.PERCENTRANK.INC(Table13[Total Number of Purchases],Table13[[#This Row],[Total Number of Purchases]])*5,0)</f>
        <v>4</v>
      </c>
      <c r="AM1246" s="15">
        <f>ROUNDUP(_xlfn.PERCENTRANK.INC(Table13[Total Spend],Table13[[#This Row],[Total Spend]])*5,0)</f>
        <v>4</v>
      </c>
      <c r="AN1246" s="15" t="str">
        <f>Table13[[#This Row],[Recency Score]]&amp;Table13[[#This Row],[Frequency Score]]&amp;Table13[[#This Row],[Monetary Score]]</f>
        <v>144</v>
      </c>
      <c r="AO1246" s="15" t="str">
        <f>IF(AN1246="555","Champions",
IF(AND(LEFT(AN1246,1)="5", MID(AN1246,2,1)&gt;="3"),"Loyal Customers",
IF(MID(AN1246,2,1)="5","Frequent Buyers",
IF(RIGHT(AN1246,1)="5","Big Spenders",
IF(LEFT(AN1246,1)="4","Potential Loyalists",
IF(LEFT(AN1246,1)="3","Needs Attention",
IF(LEFT(AN1246,1)="2","About to Sleep",
IF(LEFT(AN1246,1)="1","Lost",
IF(LEFT(AN1246,1)&lt;="2","At Risk","Others")))))))))</f>
        <v>Lost</v>
      </c>
    </row>
    <row r="1247" spans="1:41" x14ac:dyDescent="0.3">
      <c r="A1247">
        <v>2202</v>
      </c>
      <c r="B1247">
        <v>1978</v>
      </c>
      <c r="C1247" t="s">
        <v>28</v>
      </c>
      <c r="D1247" t="s">
        <v>35</v>
      </c>
      <c r="E1247">
        <v>41154</v>
      </c>
      <c r="F1247">
        <v>0</v>
      </c>
      <c r="G1247">
        <v>1</v>
      </c>
      <c r="H1247" s="1">
        <v>41373</v>
      </c>
      <c r="I1247">
        <v>98</v>
      </c>
      <c r="J1247">
        <v>44</v>
      </c>
      <c r="K1247">
        <v>2</v>
      </c>
      <c r="L1247">
        <v>11</v>
      </c>
      <c r="M1247">
        <v>2</v>
      </c>
      <c r="N1247">
        <v>3</v>
      </c>
      <c r="O1247">
        <v>7</v>
      </c>
      <c r="P1247">
        <v>1</v>
      </c>
      <c r="Q1247">
        <v>1</v>
      </c>
      <c r="R1247">
        <v>0</v>
      </c>
      <c r="S1247">
        <v>4</v>
      </c>
      <c r="T1247">
        <v>5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 t="s">
        <v>30</v>
      </c>
      <c r="AC1247" s="13">
        <f>SUM(Table13[[#This Row],[MntWines]:[MntGoldProds]])</f>
        <v>69</v>
      </c>
      <c r="AD1247" s="13">
        <f>AVERAGE(Table13[[#This Row],[MntWines]:[MntGoldProds]])</f>
        <v>11.5</v>
      </c>
      <c r="AG1247">
        <f>SUM(Table13[[#This Row],[NumDealsPurchases]:[NumStorePurchases]])</f>
        <v>6</v>
      </c>
      <c r="AH1247" s="14">
        <f>44232-Table13[[#This Row],[Dt_Customer]]</f>
        <v>2859</v>
      </c>
      <c r="AJ1247" s="13">
        <f>Table13[[#This Row],[NumDealsPurchases]]/Table13[[#This Row],[Total Number of Purchases]]*100</f>
        <v>16.666666666666664</v>
      </c>
      <c r="AK1247">
        <f>6-ROUNDUP(_xlfn.PERCENTRANK.INC(Table13[Recency],Table13[[#This Row],[Recency]])*5, 0)</f>
        <v>1</v>
      </c>
      <c r="AL1247" s="15">
        <f>ROUNDUP(_xlfn.PERCENTRANK.INC(Table13[Total Number of Purchases],Table13[[#This Row],[Total Number of Purchases]])*5,0)</f>
        <v>1</v>
      </c>
      <c r="AM1247" s="15">
        <f>ROUNDUP(_xlfn.PERCENTRANK.INC(Table13[Total Spend],Table13[[#This Row],[Total Spend]])*5,0)</f>
        <v>2</v>
      </c>
      <c r="AN1247" s="15" t="str">
        <f>Table13[[#This Row],[Recency Score]]&amp;Table13[[#This Row],[Frequency Score]]&amp;Table13[[#This Row],[Monetary Score]]</f>
        <v>112</v>
      </c>
      <c r="AO1247" s="15" t="str">
        <f>IF(AN1247="555","Champions",
IF(AND(LEFT(AN1247,1)="5", MID(AN1247,2,1)&gt;="3"),"Loyal Customers",
IF(MID(AN1247,2,1)="5","Frequent Buyers",
IF(RIGHT(AN1247,1)="5","Big Spenders",
IF(LEFT(AN1247,1)="4","Potential Loyalists",
IF(LEFT(AN1247,1)="3","Needs Attention",
IF(LEFT(AN1247,1)="2","About to Sleep",
IF(LEFT(AN1247,1)="1","Lost",
IF(LEFT(AN1247,1)&lt;="2","At Risk","Others")))))))))</f>
        <v>Lost</v>
      </c>
    </row>
    <row r="1248" spans="1:41" x14ac:dyDescent="0.3">
      <c r="A1248">
        <v>803</v>
      </c>
      <c r="B1248">
        <v>1968</v>
      </c>
      <c r="C1248" t="s">
        <v>28</v>
      </c>
      <c r="D1248" t="s">
        <v>35</v>
      </c>
      <c r="E1248">
        <v>40521</v>
      </c>
      <c r="F1248">
        <v>1</v>
      </c>
      <c r="G1248">
        <v>1</v>
      </c>
      <c r="H1248" s="1">
        <v>41369</v>
      </c>
      <c r="I1248">
        <v>82</v>
      </c>
      <c r="J1248">
        <v>12</v>
      </c>
      <c r="K1248">
        <v>0</v>
      </c>
      <c r="L1248">
        <v>5</v>
      </c>
      <c r="M1248">
        <v>0</v>
      </c>
      <c r="N1248">
        <v>0</v>
      </c>
      <c r="O1248">
        <v>4</v>
      </c>
      <c r="P1248">
        <v>1</v>
      </c>
      <c r="Q1248">
        <v>0</v>
      </c>
      <c r="R1248">
        <v>1</v>
      </c>
      <c r="S1248">
        <v>2</v>
      </c>
      <c r="T1248">
        <v>5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 t="s">
        <v>30</v>
      </c>
      <c r="AC1248" s="13">
        <f>SUM(Table13[[#This Row],[MntWines]:[MntGoldProds]])</f>
        <v>21</v>
      </c>
      <c r="AD1248" s="13">
        <f>AVERAGE(Table13[[#This Row],[MntWines]:[MntGoldProds]])</f>
        <v>3.5</v>
      </c>
      <c r="AG1248">
        <f>SUM(Table13[[#This Row],[NumDealsPurchases]:[NumStorePurchases]])</f>
        <v>4</v>
      </c>
      <c r="AH1248" s="14">
        <f>44232-Table13[[#This Row],[Dt_Customer]]</f>
        <v>2863</v>
      </c>
      <c r="AJ1248" s="13">
        <f>Table13[[#This Row],[NumDealsPurchases]]/Table13[[#This Row],[Total Number of Purchases]]*100</f>
        <v>25</v>
      </c>
      <c r="AK1248">
        <f>6-ROUNDUP(_xlfn.PERCENTRANK.INC(Table13[Recency],Table13[[#This Row],[Recency]])*5, 0)</f>
        <v>1</v>
      </c>
      <c r="AL1248" s="15">
        <f>ROUNDUP(_xlfn.PERCENTRANK.INC(Table13[Total Number of Purchases],Table13[[#This Row],[Total Number of Purchases]])*5,0)</f>
        <v>1</v>
      </c>
      <c r="AM1248" s="15">
        <f>ROUNDUP(_xlfn.PERCENTRANK.INC(Table13[Total Spend],Table13[[#This Row],[Total Spend]])*5,0)</f>
        <v>1</v>
      </c>
      <c r="AN1248" s="15" t="str">
        <f>Table13[[#This Row],[Recency Score]]&amp;Table13[[#This Row],[Frequency Score]]&amp;Table13[[#This Row],[Monetary Score]]</f>
        <v>111</v>
      </c>
      <c r="AO1248" s="15" t="str">
        <f>IF(AN1248="555","Champions",
IF(AND(LEFT(AN1248,1)="5", MID(AN1248,2,1)&gt;="3"),"Loyal Customers",
IF(MID(AN1248,2,1)="5","Frequent Buyers",
IF(RIGHT(AN1248,1)="5","Big Spenders",
IF(LEFT(AN1248,1)="4","Potential Loyalists",
IF(LEFT(AN1248,1)="3","Needs Attention",
IF(LEFT(AN1248,1)="2","About to Sleep",
IF(LEFT(AN1248,1)="1","Lost",
IF(LEFT(AN1248,1)&lt;="2","At Risk","Others")))))))))</f>
        <v>Lost</v>
      </c>
    </row>
    <row r="1249" spans="1:41" x14ac:dyDescent="0.3">
      <c r="A1249">
        <v>10675</v>
      </c>
      <c r="B1249">
        <v>1956</v>
      </c>
      <c r="C1249" t="s">
        <v>37</v>
      </c>
      <c r="D1249" t="s">
        <v>33</v>
      </c>
      <c r="E1249">
        <v>66334</v>
      </c>
      <c r="F1249">
        <v>0</v>
      </c>
      <c r="G1249">
        <v>1</v>
      </c>
      <c r="H1249" s="1">
        <v>41367</v>
      </c>
      <c r="I1249">
        <v>82</v>
      </c>
      <c r="J1249">
        <v>909</v>
      </c>
      <c r="K1249">
        <v>11</v>
      </c>
      <c r="L1249">
        <v>218</v>
      </c>
      <c r="M1249">
        <v>0</v>
      </c>
      <c r="N1249">
        <v>0</v>
      </c>
      <c r="O1249">
        <v>23</v>
      </c>
      <c r="P1249">
        <v>2</v>
      </c>
      <c r="Q1249">
        <v>9</v>
      </c>
      <c r="R1249">
        <v>3</v>
      </c>
      <c r="S1249">
        <v>5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 t="s">
        <v>30</v>
      </c>
      <c r="AC1249" s="13">
        <f>SUM(Table13[[#This Row],[MntWines]:[MntGoldProds]])</f>
        <v>1161</v>
      </c>
      <c r="AD1249" s="13">
        <f>AVERAGE(Table13[[#This Row],[MntWines]:[MntGoldProds]])</f>
        <v>193.5</v>
      </c>
      <c r="AG1249">
        <f>SUM(Table13[[#This Row],[NumDealsPurchases]:[NumStorePurchases]])</f>
        <v>19</v>
      </c>
      <c r="AH1249" s="14">
        <f>44232-Table13[[#This Row],[Dt_Customer]]</f>
        <v>2865</v>
      </c>
      <c r="AJ1249" s="13">
        <f>Table13[[#This Row],[NumDealsPurchases]]/Table13[[#This Row],[Total Number of Purchases]]*100</f>
        <v>10.526315789473683</v>
      </c>
      <c r="AK1249">
        <f>6-ROUNDUP(_xlfn.PERCENTRANK.INC(Table13[Recency],Table13[[#This Row],[Recency]])*5, 0)</f>
        <v>1</v>
      </c>
      <c r="AL1249" s="15">
        <f>ROUNDUP(_xlfn.PERCENTRANK.INC(Table13[Total Number of Purchases],Table13[[#This Row],[Total Number of Purchases]])*5,0)</f>
        <v>4</v>
      </c>
      <c r="AM1249" s="15">
        <f>ROUNDUP(_xlfn.PERCENTRANK.INC(Table13[Total Spend],Table13[[#This Row],[Total Spend]])*5,0)</f>
        <v>4</v>
      </c>
      <c r="AN1249" s="15" t="str">
        <f>Table13[[#This Row],[Recency Score]]&amp;Table13[[#This Row],[Frequency Score]]&amp;Table13[[#This Row],[Monetary Score]]</f>
        <v>144</v>
      </c>
      <c r="AO1249" s="15" t="str">
        <f>IF(AN1249="555","Champions",
IF(AND(LEFT(AN1249,1)="5", MID(AN1249,2,1)&gt;="3"),"Loyal Customers",
IF(MID(AN1249,2,1)="5","Frequent Buyers",
IF(RIGHT(AN1249,1)="5","Big Spenders",
IF(LEFT(AN1249,1)="4","Potential Loyalists",
IF(LEFT(AN1249,1)="3","Needs Attention",
IF(LEFT(AN1249,1)="2","About to Sleep",
IF(LEFT(AN1249,1)="1","Lost",
IF(LEFT(AN1249,1)&lt;="2","At Risk","Others")))))))))</f>
        <v>Lost</v>
      </c>
    </row>
    <row r="1250" spans="1:41" x14ac:dyDescent="0.3">
      <c r="A1250">
        <v>11013</v>
      </c>
      <c r="B1250">
        <v>1987</v>
      </c>
      <c r="C1250" t="s">
        <v>28</v>
      </c>
      <c r="D1250" t="s">
        <v>35</v>
      </c>
      <c r="E1250">
        <v>67605</v>
      </c>
      <c r="F1250">
        <v>0</v>
      </c>
      <c r="G1250">
        <v>0</v>
      </c>
      <c r="H1250" s="1">
        <v>41364</v>
      </c>
      <c r="I1250">
        <v>84</v>
      </c>
      <c r="J1250">
        <v>336</v>
      </c>
      <c r="K1250">
        <v>28</v>
      </c>
      <c r="L1250">
        <v>282</v>
      </c>
      <c r="M1250">
        <v>184</v>
      </c>
      <c r="N1250">
        <v>54</v>
      </c>
      <c r="O1250">
        <v>54</v>
      </c>
      <c r="P1250">
        <v>1</v>
      </c>
      <c r="Q1250">
        <v>2</v>
      </c>
      <c r="R1250">
        <v>8</v>
      </c>
      <c r="S1250">
        <v>6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 t="s">
        <v>30</v>
      </c>
      <c r="AC1250" s="13">
        <f>SUM(Table13[[#This Row],[MntWines]:[MntGoldProds]])</f>
        <v>938</v>
      </c>
      <c r="AD1250" s="13">
        <f>AVERAGE(Table13[[#This Row],[MntWines]:[MntGoldProds]])</f>
        <v>156.33333333333334</v>
      </c>
      <c r="AG1250">
        <f>SUM(Table13[[#This Row],[NumDealsPurchases]:[NumStorePurchases]])</f>
        <v>17</v>
      </c>
      <c r="AH1250" s="14">
        <f>44232-Table13[[#This Row],[Dt_Customer]]</f>
        <v>2868</v>
      </c>
      <c r="AJ1250" s="13">
        <f>Table13[[#This Row],[NumDealsPurchases]]/Table13[[#This Row],[Total Number of Purchases]]*100</f>
        <v>5.8823529411764701</v>
      </c>
      <c r="AK1250">
        <f>6-ROUNDUP(_xlfn.PERCENTRANK.INC(Table13[Recency],Table13[[#This Row],[Recency]])*5, 0)</f>
        <v>1</v>
      </c>
      <c r="AL1250" s="15">
        <f>ROUNDUP(_xlfn.PERCENTRANK.INC(Table13[Total Number of Purchases],Table13[[#This Row],[Total Number of Purchases]])*5,0)</f>
        <v>3</v>
      </c>
      <c r="AM1250" s="15">
        <f>ROUNDUP(_xlfn.PERCENTRANK.INC(Table13[Total Spend],Table13[[#This Row],[Total Spend]])*5,0)</f>
        <v>4</v>
      </c>
      <c r="AN1250" s="15" t="str">
        <f>Table13[[#This Row],[Recency Score]]&amp;Table13[[#This Row],[Frequency Score]]&amp;Table13[[#This Row],[Monetary Score]]</f>
        <v>134</v>
      </c>
      <c r="AO1250" s="15" t="str">
        <f>IF(AN1250="555","Champions",
IF(AND(LEFT(AN1250,1)="5", MID(AN1250,2,1)&gt;="3"),"Loyal Customers",
IF(MID(AN1250,2,1)="5","Frequent Buyers",
IF(RIGHT(AN1250,1)="5","Big Spenders",
IF(LEFT(AN1250,1)="4","Potential Loyalists",
IF(LEFT(AN1250,1)="3","Needs Attention",
IF(LEFT(AN1250,1)="2","About to Sleep",
IF(LEFT(AN1250,1)="1","Lost",
IF(LEFT(AN1250,1)&lt;="2","At Risk","Others")))))))))</f>
        <v>Lost</v>
      </c>
    </row>
    <row r="1251" spans="1:41" x14ac:dyDescent="0.3">
      <c r="A1251">
        <v>8212</v>
      </c>
      <c r="B1251">
        <v>1971</v>
      </c>
      <c r="C1251" t="s">
        <v>41</v>
      </c>
      <c r="D1251" t="s">
        <v>33</v>
      </c>
      <c r="E1251">
        <v>39791</v>
      </c>
      <c r="F1251">
        <v>0</v>
      </c>
      <c r="G1251">
        <v>1</v>
      </c>
      <c r="H1251" s="1">
        <v>41361</v>
      </c>
      <c r="I1251">
        <v>89</v>
      </c>
      <c r="J1251">
        <v>85</v>
      </c>
      <c r="K1251">
        <v>15</v>
      </c>
      <c r="L1251">
        <v>27</v>
      </c>
      <c r="M1251">
        <v>13</v>
      </c>
      <c r="N1251">
        <v>13</v>
      </c>
      <c r="O1251">
        <v>21</v>
      </c>
      <c r="P1251">
        <v>2</v>
      </c>
      <c r="Q1251">
        <v>3</v>
      </c>
      <c r="R1251">
        <v>1</v>
      </c>
      <c r="S1251">
        <v>4</v>
      </c>
      <c r="T1251">
        <v>7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 t="s">
        <v>30</v>
      </c>
      <c r="AC1251" s="13">
        <f>SUM(Table13[[#This Row],[MntWines]:[MntGoldProds]])</f>
        <v>174</v>
      </c>
      <c r="AD1251" s="13">
        <f>AVERAGE(Table13[[#This Row],[MntWines]:[MntGoldProds]])</f>
        <v>29</v>
      </c>
      <c r="AG1251">
        <f>SUM(Table13[[#This Row],[NumDealsPurchases]:[NumStorePurchases]])</f>
        <v>10</v>
      </c>
      <c r="AH1251" s="14">
        <f>44232-Table13[[#This Row],[Dt_Customer]]</f>
        <v>2871</v>
      </c>
      <c r="AJ1251" s="13">
        <f>Table13[[#This Row],[NumDealsPurchases]]/Table13[[#This Row],[Total Number of Purchases]]*100</f>
        <v>20</v>
      </c>
      <c r="AK1251">
        <f>6-ROUNDUP(_xlfn.PERCENTRANK.INC(Table13[Recency],Table13[[#This Row],[Recency]])*5, 0)</f>
        <v>1</v>
      </c>
      <c r="AL1251" s="15">
        <f>ROUNDUP(_xlfn.PERCENTRANK.INC(Table13[Total Number of Purchases],Table13[[#This Row],[Total Number of Purchases]])*5,0)</f>
        <v>2</v>
      </c>
      <c r="AM1251" s="15">
        <f>ROUNDUP(_xlfn.PERCENTRANK.INC(Table13[Total Spend],Table13[[#This Row],[Total Spend]])*5,0)</f>
        <v>2</v>
      </c>
      <c r="AN1251" s="15" t="str">
        <f>Table13[[#This Row],[Recency Score]]&amp;Table13[[#This Row],[Frequency Score]]&amp;Table13[[#This Row],[Monetary Score]]</f>
        <v>122</v>
      </c>
      <c r="AO1251" s="15" t="str">
        <f>IF(AN1251="555","Champions",
IF(AND(LEFT(AN1251,1)="5", MID(AN1251,2,1)&gt;="3"),"Loyal Customers",
IF(MID(AN1251,2,1)="5","Frequent Buyers",
IF(RIGHT(AN1251,1)="5","Big Spenders",
IF(LEFT(AN1251,1)="4","Potential Loyalists",
IF(LEFT(AN1251,1)="3","Needs Attention",
IF(LEFT(AN1251,1)="2","About to Sleep",
IF(LEFT(AN1251,1)="1","Lost",
IF(LEFT(AN1251,1)&lt;="2","At Risk","Others")))))))))</f>
        <v>Lost</v>
      </c>
    </row>
    <row r="1252" spans="1:41" x14ac:dyDescent="0.3">
      <c r="A1252">
        <v>6568</v>
      </c>
      <c r="B1252">
        <v>1984</v>
      </c>
      <c r="C1252" t="s">
        <v>28</v>
      </c>
      <c r="D1252" t="s">
        <v>33</v>
      </c>
      <c r="E1252">
        <v>38680</v>
      </c>
      <c r="F1252">
        <v>1</v>
      </c>
      <c r="G1252">
        <v>0</v>
      </c>
      <c r="H1252" s="1">
        <v>41361</v>
      </c>
      <c r="I1252">
        <v>97</v>
      </c>
      <c r="J1252">
        <v>11</v>
      </c>
      <c r="K1252">
        <v>0</v>
      </c>
      <c r="L1252">
        <v>36</v>
      </c>
      <c r="M1252">
        <v>15</v>
      </c>
      <c r="N1252">
        <v>5</v>
      </c>
      <c r="O1252">
        <v>12</v>
      </c>
      <c r="P1252">
        <v>1</v>
      </c>
      <c r="Q1252">
        <v>2</v>
      </c>
      <c r="R1252">
        <v>0</v>
      </c>
      <c r="S1252">
        <v>3</v>
      </c>
      <c r="T1252">
        <v>7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 t="s">
        <v>34</v>
      </c>
      <c r="AC1252" s="13">
        <f>SUM(Table13[[#This Row],[MntWines]:[MntGoldProds]])</f>
        <v>79</v>
      </c>
      <c r="AD1252" s="13">
        <f>AVERAGE(Table13[[#This Row],[MntWines]:[MntGoldProds]])</f>
        <v>13.166666666666666</v>
      </c>
      <c r="AG1252">
        <f>SUM(Table13[[#This Row],[NumDealsPurchases]:[NumStorePurchases]])</f>
        <v>6</v>
      </c>
      <c r="AH1252" s="14">
        <f>44232-Table13[[#This Row],[Dt_Customer]]</f>
        <v>2871</v>
      </c>
      <c r="AJ1252" s="13">
        <f>Table13[[#This Row],[NumDealsPurchases]]/Table13[[#This Row],[Total Number of Purchases]]*100</f>
        <v>16.666666666666664</v>
      </c>
      <c r="AK1252">
        <f>6-ROUNDUP(_xlfn.PERCENTRANK.INC(Table13[Recency],Table13[[#This Row],[Recency]])*5, 0)</f>
        <v>1</v>
      </c>
      <c r="AL1252" s="15">
        <f>ROUNDUP(_xlfn.PERCENTRANK.INC(Table13[Total Number of Purchases],Table13[[#This Row],[Total Number of Purchases]])*5,0)</f>
        <v>1</v>
      </c>
      <c r="AM1252" s="15">
        <f>ROUNDUP(_xlfn.PERCENTRANK.INC(Table13[Total Spend],Table13[[#This Row],[Total Spend]])*5,0)</f>
        <v>2</v>
      </c>
      <c r="AN1252" s="15" t="str">
        <f>Table13[[#This Row],[Recency Score]]&amp;Table13[[#This Row],[Frequency Score]]&amp;Table13[[#This Row],[Monetary Score]]</f>
        <v>112</v>
      </c>
      <c r="AO1252" s="15" t="str">
        <f>IF(AN1252="555","Champions",
IF(AND(LEFT(AN1252,1)="5", MID(AN1252,2,1)&gt;="3"),"Loyal Customers",
IF(MID(AN1252,2,1)="5","Frequent Buyers",
IF(RIGHT(AN1252,1)="5","Big Spenders",
IF(LEFT(AN1252,1)="4","Potential Loyalists",
IF(LEFT(AN1252,1)="3","Needs Attention",
IF(LEFT(AN1252,1)="2","About to Sleep",
IF(LEFT(AN1252,1)="1","Lost",
IF(LEFT(AN1252,1)&lt;="2","At Risk","Others")))))))))</f>
        <v>Lost</v>
      </c>
    </row>
    <row r="1253" spans="1:41" x14ac:dyDescent="0.3">
      <c r="A1253">
        <v>3520</v>
      </c>
      <c r="B1253">
        <v>1990</v>
      </c>
      <c r="C1253" t="s">
        <v>41</v>
      </c>
      <c r="D1253" t="s">
        <v>31</v>
      </c>
      <c r="E1253">
        <v>91172</v>
      </c>
      <c r="F1253">
        <v>0</v>
      </c>
      <c r="G1253">
        <v>0</v>
      </c>
      <c r="H1253" s="1">
        <v>41360</v>
      </c>
      <c r="I1253">
        <v>94</v>
      </c>
      <c r="J1253">
        <v>162</v>
      </c>
      <c r="K1253">
        <v>28</v>
      </c>
      <c r="L1253">
        <v>818</v>
      </c>
      <c r="M1253">
        <v>0</v>
      </c>
      <c r="N1253">
        <v>28</v>
      </c>
      <c r="O1253">
        <v>56</v>
      </c>
      <c r="P1253">
        <v>0</v>
      </c>
      <c r="Q1253">
        <v>4</v>
      </c>
      <c r="R1253">
        <v>3</v>
      </c>
      <c r="S1253">
        <v>7</v>
      </c>
      <c r="T1253">
        <v>3</v>
      </c>
      <c r="U1253">
        <v>1</v>
      </c>
      <c r="V1253">
        <v>1</v>
      </c>
      <c r="W1253">
        <v>1</v>
      </c>
      <c r="X1253">
        <v>0</v>
      </c>
      <c r="Y1253">
        <v>1</v>
      </c>
      <c r="Z1253">
        <v>1</v>
      </c>
      <c r="AA1253">
        <v>0</v>
      </c>
      <c r="AB1253" t="s">
        <v>32</v>
      </c>
      <c r="AC1253" s="13">
        <f>SUM(Table13[[#This Row],[MntWines]:[MntGoldProds]])</f>
        <v>1092</v>
      </c>
      <c r="AD1253" s="13">
        <f>AVERAGE(Table13[[#This Row],[MntWines]:[MntGoldProds]])</f>
        <v>182</v>
      </c>
      <c r="AG1253">
        <f>SUM(Table13[[#This Row],[NumDealsPurchases]:[NumStorePurchases]])</f>
        <v>14</v>
      </c>
      <c r="AH1253" s="14">
        <f>44232-Table13[[#This Row],[Dt_Customer]]</f>
        <v>2872</v>
      </c>
      <c r="AJ1253" s="13">
        <f>Table13[[#This Row],[NumDealsPurchases]]/Table13[[#This Row],[Total Number of Purchases]]*100</f>
        <v>0</v>
      </c>
      <c r="AK1253">
        <f>6-ROUNDUP(_xlfn.PERCENTRANK.INC(Table13[Recency],Table13[[#This Row],[Recency]])*5, 0)</f>
        <v>1</v>
      </c>
      <c r="AL1253" s="15">
        <f>ROUNDUP(_xlfn.PERCENTRANK.INC(Table13[Total Number of Purchases],Table13[[#This Row],[Total Number of Purchases]])*5,0)</f>
        <v>3</v>
      </c>
      <c r="AM1253" s="15">
        <f>ROUNDUP(_xlfn.PERCENTRANK.INC(Table13[Total Spend],Table13[[#This Row],[Total Spend]])*5,0)</f>
        <v>4</v>
      </c>
      <c r="AN1253" s="15" t="str">
        <f>Table13[[#This Row],[Recency Score]]&amp;Table13[[#This Row],[Frequency Score]]&amp;Table13[[#This Row],[Monetary Score]]</f>
        <v>134</v>
      </c>
      <c r="AO1253" s="15" t="str">
        <f>IF(AN1253="555","Champions",
IF(AND(LEFT(AN1253,1)="5", MID(AN1253,2,1)&gt;="3"),"Loyal Customers",
IF(MID(AN1253,2,1)="5","Frequent Buyers",
IF(RIGHT(AN1253,1)="5","Big Spenders",
IF(LEFT(AN1253,1)="4","Potential Loyalists",
IF(LEFT(AN1253,1)="3","Needs Attention",
IF(LEFT(AN1253,1)="2","About to Sleep",
IF(LEFT(AN1253,1)="1","Lost",
IF(LEFT(AN1253,1)&lt;="2","At Risk","Others")))))))))</f>
        <v>Lost</v>
      </c>
    </row>
    <row r="1254" spans="1:41" x14ac:dyDescent="0.3">
      <c r="A1254">
        <v>2350</v>
      </c>
      <c r="B1254">
        <v>1972</v>
      </c>
      <c r="C1254" t="s">
        <v>28</v>
      </c>
      <c r="D1254" t="s">
        <v>33</v>
      </c>
      <c r="E1254">
        <v>59666</v>
      </c>
      <c r="F1254">
        <v>1</v>
      </c>
      <c r="G1254">
        <v>1</v>
      </c>
      <c r="H1254" s="1">
        <v>41355</v>
      </c>
      <c r="I1254">
        <v>87</v>
      </c>
      <c r="J1254">
        <v>623</v>
      </c>
      <c r="K1254">
        <v>53</v>
      </c>
      <c r="L1254">
        <v>178</v>
      </c>
      <c r="M1254">
        <v>23</v>
      </c>
      <c r="N1254">
        <v>17</v>
      </c>
      <c r="O1254">
        <v>133</v>
      </c>
      <c r="P1254">
        <v>7</v>
      </c>
      <c r="Q1254">
        <v>3</v>
      </c>
      <c r="R1254">
        <v>2</v>
      </c>
      <c r="S1254">
        <v>8</v>
      </c>
      <c r="T1254">
        <v>8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  <c r="AB1254" t="s">
        <v>32</v>
      </c>
      <c r="AC1254" s="13">
        <f>SUM(Table13[[#This Row],[MntWines]:[MntGoldProds]])</f>
        <v>1027</v>
      </c>
      <c r="AD1254" s="13">
        <f>AVERAGE(Table13[[#This Row],[MntWines]:[MntGoldProds]])</f>
        <v>171.16666666666666</v>
      </c>
      <c r="AG1254">
        <f>SUM(Table13[[#This Row],[NumDealsPurchases]:[NumStorePurchases]])</f>
        <v>20</v>
      </c>
      <c r="AH1254" s="14">
        <f>44232-Table13[[#This Row],[Dt_Customer]]</f>
        <v>2877</v>
      </c>
      <c r="AJ1254" s="13">
        <f>Table13[[#This Row],[NumDealsPurchases]]/Table13[[#This Row],[Total Number of Purchases]]*100</f>
        <v>35</v>
      </c>
      <c r="AK1254">
        <f>6-ROUNDUP(_xlfn.PERCENTRANK.INC(Table13[Recency],Table13[[#This Row],[Recency]])*5, 0)</f>
        <v>1</v>
      </c>
      <c r="AL1254" s="15">
        <f>ROUNDUP(_xlfn.PERCENTRANK.INC(Table13[Total Number of Purchases],Table13[[#This Row],[Total Number of Purchases]])*5,0)</f>
        <v>4</v>
      </c>
      <c r="AM1254" s="15">
        <f>ROUNDUP(_xlfn.PERCENTRANK.INC(Table13[Total Spend],Table13[[#This Row],[Total Spend]])*5,0)</f>
        <v>4</v>
      </c>
      <c r="AN1254" s="15" t="str">
        <f>Table13[[#This Row],[Recency Score]]&amp;Table13[[#This Row],[Frequency Score]]&amp;Table13[[#This Row],[Monetary Score]]</f>
        <v>144</v>
      </c>
      <c r="AO1254" s="15" t="str">
        <f>IF(AN1254="555","Champions",
IF(AND(LEFT(AN1254,1)="5", MID(AN1254,2,1)&gt;="3"),"Loyal Customers",
IF(MID(AN1254,2,1)="5","Frequent Buyers",
IF(RIGHT(AN1254,1)="5","Big Spenders",
IF(LEFT(AN1254,1)="4","Potential Loyalists",
IF(LEFT(AN1254,1)="3","Needs Attention",
IF(LEFT(AN1254,1)="2","About to Sleep",
IF(LEFT(AN1254,1)="1","Lost",
IF(LEFT(AN1254,1)&lt;="2","At Risk","Others")))))))))</f>
        <v>Lost</v>
      </c>
    </row>
    <row r="1255" spans="1:41" x14ac:dyDescent="0.3">
      <c r="A1255">
        <v>7004</v>
      </c>
      <c r="B1255">
        <v>1984</v>
      </c>
      <c r="C1255" t="s">
        <v>28</v>
      </c>
      <c r="D1255" t="s">
        <v>31</v>
      </c>
      <c r="E1255">
        <v>11012</v>
      </c>
      <c r="F1255">
        <v>1</v>
      </c>
      <c r="G1255">
        <v>0</v>
      </c>
      <c r="H1255" s="1">
        <v>41349</v>
      </c>
      <c r="I1255">
        <v>82</v>
      </c>
      <c r="J1255">
        <v>24</v>
      </c>
      <c r="K1255">
        <v>3</v>
      </c>
      <c r="L1255">
        <v>26</v>
      </c>
      <c r="M1255">
        <v>7</v>
      </c>
      <c r="N1255">
        <v>1</v>
      </c>
      <c r="O1255">
        <v>23</v>
      </c>
      <c r="P1255">
        <v>3</v>
      </c>
      <c r="Q1255">
        <v>3</v>
      </c>
      <c r="R1255">
        <v>1</v>
      </c>
      <c r="S1255">
        <v>2</v>
      </c>
      <c r="T1255">
        <v>9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 t="s">
        <v>40</v>
      </c>
      <c r="AC1255" s="13">
        <f>SUM(Table13[[#This Row],[MntWines]:[MntGoldProds]])</f>
        <v>84</v>
      </c>
      <c r="AD1255" s="13">
        <f>AVERAGE(Table13[[#This Row],[MntWines]:[MntGoldProds]])</f>
        <v>14</v>
      </c>
      <c r="AG1255">
        <f>SUM(Table13[[#This Row],[NumDealsPurchases]:[NumStorePurchases]])</f>
        <v>9</v>
      </c>
      <c r="AH1255" s="14">
        <f>44232-Table13[[#This Row],[Dt_Customer]]</f>
        <v>2883</v>
      </c>
      <c r="AJ1255" s="13">
        <f>Table13[[#This Row],[NumDealsPurchases]]/Table13[[#This Row],[Total Number of Purchases]]*100</f>
        <v>33.333333333333329</v>
      </c>
      <c r="AK1255">
        <f>6-ROUNDUP(_xlfn.PERCENTRANK.INC(Table13[Recency],Table13[[#This Row],[Recency]])*5, 0)</f>
        <v>1</v>
      </c>
      <c r="AL1255" s="15">
        <f>ROUNDUP(_xlfn.PERCENTRANK.INC(Table13[Total Number of Purchases],Table13[[#This Row],[Total Number of Purchases]])*5,0)</f>
        <v>2</v>
      </c>
      <c r="AM1255" s="15">
        <f>ROUNDUP(_xlfn.PERCENTRANK.INC(Table13[Total Spend],Table13[[#This Row],[Total Spend]])*5,0)</f>
        <v>2</v>
      </c>
      <c r="AN1255" s="15" t="str">
        <f>Table13[[#This Row],[Recency Score]]&amp;Table13[[#This Row],[Frequency Score]]&amp;Table13[[#This Row],[Monetary Score]]</f>
        <v>122</v>
      </c>
      <c r="AO1255" s="15" t="str">
        <f>IF(AN1255="555","Champions",
IF(AND(LEFT(AN1255,1)="5", MID(AN1255,2,1)&gt;="3"),"Loyal Customers",
IF(MID(AN1255,2,1)="5","Frequent Buyers",
IF(RIGHT(AN1255,1)="5","Big Spenders",
IF(LEFT(AN1255,1)="4","Potential Loyalists",
IF(LEFT(AN1255,1)="3","Needs Attention",
IF(LEFT(AN1255,1)="2","About to Sleep",
IF(LEFT(AN1255,1)="1","Lost",
IF(LEFT(AN1255,1)&lt;="2","At Risk","Others")))))))))</f>
        <v>Lost</v>
      </c>
    </row>
    <row r="1256" spans="1:41" x14ac:dyDescent="0.3">
      <c r="A1256">
        <v>4432</v>
      </c>
      <c r="B1256">
        <v>1976</v>
      </c>
      <c r="C1256" t="s">
        <v>28</v>
      </c>
      <c r="D1256" t="s">
        <v>29</v>
      </c>
      <c r="E1256">
        <v>31615</v>
      </c>
      <c r="F1256">
        <v>1</v>
      </c>
      <c r="G1256">
        <v>0</v>
      </c>
      <c r="H1256" s="1">
        <v>41349</v>
      </c>
      <c r="I1256">
        <v>82</v>
      </c>
      <c r="J1256">
        <v>2</v>
      </c>
      <c r="K1256">
        <v>3</v>
      </c>
      <c r="L1256">
        <v>20</v>
      </c>
      <c r="M1256">
        <v>6</v>
      </c>
      <c r="N1256">
        <v>11</v>
      </c>
      <c r="O1256">
        <v>9</v>
      </c>
      <c r="P1256">
        <v>2</v>
      </c>
      <c r="Q1256">
        <v>2</v>
      </c>
      <c r="R1256">
        <v>0</v>
      </c>
      <c r="S1256">
        <v>3</v>
      </c>
      <c r="T1256">
        <v>7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 t="s">
        <v>30</v>
      </c>
      <c r="AC1256" s="13">
        <f>SUM(Table13[[#This Row],[MntWines]:[MntGoldProds]])</f>
        <v>51</v>
      </c>
      <c r="AD1256" s="13">
        <f>AVERAGE(Table13[[#This Row],[MntWines]:[MntGoldProds]])</f>
        <v>8.5</v>
      </c>
      <c r="AG1256">
        <f>SUM(Table13[[#This Row],[NumDealsPurchases]:[NumStorePurchases]])</f>
        <v>7</v>
      </c>
      <c r="AH1256" s="14">
        <f>44232-Table13[[#This Row],[Dt_Customer]]</f>
        <v>2883</v>
      </c>
      <c r="AJ1256" s="13">
        <f>Table13[[#This Row],[NumDealsPurchases]]/Table13[[#This Row],[Total Number of Purchases]]*100</f>
        <v>28.571428571428569</v>
      </c>
      <c r="AK1256">
        <f>6-ROUNDUP(_xlfn.PERCENTRANK.INC(Table13[Recency],Table13[[#This Row],[Recency]])*5, 0)</f>
        <v>1</v>
      </c>
      <c r="AL1256" s="15">
        <f>ROUNDUP(_xlfn.PERCENTRANK.INC(Table13[Total Number of Purchases],Table13[[#This Row],[Total Number of Purchases]])*5,0)</f>
        <v>1</v>
      </c>
      <c r="AM1256" s="15">
        <f>ROUNDUP(_xlfn.PERCENTRANK.INC(Table13[Total Spend],Table13[[#This Row],[Total Spend]])*5,0)</f>
        <v>1</v>
      </c>
      <c r="AN1256" s="15" t="str">
        <f>Table13[[#This Row],[Recency Score]]&amp;Table13[[#This Row],[Frequency Score]]&amp;Table13[[#This Row],[Monetary Score]]</f>
        <v>111</v>
      </c>
      <c r="AO1256" s="15" t="str">
        <f>IF(AN1256="555","Champions",
IF(AND(LEFT(AN1256,1)="5", MID(AN1256,2,1)&gt;="3"),"Loyal Customers",
IF(MID(AN1256,2,1)="5","Frequent Buyers",
IF(RIGHT(AN1256,1)="5","Big Spenders",
IF(LEFT(AN1256,1)="4","Potential Loyalists",
IF(LEFT(AN1256,1)="3","Needs Attention",
IF(LEFT(AN1256,1)="2","About to Sleep",
IF(LEFT(AN1256,1)="1","Lost",
IF(LEFT(AN1256,1)&lt;="2","At Risk","Others")))))))))</f>
        <v>Lost</v>
      </c>
    </row>
    <row r="1257" spans="1:41" x14ac:dyDescent="0.3">
      <c r="A1257">
        <v>503</v>
      </c>
      <c r="B1257">
        <v>1985</v>
      </c>
      <c r="C1257" t="s">
        <v>41</v>
      </c>
      <c r="D1257" t="s">
        <v>33</v>
      </c>
      <c r="E1257">
        <v>20559</v>
      </c>
      <c r="F1257">
        <v>1</v>
      </c>
      <c r="G1257">
        <v>0</v>
      </c>
      <c r="H1257" s="1">
        <v>41345</v>
      </c>
      <c r="I1257">
        <v>88</v>
      </c>
      <c r="J1257">
        <v>13</v>
      </c>
      <c r="K1257">
        <v>1</v>
      </c>
      <c r="L1257">
        <v>29</v>
      </c>
      <c r="M1257">
        <v>3</v>
      </c>
      <c r="N1257">
        <v>0</v>
      </c>
      <c r="O1257">
        <v>7</v>
      </c>
      <c r="P1257">
        <v>2</v>
      </c>
      <c r="Q1257">
        <v>2</v>
      </c>
      <c r="R1257">
        <v>0</v>
      </c>
      <c r="S1257">
        <v>3</v>
      </c>
      <c r="T1257">
        <v>8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 t="s">
        <v>36</v>
      </c>
      <c r="AC1257" s="13">
        <f>SUM(Table13[[#This Row],[MntWines]:[MntGoldProds]])</f>
        <v>53</v>
      </c>
      <c r="AD1257" s="13">
        <f>AVERAGE(Table13[[#This Row],[MntWines]:[MntGoldProds]])</f>
        <v>8.8333333333333339</v>
      </c>
      <c r="AG1257">
        <f>SUM(Table13[[#This Row],[NumDealsPurchases]:[NumStorePurchases]])</f>
        <v>7</v>
      </c>
      <c r="AH1257" s="14">
        <f>44232-Table13[[#This Row],[Dt_Customer]]</f>
        <v>2887</v>
      </c>
      <c r="AJ1257" s="13">
        <f>Table13[[#This Row],[NumDealsPurchases]]/Table13[[#This Row],[Total Number of Purchases]]*100</f>
        <v>28.571428571428569</v>
      </c>
      <c r="AK1257">
        <f>6-ROUNDUP(_xlfn.PERCENTRANK.INC(Table13[Recency],Table13[[#This Row],[Recency]])*5, 0)</f>
        <v>1</v>
      </c>
      <c r="AL1257" s="15">
        <f>ROUNDUP(_xlfn.PERCENTRANK.INC(Table13[Total Number of Purchases],Table13[[#This Row],[Total Number of Purchases]])*5,0)</f>
        <v>1</v>
      </c>
      <c r="AM1257" s="15">
        <f>ROUNDUP(_xlfn.PERCENTRANK.INC(Table13[Total Spend],Table13[[#This Row],[Total Spend]])*5,0)</f>
        <v>1</v>
      </c>
      <c r="AN1257" s="15" t="str">
        <f>Table13[[#This Row],[Recency Score]]&amp;Table13[[#This Row],[Frequency Score]]&amp;Table13[[#This Row],[Monetary Score]]</f>
        <v>111</v>
      </c>
      <c r="AO1257" s="15" t="str">
        <f>IF(AN1257="555","Champions",
IF(AND(LEFT(AN1257,1)="5", MID(AN1257,2,1)&gt;="3"),"Loyal Customers",
IF(MID(AN1257,2,1)="5","Frequent Buyers",
IF(RIGHT(AN1257,1)="5","Big Spenders",
IF(LEFT(AN1257,1)="4","Potential Loyalists",
IF(LEFT(AN1257,1)="3","Needs Attention",
IF(LEFT(AN1257,1)="2","About to Sleep",
IF(LEFT(AN1257,1)="1","Lost",
IF(LEFT(AN1257,1)&lt;="2","At Risk","Others")))))))))</f>
        <v>Lost</v>
      </c>
    </row>
    <row r="1258" spans="1:41" x14ac:dyDescent="0.3">
      <c r="A1258">
        <v>10142</v>
      </c>
      <c r="B1258">
        <v>1976</v>
      </c>
      <c r="C1258" t="s">
        <v>37</v>
      </c>
      <c r="D1258" t="s">
        <v>29</v>
      </c>
      <c r="E1258">
        <v>66476</v>
      </c>
      <c r="F1258">
        <v>0</v>
      </c>
      <c r="G1258">
        <v>1</v>
      </c>
      <c r="H1258" s="1">
        <v>41340</v>
      </c>
      <c r="I1258">
        <v>99</v>
      </c>
      <c r="J1258">
        <v>372</v>
      </c>
      <c r="K1258">
        <v>18</v>
      </c>
      <c r="L1258">
        <v>126</v>
      </c>
      <c r="M1258">
        <v>47</v>
      </c>
      <c r="N1258">
        <v>48</v>
      </c>
      <c r="O1258">
        <v>78</v>
      </c>
      <c r="P1258">
        <v>2</v>
      </c>
      <c r="Q1258">
        <v>5</v>
      </c>
      <c r="R1258">
        <v>2</v>
      </c>
      <c r="S1258">
        <v>11</v>
      </c>
      <c r="T1258">
        <v>4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 t="s">
        <v>34</v>
      </c>
      <c r="AC1258" s="13">
        <f>SUM(Table13[[#This Row],[MntWines]:[MntGoldProds]])</f>
        <v>689</v>
      </c>
      <c r="AD1258" s="13">
        <f>AVERAGE(Table13[[#This Row],[MntWines]:[MntGoldProds]])</f>
        <v>114.83333333333333</v>
      </c>
      <c r="AG1258">
        <f>SUM(Table13[[#This Row],[NumDealsPurchases]:[NumStorePurchases]])</f>
        <v>20</v>
      </c>
      <c r="AH1258" s="14">
        <f>44232-Table13[[#This Row],[Dt_Customer]]</f>
        <v>2892</v>
      </c>
      <c r="AJ1258" s="13">
        <f>Table13[[#This Row],[NumDealsPurchases]]/Table13[[#This Row],[Total Number of Purchases]]*100</f>
        <v>10</v>
      </c>
      <c r="AK1258">
        <f>6-ROUNDUP(_xlfn.PERCENTRANK.INC(Table13[Recency],Table13[[#This Row],[Recency]])*5, 0)</f>
        <v>1</v>
      </c>
      <c r="AL1258" s="15">
        <f>ROUNDUP(_xlfn.PERCENTRANK.INC(Table13[Total Number of Purchases],Table13[[#This Row],[Total Number of Purchases]])*5,0)</f>
        <v>4</v>
      </c>
      <c r="AM1258" s="15">
        <f>ROUNDUP(_xlfn.PERCENTRANK.INC(Table13[Total Spend],Table13[[#This Row],[Total Spend]])*5,0)</f>
        <v>4</v>
      </c>
      <c r="AN1258" s="15" t="str">
        <f>Table13[[#This Row],[Recency Score]]&amp;Table13[[#This Row],[Frequency Score]]&amp;Table13[[#This Row],[Monetary Score]]</f>
        <v>144</v>
      </c>
      <c r="AO1258" s="15" t="str">
        <f>IF(AN1258="555","Champions",
IF(AND(LEFT(AN1258,1)="5", MID(AN1258,2,1)&gt;="3"),"Loyal Customers",
IF(MID(AN1258,2,1)="5","Frequent Buyers",
IF(RIGHT(AN1258,1)="5","Big Spenders",
IF(LEFT(AN1258,1)="4","Potential Loyalists",
IF(LEFT(AN1258,1)="3","Needs Attention",
IF(LEFT(AN1258,1)="2","About to Sleep",
IF(LEFT(AN1258,1)="1","Lost",
IF(LEFT(AN1258,1)&lt;="2","At Risk","Others")))))))))</f>
        <v>Lost</v>
      </c>
    </row>
    <row r="1259" spans="1:41" x14ac:dyDescent="0.3">
      <c r="A1259">
        <v>6825</v>
      </c>
      <c r="B1259">
        <v>1953</v>
      </c>
      <c r="C1259" t="s">
        <v>28</v>
      </c>
      <c r="D1259" t="s">
        <v>35</v>
      </c>
      <c r="E1259">
        <v>41452</v>
      </c>
      <c r="F1259">
        <v>1</v>
      </c>
      <c r="G1259">
        <v>1</v>
      </c>
      <c r="H1259" s="1">
        <v>41339</v>
      </c>
      <c r="I1259">
        <v>86</v>
      </c>
      <c r="J1259">
        <v>13</v>
      </c>
      <c r="K1259">
        <v>0</v>
      </c>
      <c r="L1259">
        <v>3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0</v>
      </c>
      <c r="S1259">
        <v>2</v>
      </c>
      <c r="T1259">
        <v>7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 t="s">
        <v>32</v>
      </c>
      <c r="AC1259" s="13">
        <f>SUM(Table13[[#This Row],[MntWines]:[MntGoldProds]])</f>
        <v>16</v>
      </c>
      <c r="AD1259" s="13">
        <f>AVERAGE(Table13[[#This Row],[MntWines]:[MntGoldProds]])</f>
        <v>2.6666666666666665</v>
      </c>
      <c r="AG1259">
        <f>SUM(Table13[[#This Row],[NumDealsPurchases]:[NumStorePurchases]])</f>
        <v>4</v>
      </c>
      <c r="AH1259" s="14">
        <f>44232-Table13[[#This Row],[Dt_Customer]]</f>
        <v>2893</v>
      </c>
      <c r="AJ1259" s="13">
        <f>Table13[[#This Row],[NumDealsPurchases]]/Table13[[#This Row],[Total Number of Purchases]]*100</f>
        <v>25</v>
      </c>
      <c r="AK1259">
        <f>6-ROUNDUP(_xlfn.PERCENTRANK.INC(Table13[Recency],Table13[[#This Row],[Recency]])*5, 0)</f>
        <v>1</v>
      </c>
      <c r="AL1259" s="15">
        <f>ROUNDUP(_xlfn.PERCENTRANK.INC(Table13[Total Number of Purchases],Table13[[#This Row],[Total Number of Purchases]])*5,0)</f>
        <v>1</v>
      </c>
      <c r="AM1259" s="15">
        <f>ROUNDUP(_xlfn.PERCENTRANK.INC(Table13[Total Spend],Table13[[#This Row],[Total Spend]])*5,0)</f>
        <v>1</v>
      </c>
      <c r="AN1259" s="15" t="str">
        <f>Table13[[#This Row],[Recency Score]]&amp;Table13[[#This Row],[Frequency Score]]&amp;Table13[[#This Row],[Monetary Score]]</f>
        <v>111</v>
      </c>
      <c r="AO1259" s="15" t="str">
        <f>IF(AN1259="555","Champions",
IF(AND(LEFT(AN1259,1)="5", MID(AN1259,2,1)&gt;="3"),"Loyal Customers",
IF(MID(AN1259,2,1)="5","Frequent Buyers",
IF(RIGHT(AN1259,1)="5","Big Spenders",
IF(LEFT(AN1259,1)="4","Potential Loyalists",
IF(LEFT(AN1259,1)="3","Needs Attention",
IF(LEFT(AN1259,1)="2","About to Sleep",
IF(LEFT(AN1259,1)="1","Lost",
IF(LEFT(AN1259,1)&lt;="2","At Risk","Others")))))))))</f>
        <v>Lost</v>
      </c>
    </row>
    <row r="1260" spans="1:41" x14ac:dyDescent="0.3">
      <c r="A1260">
        <v>3032</v>
      </c>
      <c r="B1260">
        <v>1984</v>
      </c>
      <c r="C1260" t="s">
        <v>28</v>
      </c>
      <c r="D1260" t="s">
        <v>33</v>
      </c>
      <c r="E1260">
        <v>24570</v>
      </c>
      <c r="F1260">
        <v>1</v>
      </c>
      <c r="G1260">
        <v>0</v>
      </c>
      <c r="H1260" s="1">
        <v>41332</v>
      </c>
      <c r="I1260">
        <v>97</v>
      </c>
      <c r="J1260">
        <v>28</v>
      </c>
      <c r="K1260">
        <v>34</v>
      </c>
      <c r="L1260">
        <v>62</v>
      </c>
      <c r="M1260">
        <v>11</v>
      </c>
      <c r="N1260">
        <v>14</v>
      </c>
      <c r="O1260">
        <v>44</v>
      </c>
      <c r="P1260">
        <v>3</v>
      </c>
      <c r="Q1260">
        <v>4</v>
      </c>
      <c r="R1260">
        <v>0</v>
      </c>
      <c r="S1260">
        <v>4</v>
      </c>
      <c r="T1260">
        <v>9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 t="s">
        <v>30</v>
      </c>
      <c r="AC1260" s="13">
        <f>SUM(Table13[[#This Row],[MntWines]:[MntGoldProds]])</f>
        <v>193</v>
      </c>
      <c r="AD1260" s="13">
        <f>AVERAGE(Table13[[#This Row],[MntWines]:[MntGoldProds]])</f>
        <v>32.166666666666664</v>
      </c>
      <c r="AG1260">
        <f>SUM(Table13[[#This Row],[NumDealsPurchases]:[NumStorePurchases]])</f>
        <v>11</v>
      </c>
      <c r="AH1260" s="14">
        <f>44232-Table13[[#This Row],[Dt_Customer]]</f>
        <v>2900</v>
      </c>
      <c r="AJ1260" s="13">
        <f>Table13[[#This Row],[NumDealsPurchases]]/Table13[[#This Row],[Total Number of Purchases]]*100</f>
        <v>27.27272727272727</v>
      </c>
      <c r="AK1260">
        <f>6-ROUNDUP(_xlfn.PERCENTRANK.INC(Table13[Recency],Table13[[#This Row],[Recency]])*5, 0)</f>
        <v>1</v>
      </c>
      <c r="AL1260" s="15">
        <f>ROUNDUP(_xlfn.PERCENTRANK.INC(Table13[Total Number of Purchases],Table13[[#This Row],[Total Number of Purchases]])*5,0)</f>
        <v>2</v>
      </c>
      <c r="AM1260" s="15">
        <f>ROUNDUP(_xlfn.PERCENTRANK.INC(Table13[Total Spend],Table13[[#This Row],[Total Spend]])*5,0)</f>
        <v>2</v>
      </c>
      <c r="AN1260" s="15" t="str">
        <f>Table13[[#This Row],[Recency Score]]&amp;Table13[[#This Row],[Frequency Score]]&amp;Table13[[#This Row],[Monetary Score]]</f>
        <v>122</v>
      </c>
      <c r="AO1260" s="15" t="str">
        <f>IF(AN1260="555","Champions",
IF(AND(LEFT(AN1260,1)="5", MID(AN1260,2,1)&gt;="3"),"Loyal Customers",
IF(MID(AN1260,2,1)="5","Frequent Buyers",
IF(RIGHT(AN1260,1)="5","Big Spenders",
IF(LEFT(AN1260,1)="4","Potential Loyalists",
IF(LEFT(AN1260,1)="3","Needs Attention",
IF(LEFT(AN1260,1)="2","About to Sleep",
IF(LEFT(AN1260,1)="1","Lost",
IF(LEFT(AN1260,1)&lt;="2","At Risk","Others")))))))))</f>
        <v>Lost</v>
      </c>
    </row>
    <row r="1261" spans="1:41" x14ac:dyDescent="0.3">
      <c r="A1261">
        <v>2961</v>
      </c>
      <c r="B1261">
        <v>1982</v>
      </c>
      <c r="C1261" t="s">
        <v>28</v>
      </c>
      <c r="D1261" t="s">
        <v>33</v>
      </c>
      <c r="E1261">
        <v>42081</v>
      </c>
      <c r="F1261">
        <v>1</v>
      </c>
      <c r="G1261">
        <v>0</v>
      </c>
      <c r="H1261" s="1">
        <v>41331</v>
      </c>
      <c r="I1261">
        <v>86</v>
      </c>
      <c r="J1261">
        <v>175</v>
      </c>
      <c r="K1261">
        <v>10</v>
      </c>
      <c r="L1261">
        <v>110</v>
      </c>
      <c r="M1261">
        <v>54</v>
      </c>
      <c r="N1261">
        <v>6</v>
      </c>
      <c r="O1261">
        <v>27</v>
      </c>
      <c r="P1261">
        <v>2</v>
      </c>
      <c r="Q1261">
        <v>6</v>
      </c>
      <c r="R1261">
        <v>3</v>
      </c>
      <c r="S1261">
        <v>4</v>
      </c>
      <c r="T1261">
        <v>6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 t="s">
        <v>30</v>
      </c>
      <c r="AC1261" s="13">
        <f>SUM(Table13[[#This Row],[MntWines]:[MntGoldProds]])</f>
        <v>382</v>
      </c>
      <c r="AD1261" s="13">
        <f>AVERAGE(Table13[[#This Row],[MntWines]:[MntGoldProds]])</f>
        <v>63.666666666666664</v>
      </c>
      <c r="AG1261">
        <f>SUM(Table13[[#This Row],[NumDealsPurchases]:[NumStorePurchases]])</f>
        <v>15</v>
      </c>
      <c r="AH1261" s="14">
        <f>44232-Table13[[#This Row],[Dt_Customer]]</f>
        <v>2901</v>
      </c>
      <c r="AJ1261" s="13">
        <f>Table13[[#This Row],[NumDealsPurchases]]/Table13[[#This Row],[Total Number of Purchases]]*100</f>
        <v>13.333333333333334</v>
      </c>
      <c r="AK1261">
        <f>6-ROUNDUP(_xlfn.PERCENTRANK.INC(Table13[Recency],Table13[[#This Row],[Recency]])*5, 0)</f>
        <v>1</v>
      </c>
      <c r="AL1261" s="15">
        <f>ROUNDUP(_xlfn.PERCENTRANK.INC(Table13[Total Number of Purchases],Table13[[#This Row],[Total Number of Purchases]])*5,0)</f>
        <v>3</v>
      </c>
      <c r="AM1261" s="15">
        <f>ROUNDUP(_xlfn.PERCENTRANK.INC(Table13[Total Spend],Table13[[#This Row],[Total Spend]])*5,0)</f>
        <v>3</v>
      </c>
      <c r="AN1261" s="15" t="str">
        <f>Table13[[#This Row],[Recency Score]]&amp;Table13[[#This Row],[Frequency Score]]&amp;Table13[[#This Row],[Monetary Score]]</f>
        <v>133</v>
      </c>
      <c r="AO1261" s="15" t="str">
        <f>IF(AN1261="555","Champions",
IF(AND(LEFT(AN1261,1)="5", MID(AN1261,2,1)&gt;="3"),"Loyal Customers",
IF(MID(AN1261,2,1)="5","Frequent Buyers",
IF(RIGHT(AN1261,1)="5","Big Spenders",
IF(LEFT(AN1261,1)="4","Potential Loyalists",
IF(LEFT(AN1261,1)="3","Needs Attention",
IF(LEFT(AN1261,1)="2","About to Sleep",
IF(LEFT(AN1261,1)="1","Lost",
IF(LEFT(AN1261,1)&lt;="2","At Risk","Others")))))))))</f>
        <v>Lost</v>
      </c>
    </row>
    <row r="1262" spans="1:41" x14ac:dyDescent="0.3">
      <c r="A1262">
        <v>1118</v>
      </c>
      <c r="B1262">
        <v>1956</v>
      </c>
      <c r="C1262" t="s">
        <v>41</v>
      </c>
      <c r="D1262" t="s">
        <v>33</v>
      </c>
      <c r="E1262">
        <v>50965</v>
      </c>
      <c r="F1262">
        <v>0</v>
      </c>
      <c r="G1262">
        <v>1</v>
      </c>
      <c r="H1262" s="1">
        <v>41325</v>
      </c>
      <c r="I1262">
        <v>87</v>
      </c>
      <c r="J1262">
        <v>544</v>
      </c>
      <c r="K1262">
        <v>13</v>
      </c>
      <c r="L1262">
        <v>85</v>
      </c>
      <c r="M1262">
        <v>8</v>
      </c>
      <c r="N1262">
        <v>6</v>
      </c>
      <c r="O1262">
        <v>29</v>
      </c>
      <c r="P1262">
        <v>3</v>
      </c>
      <c r="Q1262">
        <v>10</v>
      </c>
      <c r="R1262">
        <v>4</v>
      </c>
      <c r="S1262">
        <v>5</v>
      </c>
      <c r="T1262">
        <v>8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0</v>
      </c>
      <c r="AB1262" t="s">
        <v>30</v>
      </c>
      <c r="AC1262" s="13">
        <f>SUM(Table13[[#This Row],[MntWines]:[MntGoldProds]])</f>
        <v>685</v>
      </c>
      <c r="AD1262" s="13">
        <f>AVERAGE(Table13[[#This Row],[MntWines]:[MntGoldProds]])</f>
        <v>114.16666666666667</v>
      </c>
      <c r="AG1262">
        <f>SUM(Table13[[#This Row],[NumDealsPurchases]:[NumStorePurchases]])</f>
        <v>22</v>
      </c>
      <c r="AH1262" s="14">
        <f>44232-Table13[[#This Row],[Dt_Customer]]</f>
        <v>2907</v>
      </c>
      <c r="AJ1262" s="13">
        <f>Table13[[#This Row],[NumDealsPurchases]]/Table13[[#This Row],[Total Number of Purchases]]*100</f>
        <v>13.636363636363635</v>
      </c>
      <c r="AK1262">
        <f>6-ROUNDUP(_xlfn.PERCENTRANK.INC(Table13[Recency],Table13[[#This Row],[Recency]])*5, 0)</f>
        <v>1</v>
      </c>
      <c r="AL1262" s="15">
        <f>ROUNDUP(_xlfn.PERCENTRANK.INC(Table13[Total Number of Purchases],Table13[[#This Row],[Total Number of Purchases]])*5,0)</f>
        <v>4</v>
      </c>
      <c r="AM1262" s="15">
        <f>ROUNDUP(_xlfn.PERCENTRANK.INC(Table13[Total Spend],Table13[[#This Row],[Total Spend]])*5,0)</f>
        <v>4</v>
      </c>
      <c r="AN1262" s="15" t="str">
        <f>Table13[[#This Row],[Recency Score]]&amp;Table13[[#This Row],[Frequency Score]]&amp;Table13[[#This Row],[Monetary Score]]</f>
        <v>144</v>
      </c>
      <c r="AO1262" s="15" t="str">
        <f>IF(AN1262="555","Champions",
IF(AND(LEFT(AN1262,1)="5", MID(AN1262,2,1)&gt;="3"),"Loyal Customers",
IF(MID(AN1262,2,1)="5","Frequent Buyers",
IF(RIGHT(AN1262,1)="5","Big Spenders",
IF(LEFT(AN1262,1)="4","Potential Loyalists",
IF(LEFT(AN1262,1)="3","Needs Attention",
IF(LEFT(AN1262,1)="2","About to Sleep",
IF(LEFT(AN1262,1)="1","Lost",
IF(LEFT(AN1262,1)&lt;="2","At Risk","Others")))))))))</f>
        <v>Lost</v>
      </c>
    </row>
    <row r="1263" spans="1:41" x14ac:dyDescent="0.3">
      <c r="A1263">
        <v>1491</v>
      </c>
      <c r="B1263">
        <v>1965</v>
      </c>
      <c r="C1263" t="s">
        <v>38</v>
      </c>
      <c r="D1263" t="s">
        <v>35</v>
      </c>
      <c r="E1263">
        <v>71488</v>
      </c>
      <c r="F1263">
        <v>0</v>
      </c>
      <c r="G1263">
        <v>0</v>
      </c>
      <c r="H1263" s="1">
        <v>41323</v>
      </c>
      <c r="I1263">
        <v>87</v>
      </c>
      <c r="J1263">
        <v>162</v>
      </c>
      <c r="K1263">
        <v>33</v>
      </c>
      <c r="L1263">
        <v>124</v>
      </c>
      <c r="M1263">
        <v>40</v>
      </c>
      <c r="N1263">
        <v>28</v>
      </c>
      <c r="O1263">
        <v>172</v>
      </c>
      <c r="P1263">
        <v>2</v>
      </c>
      <c r="Q1263">
        <v>3</v>
      </c>
      <c r="R1263">
        <v>4</v>
      </c>
      <c r="S1263">
        <v>7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 t="s">
        <v>32</v>
      </c>
      <c r="AC1263" s="13">
        <f>SUM(Table13[[#This Row],[MntWines]:[MntGoldProds]])</f>
        <v>559</v>
      </c>
      <c r="AD1263" s="13">
        <f>AVERAGE(Table13[[#This Row],[MntWines]:[MntGoldProds]])</f>
        <v>93.166666666666671</v>
      </c>
      <c r="AG1263">
        <f>SUM(Table13[[#This Row],[NumDealsPurchases]:[NumStorePurchases]])</f>
        <v>16</v>
      </c>
      <c r="AH1263" s="14">
        <f>44232-Table13[[#This Row],[Dt_Customer]]</f>
        <v>2909</v>
      </c>
      <c r="AJ1263" s="13">
        <f>Table13[[#This Row],[NumDealsPurchases]]/Table13[[#This Row],[Total Number of Purchases]]*100</f>
        <v>12.5</v>
      </c>
      <c r="AK1263">
        <f>6-ROUNDUP(_xlfn.PERCENTRANK.INC(Table13[Recency],Table13[[#This Row],[Recency]])*5, 0)</f>
        <v>1</v>
      </c>
      <c r="AL1263" s="15">
        <f>ROUNDUP(_xlfn.PERCENTRANK.INC(Table13[Total Number of Purchases],Table13[[#This Row],[Total Number of Purchases]])*5,0)</f>
        <v>3</v>
      </c>
      <c r="AM1263" s="15">
        <f>ROUNDUP(_xlfn.PERCENTRANK.INC(Table13[Total Spend],Table13[[#This Row],[Total Spend]])*5,0)</f>
        <v>3</v>
      </c>
      <c r="AN1263" s="15" t="str">
        <f>Table13[[#This Row],[Recency Score]]&amp;Table13[[#This Row],[Frequency Score]]&amp;Table13[[#This Row],[Monetary Score]]</f>
        <v>133</v>
      </c>
      <c r="AO1263" s="15" t="str">
        <f>IF(AN1263="555","Champions",
IF(AND(LEFT(AN1263,1)="5", MID(AN1263,2,1)&gt;="3"),"Loyal Customers",
IF(MID(AN1263,2,1)="5","Frequent Buyers",
IF(RIGHT(AN1263,1)="5","Big Spenders",
IF(LEFT(AN1263,1)="4","Potential Loyalists",
IF(LEFT(AN1263,1)="3","Needs Attention",
IF(LEFT(AN1263,1)="2","About to Sleep",
IF(LEFT(AN1263,1)="1","Lost",
IF(LEFT(AN1263,1)&lt;="2","At Risk","Others")))))))))</f>
        <v>Lost</v>
      </c>
    </row>
    <row r="1264" spans="1:41" x14ac:dyDescent="0.3">
      <c r="A1264">
        <v>5185</v>
      </c>
      <c r="B1264">
        <v>1955</v>
      </c>
      <c r="C1264" t="s">
        <v>28</v>
      </c>
      <c r="D1264" t="s">
        <v>33</v>
      </c>
      <c r="E1264">
        <v>74268</v>
      </c>
      <c r="F1264">
        <v>0</v>
      </c>
      <c r="G1264">
        <v>0</v>
      </c>
      <c r="H1264" s="1">
        <v>41319</v>
      </c>
      <c r="I1264">
        <v>83</v>
      </c>
      <c r="J1264">
        <v>199</v>
      </c>
      <c r="K1264">
        <v>66</v>
      </c>
      <c r="L1264">
        <v>315</v>
      </c>
      <c r="M1264">
        <v>97</v>
      </c>
      <c r="N1264">
        <v>174</v>
      </c>
      <c r="O1264">
        <v>41</v>
      </c>
      <c r="P1264">
        <v>1</v>
      </c>
      <c r="Q1264">
        <v>4</v>
      </c>
      <c r="R1264">
        <v>3</v>
      </c>
      <c r="S1264">
        <v>5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 t="s">
        <v>43</v>
      </c>
      <c r="AC1264" s="13">
        <f>SUM(Table13[[#This Row],[MntWines]:[MntGoldProds]])</f>
        <v>892</v>
      </c>
      <c r="AD1264" s="13">
        <f>AVERAGE(Table13[[#This Row],[MntWines]:[MntGoldProds]])</f>
        <v>148.66666666666666</v>
      </c>
      <c r="AG1264">
        <f>SUM(Table13[[#This Row],[NumDealsPurchases]:[NumStorePurchases]])</f>
        <v>13</v>
      </c>
      <c r="AH1264" s="14">
        <f>44232-Table13[[#This Row],[Dt_Customer]]</f>
        <v>2913</v>
      </c>
      <c r="AJ1264" s="13">
        <f>Table13[[#This Row],[NumDealsPurchases]]/Table13[[#This Row],[Total Number of Purchases]]*100</f>
        <v>7.6923076923076925</v>
      </c>
      <c r="AK1264">
        <f>6-ROUNDUP(_xlfn.PERCENTRANK.INC(Table13[Recency],Table13[[#This Row],[Recency]])*5, 0)</f>
        <v>1</v>
      </c>
      <c r="AL1264" s="15">
        <f>ROUNDUP(_xlfn.PERCENTRANK.INC(Table13[Total Number of Purchases],Table13[[#This Row],[Total Number of Purchases]])*5,0)</f>
        <v>3</v>
      </c>
      <c r="AM1264" s="15">
        <f>ROUNDUP(_xlfn.PERCENTRANK.INC(Table13[Total Spend],Table13[[#This Row],[Total Spend]])*5,0)</f>
        <v>4</v>
      </c>
      <c r="AN1264" s="15" t="str">
        <f>Table13[[#This Row],[Recency Score]]&amp;Table13[[#This Row],[Frequency Score]]&amp;Table13[[#This Row],[Monetary Score]]</f>
        <v>134</v>
      </c>
      <c r="AO1264" s="15" t="str">
        <f>IF(AN1264="555","Champions",
IF(AND(LEFT(AN1264,1)="5", MID(AN1264,2,1)&gt;="3"),"Loyal Customers",
IF(MID(AN1264,2,1)="5","Frequent Buyers",
IF(RIGHT(AN1264,1)="5","Big Spenders",
IF(LEFT(AN1264,1)="4","Potential Loyalists",
IF(LEFT(AN1264,1)="3","Needs Attention",
IF(LEFT(AN1264,1)="2","About to Sleep",
IF(LEFT(AN1264,1)="1","Lost",
IF(LEFT(AN1264,1)&lt;="2","At Risk","Others")))))))))</f>
        <v>Lost</v>
      </c>
    </row>
    <row r="1265" spans="1:41" x14ac:dyDescent="0.3">
      <c r="A1265">
        <v>10402</v>
      </c>
      <c r="B1265">
        <v>1967</v>
      </c>
      <c r="C1265" t="s">
        <v>28</v>
      </c>
      <c r="D1265" t="s">
        <v>33</v>
      </c>
      <c r="E1265">
        <v>35441</v>
      </c>
      <c r="F1265">
        <v>1</v>
      </c>
      <c r="G1265">
        <v>1</v>
      </c>
      <c r="H1265" s="1">
        <v>41319</v>
      </c>
      <c r="I1265">
        <v>94</v>
      </c>
      <c r="J1265">
        <v>25</v>
      </c>
      <c r="K1265">
        <v>1</v>
      </c>
      <c r="L1265">
        <v>9</v>
      </c>
      <c r="M1265">
        <v>2</v>
      </c>
      <c r="N1265">
        <v>1</v>
      </c>
      <c r="O1265">
        <v>1</v>
      </c>
      <c r="P1265">
        <v>2</v>
      </c>
      <c r="Q1265">
        <v>1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 t="s">
        <v>32</v>
      </c>
      <c r="AC1265" s="13">
        <f>SUM(Table13[[#This Row],[MntWines]:[MntGoldProds]])</f>
        <v>39</v>
      </c>
      <c r="AD1265" s="13">
        <f>AVERAGE(Table13[[#This Row],[MntWines]:[MntGoldProds]])</f>
        <v>6.5</v>
      </c>
      <c r="AG1265">
        <f>SUM(Table13[[#This Row],[NumDealsPurchases]:[NumStorePurchases]])</f>
        <v>6</v>
      </c>
      <c r="AH1265" s="14">
        <f>44232-Table13[[#This Row],[Dt_Customer]]</f>
        <v>2913</v>
      </c>
      <c r="AJ1265" s="13">
        <f>Table13[[#This Row],[NumDealsPurchases]]/Table13[[#This Row],[Total Number of Purchases]]*100</f>
        <v>33.333333333333329</v>
      </c>
      <c r="AK1265">
        <f>6-ROUNDUP(_xlfn.PERCENTRANK.INC(Table13[Recency],Table13[[#This Row],[Recency]])*5, 0)</f>
        <v>1</v>
      </c>
      <c r="AL1265" s="15">
        <f>ROUNDUP(_xlfn.PERCENTRANK.INC(Table13[Total Number of Purchases],Table13[[#This Row],[Total Number of Purchases]])*5,0)</f>
        <v>1</v>
      </c>
      <c r="AM1265" s="15">
        <f>ROUNDUP(_xlfn.PERCENTRANK.INC(Table13[Total Spend],Table13[[#This Row],[Total Spend]])*5,0)</f>
        <v>1</v>
      </c>
      <c r="AN1265" s="15" t="str">
        <f>Table13[[#This Row],[Recency Score]]&amp;Table13[[#This Row],[Frequency Score]]&amp;Table13[[#This Row],[Monetary Score]]</f>
        <v>111</v>
      </c>
      <c r="AO1265" s="15" t="str">
        <f>IF(AN1265="555","Champions",
IF(AND(LEFT(AN1265,1)="5", MID(AN1265,2,1)&gt;="3"),"Loyal Customers",
IF(MID(AN1265,2,1)="5","Frequent Buyers",
IF(RIGHT(AN1265,1)="5","Big Spenders",
IF(LEFT(AN1265,1)="4","Potential Loyalists",
IF(LEFT(AN1265,1)="3","Needs Attention",
IF(LEFT(AN1265,1)="2","About to Sleep",
IF(LEFT(AN1265,1)="1","Lost",
IF(LEFT(AN1265,1)&lt;="2","At Risk","Others")))))))))</f>
        <v>Lost</v>
      </c>
    </row>
    <row r="1266" spans="1:41" x14ac:dyDescent="0.3">
      <c r="A1266">
        <v>11114</v>
      </c>
      <c r="B1266">
        <v>1970</v>
      </c>
      <c r="C1266" t="s">
        <v>28</v>
      </c>
      <c r="D1266" t="s">
        <v>35</v>
      </c>
      <c r="E1266">
        <v>19656</v>
      </c>
      <c r="F1266">
        <v>1</v>
      </c>
      <c r="G1266">
        <v>0</v>
      </c>
      <c r="H1266" s="1">
        <v>41313</v>
      </c>
      <c r="I1266">
        <v>94</v>
      </c>
      <c r="J1266">
        <v>25</v>
      </c>
      <c r="K1266">
        <v>4</v>
      </c>
      <c r="L1266">
        <v>9</v>
      </c>
      <c r="M1266">
        <v>6</v>
      </c>
      <c r="N1266">
        <v>8</v>
      </c>
      <c r="O1266">
        <v>32</v>
      </c>
      <c r="P1266">
        <v>3</v>
      </c>
      <c r="Q1266">
        <v>2</v>
      </c>
      <c r="R1266">
        <v>1</v>
      </c>
      <c r="S1266">
        <v>3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 t="s">
        <v>30</v>
      </c>
      <c r="AC1266" s="13">
        <f>SUM(Table13[[#This Row],[MntWines]:[MntGoldProds]])</f>
        <v>84</v>
      </c>
      <c r="AD1266" s="13">
        <f>AVERAGE(Table13[[#This Row],[MntWines]:[MntGoldProds]])</f>
        <v>14</v>
      </c>
      <c r="AG1266">
        <f>SUM(Table13[[#This Row],[NumDealsPurchases]:[NumStorePurchases]])</f>
        <v>9</v>
      </c>
      <c r="AH1266" s="14">
        <f>44232-Table13[[#This Row],[Dt_Customer]]</f>
        <v>2919</v>
      </c>
      <c r="AJ1266" s="13">
        <f>Table13[[#This Row],[NumDealsPurchases]]/Table13[[#This Row],[Total Number of Purchases]]*100</f>
        <v>33.333333333333329</v>
      </c>
      <c r="AK1266">
        <f>6-ROUNDUP(_xlfn.PERCENTRANK.INC(Table13[Recency],Table13[[#This Row],[Recency]])*5, 0)</f>
        <v>1</v>
      </c>
      <c r="AL1266" s="15">
        <f>ROUNDUP(_xlfn.PERCENTRANK.INC(Table13[Total Number of Purchases],Table13[[#This Row],[Total Number of Purchases]])*5,0)</f>
        <v>2</v>
      </c>
      <c r="AM1266" s="15">
        <f>ROUNDUP(_xlfn.PERCENTRANK.INC(Table13[Total Spend],Table13[[#This Row],[Total Spend]])*5,0)</f>
        <v>2</v>
      </c>
      <c r="AN1266" s="15" t="str">
        <f>Table13[[#This Row],[Recency Score]]&amp;Table13[[#This Row],[Frequency Score]]&amp;Table13[[#This Row],[Monetary Score]]</f>
        <v>122</v>
      </c>
      <c r="AO1266" s="15" t="str">
        <f>IF(AN1266="555","Champions",
IF(AND(LEFT(AN1266,1)="5", MID(AN1266,2,1)&gt;="3"),"Loyal Customers",
IF(MID(AN1266,2,1)="5","Frequent Buyers",
IF(RIGHT(AN1266,1)="5","Big Spenders",
IF(LEFT(AN1266,1)="4","Potential Loyalists",
IF(LEFT(AN1266,1)="3","Needs Attention",
IF(LEFT(AN1266,1)="2","About to Sleep",
IF(LEFT(AN1266,1)="1","Lost",
IF(LEFT(AN1266,1)&lt;="2","At Risk","Others")))))))))</f>
        <v>Lost</v>
      </c>
    </row>
    <row r="1267" spans="1:41" x14ac:dyDescent="0.3">
      <c r="A1267">
        <v>456</v>
      </c>
      <c r="B1267">
        <v>1986</v>
      </c>
      <c r="C1267" t="s">
        <v>38</v>
      </c>
      <c r="D1267" t="s">
        <v>33</v>
      </c>
      <c r="E1267">
        <v>7500</v>
      </c>
      <c r="F1267">
        <v>1</v>
      </c>
      <c r="G1267">
        <v>0</v>
      </c>
      <c r="H1267" s="1">
        <v>41312</v>
      </c>
      <c r="I1267">
        <v>96</v>
      </c>
      <c r="J1267">
        <v>1</v>
      </c>
      <c r="K1267">
        <v>11</v>
      </c>
      <c r="L1267">
        <v>5</v>
      </c>
      <c r="M1267">
        <v>4</v>
      </c>
      <c r="N1267">
        <v>6</v>
      </c>
      <c r="O1267">
        <v>9</v>
      </c>
      <c r="P1267">
        <v>2</v>
      </c>
      <c r="Q1267">
        <v>2</v>
      </c>
      <c r="R1267">
        <v>0</v>
      </c>
      <c r="S1267">
        <v>3</v>
      </c>
      <c r="T1267">
        <v>8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 t="s">
        <v>30</v>
      </c>
      <c r="AC1267" s="13">
        <f>SUM(Table13[[#This Row],[MntWines]:[MntGoldProds]])</f>
        <v>36</v>
      </c>
      <c r="AD1267" s="13">
        <f>AVERAGE(Table13[[#This Row],[MntWines]:[MntGoldProds]])</f>
        <v>6</v>
      </c>
      <c r="AG1267">
        <f>SUM(Table13[[#This Row],[NumDealsPurchases]:[NumStorePurchases]])</f>
        <v>7</v>
      </c>
      <c r="AH1267" s="14">
        <f>44232-Table13[[#This Row],[Dt_Customer]]</f>
        <v>2920</v>
      </c>
      <c r="AJ1267" s="13">
        <f>Table13[[#This Row],[NumDealsPurchases]]/Table13[[#This Row],[Total Number of Purchases]]*100</f>
        <v>28.571428571428569</v>
      </c>
      <c r="AK1267">
        <f>6-ROUNDUP(_xlfn.PERCENTRANK.INC(Table13[Recency],Table13[[#This Row],[Recency]])*5, 0)</f>
        <v>1</v>
      </c>
      <c r="AL1267" s="15">
        <f>ROUNDUP(_xlfn.PERCENTRANK.INC(Table13[Total Number of Purchases],Table13[[#This Row],[Total Number of Purchases]])*5,0)</f>
        <v>1</v>
      </c>
      <c r="AM1267" s="15">
        <f>ROUNDUP(_xlfn.PERCENTRANK.INC(Table13[Total Spend],Table13[[#This Row],[Total Spend]])*5,0)</f>
        <v>1</v>
      </c>
      <c r="AN1267" s="15" t="str">
        <f>Table13[[#This Row],[Recency Score]]&amp;Table13[[#This Row],[Frequency Score]]&amp;Table13[[#This Row],[Monetary Score]]</f>
        <v>111</v>
      </c>
      <c r="AO1267" s="15" t="str">
        <f>IF(AN1267="555","Champions",
IF(AND(LEFT(AN1267,1)="5", MID(AN1267,2,1)&gt;="3"),"Loyal Customers",
IF(MID(AN1267,2,1)="5","Frequent Buyers",
IF(RIGHT(AN1267,1)="5","Big Spenders",
IF(LEFT(AN1267,1)="4","Potential Loyalists",
IF(LEFT(AN1267,1)="3","Needs Attention",
IF(LEFT(AN1267,1)="2","About to Sleep",
IF(LEFT(AN1267,1)="1","Lost",
IF(LEFT(AN1267,1)&lt;="2","At Risk","Others")))))))))</f>
        <v>Lost</v>
      </c>
    </row>
    <row r="1268" spans="1:41" x14ac:dyDescent="0.3">
      <c r="A1268">
        <v>11166</v>
      </c>
      <c r="B1268">
        <v>1961</v>
      </c>
      <c r="C1268" t="s">
        <v>28</v>
      </c>
      <c r="D1268" t="s">
        <v>33</v>
      </c>
      <c r="E1268">
        <v>49678</v>
      </c>
      <c r="F1268">
        <v>0</v>
      </c>
      <c r="G1268">
        <v>1</v>
      </c>
      <c r="H1268" s="1">
        <v>41307</v>
      </c>
      <c r="I1268">
        <v>81</v>
      </c>
      <c r="J1268">
        <v>229</v>
      </c>
      <c r="K1268">
        <v>5</v>
      </c>
      <c r="L1268">
        <v>56</v>
      </c>
      <c r="M1268">
        <v>3</v>
      </c>
      <c r="N1268">
        <v>2</v>
      </c>
      <c r="O1268">
        <v>20</v>
      </c>
      <c r="P1268">
        <v>2</v>
      </c>
      <c r="Q1268">
        <v>6</v>
      </c>
      <c r="R1268">
        <v>2</v>
      </c>
      <c r="S1268">
        <v>4</v>
      </c>
      <c r="T1268">
        <v>7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 t="s">
        <v>30</v>
      </c>
      <c r="AC1268" s="13">
        <f>SUM(Table13[[#This Row],[MntWines]:[MntGoldProds]])</f>
        <v>315</v>
      </c>
      <c r="AD1268" s="13">
        <f>AVERAGE(Table13[[#This Row],[MntWines]:[MntGoldProds]])</f>
        <v>52.5</v>
      </c>
      <c r="AG1268">
        <f>SUM(Table13[[#This Row],[NumDealsPurchases]:[NumStorePurchases]])</f>
        <v>14</v>
      </c>
      <c r="AH1268" s="14">
        <f>44232-Table13[[#This Row],[Dt_Customer]]</f>
        <v>2925</v>
      </c>
      <c r="AJ1268" s="13">
        <f>Table13[[#This Row],[NumDealsPurchases]]/Table13[[#This Row],[Total Number of Purchases]]*100</f>
        <v>14.285714285714285</v>
      </c>
      <c r="AK1268">
        <f>6-ROUNDUP(_xlfn.PERCENTRANK.INC(Table13[Recency],Table13[[#This Row],[Recency]])*5, 0)</f>
        <v>1</v>
      </c>
      <c r="AL1268" s="15">
        <f>ROUNDUP(_xlfn.PERCENTRANK.INC(Table13[Total Number of Purchases],Table13[[#This Row],[Total Number of Purchases]])*5,0)</f>
        <v>3</v>
      </c>
      <c r="AM1268" s="15">
        <f>ROUNDUP(_xlfn.PERCENTRANK.INC(Table13[Total Spend],Table13[[#This Row],[Total Spend]])*5,0)</f>
        <v>3</v>
      </c>
      <c r="AN1268" s="15" t="str">
        <f>Table13[[#This Row],[Recency Score]]&amp;Table13[[#This Row],[Frequency Score]]&amp;Table13[[#This Row],[Monetary Score]]</f>
        <v>133</v>
      </c>
      <c r="AO1268" s="15" t="str">
        <f>IF(AN1268="555","Champions",
IF(AND(LEFT(AN1268,1)="5", MID(AN1268,2,1)&gt;="3"),"Loyal Customers",
IF(MID(AN1268,2,1)="5","Frequent Buyers",
IF(RIGHT(AN1268,1)="5","Big Spenders",
IF(LEFT(AN1268,1)="4","Potential Loyalists",
IF(LEFT(AN1268,1)="3","Needs Attention",
IF(LEFT(AN1268,1)="2","About to Sleep",
IF(LEFT(AN1268,1)="1","Lost",
IF(LEFT(AN1268,1)&lt;="2","At Risk","Others")))))))))</f>
        <v>Lost</v>
      </c>
    </row>
    <row r="1269" spans="1:41" x14ac:dyDescent="0.3">
      <c r="A1269">
        <v>3628</v>
      </c>
      <c r="B1269">
        <v>1987</v>
      </c>
      <c r="C1269" t="s">
        <v>44</v>
      </c>
      <c r="D1269" t="s">
        <v>31</v>
      </c>
      <c r="E1269">
        <v>15038</v>
      </c>
      <c r="F1269">
        <v>1</v>
      </c>
      <c r="G1269">
        <v>0</v>
      </c>
      <c r="H1269" s="1">
        <v>41303</v>
      </c>
      <c r="I1269">
        <v>93</v>
      </c>
      <c r="J1269">
        <v>4</v>
      </c>
      <c r="K1269">
        <v>8</v>
      </c>
      <c r="L1269">
        <v>11</v>
      </c>
      <c r="M1269">
        <v>19</v>
      </c>
      <c r="N1269">
        <v>12</v>
      </c>
      <c r="O1269">
        <v>26</v>
      </c>
      <c r="P1269">
        <v>2</v>
      </c>
      <c r="Q1269">
        <v>2</v>
      </c>
      <c r="R1269">
        <v>1</v>
      </c>
      <c r="S1269">
        <v>2</v>
      </c>
      <c r="T1269">
        <v>9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 t="s">
        <v>30</v>
      </c>
      <c r="AC1269" s="13">
        <f>SUM(Table13[[#This Row],[MntWines]:[MntGoldProds]])</f>
        <v>80</v>
      </c>
      <c r="AD1269" s="13">
        <f>AVERAGE(Table13[[#This Row],[MntWines]:[MntGoldProds]])</f>
        <v>13.333333333333334</v>
      </c>
      <c r="AG1269">
        <f>SUM(Table13[[#This Row],[NumDealsPurchases]:[NumStorePurchases]])</f>
        <v>7</v>
      </c>
      <c r="AH1269" s="14">
        <f>44232-Table13[[#This Row],[Dt_Customer]]</f>
        <v>2929</v>
      </c>
      <c r="AJ1269" s="13">
        <f>Table13[[#This Row],[NumDealsPurchases]]/Table13[[#This Row],[Total Number of Purchases]]*100</f>
        <v>28.571428571428569</v>
      </c>
      <c r="AK1269">
        <f>6-ROUNDUP(_xlfn.PERCENTRANK.INC(Table13[Recency],Table13[[#This Row],[Recency]])*5, 0)</f>
        <v>1</v>
      </c>
      <c r="AL1269" s="15">
        <f>ROUNDUP(_xlfn.PERCENTRANK.INC(Table13[Total Number of Purchases],Table13[[#This Row],[Total Number of Purchases]])*5,0)</f>
        <v>1</v>
      </c>
      <c r="AM1269" s="15">
        <f>ROUNDUP(_xlfn.PERCENTRANK.INC(Table13[Total Spend],Table13[[#This Row],[Total Spend]])*5,0)</f>
        <v>2</v>
      </c>
      <c r="AN1269" s="15" t="str">
        <f>Table13[[#This Row],[Recency Score]]&amp;Table13[[#This Row],[Frequency Score]]&amp;Table13[[#This Row],[Monetary Score]]</f>
        <v>112</v>
      </c>
      <c r="AO1269" s="15" t="str">
        <f>IF(AN1269="555","Champions",
IF(AND(LEFT(AN1269,1)="5", MID(AN1269,2,1)&gt;="3"),"Loyal Customers",
IF(MID(AN1269,2,1)="5","Frequent Buyers",
IF(RIGHT(AN1269,1)="5","Big Spenders",
IF(LEFT(AN1269,1)="4","Potential Loyalists",
IF(LEFT(AN1269,1)="3","Needs Attention",
IF(LEFT(AN1269,1)="2","About to Sleep",
IF(LEFT(AN1269,1)="1","Lost",
IF(LEFT(AN1269,1)&lt;="2","At Risk","Others")))))))))</f>
        <v>Lost</v>
      </c>
    </row>
    <row r="1270" spans="1:41" x14ac:dyDescent="0.3">
      <c r="A1270">
        <v>1627</v>
      </c>
      <c r="B1270">
        <v>1957</v>
      </c>
      <c r="C1270" t="s">
        <v>38</v>
      </c>
      <c r="D1270" t="s">
        <v>29</v>
      </c>
      <c r="E1270">
        <v>77297</v>
      </c>
      <c r="F1270">
        <v>0</v>
      </c>
      <c r="G1270">
        <v>0</v>
      </c>
      <c r="H1270" s="1">
        <v>41300</v>
      </c>
      <c r="I1270">
        <v>84</v>
      </c>
      <c r="J1270">
        <v>408</v>
      </c>
      <c r="K1270">
        <v>61</v>
      </c>
      <c r="L1270">
        <v>109</v>
      </c>
      <c r="M1270">
        <v>48</v>
      </c>
      <c r="N1270">
        <v>122</v>
      </c>
      <c r="O1270">
        <v>41</v>
      </c>
      <c r="P1270">
        <v>1</v>
      </c>
      <c r="Q1270">
        <v>5</v>
      </c>
      <c r="R1270">
        <v>7</v>
      </c>
      <c r="S1270">
        <v>9</v>
      </c>
      <c r="T1270">
        <v>4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 t="s">
        <v>30</v>
      </c>
      <c r="AC1270" s="13">
        <f>SUM(Table13[[#This Row],[MntWines]:[MntGoldProds]])</f>
        <v>789</v>
      </c>
      <c r="AD1270" s="13">
        <f>AVERAGE(Table13[[#This Row],[MntWines]:[MntGoldProds]])</f>
        <v>131.5</v>
      </c>
      <c r="AG1270">
        <f>SUM(Table13[[#This Row],[NumDealsPurchases]:[NumStorePurchases]])</f>
        <v>22</v>
      </c>
      <c r="AH1270" s="14">
        <f>44232-Table13[[#This Row],[Dt_Customer]]</f>
        <v>2932</v>
      </c>
      <c r="AJ1270" s="13">
        <f>Table13[[#This Row],[NumDealsPurchases]]/Table13[[#This Row],[Total Number of Purchases]]*100</f>
        <v>4.5454545454545459</v>
      </c>
      <c r="AK1270">
        <f>6-ROUNDUP(_xlfn.PERCENTRANK.INC(Table13[Recency],Table13[[#This Row],[Recency]])*5, 0)</f>
        <v>1</v>
      </c>
      <c r="AL1270" s="15">
        <f>ROUNDUP(_xlfn.PERCENTRANK.INC(Table13[Total Number of Purchases],Table13[[#This Row],[Total Number of Purchases]])*5,0)</f>
        <v>4</v>
      </c>
      <c r="AM1270" s="15">
        <f>ROUNDUP(_xlfn.PERCENTRANK.INC(Table13[Total Spend],Table13[[#This Row],[Total Spend]])*5,0)</f>
        <v>4</v>
      </c>
      <c r="AN1270" s="15" t="str">
        <f>Table13[[#This Row],[Recency Score]]&amp;Table13[[#This Row],[Frequency Score]]&amp;Table13[[#This Row],[Monetary Score]]</f>
        <v>144</v>
      </c>
      <c r="AO1270" s="15" t="str">
        <f>IF(AN1270="555","Champions",
IF(AND(LEFT(AN1270,1)="5", MID(AN1270,2,1)&gt;="3"),"Loyal Customers",
IF(MID(AN1270,2,1)="5","Frequent Buyers",
IF(RIGHT(AN1270,1)="5","Big Spenders",
IF(LEFT(AN1270,1)="4","Potential Loyalists",
IF(LEFT(AN1270,1)="3","Needs Attention",
IF(LEFT(AN1270,1)="2","About to Sleep",
IF(LEFT(AN1270,1)="1","Lost",
IF(LEFT(AN1270,1)&lt;="2","At Risk","Others")))))))))</f>
        <v>Lost</v>
      </c>
    </row>
    <row r="1271" spans="1:41" x14ac:dyDescent="0.3">
      <c r="A1271">
        <v>6257</v>
      </c>
      <c r="B1271">
        <v>1976</v>
      </c>
      <c r="C1271" t="s">
        <v>41</v>
      </c>
      <c r="D1271" t="s">
        <v>31</v>
      </c>
      <c r="E1271">
        <v>60482</v>
      </c>
      <c r="F1271">
        <v>0</v>
      </c>
      <c r="G1271">
        <v>1</v>
      </c>
      <c r="H1271" s="1">
        <v>41297</v>
      </c>
      <c r="I1271">
        <v>81</v>
      </c>
      <c r="J1271">
        <v>255</v>
      </c>
      <c r="K1271">
        <v>43</v>
      </c>
      <c r="L1271">
        <v>134</v>
      </c>
      <c r="M1271">
        <v>37</v>
      </c>
      <c r="N1271">
        <v>14</v>
      </c>
      <c r="O1271">
        <v>24</v>
      </c>
      <c r="P1271">
        <v>1</v>
      </c>
      <c r="Q1271">
        <v>7</v>
      </c>
      <c r="R1271">
        <v>2</v>
      </c>
      <c r="S1271">
        <v>7</v>
      </c>
      <c r="T1271">
        <v>7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 t="s">
        <v>43</v>
      </c>
      <c r="AC1271" s="13">
        <f>SUM(Table13[[#This Row],[MntWines]:[MntGoldProds]])</f>
        <v>507</v>
      </c>
      <c r="AD1271" s="13">
        <f>AVERAGE(Table13[[#This Row],[MntWines]:[MntGoldProds]])</f>
        <v>84.5</v>
      </c>
      <c r="AG1271">
        <f>SUM(Table13[[#This Row],[NumDealsPurchases]:[NumStorePurchases]])</f>
        <v>17</v>
      </c>
      <c r="AH1271" s="14">
        <f>44232-Table13[[#This Row],[Dt_Customer]]</f>
        <v>2935</v>
      </c>
      <c r="AJ1271" s="13">
        <f>Table13[[#This Row],[NumDealsPurchases]]/Table13[[#This Row],[Total Number of Purchases]]*100</f>
        <v>5.8823529411764701</v>
      </c>
      <c r="AK1271">
        <f>6-ROUNDUP(_xlfn.PERCENTRANK.INC(Table13[Recency],Table13[[#This Row],[Recency]])*5, 0)</f>
        <v>1</v>
      </c>
      <c r="AL1271" s="15">
        <f>ROUNDUP(_xlfn.PERCENTRANK.INC(Table13[Total Number of Purchases],Table13[[#This Row],[Total Number of Purchases]])*5,0)</f>
        <v>3</v>
      </c>
      <c r="AM1271" s="15">
        <f>ROUNDUP(_xlfn.PERCENTRANK.INC(Table13[Total Spend],Table13[[#This Row],[Total Spend]])*5,0)</f>
        <v>3</v>
      </c>
      <c r="AN1271" s="15" t="str">
        <f>Table13[[#This Row],[Recency Score]]&amp;Table13[[#This Row],[Frequency Score]]&amp;Table13[[#This Row],[Monetary Score]]</f>
        <v>133</v>
      </c>
      <c r="AO1271" s="15" t="str">
        <f>IF(AN1271="555","Champions",
IF(AND(LEFT(AN1271,1)="5", MID(AN1271,2,1)&gt;="3"),"Loyal Customers",
IF(MID(AN1271,2,1)="5","Frequent Buyers",
IF(RIGHT(AN1271,1)="5","Big Spenders",
IF(LEFT(AN1271,1)="4","Potential Loyalists",
IF(LEFT(AN1271,1)="3","Needs Attention",
IF(LEFT(AN1271,1)="2","About to Sleep",
IF(LEFT(AN1271,1)="1","Lost",
IF(LEFT(AN1271,1)&lt;="2","At Risk","Others")))))))))</f>
        <v>Lost</v>
      </c>
    </row>
    <row r="1272" spans="1:41" x14ac:dyDescent="0.3">
      <c r="A1272">
        <v>3523</v>
      </c>
      <c r="B1272">
        <v>1962</v>
      </c>
      <c r="C1272" t="s">
        <v>28</v>
      </c>
      <c r="D1272" t="s">
        <v>35</v>
      </c>
      <c r="E1272">
        <v>75072</v>
      </c>
      <c r="F1272">
        <v>0</v>
      </c>
      <c r="G1272">
        <v>1</v>
      </c>
      <c r="H1272" s="1">
        <v>41297</v>
      </c>
      <c r="I1272">
        <v>83</v>
      </c>
      <c r="J1272">
        <v>583</v>
      </c>
      <c r="K1272">
        <v>34</v>
      </c>
      <c r="L1272">
        <v>309</v>
      </c>
      <c r="M1272">
        <v>0</v>
      </c>
      <c r="N1272">
        <v>22</v>
      </c>
      <c r="O1272">
        <v>125</v>
      </c>
      <c r="P1272">
        <v>2</v>
      </c>
      <c r="Q1272">
        <v>5</v>
      </c>
      <c r="R1272">
        <v>4</v>
      </c>
      <c r="S1272">
        <v>8</v>
      </c>
      <c r="T1272">
        <v>3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 t="s">
        <v>30</v>
      </c>
      <c r="AC1272" s="13">
        <f>SUM(Table13[[#This Row],[MntWines]:[MntGoldProds]])</f>
        <v>1073</v>
      </c>
      <c r="AD1272" s="13">
        <f>AVERAGE(Table13[[#This Row],[MntWines]:[MntGoldProds]])</f>
        <v>178.83333333333334</v>
      </c>
      <c r="AG1272">
        <f>SUM(Table13[[#This Row],[NumDealsPurchases]:[NumStorePurchases]])</f>
        <v>19</v>
      </c>
      <c r="AH1272" s="14">
        <f>44232-Table13[[#This Row],[Dt_Customer]]</f>
        <v>2935</v>
      </c>
      <c r="AJ1272" s="13">
        <f>Table13[[#This Row],[NumDealsPurchases]]/Table13[[#This Row],[Total Number of Purchases]]*100</f>
        <v>10.526315789473683</v>
      </c>
      <c r="AK1272">
        <f>6-ROUNDUP(_xlfn.PERCENTRANK.INC(Table13[Recency],Table13[[#This Row],[Recency]])*5, 0)</f>
        <v>1</v>
      </c>
      <c r="AL1272" s="15">
        <f>ROUNDUP(_xlfn.PERCENTRANK.INC(Table13[Total Number of Purchases],Table13[[#This Row],[Total Number of Purchases]])*5,0)</f>
        <v>4</v>
      </c>
      <c r="AM1272" s="15">
        <f>ROUNDUP(_xlfn.PERCENTRANK.INC(Table13[Total Spend],Table13[[#This Row],[Total Spend]])*5,0)</f>
        <v>4</v>
      </c>
      <c r="AN1272" s="15" t="str">
        <f>Table13[[#This Row],[Recency Score]]&amp;Table13[[#This Row],[Frequency Score]]&amp;Table13[[#This Row],[Monetary Score]]</f>
        <v>144</v>
      </c>
      <c r="AO1272" s="15" t="str">
        <f>IF(AN1272="555","Champions",
IF(AND(LEFT(AN1272,1)="5", MID(AN1272,2,1)&gt;="3"),"Loyal Customers",
IF(MID(AN1272,2,1)="5","Frequent Buyers",
IF(RIGHT(AN1272,1)="5","Big Spenders",
IF(LEFT(AN1272,1)="4","Potential Loyalists",
IF(LEFT(AN1272,1)="3","Needs Attention",
IF(LEFT(AN1272,1)="2","About to Sleep",
IF(LEFT(AN1272,1)="1","Lost",
IF(LEFT(AN1272,1)&lt;="2","At Risk","Others")))))))))</f>
        <v>Lost</v>
      </c>
    </row>
    <row r="1273" spans="1:41" x14ac:dyDescent="0.3">
      <c r="A1273">
        <v>5263</v>
      </c>
      <c r="B1273">
        <v>1977</v>
      </c>
      <c r="C1273" t="s">
        <v>38</v>
      </c>
      <c r="D1273" t="s">
        <v>33</v>
      </c>
      <c r="E1273">
        <v>31056</v>
      </c>
      <c r="F1273">
        <v>1</v>
      </c>
      <c r="G1273">
        <v>0</v>
      </c>
      <c r="H1273" s="1">
        <v>41296</v>
      </c>
      <c r="I1273">
        <v>99</v>
      </c>
      <c r="J1273">
        <v>5</v>
      </c>
      <c r="K1273">
        <v>10</v>
      </c>
      <c r="L1273">
        <v>13</v>
      </c>
      <c r="M1273">
        <v>3</v>
      </c>
      <c r="N1273">
        <v>8</v>
      </c>
      <c r="O1273">
        <v>16</v>
      </c>
      <c r="P1273">
        <v>1</v>
      </c>
      <c r="Q1273">
        <v>1</v>
      </c>
      <c r="R1273">
        <v>0</v>
      </c>
      <c r="S1273">
        <v>3</v>
      </c>
      <c r="T1273">
        <v>8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 t="s">
        <v>30</v>
      </c>
      <c r="AC1273" s="13">
        <f>SUM(Table13[[#This Row],[MntWines]:[MntGoldProds]])</f>
        <v>55</v>
      </c>
      <c r="AD1273" s="13">
        <f>AVERAGE(Table13[[#This Row],[MntWines]:[MntGoldProds]])</f>
        <v>9.1666666666666661</v>
      </c>
      <c r="AG1273">
        <f>SUM(Table13[[#This Row],[NumDealsPurchases]:[NumStorePurchases]])</f>
        <v>5</v>
      </c>
      <c r="AH1273" s="14">
        <f>44232-Table13[[#This Row],[Dt_Customer]]</f>
        <v>2936</v>
      </c>
      <c r="AJ1273" s="13">
        <f>Table13[[#This Row],[NumDealsPurchases]]/Table13[[#This Row],[Total Number of Purchases]]*100</f>
        <v>20</v>
      </c>
      <c r="AK1273">
        <f>6-ROUNDUP(_xlfn.PERCENTRANK.INC(Table13[Recency],Table13[[#This Row],[Recency]])*5, 0)</f>
        <v>1</v>
      </c>
      <c r="AL1273" s="15">
        <f>ROUNDUP(_xlfn.PERCENTRANK.INC(Table13[Total Number of Purchases],Table13[[#This Row],[Total Number of Purchases]])*5,0)</f>
        <v>1</v>
      </c>
      <c r="AM1273" s="15">
        <f>ROUNDUP(_xlfn.PERCENTRANK.INC(Table13[Total Spend],Table13[[#This Row],[Total Spend]])*5,0)</f>
        <v>1</v>
      </c>
      <c r="AN1273" s="15" t="str">
        <f>Table13[[#This Row],[Recency Score]]&amp;Table13[[#This Row],[Frequency Score]]&amp;Table13[[#This Row],[Monetary Score]]</f>
        <v>111</v>
      </c>
      <c r="AO1273" s="15" t="str">
        <f>IF(AN1273="555","Champions",
IF(AND(LEFT(AN1273,1)="5", MID(AN1273,2,1)&gt;="3"),"Loyal Customers",
IF(MID(AN1273,2,1)="5","Frequent Buyers",
IF(RIGHT(AN1273,1)="5","Big Spenders",
IF(LEFT(AN1273,1)="4","Potential Loyalists",
IF(LEFT(AN1273,1)="3","Needs Attention",
IF(LEFT(AN1273,1)="2","About to Sleep",
IF(LEFT(AN1273,1)="1","Lost",
IF(LEFT(AN1273,1)&lt;="2","At Risk","Others")))))))))</f>
        <v>Lost</v>
      </c>
    </row>
    <row r="1274" spans="1:41" x14ac:dyDescent="0.3">
      <c r="A1274">
        <v>3641</v>
      </c>
      <c r="B1274">
        <v>1976</v>
      </c>
      <c r="C1274" t="s">
        <v>28</v>
      </c>
      <c r="D1274" t="s">
        <v>33</v>
      </c>
      <c r="E1274">
        <v>13624</v>
      </c>
      <c r="F1274">
        <v>1</v>
      </c>
      <c r="G1274">
        <v>0</v>
      </c>
      <c r="H1274" s="1">
        <v>41294</v>
      </c>
      <c r="I1274">
        <v>93</v>
      </c>
      <c r="J1274">
        <v>10</v>
      </c>
      <c r="K1274">
        <v>2</v>
      </c>
      <c r="L1274">
        <v>15</v>
      </c>
      <c r="M1274">
        <v>2</v>
      </c>
      <c r="N1274">
        <v>1</v>
      </c>
      <c r="O1274">
        <v>6</v>
      </c>
      <c r="P1274">
        <v>2</v>
      </c>
      <c r="Q1274">
        <v>2</v>
      </c>
      <c r="R1274">
        <v>0</v>
      </c>
      <c r="S1274">
        <v>3</v>
      </c>
      <c r="T1274">
        <v>6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 t="s">
        <v>30</v>
      </c>
      <c r="AC1274" s="13">
        <f>SUM(Table13[[#This Row],[MntWines]:[MntGoldProds]])</f>
        <v>36</v>
      </c>
      <c r="AD1274" s="13">
        <f>AVERAGE(Table13[[#This Row],[MntWines]:[MntGoldProds]])</f>
        <v>6</v>
      </c>
      <c r="AG1274">
        <f>SUM(Table13[[#This Row],[NumDealsPurchases]:[NumStorePurchases]])</f>
        <v>7</v>
      </c>
      <c r="AH1274" s="14">
        <f>44232-Table13[[#This Row],[Dt_Customer]]</f>
        <v>2938</v>
      </c>
      <c r="AJ1274" s="13">
        <f>Table13[[#This Row],[NumDealsPurchases]]/Table13[[#This Row],[Total Number of Purchases]]*100</f>
        <v>28.571428571428569</v>
      </c>
      <c r="AK1274">
        <f>6-ROUNDUP(_xlfn.PERCENTRANK.INC(Table13[Recency],Table13[[#This Row],[Recency]])*5, 0)</f>
        <v>1</v>
      </c>
      <c r="AL1274" s="15">
        <f>ROUNDUP(_xlfn.PERCENTRANK.INC(Table13[Total Number of Purchases],Table13[[#This Row],[Total Number of Purchases]])*5,0)</f>
        <v>1</v>
      </c>
      <c r="AM1274" s="15">
        <f>ROUNDUP(_xlfn.PERCENTRANK.INC(Table13[Total Spend],Table13[[#This Row],[Total Spend]])*5,0)</f>
        <v>1</v>
      </c>
      <c r="AN1274" s="15" t="str">
        <f>Table13[[#This Row],[Recency Score]]&amp;Table13[[#This Row],[Frequency Score]]&amp;Table13[[#This Row],[Monetary Score]]</f>
        <v>111</v>
      </c>
      <c r="AO1274" s="15" t="str">
        <f>IF(AN1274="555","Champions",
IF(AND(LEFT(AN1274,1)="5", MID(AN1274,2,1)&gt;="3"),"Loyal Customers",
IF(MID(AN1274,2,1)="5","Frequent Buyers",
IF(RIGHT(AN1274,1)="5","Big Spenders",
IF(LEFT(AN1274,1)="4","Potential Loyalists",
IF(LEFT(AN1274,1)="3","Needs Attention",
IF(LEFT(AN1274,1)="2","About to Sleep",
IF(LEFT(AN1274,1)="1","Lost",
IF(LEFT(AN1274,1)&lt;="2","At Risk","Others")))))))))</f>
        <v>Lost</v>
      </c>
    </row>
    <row r="1275" spans="1:41" x14ac:dyDescent="0.3">
      <c r="A1275">
        <v>3270</v>
      </c>
      <c r="B1275">
        <v>1978</v>
      </c>
      <c r="C1275" t="s">
        <v>38</v>
      </c>
      <c r="D1275" t="s">
        <v>35</v>
      </c>
      <c r="E1275">
        <v>17117</v>
      </c>
      <c r="F1275">
        <v>1</v>
      </c>
      <c r="G1275">
        <v>0</v>
      </c>
      <c r="H1275" s="1">
        <v>41291</v>
      </c>
      <c r="I1275">
        <v>96</v>
      </c>
      <c r="J1275">
        <v>12</v>
      </c>
      <c r="K1275">
        <v>23</v>
      </c>
      <c r="L1275">
        <v>38</v>
      </c>
      <c r="M1275">
        <v>30</v>
      </c>
      <c r="N1275">
        <v>18</v>
      </c>
      <c r="O1275">
        <v>7</v>
      </c>
      <c r="P1275">
        <v>4</v>
      </c>
      <c r="Q1275">
        <v>3</v>
      </c>
      <c r="R1275">
        <v>1</v>
      </c>
      <c r="S1275">
        <v>3</v>
      </c>
      <c r="T1275">
        <v>9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 t="s">
        <v>43</v>
      </c>
      <c r="AC1275" s="13">
        <f>SUM(Table13[[#This Row],[MntWines]:[MntGoldProds]])</f>
        <v>128</v>
      </c>
      <c r="AD1275" s="13">
        <f>AVERAGE(Table13[[#This Row],[MntWines]:[MntGoldProds]])</f>
        <v>21.333333333333332</v>
      </c>
      <c r="AG1275">
        <f>SUM(Table13[[#This Row],[NumDealsPurchases]:[NumStorePurchases]])</f>
        <v>11</v>
      </c>
      <c r="AH1275" s="14">
        <f>44232-Table13[[#This Row],[Dt_Customer]]</f>
        <v>2941</v>
      </c>
      <c r="AJ1275" s="13">
        <f>Table13[[#This Row],[NumDealsPurchases]]/Table13[[#This Row],[Total Number of Purchases]]*100</f>
        <v>36.363636363636367</v>
      </c>
      <c r="AK1275">
        <f>6-ROUNDUP(_xlfn.PERCENTRANK.INC(Table13[Recency],Table13[[#This Row],[Recency]])*5, 0)</f>
        <v>1</v>
      </c>
      <c r="AL1275" s="15">
        <f>ROUNDUP(_xlfn.PERCENTRANK.INC(Table13[Total Number of Purchases],Table13[[#This Row],[Total Number of Purchases]])*5,0)</f>
        <v>2</v>
      </c>
      <c r="AM1275" s="15">
        <f>ROUNDUP(_xlfn.PERCENTRANK.INC(Table13[Total Spend],Table13[[#This Row],[Total Spend]])*5,0)</f>
        <v>2</v>
      </c>
      <c r="AN1275" s="15" t="str">
        <f>Table13[[#This Row],[Recency Score]]&amp;Table13[[#This Row],[Frequency Score]]&amp;Table13[[#This Row],[Monetary Score]]</f>
        <v>122</v>
      </c>
      <c r="AO1275" s="15" t="str">
        <f>IF(AN1275="555","Champions",
IF(AND(LEFT(AN1275,1)="5", MID(AN1275,2,1)&gt;="3"),"Loyal Customers",
IF(MID(AN1275,2,1)="5","Frequent Buyers",
IF(RIGHT(AN1275,1)="5","Big Spenders",
IF(LEFT(AN1275,1)="4","Potential Loyalists",
IF(LEFT(AN1275,1)="3","Needs Attention",
IF(LEFT(AN1275,1)="2","About to Sleep",
IF(LEFT(AN1275,1)="1","Lost",
IF(LEFT(AN1275,1)&lt;="2","At Risk","Others")))))))))</f>
        <v>Lost</v>
      </c>
    </row>
    <row r="1276" spans="1:41" x14ac:dyDescent="0.3">
      <c r="A1276">
        <v>6742</v>
      </c>
      <c r="B1276">
        <v>1979</v>
      </c>
      <c r="C1276" t="s">
        <v>28</v>
      </c>
      <c r="D1276" t="s">
        <v>33</v>
      </c>
      <c r="E1276">
        <v>17688</v>
      </c>
      <c r="F1276">
        <v>1</v>
      </c>
      <c r="G1276">
        <v>0</v>
      </c>
      <c r="H1276" s="1">
        <v>41287</v>
      </c>
      <c r="I1276">
        <v>82</v>
      </c>
      <c r="J1276">
        <v>2</v>
      </c>
      <c r="K1276">
        <v>2</v>
      </c>
      <c r="L1276">
        <v>1</v>
      </c>
      <c r="M1276">
        <v>3</v>
      </c>
      <c r="N1276">
        <v>1</v>
      </c>
      <c r="O1276">
        <v>2</v>
      </c>
      <c r="P1276">
        <v>1</v>
      </c>
      <c r="Q1276">
        <v>1</v>
      </c>
      <c r="R1276">
        <v>0</v>
      </c>
      <c r="S1276">
        <v>2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 t="s">
        <v>30</v>
      </c>
      <c r="AC1276" s="13">
        <f>SUM(Table13[[#This Row],[MntWines]:[MntGoldProds]])</f>
        <v>11</v>
      </c>
      <c r="AD1276" s="13">
        <f>AVERAGE(Table13[[#This Row],[MntWines]:[MntGoldProds]])</f>
        <v>1.8333333333333333</v>
      </c>
      <c r="AG1276">
        <f>SUM(Table13[[#This Row],[NumDealsPurchases]:[NumStorePurchases]])</f>
        <v>4</v>
      </c>
      <c r="AH1276" s="14">
        <f>44232-Table13[[#This Row],[Dt_Customer]]</f>
        <v>2945</v>
      </c>
      <c r="AJ1276" s="13">
        <f>Table13[[#This Row],[NumDealsPurchases]]/Table13[[#This Row],[Total Number of Purchases]]*100</f>
        <v>25</v>
      </c>
      <c r="AK1276">
        <f>6-ROUNDUP(_xlfn.PERCENTRANK.INC(Table13[Recency],Table13[[#This Row],[Recency]])*5, 0)</f>
        <v>1</v>
      </c>
      <c r="AL1276" s="15">
        <f>ROUNDUP(_xlfn.PERCENTRANK.INC(Table13[Total Number of Purchases],Table13[[#This Row],[Total Number of Purchases]])*5,0)</f>
        <v>1</v>
      </c>
      <c r="AM1276" s="15">
        <f>ROUNDUP(_xlfn.PERCENTRANK.INC(Table13[Total Spend],Table13[[#This Row],[Total Spend]])*5,0)</f>
        <v>1</v>
      </c>
      <c r="AN1276" s="15" t="str">
        <f>Table13[[#This Row],[Recency Score]]&amp;Table13[[#This Row],[Frequency Score]]&amp;Table13[[#This Row],[Monetary Score]]</f>
        <v>111</v>
      </c>
      <c r="AO1276" s="15" t="str">
        <f>IF(AN1276="555","Champions",
IF(AND(LEFT(AN1276,1)="5", MID(AN1276,2,1)&gt;="3"),"Loyal Customers",
IF(MID(AN1276,2,1)="5","Frequent Buyers",
IF(RIGHT(AN1276,1)="5","Big Spenders",
IF(LEFT(AN1276,1)="4","Potential Loyalists",
IF(LEFT(AN1276,1)="3","Needs Attention",
IF(LEFT(AN1276,1)="2","About to Sleep",
IF(LEFT(AN1276,1)="1","Lost",
IF(LEFT(AN1276,1)&lt;="2","At Risk","Others")))))))))</f>
        <v>Lost</v>
      </c>
    </row>
    <row r="1277" spans="1:41" x14ac:dyDescent="0.3">
      <c r="A1277">
        <v>322</v>
      </c>
      <c r="B1277">
        <v>1978</v>
      </c>
      <c r="C1277" t="s">
        <v>28</v>
      </c>
      <c r="D1277" t="s">
        <v>35</v>
      </c>
      <c r="E1277">
        <v>42554</v>
      </c>
      <c r="F1277">
        <v>1</v>
      </c>
      <c r="G1277">
        <v>1</v>
      </c>
      <c r="H1277" s="1">
        <v>41286</v>
      </c>
      <c r="I1277">
        <v>93</v>
      </c>
      <c r="J1277">
        <v>29</v>
      </c>
      <c r="K1277">
        <v>1</v>
      </c>
      <c r="L1277">
        <v>11</v>
      </c>
      <c r="M1277">
        <v>0</v>
      </c>
      <c r="N1277">
        <v>0</v>
      </c>
      <c r="O1277">
        <v>0</v>
      </c>
      <c r="P1277">
        <v>2</v>
      </c>
      <c r="Q1277">
        <v>2</v>
      </c>
      <c r="R1277">
        <v>0</v>
      </c>
      <c r="S1277">
        <v>3</v>
      </c>
      <c r="T1277">
        <v>4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 t="s">
        <v>36</v>
      </c>
      <c r="AC1277" s="13">
        <f>SUM(Table13[[#This Row],[MntWines]:[MntGoldProds]])</f>
        <v>41</v>
      </c>
      <c r="AD1277" s="13">
        <f>AVERAGE(Table13[[#This Row],[MntWines]:[MntGoldProds]])</f>
        <v>6.833333333333333</v>
      </c>
      <c r="AG1277">
        <f>SUM(Table13[[#This Row],[NumDealsPurchases]:[NumStorePurchases]])</f>
        <v>7</v>
      </c>
      <c r="AH1277" s="14">
        <f>44232-Table13[[#This Row],[Dt_Customer]]</f>
        <v>2946</v>
      </c>
      <c r="AJ1277" s="13">
        <f>Table13[[#This Row],[NumDealsPurchases]]/Table13[[#This Row],[Total Number of Purchases]]*100</f>
        <v>28.571428571428569</v>
      </c>
      <c r="AK1277">
        <f>6-ROUNDUP(_xlfn.PERCENTRANK.INC(Table13[Recency],Table13[[#This Row],[Recency]])*5, 0)</f>
        <v>1</v>
      </c>
      <c r="AL1277" s="15">
        <f>ROUNDUP(_xlfn.PERCENTRANK.INC(Table13[Total Number of Purchases],Table13[[#This Row],[Total Number of Purchases]])*5,0)</f>
        <v>1</v>
      </c>
      <c r="AM1277" s="15">
        <f>ROUNDUP(_xlfn.PERCENTRANK.INC(Table13[Total Spend],Table13[[#This Row],[Total Spend]])*5,0)</f>
        <v>1</v>
      </c>
      <c r="AN1277" s="15" t="str">
        <f>Table13[[#This Row],[Recency Score]]&amp;Table13[[#This Row],[Frequency Score]]&amp;Table13[[#This Row],[Monetary Score]]</f>
        <v>111</v>
      </c>
      <c r="AO1277" s="15" t="str">
        <f>IF(AN1277="555","Champions",
IF(AND(LEFT(AN1277,1)="5", MID(AN1277,2,1)&gt;="3"),"Loyal Customers",
IF(MID(AN1277,2,1)="5","Frequent Buyers",
IF(RIGHT(AN1277,1)="5","Big Spenders",
IF(LEFT(AN1277,1)="4","Potential Loyalists",
IF(LEFT(AN1277,1)="3","Needs Attention",
IF(LEFT(AN1277,1)="2","About to Sleep",
IF(LEFT(AN1277,1)="1","Lost",
IF(LEFT(AN1277,1)&lt;="2","At Risk","Others")))))))))</f>
        <v>Lost</v>
      </c>
    </row>
    <row r="1278" spans="1:41" x14ac:dyDescent="0.3">
      <c r="A1278">
        <v>9553</v>
      </c>
      <c r="B1278">
        <v>1987</v>
      </c>
      <c r="C1278" t="s">
        <v>28</v>
      </c>
      <c r="D1278" t="s">
        <v>33</v>
      </c>
      <c r="E1278">
        <v>7500</v>
      </c>
      <c r="F1278">
        <v>0</v>
      </c>
      <c r="G1278">
        <v>0</v>
      </c>
      <c r="H1278" s="1">
        <v>41283</v>
      </c>
      <c r="I1278">
        <v>94</v>
      </c>
      <c r="J1278">
        <v>0</v>
      </c>
      <c r="K1278">
        <v>2</v>
      </c>
      <c r="L1278">
        <v>3</v>
      </c>
      <c r="M1278">
        <v>4</v>
      </c>
      <c r="N1278">
        <v>1</v>
      </c>
      <c r="O1278">
        <v>5</v>
      </c>
      <c r="P1278">
        <v>1</v>
      </c>
      <c r="Q1278">
        <v>0</v>
      </c>
      <c r="R1278">
        <v>0</v>
      </c>
      <c r="S1278">
        <v>3</v>
      </c>
      <c r="T1278">
        <v>6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 t="s">
        <v>40</v>
      </c>
      <c r="AC1278" s="13">
        <f>SUM(Table13[[#This Row],[MntWines]:[MntGoldProds]])</f>
        <v>15</v>
      </c>
      <c r="AD1278" s="13">
        <f>AVERAGE(Table13[[#This Row],[MntWines]:[MntGoldProds]])</f>
        <v>2.5</v>
      </c>
      <c r="AG1278">
        <f>SUM(Table13[[#This Row],[NumDealsPurchases]:[NumStorePurchases]])</f>
        <v>4</v>
      </c>
      <c r="AH1278" s="14">
        <f>44232-Table13[[#This Row],[Dt_Customer]]</f>
        <v>2949</v>
      </c>
      <c r="AJ1278" s="13">
        <f>Table13[[#This Row],[NumDealsPurchases]]/Table13[[#This Row],[Total Number of Purchases]]*100</f>
        <v>25</v>
      </c>
      <c r="AK1278">
        <f>6-ROUNDUP(_xlfn.PERCENTRANK.INC(Table13[Recency],Table13[[#This Row],[Recency]])*5, 0)</f>
        <v>1</v>
      </c>
      <c r="AL1278" s="15">
        <f>ROUNDUP(_xlfn.PERCENTRANK.INC(Table13[Total Number of Purchases],Table13[[#This Row],[Total Number of Purchases]])*5,0)</f>
        <v>1</v>
      </c>
      <c r="AM1278" s="15">
        <f>ROUNDUP(_xlfn.PERCENTRANK.INC(Table13[Total Spend],Table13[[#This Row],[Total Spend]])*5,0)</f>
        <v>1</v>
      </c>
      <c r="AN1278" s="15" t="str">
        <f>Table13[[#This Row],[Recency Score]]&amp;Table13[[#This Row],[Frequency Score]]&amp;Table13[[#This Row],[Monetary Score]]</f>
        <v>111</v>
      </c>
      <c r="AO1278" s="15" t="str">
        <f>IF(AN1278="555","Champions",
IF(AND(LEFT(AN1278,1)="5", MID(AN1278,2,1)&gt;="3"),"Loyal Customers",
IF(MID(AN1278,2,1)="5","Frequent Buyers",
IF(RIGHT(AN1278,1)="5","Big Spenders",
IF(LEFT(AN1278,1)="4","Potential Loyalists",
IF(LEFT(AN1278,1)="3","Needs Attention",
IF(LEFT(AN1278,1)="2","About to Sleep",
IF(LEFT(AN1278,1)="1","Lost",
IF(LEFT(AN1278,1)&lt;="2","At Risk","Others")))))))))</f>
        <v>Lost</v>
      </c>
    </row>
    <row r="1279" spans="1:41" x14ac:dyDescent="0.3">
      <c r="A1279">
        <v>123</v>
      </c>
      <c r="B1279">
        <v>1951</v>
      </c>
      <c r="C1279" t="s">
        <v>28</v>
      </c>
      <c r="D1279" t="s">
        <v>42</v>
      </c>
      <c r="E1279">
        <v>67046</v>
      </c>
      <c r="F1279">
        <v>0</v>
      </c>
      <c r="G1279">
        <v>1</v>
      </c>
      <c r="H1279" s="1">
        <v>41280</v>
      </c>
      <c r="I1279">
        <v>92</v>
      </c>
      <c r="J1279">
        <v>544</v>
      </c>
      <c r="K1279">
        <v>35</v>
      </c>
      <c r="L1279">
        <v>133</v>
      </c>
      <c r="M1279">
        <v>23</v>
      </c>
      <c r="N1279">
        <v>151</v>
      </c>
      <c r="O1279">
        <v>107</v>
      </c>
      <c r="P1279">
        <v>2</v>
      </c>
      <c r="Q1279">
        <v>4</v>
      </c>
      <c r="R1279">
        <v>5</v>
      </c>
      <c r="S1279">
        <v>4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36</v>
      </c>
      <c r="AC1279" s="13">
        <f>SUM(Table13[[#This Row],[MntWines]:[MntGoldProds]])</f>
        <v>993</v>
      </c>
      <c r="AD1279" s="13">
        <f>AVERAGE(Table13[[#This Row],[MntWines]:[MntGoldProds]])</f>
        <v>165.5</v>
      </c>
      <c r="AG1279">
        <f>SUM(Table13[[#This Row],[NumDealsPurchases]:[NumStorePurchases]])</f>
        <v>15</v>
      </c>
      <c r="AH1279" s="14">
        <f>44232-Table13[[#This Row],[Dt_Customer]]</f>
        <v>2952</v>
      </c>
      <c r="AJ1279" s="13">
        <f>Table13[[#This Row],[NumDealsPurchases]]/Table13[[#This Row],[Total Number of Purchases]]*100</f>
        <v>13.333333333333334</v>
      </c>
      <c r="AK1279">
        <f>6-ROUNDUP(_xlfn.PERCENTRANK.INC(Table13[Recency],Table13[[#This Row],[Recency]])*5, 0)</f>
        <v>1</v>
      </c>
      <c r="AL1279" s="15">
        <f>ROUNDUP(_xlfn.PERCENTRANK.INC(Table13[Total Number of Purchases],Table13[[#This Row],[Total Number of Purchases]])*5,0)</f>
        <v>3</v>
      </c>
      <c r="AM1279" s="15">
        <f>ROUNDUP(_xlfn.PERCENTRANK.INC(Table13[Total Spend],Table13[[#This Row],[Total Spend]])*5,0)</f>
        <v>4</v>
      </c>
      <c r="AN1279" s="15" t="str">
        <f>Table13[[#This Row],[Recency Score]]&amp;Table13[[#This Row],[Frequency Score]]&amp;Table13[[#This Row],[Monetary Score]]</f>
        <v>134</v>
      </c>
      <c r="AO1279" s="15" t="str">
        <f>IF(AN1279="555","Champions",
IF(AND(LEFT(AN1279,1)="5", MID(AN1279,2,1)&gt;="3"),"Loyal Customers",
IF(MID(AN1279,2,1)="5","Frequent Buyers",
IF(RIGHT(AN1279,1)="5","Big Spenders",
IF(LEFT(AN1279,1)="4","Potential Loyalists",
IF(LEFT(AN1279,1)="3","Needs Attention",
IF(LEFT(AN1279,1)="2","About to Sleep",
IF(LEFT(AN1279,1)="1","Lost",
IF(LEFT(AN1279,1)&lt;="2","At Risk","Others")))))))))</f>
        <v>Lost</v>
      </c>
    </row>
    <row r="1280" spans="1:41" x14ac:dyDescent="0.3">
      <c r="A1280">
        <v>7892</v>
      </c>
      <c r="B1280">
        <v>1969</v>
      </c>
      <c r="C1280" t="s">
        <v>28</v>
      </c>
      <c r="D1280" t="s">
        <v>31</v>
      </c>
      <c r="E1280">
        <v>18589</v>
      </c>
      <c r="F1280">
        <v>0</v>
      </c>
      <c r="G1280">
        <v>0</v>
      </c>
      <c r="H1280" s="1">
        <v>41276</v>
      </c>
      <c r="I1280">
        <v>89</v>
      </c>
      <c r="J1280">
        <v>6</v>
      </c>
      <c r="K1280">
        <v>4</v>
      </c>
      <c r="L1280">
        <v>25</v>
      </c>
      <c r="M1280">
        <v>15</v>
      </c>
      <c r="N1280">
        <v>12</v>
      </c>
      <c r="O1280">
        <v>13</v>
      </c>
      <c r="P1280">
        <v>2</v>
      </c>
      <c r="Q1280">
        <v>2</v>
      </c>
      <c r="R1280">
        <v>1</v>
      </c>
      <c r="S1280">
        <v>3</v>
      </c>
      <c r="T1280">
        <v>7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34</v>
      </c>
      <c r="AC1280" s="13">
        <f>SUM(Table13[[#This Row],[MntWines]:[MntGoldProds]])</f>
        <v>75</v>
      </c>
      <c r="AD1280" s="13">
        <f>AVERAGE(Table13[[#This Row],[MntWines]:[MntGoldProds]])</f>
        <v>12.5</v>
      </c>
      <c r="AG1280">
        <f>SUM(Table13[[#This Row],[NumDealsPurchases]:[NumStorePurchases]])</f>
        <v>8</v>
      </c>
      <c r="AH1280" s="14">
        <f>44232-Table13[[#This Row],[Dt_Customer]]</f>
        <v>2956</v>
      </c>
      <c r="AJ1280" s="13">
        <f>Table13[[#This Row],[NumDealsPurchases]]/Table13[[#This Row],[Total Number of Purchases]]*100</f>
        <v>25</v>
      </c>
      <c r="AK1280">
        <f>6-ROUNDUP(_xlfn.PERCENTRANK.INC(Table13[Recency],Table13[[#This Row],[Recency]])*5, 0)</f>
        <v>1</v>
      </c>
      <c r="AL1280" s="15">
        <f>ROUNDUP(_xlfn.PERCENTRANK.INC(Table13[Total Number of Purchases],Table13[[#This Row],[Total Number of Purchases]])*5,0)</f>
        <v>2</v>
      </c>
      <c r="AM1280" s="15">
        <f>ROUNDUP(_xlfn.PERCENTRANK.INC(Table13[Total Spend],Table13[[#This Row],[Total Spend]])*5,0)</f>
        <v>2</v>
      </c>
      <c r="AN1280" s="15" t="str">
        <f>Table13[[#This Row],[Recency Score]]&amp;Table13[[#This Row],[Frequency Score]]&amp;Table13[[#This Row],[Monetary Score]]</f>
        <v>122</v>
      </c>
      <c r="AO1280" s="15" t="str">
        <f>IF(AN1280="555","Champions",
IF(AND(LEFT(AN1280,1)="5", MID(AN1280,2,1)&gt;="3"),"Loyal Customers",
IF(MID(AN1280,2,1)="5","Frequent Buyers",
IF(RIGHT(AN1280,1)="5","Big Spenders",
IF(LEFT(AN1280,1)="4","Potential Loyalists",
IF(LEFT(AN1280,1)="3","Needs Attention",
IF(LEFT(AN1280,1)="2","About to Sleep",
IF(LEFT(AN1280,1)="1","Lost",
IF(LEFT(AN1280,1)&lt;="2","At Risk","Others")))))))))</f>
        <v>Lost</v>
      </c>
    </row>
    <row r="1281" spans="1:41" x14ac:dyDescent="0.3">
      <c r="A1281">
        <v>6619</v>
      </c>
      <c r="B1281">
        <v>1978</v>
      </c>
      <c r="C1281" t="s">
        <v>28</v>
      </c>
      <c r="D1281" t="s">
        <v>33</v>
      </c>
      <c r="E1281">
        <v>38415</v>
      </c>
      <c r="F1281">
        <v>1</v>
      </c>
      <c r="G1281">
        <v>1</v>
      </c>
      <c r="H1281" s="1">
        <v>41276</v>
      </c>
      <c r="I1281">
        <v>91</v>
      </c>
      <c r="J1281">
        <v>22</v>
      </c>
      <c r="K1281">
        <v>1</v>
      </c>
      <c r="L1281">
        <v>13</v>
      </c>
      <c r="M1281">
        <v>4</v>
      </c>
      <c r="N1281">
        <v>0</v>
      </c>
      <c r="O1281">
        <v>4</v>
      </c>
      <c r="P1281">
        <v>2</v>
      </c>
      <c r="Q1281">
        <v>1</v>
      </c>
      <c r="R1281">
        <v>0</v>
      </c>
      <c r="S1281">
        <v>3</v>
      </c>
      <c r="T1281">
        <v>7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 t="s">
        <v>30</v>
      </c>
      <c r="AC1281" s="13">
        <f>SUM(Table13[[#This Row],[MntWines]:[MntGoldProds]])</f>
        <v>44</v>
      </c>
      <c r="AD1281" s="13">
        <f>AVERAGE(Table13[[#This Row],[MntWines]:[MntGoldProds]])</f>
        <v>7.333333333333333</v>
      </c>
      <c r="AG1281">
        <f>SUM(Table13[[#This Row],[NumDealsPurchases]:[NumStorePurchases]])</f>
        <v>6</v>
      </c>
      <c r="AH1281" s="14">
        <f>44232-Table13[[#This Row],[Dt_Customer]]</f>
        <v>2956</v>
      </c>
      <c r="AJ1281" s="13">
        <f>Table13[[#This Row],[NumDealsPurchases]]/Table13[[#This Row],[Total Number of Purchases]]*100</f>
        <v>33.333333333333329</v>
      </c>
      <c r="AK1281">
        <f>6-ROUNDUP(_xlfn.PERCENTRANK.INC(Table13[Recency],Table13[[#This Row],[Recency]])*5, 0)</f>
        <v>1</v>
      </c>
      <c r="AL1281" s="15">
        <f>ROUNDUP(_xlfn.PERCENTRANK.INC(Table13[Total Number of Purchases],Table13[[#This Row],[Total Number of Purchases]])*5,0)</f>
        <v>1</v>
      </c>
      <c r="AM1281" s="15">
        <f>ROUNDUP(_xlfn.PERCENTRANK.INC(Table13[Total Spend],Table13[[#This Row],[Total Spend]])*5,0)</f>
        <v>1</v>
      </c>
      <c r="AN1281" s="15" t="str">
        <f>Table13[[#This Row],[Recency Score]]&amp;Table13[[#This Row],[Frequency Score]]&amp;Table13[[#This Row],[Monetary Score]]</f>
        <v>111</v>
      </c>
      <c r="AO1281" s="15" t="str">
        <f>IF(AN1281="555","Champions",
IF(AND(LEFT(AN1281,1)="5", MID(AN1281,2,1)&gt;="3"),"Loyal Customers",
IF(MID(AN1281,2,1)="5","Frequent Buyers",
IF(RIGHT(AN1281,1)="5","Big Spenders",
IF(LEFT(AN1281,1)="4","Potential Loyalists",
IF(LEFT(AN1281,1)="3","Needs Attention",
IF(LEFT(AN1281,1)="2","About to Sleep",
IF(LEFT(AN1281,1)="1","Lost",
IF(LEFT(AN1281,1)&lt;="2","At Risk","Others")))))))))</f>
        <v>Lost</v>
      </c>
    </row>
    <row r="1282" spans="1:41" x14ac:dyDescent="0.3">
      <c r="A1282">
        <v>8162</v>
      </c>
      <c r="B1282">
        <v>1956</v>
      </c>
      <c r="C1282" t="s">
        <v>41</v>
      </c>
      <c r="D1282" t="s">
        <v>35</v>
      </c>
      <c r="E1282">
        <v>14661</v>
      </c>
      <c r="F1282">
        <v>0</v>
      </c>
      <c r="G1282">
        <v>0</v>
      </c>
      <c r="H1282" s="1">
        <v>41275</v>
      </c>
      <c r="I1282">
        <v>88</v>
      </c>
      <c r="J1282">
        <v>4</v>
      </c>
      <c r="K1282">
        <v>1</v>
      </c>
      <c r="L1282">
        <v>11</v>
      </c>
      <c r="M1282">
        <v>6</v>
      </c>
      <c r="N1282">
        <v>2</v>
      </c>
      <c r="O1282">
        <v>2</v>
      </c>
      <c r="P1282">
        <v>1</v>
      </c>
      <c r="Q1282">
        <v>1</v>
      </c>
      <c r="R1282">
        <v>0</v>
      </c>
      <c r="S1282">
        <v>3</v>
      </c>
      <c r="T1282">
        <v>6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 t="s">
        <v>30</v>
      </c>
      <c r="AC1282" s="13">
        <f>SUM(Table13[[#This Row],[MntWines]:[MntGoldProds]])</f>
        <v>26</v>
      </c>
      <c r="AD1282" s="13">
        <f>AVERAGE(Table13[[#This Row],[MntWines]:[MntGoldProds]])</f>
        <v>4.333333333333333</v>
      </c>
      <c r="AG1282">
        <f>SUM(Table13[[#This Row],[NumDealsPurchases]:[NumStorePurchases]])</f>
        <v>5</v>
      </c>
      <c r="AH1282" s="14">
        <f>44232-Table13[[#This Row],[Dt_Customer]]</f>
        <v>2957</v>
      </c>
      <c r="AJ1282" s="13">
        <f>Table13[[#This Row],[NumDealsPurchases]]/Table13[[#This Row],[Total Number of Purchases]]*100</f>
        <v>20</v>
      </c>
      <c r="AK1282">
        <f>6-ROUNDUP(_xlfn.PERCENTRANK.INC(Table13[Recency],Table13[[#This Row],[Recency]])*5, 0)</f>
        <v>1</v>
      </c>
      <c r="AL1282" s="15">
        <f>ROUNDUP(_xlfn.PERCENTRANK.INC(Table13[Total Number of Purchases],Table13[[#This Row],[Total Number of Purchases]])*5,0)</f>
        <v>1</v>
      </c>
      <c r="AM1282" s="15">
        <f>ROUNDUP(_xlfn.PERCENTRANK.INC(Table13[Total Spend],Table13[[#This Row],[Total Spend]])*5,0)</f>
        <v>1</v>
      </c>
      <c r="AN1282" s="15" t="str">
        <f>Table13[[#This Row],[Recency Score]]&amp;Table13[[#This Row],[Frequency Score]]&amp;Table13[[#This Row],[Monetary Score]]</f>
        <v>111</v>
      </c>
      <c r="AO1282" s="15" t="str">
        <f>IF(AN1282="555","Champions",
IF(AND(LEFT(AN1282,1)="5", MID(AN1282,2,1)&gt;="3"),"Loyal Customers",
IF(MID(AN1282,2,1)="5","Frequent Buyers",
IF(RIGHT(AN1282,1)="5","Big Spenders",
IF(LEFT(AN1282,1)="4","Potential Loyalists",
IF(LEFT(AN1282,1)="3","Needs Attention",
IF(LEFT(AN1282,1)="2","About to Sleep",
IF(LEFT(AN1282,1)="1","Lost",
IF(LEFT(AN1282,1)&lt;="2","At Risk","Others")))))))))</f>
        <v>Lost</v>
      </c>
    </row>
    <row r="1283" spans="1:41" x14ac:dyDescent="0.3">
      <c r="A1283">
        <v>9940</v>
      </c>
      <c r="B1283">
        <v>1958</v>
      </c>
      <c r="C1283" t="s">
        <v>28</v>
      </c>
      <c r="D1283" t="s">
        <v>35</v>
      </c>
      <c r="E1283">
        <v>64961</v>
      </c>
      <c r="F1283">
        <v>0</v>
      </c>
      <c r="G1283">
        <v>1</v>
      </c>
      <c r="H1283" s="1">
        <v>41266</v>
      </c>
      <c r="I1283">
        <v>97</v>
      </c>
      <c r="J1283">
        <v>382</v>
      </c>
      <c r="K1283">
        <v>114</v>
      </c>
      <c r="L1283">
        <v>276</v>
      </c>
      <c r="M1283">
        <v>75</v>
      </c>
      <c r="N1283">
        <v>124</v>
      </c>
      <c r="O1283">
        <v>38</v>
      </c>
      <c r="P1283">
        <v>2</v>
      </c>
      <c r="Q1283">
        <v>6</v>
      </c>
      <c r="R1283">
        <v>4</v>
      </c>
      <c r="S1283">
        <v>4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43</v>
      </c>
      <c r="AC1283" s="13">
        <f>SUM(Table13[[#This Row],[MntWines]:[MntGoldProds]])</f>
        <v>1009</v>
      </c>
      <c r="AD1283" s="13">
        <f>AVERAGE(Table13[[#This Row],[MntWines]:[MntGoldProds]])</f>
        <v>168.16666666666666</v>
      </c>
      <c r="AG1283">
        <f>SUM(Table13[[#This Row],[NumDealsPurchases]:[NumStorePurchases]])</f>
        <v>16</v>
      </c>
      <c r="AH1283" s="14">
        <f>44232-Table13[[#This Row],[Dt_Customer]]</f>
        <v>2966</v>
      </c>
      <c r="AJ1283" s="13">
        <f>Table13[[#This Row],[NumDealsPurchases]]/Table13[[#This Row],[Total Number of Purchases]]*100</f>
        <v>12.5</v>
      </c>
      <c r="AK1283">
        <f>6-ROUNDUP(_xlfn.PERCENTRANK.INC(Table13[Recency],Table13[[#This Row],[Recency]])*5, 0)</f>
        <v>1</v>
      </c>
      <c r="AL1283" s="15">
        <f>ROUNDUP(_xlfn.PERCENTRANK.INC(Table13[Total Number of Purchases],Table13[[#This Row],[Total Number of Purchases]])*5,0)</f>
        <v>3</v>
      </c>
      <c r="AM1283" s="15">
        <f>ROUNDUP(_xlfn.PERCENTRANK.INC(Table13[Total Spend],Table13[[#This Row],[Total Spend]])*5,0)</f>
        <v>4</v>
      </c>
      <c r="AN1283" s="15" t="str">
        <f>Table13[[#This Row],[Recency Score]]&amp;Table13[[#This Row],[Frequency Score]]&amp;Table13[[#This Row],[Monetary Score]]</f>
        <v>134</v>
      </c>
      <c r="AO1283" s="15" t="str">
        <f>IF(AN1283="555","Champions",
IF(AND(LEFT(AN1283,1)="5", MID(AN1283,2,1)&gt;="3"),"Loyal Customers",
IF(MID(AN1283,2,1)="5","Frequent Buyers",
IF(RIGHT(AN1283,1)="5","Big Spenders",
IF(LEFT(AN1283,1)="4","Potential Loyalists",
IF(LEFT(AN1283,1)="3","Needs Attention",
IF(LEFT(AN1283,1)="2","About to Sleep",
IF(LEFT(AN1283,1)="1","Lost",
IF(LEFT(AN1283,1)&lt;="2","At Risk","Others")))))))))</f>
        <v>Lost</v>
      </c>
    </row>
    <row r="1284" spans="1:41" x14ac:dyDescent="0.3">
      <c r="A1284">
        <v>5692</v>
      </c>
      <c r="B1284">
        <v>1989</v>
      </c>
      <c r="C1284" t="s">
        <v>44</v>
      </c>
      <c r="D1284" t="s">
        <v>33</v>
      </c>
      <c r="E1284">
        <v>25443</v>
      </c>
      <c r="F1284">
        <v>1</v>
      </c>
      <c r="G1284">
        <v>0</v>
      </c>
      <c r="H1284" s="1">
        <v>41265</v>
      </c>
      <c r="I1284">
        <v>82</v>
      </c>
      <c r="J1284">
        <v>1</v>
      </c>
      <c r="K1284">
        <v>4</v>
      </c>
      <c r="L1284">
        <v>3</v>
      </c>
      <c r="M1284">
        <v>8</v>
      </c>
      <c r="N1284">
        <v>9</v>
      </c>
      <c r="O1284">
        <v>7</v>
      </c>
      <c r="P1284">
        <v>1</v>
      </c>
      <c r="Q1284">
        <v>1</v>
      </c>
      <c r="R1284">
        <v>0</v>
      </c>
      <c r="S1284">
        <v>3</v>
      </c>
      <c r="T1284">
        <v>8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 t="s">
        <v>43</v>
      </c>
      <c r="AC1284" s="13">
        <f>SUM(Table13[[#This Row],[MntWines]:[MntGoldProds]])</f>
        <v>32</v>
      </c>
      <c r="AD1284" s="13">
        <f>AVERAGE(Table13[[#This Row],[MntWines]:[MntGoldProds]])</f>
        <v>5.333333333333333</v>
      </c>
      <c r="AG1284">
        <f>SUM(Table13[[#This Row],[NumDealsPurchases]:[NumStorePurchases]])</f>
        <v>5</v>
      </c>
      <c r="AH1284" s="14">
        <f>44232-Table13[[#This Row],[Dt_Customer]]</f>
        <v>2967</v>
      </c>
      <c r="AJ1284" s="13">
        <f>Table13[[#This Row],[NumDealsPurchases]]/Table13[[#This Row],[Total Number of Purchases]]*100</f>
        <v>20</v>
      </c>
      <c r="AK1284">
        <f>6-ROUNDUP(_xlfn.PERCENTRANK.INC(Table13[Recency],Table13[[#This Row],[Recency]])*5, 0)</f>
        <v>1</v>
      </c>
      <c r="AL1284" s="15">
        <f>ROUNDUP(_xlfn.PERCENTRANK.INC(Table13[Total Number of Purchases],Table13[[#This Row],[Total Number of Purchases]])*5,0)</f>
        <v>1</v>
      </c>
      <c r="AM1284" s="15">
        <f>ROUNDUP(_xlfn.PERCENTRANK.INC(Table13[Total Spend],Table13[[#This Row],[Total Spend]])*5,0)</f>
        <v>1</v>
      </c>
      <c r="AN1284" s="15" t="str">
        <f>Table13[[#This Row],[Recency Score]]&amp;Table13[[#This Row],[Frequency Score]]&amp;Table13[[#This Row],[Monetary Score]]</f>
        <v>111</v>
      </c>
      <c r="AO1284" s="15" t="str">
        <f>IF(AN1284="555","Champions",
IF(AND(LEFT(AN1284,1)="5", MID(AN1284,2,1)&gt;="3"),"Loyal Customers",
IF(MID(AN1284,2,1)="5","Frequent Buyers",
IF(RIGHT(AN1284,1)="5","Big Spenders",
IF(LEFT(AN1284,1)="4","Potential Loyalists",
IF(LEFT(AN1284,1)="3","Needs Attention",
IF(LEFT(AN1284,1)="2","About to Sleep",
IF(LEFT(AN1284,1)="1","Lost",
IF(LEFT(AN1284,1)&lt;="2","At Risk","Others")))))))))</f>
        <v>Lost</v>
      </c>
    </row>
    <row r="1285" spans="1:41" x14ac:dyDescent="0.3">
      <c r="A1285">
        <v>8700</v>
      </c>
      <c r="B1285">
        <v>1986</v>
      </c>
      <c r="C1285" t="s">
        <v>44</v>
      </c>
      <c r="D1285" t="s">
        <v>31</v>
      </c>
      <c r="E1285">
        <v>14906</v>
      </c>
      <c r="F1285">
        <v>0</v>
      </c>
      <c r="G1285">
        <v>0</v>
      </c>
      <c r="H1285" s="1">
        <v>41265</v>
      </c>
      <c r="I1285">
        <v>86</v>
      </c>
      <c r="J1285">
        <v>7</v>
      </c>
      <c r="K1285">
        <v>7</v>
      </c>
      <c r="L1285">
        <v>14</v>
      </c>
      <c r="M1285">
        <v>7</v>
      </c>
      <c r="N1285">
        <v>16</v>
      </c>
      <c r="O1285">
        <v>15</v>
      </c>
      <c r="P1285">
        <v>3</v>
      </c>
      <c r="Q1285">
        <v>2</v>
      </c>
      <c r="R1285">
        <v>1</v>
      </c>
      <c r="S1285">
        <v>3</v>
      </c>
      <c r="T1285">
        <v>7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 t="s">
        <v>43</v>
      </c>
      <c r="AC1285" s="13">
        <f>SUM(Table13[[#This Row],[MntWines]:[MntGoldProds]])</f>
        <v>66</v>
      </c>
      <c r="AD1285" s="13">
        <f>AVERAGE(Table13[[#This Row],[MntWines]:[MntGoldProds]])</f>
        <v>11</v>
      </c>
      <c r="AG1285">
        <f>SUM(Table13[[#This Row],[NumDealsPurchases]:[NumStorePurchases]])</f>
        <v>9</v>
      </c>
      <c r="AH1285" s="14">
        <f>44232-Table13[[#This Row],[Dt_Customer]]</f>
        <v>2967</v>
      </c>
      <c r="AJ1285" s="13">
        <f>Table13[[#This Row],[NumDealsPurchases]]/Table13[[#This Row],[Total Number of Purchases]]*100</f>
        <v>33.333333333333329</v>
      </c>
      <c r="AK1285">
        <f>6-ROUNDUP(_xlfn.PERCENTRANK.INC(Table13[Recency],Table13[[#This Row],[Recency]])*5, 0)</f>
        <v>1</v>
      </c>
      <c r="AL1285" s="15">
        <f>ROUNDUP(_xlfn.PERCENTRANK.INC(Table13[Total Number of Purchases],Table13[[#This Row],[Total Number of Purchases]])*5,0)</f>
        <v>2</v>
      </c>
      <c r="AM1285" s="15">
        <f>ROUNDUP(_xlfn.PERCENTRANK.INC(Table13[Total Spend],Table13[[#This Row],[Total Spend]])*5,0)</f>
        <v>2</v>
      </c>
      <c r="AN1285" s="15" t="str">
        <f>Table13[[#This Row],[Recency Score]]&amp;Table13[[#This Row],[Frequency Score]]&amp;Table13[[#This Row],[Monetary Score]]</f>
        <v>122</v>
      </c>
      <c r="AO1285" s="15" t="str">
        <f>IF(AN1285="555","Champions",
IF(AND(LEFT(AN1285,1)="5", MID(AN1285,2,1)&gt;="3"),"Loyal Customers",
IF(MID(AN1285,2,1)="5","Frequent Buyers",
IF(RIGHT(AN1285,1)="5","Big Spenders",
IF(LEFT(AN1285,1)="4","Potential Loyalists",
IF(LEFT(AN1285,1)="3","Needs Attention",
IF(LEFT(AN1285,1)="2","About to Sleep",
IF(LEFT(AN1285,1)="1","Lost",
IF(LEFT(AN1285,1)&lt;="2","At Risk","Others")))))))))</f>
        <v>Lost</v>
      </c>
    </row>
    <row r="1286" spans="1:41" x14ac:dyDescent="0.3">
      <c r="A1286">
        <v>692</v>
      </c>
      <c r="B1286">
        <v>1954</v>
      </c>
      <c r="C1286" t="s">
        <v>28</v>
      </c>
      <c r="D1286" t="s">
        <v>35</v>
      </c>
      <c r="E1286">
        <v>36807</v>
      </c>
      <c r="F1286">
        <v>1</v>
      </c>
      <c r="G1286">
        <v>1</v>
      </c>
      <c r="H1286" s="1">
        <v>41263</v>
      </c>
      <c r="I1286">
        <v>88</v>
      </c>
      <c r="J1286">
        <v>4</v>
      </c>
      <c r="K1286">
        <v>2</v>
      </c>
      <c r="L1286">
        <v>5</v>
      </c>
      <c r="M1286">
        <v>0</v>
      </c>
      <c r="N1286">
        <v>0</v>
      </c>
      <c r="O1286">
        <v>5</v>
      </c>
      <c r="P1286">
        <v>1</v>
      </c>
      <c r="Q1286">
        <v>1</v>
      </c>
      <c r="R1286">
        <v>0</v>
      </c>
      <c r="S1286">
        <v>2</v>
      </c>
      <c r="T1286">
        <v>6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 t="s">
        <v>40</v>
      </c>
      <c r="AC1286" s="13">
        <f>SUM(Table13[[#This Row],[MntWines]:[MntGoldProds]])</f>
        <v>16</v>
      </c>
      <c r="AD1286" s="13">
        <f>AVERAGE(Table13[[#This Row],[MntWines]:[MntGoldProds]])</f>
        <v>2.6666666666666665</v>
      </c>
      <c r="AG1286">
        <f>SUM(Table13[[#This Row],[NumDealsPurchases]:[NumStorePurchases]])</f>
        <v>4</v>
      </c>
      <c r="AH1286" s="14">
        <f>44232-Table13[[#This Row],[Dt_Customer]]</f>
        <v>2969</v>
      </c>
      <c r="AJ1286" s="13">
        <f>Table13[[#This Row],[NumDealsPurchases]]/Table13[[#This Row],[Total Number of Purchases]]*100</f>
        <v>25</v>
      </c>
      <c r="AK1286">
        <f>6-ROUNDUP(_xlfn.PERCENTRANK.INC(Table13[Recency],Table13[[#This Row],[Recency]])*5, 0)</f>
        <v>1</v>
      </c>
      <c r="AL1286" s="15">
        <f>ROUNDUP(_xlfn.PERCENTRANK.INC(Table13[Total Number of Purchases],Table13[[#This Row],[Total Number of Purchases]])*5,0)</f>
        <v>1</v>
      </c>
      <c r="AM1286" s="15">
        <f>ROUNDUP(_xlfn.PERCENTRANK.INC(Table13[Total Spend],Table13[[#This Row],[Total Spend]])*5,0)</f>
        <v>1</v>
      </c>
      <c r="AN1286" s="15" t="str">
        <f>Table13[[#This Row],[Recency Score]]&amp;Table13[[#This Row],[Frequency Score]]&amp;Table13[[#This Row],[Monetary Score]]</f>
        <v>111</v>
      </c>
      <c r="AO1286" s="15" t="str">
        <f>IF(AN1286="555","Champions",
IF(AND(LEFT(AN1286,1)="5", MID(AN1286,2,1)&gt;="3"),"Loyal Customers",
IF(MID(AN1286,2,1)="5","Frequent Buyers",
IF(RIGHT(AN1286,1)="5","Big Spenders",
IF(LEFT(AN1286,1)="4","Potential Loyalists",
IF(LEFT(AN1286,1)="3","Needs Attention",
IF(LEFT(AN1286,1)="2","About to Sleep",
IF(LEFT(AN1286,1)="1","Lost",
IF(LEFT(AN1286,1)&lt;="2","At Risk","Others")))))))))</f>
        <v>Lost</v>
      </c>
    </row>
    <row r="1287" spans="1:41" x14ac:dyDescent="0.3">
      <c r="A1287">
        <v>55</v>
      </c>
      <c r="B1287">
        <v>1963</v>
      </c>
      <c r="C1287" t="s">
        <v>28</v>
      </c>
      <c r="D1287" t="s">
        <v>35</v>
      </c>
      <c r="E1287">
        <v>56253</v>
      </c>
      <c r="F1287">
        <v>0</v>
      </c>
      <c r="G1287">
        <v>1</v>
      </c>
      <c r="H1287" s="1">
        <v>41250</v>
      </c>
      <c r="I1287">
        <v>83</v>
      </c>
      <c r="J1287">
        <v>509</v>
      </c>
      <c r="K1287">
        <v>0</v>
      </c>
      <c r="L1287">
        <v>65</v>
      </c>
      <c r="M1287">
        <v>7</v>
      </c>
      <c r="N1287">
        <v>11</v>
      </c>
      <c r="O1287">
        <v>5</v>
      </c>
      <c r="P1287">
        <v>4</v>
      </c>
      <c r="Q1287">
        <v>7</v>
      </c>
      <c r="R1287">
        <v>2</v>
      </c>
      <c r="S1287">
        <v>9</v>
      </c>
      <c r="T1287">
        <v>6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 t="s">
        <v>30</v>
      </c>
      <c r="AC1287" s="13">
        <f>SUM(Table13[[#This Row],[MntWines]:[MntGoldProds]])</f>
        <v>597</v>
      </c>
      <c r="AD1287" s="13">
        <f>AVERAGE(Table13[[#This Row],[MntWines]:[MntGoldProds]])</f>
        <v>99.5</v>
      </c>
      <c r="AG1287">
        <f>SUM(Table13[[#This Row],[NumDealsPurchases]:[NumStorePurchases]])</f>
        <v>22</v>
      </c>
      <c r="AH1287" s="14">
        <f>44232-Table13[[#This Row],[Dt_Customer]]</f>
        <v>2982</v>
      </c>
      <c r="AJ1287" s="13">
        <f>Table13[[#This Row],[NumDealsPurchases]]/Table13[[#This Row],[Total Number of Purchases]]*100</f>
        <v>18.181818181818183</v>
      </c>
      <c r="AK1287">
        <f>6-ROUNDUP(_xlfn.PERCENTRANK.INC(Table13[Recency],Table13[[#This Row],[Recency]])*5, 0)</f>
        <v>1</v>
      </c>
      <c r="AL1287" s="15">
        <f>ROUNDUP(_xlfn.PERCENTRANK.INC(Table13[Total Number of Purchases],Table13[[#This Row],[Total Number of Purchases]])*5,0)</f>
        <v>4</v>
      </c>
      <c r="AM1287" s="15">
        <f>ROUNDUP(_xlfn.PERCENTRANK.INC(Table13[Total Spend],Table13[[#This Row],[Total Spend]])*5,0)</f>
        <v>3</v>
      </c>
      <c r="AN1287" s="15" t="str">
        <f>Table13[[#This Row],[Recency Score]]&amp;Table13[[#This Row],[Frequency Score]]&amp;Table13[[#This Row],[Monetary Score]]</f>
        <v>143</v>
      </c>
      <c r="AO1287" s="15" t="str">
        <f>IF(AN1287="555","Champions",
IF(AND(LEFT(AN1287,1)="5", MID(AN1287,2,1)&gt;="3"),"Loyal Customers",
IF(MID(AN1287,2,1)="5","Frequent Buyers",
IF(RIGHT(AN1287,1)="5","Big Spenders",
IF(LEFT(AN1287,1)="4","Potential Loyalists",
IF(LEFT(AN1287,1)="3","Needs Attention",
IF(LEFT(AN1287,1)="2","About to Sleep",
IF(LEFT(AN1287,1)="1","Lost",
IF(LEFT(AN1287,1)&lt;="2","At Risk","Others")))))))))</f>
        <v>Lost</v>
      </c>
    </row>
    <row r="1288" spans="1:41" x14ac:dyDescent="0.3">
      <c r="A1288">
        <v>22</v>
      </c>
      <c r="B1288">
        <v>1976</v>
      </c>
      <c r="C1288" t="s">
        <v>28</v>
      </c>
      <c r="D1288" t="s">
        <v>29</v>
      </c>
      <c r="E1288">
        <v>46310</v>
      </c>
      <c r="F1288">
        <v>1</v>
      </c>
      <c r="G1288">
        <v>0</v>
      </c>
      <c r="H1288" s="1">
        <v>41246</v>
      </c>
      <c r="I1288">
        <v>99</v>
      </c>
      <c r="J1288">
        <v>185</v>
      </c>
      <c r="K1288">
        <v>2</v>
      </c>
      <c r="L1288">
        <v>88</v>
      </c>
      <c r="M1288">
        <v>15</v>
      </c>
      <c r="N1288">
        <v>5</v>
      </c>
      <c r="O1288">
        <v>14</v>
      </c>
      <c r="P1288">
        <v>2</v>
      </c>
      <c r="Q1288">
        <v>6</v>
      </c>
      <c r="R1288">
        <v>1</v>
      </c>
      <c r="S1288">
        <v>5</v>
      </c>
      <c r="T1288">
        <v>8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 t="s">
        <v>30</v>
      </c>
      <c r="AC1288" s="13">
        <f>SUM(Table13[[#This Row],[MntWines]:[MntGoldProds]])</f>
        <v>309</v>
      </c>
      <c r="AD1288" s="13">
        <f>AVERAGE(Table13[[#This Row],[MntWines]:[MntGoldProds]])</f>
        <v>51.5</v>
      </c>
      <c r="AG1288">
        <f>SUM(Table13[[#This Row],[NumDealsPurchases]:[NumStorePurchases]])</f>
        <v>14</v>
      </c>
      <c r="AH1288" s="14">
        <f>44232-Table13[[#This Row],[Dt_Customer]]</f>
        <v>2986</v>
      </c>
      <c r="AJ1288" s="13">
        <f>Table13[[#This Row],[NumDealsPurchases]]/Table13[[#This Row],[Total Number of Purchases]]*100</f>
        <v>14.285714285714285</v>
      </c>
      <c r="AK1288">
        <f>6-ROUNDUP(_xlfn.PERCENTRANK.INC(Table13[Recency],Table13[[#This Row],[Recency]])*5, 0)</f>
        <v>1</v>
      </c>
      <c r="AL1288" s="15">
        <f>ROUNDUP(_xlfn.PERCENTRANK.INC(Table13[Total Number of Purchases],Table13[[#This Row],[Total Number of Purchases]])*5,0)</f>
        <v>3</v>
      </c>
      <c r="AM1288" s="15">
        <f>ROUNDUP(_xlfn.PERCENTRANK.INC(Table13[Total Spend],Table13[[#This Row],[Total Spend]])*5,0)</f>
        <v>3</v>
      </c>
      <c r="AN1288" s="15" t="str">
        <f>Table13[[#This Row],[Recency Score]]&amp;Table13[[#This Row],[Frequency Score]]&amp;Table13[[#This Row],[Monetary Score]]</f>
        <v>133</v>
      </c>
      <c r="AO1288" s="15" t="str">
        <f>IF(AN1288="555","Champions",
IF(AND(LEFT(AN1288,1)="5", MID(AN1288,2,1)&gt;="3"),"Loyal Customers",
IF(MID(AN1288,2,1)="5","Frequent Buyers",
IF(RIGHT(AN1288,1)="5","Big Spenders",
IF(LEFT(AN1288,1)="4","Potential Loyalists",
IF(LEFT(AN1288,1)="3","Needs Attention",
IF(LEFT(AN1288,1)="2","About to Sleep",
IF(LEFT(AN1288,1)="1","Lost",
IF(LEFT(AN1288,1)&lt;="2","At Risk","Others")))))))))</f>
        <v>Lost</v>
      </c>
    </row>
    <row r="1289" spans="1:41" x14ac:dyDescent="0.3">
      <c r="A1289">
        <v>5748</v>
      </c>
      <c r="B1289">
        <v>1965</v>
      </c>
      <c r="C1289" t="s">
        <v>28</v>
      </c>
      <c r="D1289" t="s">
        <v>33</v>
      </c>
      <c r="E1289">
        <v>59754</v>
      </c>
      <c r="F1289">
        <v>0</v>
      </c>
      <c r="G1289">
        <v>1</v>
      </c>
      <c r="H1289" s="1">
        <v>41244</v>
      </c>
      <c r="I1289">
        <v>96</v>
      </c>
      <c r="J1289">
        <v>115</v>
      </c>
      <c r="K1289">
        <v>27</v>
      </c>
      <c r="L1289">
        <v>44</v>
      </c>
      <c r="M1289">
        <v>4</v>
      </c>
      <c r="N1289">
        <v>146</v>
      </c>
      <c r="O1289">
        <v>139</v>
      </c>
      <c r="P1289">
        <v>3</v>
      </c>
      <c r="Q1289">
        <v>5</v>
      </c>
      <c r="R1289">
        <v>2</v>
      </c>
      <c r="S1289">
        <v>6</v>
      </c>
      <c r="T1289">
        <v>5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 t="s">
        <v>43</v>
      </c>
      <c r="AC1289" s="13">
        <f>SUM(Table13[[#This Row],[MntWines]:[MntGoldProds]])</f>
        <v>475</v>
      </c>
      <c r="AD1289" s="13">
        <f>AVERAGE(Table13[[#This Row],[MntWines]:[MntGoldProds]])</f>
        <v>79.166666666666671</v>
      </c>
      <c r="AG1289">
        <f>SUM(Table13[[#This Row],[NumDealsPurchases]:[NumStorePurchases]])</f>
        <v>16</v>
      </c>
      <c r="AH1289" s="14">
        <f>44232-Table13[[#This Row],[Dt_Customer]]</f>
        <v>2988</v>
      </c>
      <c r="AJ1289" s="13">
        <f>Table13[[#This Row],[NumDealsPurchases]]/Table13[[#This Row],[Total Number of Purchases]]*100</f>
        <v>18.75</v>
      </c>
      <c r="AK1289">
        <f>6-ROUNDUP(_xlfn.PERCENTRANK.INC(Table13[Recency],Table13[[#This Row],[Recency]])*5, 0)</f>
        <v>1</v>
      </c>
      <c r="AL1289" s="15">
        <f>ROUNDUP(_xlfn.PERCENTRANK.INC(Table13[Total Number of Purchases],Table13[[#This Row],[Total Number of Purchases]])*5,0)</f>
        <v>3</v>
      </c>
      <c r="AM1289" s="15">
        <f>ROUNDUP(_xlfn.PERCENTRANK.INC(Table13[Total Spend],Table13[[#This Row],[Total Spend]])*5,0)</f>
        <v>3</v>
      </c>
      <c r="AN1289" s="15" t="str">
        <f>Table13[[#This Row],[Recency Score]]&amp;Table13[[#This Row],[Frequency Score]]&amp;Table13[[#This Row],[Monetary Score]]</f>
        <v>133</v>
      </c>
      <c r="AO1289" s="15" t="str">
        <f>IF(AN1289="555","Champions",
IF(AND(LEFT(AN1289,1)="5", MID(AN1289,2,1)&gt;="3"),"Loyal Customers",
IF(MID(AN1289,2,1)="5","Frequent Buyers",
IF(RIGHT(AN1289,1)="5","Big Spenders",
IF(LEFT(AN1289,1)="4","Potential Loyalists",
IF(LEFT(AN1289,1)="3","Needs Attention",
IF(LEFT(AN1289,1)="2","About to Sleep",
IF(LEFT(AN1289,1)="1","Lost",
IF(LEFT(AN1289,1)&lt;="2","At Risk","Others")))))))))</f>
        <v>Lost</v>
      </c>
    </row>
    <row r="1290" spans="1:41" x14ac:dyDescent="0.3">
      <c r="A1290">
        <v>7023</v>
      </c>
      <c r="B1290">
        <v>1953</v>
      </c>
      <c r="C1290" t="s">
        <v>37</v>
      </c>
      <c r="D1290" t="s">
        <v>31</v>
      </c>
      <c r="E1290">
        <v>46231</v>
      </c>
      <c r="F1290">
        <v>2</v>
      </c>
      <c r="G1290">
        <v>1</v>
      </c>
      <c r="H1290" s="1">
        <v>41239</v>
      </c>
      <c r="I1290">
        <v>87</v>
      </c>
      <c r="J1290">
        <v>189</v>
      </c>
      <c r="K1290">
        <v>2</v>
      </c>
      <c r="L1290">
        <v>55</v>
      </c>
      <c r="M1290">
        <v>0</v>
      </c>
      <c r="N1290">
        <v>5</v>
      </c>
      <c r="O1290">
        <v>12</v>
      </c>
      <c r="P1290">
        <v>4</v>
      </c>
      <c r="Q1290">
        <v>6</v>
      </c>
      <c r="R1290">
        <v>1</v>
      </c>
      <c r="S1290">
        <v>4</v>
      </c>
      <c r="T1290">
        <v>9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 t="s">
        <v>43</v>
      </c>
      <c r="AC1290" s="13">
        <f>SUM(Table13[[#This Row],[MntWines]:[MntGoldProds]])</f>
        <v>263</v>
      </c>
      <c r="AD1290" s="13">
        <f>AVERAGE(Table13[[#This Row],[MntWines]:[MntGoldProds]])</f>
        <v>43.833333333333336</v>
      </c>
      <c r="AG1290">
        <f>SUM(Table13[[#This Row],[NumDealsPurchases]:[NumStorePurchases]])</f>
        <v>15</v>
      </c>
      <c r="AH1290" s="14">
        <f>44232-Table13[[#This Row],[Dt_Customer]]</f>
        <v>2993</v>
      </c>
      <c r="AJ1290" s="13">
        <f>Table13[[#This Row],[NumDealsPurchases]]/Table13[[#This Row],[Total Number of Purchases]]*100</f>
        <v>26.666666666666668</v>
      </c>
      <c r="AK1290">
        <f>6-ROUNDUP(_xlfn.PERCENTRANK.INC(Table13[Recency],Table13[[#This Row],[Recency]])*5, 0)</f>
        <v>1</v>
      </c>
      <c r="AL1290" s="15">
        <f>ROUNDUP(_xlfn.PERCENTRANK.INC(Table13[Total Number of Purchases],Table13[[#This Row],[Total Number of Purchases]])*5,0)</f>
        <v>3</v>
      </c>
      <c r="AM1290" s="15">
        <f>ROUNDUP(_xlfn.PERCENTRANK.INC(Table13[Total Spend],Table13[[#This Row],[Total Spend]])*5,0)</f>
        <v>3</v>
      </c>
      <c r="AN1290" s="15" t="str">
        <f>Table13[[#This Row],[Recency Score]]&amp;Table13[[#This Row],[Frequency Score]]&amp;Table13[[#This Row],[Monetary Score]]</f>
        <v>133</v>
      </c>
      <c r="AO1290" s="15" t="str">
        <f>IF(AN1290="555","Champions",
IF(AND(LEFT(AN1290,1)="5", MID(AN1290,2,1)&gt;="3"),"Loyal Customers",
IF(MID(AN1290,2,1)="5","Frequent Buyers",
IF(RIGHT(AN1290,1)="5","Big Spenders",
IF(LEFT(AN1290,1)="4","Potential Loyalists",
IF(LEFT(AN1290,1)="3","Needs Attention",
IF(LEFT(AN1290,1)="2","About to Sleep",
IF(LEFT(AN1290,1)="1","Lost",
IF(LEFT(AN1290,1)&lt;="2","At Risk","Others")))))))))</f>
        <v>Lost</v>
      </c>
    </row>
    <row r="1291" spans="1:41" x14ac:dyDescent="0.3">
      <c r="A1291">
        <v>339</v>
      </c>
      <c r="B1291">
        <v>1972</v>
      </c>
      <c r="C1291" t="s">
        <v>37</v>
      </c>
      <c r="D1291" t="s">
        <v>33</v>
      </c>
      <c r="E1291">
        <v>57091</v>
      </c>
      <c r="F1291">
        <v>0</v>
      </c>
      <c r="G1291">
        <v>1</v>
      </c>
      <c r="H1291" s="1">
        <v>41236</v>
      </c>
      <c r="I1291">
        <v>82</v>
      </c>
      <c r="J1291">
        <v>462</v>
      </c>
      <c r="K1291">
        <v>0</v>
      </c>
      <c r="L1291">
        <v>24</v>
      </c>
      <c r="M1291">
        <v>6</v>
      </c>
      <c r="N1291">
        <v>0</v>
      </c>
      <c r="O1291">
        <v>4</v>
      </c>
      <c r="P1291">
        <v>2</v>
      </c>
      <c r="Q1291">
        <v>9</v>
      </c>
      <c r="R1291">
        <v>2</v>
      </c>
      <c r="S1291">
        <v>5</v>
      </c>
      <c r="T1291">
        <v>7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1</v>
      </c>
      <c r="AA1291">
        <v>0</v>
      </c>
      <c r="AB1291" t="s">
        <v>30</v>
      </c>
      <c r="AC1291" s="13">
        <f>SUM(Table13[[#This Row],[MntWines]:[MntGoldProds]])</f>
        <v>496</v>
      </c>
      <c r="AD1291" s="13">
        <f>AVERAGE(Table13[[#This Row],[MntWines]:[MntGoldProds]])</f>
        <v>82.666666666666671</v>
      </c>
      <c r="AG1291">
        <f>SUM(Table13[[#This Row],[NumDealsPurchases]:[NumStorePurchases]])</f>
        <v>18</v>
      </c>
      <c r="AH1291" s="14">
        <f>44232-Table13[[#This Row],[Dt_Customer]]</f>
        <v>2996</v>
      </c>
      <c r="AJ1291" s="13">
        <f>Table13[[#This Row],[NumDealsPurchases]]/Table13[[#This Row],[Total Number of Purchases]]*100</f>
        <v>11.111111111111111</v>
      </c>
      <c r="AK1291">
        <f>6-ROUNDUP(_xlfn.PERCENTRANK.INC(Table13[Recency],Table13[[#This Row],[Recency]])*5, 0)</f>
        <v>1</v>
      </c>
      <c r="AL1291" s="15">
        <f>ROUNDUP(_xlfn.PERCENTRANK.INC(Table13[Total Number of Purchases],Table13[[#This Row],[Total Number of Purchases]])*5,0)</f>
        <v>4</v>
      </c>
      <c r="AM1291" s="15">
        <f>ROUNDUP(_xlfn.PERCENTRANK.INC(Table13[Total Spend],Table13[[#This Row],[Total Spend]])*5,0)</f>
        <v>3</v>
      </c>
      <c r="AN1291" s="15" t="str">
        <f>Table13[[#This Row],[Recency Score]]&amp;Table13[[#This Row],[Frequency Score]]&amp;Table13[[#This Row],[Monetary Score]]</f>
        <v>143</v>
      </c>
      <c r="AO1291" s="15" t="str">
        <f>IF(AN1291="555","Champions",
IF(AND(LEFT(AN1291,1)="5", MID(AN1291,2,1)&gt;="3"),"Loyal Customers",
IF(MID(AN1291,2,1)="5","Frequent Buyers",
IF(RIGHT(AN1291,1)="5","Big Spenders",
IF(LEFT(AN1291,1)="4","Potential Loyalists",
IF(LEFT(AN1291,1)="3","Needs Attention",
IF(LEFT(AN1291,1)="2","About to Sleep",
IF(LEFT(AN1291,1)="1","Lost",
IF(LEFT(AN1291,1)&lt;="2","At Risk","Others")))))))))</f>
        <v>Lost</v>
      </c>
    </row>
    <row r="1292" spans="1:41" x14ac:dyDescent="0.3">
      <c r="A1292">
        <v>7527</v>
      </c>
      <c r="B1292">
        <v>1968</v>
      </c>
      <c r="C1292" t="s">
        <v>41</v>
      </c>
      <c r="D1292" t="s">
        <v>29</v>
      </c>
      <c r="E1292">
        <v>23748</v>
      </c>
      <c r="F1292">
        <v>1</v>
      </c>
      <c r="G1292">
        <v>0</v>
      </c>
      <c r="H1292" s="1">
        <v>41234</v>
      </c>
      <c r="I1292">
        <v>97</v>
      </c>
      <c r="J1292">
        <v>6</v>
      </c>
      <c r="K1292">
        <v>6</v>
      </c>
      <c r="L1292">
        <v>29</v>
      </c>
      <c r="M1292">
        <v>12</v>
      </c>
      <c r="N1292">
        <v>15</v>
      </c>
      <c r="O1292">
        <v>8</v>
      </c>
      <c r="P1292">
        <v>3</v>
      </c>
      <c r="Q1292">
        <v>2</v>
      </c>
      <c r="R1292">
        <v>1</v>
      </c>
      <c r="S1292">
        <v>3</v>
      </c>
      <c r="T1292">
        <v>8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 t="s">
        <v>30</v>
      </c>
      <c r="AC1292" s="13">
        <f>SUM(Table13[[#This Row],[MntWines]:[MntGoldProds]])</f>
        <v>76</v>
      </c>
      <c r="AD1292" s="13">
        <f>AVERAGE(Table13[[#This Row],[MntWines]:[MntGoldProds]])</f>
        <v>12.666666666666666</v>
      </c>
      <c r="AG1292">
        <f>SUM(Table13[[#This Row],[NumDealsPurchases]:[NumStorePurchases]])</f>
        <v>9</v>
      </c>
      <c r="AH1292" s="14">
        <f>44232-Table13[[#This Row],[Dt_Customer]]</f>
        <v>2998</v>
      </c>
      <c r="AJ1292" s="13">
        <f>Table13[[#This Row],[NumDealsPurchases]]/Table13[[#This Row],[Total Number of Purchases]]*100</f>
        <v>33.333333333333329</v>
      </c>
      <c r="AK1292">
        <f>6-ROUNDUP(_xlfn.PERCENTRANK.INC(Table13[Recency],Table13[[#This Row],[Recency]])*5, 0)</f>
        <v>1</v>
      </c>
      <c r="AL1292" s="15">
        <f>ROUNDUP(_xlfn.PERCENTRANK.INC(Table13[Total Number of Purchases],Table13[[#This Row],[Total Number of Purchases]])*5,0)</f>
        <v>2</v>
      </c>
      <c r="AM1292" s="15">
        <f>ROUNDUP(_xlfn.PERCENTRANK.INC(Table13[Total Spend],Table13[[#This Row],[Total Spend]])*5,0)</f>
        <v>2</v>
      </c>
      <c r="AN1292" s="15" t="str">
        <f>Table13[[#This Row],[Recency Score]]&amp;Table13[[#This Row],[Frequency Score]]&amp;Table13[[#This Row],[Monetary Score]]</f>
        <v>122</v>
      </c>
      <c r="AO1292" s="15" t="str">
        <f>IF(AN1292="555","Champions",
IF(AND(LEFT(AN1292,1)="5", MID(AN1292,2,1)&gt;="3"),"Loyal Customers",
IF(MID(AN1292,2,1)="5","Frequent Buyers",
IF(RIGHT(AN1292,1)="5","Big Spenders",
IF(LEFT(AN1292,1)="4","Potential Loyalists",
IF(LEFT(AN1292,1)="3","Needs Attention",
IF(LEFT(AN1292,1)="2","About to Sleep",
IF(LEFT(AN1292,1)="1","Lost",
IF(LEFT(AN1292,1)&lt;="2","At Risk","Others")))))))))</f>
        <v>Lost</v>
      </c>
    </row>
    <row r="1293" spans="1:41" x14ac:dyDescent="0.3">
      <c r="A1293">
        <v>6710</v>
      </c>
      <c r="B1293">
        <v>1951</v>
      </c>
      <c r="C1293" t="s">
        <v>41</v>
      </c>
      <c r="D1293" t="s">
        <v>31</v>
      </c>
      <c r="E1293">
        <v>58217</v>
      </c>
      <c r="F1293">
        <v>2</v>
      </c>
      <c r="G1293">
        <v>1</v>
      </c>
      <c r="H1293" s="1">
        <v>41230</v>
      </c>
      <c r="I1293">
        <v>84</v>
      </c>
      <c r="J1293">
        <v>68</v>
      </c>
      <c r="K1293">
        <v>1</v>
      </c>
      <c r="L1293">
        <v>13</v>
      </c>
      <c r="M1293">
        <v>3</v>
      </c>
      <c r="N1293">
        <v>5</v>
      </c>
      <c r="O1293">
        <v>13</v>
      </c>
      <c r="P1293">
        <v>1</v>
      </c>
      <c r="Q1293">
        <v>2</v>
      </c>
      <c r="R1293">
        <v>0</v>
      </c>
      <c r="S1293">
        <v>4</v>
      </c>
      <c r="T1293">
        <v>6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 t="s">
        <v>30</v>
      </c>
      <c r="AC1293" s="13">
        <f>SUM(Table13[[#This Row],[MntWines]:[MntGoldProds]])</f>
        <v>103</v>
      </c>
      <c r="AD1293" s="13">
        <f>AVERAGE(Table13[[#This Row],[MntWines]:[MntGoldProds]])</f>
        <v>17.166666666666668</v>
      </c>
      <c r="AG1293">
        <f>SUM(Table13[[#This Row],[NumDealsPurchases]:[NumStorePurchases]])</f>
        <v>7</v>
      </c>
      <c r="AH1293" s="14">
        <f>44232-Table13[[#This Row],[Dt_Customer]]</f>
        <v>3002</v>
      </c>
      <c r="AJ1293" s="13">
        <f>Table13[[#This Row],[NumDealsPurchases]]/Table13[[#This Row],[Total Number of Purchases]]*100</f>
        <v>14.285714285714285</v>
      </c>
      <c r="AK1293">
        <f>6-ROUNDUP(_xlfn.PERCENTRANK.INC(Table13[Recency],Table13[[#This Row],[Recency]])*5, 0)</f>
        <v>1</v>
      </c>
      <c r="AL1293" s="15">
        <f>ROUNDUP(_xlfn.PERCENTRANK.INC(Table13[Total Number of Purchases],Table13[[#This Row],[Total Number of Purchases]])*5,0)</f>
        <v>1</v>
      </c>
      <c r="AM1293" s="15">
        <f>ROUNDUP(_xlfn.PERCENTRANK.INC(Table13[Total Spend],Table13[[#This Row],[Total Spend]])*5,0)</f>
        <v>2</v>
      </c>
      <c r="AN1293" s="15" t="str">
        <f>Table13[[#This Row],[Recency Score]]&amp;Table13[[#This Row],[Frequency Score]]&amp;Table13[[#This Row],[Monetary Score]]</f>
        <v>112</v>
      </c>
      <c r="AO1293" s="15" t="str">
        <f>IF(AN1293="555","Champions",
IF(AND(LEFT(AN1293,1)="5", MID(AN1293,2,1)&gt;="3"),"Loyal Customers",
IF(MID(AN1293,2,1)="5","Frequent Buyers",
IF(RIGHT(AN1293,1)="5","Big Spenders",
IF(LEFT(AN1293,1)="4","Potential Loyalists",
IF(LEFT(AN1293,1)="3","Needs Attention",
IF(LEFT(AN1293,1)="2","About to Sleep",
IF(LEFT(AN1293,1)="1","Lost",
IF(LEFT(AN1293,1)&lt;="2","At Risk","Others")))))))))</f>
        <v>Lost</v>
      </c>
    </row>
    <row r="1294" spans="1:41" x14ac:dyDescent="0.3">
      <c r="A1294">
        <v>5043</v>
      </c>
      <c r="B1294">
        <v>1951</v>
      </c>
      <c r="C1294" t="s">
        <v>44</v>
      </c>
      <c r="D1294" t="s">
        <v>33</v>
      </c>
      <c r="E1294">
        <v>26997</v>
      </c>
      <c r="F1294">
        <v>0</v>
      </c>
      <c r="G1294">
        <v>0</v>
      </c>
      <c r="H1294" s="1">
        <v>41218</v>
      </c>
      <c r="I1294">
        <v>89</v>
      </c>
      <c r="J1294">
        <v>7</v>
      </c>
      <c r="K1294">
        <v>23</v>
      </c>
      <c r="L1294">
        <v>78</v>
      </c>
      <c r="M1294">
        <v>133</v>
      </c>
      <c r="N1294">
        <v>49</v>
      </c>
      <c r="O1294">
        <v>144</v>
      </c>
      <c r="P1294">
        <v>2</v>
      </c>
      <c r="Q1294">
        <v>4</v>
      </c>
      <c r="R1294">
        <v>2</v>
      </c>
      <c r="S1294">
        <v>5</v>
      </c>
      <c r="T1294">
        <v>7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 t="s">
        <v>30</v>
      </c>
      <c r="AC1294" s="13">
        <f>SUM(Table13[[#This Row],[MntWines]:[MntGoldProds]])</f>
        <v>434</v>
      </c>
      <c r="AD1294" s="13">
        <f>AVERAGE(Table13[[#This Row],[MntWines]:[MntGoldProds]])</f>
        <v>72.333333333333329</v>
      </c>
      <c r="AG1294">
        <f>SUM(Table13[[#This Row],[NumDealsPurchases]:[NumStorePurchases]])</f>
        <v>13</v>
      </c>
      <c r="AH1294" s="14">
        <f>44232-Table13[[#This Row],[Dt_Customer]]</f>
        <v>3014</v>
      </c>
      <c r="AJ1294" s="13">
        <f>Table13[[#This Row],[NumDealsPurchases]]/Table13[[#This Row],[Total Number of Purchases]]*100</f>
        <v>15.384615384615385</v>
      </c>
      <c r="AK1294">
        <f>6-ROUNDUP(_xlfn.PERCENTRANK.INC(Table13[Recency],Table13[[#This Row],[Recency]])*5, 0)</f>
        <v>1</v>
      </c>
      <c r="AL1294" s="15">
        <f>ROUNDUP(_xlfn.PERCENTRANK.INC(Table13[Total Number of Purchases],Table13[[#This Row],[Total Number of Purchases]])*5,0)</f>
        <v>3</v>
      </c>
      <c r="AM1294" s="15">
        <f>ROUNDUP(_xlfn.PERCENTRANK.INC(Table13[Total Spend],Table13[[#This Row],[Total Spend]])*5,0)</f>
        <v>3</v>
      </c>
      <c r="AN1294" s="15" t="str">
        <f>Table13[[#This Row],[Recency Score]]&amp;Table13[[#This Row],[Frequency Score]]&amp;Table13[[#This Row],[Monetary Score]]</f>
        <v>133</v>
      </c>
      <c r="AO1294" s="15" t="str">
        <f>IF(AN1294="555","Champions",
IF(AND(LEFT(AN1294,1)="5", MID(AN1294,2,1)&gt;="3"),"Loyal Customers",
IF(MID(AN1294,2,1)="5","Frequent Buyers",
IF(RIGHT(AN1294,1)="5","Big Spenders",
IF(LEFT(AN1294,1)="4","Potential Loyalists",
IF(LEFT(AN1294,1)="3","Needs Attention",
IF(LEFT(AN1294,1)="2","About to Sleep",
IF(LEFT(AN1294,1)="1","Lost",
IF(LEFT(AN1294,1)&lt;="2","At Risk","Others")))))))))</f>
        <v>Lost</v>
      </c>
    </row>
    <row r="1295" spans="1:41" x14ac:dyDescent="0.3">
      <c r="A1295">
        <v>2278</v>
      </c>
      <c r="B1295">
        <v>1985</v>
      </c>
      <c r="C1295" t="s">
        <v>38</v>
      </c>
      <c r="D1295" t="s">
        <v>31</v>
      </c>
      <c r="E1295">
        <v>33812</v>
      </c>
      <c r="F1295">
        <v>1</v>
      </c>
      <c r="G1295">
        <v>0</v>
      </c>
      <c r="H1295" s="1">
        <v>41216</v>
      </c>
      <c r="I1295">
        <v>86</v>
      </c>
      <c r="J1295">
        <v>4</v>
      </c>
      <c r="K1295">
        <v>17</v>
      </c>
      <c r="L1295">
        <v>19</v>
      </c>
      <c r="M1295">
        <v>30</v>
      </c>
      <c r="N1295">
        <v>24</v>
      </c>
      <c r="O1295">
        <v>39</v>
      </c>
      <c r="P1295">
        <v>2</v>
      </c>
      <c r="Q1295">
        <v>2</v>
      </c>
      <c r="R1295">
        <v>1</v>
      </c>
      <c r="S1295">
        <v>3</v>
      </c>
      <c r="T1295">
        <v>6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 t="s">
        <v>34</v>
      </c>
      <c r="AC1295" s="13">
        <f>SUM(Table13[[#This Row],[MntWines]:[MntGoldProds]])</f>
        <v>133</v>
      </c>
      <c r="AD1295" s="13">
        <f>AVERAGE(Table13[[#This Row],[MntWines]:[MntGoldProds]])</f>
        <v>22.166666666666668</v>
      </c>
      <c r="AG1295">
        <f>SUM(Table13[[#This Row],[NumDealsPurchases]:[NumStorePurchases]])</f>
        <v>8</v>
      </c>
      <c r="AH1295" s="14">
        <f>44232-Table13[[#This Row],[Dt_Customer]]</f>
        <v>3016</v>
      </c>
      <c r="AJ1295" s="13">
        <f>Table13[[#This Row],[NumDealsPurchases]]/Table13[[#This Row],[Total Number of Purchases]]*100</f>
        <v>25</v>
      </c>
      <c r="AK1295">
        <f>6-ROUNDUP(_xlfn.PERCENTRANK.INC(Table13[Recency],Table13[[#This Row],[Recency]])*5, 0)</f>
        <v>1</v>
      </c>
      <c r="AL1295" s="15">
        <f>ROUNDUP(_xlfn.PERCENTRANK.INC(Table13[Total Number of Purchases],Table13[[#This Row],[Total Number of Purchases]])*5,0)</f>
        <v>2</v>
      </c>
      <c r="AM1295" s="15">
        <f>ROUNDUP(_xlfn.PERCENTRANK.INC(Table13[Total Spend],Table13[[#This Row],[Total Spend]])*5,0)</f>
        <v>2</v>
      </c>
      <c r="AN1295" s="15" t="str">
        <f>Table13[[#This Row],[Recency Score]]&amp;Table13[[#This Row],[Frequency Score]]&amp;Table13[[#This Row],[Monetary Score]]</f>
        <v>122</v>
      </c>
      <c r="AO1295" s="15" t="str">
        <f>IF(AN1295="555","Champions",
IF(AND(LEFT(AN1295,1)="5", MID(AN1295,2,1)&gt;="3"),"Loyal Customers",
IF(MID(AN1295,2,1)="5","Frequent Buyers",
IF(RIGHT(AN1295,1)="5","Big Spenders",
IF(LEFT(AN1295,1)="4","Potential Loyalists",
IF(LEFT(AN1295,1)="3","Needs Attention",
IF(LEFT(AN1295,1)="2","About to Sleep",
IF(LEFT(AN1295,1)="1","Lost",
IF(LEFT(AN1295,1)&lt;="2","At Risk","Others")))))))))</f>
        <v>Lost</v>
      </c>
    </row>
    <row r="1296" spans="1:41" x14ac:dyDescent="0.3">
      <c r="A1296">
        <v>6730</v>
      </c>
      <c r="B1296">
        <v>1954</v>
      </c>
      <c r="C1296" t="s">
        <v>28</v>
      </c>
      <c r="D1296" t="s">
        <v>33</v>
      </c>
      <c r="E1296">
        <v>38998</v>
      </c>
      <c r="F1296">
        <v>1</v>
      </c>
      <c r="G1296">
        <v>1</v>
      </c>
      <c r="H1296" s="1">
        <v>41216</v>
      </c>
      <c r="I1296">
        <v>92</v>
      </c>
      <c r="J1296">
        <v>34</v>
      </c>
      <c r="K1296">
        <v>1</v>
      </c>
      <c r="L1296">
        <v>14</v>
      </c>
      <c r="M1296">
        <v>0</v>
      </c>
      <c r="N1296">
        <v>0</v>
      </c>
      <c r="O1296">
        <v>5</v>
      </c>
      <c r="P1296">
        <v>3</v>
      </c>
      <c r="Q1296">
        <v>2</v>
      </c>
      <c r="R1296">
        <v>0</v>
      </c>
      <c r="S1296">
        <v>3</v>
      </c>
      <c r="T1296">
        <v>8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 t="s">
        <v>30</v>
      </c>
      <c r="AC1296" s="13">
        <f>SUM(Table13[[#This Row],[MntWines]:[MntGoldProds]])</f>
        <v>54</v>
      </c>
      <c r="AD1296" s="13">
        <f>AVERAGE(Table13[[#This Row],[MntWines]:[MntGoldProds]])</f>
        <v>9</v>
      </c>
      <c r="AG1296">
        <f>SUM(Table13[[#This Row],[NumDealsPurchases]:[NumStorePurchases]])</f>
        <v>8</v>
      </c>
      <c r="AH1296" s="14">
        <f>44232-Table13[[#This Row],[Dt_Customer]]</f>
        <v>3016</v>
      </c>
      <c r="AJ1296" s="13">
        <f>Table13[[#This Row],[NumDealsPurchases]]/Table13[[#This Row],[Total Number of Purchases]]*100</f>
        <v>37.5</v>
      </c>
      <c r="AK1296">
        <f>6-ROUNDUP(_xlfn.PERCENTRANK.INC(Table13[Recency],Table13[[#This Row],[Recency]])*5, 0)</f>
        <v>1</v>
      </c>
      <c r="AL1296" s="15">
        <f>ROUNDUP(_xlfn.PERCENTRANK.INC(Table13[Total Number of Purchases],Table13[[#This Row],[Total Number of Purchases]])*5,0)</f>
        <v>2</v>
      </c>
      <c r="AM1296" s="15">
        <f>ROUNDUP(_xlfn.PERCENTRANK.INC(Table13[Total Spend],Table13[[#This Row],[Total Spend]])*5,0)</f>
        <v>1</v>
      </c>
      <c r="AN1296" s="15" t="str">
        <f>Table13[[#This Row],[Recency Score]]&amp;Table13[[#This Row],[Frequency Score]]&amp;Table13[[#This Row],[Monetary Score]]</f>
        <v>121</v>
      </c>
      <c r="AO1296" s="15" t="str">
        <f>IF(AN1296="555","Champions",
IF(AND(LEFT(AN1296,1)="5", MID(AN1296,2,1)&gt;="3"),"Loyal Customers",
IF(MID(AN1296,2,1)="5","Frequent Buyers",
IF(RIGHT(AN1296,1)="5","Big Spenders",
IF(LEFT(AN1296,1)="4","Potential Loyalists",
IF(LEFT(AN1296,1)="3","Needs Attention",
IF(LEFT(AN1296,1)="2","About to Sleep",
IF(LEFT(AN1296,1)="1","Lost",
IF(LEFT(AN1296,1)&lt;="2","At Risk","Others")))))))))</f>
        <v>Lost</v>
      </c>
    </row>
    <row r="1297" spans="1:41" x14ac:dyDescent="0.3">
      <c r="A1297">
        <v>9916</v>
      </c>
      <c r="B1297">
        <v>1954</v>
      </c>
      <c r="C1297" t="s">
        <v>28</v>
      </c>
      <c r="D1297" t="s">
        <v>33</v>
      </c>
      <c r="E1297">
        <v>38998</v>
      </c>
      <c r="F1297">
        <v>1</v>
      </c>
      <c r="G1297">
        <v>1</v>
      </c>
      <c r="H1297" s="1">
        <v>41216</v>
      </c>
      <c r="I1297">
        <v>92</v>
      </c>
      <c r="J1297">
        <v>34</v>
      </c>
      <c r="K1297">
        <v>1</v>
      </c>
      <c r="L1297">
        <v>14</v>
      </c>
      <c r="M1297">
        <v>0</v>
      </c>
      <c r="N1297">
        <v>0</v>
      </c>
      <c r="O1297">
        <v>5</v>
      </c>
      <c r="P1297">
        <v>3</v>
      </c>
      <c r="Q1297">
        <v>2</v>
      </c>
      <c r="R1297">
        <v>0</v>
      </c>
      <c r="S1297">
        <v>3</v>
      </c>
      <c r="T1297">
        <v>8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 t="s">
        <v>43</v>
      </c>
      <c r="AC1297" s="13">
        <f>SUM(Table13[[#This Row],[MntWines]:[MntGoldProds]])</f>
        <v>54</v>
      </c>
      <c r="AD1297" s="13">
        <f>AVERAGE(Table13[[#This Row],[MntWines]:[MntGoldProds]])</f>
        <v>9</v>
      </c>
      <c r="AG1297">
        <f>SUM(Table13[[#This Row],[NumDealsPurchases]:[NumStorePurchases]])</f>
        <v>8</v>
      </c>
      <c r="AH1297" s="14">
        <f>44232-Table13[[#This Row],[Dt_Customer]]</f>
        <v>3016</v>
      </c>
      <c r="AJ1297" s="13">
        <f>Table13[[#This Row],[NumDealsPurchases]]/Table13[[#This Row],[Total Number of Purchases]]*100</f>
        <v>37.5</v>
      </c>
      <c r="AK1297">
        <f>6-ROUNDUP(_xlfn.PERCENTRANK.INC(Table13[Recency],Table13[[#This Row],[Recency]])*5, 0)</f>
        <v>1</v>
      </c>
      <c r="AL1297" s="15">
        <f>ROUNDUP(_xlfn.PERCENTRANK.INC(Table13[Total Number of Purchases],Table13[[#This Row],[Total Number of Purchases]])*5,0)</f>
        <v>2</v>
      </c>
      <c r="AM1297" s="15">
        <f>ROUNDUP(_xlfn.PERCENTRANK.INC(Table13[Total Spend],Table13[[#This Row],[Total Spend]])*5,0)</f>
        <v>1</v>
      </c>
      <c r="AN1297" s="15" t="str">
        <f>Table13[[#This Row],[Recency Score]]&amp;Table13[[#This Row],[Frequency Score]]&amp;Table13[[#This Row],[Monetary Score]]</f>
        <v>121</v>
      </c>
      <c r="AO1297" s="15" t="str">
        <f>IF(AN1297="555","Champions",
IF(AND(LEFT(AN1297,1)="5", MID(AN1297,2,1)&gt;="3"),"Loyal Customers",
IF(MID(AN1297,2,1)="5","Frequent Buyers",
IF(RIGHT(AN1297,1)="5","Big Spenders",
IF(LEFT(AN1297,1)="4","Potential Loyalists",
IF(LEFT(AN1297,1)="3","Needs Attention",
IF(LEFT(AN1297,1)="2","About to Sleep",
IF(LEFT(AN1297,1)="1","Lost",
IF(LEFT(AN1297,1)&lt;="2","At Risk","Others")))))))))</f>
        <v>Lost</v>
      </c>
    </row>
    <row r="1298" spans="1:41" x14ac:dyDescent="0.3">
      <c r="A1298">
        <v>955</v>
      </c>
      <c r="B1298">
        <v>1962</v>
      </c>
      <c r="C1298" t="s">
        <v>41</v>
      </c>
      <c r="D1298" t="s">
        <v>35</v>
      </c>
      <c r="E1298">
        <v>47175</v>
      </c>
      <c r="F1298">
        <v>1</v>
      </c>
      <c r="G1298">
        <v>1</v>
      </c>
      <c r="H1298" s="1">
        <v>41210</v>
      </c>
      <c r="I1298">
        <v>81</v>
      </c>
      <c r="J1298">
        <v>167</v>
      </c>
      <c r="K1298">
        <v>2</v>
      </c>
      <c r="L1298">
        <v>44</v>
      </c>
      <c r="M1298">
        <v>6</v>
      </c>
      <c r="N1298">
        <v>2</v>
      </c>
      <c r="O1298">
        <v>19</v>
      </c>
      <c r="P1298">
        <v>7</v>
      </c>
      <c r="Q1298">
        <v>4</v>
      </c>
      <c r="R1298">
        <v>2</v>
      </c>
      <c r="S1298">
        <v>4</v>
      </c>
      <c r="T1298">
        <v>8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1</v>
      </c>
      <c r="AA1298">
        <v>0</v>
      </c>
      <c r="AB1298" t="s">
        <v>43</v>
      </c>
      <c r="AC1298" s="13">
        <f>SUM(Table13[[#This Row],[MntWines]:[MntGoldProds]])</f>
        <v>240</v>
      </c>
      <c r="AD1298" s="13">
        <f>AVERAGE(Table13[[#This Row],[MntWines]:[MntGoldProds]])</f>
        <v>40</v>
      </c>
      <c r="AG1298">
        <f>SUM(Table13[[#This Row],[NumDealsPurchases]:[NumStorePurchases]])</f>
        <v>17</v>
      </c>
      <c r="AH1298" s="14">
        <f>44232-Table13[[#This Row],[Dt_Customer]]</f>
        <v>3022</v>
      </c>
      <c r="AJ1298" s="13">
        <f>Table13[[#This Row],[NumDealsPurchases]]/Table13[[#This Row],[Total Number of Purchases]]*100</f>
        <v>41.17647058823529</v>
      </c>
      <c r="AK1298">
        <f>6-ROUNDUP(_xlfn.PERCENTRANK.INC(Table13[Recency],Table13[[#This Row],[Recency]])*5, 0)</f>
        <v>1</v>
      </c>
      <c r="AL1298" s="15">
        <f>ROUNDUP(_xlfn.PERCENTRANK.INC(Table13[Total Number of Purchases],Table13[[#This Row],[Total Number of Purchases]])*5,0)</f>
        <v>3</v>
      </c>
      <c r="AM1298" s="15">
        <f>ROUNDUP(_xlfn.PERCENTRANK.INC(Table13[Total Spend],Table13[[#This Row],[Total Spend]])*5,0)</f>
        <v>3</v>
      </c>
      <c r="AN1298" s="15" t="str">
        <f>Table13[[#This Row],[Recency Score]]&amp;Table13[[#This Row],[Frequency Score]]&amp;Table13[[#This Row],[Monetary Score]]</f>
        <v>133</v>
      </c>
      <c r="AO1298" s="15" t="str">
        <f>IF(AN1298="555","Champions",
IF(AND(LEFT(AN1298,1)="5", MID(AN1298,2,1)&gt;="3"),"Loyal Customers",
IF(MID(AN1298,2,1)="5","Frequent Buyers",
IF(RIGHT(AN1298,1)="5","Big Spenders",
IF(LEFT(AN1298,1)="4","Potential Loyalists",
IF(LEFT(AN1298,1)="3","Needs Attention",
IF(LEFT(AN1298,1)="2","About to Sleep",
IF(LEFT(AN1298,1)="1","Lost",
IF(LEFT(AN1298,1)&lt;="2","At Risk","Others")))))))))</f>
        <v>Lost</v>
      </c>
    </row>
    <row r="1299" spans="1:41" x14ac:dyDescent="0.3">
      <c r="A1299">
        <v>3921</v>
      </c>
      <c r="B1299">
        <v>1952</v>
      </c>
      <c r="C1299" t="s">
        <v>38</v>
      </c>
      <c r="D1299" t="s">
        <v>42</v>
      </c>
      <c r="E1299">
        <v>28457</v>
      </c>
      <c r="F1299">
        <v>0</v>
      </c>
      <c r="G1299">
        <v>0</v>
      </c>
      <c r="H1299" s="1">
        <v>41210</v>
      </c>
      <c r="I1299">
        <v>96</v>
      </c>
      <c r="J1299">
        <v>24</v>
      </c>
      <c r="K1299">
        <v>1</v>
      </c>
      <c r="L1299">
        <v>108</v>
      </c>
      <c r="M1299">
        <v>29</v>
      </c>
      <c r="N1299">
        <v>29</v>
      </c>
      <c r="O1299">
        <v>14</v>
      </c>
      <c r="P1299">
        <v>1</v>
      </c>
      <c r="Q1299">
        <v>4</v>
      </c>
      <c r="R1299">
        <v>1</v>
      </c>
      <c r="S1299">
        <v>4</v>
      </c>
      <c r="T1299">
        <v>8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 t="s">
        <v>30</v>
      </c>
      <c r="AC1299" s="13">
        <f>SUM(Table13[[#This Row],[MntWines]:[MntGoldProds]])</f>
        <v>205</v>
      </c>
      <c r="AD1299" s="13">
        <f>AVERAGE(Table13[[#This Row],[MntWines]:[MntGoldProds]])</f>
        <v>34.166666666666664</v>
      </c>
      <c r="AG1299">
        <f>SUM(Table13[[#This Row],[NumDealsPurchases]:[NumStorePurchases]])</f>
        <v>10</v>
      </c>
      <c r="AH1299" s="14">
        <f>44232-Table13[[#This Row],[Dt_Customer]]</f>
        <v>3022</v>
      </c>
      <c r="AJ1299" s="13">
        <f>Table13[[#This Row],[NumDealsPurchases]]/Table13[[#This Row],[Total Number of Purchases]]*100</f>
        <v>10</v>
      </c>
      <c r="AK1299">
        <f>6-ROUNDUP(_xlfn.PERCENTRANK.INC(Table13[Recency],Table13[[#This Row],[Recency]])*5, 0)</f>
        <v>1</v>
      </c>
      <c r="AL1299" s="15">
        <f>ROUNDUP(_xlfn.PERCENTRANK.INC(Table13[Total Number of Purchases],Table13[[#This Row],[Total Number of Purchases]])*5,0)</f>
        <v>2</v>
      </c>
      <c r="AM1299" s="15">
        <f>ROUNDUP(_xlfn.PERCENTRANK.INC(Table13[Total Spend],Table13[[#This Row],[Total Spend]])*5,0)</f>
        <v>3</v>
      </c>
      <c r="AN1299" s="15" t="str">
        <f>Table13[[#This Row],[Recency Score]]&amp;Table13[[#This Row],[Frequency Score]]&amp;Table13[[#This Row],[Monetary Score]]</f>
        <v>123</v>
      </c>
      <c r="AO1299" s="15" t="str">
        <f>IF(AN1299="555","Champions",
IF(AND(LEFT(AN1299,1)="5", MID(AN1299,2,1)&gt;="3"),"Loyal Customers",
IF(MID(AN1299,2,1)="5","Frequent Buyers",
IF(RIGHT(AN1299,1)="5","Big Spenders",
IF(LEFT(AN1299,1)="4","Potential Loyalists",
IF(LEFT(AN1299,1)="3","Needs Attention",
IF(LEFT(AN1299,1)="2","About to Sleep",
IF(LEFT(AN1299,1)="1","Lost",
IF(LEFT(AN1299,1)&lt;="2","At Risk","Others")))))))))</f>
        <v>Lost</v>
      </c>
    </row>
    <row r="1300" spans="1:41" x14ac:dyDescent="0.3">
      <c r="A1300">
        <v>7375</v>
      </c>
      <c r="B1300">
        <v>1976</v>
      </c>
      <c r="C1300" t="s">
        <v>28</v>
      </c>
      <c r="D1300" t="s">
        <v>35</v>
      </c>
      <c r="E1300">
        <v>51369</v>
      </c>
      <c r="F1300">
        <v>0</v>
      </c>
      <c r="G1300">
        <v>1</v>
      </c>
      <c r="H1300" s="1">
        <v>41207</v>
      </c>
      <c r="I1300">
        <v>84</v>
      </c>
      <c r="J1300">
        <v>297</v>
      </c>
      <c r="K1300">
        <v>7</v>
      </c>
      <c r="L1300">
        <v>79</v>
      </c>
      <c r="M1300">
        <v>0</v>
      </c>
      <c r="N1300">
        <v>11</v>
      </c>
      <c r="O1300">
        <v>182</v>
      </c>
      <c r="P1300">
        <v>2</v>
      </c>
      <c r="Q1300">
        <v>8</v>
      </c>
      <c r="R1300">
        <v>2</v>
      </c>
      <c r="S1300">
        <v>4</v>
      </c>
      <c r="T1300">
        <v>8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 t="s">
        <v>43</v>
      </c>
      <c r="AC1300" s="13">
        <f>SUM(Table13[[#This Row],[MntWines]:[MntGoldProds]])</f>
        <v>576</v>
      </c>
      <c r="AD1300" s="13">
        <f>AVERAGE(Table13[[#This Row],[MntWines]:[MntGoldProds]])</f>
        <v>96</v>
      </c>
      <c r="AG1300">
        <f>SUM(Table13[[#This Row],[NumDealsPurchases]:[NumStorePurchases]])</f>
        <v>16</v>
      </c>
      <c r="AH1300" s="14">
        <f>44232-Table13[[#This Row],[Dt_Customer]]</f>
        <v>3025</v>
      </c>
      <c r="AJ1300" s="13">
        <f>Table13[[#This Row],[NumDealsPurchases]]/Table13[[#This Row],[Total Number of Purchases]]*100</f>
        <v>12.5</v>
      </c>
      <c r="AK1300">
        <f>6-ROUNDUP(_xlfn.PERCENTRANK.INC(Table13[Recency],Table13[[#This Row],[Recency]])*5, 0)</f>
        <v>1</v>
      </c>
      <c r="AL1300" s="15">
        <f>ROUNDUP(_xlfn.PERCENTRANK.INC(Table13[Total Number of Purchases],Table13[[#This Row],[Total Number of Purchases]])*5,0)</f>
        <v>3</v>
      </c>
      <c r="AM1300" s="15">
        <f>ROUNDUP(_xlfn.PERCENTRANK.INC(Table13[Total Spend],Table13[[#This Row],[Total Spend]])*5,0)</f>
        <v>3</v>
      </c>
      <c r="AN1300" s="15" t="str">
        <f>Table13[[#This Row],[Recency Score]]&amp;Table13[[#This Row],[Frequency Score]]&amp;Table13[[#This Row],[Monetary Score]]</f>
        <v>133</v>
      </c>
      <c r="AO1300" s="15" t="str">
        <f>IF(AN1300="555","Champions",
IF(AND(LEFT(AN1300,1)="5", MID(AN1300,2,1)&gt;="3"),"Loyal Customers",
IF(MID(AN1300,2,1)="5","Frequent Buyers",
IF(RIGHT(AN1300,1)="5","Big Spenders",
IF(LEFT(AN1300,1)="4","Potential Loyalists",
IF(LEFT(AN1300,1)="3","Needs Attention",
IF(LEFT(AN1300,1)="2","About to Sleep",
IF(LEFT(AN1300,1)="1","Lost",
IF(LEFT(AN1300,1)&lt;="2","At Risk","Others")))))))))</f>
        <v>Lost</v>
      </c>
    </row>
    <row r="1301" spans="1:41" x14ac:dyDescent="0.3">
      <c r="A1301">
        <v>10144</v>
      </c>
      <c r="B1301">
        <v>1976</v>
      </c>
      <c r="C1301" t="s">
        <v>28</v>
      </c>
      <c r="D1301" t="s">
        <v>35</v>
      </c>
      <c r="E1301">
        <v>51369</v>
      </c>
      <c r="F1301">
        <v>0</v>
      </c>
      <c r="G1301">
        <v>1</v>
      </c>
      <c r="H1301" s="1">
        <v>41207</v>
      </c>
      <c r="I1301">
        <v>84</v>
      </c>
      <c r="J1301">
        <v>297</v>
      </c>
      <c r="K1301">
        <v>7</v>
      </c>
      <c r="L1301">
        <v>79</v>
      </c>
      <c r="M1301">
        <v>0</v>
      </c>
      <c r="N1301">
        <v>11</v>
      </c>
      <c r="O1301">
        <v>182</v>
      </c>
      <c r="P1301">
        <v>2</v>
      </c>
      <c r="Q1301">
        <v>8</v>
      </c>
      <c r="R1301">
        <v>2</v>
      </c>
      <c r="S1301">
        <v>4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 t="s">
        <v>43</v>
      </c>
      <c r="AC1301" s="13">
        <f>SUM(Table13[[#This Row],[MntWines]:[MntGoldProds]])</f>
        <v>576</v>
      </c>
      <c r="AD1301" s="13">
        <f>AVERAGE(Table13[[#This Row],[MntWines]:[MntGoldProds]])</f>
        <v>96</v>
      </c>
      <c r="AG1301">
        <f>SUM(Table13[[#This Row],[NumDealsPurchases]:[NumStorePurchases]])</f>
        <v>16</v>
      </c>
      <c r="AH1301" s="14">
        <f>44232-Table13[[#This Row],[Dt_Customer]]</f>
        <v>3025</v>
      </c>
      <c r="AJ1301" s="13">
        <f>Table13[[#This Row],[NumDealsPurchases]]/Table13[[#This Row],[Total Number of Purchases]]*100</f>
        <v>12.5</v>
      </c>
      <c r="AK1301">
        <f>6-ROUNDUP(_xlfn.PERCENTRANK.INC(Table13[Recency],Table13[[#This Row],[Recency]])*5, 0)</f>
        <v>1</v>
      </c>
      <c r="AL1301" s="15">
        <f>ROUNDUP(_xlfn.PERCENTRANK.INC(Table13[Total Number of Purchases],Table13[[#This Row],[Total Number of Purchases]])*5,0)</f>
        <v>3</v>
      </c>
      <c r="AM1301" s="15">
        <f>ROUNDUP(_xlfn.PERCENTRANK.INC(Table13[Total Spend],Table13[[#This Row],[Total Spend]])*5,0)</f>
        <v>3</v>
      </c>
      <c r="AN1301" s="15" t="str">
        <f>Table13[[#This Row],[Recency Score]]&amp;Table13[[#This Row],[Frequency Score]]&amp;Table13[[#This Row],[Monetary Score]]</f>
        <v>133</v>
      </c>
      <c r="AO1301" s="15" t="str">
        <f>IF(AN1301="555","Champions",
IF(AND(LEFT(AN1301,1)="5", MID(AN1301,2,1)&gt;="3"),"Loyal Customers",
IF(MID(AN1301,2,1)="5","Frequent Buyers",
IF(RIGHT(AN1301,1)="5","Big Spenders",
IF(LEFT(AN1301,1)="4","Potential Loyalists",
IF(LEFT(AN1301,1)="3","Needs Attention",
IF(LEFT(AN1301,1)="2","About to Sleep",
IF(LEFT(AN1301,1)="1","Lost",
IF(LEFT(AN1301,1)&lt;="2","At Risk","Others")))))))))</f>
        <v>Lost</v>
      </c>
    </row>
    <row r="1302" spans="1:41" x14ac:dyDescent="0.3">
      <c r="A1302">
        <v>8970</v>
      </c>
      <c r="B1302">
        <v>1972</v>
      </c>
      <c r="C1302" t="s">
        <v>37</v>
      </c>
      <c r="D1302" t="s">
        <v>33</v>
      </c>
      <c r="E1302">
        <v>62010</v>
      </c>
      <c r="F1302">
        <v>0</v>
      </c>
      <c r="G1302">
        <v>1</v>
      </c>
      <c r="H1302" s="1">
        <v>41205</v>
      </c>
      <c r="I1302">
        <v>93</v>
      </c>
      <c r="J1302">
        <v>371</v>
      </c>
      <c r="K1302">
        <v>22</v>
      </c>
      <c r="L1302">
        <v>39</v>
      </c>
      <c r="M1302">
        <v>6</v>
      </c>
      <c r="N1302">
        <v>0</v>
      </c>
      <c r="O1302">
        <v>92</v>
      </c>
      <c r="P1302">
        <v>4</v>
      </c>
      <c r="Q1302">
        <v>6</v>
      </c>
      <c r="R1302">
        <v>2</v>
      </c>
      <c r="S1302">
        <v>7</v>
      </c>
      <c r="T1302">
        <v>5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 t="s">
        <v>30</v>
      </c>
      <c r="AC1302" s="13">
        <f>SUM(Table13[[#This Row],[MntWines]:[MntGoldProds]])</f>
        <v>530</v>
      </c>
      <c r="AD1302" s="13">
        <f>AVERAGE(Table13[[#This Row],[MntWines]:[MntGoldProds]])</f>
        <v>88.333333333333329</v>
      </c>
      <c r="AG1302">
        <f>SUM(Table13[[#This Row],[NumDealsPurchases]:[NumStorePurchases]])</f>
        <v>19</v>
      </c>
      <c r="AH1302" s="14">
        <f>44232-Table13[[#This Row],[Dt_Customer]]</f>
        <v>3027</v>
      </c>
      <c r="AJ1302" s="13">
        <f>Table13[[#This Row],[NumDealsPurchases]]/Table13[[#This Row],[Total Number of Purchases]]*100</f>
        <v>21.052631578947366</v>
      </c>
      <c r="AK1302">
        <f>6-ROUNDUP(_xlfn.PERCENTRANK.INC(Table13[Recency],Table13[[#This Row],[Recency]])*5, 0)</f>
        <v>1</v>
      </c>
      <c r="AL1302" s="15">
        <f>ROUNDUP(_xlfn.PERCENTRANK.INC(Table13[Total Number of Purchases],Table13[[#This Row],[Total Number of Purchases]])*5,0)</f>
        <v>4</v>
      </c>
      <c r="AM1302" s="15">
        <f>ROUNDUP(_xlfn.PERCENTRANK.INC(Table13[Total Spend],Table13[[#This Row],[Total Spend]])*5,0)</f>
        <v>3</v>
      </c>
      <c r="AN1302" s="15" t="str">
        <f>Table13[[#This Row],[Recency Score]]&amp;Table13[[#This Row],[Frequency Score]]&amp;Table13[[#This Row],[Monetary Score]]</f>
        <v>143</v>
      </c>
      <c r="AO1302" s="15" t="str">
        <f>IF(AN1302="555","Champions",
IF(AND(LEFT(AN1302,1)="5", MID(AN1302,2,1)&gt;="3"),"Loyal Customers",
IF(MID(AN1302,2,1)="5","Frequent Buyers",
IF(RIGHT(AN1302,1)="5","Big Spenders",
IF(LEFT(AN1302,1)="4","Potential Loyalists",
IF(LEFT(AN1302,1)="3","Needs Attention",
IF(LEFT(AN1302,1)="2","About to Sleep",
IF(LEFT(AN1302,1)="1","Lost",
IF(LEFT(AN1302,1)&lt;="2","At Risk","Others")))))))))</f>
        <v>Lost</v>
      </c>
    </row>
    <row r="1303" spans="1:41" x14ac:dyDescent="0.3">
      <c r="A1303">
        <v>3406</v>
      </c>
      <c r="B1303">
        <v>1964</v>
      </c>
      <c r="C1303" t="s">
        <v>28</v>
      </c>
      <c r="D1303" t="s">
        <v>31</v>
      </c>
      <c r="E1303">
        <v>45989</v>
      </c>
      <c r="F1303">
        <v>0</v>
      </c>
      <c r="G1303">
        <v>1</v>
      </c>
      <c r="H1303" s="1">
        <v>41204</v>
      </c>
      <c r="I1303">
        <v>97</v>
      </c>
      <c r="J1303">
        <v>138</v>
      </c>
      <c r="K1303">
        <v>33</v>
      </c>
      <c r="L1303">
        <v>87</v>
      </c>
      <c r="M1303">
        <v>28</v>
      </c>
      <c r="N1303">
        <v>24</v>
      </c>
      <c r="O1303">
        <v>12</v>
      </c>
      <c r="P1303">
        <v>4</v>
      </c>
      <c r="Q1303">
        <v>3</v>
      </c>
      <c r="R1303">
        <v>2</v>
      </c>
      <c r="S1303">
        <v>7</v>
      </c>
      <c r="T1303">
        <v>3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 t="s">
        <v>43</v>
      </c>
      <c r="AC1303" s="13">
        <f>SUM(Table13[[#This Row],[MntWines]:[MntGoldProds]])</f>
        <v>322</v>
      </c>
      <c r="AD1303" s="13">
        <f>AVERAGE(Table13[[#This Row],[MntWines]:[MntGoldProds]])</f>
        <v>53.666666666666664</v>
      </c>
      <c r="AG1303">
        <f>SUM(Table13[[#This Row],[NumDealsPurchases]:[NumStorePurchases]])</f>
        <v>16</v>
      </c>
      <c r="AH1303" s="14">
        <f>44232-Table13[[#This Row],[Dt_Customer]]</f>
        <v>3028</v>
      </c>
      <c r="AJ1303" s="13">
        <f>Table13[[#This Row],[NumDealsPurchases]]/Table13[[#This Row],[Total Number of Purchases]]*100</f>
        <v>25</v>
      </c>
      <c r="AK1303">
        <f>6-ROUNDUP(_xlfn.PERCENTRANK.INC(Table13[Recency],Table13[[#This Row],[Recency]])*5, 0)</f>
        <v>1</v>
      </c>
      <c r="AL1303" s="15">
        <f>ROUNDUP(_xlfn.PERCENTRANK.INC(Table13[Total Number of Purchases],Table13[[#This Row],[Total Number of Purchases]])*5,0)</f>
        <v>3</v>
      </c>
      <c r="AM1303" s="15">
        <f>ROUNDUP(_xlfn.PERCENTRANK.INC(Table13[Total Spend],Table13[[#This Row],[Total Spend]])*5,0)</f>
        <v>3</v>
      </c>
      <c r="AN1303" s="15" t="str">
        <f>Table13[[#This Row],[Recency Score]]&amp;Table13[[#This Row],[Frequency Score]]&amp;Table13[[#This Row],[Monetary Score]]</f>
        <v>133</v>
      </c>
      <c r="AO1303" s="15" t="str">
        <f>IF(AN1303="555","Champions",
IF(AND(LEFT(AN1303,1)="5", MID(AN1303,2,1)&gt;="3"),"Loyal Customers",
IF(MID(AN1303,2,1)="5","Frequent Buyers",
IF(RIGHT(AN1303,1)="5","Big Spenders",
IF(LEFT(AN1303,1)="4","Potential Loyalists",
IF(LEFT(AN1303,1)="3","Needs Attention",
IF(LEFT(AN1303,1)="2","About to Sleep",
IF(LEFT(AN1303,1)="1","Lost",
IF(LEFT(AN1303,1)&lt;="2","At Risk","Others")))))))))</f>
        <v>Lost</v>
      </c>
    </row>
    <row r="1304" spans="1:41" x14ac:dyDescent="0.3">
      <c r="A1304">
        <v>4042</v>
      </c>
      <c r="B1304">
        <v>1971</v>
      </c>
      <c r="C1304" t="s">
        <v>28</v>
      </c>
      <c r="D1304" t="s">
        <v>29</v>
      </c>
      <c r="E1304">
        <v>43300</v>
      </c>
      <c r="F1304">
        <v>0</v>
      </c>
      <c r="G1304">
        <v>1</v>
      </c>
      <c r="H1304" s="1">
        <v>41195</v>
      </c>
      <c r="I1304">
        <v>87</v>
      </c>
      <c r="J1304">
        <v>91</v>
      </c>
      <c r="K1304">
        <v>3</v>
      </c>
      <c r="L1304">
        <v>52</v>
      </c>
      <c r="M1304">
        <v>2</v>
      </c>
      <c r="N1304">
        <v>1</v>
      </c>
      <c r="O1304">
        <v>31</v>
      </c>
      <c r="P1304">
        <v>3</v>
      </c>
      <c r="Q1304">
        <v>4</v>
      </c>
      <c r="R1304">
        <v>0</v>
      </c>
      <c r="S1304">
        <v>4</v>
      </c>
      <c r="T1304">
        <v>8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 t="s">
        <v>32</v>
      </c>
      <c r="AC1304" s="13">
        <f>SUM(Table13[[#This Row],[MntWines]:[MntGoldProds]])</f>
        <v>180</v>
      </c>
      <c r="AD1304" s="13">
        <f>AVERAGE(Table13[[#This Row],[MntWines]:[MntGoldProds]])</f>
        <v>30</v>
      </c>
      <c r="AG1304">
        <f>SUM(Table13[[#This Row],[NumDealsPurchases]:[NumStorePurchases]])</f>
        <v>11</v>
      </c>
      <c r="AH1304" s="14">
        <f>44232-Table13[[#This Row],[Dt_Customer]]</f>
        <v>3037</v>
      </c>
      <c r="AJ1304" s="13">
        <f>Table13[[#This Row],[NumDealsPurchases]]/Table13[[#This Row],[Total Number of Purchases]]*100</f>
        <v>27.27272727272727</v>
      </c>
      <c r="AK1304">
        <f>6-ROUNDUP(_xlfn.PERCENTRANK.INC(Table13[Recency],Table13[[#This Row],[Recency]])*5, 0)</f>
        <v>1</v>
      </c>
      <c r="AL1304" s="15">
        <f>ROUNDUP(_xlfn.PERCENTRANK.INC(Table13[Total Number of Purchases],Table13[[#This Row],[Total Number of Purchases]])*5,0)</f>
        <v>2</v>
      </c>
      <c r="AM1304" s="15">
        <f>ROUNDUP(_xlfn.PERCENTRANK.INC(Table13[Total Spend],Table13[[#This Row],[Total Spend]])*5,0)</f>
        <v>2</v>
      </c>
      <c r="AN1304" s="15" t="str">
        <f>Table13[[#This Row],[Recency Score]]&amp;Table13[[#This Row],[Frequency Score]]&amp;Table13[[#This Row],[Monetary Score]]</f>
        <v>122</v>
      </c>
      <c r="AO1304" s="15" t="str">
        <f>IF(AN1304="555","Champions",
IF(AND(LEFT(AN1304,1)="5", MID(AN1304,2,1)&gt;="3"),"Loyal Customers",
IF(MID(AN1304,2,1)="5","Frequent Buyers",
IF(RIGHT(AN1304,1)="5","Big Spenders",
IF(LEFT(AN1304,1)="4","Potential Loyalists",
IF(LEFT(AN1304,1)="3","Needs Attention",
IF(LEFT(AN1304,1)="2","About to Sleep",
IF(LEFT(AN1304,1)="1","Lost",
IF(LEFT(AN1304,1)&lt;="2","At Risk","Others")))))))))</f>
        <v>Lost</v>
      </c>
    </row>
    <row r="1305" spans="1:41" x14ac:dyDescent="0.3">
      <c r="A1305">
        <v>9286</v>
      </c>
      <c r="B1305">
        <v>1960</v>
      </c>
      <c r="C1305" t="s">
        <v>41</v>
      </c>
      <c r="D1305" t="s">
        <v>35</v>
      </c>
      <c r="E1305">
        <v>83151</v>
      </c>
      <c r="F1305">
        <v>0</v>
      </c>
      <c r="G1305">
        <v>0</v>
      </c>
      <c r="H1305" s="1">
        <v>41192</v>
      </c>
      <c r="I1305">
        <v>93</v>
      </c>
      <c r="J1305">
        <v>407</v>
      </c>
      <c r="K1305">
        <v>28</v>
      </c>
      <c r="L1305">
        <v>100</v>
      </c>
      <c r="M1305">
        <v>120</v>
      </c>
      <c r="N1305">
        <v>74</v>
      </c>
      <c r="O1305">
        <v>18</v>
      </c>
      <c r="P1305">
        <v>1</v>
      </c>
      <c r="Q1305">
        <v>5</v>
      </c>
      <c r="R1305">
        <v>9</v>
      </c>
      <c r="S1305">
        <v>4</v>
      </c>
      <c r="T1305">
        <v>3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 t="s">
        <v>30</v>
      </c>
      <c r="AC1305" s="13">
        <f>SUM(Table13[[#This Row],[MntWines]:[MntGoldProds]])</f>
        <v>747</v>
      </c>
      <c r="AD1305" s="13">
        <f>AVERAGE(Table13[[#This Row],[MntWines]:[MntGoldProds]])</f>
        <v>124.5</v>
      </c>
      <c r="AG1305">
        <f>SUM(Table13[[#This Row],[NumDealsPurchases]:[NumStorePurchases]])</f>
        <v>19</v>
      </c>
      <c r="AH1305" s="14">
        <f>44232-Table13[[#This Row],[Dt_Customer]]</f>
        <v>3040</v>
      </c>
      <c r="AJ1305" s="13">
        <f>Table13[[#This Row],[NumDealsPurchases]]/Table13[[#This Row],[Total Number of Purchases]]*100</f>
        <v>5.2631578947368416</v>
      </c>
      <c r="AK1305">
        <f>6-ROUNDUP(_xlfn.PERCENTRANK.INC(Table13[Recency],Table13[[#This Row],[Recency]])*5, 0)</f>
        <v>1</v>
      </c>
      <c r="AL1305" s="15">
        <f>ROUNDUP(_xlfn.PERCENTRANK.INC(Table13[Total Number of Purchases],Table13[[#This Row],[Total Number of Purchases]])*5,0)</f>
        <v>4</v>
      </c>
      <c r="AM1305" s="15">
        <f>ROUNDUP(_xlfn.PERCENTRANK.INC(Table13[Total Spend],Table13[[#This Row],[Total Spend]])*5,0)</f>
        <v>4</v>
      </c>
      <c r="AN1305" s="15" t="str">
        <f>Table13[[#This Row],[Recency Score]]&amp;Table13[[#This Row],[Frequency Score]]&amp;Table13[[#This Row],[Monetary Score]]</f>
        <v>144</v>
      </c>
      <c r="AO1305" s="15" t="str">
        <f>IF(AN1305="555","Champions",
IF(AND(LEFT(AN1305,1)="5", MID(AN1305,2,1)&gt;="3"),"Loyal Customers",
IF(MID(AN1305,2,1)="5","Frequent Buyers",
IF(RIGHT(AN1305,1)="5","Big Spenders",
IF(LEFT(AN1305,1)="4","Potential Loyalists",
IF(LEFT(AN1305,1)="3","Needs Attention",
IF(LEFT(AN1305,1)="2","About to Sleep",
IF(LEFT(AN1305,1)="1","Lost",
IF(LEFT(AN1305,1)&lt;="2","At Risk","Others")))))))))</f>
        <v>Lost</v>
      </c>
    </row>
    <row r="1306" spans="1:41" x14ac:dyDescent="0.3">
      <c r="A1306">
        <v>9771</v>
      </c>
      <c r="B1306">
        <v>1988</v>
      </c>
      <c r="C1306" t="s">
        <v>38</v>
      </c>
      <c r="D1306" t="s">
        <v>31</v>
      </c>
      <c r="E1306">
        <v>23331</v>
      </c>
      <c r="F1306">
        <v>1</v>
      </c>
      <c r="G1306">
        <v>0</v>
      </c>
      <c r="H1306" s="1">
        <v>41187</v>
      </c>
      <c r="I1306">
        <v>97</v>
      </c>
      <c r="J1306">
        <v>104</v>
      </c>
      <c r="K1306">
        <v>20</v>
      </c>
      <c r="L1306">
        <v>101</v>
      </c>
      <c r="M1306">
        <v>24</v>
      </c>
      <c r="N1306">
        <v>15</v>
      </c>
      <c r="O1306">
        <v>5</v>
      </c>
      <c r="P1306">
        <v>6</v>
      </c>
      <c r="Q1306">
        <v>5</v>
      </c>
      <c r="R1306">
        <v>1</v>
      </c>
      <c r="S1306">
        <v>5</v>
      </c>
      <c r="T1306">
        <v>9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 t="s">
        <v>40</v>
      </c>
      <c r="AC1306" s="13">
        <f>SUM(Table13[[#This Row],[MntWines]:[MntGoldProds]])</f>
        <v>269</v>
      </c>
      <c r="AD1306" s="13">
        <f>AVERAGE(Table13[[#This Row],[MntWines]:[MntGoldProds]])</f>
        <v>44.833333333333336</v>
      </c>
      <c r="AG1306">
        <f>SUM(Table13[[#This Row],[NumDealsPurchases]:[NumStorePurchases]])</f>
        <v>17</v>
      </c>
      <c r="AH1306" s="14">
        <f>44232-Table13[[#This Row],[Dt_Customer]]</f>
        <v>3045</v>
      </c>
      <c r="AJ1306" s="13">
        <f>Table13[[#This Row],[NumDealsPurchases]]/Table13[[#This Row],[Total Number of Purchases]]*100</f>
        <v>35.294117647058826</v>
      </c>
      <c r="AK1306">
        <f>6-ROUNDUP(_xlfn.PERCENTRANK.INC(Table13[Recency],Table13[[#This Row],[Recency]])*5, 0)</f>
        <v>1</v>
      </c>
      <c r="AL1306" s="15">
        <f>ROUNDUP(_xlfn.PERCENTRANK.INC(Table13[Total Number of Purchases],Table13[[#This Row],[Total Number of Purchases]])*5,0)</f>
        <v>3</v>
      </c>
      <c r="AM1306" s="15">
        <f>ROUNDUP(_xlfn.PERCENTRANK.INC(Table13[Total Spend],Table13[[#This Row],[Total Spend]])*5,0)</f>
        <v>3</v>
      </c>
      <c r="AN1306" s="15" t="str">
        <f>Table13[[#This Row],[Recency Score]]&amp;Table13[[#This Row],[Frequency Score]]&amp;Table13[[#This Row],[Monetary Score]]</f>
        <v>133</v>
      </c>
      <c r="AO1306" s="15" t="str">
        <f>IF(AN1306="555","Champions",
IF(AND(LEFT(AN1306,1)="5", MID(AN1306,2,1)&gt;="3"),"Loyal Customers",
IF(MID(AN1306,2,1)="5","Frequent Buyers",
IF(RIGHT(AN1306,1)="5","Big Spenders",
IF(LEFT(AN1306,1)="4","Potential Loyalists",
IF(LEFT(AN1306,1)="3","Needs Attention",
IF(LEFT(AN1306,1)="2","About to Sleep",
IF(LEFT(AN1306,1)="1","Lost",
IF(LEFT(AN1306,1)&lt;="2","At Risk","Others")))))))))</f>
        <v>Lost</v>
      </c>
    </row>
    <row r="1307" spans="1:41" x14ac:dyDescent="0.3">
      <c r="A1307">
        <v>7230</v>
      </c>
      <c r="B1307">
        <v>1960</v>
      </c>
      <c r="C1307" t="s">
        <v>37</v>
      </c>
      <c r="D1307" t="s">
        <v>29</v>
      </c>
      <c r="E1307">
        <v>50611</v>
      </c>
      <c r="F1307">
        <v>0</v>
      </c>
      <c r="G1307">
        <v>1</v>
      </c>
      <c r="H1307" s="1">
        <v>41186</v>
      </c>
      <c r="I1307">
        <v>98</v>
      </c>
      <c r="J1307">
        <v>459</v>
      </c>
      <c r="K1307">
        <v>0</v>
      </c>
      <c r="L1307">
        <v>24</v>
      </c>
      <c r="M1307">
        <v>6</v>
      </c>
      <c r="N1307">
        <v>0</v>
      </c>
      <c r="O1307">
        <v>4</v>
      </c>
      <c r="P1307">
        <v>6</v>
      </c>
      <c r="Q1307">
        <v>4</v>
      </c>
      <c r="R1307">
        <v>5</v>
      </c>
      <c r="S1307">
        <v>7</v>
      </c>
      <c r="T1307">
        <v>6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1</v>
      </c>
      <c r="AA1307">
        <v>0</v>
      </c>
      <c r="AB1307" t="s">
        <v>34</v>
      </c>
      <c r="AC1307" s="13">
        <f>SUM(Table13[[#This Row],[MntWines]:[MntGoldProds]])</f>
        <v>493</v>
      </c>
      <c r="AD1307" s="13">
        <f>AVERAGE(Table13[[#This Row],[MntWines]:[MntGoldProds]])</f>
        <v>82.166666666666671</v>
      </c>
      <c r="AG1307">
        <f>SUM(Table13[[#This Row],[NumDealsPurchases]:[NumStorePurchases]])</f>
        <v>22</v>
      </c>
      <c r="AH1307" s="14">
        <f>44232-Table13[[#This Row],[Dt_Customer]]</f>
        <v>3046</v>
      </c>
      <c r="AJ1307" s="13">
        <f>Table13[[#This Row],[NumDealsPurchases]]/Table13[[#This Row],[Total Number of Purchases]]*100</f>
        <v>27.27272727272727</v>
      </c>
      <c r="AK1307">
        <f>6-ROUNDUP(_xlfn.PERCENTRANK.INC(Table13[Recency],Table13[[#This Row],[Recency]])*5, 0)</f>
        <v>1</v>
      </c>
      <c r="AL1307" s="15">
        <f>ROUNDUP(_xlfn.PERCENTRANK.INC(Table13[Total Number of Purchases],Table13[[#This Row],[Total Number of Purchases]])*5,0)</f>
        <v>4</v>
      </c>
      <c r="AM1307" s="15">
        <f>ROUNDUP(_xlfn.PERCENTRANK.INC(Table13[Total Spend],Table13[[#This Row],[Total Spend]])*5,0)</f>
        <v>3</v>
      </c>
      <c r="AN1307" s="15" t="str">
        <f>Table13[[#This Row],[Recency Score]]&amp;Table13[[#This Row],[Frequency Score]]&amp;Table13[[#This Row],[Monetary Score]]</f>
        <v>143</v>
      </c>
      <c r="AO1307" s="15" t="str">
        <f>IF(AN1307="555","Champions",
IF(AND(LEFT(AN1307,1)="5", MID(AN1307,2,1)&gt;="3"),"Loyal Customers",
IF(MID(AN1307,2,1)="5","Frequent Buyers",
IF(RIGHT(AN1307,1)="5","Big Spenders",
IF(LEFT(AN1307,1)="4","Potential Loyalists",
IF(LEFT(AN1307,1)="3","Needs Attention",
IF(LEFT(AN1307,1)="2","About to Sleep",
IF(LEFT(AN1307,1)="1","Lost",
IF(LEFT(AN1307,1)&lt;="2","At Risk","Others")))))))))</f>
        <v>Lost</v>
      </c>
    </row>
    <row r="1308" spans="1:41" x14ac:dyDescent="0.3">
      <c r="A1308">
        <v>5675</v>
      </c>
      <c r="B1308">
        <v>1960</v>
      </c>
      <c r="C1308" t="s">
        <v>37</v>
      </c>
      <c r="D1308" t="s">
        <v>29</v>
      </c>
      <c r="E1308">
        <v>50611</v>
      </c>
      <c r="F1308">
        <v>0</v>
      </c>
      <c r="G1308">
        <v>1</v>
      </c>
      <c r="H1308" s="1">
        <v>41186</v>
      </c>
      <c r="I1308">
        <v>98</v>
      </c>
      <c r="J1308">
        <v>459</v>
      </c>
      <c r="K1308">
        <v>0</v>
      </c>
      <c r="L1308">
        <v>24</v>
      </c>
      <c r="M1308">
        <v>6</v>
      </c>
      <c r="N1308">
        <v>0</v>
      </c>
      <c r="O1308">
        <v>4</v>
      </c>
      <c r="P1308">
        <v>6</v>
      </c>
      <c r="Q1308">
        <v>4</v>
      </c>
      <c r="R1308">
        <v>5</v>
      </c>
      <c r="S1308">
        <v>7</v>
      </c>
      <c r="T1308">
        <v>6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  <c r="AB1308" t="s">
        <v>34</v>
      </c>
      <c r="AC1308" s="13">
        <f>SUM(Table13[[#This Row],[MntWines]:[MntGoldProds]])</f>
        <v>493</v>
      </c>
      <c r="AD1308" s="13">
        <f>AVERAGE(Table13[[#This Row],[MntWines]:[MntGoldProds]])</f>
        <v>82.166666666666671</v>
      </c>
      <c r="AG1308">
        <f>SUM(Table13[[#This Row],[NumDealsPurchases]:[NumStorePurchases]])</f>
        <v>22</v>
      </c>
      <c r="AH1308" s="14">
        <f>44232-Table13[[#This Row],[Dt_Customer]]</f>
        <v>3046</v>
      </c>
      <c r="AJ1308" s="13">
        <f>Table13[[#This Row],[NumDealsPurchases]]/Table13[[#This Row],[Total Number of Purchases]]*100</f>
        <v>27.27272727272727</v>
      </c>
      <c r="AK1308">
        <f>6-ROUNDUP(_xlfn.PERCENTRANK.INC(Table13[Recency],Table13[[#This Row],[Recency]])*5, 0)</f>
        <v>1</v>
      </c>
      <c r="AL1308" s="15">
        <f>ROUNDUP(_xlfn.PERCENTRANK.INC(Table13[Total Number of Purchases],Table13[[#This Row],[Total Number of Purchases]])*5,0)</f>
        <v>4</v>
      </c>
      <c r="AM1308" s="15">
        <f>ROUNDUP(_xlfn.PERCENTRANK.INC(Table13[Total Spend],Table13[[#This Row],[Total Spend]])*5,0)</f>
        <v>3</v>
      </c>
      <c r="AN1308" s="15" t="str">
        <f>Table13[[#This Row],[Recency Score]]&amp;Table13[[#This Row],[Frequency Score]]&amp;Table13[[#This Row],[Monetary Score]]</f>
        <v>143</v>
      </c>
      <c r="AO1308" s="15" t="str">
        <f>IF(AN1308="555","Champions",
IF(AND(LEFT(AN1308,1)="5", MID(AN1308,2,1)&gt;="3"),"Loyal Customers",
IF(MID(AN1308,2,1)="5","Frequent Buyers",
IF(RIGHT(AN1308,1)="5","Big Spenders",
IF(LEFT(AN1308,1)="4","Potential Loyalists",
IF(LEFT(AN1308,1)="3","Needs Attention",
IF(LEFT(AN1308,1)="2","About to Sleep",
IF(LEFT(AN1308,1)="1","Lost",
IF(LEFT(AN1308,1)&lt;="2","At Risk","Others")))))))))</f>
        <v>Lost</v>
      </c>
    </row>
    <row r="1309" spans="1:41" x14ac:dyDescent="0.3">
      <c r="A1309">
        <v>2227</v>
      </c>
      <c r="B1309">
        <v>1958</v>
      </c>
      <c r="C1309" t="s">
        <v>38</v>
      </c>
      <c r="D1309" t="s">
        <v>35</v>
      </c>
      <c r="E1309">
        <v>26490</v>
      </c>
      <c r="F1309">
        <v>0</v>
      </c>
      <c r="G1309">
        <v>0</v>
      </c>
      <c r="H1309" s="1">
        <v>41174</v>
      </c>
      <c r="I1309">
        <v>92</v>
      </c>
      <c r="J1309">
        <v>45</v>
      </c>
      <c r="K1309">
        <v>47</v>
      </c>
      <c r="L1309">
        <v>52</v>
      </c>
      <c r="M1309">
        <v>21</v>
      </c>
      <c r="N1309">
        <v>20</v>
      </c>
      <c r="O1309">
        <v>25</v>
      </c>
      <c r="P1309">
        <v>2</v>
      </c>
      <c r="Q1309">
        <v>3</v>
      </c>
      <c r="R1309">
        <v>1</v>
      </c>
      <c r="S1309">
        <v>5</v>
      </c>
      <c r="T1309">
        <v>6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 t="s">
        <v>43</v>
      </c>
      <c r="AC1309" s="13">
        <f>SUM(Table13[[#This Row],[MntWines]:[MntGoldProds]])</f>
        <v>210</v>
      </c>
      <c r="AD1309" s="13">
        <f>AVERAGE(Table13[[#This Row],[MntWines]:[MntGoldProds]])</f>
        <v>35</v>
      </c>
      <c r="AG1309">
        <f>SUM(Table13[[#This Row],[NumDealsPurchases]:[NumStorePurchases]])</f>
        <v>11</v>
      </c>
      <c r="AH1309" s="14">
        <f>44232-Table13[[#This Row],[Dt_Customer]]</f>
        <v>3058</v>
      </c>
      <c r="AJ1309" s="13">
        <f>Table13[[#This Row],[NumDealsPurchases]]/Table13[[#This Row],[Total Number of Purchases]]*100</f>
        <v>18.181818181818183</v>
      </c>
      <c r="AK1309">
        <f>6-ROUNDUP(_xlfn.PERCENTRANK.INC(Table13[Recency],Table13[[#This Row],[Recency]])*5, 0)</f>
        <v>1</v>
      </c>
      <c r="AL1309" s="15">
        <f>ROUNDUP(_xlfn.PERCENTRANK.INC(Table13[Total Number of Purchases],Table13[[#This Row],[Total Number of Purchases]])*5,0)</f>
        <v>2</v>
      </c>
      <c r="AM1309" s="15">
        <f>ROUNDUP(_xlfn.PERCENTRANK.INC(Table13[Total Spend],Table13[[#This Row],[Total Spend]])*5,0)</f>
        <v>3</v>
      </c>
      <c r="AN1309" s="15" t="str">
        <f>Table13[[#This Row],[Recency Score]]&amp;Table13[[#This Row],[Frequency Score]]&amp;Table13[[#This Row],[Monetary Score]]</f>
        <v>123</v>
      </c>
      <c r="AO1309" s="15" t="str">
        <f>IF(AN1309="555","Champions",
IF(AND(LEFT(AN1309,1)="5", MID(AN1309,2,1)&gt;="3"),"Loyal Customers",
IF(MID(AN1309,2,1)="5","Frequent Buyers",
IF(RIGHT(AN1309,1)="5","Big Spenders",
IF(LEFT(AN1309,1)="4","Potential Loyalists",
IF(LEFT(AN1309,1)="3","Needs Attention",
IF(LEFT(AN1309,1)="2","About to Sleep",
IF(LEFT(AN1309,1)="1","Lost",
IF(LEFT(AN1309,1)&lt;="2","At Risk","Others")))))))))</f>
        <v>Lost</v>
      </c>
    </row>
    <row r="1310" spans="1:41" x14ac:dyDescent="0.3">
      <c r="A1310">
        <v>946</v>
      </c>
      <c r="B1310">
        <v>1958</v>
      </c>
      <c r="C1310" t="s">
        <v>38</v>
      </c>
      <c r="D1310" t="s">
        <v>35</v>
      </c>
      <c r="E1310">
        <v>26490</v>
      </c>
      <c r="F1310">
        <v>0</v>
      </c>
      <c r="G1310">
        <v>0</v>
      </c>
      <c r="H1310" s="1">
        <v>41174</v>
      </c>
      <c r="I1310">
        <v>92</v>
      </c>
      <c r="J1310">
        <v>45</v>
      </c>
      <c r="K1310">
        <v>47</v>
      </c>
      <c r="L1310">
        <v>52</v>
      </c>
      <c r="M1310">
        <v>21</v>
      </c>
      <c r="N1310">
        <v>20</v>
      </c>
      <c r="O1310">
        <v>25</v>
      </c>
      <c r="P1310">
        <v>2</v>
      </c>
      <c r="Q1310">
        <v>3</v>
      </c>
      <c r="R1310">
        <v>1</v>
      </c>
      <c r="S1310">
        <v>5</v>
      </c>
      <c r="T1310">
        <v>6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 t="s">
        <v>30</v>
      </c>
      <c r="AC1310" s="13">
        <f>SUM(Table13[[#This Row],[MntWines]:[MntGoldProds]])</f>
        <v>210</v>
      </c>
      <c r="AD1310" s="13">
        <f>AVERAGE(Table13[[#This Row],[MntWines]:[MntGoldProds]])</f>
        <v>35</v>
      </c>
      <c r="AG1310">
        <f>SUM(Table13[[#This Row],[NumDealsPurchases]:[NumStorePurchases]])</f>
        <v>11</v>
      </c>
      <c r="AH1310" s="14">
        <f>44232-Table13[[#This Row],[Dt_Customer]]</f>
        <v>3058</v>
      </c>
      <c r="AJ1310" s="13">
        <f>Table13[[#This Row],[NumDealsPurchases]]/Table13[[#This Row],[Total Number of Purchases]]*100</f>
        <v>18.181818181818183</v>
      </c>
      <c r="AK1310">
        <f>6-ROUNDUP(_xlfn.PERCENTRANK.INC(Table13[Recency],Table13[[#This Row],[Recency]])*5, 0)</f>
        <v>1</v>
      </c>
      <c r="AL1310" s="15">
        <f>ROUNDUP(_xlfn.PERCENTRANK.INC(Table13[Total Number of Purchases],Table13[[#This Row],[Total Number of Purchases]])*5,0)</f>
        <v>2</v>
      </c>
      <c r="AM1310" s="15">
        <f>ROUNDUP(_xlfn.PERCENTRANK.INC(Table13[Total Spend],Table13[[#This Row],[Total Spend]])*5,0)</f>
        <v>3</v>
      </c>
      <c r="AN1310" s="15" t="str">
        <f>Table13[[#This Row],[Recency Score]]&amp;Table13[[#This Row],[Frequency Score]]&amp;Table13[[#This Row],[Monetary Score]]</f>
        <v>123</v>
      </c>
      <c r="AO1310" s="15" t="str">
        <f>IF(AN1310="555","Champions",
IF(AND(LEFT(AN1310,1)="5", MID(AN1310,2,1)&gt;="3"),"Loyal Customers",
IF(MID(AN1310,2,1)="5","Frequent Buyers",
IF(RIGHT(AN1310,1)="5","Big Spenders",
IF(LEFT(AN1310,1)="4","Potential Loyalists",
IF(LEFT(AN1310,1)="3","Needs Attention",
IF(LEFT(AN1310,1)="2","About to Sleep",
IF(LEFT(AN1310,1)="1","Lost",
IF(LEFT(AN1310,1)&lt;="2","At Risk","Others")))))))))</f>
        <v>Lost</v>
      </c>
    </row>
    <row r="1311" spans="1:41" x14ac:dyDescent="0.3">
      <c r="A1311">
        <v>1890</v>
      </c>
      <c r="B1311">
        <v>1971</v>
      </c>
      <c r="C1311" t="s">
        <v>38</v>
      </c>
      <c r="D1311" t="s">
        <v>35</v>
      </c>
      <c r="E1311">
        <v>42033</v>
      </c>
      <c r="F1311">
        <v>1</v>
      </c>
      <c r="G1311">
        <v>1</v>
      </c>
      <c r="H1311" s="1">
        <v>41171</v>
      </c>
      <c r="I1311">
        <v>95</v>
      </c>
      <c r="J1311">
        <v>11</v>
      </c>
      <c r="K1311">
        <v>1</v>
      </c>
      <c r="L1311">
        <v>4</v>
      </c>
      <c r="M1311">
        <v>2</v>
      </c>
      <c r="N1311">
        <v>0</v>
      </c>
      <c r="O1311">
        <v>7</v>
      </c>
      <c r="P1311">
        <v>1</v>
      </c>
      <c r="Q1311">
        <v>1</v>
      </c>
      <c r="R1311">
        <v>0</v>
      </c>
      <c r="S1311">
        <v>2</v>
      </c>
      <c r="T1311">
        <v>7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 t="s">
        <v>30</v>
      </c>
      <c r="AC1311" s="13">
        <f>SUM(Table13[[#This Row],[MntWines]:[MntGoldProds]])</f>
        <v>25</v>
      </c>
      <c r="AD1311" s="13">
        <f>AVERAGE(Table13[[#This Row],[MntWines]:[MntGoldProds]])</f>
        <v>4.166666666666667</v>
      </c>
      <c r="AG1311">
        <f>SUM(Table13[[#This Row],[NumDealsPurchases]:[NumStorePurchases]])</f>
        <v>4</v>
      </c>
      <c r="AH1311" s="14">
        <f>44232-Table13[[#This Row],[Dt_Customer]]</f>
        <v>3061</v>
      </c>
      <c r="AJ1311" s="13">
        <f>Table13[[#This Row],[NumDealsPurchases]]/Table13[[#This Row],[Total Number of Purchases]]*100</f>
        <v>25</v>
      </c>
      <c r="AK1311">
        <f>6-ROUNDUP(_xlfn.PERCENTRANK.INC(Table13[Recency],Table13[[#This Row],[Recency]])*5, 0)</f>
        <v>1</v>
      </c>
      <c r="AL1311" s="15">
        <f>ROUNDUP(_xlfn.PERCENTRANK.INC(Table13[Total Number of Purchases],Table13[[#This Row],[Total Number of Purchases]])*5,0)</f>
        <v>1</v>
      </c>
      <c r="AM1311" s="15">
        <f>ROUNDUP(_xlfn.PERCENTRANK.INC(Table13[Total Spend],Table13[[#This Row],[Total Spend]])*5,0)</f>
        <v>1</v>
      </c>
      <c r="AN1311" s="15" t="str">
        <f>Table13[[#This Row],[Recency Score]]&amp;Table13[[#This Row],[Frequency Score]]&amp;Table13[[#This Row],[Monetary Score]]</f>
        <v>111</v>
      </c>
      <c r="AO1311" s="15" t="str">
        <f>IF(AN1311="555","Champions",
IF(AND(LEFT(AN1311,1)="5", MID(AN1311,2,1)&gt;="3"),"Loyal Customers",
IF(MID(AN1311,2,1)="5","Frequent Buyers",
IF(RIGHT(AN1311,1)="5","Big Spenders",
IF(LEFT(AN1311,1)="4","Potential Loyalists",
IF(LEFT(AN1311,1)="3","Needs Attention",
IF(LEFT(AN1311,1)="2","About to Sleep",
IF(LEFT(AN1311,1)="1","Lost",
IF(LEFT(AN1311,1)&lt;="2","At Risk","Others")))))))))</f>
        <v>Lost</v>
      </c>
    </row>
    <row r="1312" spans="1:41" x14ac:dyDescent="0.3">
      <c r="A1312">
        <v>5015</v>
      </c>
      <c r="B1312">
        <v>1976</v>
      </c>
      <c r="C1312" t="s">
        <v>41</v>
      </c>
      <c r="D1312" t="s">
        <v>33</v>
      </c>
      <c r="E1312">
        <v>34529</v>
      </c>
      <c r="F1312">
        <v>1</v>
      </c>
      <c r="G1312">
        <v>0</v>
      </c>
      <c r="H1312" s="1">
        <v>41166</v>
      </c>
      <c r="I1312">
        <v>94</v>
      </c>
      <c r="J1312">
        <v>68</v>
      </c>
      <c r="K1312">
        <v>6</v>
      </c>
      <c r="L1312">
        <v>38</v>
      </c>
      <c r="M1312">
        <v>3</v>
      </c>
      <c r="N1312">
        <v>6</v>
      </c>
      <c r="O1312">
        <v>41</v>
      </c>
      <c r="P1312">
        <v>2</v>
      </c>
      <c r="Q1312">
        <v>2</v>
      </c>
      <c r="R1312">
        <v>2</v>
      </c>
      <c r="S1312">
        <v>3</v>
      </c>
      <c r="T1312">
        <v>7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 t="s">
        <v>30</v>
      </c>
      <c r="AC1312" s="13">
        <f>SUM(Table13[[#This Row],[MntWines]:[MntGoldProds]])</f>
        <v>162</v>
      </c>
      <c r="AD1312" s="13">
        <f>AVERAGE(Table13[[#This Row],[MntWines]:[MntGoldProds]])</f>
        <v>27</v>
      </c>
      <c r="AG1312">
        <f>SUM(Table13[[#This Row],[NumDealsPurchases]:[NumStorePurchases]])</f>
        <v>9</v>
      </c>
      <c r="AH1312" s="14">
        <f>44232-Table13[[#This Row],[Dt_Customer]]</f>
        <v>3066</v>
      </c>
      <c r="AJ1312" s="13">
        <f>Table13[[#This Row],[NumDealsPurchases]]/Table13[[#This Row],[Total Number of Purchases]]*100</f>
        <v>22.222222222222221</v>
      </c>
      <c r="AK1312">
        <f>6-ROUNDUP(_xlfn.PERCENTRANK.INC(Table13[Recency],Table13[[#This Row],[Recency]])*5, 0)</f>
        <v>1</v>
      </c>
      <c r="AL1312" s="15">
        <f>ROUNDUP(_xlfn.PERCENTRANK.INC(Table13[Total Number of Purchases],Table13[[#This Row],[Total Number of Purchases]])*5,0)</f>
        <v>2</v>
      </c>
      <c r="AM1312" s="15">
        <f>ROUNDUP(_xlfn.PERCENTRANK.INC(Table13[Total Spend],Table13[[#This Row],[Total Spend]])*5,0)</f>
        <v>2</v>
      </c>
      <c r="AN1312" s="15" t="str">
        <f>Table13[[#This Row],[Recency Score]]&amp;Table13[[#This Row],[Frequency Score]]&amp;Table13[[#This Row],[Monetary Score]]</f>
        <v>122</v>
      </c>
      <c r="AO1312" s="15" t="str">
        <f>IF(AN1312="555","Champions",
IF(AND(LEFT(AN1312,1)="5", MID(AN1312,2,1)&gt;="3"),"Loyal Customers",
IF(MID(AN1312,2,1)="5","Frequent Buyers",
IF(RIGHT(AN1312,1)="5","Big Spenders",
IF(LEFT(AN1312,1)="4","Potential Loyalists",
IF(LEFT(AN1312,1)="3","Needs Attention",
IF(LEFT(AN1312,1)="2","About to Sleep",
IF(LEFT(AN1312,1)="1","Lost",
IF(LEFT(AN1312,1)&lt;="2","At Risk","Others")))))))))</f>
        <v>Lost</v>
      </c>
    </row>
    <row r="1313" spans="1:41" x14ac:dyDescent="0.3">
      <c r="A1313">
        <v>8560</v>
      </c>
      <c r="B1313">
        <v>1992</v>
      </c>
      <c r="C1313" t="s">
        <v>28</v>
      </c>
      <c r="D1313" t="s">
        <v>31</v>
      </c>
      <c r="E1313">
        <v>48789</v>
      </c>
      <c r="F1313">
        <v>0</v>
      </c>
      <c r="G1313">
        <v>0</v>
      </c>
      <c r="H1313" s="1">
        <v>41162</v>
      </c>
      <c r="I1313">
        <v>94</v>
      </c>
      <c r="J1313">
        <v>351</v>
      </c>
      <c r="K1313">
        <v>16</v>
      </c>
      <c r="L1313">
        <v>156</v>
      </c>
      <c r="M1313">
        <v>7</v>
      </c>
      <c r="N1313">
        <v>5</v>
      </c>
      <c r="O1313">
        <v>145</v>
      </c>
      <c r="P1313">
        <v>1</v>
      </c>
      <c r="Q1313">
        <v>6</v>
      </c>
      <c r="R1313">
        <v>4</v>
      </c>
      <c r="S1313">
        <v>7</v>
      </c>
      <c r="T1313">
        <v>6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 t="s">
        <v>32</v>
      </c>
      <c r="AC1313" s="13">
        <f>SUM(Table13[[#This Row],[MntWines]:[MntGoldProds]])</f>
        <v>680</v>
      </c>
      <c r="AD1313" s="13">
        <f>AVERAGE(Table13[[#This Row],[MntWines]:[MntGoldProds]])</f>
        <v>113.33333333333333</v>
      </c>
      <c r="AG1313">
        <f>SUM(Table13[[#This Row],[NumDealsPurchases]:[NumStorePurchases]])</f>
        <v>18</v>
      </c>
      <c r="AH1313" s="14">
        <f>44232-Table13[[#This Row],[Dt_Customer]]</f>
        <v>3070</v>
      </c>
      <c r="AJ1313" s="13">
        <f>Table13[[#This Row],[NumDealsPurchases]]/Table13[[#This Row],[Total Number of Purchases]]*100</f>
        <v>5.5555555555555554</v>
      </c>
      <c r="AK1313">
        <f>6-ROUNDUP(_xlfn.PERCENTRANK.INC(Table13[Recency],Table13[[#This Row],[Recency]])*5, 0)</f>
        <v>1</v>
      </c>
      <c r="AL1313" s="15">
        <f>ROUNDUP(_xlfn.PERCENTRANK.INC(Table13[Total Number of Purchases],Table13[[#This Row],[Total Number of Purchases]])*5,0)</f>
        <v>4</v>
      </c>
      <c r="AM1313" s="15">
        <f>ROUNDUP(_xlfn.PERCENTRANK.INC(Table13[Total Spend],Table13[[#This Row],[Total Spend]])*5,0)</f>
        <v>4</v>
      </c>
      <c r="AN1313" s="15" t="str">
        <f>Table13[[#This Row],[Recency Score]]&amp;Table13[[#This Row],[Frequency Score]]&amp;Table13[[#This Row],[Monetary Score]]</f>
        <v>144</v>
      </c>
      <c r="AO1313" s="15" t="str">
        <f>IF(AN1313="555","Champions",
IF(AND(LEFT(AN1313,1)="5", MID(AN1313,2,1)&gt;="3"),"Loyal Customers",
IF(MID(AN1313,2,1)="5","Frequent Buyers",
IF(RIGHT(AN1313,1)="5","Big Spenders",
IF(LEFT(AN1313,1)="4","Potential Loyalists",
IF(LEFT(AN1313,1)="3","Needs Attention",
IF(LEFT(AN1313,1)="2","About to Sleep",
IF(LEFT(AN1313,1)="1","Lost",
IF(LEFT(AN1313,1)&lt;="2","At Risk","Others")))))))))</f>
        <v>Lost</v>
      </c>
    </row>
    <row r="1314" spans="1:41" x14ac:dyDescent="0.3">
      <c r="A1314">
        <v>3469</v>
      </c>
      <c r="B1314">
        <v>1977</v>
      </c>
      <c r="C1314" t="s">
        <v>37</v>
      </c>
      <c r="D1314" t="s">
        <v>29</v>
      </c>
      <c r="E1314">
        <v>34487</v>
      </c>
      <c r="F1314">
        <v>1</v>
      </c>
      <c r="G1314">
        <v>1</v>
      </c>
      <c r="H1314" s="1">
        <v>41158</v>
      </c>
      <c r="I1314">
        <v>94</v>
      </c>
      <c r="J1314">
        <v>19</v>
      </c>
      <c r="K1314">
        <v>18</v>
      </c>
      <c r="L1314">
        <v>33</v>
      </c>
      <c r="M1314">
        <v>24</v>
      </c>
      <c r="N1314">
        <v>1</v>
      </c>
      <c r="O1314">
        <v>8</v>
      </c>
      <c r="P1314">
        <v>3</v>
      </c>
      <c r="Q1314">
        <v>3</v>
      </c>
      <c r="R1314">
        <v>0</v>
      </c>
      <c r="S1314">
        <v>3</v>
      </c>
      <c r="T1314">
        <v>9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 t="s">
        <v>30</v>
      </c>
      <c r="AC1314" s="13">
        <f>SUM(Table13[[#This Row],[MntWines]:[MntGoldProds]])</f>
        <v>103</v>
      </c>
      <c r="AD1314" s="13">
        <f>AVERAGE(Table13[[#This Row],[MntWines]:[MntGoldProds]])</f>
        <v>17.166666666666668</v>
      </c>
      <c r="AG1314">
        <f>SUM(Table13[[#This Row],[NumDealsPurchases]:[NumStorePurchases]])</f>
        <v>9</v>
      </c>
      <c r="AH1314" s="14">
        <f>44232-Table13[[#This Row],[Dt_Customer]]</f>
        <v>3074</v>
      </c>
      <c r="AJ1314" s="13">
        <f>Table13[[#This Row],[NumDealsPurchases]]/Table13[[#This Row],[Total Number of Purchases]]*100</f>
        <v>33.333333333333329</v>
      </c>
      <c r="AK1314">
        <f>6-ROUNDUP(_xlfn.PERCENTRANK.INC(Table13[Recency],Table13[[#This Row],[Recency]])*5, 0)</f>
        <v>1</v>
      </c>
      <c r="AL1314" s="15">
        <f>ROUNDUP(_xlfn.PERCENTRANK.INC(Table13[Total Number of Purchases],Table13[[#This Row],[Total Number of Purchases]])*5,0)</f>
        <v>2</v>
      </c>
      <c r="AM1314" s="15">
        <f>ROUNDUP(_xlfn.PERCENTRANK.INC(Table13[Total Spend],Table13[[#This Row],[Total Spend]])*5,0)</f>
        <v>2</v>
      </c>
      <c r="AN1314" s="15" t="str">
        <f>Table13[[#This Row],[Recency Score]]&amp;Table13[[#This Row],[Frequency Score]]&amp;Table13[[#This Row],[Monetary Score]]</f>
        <v>122</v>
      </c>
      <c r="AO1314" s="15" t="str">
        <f>IF(AN1314="555","Champions",
IF(AND(LEFT(AN1314,1)="5", MID(AN1314,2,1)&gt;="3"),"Loyal Customers",
IF(MID(AN1314,2,1)="5","Frequent Buyers",
IF(RIGHT(AN1314,1)="5","Big Spenders",
IF(LEFT(AN1314,1)="4","Potential Loyalists",
IF(LEFT(AN1314,1)="3","Needs Attention",
IF(LEFT(AN1314,1)="2","About to Sleep",
IF(LEFT(AN1314,1)="1","Lost",
IF(LEFT(AN1314,1)&lt;="2","At Risk","Others")))))))))</f>
        <v>Lost</v>
      </c>
    </row>
    <row r="1315" spans="1:41" x14ac:dyDescent="0.3">
      <c r="A1315">
        <v>3745</v>
      </c>
      <c r="B1315">
        <v>1988</v>
      </c>
      <c r="C1315" t="s">
        <v>38</v>
      </c>
      <c r="D1315" t="s">
        <v>33</v>
      </c>
      <c r="E1315">
        <v>23331</v>
      </c>
      <c r="F1315">
        <v>1</v>
      </c>
      <c r="G1315">
        <v>0</v>
      </c>
      <c r="H1315" s="1">
        <v>41156</v>
      </c>
      <c r="I1315">
        <v>92</v>
      </c>
      <c r="J1315">
        <v>5</v>
      </c>
      <c r="K1315">
        <v>36</v>
      </c>
      <c r="L1315">
        <v>7</v>
      </c>
      <c r="M1315">
        <v>0</v>
      </c>
      <c r="N1315">
        <v>10</v>
      </c>
      <c r="O1315">
        <v>45</v>
      </c>
      <c r="P1315">
        <v>2</v>
      </c>
      <c r="Q1315">
        <v>3</v>
      </c>
      <c r="R1315">
        <v>0</v>
      </c>
      <c r="S1315">
        <v>3</v>
      </c>
      <c r="T1315">
        <v>8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 t="s">
        <v>40</v>
      </c>
      <c r="AC1315" s="13">
        <f>SUM(Table13[[#This Row],[MntWines]:[MntGoldProds]])</f>
        <v>103</v>
      </c>
      <c r="AD1315" s="13">
        <f>AVERAGE(Table13[[#This Row],[MntWines]:[MntGoldProds]])</f>
        <v>17.166666666666668</v>
      </c>
      <c r="AG1315">
        <f>SUM(Table13[[#This Row],[NumDealsPurchases]:[NumStorePurchases]])</f>
        <v>8</v>
      </c>
      <c r="AH1315" s="14">
        <f>44232-Table13[[#This Row],[Dt_Customer]]</f>
        <v>3076</v>
      </c>
      <c r="AJ1315" s="13">
        <f>Table13[[#This Row],[NumDealsPurchases]]/Table13[[#This Row],[Total Number of Purchases]]*100</f>
        <v>25</v>
      </c>
      <c r="AK1315">
        <f>6-ROUNDUP(_xlfn.PERCENTRANK.INC(Table13[Recency],Table13[[#This Row],[Recency]])*5, 0)</f>
        <v>1</v>
      </c>
      <c r="AL1315" s="15">
        <f>ROUNDUP(_xlfn.PERCENTRANK.INC(Table13[Total Number of Purchases],Table13[[#This Row],[Total Number of Purchases]])*5,0)</f>
        <v>2</v>
      </c>
      <c r="AM1315" s="15">
        <f>ROUNDUP(_xlfn.PERCENTRANK.INC(Table13[Total Spend],Table13[[#This Row],[Total Spend]])*5,0)</f>
        <v>2</v>
      </c>
      <c r="AN1315" s="15" t="str">
        <f>Table13[[#This Row],[Recency Score]]&amp;Table13[[#This Row],[Frequency Score]]&amp;Table13[[#This Row],[Monetary Score]]</f>
        <v>122</v>
      </c>
      <c r="AO1315" s="15" t="str">
        <f>IF(AN1315="555","Champions",
IF(AND(LEFT(AN1315,1)="5", MID(AN1315,2,1)&gt;="3"),"Loyal Customers",
IF(MID(AN1315,2,1)="5","Frequent Buyers",
IF(RIGHT(AN1315,1)="5","Big Spenders",
IF(LEFT(AN1315,1)="4","Potential Loyalists",
IF(LEFT(AN1315,1)="3","Needs Attention",
IF(LEFT(AN1315,1)="2","About to Sleep",
IF(LEFT(AN1315,1)="1","Lost",
IF(LEFT(AN1315,1)&lt;="2","At Risk","Others")))))))))</f>
        <v>Lost</v>
      </c>
    </row>
    <row r="1316" spans="1:41" x14ac:dyDescent="0.3">
      <c r="A1316">
        <v>4070</v>
      </c>
      <c r="B1316">
        <v>1969</v>
      </c>
      <c r="C1316" t="s">
        <v>37</v>
      </c>
      <c r="D1316" t="s">
        <v>33</v>
      </c>
      <c r="E1316">
        <v>94871</v>
      </c>
      <c r="F1316">
        <v>0</v>
      </c>
      <c r="G1316">
        <v>2</v>
      </c>
      <c r="H1316" s="1">
        <v>41153</v>
      </c>
      <c r="I1316">
        <v>99</v>
      </c>
      <c r="J1316">
        <v>169</v>
      </c>
      <c r="K1316">
        <v>24</v>
      </c>
      <c r="L1316">
        <v>553</v>
      </c>
      <c r="M1316">
        <v>188</v>
      </c>
      <c r="N1316">
        <v>0</v>
      </c>
      <c r="O1316">
        <v>144</v>
      </c>
      <c r="P1316">
        <v>1</v>
      </c>
      <c r="Q1316">
        <v>8</v>
      </c>
      <c r="R1316">
        <v>5</v>
      </c>
      <c r="S1316">
        <v>4</v>
      </c>
      <c r="T1316">
        <v>7</v>
      </c>
      <c r="U1316">
        <v>0</v>
      </c>
      <c r="V1316">
        <v>0</v>
      </c>
      <c r="W1316">
        <v>0</v>
      </c>
      <c r="X1316">
        <v>1</v>
      </c>
      <c r="Y1316">
        <v>1</v>
      </c>
      <c r="Z1316">
        <v>1</v>
      </c>
      <c r="AA1316">
        <v>0</v>
      </c>
      <c r="AB1316" t="s">
        <v>32</v>
      </c>
      <c r="AC1316" s="13">
        <f>SUM(Table13[[#This Row],[MntWines]:[MntGoldProds]])</f>
        <v>1078</v>
      </c>
      <c r="AD1316" s="13">
        <f>AVERAGE(Table13[[#This Row],[MntWines]:[MntGoldProds]])</f>
        <v>179.66666666666666</v>
      </c>
      <c r="AG1316">
        <f>SUM(Table13[[#This Row],[NumDealsPurchases]:[NumStorePurchases]])</f>
        <v>18</v>
      </c>
      <c r="AH1316" s="14">
        <f>44232-Table13[[#This Row],[Dt_Customer]]</f>
        <v>3079</v>
      </c>
      <c r="AJ1316" s="13">
        <f>Table13[[#This Row],[NumDealsPurchases]]/Table13[[#This Row],[Total Number of Purchases]]*100</f>
        <v>5.5555555555555554</v>
      </c>
      <c r="AK1316">
        <f>6-ROUNDUP(_xlfn.PERCENTRANK.INC(Table13[Recency],Table13[[#This Row],[Recency]])*5, 0)</f>
        <v>1</v>
      </c>
      <c r="AL1316" s="15">
        <f>ROUNDUP(_xlfn.PERCENTRANK.INC(Table13[Total Number of Purchases],Table13[[#This Row],[Total Number of Purchases]])*5,0)</f>
        <v>4</v>
      </c>
      <c r="AM1316" s="15">
        <f>ROUNDUP(_xlfn.PERCENTRANK.INC(Table13[Total Spend],Table13[[#This Row],[Total Spend]])*5,0)</f>
        <v>4</v>
      </c>
      <c r="AN1316" s="15" t="str">
        <f>Table13[[#This Row],[Recency Score]]&amp;Table13[[#This Row],[Frequency Score]]&amp;Table13[[#This Row],[Monetary Score]]</f>
        <v>144</v>
      </c>
      <c r="AO1316" s="15" t="str">
        <f>IF(AN1316="555","Champions",
IF(AND(LEFT(AN1316,1)="5", MID(AN1316,2,1)&gt;="3"),"Loyal Customers",
IF(MID(AN1316,2,1)="5","Frequent Buyers",
IF(RIGHT(AN1316,1)="5","Big Spenders",
IF(LEFT(AN1316,1)="4","Potential Loyalists",
IF(LEFT(AN1316,1)="3","Needs Attention",
IF(LEFT(AN1316,1)="2","About to Sleep",
IF(LEFT(AN1316,1)="1","Lost",
IF(LEFT(AN1316,1)&lt;="2","At Risk","Others")))))))))</f>
        <v>Lost</v>
      </c>
    </row>
    <row r="1317" spans="1:41" x14ac:dyDescent="0.3">
      <c r="A1317">
        <v>5871</v>
      </c>
      <c r="B1317">
        <v>1979</v>
      </c>
      <c r="C1317" t="s">
        <v>41</v>
      </c>
      <c r="D1317" t="s">
        <v>35</v>
      </c>
      <c r="E1317">
        <v>24401</v>
      </c>
      <c r="F1317">
        <v>0</v>
      </c>
      <c r="G1317">
        <v>0</v>
      </c>
      <c r="H1317" s="1">
        <v>41152</v>
      </c>
      <c r="I1317">
        <v>98</v>
      </c>
      <c r="J1317">
        <v>73</v>
      </c>
      <c r="K1317">
        <v>28</v>
      </c>
      <c r="L1317">
        <v>217</v>
      </c>
      <c r="M1317">
        <v>10</v>
      </c>
      <c r="N1317">
        <v>24</v>
      </c>
      <c r="O1317">
        <v>115</v>
      </c>
      <c r="P1317">
        <v>3</v>
      </c>
      <c r="Q1317">
        <v>6</v>
      </c>
      <c r="R1317">
        <v>1</v>
      </c>
      <c r="S1317">
        <v>6</v>
      </c>
      <c r="T1317">
        <v>8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 t="s">
        <v>43</v>
      </c>
      <c r="AC1317" s="13">
        <f>SUM(Table13[[#This Row],[MntWines]:[MntGoldProds]])</f>
        <v>467</v>
      </c>
      <c r="AD1317" s="13">
        <f>AVERAGE(Table13[[#This Row],[MntWines]:[MntGoldProds]])</f>
        <v>77.833333333333329</v>
      </c>
      <c r="AG1317">
        <f>SUM(Table13[[#This Row],[NumDealsPurchases]:[NumStorePurchases]])</f>
        <v>16</v>
      </c>
      <c r="AH1317" s="14">
        <f>44232-Table13[[#This Row],[Dt_Customer]]</f>
        <v>3080</v>
      </c>
      <c r="AJ1317" s="13">
        <f>Table13[[#This Row],[NumDealsPurchases]]/Table13[[#This Row],[Total Number of Purchases]]*100</f>
        <v>18.75</v>
      </c>
      <c r="AK1317">
        <f>6-ROUNDUP(_xlfn.PERCENTRANK.INC(Table13[Recency],Table13[[#This Row],[Recency]])*5, 0)</f>
        <v>1</v>
      </c>
      <c r="AL1317" s="15">
        <f>ROUNDUP(_xlfn.PERCENTRANK.INC(Table13[Total Number of Purchases],Table13[[#This Row],[Total Number of Purchases]])*5,0)</f>
        <v>3</v>
      </c>
      <c r="AM1317" s="15">
        <f>ROUNDUP(_xlfn.PERCENTRANK.INC(Table13[Total Spend],Table13[[#This Row],[Total Spend]])*5,0)</f>
        <v>3</v>
      </c>
      <c r="AN1317" s="15" t="str">
        <f>Table13[[#This Row],[Recency Score]]&amp;Table13[[#This Row],[Frequency Score]]&amp;Table13[[#This Row],[Monetary Score]]</f>
        <v>133</v>
      </c>
      <c r="AO1317" s="15" t="str">
        <f>IF(AN1317="555","Champions",
IF(AND(LEFT(AN1317,1)="5", MID(AN1317,2,1)&gt;="3"),"Loyal Customers",
IF(MID(AN1317,2,1)="5","Frequent Buyers",
IF(RIGHT(AN1317,1)="5","Big Spenders",
IF(LEFT(AN1317,1)="4","Potential Loyalists",
IF(LEFT(AN1317,1)="3","Needs Attention",
IF(LEFT(AN1317,1)="2","About to Sleep",
IF(LEFT(AN1317,1)="1","Lost",
IF(LEFT(AN1317,1)&lt;="2","At Risk","Others")))))))))</f>
        <v>Lost</v>
      </c>
    </row>
    <row r="1318" spans="1:41" x14ac:dyDescent="0.3">
      <c r="A1318">
        <v>3332</v>
      </c>
      <c r="B1318">
        <v>1985</v>
      </c>
      <c r="C1318" t="s">
        <v>28</v>
      </c>
      <c r="D1318" t="s">
        <v>31</v>
      </c>
      <c r="E1318">
        <v>29760</v>
      </c>
      <c r="F1318">
        <v>1</v>
      </c>
      <c r="G1318">
        <v>0</v>
      </c>
      <c r="H1318" s="1">
        <v>41150</v>
      </c>
      <c r="I1318">
        <v>87</v>
      </c>
      <c r="J1318">
        <v>64</v>
      </c>
      <c r="K1318">
        <v>4</v>
      </c>
      <c r="L1318">
        <v>68</v>
      </c>
      <c r="M1318">
        <v>7</v>
      </c>
      <c r="N1318">
        <v>5</v>
      </c>
      <c r="O1318">
        <v>17</v>
      </c>
      <c r="P1318">
        <v>4</v>
      </c>
      <c r="Q1318">
        <v>3</v>
      </c>
      <c r="R1318">
        <v>1</v>
      </c>
      <c r="S1318">
        <v>4</v>
      </c>
      <c r="T1318">
        <v>8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 t="s">
        <v>39</v>
      </c>
      <c r="AC1318" s="13">
        <f>SUM(Table13[[#This Row],[MntWines]:[MntGoldProds]])</f>
        <v>165</v>
      </c>
      <c r="AD1318" s="13">
        <f>AVERAGE(Table13[[#This Row],[MntWines]:[MntGoldProds]])</f>
        <v>27.5</v>
      </c>
      <c r="AG1318">
        <f>SUM(Table13[[#This Row],[NumDealsPurchases]:[NumStorePurchases]])</f>
        <v>12</v>
      </c>
      <c r="AH1318" s="14">
        <f>44232-Table13[[#This Row],[Dt_Customer]]</f>
        <v>3082</v>
      </c>
      <c r="AJ1318" s="13">
        <f>Table13[[#This Row],[NumDealsPurchases]]/Table13[[#This Row],[Total Number of Purchases]]*100</f>
        <v>33.333333333333329</v>
      </c>
      <c r="AK1318">
        <f>6-ROUNDUP(_xlfn.PERCENTRANK.INC(Table13[Recency],Table13[[#This Row],[Recency]])*5, 0)</f>
        <v>1</v>
      </c>
      <c r="AL1318" s="15">
        <f>ROUNDUP(_xlfn.PERCENTRANK.INC(Table13[Total Number of Purchases],Table13[[#This Row],[Total Number of Purchases]])*5,0)</f>
        <v>3</v>
      </c>
      <c r="AM1318" s="15">
        <f>ROUNDUP(_xlfn.PERCENTRANK.INC(Table13[Total Spend],Table13[[#This Row],[Total Spend]])*5,0)</f>
        <v>2</v>
      </c>
      <c r="AN1318" s="15" t="str">
        <f>Table13[[#This Row],[Recency Score]]&amp;Table13[[#This Row],[Frequency Score]]&amp;Table13[[#This Row],[Monetary Score]]</f>
        <v>132</v>
      </c>
      <c r="AO1318" s="15" t="str">
        <f>IF(AN1318="555","Champions",
IF(AND(LEFT(AN1318,1)="5", MID(AN1318,2,1)&gt;="3"),"Loyal Customers",
IF(MID(AN1318,2,1)="5","Frequent Buyers",
IF(RIGHT(AN1318,1)="5","Big Spenders",
IF(LEFT(AN1318,1)="4","Potential Loyalists",
IF(LEFT(AN1318,1)="3","Needs Attention",
IF(LEFT(AN1318,1)="2","About to Sleep",
IF(LEFT(AN1318,1)="1","Lost",
IF(LEFT(AN1318,1)&lt;="2","At Risk","Others")))))))))</f>
        <v>Lost</v>
      </c>
    </row>
    <row r="1319" spans="1:41" x14ac:dyDescent="0.3">
      <c r="A1319">
        <v>7433</v>
      </c>
      <c r="B1319">
        <v>1985</v>
      </c>
      <c r="C1319" t="s">
        <v>28</v>
      </c>
      <c r="D1319" t="s">
        <v>31</v>
      </c>
      <c r="E1319">
        <v>29760</v>
      </c>
      <c r="F1319">
        <v>1</v>
      </c>
      <c r="G1319">
        <v>0</v>
      </c>
      <c r="H1319" s="1">
        <v>41150</v>
      </c>
      <c r="I1319">
        <v>87</v>
      </c>
      <c r="J1319">
        <v>64</v>
      </c>
      <c r="K1319">
        <v>4</v>
      </c>
      <c r="L1319">
        <v>68</v>
      </c>
      <c r="M1319">
        <v>7</v>
      </c>
      <c r="N1319">
        <v>5</v>
      </c>
      <c r="O1319">
        <v>17</v>
      </c>
      <c r="P1319">
        <v>4</v>
      </c>
      <c r="Q1319">
        <v>3</v>
      </c>
      <c r="R1319">
        <v>1</v>
      </c>
      <c r="S1319">
        <v>4</v>
      </c>
      <c r="T1319">
        <v>8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 t="s">
        <v>30</v>
      </c>
      <c r="AC1319" s="13">
        <f>SUM(Table13[[#This Row],[MntWines]:[MntGoldProds]])</f>
        <v>165</v>
      </c>
      <c r="AD1319" s="13">
        <f>AVERAGE(Table13[[#This Row],[MntWines]:[MntGoldProds]])</f>
        <v>27.5</v>
      </c>
      <c r="AG1319">
        <f>SUM(Table13[[#This Row],[NumDealsPurchases]:[NumStorePurchases]])</f>
        <v>12</v>
      </c>
      <c r="AH1319" s="14">
        <f>44232-Table13[[#This Row],[Dt_Customer]]</f>
        <v>3082</v>
      </c>
      <c r="AJ1319" s="13">
        <f>Table13[[#This Row],[NumDealsPurchases]]/Table13[[#This Row],[Total Number of Purchases]]*100</f>
        <v>33.333333333333329</v>
      </c>
      <c r="AK1319">
        <f>6-ROUNDUP(_xlfn.PERCENTRANK.INC(Table13[Recency],Table13[[#This Row],[Recency]])*5, 0)</f>
        <v>1</v>
      </c>
      <c r="AL1319" s="15">
        <f>ROUNDUP(_xlfn.PERCENTRANK.INC(Table13[Total Number of Purchases],Table13[[#This Row],[Total Number of Purchases]])*5,0)</f>
        <v>3</v>
      </c>
      <c r="AM1319" s="15">
        <f>ROUNDUP(_xlfn.PERCENTRANK.INC(Table13[Total Spend],Table13[[#This Row],[Total Spend]])*5,0)</f>
        <v>2</v>
      </c>
      <c r="AN1319" s="15" t="str">
        <f>Table13[[#This Row],[Recency Score]]&amp;Table13[[#This Row],[Frequency Score]]&amp;Table13[[#This Row],[Monetary Score]]</f>
        <v>132</v>
      </c>
      <c r="AO1319" s="15" t="str">
        <f>IF(AN1319="555","Champions",
IF(AND(LEFT(AN1319,1)="5", MID(AN1319,2,1)&gt;="3"),"Loyal Customers",
IF(MID(AN1319,2,1)="5","Frequent Buyers",
IF(RIGHT(AN1319,1)="5","Big Spenders",
IF(LEFT(AN1319,1)="4","Potential Loyalists",
IF(LEFT(AN1319,1)="3","Needs Attention",
IF(LEFT(AN1319,1)="2","About to Sleep",
IF(LEFT(AN1319,1)="1","Lost",
IF(LEFT(AN1319,1)&lt;="2","At Risk","Others")))))))))</f>
        <v>Lost</v>
      </c>
    </row>
    <row r="1320" spans="1:41" x14ac:dyDescent="0.3">
      <c r="A1320">
        <v>3846</v>
      </c>
      <c r="B1320">
        <v>1974</v>
      </c>
      <c r="C1320" t="s">
        <v>28</v>
      </c>
      <c r="D1320" t="s">
        <v>33</v>
      </c>
      <c r="E1320">
        <v>42557</v>
      </c>
      <c r="F1320">
        <v>0</v>
      </c>
      <c r="G1320">
        <v>1</v>
      </c>
      <c r="H1320" s="1">
        <v>41150</v>
      </c>
      <c r="I1320">
        <v>98</v>
      </c>
      <c r="J1320">
        <v>192</v>
      </c>
      <c r="K1320">
        <v>5</v>
      </c>
      <c r="L1320">
        <v>53</v>
      </c>
      <c r="M1320">
        <v>0</v>
      </c>
      <c r="N1320">
        <v>5</v>
      </c>
      <c r="O1320">
        <v>15</v>
      </c>
      <c r="P1320">
        <v>4</v>
      </c>
      <c r="Q1320">
        <v>6</v>
      </c>
      <c r="R1320">
        <v>1</v>
      </c>
      <c r="S1320">
        <v>4</v>
      </c>
      <c r="T1320">
        <v>8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 t="s">
        <v>30</v>
      </c>
      <c r="AC1320" s="13">
        <f>SUM(Table13[[#This Row],[MntWines]:[MntGoldProds]])</f>
        <v>270</v>
      </c>
      <c r="AD1320" s="13">
        <f>AVERAGE(Table13[[#This Row],[MntWines]:[MntGoldProds]])</f>
        <v>45</v>
      </c>
      <c r="AG1320">
        <f>SUM(Table13[[#This Row],[NumDealsPurchases]:[NumStorePurchases]])</f>
        <v>15</v>
      </c>
      <c r="AH1320" s="14">
        <f>44232-Table13[[#This Row],[Dt_Customer]]</f>
        <v>3082</v>
      </c>
      <c r="AJ1320" s="13">
        <f>Table13[[#This Row],[NumDealsPurchases]]/Table13[[#This Row],[Total Number of Purchases]]*100</f>
        <v>26.666666666666668</v>
      </c>
      <c r="AK1320">
        <f>6-ROUNDUP(_xlfn.PERCENTRANK.INC(Table13[Recency],Table13[[#This Row],[Recency]])*5, 0)</f>
        <v>1</v>
      </c>
      <c r="AL1320" s="15">
        <f>ROUNDUP(_xlfn.PERCENTRANK.INC(Table13[Total Number of Purchases],Table13[[#This Row],[Total Number of Purchases]])*5,0)</f>
        <v>3</v>
      </c>
      <c r="AM1320" s="15">
        <f>ROUNDUP(_xlfn.PERCENTRANK.INC(Table13[Total Spend],Table13[[#This Row],[Total Spend]])*5,0)</f>
        <v>3</v>
      </c>
      <c r="AN1320" s="15" t="str">
        <f>Table13[[#This Row],[Recency Score]]&amp;Table13[[#This Row],[Frequency Score]]&amp;Table13[[#This Row],[Monetary Score]]</f>
        <v>133</v>
      </c>
      <c r="AO1320" s="15" t="str">
        <f>IF(AN1320="555","Champions",
IF(AND(LEFT(AN1320,1)="5", MID(AN1320,2,1)&gt;="3"),"Loyal Customers",
IF(MID(AN1320,2,1)="5","Frequent Buyers",
IF(RIGHT(AN1320,1)="5","Big Spenders",
IF(LEFT(AN1320,1)="4","Potential Loyalists",
IF(LEFT(AN1320,1)="3","Needs Attention",
IF(LEFT(AN1320,1)="2","About to Sleep",
IF(LEFT(AN1320,1)="1","Lost",
IF(LEFT(AN1320,1)&lt;="2","At Risk","Others")))))))))</f>
        <v>Lost</v>
      </c>
    </row>
    <row r="1321" spans="1:41" x14ac:dyDescent="0.3">
      <c r="A1321">
        <v>10398</v>
      </c>
      <c r="B1321">
        <v>1981</v>
      </c>
      <c r="C1321" t="s">
        <v>38</v>
      </c>
      <c r="D1321" t="s">
        <v>31</v>
      </c>
      <c r="E1321">
        <v>24336</v>
      </c>
      <c r="F1321">
        <v>1</v>
      </c>
      <c r="G1321">
        <v>0</v>
      </c>
      <c r="H1321" s="1">
        <v>41148</v>
      </c>
      <c r="I1321">
        <v>82</v>
      </c>
      <c r="J1321">
        <v>1</v>
      </c>
      <c r="K1321">
        <v>6</v>
      </c>
      <c r="L1321">
        <v>2</v>
      </c>
      <c r="M1321">
        <v>8</v>
      </c>
      <c r="N1321">
        <v>2</v>
      </c>
      <c r="O1321">
        <v>12</v>
      </c>
      <c r="P1321">
        <v>1</v>
      </c>
      <c r="Q1321">
        <v>1</v>
      </c>
      <c r="R1321">
        <v>0</v>
      </c>
      <c r="S1321">
        <v>2</v>
      </c>
      <c r="T1321">
        <v>7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 t="s">
        <v>30</v>
      </c>
      <c r="AC1321" s="13">
        <f>SUM(Table13[[#This Row],[MntWines]:[MntGoldProds]])</f>
        <v>31</v>
      </c>
      <c r="AD1321" s="13">
        <f>AVERAGE(Table13[[#This Row],[MntWines]:[MntGoldProds]])</f>
        <v>5.166666666666667</v>
      </c>
      <c r="AG1321">
        <f>SUM(Table13[[#This Row],[NumDealsPurchases]:[NumStorePurchases]])</f>
        <v>4</v>
      </c>
      <c r="AH1321" s="14">
        <f>44232-Table13[[#This Row],[Dt_Customer]]</f>
        <v>3084</v>
      </c>
      <c r="AJ1321" s="13">
        <f>Table13[[#This Row],[NumDealsPurchases]]/Table13[[#This Row],[Total Number of Purchases]]*100</f>
        <v>25</v>
      </c>
      <c r="AK1321">
        <f>6-ROUNDUP(_xlfn.PERCENTRANK.INC(Table13[Recency],Table13[[#This Row],[Recency]])*5, 0)</f>
        <v>1</v>
      </c>
      <c r="AL1321" s="15">
        <f>ROUNDUP(_xlfn.PERCENTRANK.INC(Table13[Total Number of Purchases],Table13[[#This Row],[Total Number of Purchases]])*5,0)</f>
        <v>1</v>
      </c>
      <c r="AM1321" s="15">
        <f>ROUNDUP(_xlfn.PERCENTRANK.INC(Table13[Total Spend],Table13[[#This Row],[Total Spend]])*5,0)</f>
        <v>1</v>
      </c>
      <c r="AN1321" s="15" t="str">
        <f>Table13[[#This Row],[Recency Score]]&amp;Table13[[#This Row],[Frequency Score]]&amp;Table13[[#This Row],[Monetary Score]]</f>
        <v>111</v>
      </c>
      <c r="AO1321" s="15" t="str">
        <f>IF(AN1321="555","Champions",
IF(AND(LEFT(AN1321,1)="5", MID(AN1321,2,1)&gt;="3"),"Loyal Customers",
IF(MID(AN1321,2,1)="5","Frequent Buyers",
IF(RIGHT(AN1321,1)="5","Big Spenders",
IF(LEFT(AN1321,1)="4","Potential Loyalists",
IF(LEFT(AN1321,1)="3","Needs Attention",
IF(LEFT(AN1321,1)="2","About to Sleep",
IF(LEFT(AN1321,1)="1","Lost",
IF(LEFT(AN1321,1)&lt;="2","At Risk","Others")))))))))</f>
        <v>Lost</v>
      </c>
    </row>
    <row r="1322" spans="1:41" hidden="1" x14ac:dyDescent="0.3">
      <c r="A1322">
        <v>8557</v>
      </c>
      <c r="B1322">
        <v>1982</v>
      </c>
      <c r="C1322" t="s">
        <v>28</v>
      </c>
      <c r="D1322" t="s">
        <v>31</v>
      </c>
      <c r="F1322">
        <v>1</v>
      </c>
      <c r="G1322">
        <v>0</v>
      </c>
      <c r="H1322" s="1">
        <v>41442</v>
      </c>
      <c r="I1322">
        <v>57</v>
      </c>
      <c r="J1322">
        <v>11</v>
      </c>
      <c r="K1322">
        <v>3</v>
      </c>
      <c r="L1322">
        <v>22</v>
      </c>
      <c r="M1322">
        <v>2</v>
      </c>
      <c r="N1322">
        <v>2</v>
      </c>
      <c r="O1322">
        <v>6</v>
      </c>
      <c r="P1322">
        <v>2</v>
      </c>
      <c r="Q1322">
        <v>2</v>
      </c>
      <c r="R1322">
        <v>0</v>
      </c>
      <c r="S1322">
        <v>3</v>
      </c>
      <c r="T1322">
        <v>6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 t="s">
        <v>36</v>
      </c>
      <c r="AC1322">
        <f>SUM(Table13[[#This Row],[MntWines]:[MntGoldProds]])</f>
        <v>46</v>
      </c>
      <c r="AD1322">
        <f>AVERAGE(Table13[[#This Row],[MntWines]:[MntGoldProds]])</f>
        <v>7.666666666666667</v>
      </c>
      <c r="AG1322">
        <f>SUM(Table13[[#This Row],[NumDealsPurchases]:[NumStorePurchases]])</f>
        <v>7</v>
      </c>
      <c r="AH1322" s="1">
        <f>44232-Table13[[#This Row],[Dt_Customer]]</f>
        <v>2790</v>
      </c>
      <c r="AJ1322">
        <f>Table13[[#This Row],[NumDealsPurchases]]/Table13[[#This Row],[Total Number of Purchases]]*100</f>
        <v>28.571428571428569</v>
      </c>
      <c r="AK1322">
        <f>6-ROUNDUP(_xlfn.PERCENTRANK.INC(Table13[Recency],Table13[[#This Row],[Recency]])*5, 0)</f>
        <v>3</v>
      </c>
      <c r="AL1322" s="15">
        <f>ROUNDUP(_xlfn.PERCENTRANK.INC(Table13[Total Number of Purchases],Table13[[#This Row],[Total Number of Purchases]])*5,0)</f>
        <v>1</v>
      </c>
      <c r="AM1322" s="15">
        <f>ROUNDUP(_xlfn.PERCENTRANK.INC(Table13[Total Spend],Table13[[#This Row],[Total Spend]])*5,0)</f>
        <v>1</v>
      </c>
      <c r="AN1322" s="15" t="str">
        <f>Table13[[#This Row],[Recency Score]]&amp;Table13[[#This Row],[Frequency Score]]&amp;Table13[[#This Row],[Monetary Score]]</f>
        <v>311</v>
      </c>
      <c r="AO1322" s="15" t="str">
        <f>IF(AN1322="555","Champions",
IF(AND(LEFT(AN1322,1)="5", MID(AN1322,2,1)&gt;="3"),"Loyal Customers",
IF(MID(AN1322,2,1)="5","Frequent Buyers",
IF(RIGHT(AN1322,1)="5","Big Spenders",
IF(LEFT(AN1322,1)="4","Potential Loyalists",
IF(LEFT(AN1322,1)="3","Needs Attention",
IF(LEFT(AN1322,1)="2","About to Sleep",
IF(LEFT(AN1322,1)="1","Lost",
IF(LEFT(AN1322,1)&lt;="2","At Risk","Others")))))))))</f>
        <v>Needs Attention</v>
      </c>
    </row>
    <row r="1323" spans="1:41" x14ac:dyDescent="0.3">
      <c r="A1323">
        <v>4094</v>
      </c>
      <c r="B1323">
        <v>1961</v>
      </c>
      <c r="C1323" t="s">
        <v>28</v>
      </c>
      <c r="D1323" t="s">
        <v>33</v>
      </c>
      <c r="E1323">
        <v>60544</v>
      </c>
      <c r="F1323">
        <v>1</v>
      </c>
      <c r="G1323">
        <v>1</v>
      </c>
      <c r="H1323" s="1">
        <v>41146</v>
      </c>
      <c r="I1323">
        <v>92</v>
      </c>
      <c r="J1323">
        <v>201</v>
      </c>
      <c r="K1323">
        <v>2</v>
      </c>
      <c r="L1323">
        <v>43</v>
      </c>
      <c r="M1323">
        <v>3</v>
      </c>
      <c r="N1323">
        <v>5</v>
      </c>
      <c r="O1323">
        <v>35</v>
      </c>
      <c r="P1323">
        <v>4</v>
      </c>
      <c r="Q1323">
        <v>5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 t="s">
        <v>36</v>
      </c>
      <c r="AC1323" s="13">
        <f>SUM(Table13[[#This Row],[MntWines]:[MntGoldProds]])</f>
        <v>289</v>
      </c>
      <c r="AD1323" s="13">
        <f>AVERAGE(Table13[[#This Row],[MntWines]:[MntGoldProds]])</f>
        <v>48.166666666666664</v>
      </c>
      <c r="AG1323">
        <f>SUM(Table13[[#This Row],[NumDealsPurchases]:[NumStorePurchases]])</f>
        <v>15</v>
      </c>
      <c r="AH1323" s="14">
        <f>44232-Table13[[#This Row],[Dt_Customer]]</f>
        <v>3086</v>
      </c>
      <c r="AJ1323" s="13">
        <f>Table13[[#This Row],[NumDealsPurchases]]/Table13[[#This Row],[Total Number of Purchases]]*100</f>
        <v>26.666666666666668</v>
      </c>
      <c r="AK1323">
        <f>6-ROUNDUP(_xlfn.PERCENTRANK.INC(Table13[Recency],Table13[[#This Row],[Recency]])*5, 0)</f>
        <v>1</v>
      </c>
      <c r="AL1323" s="15">
        <f>ROUNDUP(_xlfn.PERCENTRANK.INC(Table13[Total Number of Purchases],Table13[[#This Row],[Total Number of Purchases]])*5,0)</f>
        <v>3</v>
      </c>
      <c r="AM1323" s="15">
        <f>ROUNDUP(_xlfn.PERCENTRANK.INC(Table13[Total Spend],Table13[[#This Row],[Total Spend]])*5,0)</f>
        <v>3</v>
      </c>
      <c r="AN1323" s="15" t="str">
        <f>Table13[[#This Row],[Recency Score]]&amp;Table13[[#This Row],[Frequency Score]]&amp;Table13[[#This Row],[Monetary Score]]</f>
        <v>133</v>
      </c>
      <c r="AO1323" s="15" t="str">
        <f>IF(AN1323="555","Champions",
IF(AND(LEFT(AN1323,1)="5", MID(AN1323,2,1)&gt;="3"),"Loyal Customers",
IF(MID(AN1323,2,1)="5","Frequent Buyers",
IF(RIGHT(AN1323,1)="5","Big Spenders",
IF(LEFT(AN1323,1)="4","Potential Loyalists",
IF(LEFT(AN1323,1)="3","Needs Attention",
IF(LEFT(AN1323,1)="2","About to Sleep",
IF(LEFT(AN1323,1)="1","Lost",
IF(LEFT(AN1323,1)&lt;="2","At Risk","Others")))))))))</f>
        <v>Lost</v>
      </c>
    </row>
    <row r="1324" spans="1:41" x14ac:dyDescent="0.3">
      <c r="A1324">
        <v>8588</v>
      </c>
      <c r="B1324">
        <v>1961</v>
      </c>
      <c r="C1324" t="s">
        <v>28</v>
      </c>
      <c r="D1324" t="s">
        <v>33</v>
      </c>
      <c r="E1324">
        <v>60544</v>
      </c>
      <c r="F1324">
        <v>1</v>
      </c>
      <c r="G1324">
        <v>1</v>
      </c>
      <c r="H1324" s="1">
        <v>41146</v>
      </c>
      <c r="I1324">
        <v>92</v>
      </c>
      <c r="J1324">
        <v>201</v>
      </c>
      <c r="K1324">
        <v>2</v>
      </c>
      <c r="L1324">
        <v>43</v>
      </c>
      <c r="M1324">
        <v>3</v>
      </c>
      <c r="N1324">
        <v>5</v>
      </c>
      <c r="O1324">
        <v>35</v>
      </c>
      <c r="P1324">
        <v>4</v>
      </c>
      <c r="Q1324">
        <v>5</v>
      </c>
      <c r="R1324">
        <v>1</v>
      </c>
      <c r="S1324">
        <v>5</v>
      </c>
      <c r="T1324">
        <v>6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 t="s">
        <v>39</v>
      </c>
      <c r="AC1324" s="13">
        <f>SUM(Table13[[#This Row],[MntWines]:[MntGoldProds]])</f>
        <v>289</v>
      </c>
      <c r="AD1324" s="13">
        <f>AVERAGE(Table13[[#This Row],[MntWines]:[MntGoldProds]])</f>
        <v>48.166666666666664</v>
      </c>
      <c r="AG1324">
        <f>SUM(Table13[[#This Row],[NumDealsPurchases]:[NumStorePurchases]])</f>
        <v>15</v>
      </c>
      <c r="AH1324" s="14">
        <f>44232-Table13[[#This Row],[Dt_Customer]]</f>
        <v>3086</v>
      </c>
      <c r="AJ1324" s="13">
        <f>Table13[[#This Row],[NumDealsPurchases]]/Table13[[#This Row],[Total Number of Purchases]]*100</f>
        <v>26.666666666666668</v>
      </c>
      <c r="AK1324">
        <f>6-ROUNDUP(_xlfn.PERCENTRANK.INC(Table13[Recency],Table13[[#This Row],[Recency]])*5, 0)</f>
        <v>1</v>
      </c>
      <c r="AL1324" s="15">
        <f>ROUNDUP(_xlfn.PERCENTRANK.INC(Table13[Total Number of Purchases],Table13[[#This Row],[Total Number of Purchases]])*5,0)</f>
        <v>3</v>
      </c>
      <c r="AM1324" s="15">
        <f>ROUNDUP(_xlfn.PERCENTRANK.INC(Table13[Total Spend],Table13[[#This Row],[Total Spend]])*5,0)</f>
        <v>3</v>
      </c>
      <c r="AN1324" s="15" t="str">
        <f>Table13[[#This Row],[Recency Score]]&amp;Table13[[#This Row],[Frequency Score]]&amp;Table13[[#This Row],[Monetary Score]]</f>
        <v>133</v>
      </c>
      <c r="AO1324" s="15" t="str">
        <f>IF(AN1324="555","Champions",
IF(AND(LEFT(AN1324,1)="5", MID(AN1324,2,1)&gt;="3"),"Loyal Customers",
IF(MID(AN1324,2,1)="5","Frequent Buyers",
IF(RIGHT(AN1324,1)="5","Big Spenders",
IF(LEFT(AN1324,1)="4","Potential Loyalists",
IF(LEFT(AN1324,1)="3","Needs Attention",
IF(LEFT(AN1324,1)="2","About to Sleep",
IF(LEFT(AN1324,1)="1","Lost",
IF(LEFT(AN1324,1)&lt;="2","At Risk","Others")))))))))</f>
        <v>Lost</v>
      </c>
    </row>
    <row r="1325" spans="1:41" x14ac:dyDescent="0.3">
      <c r="A1325">
        <v>7422</v>
      </c>
      <c r="B1325">
        <v>1987</v>
      </c>
      <c r="C1325" t="s">
        <v>28</v>
      </c>
      <c r="D1325" t="s">
        <v>31</v>
      </c>
      <c r="E1325">
        <v>46923</v>
      </c>
      <c r="F1325">
        <v>1</v>
      </c>
      <c r="G1325">
        <v>0</v>
      </c>
      <c r="H1325" s="1">
        <v>41143</v>
      </c>
      <c r="I1325">
        <v>90</v>
      </c>
      <c r="J1325">
        <v>85</v>
      </c>
      <c r="K1325">
        <v>44</v>
      </c>
      <c r="L1325">
        <v>54</v>
      </c>
      <c r="M1325">
        <v>102</v>
      </c>
      <c r="N1325">
        <v>78</v>
      </c>
      <c r="O1325">
        <v>6</v>
      </c>
      <c r="P1325">
        <v>3</v>
      </c>
      <c r="Q1325">
        <v>5</v>
      </c>
      <c r="R1325">
        <v>1</v>
      </c>
      <c r="S1325">
        <v>7</v>
      </c>
      <c r="T1325">
        <v>7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 t="s">
        <v>30</v>
      </c>
      <c r="AC1325" s="13">
        <f>SUM(Table13[[#This Row],[MntWines]:[MntGoldProds]])</f>
        <v>369</v>
      </c>
      <c r="AD1325" s="13">
        <f>AVERAGE(Table13[[#This Row],[MntWines]:[MntGoldProds]])</f>
        <v>61.5</v>
      </c>
      <c r="AG1325">
        <f>SUM(Table13[[#This Row],[NumDealsPurchases]:[NumStorePurchases]])</f>
        <v>16</v>
      </c>
      <c r="AH1325" s="14">
        <f>44232-Table13[[#This Row],[Dt_Customer]]</f>
        <v>3089</v>
      </c>
      <c r="AJ1325" s="13">
        <f>Table13[[#This Row],[NumDealsPurchases]]/Table13[[#This Row],[Total Number of Purchases]]*100</f>
        <v>18.75</v>
      </c>
      <c r="AK1325">
        <f>6-ROUNDUP(_xlfn.PERCENTRANK.INC(Table13[Recency],Table13[[#This Row],[Recency]])*5, 0)</f>
        <v>1</v>
      </c>
      <c r="AL1325" s="15">
        <f>ROUNDUP(_xlfn.PERCENTRANK.INC(Table13[Total Number of Purchases],Table13[[#This Row],[Total Number of Purchases]])*5,0)</f>
        <v>3</v>
      </c>
      <c r="AM1325" s="15">
        <f>ROUNDUP(_xlfn.PERCENTRANK.INC(Table13[Total Spend],Table13[[#This Row],[Total Spend]])*5,0)</f>
        <v>3</v>
      </c>
      <c r="AN1325" s="15" t="str">
        <f>Table13[[#This Row],[Recency Score]]&amp;Table13[[#This Row],[Frequency Score]]&amp;Table13[[#This Row],[Monetary Score]]</f>
        <v>133</v>
      </c>
      <c r="AO1325" s="15" t="str">
        <f>IF(AN1325="555","Champions",
IF(AND(LEFT(AN1325,1)="5", MID(AN1325,2,1)&gt;="3"),"Loyal Customers",
IF(MID(AN1325,2,1)="5","Frequent Buyers",
IF(RIGHT(AN1325,1)="5","Big Spenders",
IF(LEFT(AN1325,1)="4","Potential Loyalists",
IF(LEFT(AN1325,1)="3","Needs Attention",
IF(LEFT(AN1325,1)="2","About to Sleep",
IF(LEFT(AN1325,1)="1","Lost",
IF(LEFT(AN1325,1)&lt;="2","At Risk","Others")))))))))</f>
        <v>Lost</v>
      </c>
    </row>
    <row r="1326" spans="1:41" x14ac:dyDescent="0.3">
      <c r="A1326">
        <v>5885</v>
      </c>
      <c r="B1326">
        <v>1973</v>
      </c>
      <c r="C1326" t="s">
        <v>38</v>
      </c>
      <c r="D1326" t="s">
        <v>33</v>
      </c>
      <c r="E1326">
        <v>35688</v>
      </c>
      <c r="F1326">
        <v>2</v>
      </c>
      <c r="G1326">
        <v>1</v>
      </c>
      <c r="H1326" s="1">
        <v>41143</v>
      </c>
      <c r="I1326">
        <v>94</v>
      </c>
      <c r="J1326">
        <v>73</v>
      </c>
      <c r="K1326">
        <v>3</v>
      </c>
      <c r="L1326">
        <v>90</v>
      </c>
      <c r="M1326">
        <v>12</v>
      </c>
      <c r="N1326">
        <v>1</v>
      </c>
      <c r="O1326">
        <v>32</v>
      </c>
      <c r="P1326">
        <v>7</v>
      </c>
      <c r="Q1326">
        <v>4</v>
      </c>
      <c r="R1326">
        <v>1</v>
      </c>
      <c r="S1326">
        <v>4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 t="s">
        <v>32</v>
      </c>
      <c r="AC1326" s="13">
        <f>SUM(Table13[[#This Row],[MntWines]:[MntGoldProds]])</f>
        <v>211</v>
      </c>
      <c r="AD1326" s="13">
        <f>AVERAGE(Table13[[#This Row],[MntWines]:[MntGoldProds]])</f>
        <v>35.166666666666664</v>
      </c>
      <c r="AG1326">
        <f>SUM(Table13[[#This Row],[NumDealsPurchases]:[NumStorePurchases]])</f>
        <v>16</v>
      </c>
      <c r="AH1326" s="14">
        <f>44232-Table13[[#This Row],[Dt_Customer]]</f>
        <v>3089</v>
      </c>
      <c r="AJ1326" s="13">
        <f>Table13[[#This Row],[NumDealsPurchases]]/Table13[[#This Row],[Total Number of Purchases]]*100</f>
        <v>43.75</v>
      </c>
      <c r="AK1326">
        <f>6-ROUNDUP(_xlfn.PERCENTRANK.INC(Table13[Recency],Table13[[#This Row],[Recency]])*5, 0)</f>
        <v>1</v>
      </c>
      <c r="AL1326" s="15">
        <f>ROUNDUP(_xlfn.PERCENTRANK.INC(Table13[Total Number of Purchases],Table13[[#This Row],[Total Number of Purchases]])*5,0)</f>
        <v>3</v>
      </c>
      <c r="AM1326" s="15">
        <f>ROUNDUP(_xlfn.PERCENTRANK.INC(Table13[Total Spend],Table13[[#This Row],[Total Spend]])*5,0)</f>
        <v>3</v>
      </c>
      <c r="AN1326" s="15" t="str">
        <f>Table13[[#This Row],[Recency Score]]&amp;Table13[[#This Row],[Frequency Score]]&amp;Table13[[#This Row],[Monetary Score]]</f>
        <v>133</v>
      </c>
      <c r="AO1326" s="15" t="str">
        <f>IF(AN1326="555","Champions",
IF(AND(LEFT(AN1326,1)="5", MID(AN1326,2,1)&gt;="3"),"Loyal Customers",
IF(MID(AN1326,2,1)="5","Frequent Buyers",
IF(RIGHT(AN1326,1)="5","Big Spenders",
IF(LEFT(AN1326,1)="4","Potential Loyalists",
IF(LEFT(AN1326,1)="3","Needs Attention",
IF(LEFT(AN1326,1)="2","About to Sleep",
IF(LEFT(AN1326,1)="1","Lost",
IF(LEFT(AN1326,1)&lt;="2","At Risk","Others")))))))))</f>
        <v>Lost</v>
      </c>
    </row>
    <row r="1327" spans="1:41" x14ac:dyDescent="0.3">
      <c r="A1327">
        <v>3310</v>
      </c>
      <c r="B1327">
        <v>1973</v>
      </c>
      <c r="C1327" t="s">
        <v>38</v>
      </c>
      <c r="D1327" t="s">
        <v>33</v>
      </c>
      <c r="E1327">
        <v>35688</v>
      </c>
      <c r="F1327">
        <v>2</v>
      </c>
      <c r="G1327">
        <v>1</v>
      </c>
      <c r="H1327" s="1">
        <v>41143</v>
      </c>
      <c r="I1327">
        <v>94</v>
      </c>
      <c r="J1327">
        <v>73</v>
      </c>
      <c r="K1327">
        <v>3</v>
      </c>
      <c r="L1327">
        <v>90</v>
      </c>
      <c r="M1327">
        <v>12</v>
      </c>
      <c r="N1327">
        <v>1</v>
      </c>
      <c r="O1327">
        <v>32</v>
      </c>
      <c r="P1327">
        <v>7</v>
      </c>
      <c r="Q1327">
        <v>4</v>
      </c>
      <c r="R1327">
        <v>1</v>
      </c>
      <c r="S1327">
        <v>4</v>
      </c>
      <c r="T1327">
        <v>8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 t="s">
        <v>30</v>
      </c>
      <c r="AC1327" s="13">
        <f>SUM(Table13[[#This Row],[MntWines]:[MntGoldProds]])</f>
        <v>211</v>
      </c>
      <c r="AD1327" s="13">
        <f>AVERAGE(Table13[[#This Row],[MntWines]:[MntGoldProds]])</f>
        <v>35.166666666666664</v>
      </c>
      <c r="AG1327">
        <f>SUM(Table13[[#This Row],[NumDealsPurchases]:[NumStorePurchases]])</f>
        <v>16</v>
      </c>
      <c r="AH1327" s="14">
        <f>44232-Table13[[#This Row],[Dt_Customer]]</f>
        <v>3089</v>
      </c>
      <c r="AJ1327" s="13">
        <f>Table13[[#This Row],[NumDealsPurchases]]/Table13[[#This Row],[Total Number of Purchases]]*100</f>
        <v>43.75</v>
      </c>
      <c r="AK1327">
        <f>6-ROUNDUP(_xlfn.PERCENTRANK.INC(Table13[Recency],Table13[[#This Row],[Recency]])*5, 0)</f>
        <v>1</v>
      </c>
      <c r="AL1327" s="15">
        <f>ROUNDUP(_xlfn.PERCENTRANK.INC(Table13[Total Number of Purchases],Table13[[#This Row],[Total Number of Purchases]])*5,0)</f>
        <v>3</v>
      </c>
      <c r="AM1327" s="15">
        <f>ROUNDUP(_xlfn.PERCENTRANK.INC(Table13[Total Spend],Table13[[#This Row],[Total Spend]])*5,0)</f>
        <v>3</v>
      </c>
      <c r="AN1327" s="15" t="str">
        <f>Table13[[#This Row],[Recency Score]]&amp;Table13[[#This Row],[Frequency Score]]&amp;Table13[[#This Row],[Monetary Score]]</f>
        <v>133</v>
      </c>
      <c r="AO1327" s="15" t="str">
        <f>IF(AN1327="555","Champions",
IF(AND(LEFT(AN1327,1)="5", MID(AN1327,2,1)&gt;="3"),"Loyal Customers",
IF(MID(AN1327,2,1)="5","Frequent Buyers",
IF(RIGHT(AN1327,1)="5","Big Spenders",
IF(LEFT(AN1327,1)="4","Potential Loyalists",
IF(LEFT(AN1327,1)="3","Needs Attention",
IF(LEFT(AN1327,1)="2","About to Sleep",
IF(LEFT(AN1327,1)="1","Lost",
IF(LEFT(AN1327,1)&lt;="2","At Risk","Others")))))))))</f>
        <v>Lost</v>
      </c>
    </row>
    <row r="1328" spans="1:41" x14ac:dyDescent="0.3">
      <c r="A1328">
        <v>4148</v>
      </c>
      <c r="B1328">
        <v>1972</v>
      </c>
      <c r="C1328" t="s">
        <v>28</v>
      </c>
      <c r="D1328" t="s">
        <v>33</v>
      </c>
      <c r="E1328">
        <v>38988</v>
      </c>
      <c r="F1328">
        <v>1</v>
      </c>
      <c r="G1328">
        <v>2</v>
      </c>
      <c r="H1328" s="1">
        <v>41141</v>
      </c>
      <c r="I1328">
        <v>90</v>
      </c>
      <c r="J1328">
        <v>164</v>
      </c>
      <c r="K1328">
        <v>24</v>
      </c>
      <c r="L1328">
        <v>103</v>
      </c>
      <c r="M1328">
        <v>12</v>
      </c>
      <c r="N1328">
        <v>3</v>
      </c>
      <c r="O1328">
        <v>42</v>
      </c>
      <c r="P1328">
        <v>7</v>
      </c>
      <c r="Q1328">
        <v>5</v>
      </c>
      <c r="R1328">
        <v>1</v>
      </c>
      <c r="S1328">
        <v>6</v>
      </c>
      <c r="T1328">
        <v>8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 t="s">
        <v>30</v>
      </c>
      <c r="AC1328" s="13">
        <f>SUM(Table13[[#This Row],[MntWines]:[MntGoldProds]])</f>
        <v>348</v>
      </c>
      <c r="AD1328" s="13">
        <f>AVERAGE(Table13[[#This Row],[MntWines]:[MntGoldProds]])</f>
        <v>58</v>
      </c>
      <c r="AG1328">
        <f>SUM(Table13[[#This Row],[NumDealsPurchases]:[NumStorePurchases]])</f>
        <v>19</v>
      </c>
      <c r="AH1328" s="14">
        <f>44232-Table13[[#This Row],[Dt_Customer]]</f>
        <v>3091</v>
      </c>
      <c r="AJ1328" s="13">
        <f>Table13[[#This Row],[NumDealsPurchases]]/Table13[[#This Row],[Total Number of Purchases]]*100</f>
        <v>36.84210526315789</v>
      </c>
      <c r="AK1328">
        <f>6-ROUNDUP(_xlfn.PERCENTRANK.INC(Table13[Recency],Table13[[#This Row],[Recency]])*5, 0)</f>
        <v>1</v>
      </c>
      <c r="AL1328" s="15">
        <f>ROUNDUP(_xlfn.PERCENTRANK.INC(Table13[Total Number of Purchases],Table13[[#This Row],[Total Number of Purchases]])*5,0)</f>
        <v>4</v>
      </c>
      <c r="AM1328" s="15">
        <f>ROUNDUP(_xlfn.PERCENTRANK.INC(Table13[Total Spend],Table13[[#This Row],[Total Spend]])*5,0)</f>
        <v>3</v>
      </c>
      <c r="AN1328" s="15" t="str">
        <f>Table13[[#This Row],[Recency Score]]&amp;Table13[[#This Row],[Frequency Score]]&amp;Table13[[#This Row],[Monetary Score]]</f>
        <v>143</v>
      </c>
      <c r="AO1328" s="15" t="str">
        <f>IF(AN1328="555","Champions",
IF(AND(LEFT(AN1328,1)="5", MID(AN1328,2,1)&gt;="3"),"Loyal Customers",
IF(MID(AN1328,2,1)="5","Frequent Buyers",
IF(RIGHT(AN1328,1)="5","Big Spenders",
IF(LEFT(AN1328,1)="4","Potential Loyalists",
IF(LEFT(AN1328,1)="3","Needs Attention",
IF(LEFT(AN1328,1)="2","About to Sleep",
IF(LEFT(AN1328,1)="1","Lost",
IF(LEFT(AN1328,1)&lt;="2","At Risk","Others")))))))))</f>
        <v>Lost</v>
      </c>
    </row>
    <row r="1329" spans="1:41" x14ac:dyDescent="0.3">
      <c r="A1329">
        <v>2804</v>
      </c>
      <c r="B1329">
        <v>1975</v>
      </c>
      <c r="C1329" t="s">
        <v>41</v>
      </c>
      <c r="D1329" t="s">
        <v>31</v>
      </c>
      <c r="E1329">
        <v>46098</v>
      </c>
      <c r="F1329">
        <v>1</v>
      </c>
      <c r="G1329">
        <v>1</v>
      </c>
      <c r="H1329" s="1">
        <v>41139</v>
      </c>
      <c r="I1329">
        <v>86</v>
      </c>
      <c r="J1329">
        <v>57</v>
      </c>
      <c r="K1329">
        <v>0</v>
      </c>
      <c r="L1329">
        <v>27</v>
      </c>
      <c r="M1329">
        <v>0</v>
      </c>
      <c r="N1329">
        <v>0</v>
      </c>
      <c r="O1329">
        <v>36</v>
      </c>
      <c r="P1329">
        <v>4</v>
      </c>
      <c r="Q1329">
        <v>3</v>
      </c>
      <c r="R1329">
        <v>2</v>
      </c>
      <c r="S1329">
        <v>2</v>
      </c>
      <c r="T1329">
        <v>8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 t="s">
        <v>40</v>
      </c>
      <c r="AC1329" s="13">
        <f>SUM(Table13[[#This Row],[MntWines]:[MntGoldProds]])</f>
        <v>120</v>
      </c>
      <c r="AD1329" s="13">
        <f>AVERAGE(Table13[[#This Row],[MntWines]:[MntGoldProds]])</f>
        <v>20</v>
      </c>
      <c r="AG1329">
        <f>SUM(Table13[[#This Row],[NumDealsPurchases]:[NumStorePurchases]])</f>
        <v>11</v>
      </c>
      <c r="AH1329" s="14">
        <f>44232-Table13[[#This Row],[Dt_Customer]]</f>
        <v>3093</v>
      </c>
      <c r="AJ1329" s="13">
        <f>Table13[[#This Row],[NumDealsPurchases]]/Table13[[#This Row],[Total Number of Purchases]]*100</f>
        <v>36.363636363636367</v>
      </c>
      <c r="AK1329">
        <f>6-ROUNDUP(_xlfn.PERCENTRANK.INC(Table13[Recency],Table13[[#This Row],[Recency]])*5, 0)</f>
        <v>1</v>
      </c>
      <c r="AL1329" s="15">
        <f>ROUNDUP(_xlfn.PERCENTRANK.INC(Table13[Total Number of Purchases],Table13[[#This Row],[Total Number of Purchases]])*5,0)</f>
        <v>2</v>
      </c>
      <c r="AM1329" s="15">
        <f>ROUNDUP(_xlfn.PERCENTRANK.INC(Table13[Total Spend],Table13[[#This Row],[Total Spend]])*5,0)</f>
        <v>2</v>
      </c>
      <c r="AN1329" s="15" t="str">
        <f>Table13[[#This Row],[Recency Score]]&amp;Table13[[#This Row],[Frequency Score]]&amp;Table13[[#This Row],[Monetary Score]]</f>
        <v>122</v>
      </c>
      <c r="AO1329" s="15" t="str">
        <f>IF(AN1329="555","Champions",
IF(AND(LEFT(AN1329,1)="5", MID(AN1329,2,1)&gt;="3"),"Loyal Customers",
IF(MID(AN1329,2,1)="5","Frequent Buyers",
IF(RIGHT(AN1329,1)="5","Big Spenders",
IF(LEFT(AN1329,1)="4","Potential Loyalists",
IF(LEFT(AN1329,1)="3","Needs Attention",
IF(LEFT(AN1329,1)="2","About to Sleep",
IF(LEFT(AN1329,1)="1","Lost",
IF(LEFT(AN1329,1)&lt;="2","At Risk","Others")))))))))</f>
        <v>Lost</v>
      </c>
    </row>
    <row r="1330" spans="1:41" x14ac:dyDescent="0.3">
      <c r="A1330">
        <v>10703</v>
      </c>
      <c r="B1330">
        <v>1975</v>
      </c>
      <c r="C1330" t="s">
        <v>41</v>
      </c>
      <c r="D1330" t="s">
        <v>31</v>
      </c>
      <c r="E1330">
        <v>46098</v>
      </c>
      <c r="F1330">
        <v>1</v>
      </c>
      <c r="G1330">
        <v>1</v>
      </c>
      <c r="H1330" s="1">
        <v>41139</v>
      </c>
      <c r="I1330">
        <v>86</v>
      </c>
      <c r="J1330">
        <v>57</v>
      </c>
      <c r="K1330">
        <v>0</v>
      </c>
      <c r="L1330">
        <v>27</v>
      </c>
      <c r="M1330">
        <v>0</v>
      </c>
      <c r="N1330">
        <v>0</v>
      </c>
      <c r="O1330">
        <v>36</v>
      </c>
      <c r="P1330">
        <v>4</v>
      </c>
      <c r="Q1330">
        <v>3</v>
      </c>
      <c r="R1330">
        <v>2</v>
      </c>
      <c r="S1330">
        <v>2</v>
      </c>
      <c r="T1330">
        <v>8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 t="s">
        <v>30</v>
      </c>
      <c r="AC1330" s="13">
        <f>SUM(Table13[[#This Row],[MntWines]:[MntGoldProds]])</f>
        <v>120</v>
      </c>
      <c r="AD1330" s="13">
        <f>AVERAGE(Table13[[#This Row],[MntWines]:[MntGoldProds]])</f>
        <v>20</v>
      </c>
      <c r="AG1330">
        <f>SUM(Table13[[#This Row],[NumDealsPurchases]:[NumStorePurchases]])</f>
        <v>11</v>
      </c>
      <c r="AH1330" s="14">
        <f>44232-Table13[[#This Row],[Dt_Customer]]</f>
        <v>3093</v>
      </c>
      <c r="AJ1330" s="13">
        <f>Table13[[#This Row],[NumDealsPurchases]]/Table13[[#This Row],[Total Number of Purchases]]*100</f>
        <v>36.363636363636367</v>
      </c>
      <c r="AK1330">
        <f>6-ROUNDUP(_xlfn.PERCENTRANK.INC(Table13[Recency],Table13[[#This Row],[Recency]])*5, 0)</f>
        <v>1</v>
      </c>
      <c r="AL1330" s="15">
        <f>ROUNDUP(_xlfn.PERCENTRANK.INC(Table13[Total Number of Purchases],Table13[[#This Row],[Total Number of Purchases]])*5,0)</f>
        <v>2</v>
      </c>
      <c r="AM1330" s="15">
        <f>ROUNDUP(_xlfn.PERCENTRANK.INC(Table13[Total Spend],Table13[[#This Row],[Total Spend]])*5,0)</f>
        <v>2</v>
      </c>
      <c r="AN1330" s="15" t="str">
        <f>Table13[[#This Row],[Recency Score]]&amp;Table13[[#This Row],[Frequency Score]]&amp;Table13[[#This Row],[Monetary Score]]</f>
        <v>122</v>
      </c>
      <c r="AO1330" s="15" t="str">
        <f>IF(AN1330="555","Champions",
IF(AND(LEFT(AN1330,1)="5", MID(AN1330,2,1)&gt;="3"),"Loyal Customers",
IF(MID(AN1330,2,1)="5","Frequent Buyers",
IF(RIGHT(AN1330,1)="5","Big Spenders",
IF(LEFT(AN1330,1)="4","Potential Loyalists",
IF(LEFT(AN1330,1)="3","Needs Attention",
IF(LEFT(AN1330,1)="2","About to Sleep",
IF(LEFT(AN1330,1)="1","Lost",
IF(LEFT(AN1330,1)&lt;="2","At Risk","Others")))))))))</f>
        <v>Lost</v>
      </c>
    </row>
    <row r="1331" spans="1:41" x14ac:dyDescent="0.3">
      <c r="A1331">
        <v>9</v>
      </c>
      <c r="B1331">
        <v>1975</v>
      </c>
      <c r="C1331" t="s">
        <v>41</v>
      </c>
      <c r="D1331" t="s">
        <v>31</v>
      </c>
      <c r="E1331">
        <v>46098</v>
      </c>
      <c r="F1331">
        <v>1</v>
      </c>
      <c r="G1331">
        <v>1</v>
      </c>
      <c r="H1331" s="1">
        <v>41139</v>
      </c>
      <c r="I1331">
        <v>86</v>
      </c>
      <c r="J1331">
        <v>57</v>
      </c>
      <c r="K1331">
        <v>0</v>
      </c>
      <c r="L1331">
        <v>27</v>
      </c>
      <c r="M1331">
        <v>0</v>
      </c>
      <c r="N1331">
        <v>0</v>
      </c>
      <c r="O1331">
        <v>36</v>
      </c>
      <c r="P1331">
        <v>4</v>
      </c>
      <c r="Q1331">
        <v>3</v>
      </c>
      <c r="R1331">
        <v>2</v>
      </c>
      <c r="S1331">
        <v>2</v>
      </c>
      <c r="T1331">
        <v>8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 t="s">
        <v>32</v>
      </c>
      <c r="AC1331" s="13">
        <f>SUM(Table13[[#This Row],[MntWines]:[MntGoldProds]])</f>
        <v>120</v>
      </c>
      <c r="AD1331" s="13">
        <f>AVERAGE(Table13[[#This Row],[MntWines]:[MntGoldProds]])</f>
        <v>20</v>
      </c>
      <c r="AG1331">
        <f>SUM(Table13[[#This Row],[NumDealsPurchases]:[NumStorePurchases]])</f>
        <v>11</v>
      </c>
      <c r="AH1331" s="14">
        <f>44232-Table13[[#This Row],[Dt_Customer]]</f>
        <v>3093</v>
      </c>
      <c r="AJ1331" s="13">
        <f>Table13[[#This Row],[NumDealsPurchases]]/Table13[[#This Row],[Total Number of Purchases]]*100</f>
        <v>36.363636363636367</v>
      </c>
      <c r="AK1331">
        <f>6-ROUNDUP(_xlfn.PERCENTRANK.INC(Table13[Recency],Table13[[#This Row],[Recency]])*5, 0)</f>
        <v>1</v>
      </c>
      <c r="AL1331" s="15">
        <f>ROUNDUP(_xlfn.PERCENTRANK.INC(Table13[Total Number of Purchases],Table13[[#This Row],[Total Number of Purchases]])*5,0)</f>
        <v>2</v>
      </c>
      <c r="AM1331" s="15">
        <f>ROUNDUP(_xlfn.PERCENTRANK.INC(Table13[Total Spend],Table13[[#This Row],[Total Spend]])*5,0)</f>
        <v>2</v>
      </c>
      <c r="AN1331" s="15" t="str">
        <f>Table13[[#This Row],[Recency Score]]&amp;Table13[[#This Row],[Frequency Score]]&amp;Table13[[#This Row],[Monetary Score]]</f>
        <v>122</v>
      </c>
      <c r="AO1331" s="15" t="str">
        <f>IF(AN1331="555","Champions",
IF(AND(LEFT(AN1331,1)="5", MID(AN1331,2,1)&gt;="3"),"Loyal Customers",
IF(MID(AN1331,2,1)="5","Frequent Buyers",
IF(RIGHT(AN1331,1)="5","Big Spenders",
IF(LEFT(AN1331,1)="4","Potential Loyalists",
IF(LEFT(AN1331,1)="3","Needs Attention",
IF(LEFT(AN1331,1)="2","About to Sleep",
IF(LEFT(AN1331,1)="1","Lost",
IF(LEFT(AN1331,1)&lt;="2","At Risk","Others")))))))))</f>
        <v>Lost</v>
      </c>
    </row>
    <row r="1332" spans="1:41" x14ac:dyDescent="0.3">
      <c r="A1332">
        <v>2134</v>
      </c>
      <c r="B1332">
        <v>1952</v>
      </c>
      <c r="C1332" t="s">
        <v>28</v>
      </c>
      <c r="D1332" t="s">
        <v>31</v>
      </c>
      <c r="E1332">
        <v>53700</v>
      </c>
      <c r="F1332">
        <v>0</v>
      </c>
      <c r="G1332">
        <v>1</v>
      </c>
      <c r="H1332" s="1">
        <v>41138</v>
      </c>
      <c r="I1332">
        <v>94</v>
      </c>
      <c r="J1332">
        <v>263</v>
      </c>
      <c r="K1332">
        <v>5</v>
      </c>
      <c r="L1332">
        <v>233</v>
      </c>
      <c r="M1332">
        <v>69</v>
      </c>
      <c r="N1332">
        <v>41</v>
      </c>
      <c r="O1332">
        <v>83</v>
      </c>
      <c r="P1332">
        <v>4</v>
      </c>
      <c r="Q1332">
        <v>5</v>
      </c>
      <c r="R1332">
        <v>5</v>
      </c>
      <c r="S1332">
        <v>8</v>
      </c>
      <c r="T1332">
        <v>5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 t="s">
        <v>43</v>
      </c>
      <c r="AC1332" s="13">
        <f>SUM(Table13[[#This Row],[MntWines]:[MntGoldProds]])</f>
        <v>694</v>
      </c>
      <c r="AD1332" s="13">
        <f>AVERAGE(Table13[[#This Row],[MntWines]:[MntGoldProds]])</f>
        <v>115.66666666666667</v>
      </c>
      <c r="AG1332">
        <f>SUM(Table13[[#This Row],[NumDealsPurchases]:[NumStorePurchases]])</f>
        <v>22</v>
      </c>
      <c r="AH1332" s="14">
        <f>44232-Table13[[#This Row],[Dt_Customer]]</f>
        <v>3094</v>
      </c>
      <c r="AJ1332" s="13">
        <f>Table13[[#This Row],[NumDealsPurchases]]/Table13[[#This Row],[Total Number of Purchases]]*100</f>
        <v>18.181818181818183</v>
      </c>
      <c r="AK1332">
        <f>6-ROUNDUP(_xlfn.PERCENTRANK.INC(Table13[Recency],Table13[[#This Row],[Recency]])*5, 0)</f>
        <v>1</v>
      </c>
      <c r="AL1332" s="15">
        <f>ROUNDUP(_xlfn.PERCENTRANK.INC(Table13[Total Number of Purchases],Table13[[#This Row],[Total Number of Purchases]])*5,0)</f>
        <v>4</v>
      </c>
      <c r="AM1332" s="15">
        <f>ROUNDUP(_xlfn.PERCENTRANK.INC(Table13[Total Spend],Table13[[#This Row],[Total Spend]])*5,0)</f>
        <v>4</v>
      </c>
      <c r="AN1332" s="15" t="str">
        <f>Table13[[#This Row],[Recency Score]]&amp;Table13[[#This Row],[Frequency Score]]&amp;Table13[[#This Row],[Monetary Score]]</f>
        <v>144</v>
      </c>
      <c r="AO1332" s="15" t="str">
        <f>IF(AN1332="555","Champions",
IF(AND(LEFT(AN1332,1)="5", MID(AN1332,2,1)&gt;="3"),"Loyal Customers",
IF(MID(AN1332,2,1)="5","Frequent Buyers",
IF(RIGHT(AN1332,1)="5","Big Spenders",
IF(LEFT(AN1332,1)="4","Potential Loyalists",
IF(LEFT(AN1332,1)="3","Needs Attention",
IF(LEFT(AN1332,1)="2","About to Sleep",
IF(LEFT(AN1332,1)="1","Lost",
IF(LEFT(AN1332,1)&lt;="2","At Risk","Others")))))))))</f>
        <v>Lost</v>
      </c>
    </row>
    <row r="1333" spans="1:41" x14ac:dyDescent="0.3">
      <c r="A1333">
        <v>9135</v>
      </c>
      <c r="B1333">
        <v>1950</v>
      </c>
      <c r="C1333" t="s">
        <v>28</v>
      </c>
      <c r="D1333" t="s">
        <v>35</v>
      </c>
      <c r="E1333">
        <v>27203</v>
      </c>
      <c r="F1333">
        <v>1</v>
      </c>
      <c r="G1333">
        <v>1</v>
      </c>
      <c r="H1333" s="1">
        <v>41127</v>
      </c>
      <c r="I1333">
        <v>92</v>
      </c>
      <c r="J1333">
        <v>13</v>
      </c>
      <c r="K1333">
        <v>2</v>
      </c>
      <c r="L1333">
        <v>21</v>
      </c>
      <c r="M1333">
        <v>4</v>
      </c>
      <c r="N1333">
        <v>0</v>
      </c>
      <c r="O1333">
        <v>24</v>
      </c>
      <c r="P1333">
        <v>2</v>
      </c>
      <c r="Q1333">
        <v>1</v>
      </c>
      <c r="R1333">
        <v>1</v>
      </c>
      <c r="S1333">
        <v>2</v>
      </c>
      <c r="T1333">
        <v>8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t="s">
        <v>30</v>
      </c>
      <c r="AC1333" s="13">
        <f>SUM(Table13[[#This Row],[MntWines]:[MntGoldProds]])</f>
        <v>64</v>
      </c>
      <c r="AD1333" s="13">
        <f>AVERAGE(Table13[[#This Row],[MntWines]:[MntGoldProds]])</f>
        <v>10.666666666666666</v>
      </c>
      <c r="AG1333">
        <f>SUM(Table13[[#This Row],[NumDealsPurchases]:[NumStorePurchases]])</f>
        <v>6</v>
      </c>
      <c r="AH1333" s="14">
        <f>44232-Table13[[#This Row],[Dt_Customer]]</f>
        <v>3105</v>
      </c>
      <c r="AJ1333" s="13">
        <f>Table13[[#This Row],[NumDealsPurchases]]/Table13[[#This Row],[Total Number of Purchases]]*100</f>
        <v>33.333333333333329</v>
      </c>
      <c r="AK1333">
        <f>6-ROUNDUP(_xlfn.PERCENTRANK.INC(Table13[Recency],Table13[[#This Row],[Recency]])*5, 0)</f>
        <v>1</v>
      </c>
      <c r="AL1333" s="15">
        <f>ROUNDUP(_xlfn.PERCENTRANK.INC(Table13[Total Number of Purchases],Table13[[#This Row],[Total Number of Purchases]])*5,0)</f>
        <v>1</v>
      </c>
      <c r="AM1333" s="15">
        <f>ROUNDUP(_xlfn.PERCENTRANK.INC(Table13[Total Spend],Table13[[#This Row],[Total Spend]])*5,0)</f>
        <v>2</v>
      </c>
      <c r="AN1333" s="15" t="str">
        <f>Table13[[#This Row],[Recency Score]]&amp;Table13[[#This Row],[Frequency Score]]&amp;Table13[[#This Row],[Monetary Score]]</f>
        <v>112</v>
      </c>
      <c r="AO1333" s="15" t="str">
        <f>IF(AN1333="555","Champions",
IF(AND(LEFT(AN1333,1)="5", MID(AN1333,2,1)&gt;="3"),"Loyal Customers",
IF(MID(AN1333,2,1)="5","Frequent Buyers",
IF(RIGHT(AN1333,1)="5","Big Spenders",
IF(LEFT(AN1333,1)="4","Potential Loyalists",
IF(LEFT(AN1333,1)="3","Needs Attention",
IF(LEFT(AN1333,1)="2","About to Sleep",
IF(LEFT(AN1333,1)="1","Lost",
IF(LEFT(AN1333,1)&lt;="2","At Risk","Others")))))))))</f>
        <v>Lost</v>
      </c>
    </row>
    <row r="1334" spans="1:41" x14ac:dyDescent="0.3">
      <c r="A1334">
        <v>1291</v>
      </c>
      <c r="B1334">
        <v>1978</v>
      </c>
      <c r="C1334" t="s">
        <v>37</v>
      </c>
      <c r="D1334" t="s">
        <v>35</v>
      </c>
      <c r="E1334">
        <v>27683</v>
      </c>
      <c r="F1334">
        <v>1</v>
      </c>
      <c r="G1334">
        <v>0</v>
      </c>
      <c r="H1334" s="1">
        <v>41125</v>
      </c>
      <c r="I1334">
        <v>90</v>
      </c>
      <c r="J1334">
        <v>152</v>
      </c>
      <c r="K1334">
        <v>9</v>
      </c>
      <c r="L1334">
        <v>121</v>
      </c>
      <c r="M1334">
        <v>12</v>
      </c>
      <c r="N1334">
        <v>12</v>
      </c>
      <c r="O1334">
        <v>45</v>
      </c>
      <c r="P1334">
        <v>4</v>
      </c>
      <c r="Q1334">
        <v>6</v>
      </c>
      <c r="R1334">
        <v>2</v>
      </c>
      <c r="S1334">
        <v>4</v>
      </c>
      <c r="T1334">
        <v>8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 t="s">
        <v>30</v>
      </c>
      <c r="AC1334" s="13">
        <f>SUM(Table13[[#This Row],[MntWines]:[MntGoldProds]])</f>
        <v>351</v>
      </c>
      <c r="AD1334" s="13">
        <f>AVERAGE(Table13[[#This Row],[MntWines]:[MntGoldProds]])</f>
        <v>58.5</v>
      </c>
      <c r="AG1334">
        <f>SUM(Table13[[#This Row],[NumDealsPurchases]:[NumStorePurchases]])</f>
        <v>16</v>
      </c>
      <c r="AH1334" s="14">
        <f>44232-Table13[[#This Row],[Dt_Customer]]</f>
        <v>3107</v>
      </c>
      <c r="AJ1334" s="13">
        <f>Table13[[#This Row],[NumDealsPurchases]]/Table13[[#This Row],[Total Number of Purchases]]*100</f>
        <v>25</v>
      </c>
      <c r="AK1334">
        <f>6-ROUNDUP(_xlfn.PERCENTRANK.INC(Table13[Recency],Table13[[#This Row],[Recency]])*5, 0)</f>
        <v>1</v>
      </c>
      <c r="AL1334" s="15">
        <f>ROUNDUP(_xlfn.PERCENTRANK.INC(Table13[Total Number of Purchases],Table13[[#This Row],[Total Number of Purchases]])*5,0)</f>
        <v>3</v>
      </c>
      <c r="AM1334" s="15">
        <f>ROUNDUP(_xlfn.PERCENTRANK.INC(Table13[Total Spend],Table13[[#This Row],[Total Spend]])*5,0)</f>
        <v>3</v>
      </c>
      <c r="AN1334" s="15" t="str">
        <f>Table13[[#This Row],[Recency Score]]&amp;Table13[[#This Row],[Frequency Score]]&amp;Table13[[#This Row],[Monetary Score]]</f>
        <v>133</v>
      </c>
      <c r="AO1334" s="15" t="str">
        <f>IF(AN1334="555","Champions",
IF(AND(LEFT(AN1334,1)="5", MID(AN1334,2,1)&gt;="3"),"Loyal Customers",
IF(MID(AN1334,2,1)="5","Frequent Buyers",
IF(RIGHT(AN1334,1)="5","Big Spenders",
IF(LEFT(AN1334,1)="4","Potential Loyalists",
IF(LEFT(AN1334,1)="3","Needs Attention",
IF(LEFT(AN1334,1)="2","About to Sleep",
IF(LEFT(AN1334,1)="1","Lost",
IF(LEFT(AN1334,1)&lt;="2","At Risk","Others")))))))))</f>
        <v>Lost</v>
      </c>
    </row>
    <row r="1335" spans="1:41" x14ac:dyDescent="0.3">
      <c r="A1335">
        <v>4817</v>
      </c>
      <c r="B1335">
        <v>1956</v>
      </c>
      <c r="C1335" t="s">
        <v>28</v>
      </c>
      <c r="D1335" t="s">
        <v>29</v>
      </c>
      <c r="E1335">
        <v>22304</v>
      </c>
      <c r="F1335">
        <v>0</v>
      </c>
      <c r="G1335">
        <v>0</v>
      </c>
      <c r="H1335" s="1">
        <v>41125</v>
      </c>
      <c r="I1335">
        <v>91</v>
      </c>
      <c r="J1335">
        <v>3</v>
      </c>
      <c r="K1335">
        <v>2</v>
      </c>
      <c r="L1335">
        <v>7</v>
      </c>
      <c r="M1335">
        <v>0</v>
      </c>
      <c r="N1335">
        <v>4</v>
      </c>
      <c r="O1335">
        <v>2</v>
      </c>
      <c r="P1335">
        <v>1</v>
      </c>
      <c r="Q1335">
        <v>1</v>
      </c>
      <c r="R1335">
        <v>0</v>
      </c>
      <c r="S1335">
        <v>2</v>
      </c>
      <c r="T1335">
        <v>8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 t="s">
        <v>30</v>
      </c>
      <c r="AC1335" s="13">
        <f>SUM(Table13[[#This Row],[MntWines]:[MntGoldProds]])</f>
        <v>18</v>
      </c>
      <c r="AD1335" s="13">
        <f>AVERAGE(Table13[[#This Row],[MntWines]:[MntGoldProds]])</f>
        <v>3</v>
      </c>
      <c r="AG1335">
        <f>SUM(Table13[[#This Row],[NumDealsPurchases]:[NumStorePurchases]])</f>
        <v>4</v>
      </c>
      <c r="AH1335" s="14">
        <f>44232-Table13[[#This Row],[Dt_Customer]]</f>
        <v>3107</v>
      </c>
      <c r="AJ1335" s="13">
        <f>Table13[[#This Row],[NumDealsPurchases]]/Table13[[#This Row],[Total Number of Purchases]]*100</f>
        <v>25</v>
      </c>
      <c r="AK1335">
        <f>6-ROUNDUP(_xlfn.PERCENTRANK.INC(Table13[Recency],Table13[[#This Row],[Recency]])*5, 0)</f>
        <v>1</v>
      </c>
      <c r="AL1335" s="15">
        <f>ROUNDUP(_xlfn.PERCENTRANK.INC(Table13[Total Number of Purchases],Table13[[#This Row],[Total Number of Purchases]])*5,0)</f>
        <v>1</v>
      </c>
      <c r="AM1335" s="15">
        <f>ROUNDUP(_xlfn.PERCENTRANK.INC(Table13[Total Spend],Table13[[#This Row],[Total Spend]])*5,0)</f>
        <v>1</v>
      </c>
      <c r="AN1335" s="15" t="str">
        <f>Table13[[#This Row],[Recency Score]]&amp;Table13[[#This Row],[Frequency Score]]&amp;Table13[[#This Row],[Monetary Score]]</f>
        <v>111</v>
      </c>
      <c r="AO1335" s="15" t="str">
        <f>IF(AN1335="555","Champions",
IF(AND(LEFT(AN1335,1)="5", MID(AN1335,2,1)&gt;="3"),"Loyal Customers",
IF(MID(AN1335,2,1)="5","Frequent Buyers",
IF(RIGHT(AN1335,1)="5","Big Spenders",
IF(LEFT(AN1335,1)="4","Potential Loyalists",
IF(LEFT(AN1335,1)="3","Needs Attention",
IF(LEFT(AN1335,1)="2","About to Sleep",
IF(LEFT(AN1335,1)="1","Lost",
IF(LEFT(AN1335,1)&lt;="2","At Risk","Others")))))))))</f>
        <v>Lost</v>
      </c>
    </row>
    <row r="1336" spans="1:41" x14ac:dyDescent="0.3">
      <c r="A1336">
        <v>10001</v>
      </c>
      <c r="B1336">
        <v>1985</v>
      </c>
      <c r="C1336" t="s">
        <v>38</v>
      </c>
      <c r="D1336" t="s">
        <v>35</v>
      </c>
      <c r="E1336">
        <v>7500</v>
      </c>
      <c r="F1336">
        <v>1</v>
      </c>
      <c r="G1336">
        <v>0</v>
      </c>
      <c r="H1336" s="1">
        <v>41122</v>
      </c>
      <c r="I1336">
        <v>98</v>
      </c>
      <c r="J1336">
        <v>5</v>
      </c>
      <c r="K1336">
        <v>17</v>
      </c>
      <c r="L1336">
        <v>17</v>
      </c>
      <c r="M1336">
        <v>13</v>
      </c>
      <c r="N1336">
        <v>14</v>
      </c>
      <c r="O1336">
        <v>34</v>
      </c>
      <c r="P1336">
        <v>4</v>
      </c>
      <c r="Q1336">
        <v>2</v>
      </c>
      <c r="R1336">
        <v>1</v>
      </c>
      <c r="S1336">
        <v>3</v>
      </c>
      <c r="T1336">
        <v>9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 t="s">
        <v>30</v>
      </c>
      <c r="AC1336" s="13">
        <f>SUM(Table13[[#This Row],[MntWines]:[MntGoldProds]])</f>
        <v>100</v>
      </c>
      <c r="AD1336" s="13">
        <f>AVERAGE(Table13[[#This Row],[MntWines]:[MntGoldProds]])</f>
        <v>16.666666666666668</v>
      </c>
      <c r="AG1336">
        <f>SUM(Table13[[#This Row],[NumDealsPurchases]:[NumStorePurchases]])</f>
        <v>10</v>
      </c>
      <c r="AH1336" s="14">
        <f>44232-Table13[[#This Row],[Dt_Customer]]</f>
        <v>3110</v>
      </c>
      <c r="AJ1336" s="13">
        <f>Table13[[#This Row],[NumDealsPurchases]]/Table13[[#This Row],[Total Number of Purchases]]*100</f>
        <v>40</v>
      </c>
      <c r="AK1336">
        <f>6-ROUNDUP(_xlfn.PERCENTRANK.INC(Table13[Recency],Table13[[#This Row],[Recency]])*5, 0)</f>
        <v>1</v>
      </c>
      <c r="AL1336" s="15">
        <f>ROUNDUP(_xlfn.PERCENTRANK.INC(Table13[Total Number of Purchases],Table13[[#This Row],[Total Number of Purchases]])*5,0)</f>
        <v>2</v>
      </c>
      <c r="AM1336" s="15">
        <f>ROUNDUP(_xlfn.PERCENTRANK.INC(Table13[Total Spend],Table13[[#This Row],[Total Spend]])*5,0)</f>
        <v>2</v>
      </c>
      <c r="AN1336" s="15" t="str">
        <f>Table13[[#This Row],[Recency Score]]&amp;Table13[[#This Row],[Frequency Score]]&amp;Table13[[#This Row],[Monetary Score]]</f>
        <v>122</v>
      </c>
      <c r="AO1336" s="15" t="str">
        <f>IF(AN1336="555","Champions",
IF(AND(LEFT(AN1336,1)="5", MID(AN1336,2,1)&gt;="3"),"Loyal Customers",
IF(MID(AN1336,2,1)="5","Frequent Buyers",
IF(RIGHT(AN1336,1)="5","Big Spenders",
IF(LEFT(AN1336,1)="4","Potential Loyalists",
IF(LEFT(AN1336,1)="3","Needs Attention",
IF(LEFT(AN1336,1)="2","About to Sleep",
IF(LEFT(AN1336,1)="1","Lost",
IF(LEFT(AN1336,1)&lt;="2","At Risk","Others")))))))))</f>
        <v>Lost</v>
      </c>
    </row>
    <row r="1337" spans="1:41" x14ac:dyDescent="0.3">
      <c r="A1337">
        <v>6722</v>
      </c>
      <c r="B1337">
        <v>1954</v>
      </c>
      <c r="C1337" t="s">
        <v>37</v>
      </c>
      <c r="D1337" t="s">
        <v>33</v>
      </c>
      <c r="E1337">
        <v>70421</v>
      </c>
      <c r="F1337">
        <v>0</v>
      </c>
      <c r="G1337">
        <v>1</v>
      </c>
      <c r="H1337" s="1">
        <v>41818</v>
      </c>
      <c r="I1337">
        <v>98</v>
      </c>
      <c r="J1337">
        <v>479</v>
      </c>
      <c r="K1337">
        <v>28</v>
      </c>
      <c r="L1337">
        <v>136</v>
      </c>
      <c r="M1337">
        <v>75</v>
      </c>
      <c r="N1337">
        <v>14</v>
      </c>
      <c r="O1337">
        <v>35</v>
      </c>
      <c r="P1337">
        <v>3</v>
      </c>
      <c r="Q1337">
        <v>10</v>
      </c>
      <c r="R1337">
        <v>3</v>
      </c>
      <c r="S1337">
        <v>7</v>
      </c>
      <c r="T1337">
        <v>6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 t="s">
        <v>32</v>
      </c>
      <c r="AC1337" s="13">
        <f>SUM(Table13[[#This Row],[MntWines]:[MntGoldProds]])</f>
        <v>767</v>
      </c>
      <c r="AD1337" s="13">
        <f>AVERAGE(Table13[[#This Row],[MntWines]:[MntGoldProds]])</f>
        <v>127.83333333333333</v>
      </c>
      <c r="AG1337">
        <f>SUM(Table13[[#This Row],[NumDealsPurchases]:[NumStorePurchases]])</f>
        <v>23</v>
      </c>
      <c r="AH1337" s="14">
        <f>44232-Table13[[#This Row],[Dt_Customer]]</f>
        <v>2414</v>
      </c>
      <c r="AJ1337" s="13">
        <f>Table13[[#This Row],[NumDealsPurchases]]/Table13[[#This Row],[Total Number of Purchases]]*100</f>
        <v>13.043478260869565</v>
      </c>
      <c r="AK1337">
        <f>6-ROUNDUP(_xlfn.PERCENTRANK.INC(Table13[Recency],Table13[[#This Row],[Recency]])*5, 0)</f>
        <v>1</v>
      </c>
      <c r="AL1337" s="15">
        <f>ROUNDUP(_xlfn.PERCENTRANK.INC(Table13[Total Number of Purchases],Table13[[#This Row],[Total Number of Purchases]])*5,0)</f>
        <v>5</v>
      </c>
      <c r="AM1337" s="15">
        <f>ROUNDUP(_xlfn.PERCENTRANK.INC(Table13[Total Spend],Table13[[#This Row],[Total Spend]])*5,0)</f>
        <v>4</v>
      </c>
      <c r="AN1337" s="15" t="str">
        <f>Table13[[#This Row],[Recency Score]]&amp;Table13[[#This Row],[Frequency Score]]&amp;Table13[[#This Row],[Monetary Score]]</f>
        <v>154</v>
      </c>
      <c r="AO1337" s="15" t="str">
        <f>IF(AN1337="555","Champions",
IF(AND(LEFT(AN1337,1)="5", MID(AN1337,2,1)&gt;="3"),"Loyal Customers",
IF(MID(AN1337,2,1)="5","Frequent Buyers",
IF(RIGHT(AN1337,1)="5","Big Spenders",
IF(LEFT(AN1337,1)="4","Potential Loyalists",
IF(LEFT(AN1337,1)="3","Needs Attention",
IF(LEFT(AN1337,1)="2","About to Sleep",
IF(LEFT(AN1337,1)="1","Lost",
IF(LEFT(AN1337,1)&lt;="2","At Risk","Others")))))))))</f>
        <v>Frequent Buyers</v>
      </c>
    </row>
    <row r="1338" spans="1:41" x14ac:dyDescent="0.3">
      <c r="A1338">
        <v>2831</v>
      </c>
      <c r="B1338">
        <v>1976</v>
      </c>
      <c r="C1338" t="s">
        <v>28</v>
      </c>
      <c r="D1338" t="s">
        <v>35</v>
      </c>
      <c r="E1338">
        <v>78416</v>
      </c>
      <c r="F1338">
        <v>0</v>
      </c>
      <c r="G1338">
        <v>1</v>
      </c>
      <c r="H1338" s="1">
        <v>41817</v>
      </c>
      <c r="I1338">
        <v>99</v>
      </c>
      <c r="J1338">
        <v>453</v>
      </c>
      <c r="K1338">
        <v>38</v>
      </c>
      <c r="L1338">
        <v>279</v>
      </c>
      <c r="M1338">
        <v>188</v>
      </c>
      <c r="N1338">
        <v>38</v>
      </c>
      <c r="O1338">
        <v>183</v>
      </c>
      <c r="P1338">
        <v>2</v>
      </c>
      <c r="Q1338">
        <v>7</v>
      </c>
      <c r="R1338">
        <v>7</v>
      </c>
      <c r="S1338">
        <v>10</v>
      </c>
      <c r="T1338">
        <v>3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 t="s">
        <v>30</v>
      </c>
      <c r="AC1338" s="13">
        <f>SUM(Table13[[#This Row],[MntWines]:[MntGoldProds]])</f>
        <v>1179</v>
      </c>
      <c r="AD1338" s="13">
        <f>AVERAGE(Table13[[#This Row],[MntWines]:[MntGoldProds]])</f>
        <v>196.5</v>
      </c>
      <c r="AG1338">
        <f>SUM(Table13[[#This Row],[NumDealsPurchases]:[NumStorePurchases]])</f>
        <v>26</v>
      </c>
      <c r="AH1338" s="14">
        <f>44232-Table13[[#This Row],[Dt_Customer]]</f>
        <v>2415</v>
      </c>
      <c r="AJ1338" s="13">
        <f>Table13[[#This Row],[NumDealsPurchases]]/Table13[[#This Row],[Total Number of Purchases]]*100</f>
        <v>7.6923076923076925</v>
      </c>
      <c r="AK1338">
        <f>6-ROUNDUP(_xlfn.PERCENTRANK.INC(Table13[Recency],Table13[[#This Row],[Recency]])*5, 0)</f>
        <v>1</v>
      </c>
      <c r="AL1338" s="15">
        <f>ROUNDUP(_xlfn.PERCENTRANK.INC(Table13[Total Number of Purchases],Table13[[#This Row],[Total Number of Purchases]])*5,0)</f>
        <v>5</v>
      </c>
      <c r="AM1338" s="15">
        <f>ROUNDUP(_xlfn.PERCENTRANK.INC(Table13[Total Spend],Table13[[#This Row],[Total Spend]])*5,0)</f>
        <v>5</v>
      </c>
      <c r="AN1338" s="15" t="str">
        <f>Table13[[#This Row],[Recency Score]]&amp;Table13[[#This Row],[Frequency Score]]&amp;Table13[[#This Row],[Monetary Score]]</f>
        <v>155</v>
      </c>
      <c r="AO1338" s="15" t="str">
        <f>IF(AN1338="555","Champions",
IF(AND(LEFT(AN1338,1)="5", MID(AN1338,2,1)&gt;="3"),"Loyal Customers",
IF(MID(AN1338,2,1)="5","Frequent Buyers",
IF(RIGHT(AN1338,1)="5","Big Spenders",
IF(LEFT(AN1338,1)="4","Potential Loyalists",
IF(LEFT(AN1338,1)="3","Needs Attention",
IF(LEFT(AN1338,1)="2","About to Sleep",
IF(LEFT(AN1338,1)="1","Lost",
IF(LEFT(AN1338,1)&lt;="2","At Risk","Others")))))))))</f>
        <v>Frequent Buyers</v>
      </c>
    </row>
    <row r="1339" spans="1:41" x14ac:dyDescent="0.3">
      <c r="A1339">
        <v>4769</v>
      </c>
      <c r="B1339">
        <v>1977</v>
      </c>
      <c r="C1339" t="s">
        <v>41</v>
      </c>
      <c r="D1339" t="s">
        <v>35</v>
      </c>
      <c r="E1339">
        <v>57954</v>
      </c>
      <c r="F1339">
        <v>1</v>
      </c>
      <c r="G1339">
        <v>1</v>
      </c>
      <c r="H1339" s="1">
        <v>41808</v>
      </c>
      <c r="I1339">
        <v>52</v>
      </c>
      <c r="J1339">
        <v>456</v>
      </c>
      <c r="K1339">
        <v>4</v>
      </c>
      <c r="L1339">
        <v>24</v>
      </c>
      <c r="M1339">
        <v>0</v>
      </c>
      <c r="N1339">
        <v>0</v>
      </c>
      <c r="O1339">
        <v>9</v>
      </c>
      <c r="P1339">
        <v>7</v>
      </c>
      <c r="Q1339">
        <v>8</v>
      </c>
      <c r="R1339">
        <v>2</v>
      </c>
      <c r="S1339">
        <v>6</v>
      </c>
      <c r="T1339">
        <v>7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 t="s">
        <v>30</v>
      </c>
      <c r="AC1339" s="13">
        <f>SUM(Table13[[#This Row],[MntWines]:[MntGoldProds]])</f>
        <v>493</v>
      </c>
      <c r="AD1339" s="13">
        <f>AVERAGE(Table13[[#This Row],[MntWines]:[MntGoldProds]])</f>
        <v>82.166666666666671</v>
      </c>
      <c r="AG1339">
        <f>SUM(Table13[[#This Row],[NumDealsPurchases]:[NumStorePurchases]])</f>
        <v>23</v>
      </c>
      <c r="AH1339" s="14">
        <f>44232-Table13[[#This Row],[Dt_Customer]]</f>
        <v>2424</v>
      </c>
      <c r="AJ1339" s="13">
        <f>Table13[[#This Row],[NumDealsPurchases]]/Table13[[#This Row],[Total Number of Purchases]]*100</f>
        <v>30.434782608695656</v>
      </c>
      <c r="AK1339">
        <f>6-ROUNDUP(_xlfn.PERCENTRANK.INC(Table13[Recency],Table13[[#This Row],[Recency]])*5, 0)</f>
        <v>3</v>
      </c>
      <c r="AL1339" s="15">
        <f>ROUNDUP(_xlfn.PERCENTRANK.INC(Table13[Total Number of Purchases],Table13[[#This Row],[Total Number of Purchases]])*5,0)</f>
        <v>5</v>
      </c>
      <c r="AM1339" s="15">
        <f>ROUNDUP(_xlfn.PERCENTRANK.INC(Table13[Total Spend],Table13[[#This Row],[Total Spend]])*5,0)</f>
        <v>3</v>
      </c>
      <c r="AN1339" s="15" t="str">
        <f>Table13[[#This Row],[Recency Score]]&amp;Table13[[#This Row],[Frequency Score]]&amp;Table13[[#This Row],[Monetary Score]]</f>
        <v>353</v>
      </c>
      <c r="AO1339" s="15" t="str">
        <f>IF(AN1339="555","Champions",
IF(AND(LEFT(AN1339,1)="5", MID(AN1339,2,1)&gt;="3"),"Loyal Customers",
IF(MID(AN1339,2,1)="5","Frequent Buyers",
IF(RIGHT(AN1339,1)="5","Big Spenders",
IF(LEFT(AN1339,1)="4","Potential Loyalists",
IF(LEFT(AN1339,1)="3","Needs Attention",
IF(LEFT(AN1339,1)="2","About to Sleep",
IF(LEFT(AN1339,1)="1","Lost",
IF(LEFT(AN1339,1)&lt;="2","At Risk","Others")))))))))</f>
        <v>Frequent Buyers</v>
      </c>
    </row>
    <row r="1340" spans="1:41" x14ac:dyDescent="0.3">
      <c r="A1340">
        <v>3463</v>
      </c>
      <c r="B1340">
        <v>1975</v>
      </c>
      <c r="C1340" t="s">
        <v>37</v>
      </c>
      <c r="D1340" t="s">
        <v>33</v>
      </c>
      <c r="E1340">
        <v>69283</v>
      </c>
      <c r="F1340">
        <v>0</v>
      </c>
      <c r="G1340">
        <v>1</v>
      </c>
      <c r="H1340" s="1">
        <v>41804</v>
      </c>
      <c r="I1340">
        <v>41</v>
      </c>
      <c r="J1340">
        <v>674</v>
      </c>
      <c r="K1340">
        <v>62</v>
      </c>
      <c r="L1340">
        <v>134</v>
      </c>
      <c r="M1340">
        <v>0</v>
      </c>
      <c r="N1340">
        <v>26</v>
      </c>
      <c r="O1340">
        <v>8</v>
      </c>
      <c r="P1340">
        <v>4</v>
      </c>
      <c r="Q1340">
        <v>7</v>
      </c>
      <c r="R1340">
        <v>3</v>
      </c>
      <c r="S1340">
        <v>13</v>
      </c>
      <c r="T1340">
        <v>5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 t="s">
        <v>40</v>
      </c>
      <c r="AC1340" s="13">
        <f>SUM(Table13[[#This Row],[MntWines]:[MntGoldProds]])</f>
        <v>904</v>
      </c>
      <c r="AD1340" s="13">
        <f>AVERAGE(Table13[[#This Row],[MntWines]:[MntGoldProds]])</f>
        <v>150.66666666666666</v>
      </c>
      <c r="AG1340">
        <f>SUM(Table13[[#This Row],[NumDealsPurchases]:[NumStorePurchases]])</f>
        <v>27</v>
      </c>
      <c r="AH1340" s="14">
        <f>44232-Table13[[#This Row],[Dt_Customer]]</f>
        <v>2428</v>
      </c>
      <c r="AJ1340" s="13">
        <f>Table13[[#This Row],[NumDealsPurchases]]/Table13[[#This Row],[Total Number of Purchases]]*100</f>
        <v>14.814814814814813</v>
      </c>
      <c r="AK1340">
        <f>6-ROUNDUP(_xlfn.PERCENTRANK.INC(Table13[Recency],Table13[[#This Row],[Recency]])*5, 0)</f>
        <v>3</v>
      </c>
      <c r="AL1340" s="15">
        <f>ROUNDUP(_xlfn.PERCENTRANK.INC(Table13[Total Number of Purchases],Table13[[#This Row],[Total Number of Purchases]])*5,0)</f>
        <v>5</v>
      </c>
      <c r="AM1340" s="15">
        <f>ROUNDUP(_xlfn.PERCENTRANK.INC(Table13[Total Spend],Table13[[#This Row],[Total Spend]])*5,0)</f>
        <v>4</v>
      </c>
      <c r="AN1340" s="15" t="str">
        <f>Table13[[#This Row],[Recency Score]]&amp;Table13[[#This Row],[Frequency Score]]&amp;Table13[[#This Row],[Monetary Score]]</f>
        <v>354</v>
      </c>
      <c r="AO1340" s="15" t="str">
        <f>IF(AN1340="555","Champions",
IF(AND(LEFT(AN1340,1)="5", MID(AN1340,2,1)&gt;="3"),"Loyal Customers",
IF(MID(AN1340,2,1)="5","Frequent Buyers",
IF(RIGHT(AN1340,1)="5","Big Spenders",
IF(LEFT(AN1340,1)="4","Potential Loyalists",
IF(LEFT(AN1340,1)="3","Needs Attention",
IF(LEFT(AN1340,1)="2","About to Sleep",
IF(LEFT(AN1340,1)="1","Lost",
IF(LEFT(AN1340,1)&lt;="2","At Risk","Others")))))))))</f>
        <v>Frequent Buyers</v>
      </c>
    </row>
    <row r="1341" spans="1:41" x14ac:dyDescent="0.3">
      <c r="A1341">
        <v>6892</v>
      </c>
      <c r="B1341">
        <v>1968</v>
      </c>
      <c r="C1341" t="s">
        <v>28</v>
      </c>
      <c r="D1341" t="s">
        <v>29</v>
      </c>
      <c r="E1341">
        <v>61671</v>
      </c>
      <c r="F1341">
        <v>0</v>
      </c>
      <c r="G1341">
        <v>1</v>
      </c>
      <c r="H1341" s="1">
        <v>41793</v>
      </c>
      <c r="I1341">
        <v>23</v>
      </c>
      <c r="J1341">
        <v>641</v>
      </c>
      <c r="K1341">
        <v>7</v>
      </c>
      <c r="L1341">
        <v>56</v>
      </c>
      <c r="M1341">
        <v>0</v>
      </c>
      <c r="N1341">
        <v>0</v>
      </c>
      <c r="O1341">
        <v>28</v>
      </c>
      <c r="P1341">
        <v>8</v>
      </c>
      <c r="Q1341">
        <v>10</v>
      </c>
      <c r="R1341">
        <v>4</v>
      </c>
      <c r="S1341">
        <v>6</v>
      </c>
      <c r="T1341">
        <v>8</v>
      </c>
      <c r="U1341">
        <v>1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 t="s">
        <v>30</v>
      </c>
      <c r="AC1341" s="13">
        <f>SUM(Table13[[#This Row],[MntWines]:[MntGoldProds]])</f>
        <v>732</v>
      </c>
      <c r="AD1341" s="13">
        <f>AVERAGE(Table13[[#This Row],[MntWines]:[MntGoldProds]])</f>
        <v>122</v>
      </c>
      <c r="AG1341">
        <f>SUM(Table13[[#This Row],[NumDealsPurchases]:[NumStorePurchases]])</f>
        <v>28</v>
      </c>
      <c r="AH1341" s="14">
        <f>44232-Table13[[#This Row],[Dt_Customer]]</f>
        <v>2439</v>
      </c>
      <c r="AJ1341" s="13">
        <f>Table13[[#This Row],[NumDealsPurchases]]/Table13[[#This Row],[Total Number of Purchases]]*100</f>
        <v>28.571428571428569</v>
      </c>
      <c r="AK1341">
        <f>6-ROUNDUP(_xlfn.PERCENTRANK.INC(Table13[Recency],Table13[[#This Row],[Recency]])*5, 0)</f>
        <v>4</v>
      </c>
      <c r="AL1341" s="15">
        <f>ROUNDUP(_xlfn.PERCENTRANK.INC(Table13[Total Number of Purchases],Table13[[#This Row],[Total Number of Purchases]])*5,0)</f>
        <v>5</v>
      </c>
      <c r="AM1341" s="15">
        <f>ROUNDUP(_xlfn.PERCENTRANK.INC(Table13[Total Spend],Table13[[#This Row],[Total Spend]])*5,0)</f>
        <v>4</v>
      </c>
      <c r="AN1341" s="15" t="str">
        <f>Table13[[#This Row],[Recency Score]]&amp;Table13[[#This Row],[Frequency Score]]&amp;Table13[[#This Row],[Monetary Score]]</f>
        <v>454</v>
      </c>
      <c r="AO1341" s="15" t="str">
        <f>IF(AN1341="555","Champions",
IF(AND(LEFT(AN1341,1)="5", MID(AN1341,2,1)&gt;="3"),"Loyal Customers",
IF(MID(AN1341,2,1)="5","Frequent Buyers",
IF(RIGHT(AN1341,1)="5","Big Spenders",
IF(LEFT(AN1341,1)="4","Potential Loyalists",
IF(LEFT(AN1341,1)="3","Needs Attention",
IF(LEFT(AN1341,1)="2","About to Sleep",
IF(LEFT(AN1341,1)="1","Lost",
IF(LEFT(AN1341,1)&lt;="2","At Risk","Others")))))))))</f>
        <v>Frequent Buyers</v>
      </c>
    </row>
    <row r="1342" spans="1:41" x14ac:dyDescent="0.3">
      <c r="A1342">
        <v>6457</v>
      </c>
      <c r="B1342">
        <v>1976</v>
      </c>
      <c r="C1342" t="s">
        <v>28</v>
      </c>
      <c r="D1342" t="s">
        <v>29</v>
      </c>
      <c r="E1342">
        <v>64892</v>
      </c>
      <c r="F1342">
        <v>0</v>
      </c>
      <c r="G1342">
        <v>1</v>
      </c>
      <c r="H1342" s="1">
        <v>41788</v>
      </c>
      <c r="I1342">
        <v>77</v>
      </c>
      <c r="J1342">
        <v>527</v>
      </c>
      <c r="K1342">
        <v>24</v>
      </c>
      <c r="L1342">
        <v>230</v>
      </c>
      <c r="M1342">
        <v>32</v>
      </c>
      <c r="N1342">
        <v>24</v>
      </c>
      <c r="O1342">
        <v>65</v>
      </c>
      <c r="P1342">
        <v>2</v>
      </c>
      <c r="Q1342">
        <v>6</v>
      </c>
      <c r="R1342">
        <v>4</v>
      </c>
      <c r="S1342">
        <v>12</v>
      </c>
      <c r="T1342">
        <v>4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 t="s">
        <v>43</v>
      </c>
      <c r="AC1342" s="13">
        <f>SUM(Table13[[#This Row],[MntWines]:[MntGoldProds]])</f>
        <v>902</v>
      </c>
      <c r="AD1342" s="13">
        <f>AVERAGE(Table13[[#This Row],[MntWines]:[MntGoldProds]])</f>
        <v>150.33333333333334</v>
      </c>
      <c r="AG1342">
        <f>SUM(Table13[[#This Row],[NumDealsPurchases]:[NumStorePurchases]])</f>
        <v>24</v>
      </c>
      <c r="AH1342" s="14">
        <f>44232-Table13[[#This Row],[Dt_Customer]]</f>
        <v>2444</v>
      </c>
      <c r="AJ1342" s="13">
        <f>Table13[[#This Row],[NumDealsPurchases]]/Table13[[#This Row],[Total Number of Purchases]]*100</f>
        <v>8.3333333333333321</v>
      </c>
      <c r="AK1342">
        <f>6-ROUNDUP(_xlfn.PERCENTRANK.INC(Table13[Recency],Table13[[#This Row],[Recency]])*5, 0)</f>
        <v>2</v>
      </c>
      <c r="AL1342" s="15">
        <f>ROUNDUP(_xlfn.PERCENTRANK.INC(Table13[Total Number of Purchases],Table13[[#This Row],[Total Number of Purchases]])*5,0)</f>
        <v>5</v>
      </c>
      <c r="AM1342" s="15">
        <f>ROUNDUP(_xlfn.PERCENTRANK.INC(Table13[Total Spend],Table13[[#This Row],[Total Spend]])*5,0)</f>
        <v>4</v>
      </c>
      <c r="AN1342" s="15" t="str">
        <f>Table13[[#This Row],[Recency Score]]&amp;Table13[[#This Row],[Frequency Score]]&amp;Table13[[#This Row],[Monetary Score]]</f>
        <v>254</v>
      </c>
      <c r="AO1342" s="15" t="str">
        <f>IF(AN1342="555","Champions",
IF(AND(LEFT(AN1342,1)="5", MID(AN1342,2,1)&gt;="3"),"Loyal Customers",
IF(MID(AN1342,2,1)="5","Frequent Buyers",
IF(RIGHT(AN1342,1)="5","Big Spenders",
IF(LEFT(AN1342,1)="4","Potential Loyalists",
IF(LEFT(AN1342,1)="3","Needs Attention",
IF(LEFT(AN1342,1)="2","About to Sleep",
IF(LEFT(AN1342,1)="1","Lost",
IF(LEFT(AN1342,1)&lt;="2","At Risk","Others")))))))))</f>
        <v>Frequent Buyers</v>
      </c>
    </row>
    <row r="1343" spans="1:41" x14ac:dyDescent="0.3">
      <c r="A1343">
        <v>843</v>
      </c>
      <c r="B1343">
        <v>1971</v>
      </c>
      <c r="C1343" t="s">
        <v>28</v>
      </c>
      <c r="D1343" t="s">
        <v>33</v>
      </c>
      <c r="E1343">
        <v>64722</v>
      </c>
      <c r="F1343">
        <v>1</v>
      </c>
      <c r="G1343">
        <v>0</v>
      </c>
      <c r="H1343" s="1">
        <v>41785</v>
      </c>
      <c r="I1343">
        <v>47</v>
      </c>
      <c r="J1343">
        <v>303</v>
      </c>
      <c r="K1343">
        <v>0</v>
      </c>
      <c r="L1343">
        <v>280</v>
      </c>
      <c r="M1343">
        <v>60</v>
      </c>
      <c r="N1343">
        <v>147</v>
      </c>
      <c r="O1343">
        <v>15</v>
      </c>
      <c r="P1343">
        <v>4</v>
      </c>
      <c r="Q1343">
        <v>8</v>
      </c>
      <c r="R1343">
        <v>2</v>
      </c>
      <c r="S1343">
        <v>11</v>
      </c>
      <c r="T1343">
        <v>6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 t="s">
        <v>30</v>
      </c>
      <c r="AC1343" s="13">
        <f>SUM(Table13[[#This Row],[MntWines]:[MntGoldProds]])</f>
        <v>805</v>
      </c>
      <c r="AD1343" s="13">
        <f>AVERAGE(Table13[[#This Row],[MntWines]:[MntGoldProds]])</f>
        <v>134.16666666666666</v>
      </c>
      <c r="AG1343">
        <f>SUM(Table13[[#This Row],[NumDealsPurchases]:[NumStorePurchases]])</f>
        <v>25</v>
      </c>
      <c r="AH1343" s="14">
        <f>44232-Table13[[#This Row],[Dt_Customer]]</f>
        <v>2447</v>
      </c>
      <c r="AJ1343" s="13">
        <f>Table13[[#This Row],[NumDealsPurchases]]/Table13[[#This Row],[Total Number of Purchases]]*100</f>
        <v>16</v>
      </c>
      <c r="AK1343">
        <f>6-ROUNDUP(_xlfn.PERCENTRANK.INC(Table13[Recency],Table13[[#This Row],[Recency]])*5, 0)</f>
        <v>3</v>
      </c>
      <c r="AL1343" s="15">
        <f>ROUNDUP(_xlfn.PERCENTRANK.INC(Table13[Total Number of Purchases],Table13[[#This Row],[Total Number of Purchases]])*5,0)</f>
        <v>5</v>
      </c>
      <c r="AM1343" s="15">
        <f>ROUNDUP(_xlfn.PERCENTRANK.INC(Table13[Total Spend],Table13[[#This Row],[Total Spend]])*5,0)</f>
        <v>4</v>
      </c>
      <c r="AN1343" s="15" t="str">
        <f>Table13[[#This Row],[Recency Score]]&amp;Table13[[#This Row],[Frequency Score]]&amp;Table13[[#This Row],[Monetary Score]]</f>
        <v>354</v>
      </c>
      <c r="AO1343" s="15" t="str">
        <f>IF(AN1343="555","Champions",
IF(AND(LEFT(AN1343,1)="5", MID(AN1343,2,1)&gt;="3"),"Loyal Customers",
IF(MID(AN1343,2,1)="5","Frequent Buyers",
IF(RIGHT(AN1343,1)="5","Big Spenders",
IF(LEFT(AN1343,1)="4","Potential Loyalists",
IF(LEFT(AN1343,1)="3","Needs Attention",
IF(LEFT(AN1343,1)="2","About to Sleep",
IF(LEFT(AN1343,1)="1","Lost",
IF(LEFT(AN1343,1)&lt;="2","At Risk","Others")))))))))</f>
        <v>Frequent Buyers</v>
      </c>
    </row>
    <row r="1344" spans="1:41" x14ac:dyDescent="0.3">
      <c r="A1344">
        <v>10833</v>
      </c>
      <c r="B1344">
        <v>1975</v>
      </c>
      <c r="C1344" t="s">
        <v>28</v>
      </c>
      <c r="D1344" t="s">
        <v>33</v>
      </c>
      <c r="E1344">
        <v>65106</v>
      </c>
      <c r="F1344">
        <v>0</v>
      </c>
      <c r="G1344">
        <v>1</v>
      </c>
      <c r="H1344" s="1">
        <v>41783</v>
      </c>
      <c r="I1344">
        <v>55</v>
      </c>
      <c r="J1344">
        <v>790</v>
      </c>
      <c r="K1344">
        <v>19</v>
      </c>
      <c r="L1344">
        <v>133</v>
      </c>
      <c r="M1344">
        <v>12</v>
      </c>
      <c r="N1344">
        <v>0</v>
      </c>
      <c r="O1344">
        <v>19</v>
      </c>
      <c r="P1344">
        <v>3</v>
      </c>
      <c r="Q1344">
        <v>8</v>
      </c>
      <c r="R1344">
        <v>3</v>
      </c>
      <c r="S1344">
        <v>13</v>
      </c>
      <c r="T1344">
        <v>6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0</v>
      </c>
      <c r="AB1344" t="s">
        <v>30</v>
      </c>
      <c r="AC1344" s="13">
        <f>SUM(Table13[[#This Row],[MntWines]:[MntGoldProds]])</f>
        <v>973</v>
      </c>
      <c r="AD1344" s="13">
        <f>AVERAGE(Table13[[#This Row],[MntWines]:[MntGoldProds]])</f>
        <v>162.16666666666666</v>
      </c>
      <c r="AG1344">
        <f>SUM(Table13[[#This Row],[NumDealsPurchases]:[NumStorePurchases]])</f>
        <v>27</v>
      </c>
      <c r="AH1344" s="14">
        <f>44232-Table13[[#This Row],[Dt_Customer]]</f>
        <v>2449</v>
      </c>
      <c r="AJ1344" s="13">
        <f>Table13[[#This Row],[NumDealsPurchases]]/Table13[[#This Row],[Total Number of Purchases]]*100</f>
        <v>11.111111111111111</v>
      </c>
      <c r="AK1344">
        <f>6-ROUNDUP(_xlfn.PERCENTRANK.INC(Table13[Recency],Table13[[#This Row],[Recency]])*5, 0)</f>
        <v>3</v>
      </c>
      <c r="AL1344" s="15">
        <f>ROUNDUP(_xlfn.PERCENTRANK.INC(Table13[Total Number of Purchases],Table13[[#This Row],[Total Number of Purchases]])*5,0)</f>
        <v>5</v>
      </c>
      <c r="AM1344" s="15">
        <f>ROUNDUP(_xlfn.PERCENTRANK.INC(Table13[Total Spend],Table13[[#This Row],[Total Spend]])*5,0)</f>
        <v>4</v>
      </c>
      <c r="AN1344" s="15" t="str">
        <f>Table13[[#This Row],[Recency Score]]&amp;Table13[[#This Row],[Frequency Score]]&amp;Table13[[#This Row],[Monetary Score]]</f>
        <v>354</v>
      </c>
      <c r="AO1344" s="15" t="str">
        <f>IF(AN1344="555","Champions",
IF(AND(LEFT(AN1344,1)="5", MID(AN1344,2,1)&gt;="3"),"Loyal Customers",
IF(MID(AN1344,2,1)="5","Frequent Buyers",
IF(RIGHT(AN1344,1)="5","Big Spenders",
IF(LEFT(AN1344,1)="4","Potential Loyalists",
IF(LEFT(AN1344,1)="3","Needs Attention",
IF(LEFT(AN1344,1)="2","About to Sleep",
IF(LEFT(AN1344,1)="1","Lost",
IF(LEFT(AN1344,1)&lt;="2","At Risk","Others")))))))))</f>
        <v>Frequent Buyers</v>
      </c>
    </row>
    <row r="1345" spans="1:41" x14ac:dyDescent="0.3">
      <c r="A1345">
        <v>4138</v>
      </c>
      <c r="B1345">
        <v>1962</v>
      </c>
      <c r="C1345" t="s">
        <v>28</v>
      </c>
      <c r="D1345" t="s">
        <v>31</v>
      </c>
      <c r="E1345">
        <v>76624</v>
      </c>
      <c r="F1345">
        <v>0</v>
      </c>
      <c r="G1345">
        <v>1</v>
      </c>
      <c r="H1345" s="1">
        <v>41783</v>
      </c>
      <c r="I1345">
        <v>68</v>
      </c>
      <c r="J1345">
        <v>411</v>
      </c>
      <c r="K1345">
        <v>106</v>
      </c>
      <c r="L1345">
        <v>147</v>
      </c>
      <c r="M1345">
        <v>54</v>
      </c>
      <c r="N1345">
        <v>115</v>
      </c>
      <c r="O1345">
        <v>66</v>
      </c>
      <c r="P1345">
        <v>1</v>
      </c>
      <c r="Q1345">
        <v>5</v>
      </c>
      <c r="R1345">
        <v>10</v>
      </c>
      <c r="S1345">
        <v>7</v>
      </c>
      <c r="T1345">
        <v>1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 t="s">
        <v>30</v>
      </c>
      <c r="AC1345" s="13">
        <f>SUM(Table13[[#This Row],[MntWines]:[MntGoldProds]])</f>
        <v>899</v>
      </c>
      <c r="AD1345" s="13">
        <f>AVERAGE(Table13[[#This Row],[MntWines]:[MntGoldProds]])</f>
        <v>149.83333333333334</v>
      </c>
      <c r="AG1345">
        <f>SUM(Table13[[#This Row],[NumDealsPurchases]:[NumStorePurchases]])</f>
        <v>23</v>
      </c>
      <c r="AH1345" s="14">
        <f>44232-Table13[[#This Row],[Dt_Customer]]</f>
        <v>2449</v>
      </c>
      <c r="AJ1345" s="13">
        <f>Table13[[#This Row],[NumDealsPurchases]]/Table13[[#This Row],[Total Number of Purchases]]*100</f>
        <v>4.3478260869565215</v>
      </c>
      <c r="AK1345">
        <f>6-ROUNDUP(_xlfn.PERCENTRANK.INC(Table13[Recency],Table13[[#This Row],[Recency]])*5, 0)</f>
        <v>2</v>
      </c>
      <c r="AL1345" s="15">
        <f>ROUNDUP(_xlfn.PERCENTRANK.INC(Table13[Total Number of Purchases],Table13[[#This Row],[Total Number of Purchases]])*5,0)</f>
        <v>5</v>
      </c>
      <c r="AM1345" s="15">
        <f>ROUNDUP(_xlfn.PERCENTRANK.INC(Table13[Total Spend],Table13[[#This Row],[Total Spend]])*5,0)</f>
        <v>4</v>
      </c>
      <c r="AN1345" s="15" t="str">
        <f>Table13[[#This Row],[Recency Score]]&amp;Table13[[#This Row],[Frequency Score]]&amp;Table13[[#This Row],[Monetary Score]]</f>
        <v>254</v>
      </c>
      <c r="AO1345" s="15" t="str">
        <f>IF(AN1345="555","Champions",
IF(AND(LEFT(AN1345,1)="5", MID(AN1345,2,1)&gt;="3"),"Loyal Customers",
IF(MID(AN1345,2,1)="5","Frequent Buyers",
IF(RIGHT(AN1345,1)="5","Big Spenders",
IF(LEFT(AN1345,1)="4","Potential Loyalists",
IF(LEFT(AN1345,1)="3","Needs Attention",
IF(LEFT(AN1345,1)="2","About to Sleep",
IF(LEFT(AN1345,1)="1","Lost",
IF(LEFT(AN1345,1)&lt;="2","At Risk","Others")))))))))</f>
        <v>Frequent Buyers</v>
      </c>
    </row>
    <row r="1346" spans="1:41" x14ac:dyDescent="0.3">
      <c r="A1346">
        <v>4679</v>
      </c>
      <c r="B1346">
        <v>1977</v>
      </c>
      <c r="C1346" t="s">
        <v>41</v>
      </c>
      <c r="D1346" t="s">
        <v>33</v>
      </c>
      <c r="E1346">
        <v>78710</v>
      </c>
      <c r="F1346">
        <v>0</v>
      </c>
      <c r="G1346">
        <v>1</v>
      </c>
      <c r="H1346" s="1">
        <v>41782</v>
      </c>
      <c r="I1346">
        <v>42</v>
      </c>
      <c r="J1346">
        <v>721</v>
      </c>
      <c r="K1346">
        <v>0</v>
      </c>
      <c r="L1346">
        <v>152</v>
      </c>
      <c r="M1346">
        <v>119</v>
      </c>
      <c r="N1346">
        <v>50</v>
      </c>
      <c r="O1346">
        <v>50</v>
      </c>
      <c r="P1346">
        <v>3</v>
      </c>
      <c r="Q1346">
        <v>7</v>
      </c>
      <c r="R1346">
        <v>6</v>
      </c>
      <c r="S1346">
        <v>12</v>
      </c>
      <c r="T1346">
        <v>4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 t="s">
        <v>30</v>
      </c>
      <c r="AC1346" s="13">
        <f>SUM(Table13[[#This Row],[MntWines]:[MntGoldProds]])</f>
        <v>1092</v>
      </c>
      <c r="AD1346" s="13">
        <f>AVERAGE(Table13[[#This Row],[MntWines]:[MntGoldProds]])</f>
        <v>182</v>
      </c>
      <c r="AG1346">
        <f>SUM(Table13[[#This Row],[NumDealsPurchases]:[NumStorePurchases]])</f>
        <v>28</v>
      </c>
      <c r="AH1346" s="14">
        <f>44232-Table13[[#This Row],[Dt_Customer]]</f>
        <v>2450</v>
      </c>
      <c r="AJ1346" s="13">
        <f>Table13[[#This Row],[NumDealsPurchases]]/Table13[[#This Row],[Total Number of Purchases]]*100</f>
        <v>10.714285714285714</v>
      </c>
      <c r="AK1346">
        <f>6-ROUNDUP(_xlfn.PERCENTRANK.INC(Table13[Recency],Table13[[#This Row],[Recency]])*5, 0)</f>
        <v>3</v>
      </c>
      <c r="AL1346" s="15">
        <f>ROUNDUP(_xlfn.PERCENTRANK.INC(Table13[Total Number of Purchases],Table13[[#This Row],[Total Number of Purchases]])*5,0)</f>
        <v>5</v>
      </c>
      <c r="AM1346" s="15">
        <f>ROUNDUP(_xlfn.PERCENTRANK.INC(Table13[Total Spend],Table13[[#This Row],[Total Spend]])*5,0)</f>
        <v>4</v>
      </c>
      <c r="AN1346" s="15" t="str">
        <f>Table13[[#This Row],[Recency Score]]&amp;Table13[[#This Row],[Frequency Score]]&amp;Table13[[#This Row],[Monetary Score]]</f>
        <v>354</v>
      </c>
      <c r="AO1346" s="15" t="str">
        <f>IF(AN1346="555","Champions",
IF(AND(LEFT(AN1346,1)="5", MID(AN1346,2,1)&gt;="3"),"Loyal Customers",
IF(MID(AN1346,2,1)="5","Frequent Buyers",
IF(RIGHT(AN1346,1)="5","Big Spenders",
IF(LEFT(AN1346,1)="4","Potential Loyalists",
IF(LEFT(AN1346,1)="3","Needs Attention",
IF(LEFT(AN1346,1)="2","About to Sleep",
IF(LEFT(AN1346,1)="1","Lost",
IF(LEFT(AN1346,1)&lt;="2","At Risk","Others")))))))))</f>
        <v>Frequent Buyers</v>
      </c>
    </row>
    <row r="1347" spans="1:41" x14ac:dyDescent="0.3">
      <c r="A1347">
        <v>4394</v>
      </c>
      <c r="B1347">
        <v>1965</v>
      </c>
      <c r="C1347" t="s">
        <v>37</v>
      </c>
      <c r="D1347" t="s">
        <v>33</v>
      </c>
      <c r="E1347">
        <v>81051</v>
      </c>
      <c r="F1347">
        <v>0</v>
      </c>
      <c r="G1347">
        <v>0</v>
      </c>
      <c r="H1347" s="1">
        <v>41782</v>
      </c>
      <c r="I1347">
        <v>43</v>
      </c>
      <c r="J1347">
        <v>1142</v>
      </c>
      <c r="K1347">
        <v>29</v>
      </c>
      <c r="L1347">
        <v>249</v>
      </c>
      <c r="M1347">
        <v>38</v>
      </c>
      <c r="N1347">
        <v>29</v>
      </c>
      <c r="O1347">
        <v>14</v>
      </c>
      <c r="P1347">
        <v>1</v>
      </c>
      <c r="Q1347">
        <v>5</v>
      </c>
      <c r="R1347">
        <v>5</v>
      </c>
      <c r="S1347">
        <v>12</v>
      </c>
      <c r="T1347">
        <v>2</v>
      </c>
      <c r="U1347">
        <v>0</v>
      </c>
      <c r="V1347">
        <v>0</v>
      </c>
      <c r="W1347">
        <v>0</v>
      </c>
      <c r="X1347">
        <v>1</v>
      </c>
      <c r="Y1347">
        <v>1</v>
      </c>
      <c r="Z1347">
        <v>0</v>
      </c>
      <c r="AA1347">
        <v>0</v>
      </c>
      <c r="AB1347" t="s">
        <v>30</v>
      </c>
      <c r="AC1347" s="13">
        <f>SUM(Table13[[#This Row],[MntWines]:[MntGoldProds]])</f>
        <v>1501</v>
      </c>
      <c r="AD1347" s="13">
        <f>AVERAGE(Table13[[#This Row],[MntWines]:[MntGoldProds]])</f>
        <v>250.16666666666666</v>
      </c>
      <c r="AG1347">
        <f>SUM(Table13[[#This Row],[NumDealsPurchases]:[NumStorePurchases]])</f>
        <v>23</v>
      </c>
      <c r="AH1347" s="14">
        <f>44232-Table13[[#This Row],[Dt_Customer]]</f>
        <v>2450</v>
      </c>
      <c r="AJ1347" s="13">
        <f>Table13[[#This Row],[NumDealsPurchases]]/Table13[[#This Row],[Total Number of Purchases]]*100</f>
        <v>4.3478260869565215</v>
      </c>
      <c r="AK1347">
        <f>6-ROUNDUP(_xlfn.PERCENTRANK.INC(Table13[Recency],Table13[[#This Row],[Recency]])*5, 0)</f>
        <v>3</v>
      </c>
      <c r="AL1347" s="15">
        <f>ROUNDUP(_xlfn.PERCENTRANK.INC(Table13[Total Number of Purchases],Table13[[#This Row],[Total Number of Purchases]])*5,0)</f>
        <v>5</v>
      </c>
      <c r="AM1347" s="15">
        <f>ROUNDUP(_xlfn.PERCENTRANK.INC(Table13[Total Spend],Table13[[#This Row],[Total Spend]])*5,0)</f>
        <v>5</v>
      </c>
      <c r="AN1347" s="15" t="str">
        <f>Table13[[#This Row],[Recency Score]]&amp;Table13[[#This Row],[Frequency Score]]&amp;Table13[[#This Row],[Monetary Score]]</f>
        <v>355</v>
      </c>
      <c r="AO1347" s="15" t="str">
        <f>IF(AN1347="555","Champions",
IF(AND(LEFT(AN1347,1)="5", MID(AN1347,2,1)&gt;="3"),"Loyal Customers",
IF(MID(AN1347,2,1)="5","Frequent Buyers",
IF(RIGHT(AN1347,1)="5","Big Spenders",
IF(LEFT(AN1347,1)="4","Potential Loyalists",
IF(LEFT(AN1347,1)="3","Needs Attention",
IF(LEFT(AN1347,1)="2","About to Sleep",
IF(LEFT(AN1347,1)="1","Lost",
IF(LEFT(AN1347,1)&lt;="2","At Risk","Others")))))))))</f>
        <v>Frequent Buyers</v>
      </c>
    </row>
    <row r="1348" spans="1:41" x14ac:dyDescent="0.3">
      <c r="A1348">
        <v>716</v>
      </c>
      <c r="B1348">
        <v>1949</v>
      </c>
      <c r="C1348" t="s">
        <v>37</v>
      </c>
      <c r="D1348" t="s">
        <v>35</v>
      </c>
      <c r="E1348">
        <v>67911</v>
      </c>
      <c r="F1348">
        <v>0</v>
      </c>
      <c r="G1348">
        <v>1</v>
      </c>
      <c r="H1348" s="1">
        <v>41781</v>
      </c>
      <c r="I1348">
        <v>63</v>
      </c>
      <c r="J1348">
        <v>529</v>
      </c>
      <c r="K1348">
        <v>0</v>
      </c>
      <c r="L1348">
        <v>356</v>
      </c>
      <c r="M1348">
        <v>63</v>
      </c>
      <c r="N1348">
        <v>28</v>
      </c>
      <c r="O1348">
        <v>0</v>
      </c>
      <c r="P1348">
        <v>3</v>
      </c>
      <c r="Q1348">
        <v>6</v>
      </c>
      <c r="R1348">
        <v>7</v>
      </c>
      <c r="S1348">
        <v>11</v>
      </c>
      <c r="T1348">
        <v>3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 t="s">
        <v>30</v>
      </c>
      <c r="AC1348" s="13">
        <f>SUM(Table13[[#This Row],[MntWines]:[MntGoldProds]])</f>
        <v>976</v>
      </c>
      <c r="AD1348" s="13">
        <f>AVERAGE(Table13[[#This Row],[MntWines]:[MntGoldProds]])</f>
        <v>162.66666666666666</v>
      </c>
      <c r="AG1348">
        <f>SUM(Table13[[#This Row],[NumDealsPurchases]:[NumStorePurchases]])</f>
        <v>27</v>
      </c>
      <c r="AH1348" s="14">
        <f>44232-Table13[[#This Row],[Dt_Customer]]</f>
        <v>2451</v>
      </c>
      <c r="AJ1348" s="13">
        <f>Table13[[#This Row],[NumDealsPurchases]]/Table13[[#This Row],[Total Number of Purchases]]*100</f>
        <v>11.111111111111111</v>
      </c>
      <c r="AK1348">
        <f>6-ROUNDUP(_xlfn.PERCENTRANK.INC(Table13[Recency],Table13[[#This Row],[Recency]])*5, 0)</f>
        <v>2</v>
      </c>
      <c r="AL1348" s="15">
        <f>ROUNDUP(_xlfn.PERCENTRANK.INC(Table13[Total Number of Purchases],Table13[[#This Row],[Total Number of Purchases]])*5,0)</f>
        <v>5</v>
      </c>
      <c r="AM1348" s="15">
        <f>ROUNDUP(_xlfn.PERCENTRANK.INC(Table13[Total Spend],Table13[[#This Row],[Total Spend]])*5,0)</f>
        <v>4</v>
      </c>
      <c r="AN1348" s="15" t="str">
        <f>Table13[[#This Row],[Recency Score]]&amp;Table13[[#This Row],[Frequency Score]]&amp;Table13[[#This Row],[Monetary Score]]</f>
        <v>254</v>
      </c>
      <c r="AO1348" s="15" t="str">
        <f>IF(AN1348="555","Champions",
IF(AND(LEFT(AN1348,1)="5", MID(AN1348,2,1)&gt;="3"),"Loyal Customers",
IF(MID(AN1348,2,1)="5","Frequent Buyers",
IF(RIGHT(AN1348,1)="5","Big Spenders",
IF(LEFT(AN1348,1)="4","Potential Loyalists",
IF(LEFT(AN1348,1)="3","Needs Attention",
IF(LEFT(AN1348,1)="2","About to Sleep",
IF(LEFT(AN1348,1)="1","Lost",
IF(LEFT(AN1348,1)&lt;="2","At Risk","Others")))))))))</f>
        <v>Frequent Buyers</v>
      </c>
    </row>
    <row r="1349" spans="1:41" x14ac:dyDescent="0.3">
      <c r="A1349">
        <v>6544</v>
      </c>
      <c r="B1349">
        <v>1949</v>
      </c>
      <c r="C1349" t="s">
        <v>37</v>
      </c>
      <c r="D1349" t="s">
        <v>35</v>
      </c>
      <c r="E1349">
        <v>67911</v>
      </c>
      <c r="F1349">
        <v>0</v>
      </c>
      <c r="G1349">
        <v>1</v>
      </c>
      <c r="H1349" s="1">
        <v>41781</v>
      </c>
      <c r="I1349">
        <v>63</v>
      </c>
      <c r="J1349">
        <v>529</v>
      </c>
      <c r="K1349">
        <v>0</v>
      </c>
      <c r="L1349">
        <v>356</v>
      </c>
      <c r="M1349">
        <v>63</v>
      </c>
      <c r="N1349">
        <v>28</v>
      </c>
      <c r="O1349">
        <v>0</v>
      </c>
      <c r="P1349">
        <v>3</v>
      </c>
      <c r="Q1349">
        <v>6</v>
      </c>
      <c r="R1349">
        <v>7</v>
      </c>
      <c r="S1349">
        <v>11</v>
      </c>
      <c r="T1349">
        <v>3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 t="s">
        <v>39</v>
      </c>
      <c r="AC1349" s="13">
        <f>SUM(Table13[[#This Row],[MntWines]:[MntGoldProds]])</f>
        <v>976</v>
      </c>
      <c r="AD1349" s="13">
        <f>AVERAGE(Table13[[#This Row],[MntWines]:[MntGoldProds]])</f>
        <v>162.66666666666666</v>
      </c>
      <c r="AG1349">
        <f>SUM(Table13[[#This Row],[NumDealsPurchases]:[NumStorePurchases]])</f>
        <v>27</v>
      </c>
      <c r="AH1349" s="14">
        <f>44232-Table13[[#This Row],[Dt_Customer]]</f>
        <v>2451</v>
      </c>
      <c r="AJ1349" s="13">
        <f>Table13[[#This Row],[NumDealsPurchases]]/Table13[[#This Row],[Total Number of Purchases]]*100</f>
        <v>11.111111111111111</v>
      </c>
      <c r="AK1349">
        <f>6-ROUNDUP(_xlfn.PERCENTRANK.INC(Table13[Recency],Table13[[#This Row],[Recency]])*5, 0)</f>
        <v>2</v>
      </c>
      <c r="AL1349" s="15">
        <f>ROUNDUP(_xlfn.PERCENTRANK.INC(Table13[Total Number of Purchases],Table13[[#This Row],[Total Number of Purchases]])*5,0)</f>
        <v>5</v>
      </c>
      <c r="AM1349" s="15">
        <f>ROUNDUP(_xlfn.PERCENTRANK.INC(Table13[Total Spend],Table13[[#This Row],[Total Spend]])*5,0)</f>
        <v>4</v>
      </c>
      <c r="AN1349" s="15" t="str">
        <f>Table13[[#This Row],[Recency Score]]&amp;Table13[[#This Row],[Frequency Score]]&amp;Table13[[#This Row],[Monetary Score]]</f>
        <v>254</v>
      </c>
      <c r="AO1349" s="15" t="str">
        <f>IF(AN1349="555","Champions",
IF(AND(LEFT(AN1349,1)="5", MID(AN1349,2,1)&gt;="3"),"Loyal Customers",
IF(MID(AN1349,2,1)="5","Frequent Buyers",
IF(RIGHT(AN1349,1)="5","Big Spenders",
IF(LEFT(AN1349,1)="4","Potential Loyalists",
IF(LEFT(AN1349,1)="3","Needs Attention",
IF(LEFT(AN1349,1)="2","About to Sleep",
IF(LEFT(AN1349,1)="1","Lost",
IF(LEFT(AN1349,1)&lt;="2","At Risk","Others")))))))))</f>
        <v>Frequent Buyers</v>
      </c>
    </row>
    <row r="1350" spans="1:41" x14ac:dyDescent="0.3">
      <c r="A1350">
        <v>8931</v>
      </c>
      <c r="B1350">
        <v>1986</v>
      </c>
      <c r="C1350" t="s">
        <v>28</v>
      </c>
      <c r="D1350" t="s">
        <v>35</v>
      </c>
      <c r="E1350">
        <v>83033</v>
      </c>
      <c r="F1350">
        <v>1</v>
      </c>
      <c r="G1350">
        <v>0</v>
      </c>
      <c r="H1350" s="1">
        <v>41777</v>
      </c>
      <c r="I1350">
        <v>82</v>
      </c>
      <c r="J1350">
        <v>812</v>
      </c>
      <c r="K1350">
        <v>99</v>
      </c>
      <c r="L1350">
        <v>431</v>
      </c>
      <c r="M1350">
        <v>237</v>
      </c>
      <c r="N1350">
        <v>149</v>
      </c>
      <c r="O1350">
        <v>33</v>
      </c>
      <c r="P1350">
        <v>1</v>
      </c>
      <c r="Q1350">
        <v>11</v>
      </c>
      <c r="R1350">
        <v>4</v>
      </c>
      <c r="S1350">
        <v>10</v>
      </c>
      <c r="T1350">
        <v>5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 t="s">
        <v>43</v>
      </c>
      <c r="AC1350" s="13">
        <f>SUM(Table13[[#This Row],[MntWines]:[MntGoldProds]])</f>
        <v>1761</v>
      </c>
      <c r="AD1350" s="13">
        <f>AVERAGE(Table13[[#This Row],[MntWines]:[MntGoldProds]])</f>
        <v>293.5</v>
      </c>
      <c r="AG1350">
        <f>SUM(Table13[[#This Row],[NumDealsPurchases]:[NumStorePurchases]])</f>
        <v>26</v>
      </c>
      <c r="AH1350" s="14">
        <f>44232-Table13[[#This Row],[Dt_Customer]]</f>
        <v>2455</v>
      </c>
      <c r="AJ1350" s="13">
        <f>Table13[[#This Row],[NumDealsPurchases]]/Table13[[#This Row],[Total Number of Purchases]]*100</f>
        <v>3.8461538461538463</v>
      </c>
      <c r="AK1350">
        <f>6-ROUNDUP(_xlfn.PERCENTRANK.INC(Table13[Recency],Table13[[#This Row],[Recency]])*5, 0)</f>
        <v>1</v>
      </c>
      <c r="AL1350" s="15">
        <f>ROUNDUP(_xlfn.PERCENTRANK.INC(Table13[Total Number of Purchases],Table13[[#This Row],[Total Number of Purchases]])*5,0)</f>
        <v>5</v>
      </c>
      <c r="AM1350" s="15">
        <f>ROUNDUP(_xlfn.PERCENTRANK.INC(Table13[Total Spend],Table13[[#This Row],[Total Spend]])*5,0)</f>
        <v>5</v>
      </c>
      <c r="AN1350" s="15" t="str">
        <f>Table13[[#This Row],[Recency Score]]&amp;Table13[[#This Row],[Frequency Score]]&amp;Table13[[#This Row],[Monetary Score]]</f>
        <v>155</v>
      </c>
      <c r="AO1350" s="15" t="str">
        <f>IF(AN1350="555","Champions",
IF(AND(LEFT(AN1350,1)="5", MID(AN1350,2,1)&gt;="3"),"Loyal Customers",
IF(MID(AN1350,2,1)="5","Frequent Buyers",
IF(RIGHT(AN1350,1)="5","Big Spenders",
IF(LEFT(AN1350,1)="4","Potential Loyalists",
IF(LEFT(AN1350,1)="3","Needs Attention",
IF(LEFT(AN1350,1)="2","About to Sleep",
IF(LEFT(AN1350,1)="1","Lost",
IF(LEFT(AN1350,1)&lt;="2","At Risk","Others")))))))))</f>
        <v>Frequent Buyers</v>
      </c>
    </row>
    <row r="1351" spans="1:41" x14ac:dyDescent="0.3">
      <c r="A1351">
        <v>6999</v>
      </c>
      <c r="B1351">
        <v>1980</v>
      </c>
      <c r="C1351" t="s">
        <v>41</v>
      </c>
      <c r="D1351" t="s">
        <v>33</v>
      </c>
      <c r="E1351">
        <v>69661</v>
      </c>
      <c r="F1351">
        <v>0</v>
      </c>
      <c r="G1351">
        <v>0</v>
      </c>
      <c r="H1351" s="1">
        <v>41772</v>
      </c>
      <c r="I1351">
        <v>80</v>
      </c>
      <c r="J1351">
        <v>656</v>
      </c>
      <c r="K1351">
        <v>16</v>
      </c>
      <c r="L1351">
        <v>106</v>
      </c>
      <c r="M1351">
        <v>32</v>
      </c>
      <c r="N1351">
        <v>16</v>
      </c>
      <c r="O1351">
        <v>8</v>
      </c>
      <c r="P1351">
        <v>1</v>
      </c>
      <c r="Q1351">
        <v>7</v>
      </c>
      <c r="R1351">
        <v>3</v>
      </c>
      <c r="S1351">
        <v>12</v>
      </c>
      <c r="T1351">
        <v>3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s">
        <v>40</v>
      </c>
      <c r="AC1351" s="13">
        <f>SUM(Table13[[#This Row],[MntWines]:[MntGoldProds]])</f>
        <v>834</v>
      </c>
      <c r="AD1351" s="13">
        <f>AVERAGE(Table13[[#This Row],[MntWines]:[MntGoldProds]])</f>
        <v>139</v>
      </c>
      <c r="AG1351">
        <f>SUM(Table13[[#This Row],[NumDealsPurchases]:[NumStorePurchases]])</f>
        <v>23</v>
      </c>
      <c r="AH1351" s="14">
        <f>44232-Table13[[#This Row],[Dt_Customer]]</f>
        <v>2460</v>
      </c>
      <c r="AJ1351" s="13">
        <f>Table13[[#This Row],[NumDealsPurchases]]/Table13[[#This Row],[Total Number of Purchases]]*100</f>
        <v>4.3478260869565215</v>
      </c>
      <c r="AK1351">
        <f>6-ROUNDUP(_xlfn.PERCENTRANK.INC(Table13[Recency],Table13[[#This Row],[Recency]])*5, 0)</f>
        <v>2</v>
      </c>
      <c r="AL1351" s="15">
        <f>ROUNDUP(_xlfn.PERCENTRANK.INC(Table13[Total Number of Purchases],Table13[[#This Row],[Total Number of Purchases]])*5,0)</f>
        <v>5</v>
      </c>
      <c r="AM1351" s="15">
        <f>ROUNDUP(_xlfn.PERCENTRANK.INC(Table13[Total Spend],Table13[[#This Row],[Total Spend]])*5,0)</f>
        <v>4</v>
      </c>
      <c r="AN1351" s="15" t="str">
        <f>Table13[[#This Row],[Recency Score]]&amp;Table13[[#This Row],[Frequency Score]]&amp;Table13[[#This Row],[Monetary Score]]</f>
        <v>254</v>
      </c>
      <c r="AO1351" s="15" t="str">
        <f>IF(AN1351="555","Champions",
IF(AND(LEFT(AN1351,1)="5", MID(AN1351,2,1)&gt;="3"),"Loyal Customers",
IF(MID(AN1351,2,1)="5","Frequent Buyers",
IF(RIGHT(AN1351,1)="5","Big Spenders",
IF(LEFT(AN1351,1)="4","Potential Loyalists",
IF(LEFT(AN1351,1)="3","Needs Attention",
IF(LEFT(AN1351,1)="2","About to Sleep",
IF(LEFT(AN1351,1)="1","Lost",
IF(LEFT(AN1351,1)&lt;="2","At Risk","Others")))))))))</f>
        <v>Frequent Buyers</v>
      </c>
    </row>
    <row r="1352" spans="1:41" x14ac:dyDescent="0.3">
      <c r="A1352">
        <v>5721</v>
      </c>
      <c r="B1352">
        <v>1956</v>
      </c>
      <c r="C1352" t="s">
        <v>37</v>
      </c>
      <c r="D1352" t="s">
        <v>33</v>
      </c>
      <c r="E1352">
        <v>84117</v>
      </c>
      <c r="F1352">
        <v>0</v>
      </c>
      <c r="G1352">
        <v>0</v>
      </c>
      <c r="H1352" s="1">
        <v>41770</v>
      </c>
      <c r="I1352">
        <v>60</v>
      </c>
      <c r="J1352">
        <v>611</v>
      </c>
      <c r="K1352">
        <v>76</v>
      </c>
      <c r="L1352">
        <v>749</v>
      </c>
      <c r="M1352">
        <v>59</v>
      </c>
      <c r="N1352">
        <v>45</v>
      </c>
      <c r="O1352">
        <v>26</v>
      </c>
      <c r="P1352">
        <v>1</v>
      </c>
      <c r="Q1352">
        <v>7</v>
      </c>
      <c r="R1352">
        <v>10</v>
      </c>
      <c r="S1352">
        <v>6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0</v>
      </c>
      <c r="AB1352" t="s">
        <v>32</v>
      </c>
      <c r="AC1352" s="13">
        <f>SUM(Table13[[#This Row],[MntWines]:[MntGoldProds]])</f>
        <v>1566</v>
      </c>
      <c r="AD1352" s="13">
        <f>AVERAGE(Table13[[#This Row],[MntWines]:[MntGoldProds]])</f>
        <v>261</v>
      </c>
      <c r="AG1352">
        <f>SUM(Table13[[#This Row],[NumDealsPurchases]:[NumStorePurchases]])</f>
        <v>24</v>
      </c>
      <c r="AH1352" s="14">
        <f>44232-Table13[[#This Row],[Dt_Customer]]</f>
        <v>2462</v>
      </c>
      <c r="AJ1352" s="13">
        <f>Table13[[#This Row],[NumDealsPurchases]]/Table13[[#This Row],[Total Number of Purchases]]*100</f>
        <v>4.1666666666666661</v>
      </c>
      <c r="AK1352">
        <f>6-ROUNDUP(_xlfn.PERCENTRANK.INC(Table13[Recency],Table13[[#This Row],[Recency]])*5, 0)</f>
        <v>2</v>
      </c>
      <c r="AL1352" s="15">
        <f>ROUNDUP(_xlfn.PERCENTRANK.INC(Table13[Total Number of Purchases],Table13[[#This Row],[Total Number of Purchases]])*5,0)</f>
        <v>5</v>
      </c>
      <c r="AM1352" s="15">
        <f>ROUNDUP(_xlfn.PERCENTRANK.INC(Table13[Total Spend],Table13[[#This Row],[Total Spend]])*5,0)</f>
        <v>5</v>
      </c>
      <c r="AN1352" s="15" t="str">
        <f>Table13[[#This Row],[Recency Score]]&amp;Table13[[#This Row],[Frequency Score]]&amp;Table13[[#This Row],[Monetary Score]]</f>
        <v>255</v>
      </c>
      <c r="AO1352" s="15" t="str">
        <f>IF(AN1352="555","Champions",
IF(AND(LEFT(AN1352,1)="5", MID(AN1352,2,1)&gt;="3"),"Loyal Customers",
IF(MID(AN1352,2,1)="5","Frequent Buyers",
IF(RIGHT(AN1352,1)="5","Big Spenders",
IF(LEFT(AN1352,1)="4","Potential Loyalists",
IF(LEFT(AN1352,1)="3","Needs Attention",
IF(LEFT(AN1352,1)="2","About to Sleep",
IF(LEFT(AN1352,1)="1","Lost",
IF(LEFT(AN1352,1)&lt;="2","At Risk","Others")))))))))</f>
        <v>Frequent Buyers</v>
      </c>
    </row>
    <row r="1353" spans="1:41" x14ac:dyDescent="0.3">
      <c r="A1353">
        <v>11051</v>
      </c>
      <c r="B1353">
        <v>1956</v>
      </c>
      <c r="C1353" t="s">
        <v>37</v>
      </c>
      <c r="D1353" t="s">
        <v>35</v>
      </c>
      <c r="E1353">
        <v>77376</v>
      </c>
      <c r="F1353">
        <v>1</v>
      </c>
      <c r="G1353">
        <v>1</v>
      </c>
      <c r="H1353" s="1">
        <v>41769</v>
      </c>
      <c r="I1353">
        <v>72</v>
      </c>
      <c r="J1353">
        <v>492</v>
      </c>
      <c r="K1353">
        <v>19</v>
      </c>
      <c r="L1353">
        <v>110</v>
      </c>
      <c r="M1353">
        <v>16</v>
      </c>
      <c r="N1353">
        <v>12</v>
      </c>
      <c r="O1353">
        <v>12</v>
      </c>
      <c r="P1353">
        <v>4</v>
      </c>
      <c r="Q1353">
        <v>6</v>
      </c>
      <c r="R1353">
        <v>3</v>
      </c>
      <c r="S1353">
        <v>10</v>
      </c>
      <c r="T1353">
        <v>4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32</v>
      </c>
      <c r="AC1353" s="13">
        <f>SUM(Table13[[#This Row],[MntWines]:[MntGoldProds]])</f>
        <v>661</v>
      </c>
      <c r="AD1353" s="13">
        <f>AVERAGE(Table13[[#This Row],[MntWines]:[MntGoldProds]])</f>
        <v>110.16666666666667</v>
      </c>
      <c r="AG1353">
        <f>SUM(Table13[[#This Row],[NumDealsPurchases]:[NumStorePurchases]])</f>
        <v>23</v>
      </c>
      <c r="AH1353" s="14">
        <f>44232-Table13[[#This Row],[Dt_Customer]]</f>
        <v>2463</v>
      </c>
      <c r="AJ1353" s="13">
        <f>Table13[[#This Row],[NumDealsPurchases]]/Table13[[#This Row],[Total Number of Purchases]]*100</f>
        <v>17.391304347826086</v>
      </c>
      <c r="AK1353">
        <f>6-ROUNDUP(_xlfn.PERCENTRANK.INC(Table13[Recency],Table13[[#This Row],[Recency]])*5, 0)</f>
        <v>2</v>
      </c>
      <c r="AL1353" s="15">
        <f>ROUNDUP(_xlfn.PERCENTRANK.INC(Table13[Total Number of Purchases],Table13[[#This Row],[Total Number of Purchases]])*5,0)</f>
        <v>5</v>
      </c>
      <c r="AM1353" s="15">
        <f>ROUNDUP(_xlfn.PERCENTRANK.INC(Table13[Total Spend],Table13[[#This Row],[Total Spend]])*5,0)</f>
        <v>4</v>
      </c>
      <c r="AN1353" s="15" t="str">
        <f>Table13[[#This Row],[Recency Score]]&amp;Table13[[#This Row],[Frequency Score]]&amp;Table13[[#This Row],[Monetary Score]]</f>
        <v>254</v>
      </c>
      <c r="AO1353" s="15" t="str">
        <f>IF(AN1353="555","Champions",
IF(AND(LEFT(AN1353,1)="5", MID(AN1353,2,1)&gt;="3"),"Loyal Customers",
IF(MID(AN1353,2,1)="5","Frequent Buyers",
IF(RIGHT(AN1353,1)="5","Big Spenders",
IF(LEFT(AN1353,1)="4","Potential Loyalists",
IF(LEFT(AN1353,1)="3","Needs Attention",
IF(LEFT(AN1353,1)="2","About to Sleep",
IF(LEFT(AN1353,1)="1","Lost",
IF(LEFT(AN1353,1)&lt;="2","At Risk","Others")))))))))</f>
        <v>Frequent Buyers</v>
      </c>
    </row>
    <row r="1354" spans="1:41" x14ac:dyDescent="0.3">
      <c r="A1354">
        <v>7875</v>
      </c>
      <c r="B1354">
        <v>1949</v>
      </c>
      <c r="C1354" t="s">
        <v>28</v>
      </c>
      <c r="D1354" t="s">
        <v>33</v>
      </c>
      <c r="E1354">
        <v>72025</v>
      </c>
      <c r="F1354">
        <v>0</v>
      </c>
      <c r="G1354">
        <v>0</v>
      </c>
      <c r="H1354" s="1">
        <v>41758</v>
      </c>
      <c r="I1354">
        <v>46</v>
      </c>
      <c r="J1354">
        <v>967</v>
      </c>
      <c r="K1354">
        <v>0</v>
      </c>
      <c r="L1354">
        <v>617</v>
      </c>
      <c r="M1354">
        <v>43</v>
      </c>
      <c r="N1354">
        <v>50</v>
      </c>
      <c r="O1354">
        <v>0</v>
      </c>
      <c r="P1354">
        <v>1</v>
      </c>
      <c r="Q1354">
        <v>4</v>
      </c>
      <c r="R1354">
        <v>8</v>
      </c>
      <c r="S1354">
        <v>13</v>
      </c>
      <c r="T1354">
        <v>2</v>
      </c>
      <c r="U1354">
        <v>1</v>
      </c>
      <c r="V1354">
        <v>0</v>
      </c>
      <c r="W1354">
        <v>0</v>
      </c>
      <c r="X1354">
        <v>1</v>
      </c>
      <c r="Y1354">
        <v>1</v>
      </c>
      <c r="Z1354">
        <v>1</v>
      </c>
      <c r="AA1354">
        <v>0</v>
      </c>
      <c r="AB1354" t="s">
        <v>36</v>
      </c>
      <c r="AC1354" s="13">
        <f>SUM(Table13[[#This Row],[MntWines]:[MntGoldProds]])</f>
        <v>1677</v>
      </c>
      <c r="AD1354" s="13">
        <f>AVERAGE(Table13[[#This Row],[MntWines]:[MntGoldProds]])</f>
        <v>279.5</v>
      </c>
      <c r="AG1354">
        <f>SUM(Table13[[#This Row],[NumDealsPurchases]:[NumStorePurchases]])</f>
        <v>26</v>
      </c>
      <c r="AH1354" s="14">
        <f>44232-Table13[[#This Row],[Dt_Customer]]</f>
        <v>2474</v>
      </c>
      <c r="AJ1354" s="13">
        <f>Table13[[#This Row],[NumDealsPurchases]]/Table13[[#This Row],[Total Number of Purchases]]*100</f>
        <v>3.8461538461538463</v>
      </c>
      <c r="AK1354">
        <f>6-ROUNDUP(_xlfn.PERCENTRANK.INC(Table13[Recency],Table13[[#This Row],[Recency]])*5, 0)</f>
        <v>3</v>
      </c>
      <c r="AL1354" s="15">
        <f>ROUNDUP(_xlfn.PERCENTRANK.INC(Table13[Total Number of Purchases],Table13[[#This Row],[Total Number of Purchases]])*5,0)</f>
        <v>5</v>
      </c>
      <c r="AM1354" s="15">
        <f>ROUNDUP(_xlfn.PERCENTRANK.INC(Table13[Total Spend],Table13[[#This Row],[Total Spend]])*5,0)</f>
        <v>5</v>
      </c>
      <c r="AN1354" s="15" t="str">
        <f>Table13[[#This Row],[Recency Score]]&amp;Table13[[#This Row],[Frequency Score]]&amp;Table13[[#This Row],[Monetary Score]]</f>
        <v>355</v>
      </c>
      <c r="AO1354" s="15" t="str">
        <f>IF(AN1354="555","Champions",
IF(AND(LEFT(AN1354,1)="5", MID(AN1354,2,1)&gt;="3"),"Loyal Customers",
IF(MID(AN1354,2,1)="5","Frequent Buyers",
IF(RIGHT(AN1354,1)="5","Big Spenders",
IF(LEFT(AN1354,1)="4","Potential Loyalists",
IF(LEFT(AN1354,1)="3","Needs Attention",
IF(LEFT(AN1354,1)="2","About to Sleep",
IF(LEFT(AN1354,1)="1","Lost",
IF(LEFT(AN1354,1)&lt;="2","At Risk","Others")))))))))</f>
        <v>Frequent Buyers</v>
      </c>
    </row>
    <row r="1355" spans="1:41" x14ac:dyDescent="0.3">
      <c r="A1355">
        <v>10413</v>
      </c>
      <c r="B1355">
        <v>1984</v>
      </c>
      <c r="C1355" t="s">
        <v>28</v>
      </c>
      <c r="D1355" t="s">
        <v>33</v>
      </c>
      <c r="E1355">
        <v>72570</v>
      </c>
      <c r="F1355">
        <v>0</v>
      </c>
      <c r="G1355">
        <v>0</v>
      </c>
      <c r="H1355" s="1">
        <v>41754</v>
      </c>
      <c r="I1355">
        <v>67</v>
      </c>
      <c r="J1355">
        <v>274</v>
      </c>
      <c r="K1355">
        <v>83</v>
      </c>
      <c r="L1355">
        <v>216</v>
      </c>
      <c r="M1355">
        <v>151</v>
      </c>
      <c r="N1355">
        <v>141</v>
      </c>
      <c r="O1355">
        <v>224</v>
      </c>
      <c r="P1355">
        <v>1</v>
      </c>
      <c r="Q1355">
        <v>4</v>
      </c>
      <c r="R1355">
        <v>6</v>
      </c>
      <c r="S1355">
        <v>12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30</v>
      </c>
      <c r="AC1355" s="13">
        <f>SUM(Table13[[#This Row],[MntWines]:[MntGoldProds]])</f>
        <v>1089</v>
      </c>
      <c r="AD1355" s="13">
        <f>AVERAGE(Table13[[#This Row],[MntWines]:[MntGoldProds]])</f>
        <v>181.5</v>
      </c>
      <c r="AG1355">
        <f>SUM(Table13[[#This Row],[NumDealsPurchases]:[NumStorePurchases]])</f>
        <v>23</v>
      </c>
      <c r="AH1355" s="14">
        <f>44232-Table13[[#This Row],[Dt_Customer]]</f>
        <v>2478</v>
      </c>
      <c r="AJ1355" s="13">
        <f>Table13[[#This Row],[NumDealsPurchases]]/Table13[[#This Row],[Total Number of Purchases]]*100</f>
        <v>4.3478260869565215</v>
      </c>
      <c r="AK1355">
        <f>6-ROUNDUP(_xlfn.PERCENTRANK.INC(Table13[Recency],Table13[[#This Row],[Recency]])*5, 0)</f>
        <v>2</v>
      </c>
      <c r="AL1355" s="15">
        <f>ROUNDUP(_xlfn.PERCENTRANK.INC(Table13[Total Number of Purchases],Table13[[#This Row],[Total Number of Purchases]])*5,0)</f>
        <v>5</v>
      </c>
      <c r="AM1355" s="15">
        <f>ROUNDUP(_xlfn.PERCENTRANK.INC(Table13[Total Spend],Table13[[#This Row],[Total Spend]])*5,0)</f>
        <v>4</v>
      </c>
      <c r="AN1355" s="15" t="str">
        <f>Table13[[#This Row],[Recency Score]]&amp;Table13[[#This Row],[Frequency Score]]&amp;Table13[[#This Row],[Monetary Score]]</f>
        <v>254</v>
      </c>
      <c r="AO1355" s="15" t="str">
        <f>IF(AN1355="555","Champions",
IF(AND(LEFT(AN1355,1)="5", MID(AN1355,2,1)&gt;="3"),"Loyal Customers",
IF(MID(AN1355,2,1)="5","Frequent Buyers",
IF(RIGHT(AN1355,1)="5","Big Spenders",
IF(LEFT(AN1355,1)="4","Potential Loyalists",
IF(LEFT(AN1355,1)="3","Needs Attention",
IF(LEFT(AN1355,1)="2","About to Sleep",
IF(LEFT(AN1355,1)="1","Lost",
IF(LEFT(AN1355,1)&lt;="2","At Risk","Others")))))))))</f>
        <v>Frequent Buyers</v>
      </c>
    </row>
    <row r="1356" spans="1:41" x14ac:dyDescent="0.3">
      <c r="A1356">
        <v>1340</v>
      </c>
      <c r="B1356">
        <v>1986</v>
      </c>
      <c r="C1356" t="s">
        <v>28</v>
      </c>
      <c r="D1356" t="s">
        <v>33</v>
      </c>
      <c r="E1356">
        <v>92910</v>
      </c>
      <c r="F1356">
        <v>0</v>
      </c>
      <c r="G1356">
        <v>0</v>
      </c>
      <c r="H1356" s="1">
        <v>41753</v>
      </c>
      <c r="I1356">
        <v>42</v>
      </c>
      <c r="J1356">
        <v>551</v>
      </c>
      <c r="K1356">
        <v>137</v>
      </c>
      <c r="L1356">
        <v>792</v>
      </c>
      <c r="M1356">
        <v>179</v>
      </c>
      <c r="N1356">
        <v>103</v>
      </c>
      <c r="O1356">
        <v>33</v>
      </c>
      <c r="P1356">
        <v>1</v>
      </c>
      <c r="Q1356">
        <v>6</v>
      </c>
      <c r="R1356">
        <v>7</v>
      </c>
      <c r="S1356">
        <v>13</v>
      </c>
      <c r="T1356">
        <v>1</v>
      </c>
      <c r="U1356">
        <v>1</v>
      </c>
      <c r="V1356">
        <v>0</v>
      </c>
      <c r="W1356">
        <v>0</v>
      </c>
      <c r="X1356">
        <v>1</v>
      </c>
      <c r="Y1356">
        <v>1</v>
      </c>
      <c r="Z1356">
        <v>0</v>
      </c>
      <c r="AA1356">
        <v>0</v>
      </c>
      <c r="AB1356" t="s">
        <v>30</v>
      </c>
      <c r="AC1356" s="13">
        <f>SUM(Table13[[#This Row],[MntWines]:[MntGoldProds]])</f>
        <v>1795</v>
      </c>
      <c r="AD1356" s="13">
        <f>AVERAGE(Table13[[#This Row],[MntWines]:[MntGoldProds]])</f>
        <v>299.16666666666669</v>
      </c>
      <c r="AG1356">
        <f>SUM(Table13[[#This Row],[NumDealsPurchases]:[NumStorePurchases]])</f>
        <v>27</v>
      </c>
      <c r="AH1356" s="14">
        <f>44232-Table13[[#This Row],[Dt_Customer]]</f>
        <v>2479</v>
      </c>
      <c r="AJ1356" s="13">
        <f>Table13[[#This Row],[NumDealsPurchases]]/Table13[[#This Row],[Total Number of Purchases]]*100</f>
        <v>3.7037037037037033</v>
      </c>
      <c r="AK1356">
        <f>6-ROUNDUP(_xlfn.PERCENTRANK.INC(Table13[Recency],Table13[[#This Row],[Recency]])*5, 0)</f>
        <v>3</v>
      </c>
      <c r="AL1356" s="15">
        <f>ROUNDUP(_xlfn.PERCENTRANK.INC(Table13[Total Number of Purchases],Table13[[#This Row],[Total Number of Purchases]])*5,0)</f>
        <v>5</v>
      </c>
      <c r="AM1356" s="15">
        <f>ROUNDUP(_xlfn.PERCENTRANK.INC(Table13[Total Spend],Table13[[#This Row],[Total Spend]])*5,0)</f>
        <v>5</v>
      </c>
      <c r="AN1356" s="15" t="str">
        <f>Table13[[#This Row],[Recency Score]]&amp;Table13[[#This Row],[Frequency Score]]&amp;Table13[[#This Row],[Monetary Score]]</f>
        <v>355</v>
      </c>
      <c r="AO1356" s="15" t="str">
        <f>IF(AN1356="555","Champions",
IF(AND(LEFT(AN1356,1)="5", MID(AN1356,2,1)&gt;="3"),"Loyal Customers",
IF(MID(AN1356,2,1)="5","Frequent Buyers",
IF(RIGHT(AN1356,1)="5","Big Spenders",
IF(LEFT(AN1356,1)="4","Potential Loyalists",
IF(LEFT(AN1356,1)="3","Needs Attention",
IF(LEFT(AN1356,1)="2","About to Sleep",
IF(LEFT(AN1356,1)="1","Lost",
IF(LEFT(AN1356,1)&lt;="2","At Risk","Others")))))))))</f>
        <v>Frequent Buyers</v>
      </c>
    </row>
    <row r="1357" spans="1:41" x14ac:dyDescent="0.3">
      <c r="A1357">
        <v>1277</v>
      </c>
      <c r="B1357">
        <v>1960</v>
      </c>
      <c r="C1357" t="s">
        <v>28</v>
      </c>
      <c r="D1357" t="s">
        <v>35</v>
      </c>
      <c r="E1357">
        <v>78468</v>
      </c>
      <c r="F1357">
        <v>0</v>
      </c>
      <c r="G1357">
        <v>0</v>
      </c>
      <c r="H1357" s="1">
        <v>41738</v>
      </c>
      <c r="I1357">
        <v>29</v>
      </c>
      <c r="J1357">
        <v>434</v>
      </c>
      <c r="K1357">
        <v>22</v>
      </c>
      <c r="L1357">
        <v>388</v>
      </c>
      <c r="M1357">
        <v>104</v>
      </c>
      <c r="N1357">
        <v>22</v>
      </c>
      <c r="O1357">
        <v>34</v>
      </c>
      <c r="P1357">
        <v>1</v>
      </c>
      <c r="Q1357">
        <v>10</v>
      </c>
      <c r="R1357">
        <v>7</v>
      </c>
      <c r="S1357">
        <v>10</v>
      </c>
      <c r="T1357">
        <v>4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 t="s">
        <v>34</v>
      </c>
      <c r="AC1357" s="13">
        <f>SUM(Table13[[#This Row],[MntWines]:[MntGoldProds]])</f>
        <v>1004</v>
      </c>
      <c r="AD1357" s="13">
        <f>AVERAGE(Table13[[#This Row],[MntWines]:[MntGoldProds]])</f>
        <v>167.33333333333334</v>
      </c>
      <c r="AG1357">
        <f>SUM(Table13[[#This Row],[NumDealsPurchases]:[NumStorePurchases]])</f>
        <v>28</v>
      </c>
      <c r="AH1357" s="14">
        <f>44232-Table13[[#This Row],[Dt_Customer]]</f>
        <v>2494</v>
      </c>
      <c r="AJ1357" s="13">
        <f>Table13[[#This Row],[NumDealsPurchases]]/Table13[[#This Row],[Total Number of Purchases]]*100</f>
        <v>3.5714285714285712</v>
      </c>
      <c r="AK1357">
        <f>6-ROUNDUP(_xlfn.PERCENTRANK.INC(Table13[Recency],Table13[[#This Row],[Recency]])*5, 0)</f>
        <v>4</v>
      </c>
      <c r="AL1357" s="15">
        <f>ROUNDUP(_xlfn.PERCENTRANK.INC(Table13[Total Number of Purchases],Table13[[#This Row],[Total Number of Purchases]])*5,0)</f>
        <v>5</v>
      </c>
      <c r="AM1357" s="15">
        <f>ROUNDUP(_xlfn.PERCENTRANK.INC(Table13[Total Spend],Table13[[#This Row],[Total Spend]])*5,0)</f>
        <v>4</v>
      </c>
      <c r="AN1357" s="15" t="str">
        <f>Table13[[#This Row],[Recency Score]]&amp;Table13[[#This Row],[Frequency Score]]&amp;Table13[[#This Row],[Monetary Score]]</f>
        <v>454</v>
      </c>
      <c r="AO1357" s="15" t="str">
        <f>IF(AN1357="555","Champions",
IF(AND(LEFT(AN1357,1)="5", MID(AN1357,2,1)&gt;="3"),"Loyal Customers",
IF(MID(AN1357,2,1)="5","Frequent Buyers",
IF(RIGHT(AN1357,1)="5","Big Spenders",
IF(LEFT(AN1357,1)="4","Potential Loyalists",
IF(LEFT(AN1357,1)="3","Needs Attention",
IF(LEFT(AN1357,1)="2","About to Sleep",
IF(LEFT(AN1357,1)="1","Lost",
IF(LEFT(AN1357,1)&lt;="2","At Risk","Others")))))))))</f>
        <v>Frequent Buyers</v>
      </c>
    </row>
    <row r="1358" spans="1:41" x14ac:dyDescent="0.3">
      <c r="A1358">
        <v>4686</v>
      </c>
      <c r="B1358">
        <v>1962</v>
      </c>
      <c r="C1358" t="s">
        <v>37</v>
      </c>
      <c r="D1358" t="s">
        <v>42</v>
      </c>
      <c r="E1358">
        <v>82571</v>
      </c>
      <c r="F1358">
        <v>0</v>
      </c>
      <c r="G1358">
        <v>0</v>
      </c>
      <c r="H1358" s="1">
        <v>41731</v>
      </c>
      <c r="I1358">
        <v>28</v>
      </c>
      <c r="J1358">
        <v>861</v>
      </c>
      <c r="K1358">
        <v>31</v>
      </c>
      <c r="L1358">
        <v>558</v>
      </c>
      <c r="M1358">
        <v>62</v>
      </c>
      <c r="N1358">
        <v>95</v>
      </c>
      <c r="O1358">
        <v>79</v>
      </c>
      <c r="P1358">
        <v>0</v>
      </c>
      <c r="Q1358">
        <v>6</v>
      </c>
      <c r="R1358">
        <v>5</v>
      </c>
      <c r="S1358">
        <v>13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0</v>
      </c>
      <c r="AA1358">
        <v>0</v>
      </c>
      <c r="AB1358" t="s">
        <v>30</v>
      </c>
      <c r="AC1358" s="13">
        <f>SUM(Table13[[#This Row],[MntWines]:[MntGoldProds]])</f>
        <v>1686</v>
      </c>
      <c r="AD1358" s="13">
        <f>AVERAGE(Table13[[#This Row],[MntWines]:[MntGoldProds]])</f>
        <v>281</v>
      </c>
      <c r="AG1358">
        <f>SUM(Table13[[#This Row],[NumDealsPurchases]:[NumStorePurchases]])</f>
        <v>24</v>
      </c>
      <c r="AH1358" s="14">
        <f>44232-Table13[[#This Row],[Dt_Customer]]</f>
        <v>2501</v>
      </c>
      <c r="AJ1358" s="13">
        <f>Table13[[#This Row],[NumDealsPurchases]]/Table13[[#This Row],[Total Number of Purchases]]*100</f>
        <v>0</v>
      </c>
      <c r="AK1358">
        <f>6-ROUNDUP(_xlfn.PERCENTRANK.INC(Table13[Recency],Table13[[#This Row],[Recency]])*5, 0)</f>
        <v>4</v>
      </c>
      <c r="AL1358" s="15">
        <f>ROUNDUP(_xlfn.PERCENTRANK.INC(Table13[Total Number of Purchases],Table13[[#This Row],[Total Number of Purchases]])*5,0)</f>
        <v>5</v>
      </c>
      <c r="AM1358" s="15">
        <f>ROUNDUP(_xlfn.PERCENTRANK.INC(Table13[Total Spend],Table13[[#This Row],[Total Spend]])*5,0)</f>
        <v>5</v>
      </c>
      <c r="AN1358" s="15" t="str">
        <f>Table13[[#This Row],[Recency Score]]&amp;Table13[[#This Row],[Frequency Score]]&amp;Table13[[#This Row],[Monetary Score]]</f>
        <v>455</v>
      </c>
      <c r="AO1358" s="15" t="str">
        <f>IF(AN1358="555","Champions",
IF(AND(LEFT(AN1358,1)="5", MID(AN1358,2,1)&gt;="3"),"Loyal Customers",
IF(MID(AN1358,2,1)="5","Frequent Buyers",
IF(RIGHT(AN1358,1)="5","Big Spenders",
IF(LEFT(AN1358,1)="4","Potential Loyalists",
IF(LEFT(AN1358,1)="3","Needs Attention",
IF(LEFT(AN1358,1)="2","About to Sleep",
IF(LEFT(AN1358,1)="1","Lost",
IF(LEFT(AN1358,1)&lt;="2","At Risk","Others")))))))))</f>
        <v>Frequent Buyers</v>
      </c>
    </row>
    <row r="1359" spans="1:41" x14ac:dyDescent="0.3">
      <c r="A1359">
        <v>1958</v>
      </c>
      <c r="B1359">
        <v>1973</v>
      </c>
      <c r="C1359" t="s">
        <v>37</v>
      </c>
      <c r="D1359" t="s">
        <v>35</v>
      </c>
      <c r="E1359">
        <v>55012</v>
      </c>
      <c r="F1359">
        <v>0</v>
      </c>
      <c r="G1359">
        <v>1</v>
      </c>
      <c r="H1359" s="1">
        <v>41719</v>
      </c>
      <c r="I1359">
        <v>85</v>
      </c>
      <c r="J1359">
        <v>582</v>
      </c>
      <c r="K1359">
        <v>0</v>
      </c>
      <c r="L1359">
        <v>65</v>
      </c>
      <c r="M1359">
        <v>0</v>
      </c>
      <c r="N1359">
        <v>0</v>
      </c>
      <c r="O1359">
        <v>13</v>
      </c>
      <c r="P1359">
        <v>6</v>
      </c>
      <c r="Q1359">
        <v>8</v>
      </c>
      <c r="R1359">
        <v>2</v>
      </c>
      <c r="S1359">
        <v>9</v>
      </c>
      <c r="T1359">
        <v>5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 t="s">
        <v>30</v>
      </c>
      <c r="AC1359" s="13">
        <f>SUM(Table13[[#This Row],[MntWines]:[MntGoldProds]])</f>
        <v>660</v>
      </c>
      <c r="AD1359" s="13">
        <f>AVERAGE(Table13[[#This Row],[MntWines]:[MntGoldProds]])</f>
        <v>110</v>
      </c>
      <c r="AG1359">
        <f>SUM(Table13[[#This Row],[NumDealsPurchases]:[NumStorePurchases]])</f>
        <v>25</v>
      </c>
      <c r="AH1359" s="14">
        <f>44232-Table13[[#This Row],[Dt_Customer]]</f>
        <v>2513</v>
      </c>
      <c r="AJ1359" s="13">
        <f>Table13[[#This Row],[NumDealsPurchases]]/Table13[[#This Row],[Total Number of Purchases]]*100</f>
        <v>24</v>
      </c>
      <c r="AK1359">
        <f>6-ROUNDUP(_xlfn.PERCENTRANK.INC(Table13[Recency],Table13[[#This Row],[Recency]])*5, 0)</f>
        <v>1</v>
      </c>
      <c r="AL1359" s="15">
        <f>ROUNDUP(_xlfn.PERCENTRANK.INC(Table13[Total Number of Purchases],Table13[[#This Row],[Total Number of Purchases]])*5,0)</f>
        <v>5</v>
      </c>
      <c r="AM1359" s="15">
        <f>ROUNDUP(_xlfn.PERCENTRANK.INC(Table13[Total Spend],Table13[[#This Row],[Total Spend]])*5,0)</f>
        <v>4</v>
      </c>
      <c r="AN1359" s="15" t="str">
        <f>Table13[[#This Row],[Recency Score]]&amp;Table13[[#This Row],[Frequency Score]]&amp;Table13[[#This Row],[Monetary Score]]</f>
        <v>154</v>
      </c>
      <c r="AO1359" s="15" t="str">
        <f>IF(AN1359="555","Champions",
IF(AND(LEFT(AN1359,1)="5", MID(AN1359,2,1)&gt;="3"),"Loyal Customers",
IF(MID(AN1359,2,1)="5","Frequent Buyers",
IF(RIGHT(AN1359,1)="5","Big Spenders",
IF(LEFT(AN1359,1)="4","Potential Loyalists",
IF(LEFT(AN1359,1)="3","Needs Attention",
IF(LEFT(AN1359,1)="2","About to Sleep",
IF(LEFT(AN1359,1)="1","Lost",
IF(LEFT(AN1359,1)&lt;="2","At Risk","Others")))))))))</f>
        <v>Frequent Buyers</v>
      </c>
    </row>
    <row r="1360" spans="1:41" x14ac:dyDescent="0.3">
      <c r="A1360">
        <v>3924</v>
      </c>
      <c r="B1360">
        <v>1965</v>
      </c>
      <c r="C1360" t="s">
        <v>37</v>
      </c>
      <c r="D1360" t="s">
        <v>29</v>
      </c>
      <c r="E1360">
        <v>57912</v>
      </c>
      <c r="F1360">
        <v>0</v>
      </c>
      <c r="G1360">
        <v>1</v>
      </c>
      <c r="H1360" s="1">
        <v>41715</v>
      </c>
      <c r="I1360">
        <v>34</v>
      </c>
      <c r="J1360">
        <v>801</v>
      </c>
      <c r="K1360">
        <v>0</v>
      </c>
      <c r="L1360">
        <v>80</v>
      </c>
      <c r="M1360">
        <v>0</v>
      </c>
      <c r="N1360">
        <v>0</v>
      </c>
      <c r="O1360">
        <v>35</v>
      </c>
      <c r="P1360">
        <v>5</v>
      </c>
      <c r="Q1360">
        <v>8</v>
      </c>
      <c r="R1360">
        <v>3</v>
      </c>
      <c r="S1360">
        <v>12</v>
      </c>
      <c r="T1360">
        <v>5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0</v>
      </c>
      <c r="AB1360" t="s">
        <v>43</v>
      </c>
      <c r="AC1360" s="13">
        <f>SUM(Table13[[#This Row],[MntWines]:[MntGoldProds]])</f>
        <v>916</v>
      </c>
      <c r="AD1360" s="13">
        <f>AVERAGE(Table13[[#This Row],[MntWines]:[MntGoldProds]])</f>
        <v>152.66666666666666</v>
      </c>
      <c r="AG1360">
        <f>SUM(Table13[[#This Row],[NumDealsPurchases]:[NumStorePurchases]])</f>
        <v>28</v>
      </c>
      <c r="AH1360" s="14">
        <f>44232-Table13[[#This Row],[Dt_Customer]]</f>
        <v>2517</v>
      </c>
      <c r="AJ1360" s="13">
        <f>Table13[[#This Row],[NumDealsPurchases]]/Table13[[#This Row],[Total Number of Purchases]]*100</f>
        <v>17.857142857142858</v>
      </c>
      <c r="AK1360">
        <f>6-ROUNDUP(_xlfn.PERCENTRANK.INC(Table13[Recency],Table13[[#This Row],[Recency]])*5, 0)</f>
        <v>4</v>
      </c>
      <c r="AL1360" s="15">
        <f>ROUNDUP(_xlfn.PERCENTRANK.INC(Table13[Total Number of Purchases],Table13[[#This Row],[Total Number of Purchases]])*5,0)</f>
        <v>5</v>
      </c>
      <c r="AM1360" s="15">
        <f>ROUNDUP(_xlfn.PERCENTRANK.INC(Table13[Total Spend],Table13[[#This Row],[Total Spend]])*5,0)</f>
        <v>4</v>
      </c>
      <c r="AN1360" s="15" t="str">
        <f>Table13[[#This Row],[Recency Score]]&amp;Table13[[#This Row],[Frequency Score]]&amp;Table13[[#This Row],[Monetary Score]]</f>
        <v>454</v>
      </c>
      <c r="AO1360" s="15" t="str">
        <f>IF(AN1360="555","Champions",
IF(AND(LEFT(AN1360,1)="5", MID(AN1360,2,1)&gt;="3"),"Loyal Customers",
IF(MID(AN1360,2,1)="5","Frequent Buyers",
IF(RIGHT(AN1360,1)="5","Big Spenders",
IF(LEFT(AN1360,1)="4","Potential Loyalists",
IF(LEFT(AN1360,1)="3","Needs Attention",
IF(LEFT(AN1360,1)="2","About to Sleep",
IF(LEFT(AN1360,1)="1","Lost",
IF(LEFT(AN1360,1)&lt;="2","At Risk","Others")))))))))</f>
        <v>Frequent Buyers</v>
      </c>
    </row>
    <row r="1361" spans="1:41" x14ac:dyDescent="0.3">
      <c r="A1361">
        <v>10548</v>
      </c>
      <c r="B1361">
        <v>1995</v>
      </c>
      <c r="C1361" t="s">
        <v>28</v>
      </c>
      <c r="D1361" t="s">
        <v>31</v>
      </c>
      <c r="E1361">
        <v>71163</v>
      </c>
      <c r="F1361">
        <v>0</v>
      </c>
      <c r="G1361">
        <v>0</v>
      </c>
      <c r="H1361" s="1">
        <v>41707</v>
      </c>
      <c r="I1361">
        <v>30</v>
      </c>
      <c r="J1361">
        <v>283</v>
      </c>
      <c r="K1361">
        <v>17</v>
      </c>
      <c r="L1361">
        <v>372</v>
      </c>
      <c r="M1361">
        <v>138</v>
      </c>
      <c r="N1361">
        <v>106</v>
      </c>
      <c r="O1361">
        <v>44</v>
      </c>
      <c r="P1361">
        <v>1</v>
      </c>
      <c r="Q1361">
        <v>3</v>
      </c>
      <c r="R1361">
        <v>8</v>
      </c>
      <c r="S1361">
        <v>12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 t="s">
        <v>39</v>
      </c>
      <c r="AC1361" s="13">
        <f>SUM(Table13[[#This Row],[MntWines]:[MntGoldProds]])</f>
        <v>960</v>
      </c>
      <c r="AD1361" s="13">
        <f>AVERAGE(Table13[[#This Row],[MntWines]:[MntGoldProds]])</f>
        <v>160</v>
      </c>
      <c r="AG1361">
        <f>SUM(Table13[[#This Row],[NumDealsPurchases]:[NumStorePurchases]])</f>
        <v>24</v>
      </c>
      <c r="AH1361" s="14">
        <f>44232-Table13[[#This Row],[Dt_Customer]]</f>
        <v>2525</v>
      </c>
      <c r="AJ1361" s="13">
        <f>Table13[[#This Row],[NumDealsPurchases]]/Table13[[#This Row],[Total Number of Purchases]]*100</f>
        <v>4.1666666666666661</v>
      </c>
      <c r="AK1361">
        <f>6-ROUNDUP(_xlfn.PERCENTRANK.INC(Table13[Recency],Table13[[#This Row],[Recency]])*5, 0)</f>
        <v>4</v>
      </c>
      <c r="AL1361" s="15">
        <f>ROUNDUP(_xlfn.PERCENTRANK.INC(Table13[Total Number of Purchases],Table13[[#This Row],[Total Number of Purchases]])*5,0)</f>
        <v>5</v>
      </c>
      <c r="AM1361" s="15">
        <f>ROUNDUP(_xlfn.PERCENTRANK.INC(Table13[Total Spend],Table13[[#This Row],[Total Spend]])*5,0)</f>
        <v>4</v>
      </c>
      <c r="AN1361" s="15" t="str">
        <f>Table13[[#This Row],[Recency Score]]&amp;Table13[[#This Row],[Frequency Score]]&amp;Table13[[#This Row],[Monetary Score]]</f>
        <v>454</v>
      </c>
      <c r="AO1361" s="15" t="str">
        <f>IF(AN1361="555","Champions",
IF(AND(LEFT(AN1361,1)="5", MID(AN1361,2,1)&gt;="3"),"Loyal Customers",
IF(MID(AN1361,2,1)="5","Frequent Buyers",
IF(RIGHT(AN1361,1)="5","Big Spenders",
IF(LEFT(AN1361,1)="4","Potential Loyalists",
IF(LEFT(AN1361,1)="3","Needs Attention",
IF(LEFT(AN1361,1)="2","About to Sleep",
IF(LEFT(AN1361,1)="1","Lost",
IF(LEFT(AN1361,1)&lt;="2","At Risk","Others")))))))))</f>
        <v>Frequent Buyers</v>
      </c>
    </row>
    <row r="1362" spans="1:41" x14ac:dyDescent="0.3">
      <c r="A1362">
        <v>4676</v>
      </c>
      <c r="B1362">
        <v>1951</v>
      </c>
      <c r="C1362" t="s">
        <v>41</v>
      </c>
      <c r="D1362" t="s">
        <v>42</v>
      </c>
      <c r="E1362">
        <v>73705</v>
      </c>
      <c r="F1362">
        <v>0</v>
      </c>
      <c r="G1362">
        <v>2</v>
      </c>
      <c r="H1362" s="1">
        <v>41703</v>
      </c>
      <c r="I1362">
        <v>86</v>
      </c>
      <c r="J1362">
        <v>612</v>
      </c>
      <c r="K1362">
        <v>91</v>
      </c>
      <c r="L1362">
        <v>520</v>
      </c>
      <c r="M1362">
        <v>258</v>
      </c>
      <c r="N1362">
        <v>107</v>
      </c>
      <c r="O1362">
        <v>107</v>
      </c>
      <c r="P1362">
        <v>2</v>
      </c>
      <c r="Q1362">
        <v>9</v>
      </c>
      <c r="R1362">
        <v>6</v>
      </c>
      <c r="S1362">
        <v>8</v>
      </c>
      <c r="T1362">
        <v>5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 t="s">
        <v>30</v>
      </c>
      <c r="AC1362" s="13">
        <f>SUM(Table13[[#This Row],[MntWines]:[MntGoldProds]])</f>
        <v>1695</v>
      </c>
      <c r="AD1362" s="13">
        <f>AVERAGE(Table13[[#This Row],[MntWines]:[MntGoldProds]])</f>
        <v>282.5</v>
      </c>
      <c r="AG1362">
        <f>SUM(Table13[[#This Row],[NumDealsPurchases]:[NumStorePurchases]])</f>
        <v>25</v>
      </c>
      <c r="AH1362" s="14">
        <f>44232-Table13[[#This Row],[Dt_Customer]]</f>
        <v>2529</v>
      </c>
      <c r="AJ1362" s="13">
        <f>Table13[[#This Row],[NumDealsPurchases]]/Table13[[#This Row],[Total Number of Purchases]]*100</f>
        <v>8</v>
      </c>
      <c r="AK1362">
        <f>6-ROUNDUP(_xlfn.PERCENTRANK.INC(Table13[Recency],Table13[[#This Row],[Recency]])*5, 0)</f>
        <v>1</v>
      </c>
      <c r="AL1362" s="15">
        <f>ROUNDUP(_xlfn.PERCENTRANK.INC(Table13[Total Number of Purchases],Table13[[#This Row],[Total Number of Purchases]])*5,0)</f>
        <v>5</v>
      </c>
      <c r="AM1362" s="15">
        <f>ROUNDUP(_xlfn.PERCENTRANK.INC(Table13[Total Spend],Table13[[#This Row],[Total Spend]])*5,0)</f>
        <v>5</v>
      </c>
      <c r="AN1362" s="15" t="str">
        <f>Table13[[#This Row],[Recency Score]]&amp;Table13[[#This Row],[Frequency Score]]&amp;Table13[[#This Row],[Monetary Score]]</f>
        <v>155</v>
      </c>
      <c r="AO1362" s="15" t="str">
        <f>IF(AN1362="555","Champions",
IF(AND(LEFT(AN1362,1)="5", MID(AN1362,2,1)&gt;="3"),"Loyal Customers",
IF(MID(AN1362,2,1)="5","Frequent Buyers",
IF(RIGHT(AN1362,1)="5","Big Spenders",
IF(LEFT(AN1362,1)="4","Potential Loyalists",
IF(LEFT(AN1362,1)="3","Needs Attention",
IF(LEFT(AN1362,1)="2","About to Sleep",
IF(LEFT(AN1362,1)="1","Lost",
IF(LEFT(AN1362,1)&lt;="2","At Risk","Others")))))))))</f>
        <v>Frequent Buyers</v>
      </c>
    </row>
    <row r="1363" spans="1:41" x14ac:dyDescent="0.3">
      <c r="A1363">
        <v>2875</v>
      </c>
      <c r="B1363">
        <v>1978</v>
      </c>
      <c r="C1363" t="s">
        <v>28</v>
      </c>
      <c r="D1363" t="s">
        <v>33</v>
      </c>
      <c r="E1363">
        <v>67023</v>
      </c>
      <c r="F1363">
        <v>0</v>
      </c>
      <c r="G1363">
        <v>0</v>
      </c>
      <c r="H1363" s="1">
        <v>41702</v>
      </c>
      <c r="I1363">
        <v>93</v>
      </c>
      <c r="J1363">
        <v>444</v>
      </c>
      <c r="K1363">
        <v>44</v>
      </c>
      <c r="L1363">
        <v>382</v>
      </c>
      <c r="M1363">
        <v>11</v>
      </c>
      <c r="N1363">
        <v>8</v>
      </c>
      <c r="O1363">
        <v>17</v>
      </c>
      <c r="P1363">
        <v>1</v>
      </c>
      <c r="Q1363">
        <v>3</v>
      </c>
      <c r="R1363">
        <v>7</v>
      </c>
      <c r="S1363">
        <v>13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 t="s">
        <v>30</v>
      </c>
      <c r="AC1363" s="13">
        <f>SUM(Table13[[#This Row],[MntWines]:[MntGoldProds]])</f>
        <v>906</v>
      </c>
      <c r="AD1363" s="13">
        <f>AVERAGE(Table13[[#This Row],[MntWines]:[MntGoldProds]])</f>
        <v>151</v>
      </c>
      <c r="AG1363">
        <f>SUM(Table13[[#This Row],[NumDealsPurchases]:[NumStorePurchases]])</f>
        <v>24</v>
      </c>
      <c r="AH1363" s="14">
        <f>44232-Table13[[#This Row],[Dt_Customer]]</f>
        <v>2530</v>
      </c>
      <c r="AJ1363" s="13">
        <f>Table13[[#This Row],[NumDealsPurchases]]/Table13[[#This Row],[Total Number of Purchases]]*100</f>
        <v>4.1666666666666661</v>
      </c>
      <c r="AK1363">
        <f>6-ROUNDUP(_xlfn.PERCENTRANK.INC(Table13[Recency],Table13[[#This Row],[Recency]])*5, 0)</f>
        <v>1</v>
      </c>
      <c r="AL1363" s="15">
        <f>ROUNDUP(_xlfn.PERCENTRANK.INC(Table13[Total Number of Purchases],Table13[[#This Row],[Total Number of Purchases]])*5,0)</f>
        <v>5</v>
      </c>
      <c r="AM1363" s="15">
        <f>ROUNDUP(_xlfn.PERCENTRANK.INC(Table13[Total Spend],Table13[[#This Row],[Total Spend]])*5,0)</f>
        <v>4</v>
      </c>
      <c r="AN1363" s="15" t="str">
        <f>Table13[[#This Row],[Recency Score]]&amp;Table13[[#This Row],[Frequency Score]]&amp;Table13[[#This Row],[Monetary Score]]</f>
        <v>154</v>
      </c>
      <c r="AO1363" s="15" t="str">
        <f>IF(AN1363="555","Champions",
IF(AND(LEFT(AN1363,1)="5", MID(AN1363,2,1)&gt;="3"),"Loyal Customers",
IF(MID(AN1363,2,1)="5","Frequent Buyers",
IF(RIGHT(AN1363,1)="5","Big Spenders",
IF(LEFT(AN1363,1)="4","Potential Loyalists",
IF(LEFT(AN1363,1)="3","Needs Attention",
IF(LEFT(AN1363,1)="2","About to Sleep",
IF(LEFT(AN1363,1)="1","Lost",
IF(LEFT(AN1363,1)&lt;="2","At Risk","Others")))))))))</f>
        <v>Frequent Buyers</v>
      </c>
    </row>
    <row r="1364" spans="1:41" x14ac:dyDescent="0.3">
      <c r="A1364">
        <v>832</v>
      </c>
      <c r="B1364">
        <v>1966</v>
      </c>
      <c r="C1364" t="s">
        <v>37</v>
      </c>
      <c r="D1364" t="s">
        <v>35</v>
      </c>
      <c r="E1364">
        <v>65814</v>
      </c>
      <c r="F1364">
        <v>0</v>
      </c>
      <c r="G1364">
        <v>1</v>
      </c>
      <c r="H1364" s="1">
        <v>41700</v>
      </c>
      <c r="I1364">
        <v>90</v>
      </c>
      <c r="J1364">
        <v>561</v>
      </c>
      <c r="K1364">
        <v>14</v>
      </c>
      <c r="L1364">
        <v>113</v>
      </c>
      <c r="M1364">
        <v>10</v>
      </c>
      <c r="N1364">
        <v>14</v>
      </c>
      <c r="O1364">
        <v>35</v>
      </c>
      <c r="P1364">
        <v>3</v>
      </c>
      <c r="Q1364">
        <v>8</v>
      </c>
      <c r="R1364">
        <v>2</v>
      </c>
      <c r="S1364">
        <v>10</v>
      </c>
      <c r="T1364">
        <v>5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 t="s">
        <v>30</v>
      </c>
      <c r="AC1364" s="13">
        <f>SUM(Table13[[#This Row],[MntWines]:[MntGoldProds]])</f>
        <v>747</v>
      </c>
      <c r="AD1364" s="13">
        <f>AVERAGE(Table13[[#This Row],[MntWines]:[MntGoldProds]])</f>
        <v>124.5</v>
      </c>
      <c r="AG1364">
        <f>SUM(Table13[[#This Row],[NumDealsPurchases]:[NumStorePurchases]])</f>
        <v>23</v>
      </c>
      <c r="AH1364" s="14">
        <f>44232-Table13[[#This Row],[Dt_Customer]]</f>
        <v>2532</v>
      </c>
      <c r="AJ1364" s="13">
        <f>Table13[[#This Row],[NumDealsPurchases]]/Table13[[#This Row],[Total Number of Purchases]]*100</f>
        <v>13.043478260869565</v>
      </c>
      <c r="AK1364">
        <f>6-ROUNDUP(_xlfn.PERCENTRANK.INC(Table13[Recency],Table13[[#This Row],[Recency]])*5, 0)</f>
        <v>1</v>
      </c>
      <c r="AL1364" s="15">
        <f>ROUNDUP(_xlfn.PERCENTRANK.INC(Table13[Total Number of Purchases],Table13[[#This Row],[Total Number of Purchases]])*5,0)</f>
        <v>5</v>
      </c>
      <c r="AM1364" s="15">
        <f>ROUNDUP(_xlfn.PERCENTRANK.INC(Table13[Total Spend],Table13[[#This Row],[Total Spend]])*5,0)</f>
        <v>4</v>
      </c>
      <c r="AN1364" s="15" t="str">
        <f>Table13[[#This Row],[Recency Score]]&amp;Table13[[#This Row],[Frequency Score]]&amp;Table13[[#This Row],[Monetary Score]]</f>
        <v>154</v>
      </c>
      <c r="AO1364" s="15" t="str">
        <f>IF(AN1364="555","Champions",
IF(AND(LEFT(AN1364,1)="5", MID(AN1364,2,1)&gt;="3"),"Loyal Customers",
IF(MID(AN1364,2,1)="5","Frequent Buyers",
IF(RIGHT(AN1364,1)="5","Big Spenders",
IF(LEFT(AN1364,1)="4","Potential Loyalists",
IF(LEFT(AN1364,1)="3","Needs Attention",
IF(LEFT(AN1364,1)="2","About to Sleep",
IF(LEFT(AN1364,1)="1","Lost",
IF(LEFT(AN1364,1)&lt;="2","At Risk","Others")))))))))</f>
        <v>Frequent Buyers</v>
      </c>
    </row>
    <row r="1365" spans="1:41" x14ac:dyDescent="0.3">
      <c r="A1365">
        <v>8475</v>
      </c>
      <c r="B1365">
        <v>1973</v>
      </c>
      <c r="C1365" t="s">
        <v>37</v>
      </c>
      <c r="D1365" t="s">
        <v>33</v>
      </c>
      <c r="E1365">
        <v>157243</v>
      </c>
      <c r="F1365">
        <v>0</v>
      </c>
      <c r="G1365">
        <v>1</v>
      </c>
      <c r="H1365" s="1">
        <v>41699</v>
      </c>
      <c r="I1365">
        <v>98</v>
      </c>
      <c r="J1365">
        <v>20</v>
      </c>
      <c r="K1365">
        <v>2</v>
      </c>
      <c r="L1365">
        <v>1582</v>
      </c>
      <c r="M1365">
        <v>1</v>
      </c>
      <c r="N1365">
        <v>2</v>
      </c>
      <c r="O1365">
        <v>1</v>
      </c>
      <c r="P1365">
        <v>15</v>
      </c>
      <c r="Q1365">
        <v>0</v>
      </c>
      <c r="R1365">
        <v>22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 t="s">
        <v>40</v>
      </c>
      <c r="AC1365" s="13">
        <f>SUM(Table13[[#This Row],[MntWines]:[MntGoldProds]])</f>
        <v>1608</v>
      </c>
      <c r="AD1365" s="13">
        <f>AVERAGE(Table13[[#This Row],[MntWines]:[MntGoldProds]])</f>
        <v>268</v>
      </c>
      <c r="AG1365">
        <f>SUM(Table13[[#This Row],[NumDealsPurchases]:[NumStorePurchases]])</f>
        <v>37</v>
      </c>
      <c r="AH1365" s="14">
        <f>44232-Table13[[#This Row],[Dt_Customer]]</f>
        <v>2533</v>
      </c>
      <c r="AJ1365" s="13">
        <f>Table13[[#This Row],[NumDealsPurchases]]/Table13[[#This Row],[Total Number of Purchases]]*100</f>
        <v>40.54054054054054</v>
      </c>
      <c r="AK1365">
        <f>6-ROUNDUP(_xlfn.PERCENTRANK.INC(Table13[Recency],Table13[[#This Row],[Recency]])*5, 0)</f>
        <v>1</v>
      </c>
      <c r="AL1365" s="15">
        <f>ROUNDUP(_xlfn.PERCENTRANK.INC(Table13[Total Number of Purchases],Table13[[#This Row],[Total Number of Purchases]])*5,0)</f>
        <v>5</v>
      </c>
      <c r="AM1365" s="15">
        <f>ROUNDUP(_xlfn.PERCENTRANK.INC(Table13[Total Spend],Table13[[#This Row],[Total Spend]])*5,0)</f>
        <v>5</v>
      </c>
      <c r="AN1365" s="15" t="str">
        <f>Table13[[#This Row],[Recency Score]]&amp;Table13[[#This Row],[Frequency Score]]&amp;Table13[[#This Row],[Monetary Score]]</f>
        <v>155</v>
      </c>
      <c r="AO1365" s="15" t="str">
        <f>IF(AN1365="555","Champions",
IF(AND(LEFT(AN1365,1)="5", MID(AN1365,2,1)&gt;="3"),"Loyal Customers",
IF(MID(AN1365,2,1)="5","Frequent Buyers",
IF(RIGHT(AN1365,1)="5","Big Spenders",
IF(LEFT(AN1365,1)="4","Potential Loyalists",
IF(LEFT(AN1365,1)="3","Needs Attention",
IF(LEFT(AN1365,1)="2","About to Sleep",
IF(LEFT(AN1365,1)="1","Lost",
IF(LEFT(AN1365,1)&lt;="2","At Risk","Others")))))))))</f>
        <v>Frequent Buyers</v>
      </c>
    </row>
    <row r="1366" spans="1:41" x14ac:dyDescent="0.3">
      <c r="A1366">
        <v>3595</v>
      </c>
      <c r="B1366">
        <v>1963</v>
      </c>
      <c r="C1366" t="s">
        <v>28</v>
      </c>
      <c r="D1366" t="s">
        <v>35</v>
      </c>
      <c r="E1366">
        <v>77226</v>
      </c>
      <c r="F1366">
        <v>0</v>
      </c>
      <c r="G1366">
        <v>1</v>
      </c>
      <c r="H1366" s="1">
        <v>41698</v>
      </c>
      <c r="I1366">
        <v>29</v>
      </c>
      <c r="J1366">
        <v>631</v>
      </c>
      <c r="K1366">
        <v>43</v>
      </c>
      <c r="L1366">
        <v>239</v>
      </c>
      <c r="M1366">
        <v>128</v>
      </c>
      <c r="N1366">
        <v>76</v>
      </c>
      <c r="O1366">
        <v>21</v>
      </c>
      <c r="P1366">
        <v>2</v>
      </c>
      <c r="Q1366">
        <v>6</v>
      </c>
      <c r="R1366">
        <v>8</v>
      </c>
      <c r="S1366">
        <v>12</v>
      </c>
      <c r="T1366">
        <v>3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 t="s">
        <v>30</v>
      </c>
      <c r="AC1366" s="13">
        <f>SUM(Table13[[#This Row],[MntWines]:[MntGoldProds]])</f>
        <v>1138</v>
      </c>
      <c r="AD1366" s="13">
        <f>AVERAGE(Table13[[#This Row],[MntWines]:[MntGoldProds]])</f>
        <v>189.66666666666666</v>
      </c>
      <c r="AG1366">
        <f>SUM(Table13[[#This Row],[NumDealsPurchases]:[NumStorePurchases]])</f>
        <v>28</v>
      </c>
      <c r="AH1366" s="14">
        <f>44232-Table13[[#This Row],[Dt_Customer]]</f>
        <v>2534</v>
      </c>
      <c r="AJ1366" s="13">
        <f>Table13[[#This Row],[NumDealsPurchases]]/Table13[[#This Row],[Total Number of Purchases]]*100</f>
        <v>7.1428571428571423</v>
      </c>
      <c r="AK1366">
        <f>6-ROUNDUP(_xlfn.PERCENTRANK.INC(Table13[Recency],Table13[[#This Row],[Recency]])*5, 0)</f>
        <v>4</v>
      </c>
      <c r="AL1366" s="15">
        <f>ROUNDUP(_xlfn.PERCENTRANK.INC(Table13[Total Number of Purchases],Table13[[#This Row],[Total Number of Purchases]])*5,0)</f>
        <v>5</v>
      </c>
      <c r="AM1366" s="15">
        <f>ROUNDUP(_xlfn.PERCENTRANK.INC(Table13[Total Spend],Table13[[#This Row],[Total Spend]])*5,0)</f>
        <v>4</v>
      </c>
      <c r="AN1366" s="15" t="str">
        <f>Table13[[#This Row],[Recency Score]]&amp;Table13[[#This Row],[Frequency Score]]&amp;Table13[[#This Row],[Monetary Score]]</f>
        <v>454</v>
      </c>
      <c r="AO1366" s="15" t="str">
        <f>IF(AN1366="555","Champions",
IF(AND(LEFT(AN1366,1)="5", MID(AN1366,2,1)&gt;="3"),"Loyal Customers",
IF(MID(AN1366,2,1)="5","Frequent Buyers",
IF(RIGHT(AN1366,1)="5","Big Spenders",
IF(LEFT(AN1366,1)="4","Potential Loyalists",
IF(LEFT(AN1366,1)="3","Needs Attention",
IF(LEFT(AN1366,1)="2","About to Sleep",
IF(LEFT(AN1366,1)="1","Lost",
IF(LEFT(AN1366,1)&lt;="2","At Risk","Others")))))))))</f>
        <v>Frequent Buyers</v>
      </c>
    </row>
    <row r="1367" spans="1:41" x14ac:dyDescent="0.3">
      <c r="A1367">
        <v>7683</v>
      </c>
      <c r="B1367">
        <v>1968</v>
      </c>
      <c r="C1367" t="s">
        <v>41</v>
      </c>
      <c r="D1367" t="s">
        <v>33</v>
      </c>
      <c r="E1367">
        <v>70777</v>
      </c>
      <c r="F1367">
        <v>0</v>
      </c>
      <c r="G1367">
        <v>1</v>
      </c>
      <c r="H1367" s="1">
        <v>41695</v>
      </c>
      <c r="I1367">
        <v>80</v>
      </c>
      <c r="J1367">
        <v>554</v>
      </c>
      <c r="K1367">
        <v>35</v>
      </c>
      <c r="L1367">
        <v>113</v>
      </c>
      <c r="M1367">
        <v>0</v>
      </c>
      <c r="N1367">
        <v>7</v>
      </c>
      <c r="O1367">
        <v>78</v>
      </c>
      <c r="P1367">
        <v>3</v>
      </c>
      <c r="Q1367">
        <v>5</v>
      </c>
      <c r="R1367">
        <v>3</v>
      </c>
      <c r="S1367">
        <v>12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 t="s">
        <v>30</v>
      </c>
      <c r="AC1367" s="13">
        <f>SUM(Table13[[#This Row],[MntWines]:[MntGoldProds]])</f>
        <v>787</v>
      </c>
      <c r="AD1367" s="13">
        <f>AVERAGE(Table13[[#This Row],[MntWines]:[MntGoldProds]])</f>
        <v>131.16666666666666</v>
      </c>
      <c r="AG1367">
        <f>SUM(Table13[[#This Row],[NumDealsPurchases]:[NumStorePurchases]])</f>
        <v>23</v>
      </c>
      <c r="AH1367" s="14">
        <f>44232-Table13[[#This Row],[Dt_Customer]]</f>
        <v>2537</v>
      </c>
      <c r="AJ1367" s="13">
        <f>Table13[[#This Row],[NumDealsPurchases]]/Table13[[#This Row],[Total Number of Purchases]]*100</f>
        <v>13.043478260869565</v>
      </c>
      <c r="AK1367">
        <f>6-ROUNDUP(_xlfn.PERCENTRANK.INC(Table13[Recency],Table13[[#This Row],[Recency]])*5, 0)</f>
        <v>2</v>
      </c>
      <c r="AL1367" s="15">
        <f>ROUNDUP(_xlfn.PERCENTRANK.INC(Table13[Total Number of Purchases],Table13[[#This Row],[Total Number of Purchases]])*5,0)</f>
        <v>5</v>
      </c>
      <c r="AM1367" s="15">
        <f>ROUNDUP(_xlfn.PERCENTRANK.INC(Table13[Total Spend],Table13[[#This Row],[Total Spend]])*5,0)</f>
        <v>4</v>
      </c>
      <c r="AN1367" s="15" t="str">
        <f>Table13[[#This Row],[Recency Score]]&amp;Table13[[#This Row],[Frequency Score]]&amp;Table13[[#This Row],[Monetary Score]]</f>
        <v>254</v>
      </c>
      <c r="AO1367" s="15" t="str">
        <f>IF(AN1367="555","Champions",
IF(AND(LEFT(AN1367,1)="5", MID(AN1367,2,1)&gt;="3"),"Loyal Customers",
IF(MID(AN1367,2,1)="5","Frequent Buyers",
IF(RIGHT(AN1367,1)="5","Big Spenders",
IF(LEFT(AN1367,1)="4","Potential Loyalists",
IF(LEFT(AN1367,1)="3","Needs Attention",
IF(LEFT(AN1367,1)="2","About to Sleep",
IF(LEFT(AN1367,1)="1","Lost",
IF(LEFT(AN1367,1)&lt;="2","At Risk","Others")))))))))</f>
        <v>Frequent Buyers</v>
      </c>
    </row>
    <row r="1368" spans="1:41" x14ac:dyDescent="0.3">
      <c r="A1368">
        <v>7646</v>
      </c>
      <c r="B1368">
        <v>1989</v>
      </c>
      <c r="C1368" t="s">
        <v>28</v>
      </c>
      <c r="D1368" t="s">
        <v>31</v>
      </c>
      <c r="E1368">
        <v>64449</v>
      </c>
      <c r="F1368">
        <v>1</v>
      </c>
      <c r="G1368">
        <v>0</v>
      </c>
      <c r="H1368" s="1">
        <v>41688</v>
      </c>
      <c r="I1368">
        <v>70</v>
      </c>
      <c r="J1368">
        <v>218</v>
      </c>
      <c r="K1368">
        <v>63</v>
      </c>
      <c r="L1368">
        <v>282</v>
      </c>
      <c r="M1368">
        <v>137</v>
      </c>
      <c r="N1368">
        <v>35</v>
      </c>
      <c r="O1368">
        <v>70</v>
      </c>
      <c r="P1368">
        <v>4</v>
      </c>
      <c r="Q1368">
        <v>5</v>
      </c>
      <c r="R1368">
        <v>3</v>
      </c>
      <c r="S1368">
        <v>12</v>
      </c>
      <c r="T1368">
        <v>4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 t="s">
        <v>30</v>
      </c>
      <c r="AC1368" s="13">
        <f>SUM(Table13[[#This Row],[MntWines]:[MntGoldProds]])</f>
        <v>805</v>
      </c>
      <c r="AD1368" s="13">
        <f>AVERAGE(Table13[[#This Row],[MntWines]:[MntGoldProds]])</f>
        <v>134.16666666666666</v>
      </c>
      <c r="AG1368">
        <f>SUM(Table13[[#This Row],[NumDealsPurchases]:[NumStorePurchases]])</f>
        <v>24</v>
      </c>
      <c r="AH1368" s="14">
        <f>44232-Table13[[#This Row],[Dt_Customer]]</f>
        <v>2544</v>
      </c>
      <c r="AJ1368" s="13">
        <f>Table13[[#This Row],[NumDealsPurchases]]/Table13[[#This Row],[Total Number of Purchases]]*100</f>
        <v>16.666666666666664</v>
      </c>
      <c r="AK1368">
        <f>6-ROUNDUP(_xlfn.PERCENTRANK.INC(Table13[Recency],Table13[[#This Row],[Recency]])*5, 0)</f>
        <v>2</v>
      </c>
      <c r="AL1368" s="15">
        <f>ROUNDUP(_xlfn.PERCENTRANK.INC(Table13[Total Number of Purchases],Table13[[#This Row],[Total Number of Purchases]])*5,0)</f>
        <v>5</v>
      </c>
      <c r="AM1368" s="15">
        <f>ROUNDUP(_xlfn.PERCENTRANK.INC(Table13[Total Spend],Table13[[#This Row],[Total Spend]])*5,0)</f>
        <v>4</v>
      </c>
      <c r="AN1368" s="15" t="str">
        <f>Table13[[#This Row],[Recency Score]]&amp;Table13[[#This Row],[Frequency Score]]&amp;Table13[[#This Row],[Monetary Score]]</f>
        <v>254</v>
      </c>
      <c r="AO1368" s="15" t="str">
        <f>IF(AN1368="555","Champions",
IF(AND(LEFT(AN1368,1)="5", MID(AN1368,2,1)&gt;="3"),"Loyal Customers",
IF(MID(AN1368,2,1)="5","Frequent Buyers",
IF(RIGHT(AN1368,1)="5","Big Spenders",
IF(LEFT(AN1368,1)="4","Potential Loyalists",
IF(LEFT(AN1368,1)="3","Needs Attention",
IF(LEFT(AN1368,1)="2","About to Sleep",
IF(LEFT(AN1368,1)="1","Lost",
IF(LEFT(AN1368,1)&lt;="2","At Risk","Others")))))))))</f>
        <v>Frequent Buyers</v>
      </c>
    </row>
    <row r="1369" spans="1:41" x14ac:dyDescent="0.3">
      <c r="A1369">
        <v>2666</v>
      </c>
      <c r="B1369">
        <v>1972</v>
      </c>
      <c r="C1369" t="s">
        <v>41</v>
      </c>
      <c r="D1369" t="s">
        <v>33</v>
      </c>
      <c r="E1369">
        <v>76234</v>
      </c>
      <c r="F1369">
        <v>0</v>
      </c>
      <c r="G1369">
        <v>1</v>
      </c>
      <c r="H1369" s="1">
        <v>41676</v>
      </c>
      <c r="I1369">
        <v>21</v>
      </c>
      <c r="J1369">
        <v>519</v>
      </c>
      <c r="K1369">
        <v>50</v>
      </c>
      <c r="L1369">
        <v>167</v>
      </c>
      <c r="M1369">
        <v>130</v>
      </c>
      <c r="N1369">
        <v>0</v>
      </c>
      <c r="O1369">
        <v>41</v>
      </c>
      <c r="P1369">
        <v>1</v>
      </c>
      <c r="Q1369">
        <v>8</v>
      </c>
      <c r="R1369">
        <v>3</v>
      </c>
      <c r="S1369">
        <v>11</v>
      </c>
      <c r="T1369">
        <v>3</v>
      </c>
      <c r="U1369">
        <v>0</v>
      </c>
      <c r="V1369">
        <v>0</v>
      </c>
      <c r="W1369">
        <v>0</v>
      </c>
      <c r="X1369">
        <v>1</v>
      </c>
      <c r="Y1369">
        <v>0</v>
      </c>
      <c r="Z1369">
        <v>0</v>
      </c>
      <c r="AA1369">
        <v>0</v>
      </c>
      <c r="AB1369" t="s">
        <v>32</v>
      </c>
      <c r="AC1369" s="13">
        <f>SUM(Table13[[#This Row],[MntWines]:[MntGoldProds]])</f>
        <v>907</v>
      </c>
      <c r="AD1369" s="13">
        <f>AVERAGE(Table13[[#This Row],[MntWines]:[MntGoldProds]])</f>
        <v>151.16666666666666</v>
      </c>
      <c r="AG1369">
        <f>SUM(Table13[[#This Row],[NumDealsPurchases]:[NumStorePurchases]])</f>
        <v>23</v>
      </c>
      <c r="AH1369" s="14">
        <f>44232-Table13[[#This Row],[Dt_Customer]]</f>
        <v>2556</v>
      </c>
      <c r="AJ1369" s="13">
        <f>Table13[[#This Row],[NumDealsPurchases]]/Table13[[#This Row],[Total Number of Purchases]]*100</f>
        <v>4.3478260869565215</v>
      </c>
      <c r="AK1369">
        <f>6-ROUNDUP(_xlfn.PERCENTRANK.INC(Table13[Recency],Table13[[#This Row],[Recency]])*5, 0)</f>
        <v>4</v>
      </c>
      <c r="AL1369" s="15">
        <f>ROUNDUP(_xlfn.PERCENTRANK.INC(Table13[Total Number of Purchases],Table13[[#This Row],[Total Number of Purchases]])*5,0)</f>
        <v>5</v>
      </c>
      <c r="AM1369" s="15">
        <f>ROUNDUP(_xlfn.PERCENTRANK.INC(Table13[Total Spend],Table13[[#This Row],[Total Spend]])*5,0)</f>
        <v>4</v>
      </c>
      <c r="AN1369" s="15" t="str">
        <f>Table13[[#This Row],[Recency Score]]&amp;Table13[[#This Row],[Frequency Score]]&amp;Table13[[#This Row],[Monetary Score]]</f>
        <v>454</v>
      </c>
      <c r="AO1369" s="15" t="str">
        <f>IF(AN1369="555","Champions",
IF(AND(LEFT(AN1369,1)="5", MID(AN1369,2,1)&gt;="3"),"Loyal Customers",
IF(MID(AN1369,2,1)="5","Frequent Buyers",
IF(RIGHT(AN1369,1)="5","Big Spenders",
IF(LEFT(AN1369,1)="4","Potential Loyalists",
IF(LEFT(AN1369,1)="3","Needs Attention",
IF(LEFT(AN1369,1)="2","About to Sleep",
IF(LEFT(AN1369,1)="1","Lost",
IF(LEFT(AN1369,1)&lt;="2","At Risk","Others")))))))))</f>
        <v>Frequent Buyers</v>
      </c>
    </row>
    <row r="1370" spans="1:41" x14ac:dyDescent="0.3">
      <c r="A1370">
        <v>4073</v>
      </c>
      <c r="B1370">
        <v>1954</v>
      </c>
      <c r="C1370" t="s">
        <v>38</v>
      </c>
      <c r="D1370" t="s">
        <v>33</v>
      </c>
      <c r="E1370">
        <v>63564</v>
      </c>
      <c r="F1370">
        <v>0</v>
      </c>
      <c r="G1370">
        <v>0</v>
      </c>
      <c r="H1370" s="1">
        <v>41668</v>
      </c>
      <c r="I1370">
        <v>0</v>
      </c>
      <c r="J1370">
        <v>769</v>
      </c>
      <c r="K1370">
        <v>80</v>
      </c>
      <c r="L1370">
        <v>252</v>
      </c>
      <c r="M1370">
        <v>15</v>
      </c>
      <c r="N1370">
        <v>34</v>
      </c>
      <c r="O1370">
        <v>65</v>
      </c>
      <c r="P1370">
        <v>1</v>
      </c>
      <c r="Q1370">
        <v>10</v>
      </c>
      <c r="R1370">
        <v>10</v>
      </c>
      <c r="S1370">
        <v>7</v>
      </c>
      <c r="T1370">
        <v>6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1</v>
      </c>
      <c r="AA1370">
        <v>0</v>
      </c>
      <c r="AB1370" t="s">
        <v>39</v>
      </c>
      <c r="AC1370" s="13">
        <f>SUM(Table13[[#This Row],[MntWines]:[MntGoldProds]])</f>
        <v>1215</v>
      </c>
      <c r="AD1370" s="13">
        <f>AVERAGE(Table13[[#This Row],[MntWines]:[MntGoldProds]])</f>
        <v>202.5</v>
      </c>
      <c r="AG1370">
        <f>SUM(Table13[[#This Row],[NumDealsPurchases]:[NumStorePurchases]])</f>
        <v>28</v>
      </c>
      <c r="AH1370" s="14">
        <f>44232-Table13[[#This Row],[Dt_Customer]]</f>
        <v>2564</v>
      </c>
      <c r="AJ1370" s="13">
        <f>Table13[[#This Row],[NumDealsPurchases]]/Table13[[#This Row],[Total Number of Purchases]]*100</f>
        <v>3.5714285714285712</v>
      </c>
      <c r="AK1370">
        <f>6-ROUNDUP(_xlfn.PERCENTRANK.INC(Table13[Recency],Table13[[#This Row],[Recency]])*5, 0)</f>
        <v>6</v>
      </c>
      <c r="AL1370" s="15">
        <f>ROUNDUP(_xlfn.PERCENTRANK.INC(Table13[Total Number of Purchases],Table13[[#This Row],[Total Number of Purchases]])*5,0)</f>
        <v>5</v>
      </c>
      <c r="AM1370" s="15">
        <f>ROUNDUP(_xlfn.PERCENTRANK.INC(Table13[Total Spend],Table13[[#This Row],[Total Spend]])*5,0)</f>
        <v>5</v>
      </c>
      <c r="AN1370" s="15" t="str">
        <f>Table13[[#This Row],[Recency Score]]&amp;Table13[[#This Row],[Frequency Score]]&amp;Table13[[#This Row],[Monetary Score]]</f>
        <v>655</v>
      </c>
      <c r="AO1370" s="15" t="str">
        <f>IF(AN1370="555","Champions",
IF(AND(LEFT(AN1370,1)="5", MID(AN1370,2,1)&gt;="3"),"Loyal Customers",
IF(MID(AN1370,2,1)="5","Frequent Buyers",
IF(RIGHT(AN1370,1)="5","Big Spenders",
IF(LEFT(AN1370,1)="4","Potential Loyalists",
IF(LEFT(AN1370,1)="3","Needs Attention",
IF(LEFT(AN1370,1)="2","About to Sleep",
IF(LEFT(AN1370,1)="1","Lost",
IF(LEFT(AN1370,1)&lt;="2","At Risk","Others")))))))))</f>
        <v>Frequent Buyers</v>
      </c>
    </row>
    <row r="1371" spans="1:41" x14ac:dyDescent="0.3">
      <c r="A1371">
        <v>10770</v>
      </c>
      <c r="B1371">
        <v>1959</v>
      </c>
      <c r="C1371" t="s">
        <v>28</v>
      </c>
      <c r="D1371" t="s">
        <v>33</v>
      </c>
      <c r="E1371">
        <v>65492</v>
      </c>
      <c r="F1371">
        <v>0</v>
      </c>
      <c r="G1371">
        <v>0</v>
      </c>
      <c r="H1371" s="1">
        <v>41665</v>
      </c>
      <c r="I1371">
        <v>73</v>
      </c>
      <c r="J1371">
        <v>247</v>
      </c>
      <c r="K1371">
        <v>161</v>
      </c>
      <c r="L1371">
        <v>295</v>
      </c>
      <c r="M1371">
        <v>210</v>
      </c>
      <c r="N1371">
        <v>85</v>
      </c>
      <c r="O1371">
        <v>47</v>
      </c>
      <c r="P1371">
        <v>2</v>
      </c>
      <c r="Q1371">
        <v>4</v>
      </c>
      <c r="R1371">
        <v>7</v>
      </c>
      <c r="S1371">
        <v>13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 t="s">
        <v>32</v>
      </c>
      <c r="AC1371" s="13">
        <f>SUM(Table13[[#This Row],[MntWines]:[MntGoldProds]])</f>
        <v>1045</v>
      </c>
      <c r="AD1371" s="13">
        <f>AVERAGE(Table13[[#This Row],[MntWines]:[MntGoldProds]])</f>
        <v>174.16666666666666</v>
      </c>
      <c r="AG1371">
        <f>SUM(Table13[[#This Row],[NumDealsPurchases]:[NumStorePurchases]])</f>
        <v>26</v>
      </c>
      <c r="AH1371" s="14">
        <f>44232-Table13[[#This Row],[Dt_Customer]]</f>
        <v>2567</v>
      </c>
      <c r="AJ1371" s="13">
        <f>Table13[[#This Row],[NumDealsPurchases]]/Table13[[#This Row],[Total Number of Purchases]]*100</f>
        <v>7.6923076923076925</v>
      </c>
      <c r="AK1371">
        <f>6-ROUNDUP(_xlfn.PERCENTRANK.INC(Table13[Recency],Table13[[#This Row],[Recency]])*5, 0)</f>
        <v>2</v>
      </c>
      <c r="AL1371" s="15">
        <f>ROUNDUP(_xlfn.PERCENTRANK.INC(Table13[Total Number of Purchases],Table13[[#This Row],[Total Number of Purchases]])*5,0)</f>
        <v>5</v>
      </c>
      <c r="AM1371" s="15">
        <f>ROUNDUP(_xlfn.PERCENTRANK.INC(Table13[Total Spend],Table13[[#This Row],[Total Spend]])*5,0)</f>
        <v>4</v>
      </c>
      <c r="AN1371" s="15" t="str">
        <f>Table13[[#This Row],[Recency Score]]&amp;Table13[[#This Row],[Frequency Score]]&amp;Table13[[#This Row],[Monetary Score]]</f>
        <v>254</v>
      </c>
      <c r="AO1371" s="15" t="str">
        <f>IF(AN1371="555","Champions",
IF(AND(LEFT(AN1371,1)="5", MID(AN1371,2,1)&gt;="3"),"Loyal Customers",
IF(MID(AN1371,2,1)="5","Frequent Buyers",
IF(RIGHT(AN1371,1)="5","Big Spenders",
IF(LEFT(AN1371,1)="4","Potential Loyalists",
IF(LEFT(AN1371,1)="3","Needs Attention",
IF(LEFT(AN1371,1)="2","About to Sleep",
IF(LEFT(AN1371,1)="1","Lost",
IF(LEFT(AN1371,1)&lt;="2","At Risk","Others")))))))))</f>
        <v>Frequent Buyers</v>
      </c>
    </row>
    <row r="1372" spans="1:41" x14ac:dyDescent="0.3">
      <c r="A1372">
        <v>437</v>
      </c>
      <c r="B1372">
        <v>1976</v>
      </c>
      <c r="C1372" t="s">
        <v>41</v>
      </c>
      <c r="D1372" t="s">
        <v>29</v>
      </c>
      <c r="E1372">
        <v>75012</v>
      </c>
      <c r="F1372">
        <v>0</v>
      </c>
      <c r="G1372">
        <v>0</v>
      </c>
      <c r="H1372" s="1">
        <v>41664</v>
      </c>
      <c r="I1372">
        <v>41</v>
      </c>
      <c r="J1372">
        <v>294</v>
      </c>
      <c r="K1372">
        <v>142</v>
      </c>
      <c r="L1372">
        <v>218</v>
      </c>
      <c r="M1372">
        <v>164</v>
      </c>
      <c r="N1372">
        <v>58</v>
      </c>
      <c r="O1372">
        <v>151</v>
      </c>
      <c r="P1372">
        <v>1</v>
      </c>
      <c r="Q1372">
        <v>3</v>
      </c>
      <c r="R1372">
        <v>8</v>
      </c>
      <c r="S1372">
        <v>11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 t="s">
        <v>36</v>
      </c>
      <c r="AC1372" s="13">
        <f>SUM(Table13[[#This Row],[MntWines]:[MntGoldProds]])</f>
        <v>1027</v>
      </c>
      <c r="AD1372" s="13">
        <f>AVERAGE(Table13[[#This Row],[MntWines]:[MntGoldProds]])</f>
        <v>171.16666666666666</v>
      </c>
      <c r="AG1372">
        <f>SUM(Table13[[#This Row],[NumDealsPurchases]:[NumStorePurchases]])</f>
        <v>23</v>
      </c>
      <c r="AH1372" s="14">
        <f>44232-Table13[[#This Row],[Dt_Customer]]</f>
        <v>2568</v>
      </c>
      <c r="AJ1372" s="13">
        <f>Table13[[#This Row],[NumDealsPurchases]]/Table13[[#This Row],[Total Number of Purchases]]*100</f>
        <v>4.3478260869565215</v>
      </c>
      <c r="AK1372">
        <f>6-ROUNDUP(_xlfn.PERCENTRANK.INC(Table13[Recency],Table13[[#This Row],[Recency]])*5, 0)</f>
        <v>3</v>
      </c>
      <c r="AL1372" s="15">
        <f>ROUNDUP(_xlfn.PERCENTRANK.INC(Table13[Total Number of Purchases],Table13[[#This Row],[Total Number of Purchases]])*5,0)</f>
        <v>5</v>
      </c>
      <c r="AM1372" s="15">
        <f>ROUNDUP(_xlfn.PERCENTRANK.INC(Table13[Total Spend],Table13[[#This Row],[Total Spend]])*5,0)</f>
        <v>4</v>
      </c>
      <c r="AN1372" s="15" t="str">
        <f>Table13[[#This Row],[Recency Score]]&amp;Table13[[#This Row],[Frequency Score]]&amp;Table13[[#This Row],[Monetary Score]]</f>
        <v>354</v>
      </c>
      <c r="AO1372" s="15" t="str">
        <f>IF(AN1372="555","Champions",
IF(AND(LEFT(AN1372,1)="5", MID(AN1372,2,1)&gt;="3"),"Loyal Customers",
IF(MID(AN1372,2,1)="5","Frequent Buyers",
IF(RIGHT(AN1372,1)="5","Big Spenders",
IF(LEFT(AN1372,1)="4","Potential Loyalists",
IF(LEFT(AN1372,1)="3","Needs Attention",
IF(LEFT(AN1372,1)="2","About to Sleep",
IF(LEFT(AN1372,1)="1","Lost",
IF(LEFT(AN1372,1)&lt;="2","At Risk","Others")))))))))</f>
        <v>Frequent Buyers</v>
      </c>
    </row>
    <row r="1373" spans="1:41" x14ac:dyDescent="0.3">
      <c r="A1373">
        <v>9559</v>
      </c>
      <c r="B1373">
        <v>1961</v>
      </c>
      <c r="C1373" t="s">
        <v>37</v>
      </c>
      <c r="D1373" t="s">
        <v>33</v>
      </c>
      <c r="E1373">
        <v>57072</v>
      </c>
      <c r="F1373">
        <v>0</v>
      </c>
      <c r="G1373">
        <v>1</v>
      </c>
      <c r="H1373" s="1">
        <v>41663</v>
      </c>
      <c r="I1373">
        <v>79</v>
      </c>
      <c r="J1373">
        <v>944</v>
      </c>
      <c r="K1373">
        <v>0</v>
      </c>
      <c r="L1373">
        <v>60</v>
      </c>
      <c r="M1373">
        <v>0</v>
      </c>
      <c r="N1373">
        <v>0</v>
      </c>
      <c r="O1373">
        <v>30</v>
      </c>
      <c r="P1373">
        <v>2</v>
      </c>
      <c r="Q1373">
        <v>7</v>
      </c>
      <c r="R1373">
        <v>5</v>
      </c>
      <c r="S1373">
        <v>13</v>
      </c>
      <c r="T1373">
        <v>5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 t="s">
        <v>32</v>
      </c>
      <c r="AC1373" s="13">
        <f>SUM(Table13[[#This Row],[MntWines]:[MntGoldProds]])</f>
        <v>1034</v>
      </c>
      <c r="AD1373" s="13">
        <f>AVERAGE(Table13[[#This Row],[MntWines]:[MntGoldProds]])</f>
        <v>172.33333333333334</v>
      </c>
      <c r="AG1373">
        <f>SUM(Table13[[#This Row],[NumDealsPurchases]:[NumStorePurchases]])</f>
        <v>27</v>
      </c>
      <c r="AH1373" s="14">
        <f>44232-Table13[[#This Row],[Dt_Customer]]</f>
        <v>2569</v>
      </c>
      <c r="AJ1373" s="13">
        <f>Table13[[#This Row],[NumDealsPurchases]]/Table13[[#This Row],[Total Number of Purchases]]*100</f>
        <v>7.4074074074074066</v>
      </c>
      <c r="AK1373">
        <f>6-ROUNDUP(_xlfn.PERCENTRANK.INC(Table13[Recency],Table13[[#This Row],[Recency]])*5, 0)</f>
        <v>2</v>
      </c>
      <c r="AL1373" s="15">
        <f>ROUNDUP(_xlfn.PERCENTRANK.INC(Table13[Total Number of Purchases],Table13[[#This Row],[Total Number of Purchases]])*5,0)</f>
        <v>5</v>
      </c>
      <c r="AM1373" s="15">
        <f>ROUNDUP(_xlfn.PERCENTRANK.INC(Table13[Total Spend],Table13[[#This Row],[Total Spend]])*5,0)</f>
        <v>4</v>
      </c>
      <c r="AN1373" s="15" t="str">
        <f>Table13[[#This Row],[Recency Score]]&amp;Table13[[#This Row],[Frequency Score]]&amp;Table13[[#This Row],[Monetary Score]]</f>
        <v>254</v>
      </c>
      <c r="AO1373" s="15" t="str">
        <f>IF(AN1373="555","Champions",
IF(AND(LEFT(AN1373,1)="5", MID(AN1373,2,1)&gt;="3"),"Loyal Customers",
IF(MID(AN1373,2,1)="5","Frequent Buyers",
IF(RIGHT(AN1373,1)="5","Big Spenders",
IF(LEFT(AN1373,1)="4","Potential Loyalists",
IF(LEFT(AN1373,1)="3","Needs Attention",
IF(LEFT(AN1373,1)="2","About to Sleep",
IF(LEFT(AN1373,1)="1","Lost",
IF(LEFT(AN1373,1)&lt;="2","At Risk","Others")))))))))</f>
        <v>Frequent Buyers</v>
      </c>
    </row>
    <row r="1374" spans="1:41" x14ac:dyDescent="0.3">
      <c r="A1374">
        <v>5046</v>
      </c>
      <c r="B1374">
        <v>1958</v>
      </c>
      <c r="C1374" t="s">
        <v>28</v>
      </c>
      <c r="D1374" t="s">
        <v>29</v>
      </c>
      <c r="E1374">
        <v>78331</v>
      </c>
      <c r="F1374">
        <v>0</v>
      </c>
      <c r="G1374">
        <v>1</v>
      </c>
      <c r="H1374" s="1">
        <v>41662</v>
      </c>
      <c r="I1374">
        <v>97</v>
      </c>
      <c r="J1374">
        <v>756</v>
      </c>
      <c r="K1374">
        <v>138</v>
      </c>
      <c r="L1374">
        <v>354</v>
      </c>
      <c r="M1374">
        <v>160</v>
      </c>
      <c r="N1374">
        <v>169</v>
      </c>
      <c r="O1374">
        <v>61</v>
      </c>
      <c r="P1374">
        <v>2</v>
      </c>
      <c r="Q1374">
        <v>10</v>
      </c>
      <c r="R1374">
        <v>6</v>
      </c>
      <c r="S1374">
        <v>7</v>
      </c>
      <c r="T1374">
        <v>4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 t="s">
        <v>43</v>
      </c>
      <c r="AC1374" s="13">
        <f>SUM(Table13[[#This Row],[MntWines]:[MntGoldProds]])</f>
        <v>1638</v>
      </c>
      <c r="AD1374" s="13">
        <f>AVERAGE(Table13[[#This Row],[MntWines]:[MntGoldProds]])</f>
        <v>273</v>
      </c>
      <c r="AG1374">
        <f>SUM(Table13[[#This Row],[NumDealsPurchases]:[NumStorePurchases]])</f>
        <v>25</v>
      </c>
      <c r="AH1374" s="14">
        <f>44232-Table13[[#This Row],[Dt_Customer]]</f>
        <v>2570</v>
      </c>
      <c r="AJ1374" s="13">
        <f>Table13[[#This Row],[NumDealsPurchases]]/Table13[[#This Row],[Total Number of Purchases]]*100</f>
        <v>8</v>
      </c>
      <c r="AK1374">
        <f>6-ROUNDUP(_xlfn.PERCENTRANK.INC(Table13[Recency],Table13[[#This Row],[Recency]])*5, 0)</f>
        <v>1</v>
      </c>
      <c r="AL1374" s="15">
        <f>ROUNDUP(_xlfn.PERCENTRANK.INC(Table13[Total Number of Purchases],Table13[[#This Row],[Total Number of Purchases]])*5,0)</f>
        <v>5</v>
      </c>
      <c r="AM1374" s="15">
        <f>ROUNDUP(_xlfn.PERCENTRANK.INC(Table13[Total Spend],Table13[[#This Row],[Total Spend]])*5,0)</f>
        <v>5</v>
      </c>
      <c r="AN1374" s="15" t="str">
        <f>Table13[[#This Row],[Recency Score]]&amp;Table13[[#This Row],[Frequency Score]]&amp;Table13[[#This Row],[Monetary Score]]</f>
        <v>155</v>
      </c>
      <c r="AO1374" s="15" t="str">
        <f>IF(AN1374="555","Champions",
IF(AND(LEFT(AN1374,1)="5", MID(AN1374,2,1)&gt;="3"),"Loyal Customers",
IF(MID(AN1374,2,1)="5","Frequent Buyers",
IF(RIGHT(AN1374,1)="5","Big Spenders",
IF(LEFT(AN1374,1)="4","Potential Loyalists",
IF(LEFT(AN1374,1)="3","Needs Attention",
IF(LEFT(AN1374,1)="2","About to Sleep",
IF(LEFT(AN1374,1)="1","Lost",
IF(LEFT(AN1374,1)&lt;="2","At Risk","Others")))))))))</f>
        <v>Frequent Buyers</v>
      </c>
    </row>
    <row r="1375" spans="1:41" x14ac:dyDescent="0.3">
      <c r="A1375">
        <v>8659</v>
      </c>
      <c r="B1375">
        <v>1952</v>
      </c>
      <c r="C1375" t="s">
        <v>37</v>
      </c>
      <c r="D1375" t="s">
        <v>35</v>
      </c>
      <c r="E1375">
        <v>69805</v>
      </c>
      <c r="F1375">
        <v>0</v>
      </c>
      <c r="G1375">
        <v>1</v>
      </c>
      <c r="H1375" s="1">
        <v>41660</v>
      </c>
      <c r="I1375">
        <v>50</v>
      </c>
      <c r="J1375">
        <v>750</v>
      </c>
      <c r="K1375">
        <v>71</v>
      </c>
      <c r="L1375">
        <v>174</v>
      </c>
      <c r="M1375">
        <v>13</v>
      </c>
      <c r="N1375">
        <v>10</v>
      </c>
      <c r="O1375">
        <v>20</v>
      </c>
      <c r="P1375">
        <v>2</v>
      </c>
      <c r="Q1375">
        <v>6</v>
      </c>
      <c r="R1375">
        <v>8</v>
      </c>
      <c r="S1375">
        <v>11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 t="s">
        <v>39</v>
      </c>
      <c r="AC1375" s="13">
        <f>SUM(Table13[[#This Row],[MntWines]:[MntGoldProds]])</f>
        <v>1038</v>
      </c>
      <c r="AD1375" s="13">
        <f>AVERAGE(Table13[[#This Row],[MntWines]:[MntGoldProds]])</f>
        <v>173</v>
      </c>
      <c r="AG1375">
        <f>SUM(Table13[[#This Row],[NumDealsPurchases]:[NumStorePurchases]])</f>
        <v>27</v>
      </c>
      <c r="AH1375" s="14">
        <f>44232-Table13[[#This Row],[Dt_Customer]]</f>
        <v>2572</v>
      </c>
      <c r="AJ1375" s="13">
        <f>Table13[[#This Row],[NumDealsPurchases]]/Table13[[#This Row],[Total Number of Purchases]]*100</f>
        <v>7.4074074074074066</v>
      </c>
      <c r="AK1375">
        <f>6-ROUNDUP(_xlfn.PERCENTRANK.INC(Table13[Recency],Table13[[#This Row],[Recency]])*5, 0)</f>
        <v>3</v>
      </c>
      <c r="AL1375" s="15">
        <f>ROUNDUP(_xlfn.PERCENTRANK.INC(Table13[Total Number of Purchases],Table13[[#This Row],[Total Number of Purchases]])*5,0)</f>
        <v>5</v>
      </c>
      <c r="AM1375" s="15">
        <f>ROUNDUP(_xlfn.PERCENTRANK.INC(Table13[Total Spend],Table13[[#This Row],[Total Spend]])*5,0)</f>
        <v>4</v>
      </c>
      <c r="AN1375" s="15" t="str">
        <f>Table13[[#This Row],[Recency Score]]&amp;Table13[[#This Row],[Frequency Score]]&amp;Table13[[#This Row],[Monetary Score]]</f>
        <v>354</v>
      </c>
      <c r="AO1375" s="15" t="str">
        <f>IF(AN1375="555","Champions",
IF(AND(LEFT(AN1375,1)="5", MID(AN1375,2,1)&gt;="3"),"Loyal Customers",
IF(MID(AN1375,2,1)="5","Frequent Buyers",
IF(RIGHT(AN1375,1)="5","Big Spenders",
IF(LEFT(AN1375,1)="4","Potential Loyalists",
IF(LEFT(AN1375,1)="3","Needs Attention",
IF(LEFT(AN1375,1)="2","About to Sleep",
IF(LEFT(AN1375,1)="1","Lost",
IF(LEFT(AN1375,1)&lt;="2","At Risk","Others")))))))))</f>
        <v>Frequent Buyers</v>
      </c>
    </row>
    <row r="1376" spans="1:41" x14ac:dyDescent="0.3">
      <c r="A1376">
        <v>4084</v>
      </c>
      <c r="B1376">
        <v>1975</v>
      </c>
      <c r="C1376" t="s">
        <v>28</v>
      </c>
      <c r="D1376" t="s">
        <v>35</v>
      </c>
      <c r="E1376">
        <v>60934</v>
      </c>
      <c r="F1376">
        <v>0</v>
      </c>
      <c r="G1376">
        <v>1</v>
      </c>
      <c r="H1376" s="1">
        <v>41656</v>
      </c>
      <c r="I1376">
        <v>41</v>
      </c>
      <c r="J1376">
        <v>224</v>
      </c>
      <c r="K1376">
        <v>155</v>
      </c>
      <c r="L1376">
        <v>155</v>
      </c>
      <c r="M1376">
        <v>192</v>
      </c>
      <c r="N1376">
        <v>93</v>
      </c>
      <c r="O1376">
        <v>54</v>
      </c>
      <c r="P1376">
        <v>2</v>
      </c>
      <c r="Q1376">
        <v>6</v>
      </c>
      <c r="R1376">
        <v>4</v>
      </c>
      <c r="S1376">
        <v>11</v>
      </c>
      <c r="T1376">
        <v>4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 t="s">
        <v>32</v>
      </c>
      <c r="AC1376" s="13">
        <f>SUM(Table13[[#This Row],[MntWines]:[MntGoldProds]])</f>
        <v>873</v>
      </c>
      <c r="AD1376" s="13">
        <f>AVERAGE(Table13[[#This Row],[MntWines]:[MntGoldProds]])</f>
        <v>145.5</v>
      </c>
      <c r="AG1376">
        <f>SUM(Table13[[#This Row],[NumDealsPurchases]:[NumStorePurchases]])</f>
        <v>23</v>
      </c>
      <c r="AH1376" s="14">
        <f>44232-Table13[[#This Row],[Dt_Customer]]</f>
        <v>2576</v>
      </c>
      <c r="AJ1376" s="13">
        <f>Table13[[#This Row],[NumDealsPurchases]]/Table13[[#This Row],[Total Number of Purchases]]*100</f>
        <v>8.695652173913043</v>
      </c>
      <c r="AK1376">
        <f>6-ROUNDUP(_xlfn.PERCENTRANK.INC(Table13[Recency],Table13[[#This Row],[Recency]])*5, 0)</f>
        <v>3</v>
      </c>
      <c r="AL1376" s="15">
        <f>ROUNDUP(_xlfn.PERCENTRANK.INC(Table13[Total Number of Purchases],Table13[[#This Row],[Total Number of Purchases]])*5,0)</f>
        <v>5</v>
      </c>
      <c r="AM1376" s="15">
        <f>ROUNDUP(_xlfn.PERCENTRANK.INC(Table13[Total Spend],Table13[[#This Row],[Total Spend]])*5,0)</f>
        <v>4</v>
      </c>
      <c r="AN1376" s="15" t="str">
        <f>Table13[[#This Row],[Recency Score]]&amp;Table13[[#This Row],[Frequency Score]]&amp;Table13[[#This Row],[Monetary Score]]</f>
        <v>354</v>
      </c>
      <c r="AO1376" s="15" t="str">
        <f>IF(AN1376="555","Champions",
IF(AND(LEFT(AN1376,1)="5", MID(AN1376,2,1)&gt;="3"),"Loyal Customers",
IF(MID(AN1376,2,1)="5","Frequent Buyers",
IF(RIGHT(AN1376,1)="5","Big Spenders",
IF(LEFT(AN1376,1)="4","Potential Loyalists",
IF(LEFT(AN1376,1)="3","Needs Attention",
IF(LEFT(AN1376,1)="2","About to Sleep",
IF(LEFT(AN1376,1)="1","Lost",
IF(LEFT(AN1376,1)&lt;="2","At Risk","Others")))))))))</f>
        <v>Frequent Buyers</v>
      </c>
    </row>
    <row r="1377" spans="1:41" x14ac:dyDescent="0.3">
      <c r="A1377">
        <v>5136</v>
      </c>
      <c r="B1377">
        <v>1973</v>
      </c>
      <c r="C1377" t="s">
        <v>28</v>
      </c>
      <c r="D1377" t="s">
        <v>31</v>
      </c>
      <c r="E1377">
        <v>65333</v>
      </c>
      <c r="F1377">
        <v>0</v>
      </c>
      <c r="G1377">
        <v>1</v>
      </c>
      <c r="H1377" s="1">
        <v>41656</v>
      </c>
      <c r="I1377">
        <v>58</v>
      </c>
      <c r="J1377">
        <v>654</v>
      </c>
      <c r="K1377">
        <v>7</v>
      </c>
      <c r="L1377">
        <v>92</v>
      </c>
      <c r="M1377">
        <v>0</v>
      </c>
      <c r="N1377">
        <v>15</v>
      </c>
      <c r="O1377">
        <v>30</v>
      </c>
      <c r="P1377">
        <v>7</v>
      </c>
      <c r="Q1377">
        <v>9</v>
      </c>
      <c r="R1377">
        <v>4</v>
      </c>
      <c r="S1377">
        <v>8</v>
      </c>
      <c r="T1377">
        <v>6</v>
      </c>
      <c r="U1377">
        <v>0</v>
      </c>
      <c r="V1377">
        <v>0</v>
      </c>
      <c r="W1377">
        <v>0</v>
      </c>
      <c r="X1377">
        <v>1</v>
      </c>
      <c r="Y1377">
        <v>1</v>
      </c>
      <c r="Z1377">
        <v>0</v>
      </c>
      <c r="AA1377">
        <v>0</v>
      </c>
      <c r="AB1377" t="s">
        <v>32</v>
      </c>
      <c r="AC1377" s="13">
        <f>SUM(Table13[[#This Row],[MntWines]:[MntGoldProds]])</f>
        <v>798</v>
      </c>
      <c r="AD1377" s="13">
        <f>AVERAGE(Table13[[#This Row],[MntWines]:[MntGoldProds]])</f>
        <v>133</v>
      </c>
      <c r="AG1377">
        <f>SUM(Table13[[#This Row],[NumDealsPurchases]:[NumStorePurchases]])</f>
        <v>28</v>
      </c>
      <c r="AH1377" s="14">
        <f>44232-Table13[[#This Row],[Dt_Customer]]</f>
        <v>2576</v>
      </c>
      <c r="AJ1377" s="13">
        <f>Table13[[#This Row],[NumDealsPurchases]]/Table13[[#This Row],[Total Number of Purchases]]*100</f>
        <v>25</v>
      </c>
      <c r="AK1377">
        <f>6-ROUNDUP(_xlfn.PERCENTRANK.INC(Table13[Recency],Table13[[#This Row],[Recency]])*5, 0)</f>
        <v>3</v>
      </c>
      <c r="AL1377" s="15">
        <f>ROUNDUP(_xlfn.PERCENTRANK.INC(Table13[Total Number of Purchases],Table13[[#This Row],[Total Number of Purchases]])*5,0)</f>
        <v>5</v>
      </c>
      <c r="AM1377" s="15">
        <f>ROUNDUP(_xlfn.PERCENTRANK.INC(Table13[Total Spend],Table13[[#This Row],[Total Spend]])*5,0)</f>
        <v>4</v>
      </c>
      <c r="AN1377" s="15" t="str">
        <f>Table13[[#This Row],[Recency Score]]&amp;Table13[[#This Row],[Frequency Score]]&amp;Table13[[#This Row],[Monetary Score]]</f>
        <v>354</v>
      </c>
      <c r="AO1377" s="15" t="str">
        <f>IF(AN1377="555","Champions",
IF(AND(LEFT(AN1377,1)="5", MID(AN1377,2,1)&gt;="3"),"Loyal Customers",
IF(MID(AN1377,2,1)="5","Frequent Buyers",
IF(RIGHT(AN1377,1)="5","Big Spenders",
IF(LEFT(AN1377,1)="4","Potential Loyalists",
IF(LEFT(AN1377,1)="3","Needs Attention",
IF(LEFT(AN1377,1)="2","About to Sleep",
IF(LEFT(AN1377,1)="1","Lost",
IF(LEFT(AN1377,1)&lt;="2","At Risk","Others")))))))))</f>
        <v>Frequent Buyers</v>
      </c>
    </row>
    <row r="1378" spans="1:41" x14ac:dyDescent="0.3">
      <c r="A1378">
        <v>5758</v>
      </c>
      <c r="B1378">
        <v>1982</v>
      </c>
      <c r="C1378" t="s">
        <v>28</v>
      </c>
      <c r="D1378" t="s">
        <v>33</v>
      </c>
      <c r="E1378">
        <v>65169</v>
      </c>
      <c r="F1378">
        <v>0</v>
      </c>
      <c r="G1378">
        <v>0</v>
      </c>
      <c r="H1378" s="1">
        <v>41653</v>
      </c>
      <c r="I1378">
        <v>23</v>
      </c>
      <c r="J1378">
        <v>1074</v>
      </c>
      <c r="K1378">
        <v>0</v>
      </c>
      <c r="L1378">
        <v>69</v>
      </c>
      <c r="M1378">
        <v>0</v>
      </c>
      <c r="N1378">
        <v>0</v>
      </c>
      <c r="O1378">
        <v>46</v>
      </c>
      <c r="P1378">
        <v>1</v>
      </c>
      <c r="Q1378">
        <v>10</v>
      </c>
      <c r="R1378">
        <v>4</v>
      </c>
      <c r="S1378">
        <v>13</v>
      </c>
      <c r="T1378">
        <v>6</v>
      </c>
      <c r="U1378">
        <v>1</v>
      </c>
      <c r="V1378">
        <v>1</v>
      </c>
      <c r="W1378">
        <v>1</v>
      </c>
      <c r="X1378">
        <v>0</v>
      </c>
      <c r="Y1378">
        <v>1</v>
      </c>
      <c r="Z1378">
        <v>1</v>
      </c>
      <c r="AA1378">
        <v>0</v>
      </c>
      <c r="AB1378" t="s">
        <v>30</v>
      </c>
      <c r="AC1378" s="13">
        <f>SUM(Table13[[#This Row],[MntWines]:[MntGoldProds]])</f>
        <v>1189</v>
      </c>
      <c r="AD1378" s="13">
        <f>AVERAGE(Table13[[#This Row],[MntWines]:[MntGoldProds]])</f>
        <v>198.16666666666666</v>
      </c>
      <c r="AG1378">
        <f>SUM(Table13[[#This Row],[NumDealsPurchases]:[NumStorePurchases]])</f>
        <v>28</v>
      </c>
      <c r="AH1378" s="14">
        <f>44232-Table13[[#This Row],[Dt_Customer]]</f>
        <v>2579</v>
      </c>
      <c r="AJ1378" s="13">
        <f>Table13[[#This Row],[NumDealsPurchases]]/Table13[[#This Row],[Total Number of Purchases]]*100</f>
        <v>3.5714285714285712</v>
      </c>
      <c r="AK1378">
        <f>6-ROUNDUP(_xlfn.PERCENTRANK.INC(Table13[Recency],Table13[[#This Row],[Recency]])*5, 0)</f>
        <v>4</v>
      </c>
      <c r="AL1378" s="15">
        <f>ROUNDUP(_xlfn.PERCENTRANK.INC(Table13[Total Number of Purchases],Table13[[#This Row],[Total Number of Purchases]])*5,0)</f>
        <v>5</v>
      </c>
      <c r="AM1378" s="15">
        <f>ROUNDUP(_xlfn.PERCENTRANK.INC(Table13[Total Spend],Table13[[#This Row],[Total Spend]])*5,0)</f>
        <v>5</v>
      </c>
      <c r="AN1378" s="15" t="str">
        <f>Table13[[#This Row],[Recency Score]]&amp;Table13[[#This Row],[Frequency Score]]&amp;Table13[[#This Row],[Monetary Score]]</f>
        <v>455</v>
      </c>
      <c r="AO1378" s="15" t="str">
        <f>IF(AN1378="555","Champions",
IF(AND(LEFT(AN1378,1)="5", MID(AN1378,2,1)&gt;="3"),"Loyal Customers",
IF(MID(AN1378,2,1)="5","Frequent Buyers",
IF(RIGHT(AN1378,1)="5","Big Spenders",
IF(LEFT(AN1378,1)="4","Potential Loyalists",
IF(LEFT(AN1378,1)="3","Needs Attention",
IF(LEFT(AN1378,1)="2","About to Sleep",
IF(LEFT(AN1378,1)="1","Lost",
IF(LEFT(AN1378,1)&lt;="2","At Risk","Others")))))))))</f>
        <v>Frequent Buyers</v>
      </c>
    </row>
    <row r="1379" spans="1:41" x14ac:dyDescent="0.3">
      <c r="A1379">
        <v>10925</v>
      </c>
      <c r="B1379">
        <v>1983</v>
      </c>
      <c r="C1379" t="s">
        <v>28</v>
      </c>
      <c r="D1379" t="s">
        <v>33</v>
      </c>
      <c r="E1379">
        <v>76630</v>
      </c>
      <c r="F1379">
        <v>0</v>
      </c>
      <c r="G1379">
        <v>0</v>
      </c>
      <c r="H1379" s="1">
        <v>41653</v>
      </c>
      <c r="I1379">
        <v>93</v>
      </c>
      <c r="J1379">
        <v>255</v>
      </c>
      <c r="K1379">
        <v>31</v>
      </c>
      <c r="L1379">
        <v>446</v>
      </c>
      <c r="M1379">
        <v>40</v>
      </c>
      <c r="N1379">
        <v>56</v>
      </c>
      <c r="O1379">
        <v>175</v>
      </c>
      <c r="P1379">
        <v>1</v>
      </c>
      <c r="Q1379">
        <v>3</v>
      </c>
      <c r="R1379">
        <v>10</v>
      </c>
      <c r="S1379">
        <v>11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43</v>
      </c>
      <c r="AC1379" s="13">
        <f>SUM(Table13[[#This Row],[MntWines]:[MntGoldProds]])</f>
        <v>1003</v>
      </c>
      <c r="AD1379" s="13">
        <f>AVERAGE(Table13[[#This Row],[MntWines]:[MntGoldProds]])</f>
        <v>167.16666666666666</v>
      </c>
      <c r="AG1379">
        <f>SUM(Table13[[#This Row],[NumDealsPurchases]:[NumStorePurchases]])</f>
        <v>25</v>
      </c>
      <c r="AH1379" s="14">
        <f>44232-Table13[[#This Row],[Dt_Customer]]</f>
        <v>2579</v>
      </c>
      <c r="AJ1379" s="13">
        <f>Table13[[#This Row],[NumDealsPurchases]]/Table13[[#This Row],[Total Number of Purchases]]*100</f>
        <v>4</v>
      </c>
      <c r="AK1379">
        <f>6-ROUNDUP(_xlfn.PERCENTRANK.INC(Table13[Recency],Table13[[#This Row],[Recency]])*5, 0)</f>
        <v>1</v>
      </c>
      <c r="AL1379" s="15">
        <f>ROUNDUP(_xlfn.PERCENTRANK.INC(Table13[Total Number of Purchases],Table13[[#This Row],[Total Number of Purchases]])*5,0)</f>
        <v>5</v>
      </c>
      <c r="AM1379" s="15">
        <f>ROUNDUP(_xlfn.PERCENTRANK.INC(Table13[Total Spend],Table13[[#This Row],[Total Spend]])*5,0)</f>
        <v>4</v>
      </c>
      <c r="AN1379" s="15" t="str">
        <f>Table13[[#This Row],[Recency Score]]&amp;Table13[[#This Row],[Frequency Score]]&amp;Table13[[#This Row],[Monetary Score]]</f>
        <v>154</v>
      </c>
      <c r="AO1379" s="15" t="str">
        <f>IF(AN1379="555","Champions",
IF(AND(LEFT(AN1379,1)="5", MID(AN1379,2,1)&gt;="3"),"Loyal Customers",
IF(MID(AN1379,2,1)="5","Frequent Buyers",
IF(RIGHT(AN1379,1)="5","Big Spenders",
IF(LEFT(AN1379,1)="4","Potential Loyalists",
IF(LEFT(AN1379,1)="3","Needs Attention",
IF(LEFT(AN1379,1)="2","About to Sleep",
IF(LEFT(AN1379,1)="1","Lost",
IF(LEFT(AN1379,1)&lt;="2","At Risk","Others")))))))))</f>
        <v>Frequent Buyers</v>
      </c>
    </row>
    <row r="1380" spans="1:41" x14ac:dyDescent="0.3">
      <c r="A1380">
        <v>9206</v>
      </c>
      <c r="B1380">
        <v>1968</v>
      </c>
      <c r="C1380" t="s">
        <v>28</v>
      </c>
      <c r="D1380" t="s">
        <v>35</v>
      </c>
      <c r="E1380">
        <v>77382</v>
      </c>
      <c r="F1380">
        <v>0</v>
      </c>
      <c r="G1380">
        <v>1</v>
      </c>
      <c r="H1380" s="1">
        <v>41646</v>
      </c>
      <c r="I1380">
        <v>36</v>
      </c>
      <c r="J1380">
        <v>491</v>
      </c>
      <c r="K1380">
        <v>48</v>
      </c>
      <c r="L1380">
        <v>231</v>
      </c>
      <c r="M1380">
        <v>112</v>
      </c>
      <c r="N1380">
        <v>105</v>
      </c>
      <c r="O1380">
        <v>134</v>
      </c>
      <c r="P1380">
        <v>2</v>
      </c>
      <c r="Q1380">
        <v>5</v>
      </c>
      <c r="R1380">
        <v>7</v>
      </c>
      <c r="S1380">
        <v>12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 t="s">
        <v>30</v>
      </c>
      <c r="AC1380" s="13">
        <f>SUM(Table13[[#This Row],[MntWines]:[MntGoldProds]])</f>
        <v>1121</v>
      </c>
      <c r="AD1380" s="13">
        <f>AVERAGE(Table13[[#This Row],[MntWines]:[MntGoldProds]])</f>
        <v>186.83333333333334</v>
      </c>
      <c r="AG1380">
        <f>SUM(Table13[[#This Row],[NumDealsPurchases]:[NumStorePurchases]])</f>
        <v>26</v>
      </c>
      <c r="AH1380" s="14">
        <f>44232-Table13[[#This Row],[Dt_Customer]]</f>
        <v>2586</v>
      </c>
      <c r="AJ1380" s="13">
        <f>Table13[[#This Row],[NumDealsPurchases]]/Table13[[#This Row],[Total Number of Purchases]]*100</f>
        <v>7.6923076923076925</v>
      </c>
      <c r="AK1380">
        <f>6-ROUNDUP(_xlfn.PERCENTRANK.INC(Table13[Recency],Table13[[#This Row],[Recency]])*5, 0)</f>
        <v>4</v>
      </c>
      <c r="AL1380" s="15">
        <f>ROUNDUP(_xlfn.PERCENTRANK.INC(Table13[Total Number of Purchases],Table13[[#This Row],[Total Number of Purchases]])*5,0)</f>
        <v>5</v>
      </c>
      <c r="AM1380" s="15">
        <f>ROUNDUP(_xlfn.PERCENTRANK.INC(Table13[Total Spend],Table13[[#This Row],[Total Spend]])*5,0)</f>
        <v>4</v>
      </c>
      <c r="AN1380" s="15" t="str">
        <f>Table13[[#This Row],[Recency Score]]&amp;Table13[[#This Row],[Frequency Score]]&amp;Table13[[#This Row],[Monetary Score]]</f>
        <v>454</v>
      </c>
      <c r="AO1380" s="15" t="str">
        <f>IF(AN1380="555","Champions",
IF(AND(LEFT(AN1380,1)="5", MID(AN1380,2,1)&gt;="3"),"Loyal Customers",
IF(MID(AN1380,2,1)="5","Frequent Buyers",
IF(RIGHT(AN1380,1)="5","Big Spenders",
IF(LEFT(AN1380,1)="4","Potential Loyalists",
IF(LEFT(AN1380,1)="3","Needs Attention",
IF(LEFT(AN1380,1)="2","About to Sleep",
IF(LEFT(AN1380,1)="1","Lost",
IF(LEFT(AN1380,1)&lt;="2","At Risk","Others")))))))))</f>
        <v>Frequent Buyers</v>
      </c>
    </row>
    <row r="1381" spans="1:41" x14ac:dyDescent="0.3">
      <c r="A1381">
        <v>4339</v>
      </c>
      <c r="B1381">
        <v>1970</v>
      </c>
      <c r="C1381" t="s">
        <v>37</v>
      </c>
      <c r="D1381" t="s">
        <v>33</v>
      </c>
      <c r="E1381">
        <v>67353</v>
      </c>
      <c r="F1381">
        <v>0</v>
      </c>
      <c r="G1381">
        <v>1</v>
      </c>
      <c r="H1381" s="1">
        <v>41639</v>
      </c>
      <c r="I1381">
        <v>37</v>
      </c>
      <c r="J1381">
        <v>702</v>
      </c>
      <c r="K1381">
        <v>17</v>
      </c>
      <c r="L1381">
        <v>151</v>
      </c>
      <c r="M1381">
        <v>0</v>
      </c>
      <c r="N1381">
        <v>8</v>
      </c>
      <c r="O1381">
        <v>35</v>
      </c>
      <c r="P1381">
        <v>5</v>
      </c>
      <c r="Q1381">
        <v>5</v>
      </c>
      <c r="R1381">
        <v>6</v>
      </c>
      <c r="S1381">
        <v>12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 t="s">
        <v>36</v>
      </c>
      <c r="AC1381" s="13">
        <f>SUM(Table13[[#This Row],[MntWines]:[MntGoldProds]])</f>
        <v>913</v>
      </c>
      <c r="AD1381" s="13">
        <f>AVERAGE(Table13[[#This Row],[MntWines]:[MntGoldProds]])</f>
        <v>152.16666666666666</v>
      </c>
      <c r="AG1381">
        <f>SUM(Table13[[#This Row],[NumDealsPurchases]:[NumStorePurchases]])</f>
        <v>28</v>
      </c>
      <c r="AH1381" s="14">
        <f>44232-Table13[[#This Row],[Dt_Customer]]</f>
        <v>2593</v>
      </c>
      <c r="AJ1381" s="13">
        <f>Table13[[#This Row],[NumDealsPurchases]]/Table13[[#This Row],[Total Number of Purchases]]*100</f>
        <v>17.857142857142858</v>
      </c>
      <c r="AK1381">
        <f>6-ROUNDUP(_xlfn.PERCENTRANK.INC(Table13[Recency],Table13[[#This Row],[Recency]])*5, 0)</f>
        <v>4</v>
      </c>
      <c r="AL1381" s="15">
        <f>ROUNDUP(_xlfn.PERCENTRANK.INC(Table13[Total Number of Purchases],Table13[[#This Row],[Total Number of Purchases]])*5,0)</f>
        <v>5</v>
      </c>
      <c r="AM1381" s="15">
        <f>ROUNDUP(_xlfn.PERCENTRANK.INC(Table13[Total Spend],Table13[[#This Row],[Total Spend]])*5,0)</f>
        <v>4</v>
      </c>
      <c r="AN1381" s="15" t="str">
        <f>Table13[[#This Row],[Recency Score]]&amp;Table13[[#This Row],[Frequency Score]]&amp;Table13[[#This Row],[Monetary Score]]</f>
        <v>454</v>
      </c>
      <c r="AO1381" s="15" t="str">
        <f>IF(AN1381="555","Champions",
IF(AND(LEFT(AN1381,1)="5", MID(AN1381,2,1)&gt;="3"),"Loyal Customers",
IF(MID(AN1381,2,1)="5","Frequent Buyers",
IF(RIGHT(AN1381,1)="5","Big Spenders",
IF(LEFT(AN1381,1)="4","Potential Loyalists",
IF(LEFT(AN1381,1)="3","Needs Attention",
IF(LEFT(AN1381,1)="2","About to Sleep",
IF(LEFT(AN1381,1)="1","Lost",
IF(LEFT(AN1381,1)&lt;="2","At Risk","Others")))))))))</f>
        <v>Frequent Buyers</v>
      </c>
    </row>
    <row r="1382" spans="1:41" x14ac:dyDescent="0.3">
      <c r="A1382">
        <v>5084</v>
      </c>
      <c r="B1382">
        <v>1975</v>
      </c>
      <c r="C1382" t="s">
        <v>28</v>
      </c>
      <c r="D1382" t="s">
        <v>42</v>
      </c>
      <c r="E1382">
        <v>58330</v>
      </c>
      <c r="F1382">
        <v>0</v>
      </c>
      <c r="G1382">
        <v>1</v>
      </c>
      <c r="H1382" s="1">
        <v>41633</v>
      </c>
      <c r="I1382">
        <v>87</v>
      </c>
      <c r="J1382">
        <v>445</v>
      </c>
      <c r="K1382">
        <v>53</v>
      </c>
      <c r="L1382">
        <v>213</v>
      </c>
      <c r="M1382">
        <v>104</v>
      </c>
      <c r="N1382">
        <v>98</v>
      </c>
      <c r="O1382">
        <v>151</v>
      </c>
      <c r="P1382">
        <v>1</v>
      </c>
      <c r="Q1382">
        <v>6</v>
      </c>
      <c r="R1382">
        <v>4</v>
      </c>
      <c r="S1382">
        <v>13</v>
      </c>
      <c r="T1382">
        <v>4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 t="s">
        <v>30</v>
      </c>
      <c r="AC1382" s="13">
        <f>SUM(Table13[[#This Row],[MntWines]:[MntGoldProds]])</f>
        <v>1064</v>
      </c>
      <c r="AD1382" s="13">
        <f>AVERAGE(Table13[[#This Row],[MntWines]:[MntGoldProds]])</f>
        <v>177.33333333333334</v>
      </c>
      <c r="AG1382">
        <f>SUM(Table13[[#This Row],[NumDealsPurchases]:[NumStorePurchases]])</f>
        <v>24</v>
      </c>
      <c r="AH1382" s="14">
        <f>44232-Table13[[#This Row],[Dt_Customer]]</f>
        <v>2599</v>
      </c>
      <c r="AJ1382" s="13">
        <f>Table13[[#This Row],[NumDealsPurchases]]/Table13[[#This Row],[Total Number of Purchases]]*100</f>
        <v>4.1666666666666661</v>
      </c>
      <c r="AK1382">
        <f>6-ROUNDUP(_xlfn.PERCENTRANK.INC(Table13[Recency],Table13[[#This Row],[Recency]])*5, 0)</f>
        <v>1</v>
      </c>
      <c r="AL1382" s="15">
        <f>ROUNDUP(_xlfn.PERCENTRANK.INC(Table13[Total Number of Purchases],Table13[[#This Row],[Total Number of Purchases]])*5,0)</f>
        <v>5</v>
      </c>
      <c r="AM1382" s="15">
        <f>ROUNDUP(_xlfn.PERCENTRANK.INC(Table13[Total Spend],Table13[[#This Row],[Total Spend]])*5,0)</f>
        <v>4</v>
      </c>
      <c r="AN1382" s="15" t="str">
        <f>Table13[[#This Row],[Recency Score]]&amp;Table13[[#This Row],[Frequency Score]]&amp;Table13[[#This Row],[Monetary Score]]</f>
        <v>154</v>
      </c>
      <c r="AO1382" s="15" t="str">
        <f>IF(AN1382="555","Champions",
IF(AND(LEFT(AN1382,1)="5", MID(AN1382,2,1)&gt;="3"),"Loyal Customers",
IF(MID(AN1382,2,1)="5","Frequent Buyers",
IF(RIGHT(AN1382,1)="5","Big Spenders",
IF(LEFT(AN1382,1)="4","Potential Loyalists",
IF(LEFT(AN1382,1)="3","Needs Attention",
IF(LEFT(AN1382,1)="2","About to Sleep",
IF(LEFT(AN1382,1)="1","Lost",
IF(LEFT(AN1382,1)&lt;="2","At Risk","Others")))))))))</f>
        <v>Frequent Buyers</v>
      </c>
    </row>
    <row r="1383" spans="1:41" x14ac:dyDescent="0.3">
      <c r="A1383">
        <v>7094</v>
      </c>
      <c r="B1383">
        <v>1975</v>
      </c>
      <c r="C1383" t="s">
        <v>28</v>
      </c>
      <c r="D1383" t="s">
        <v>42</v>
      </c>
      <c r="E1383">
        <v>58330</v>
      </c>
      <c r="F1383">
        <v>0</v>
      </c>
      <c r="G1383">
        <v>1</v>
      </c>
      <c r="H1383" s="1">
        <v>41633</v>
      </c>
      <c r="I1383">
        <v>87</v>
      </c>
      <c r="J1383">
        <v>445</v>
      </c>
      <c r="K1383">
        <v>53</v>
      </c>
      <c r="L1383">
        <v>213</v>
      </c>
      <c r="M1383">
        <v>104</v>
      </c>
      <c r="N1383">
        <v>98</v>
      </c>
      <c r="O1383">
        <v>151</v>
      </c>
      <c r="P1383">
        <v>1</v>
      </c>
      <c r="Q1383">
        <v>6</v>
      </c>
      <c r="R1383">
        <v>4</v>
      </c>
      <c r="S1383">
        <v>13</v>
      </c>
      <c r="T1383">
        <v>4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 t="s">
        <v>39</v>
      </c>
      <c r="AC1383" s="13">
        <f>SUM(Table13[[#This Row],[MntWines]:[MntGoldProds]])</f>
        <v>1064</v>
      </c>
      <c r="AD1383" s="13">
        <f>AVERAGE(Table13[[#This Row],[MntWines]:[MntGoldProds]])</f>
        <v>177.33333333333334</v>
      </c>
      <c r="AG1383">
        <f>SUM(Table13[[#This Row],[NumDealsPurchases]:[NumStorePurchases]])</f>
        <v>24</v>
      </c>
      <c r="AH1383" s="14">
        <f>44232-Table13[[#This Row],[Dt_Customer]]</f>
        <v>2599</v>
      </c>
      <c r="AJ1383" s="13">
        <f>Table13[[#This Row],[NumDealsPurchases]]/Table13[[#This Row],[Total Number of Purchases]]*100</f>
        <v>4.1666666666666661</v>
      </c>
      <c r="AK1383">
        <f>6-ROUNDUP(_xlfn.PERCENTRANK.INC(Table13[Recency],Table13[[#This Row],[Recency]])*5, 0)</f>
        <v>1</v>
      </c>
      <c r="AL1383" s="15">
        <f>ROUNDUP(_xlfn.PERCENTRANK.INC(Table13[Total Number of Purchases],Table13[[#This Row],[Total Number of Purchases]])*5,0)</f>
        <v>5</v>
      </c>
      <c r="AM1383" s="15">
        <f>ROUNDUP(_xlfn.PERCENTRANK.INC(Table13[Total Spend],Table13[[#This Row],[Total Spend]])*5,0)</f>
        <v>4</v>
      </c>
      <c r="AN1383" s="15" t="str">
        <f>Table13[[#This Row],[Recency Score]]&amp;Table13[[#This Row],[Frequency Score]]&amp;Table13[[#This Row],[Monetary Score]]</f>
        <v>154</v>
      </c>
      <c r="AO1383" s="15" t="str">
        <f>IF(AN1383="555","Champions",
IF(AND(LEFT(AN1383,1)="5", MID(AN1383,2,1)&gt;="3"),"Loyal Customers",
IF(MID(AN1383,2,1)="5","Frequent Buyers",
IF(RIGHT(AN1383,1)="5","Big Spenders",
IF(LEFT(AN1383,1)="4","Potential Loyalists",
IF(LEFT(AN1383,1)="3","Needs Attention",
IF(LEFT(AN1383,1)="2","About to Sleep",
IF(LEFT(AN1383,1)="1","Lost",
IF(LEFT(AN1383,1)&lt;="2","At Risk","Others")))))))))</f>
        <v>Frequent Buyers</v>
      </c>
    </row>
    <row r="1384" spans="1:41" x14ac:dyDescent="0.3">
      <c r="A1384">
        <v>2612</v>
      </c>
      <c r="B1384">
        <v>1987</v>
      </c>
      <c r="C1384" t="s">
        <v>28</v>
      </c>
      <c r="D1384" t="s">
        <v>33</v>
      </c>
      <c r="E1384">
        <v>75794</v>
      </c>
      <c r="F1384">
        <v>0</v>
      </c>
      <c r="G1384">
        <v>0</v>
      </c>
      <c r="H1384" s="1">
        <v>41632</v>
      </c>
      <c r="I1384">
        <v>33</v>
      </c>
      <c r="J1384">
        <v>754</v>
      </c>
      <c r="K1384">
        <v>160</v>
      </c>
      <c r="L1384">
        <v>625</v>
      </c>
      <c r="M1384">
        <v>63</v>
      </c>
      <c r="N1384">
        <v>32</v>
      </c>
      <c r="O1384">
        <v>48</v>
      </c>
      <c r="P1384">
        <v>1</v>
      </c>
      <c r="Q1384">
        <v>7</v>
      </c>
      <c r="R1384">
        <v>5</v>
      </c>
      <c r="S1384">
        <v>12</v>
      </c>
      <c r="T1384">
        <v>3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 t="s">
        <v>43</v>
      </c>
      <c r="AC1384" s="13">
        <f>SUM(Table13[[#This Row],[MntWines]:[MntGoldProds]])</f>
        <v>1682</v>
      </c>
      <c r="AD1384" s="13">
        <f>AVERAGE(Table13[[#This Row],[MntWines]:[MntGoldProds]])</f>
        <v>280.33333333333331</v>
      </c>
      <c r="AG1384">
        <f>SUM(Table13[[#This Row],[NumDealsPurchases]:[NumStorePurchases]])</f>
        <v>25</v>
      </c>
      <c r="AH1384" s="14">
        <f>44232-Table13[[#This Row],[Dt_Customer]]</f>
        <v>2600</v>
      </c>
      <c r="AJ1384" s="13">
        <f>Table13[[#This Row],[NumDealsPurchases]]/Table13[[#This Row],[Total Number of Purchases]]*100</f>
        <v>4</v>
      </c>
      <c r="AK1384">
        <f>6-ROUNDUP(_xlfn.PERCENTRANK.INC(Table13[Recency],Table13[[#This Row],[Recency]])*5, 0)</f>
        <v>4</v>
      </c>
      <c r="AL1384" s="15">
        <f>ROUNDUP(_xlfn.PERCENTRANK.INC(Table13[Total Number of Purchases],Table13[[#This Row],[Total Number of Purchases]])*5,0)</f>
        <v>5</v>
      </c>
      <c r="AM1384" s="15">
        <f>ROUNDUP(_xlfn.PERCENTRANK.INC(Table13[Total Spend],Table13[[#This Row],[Total Spend]])*5,0)</f>
        <v>5</v>
      </c>
      <c r="AN1384" s="15" t="str">
        <f>Table13[[#This Row],[Recency Score]]&amp;Table13[[#This Row],[Frequency Score]]&amp;Table13[[#This Row],[Monetary Score]]</f>
        <v>455</v>
      </c>
      <c r="AO1384" s="15" t="str">
        <f>IF(AN1384="555","Champions",
IF(AND(LEFT(AN1384,1)="5", MID(AN1384,2,1)&gt;="3"),"Loyal Customers",
IF(MID(AN1384,2,1)="5","Frequent Buyers",
IF(RIGHT(AN1384,1)="5","Big Spenders",
IF(LEFT(AN1384,1)="4","Potential Loyalists",
IF(LEFT(AN1384,1)="3","Needs Attention",
IF(LEFT(AN1384,1)="2","About to Sleep",
IF(LEFT(AN1384,1)="1","Lost",
IF(LEFT(AN1384,1)&lt;="2","At Risk","Others")))))))))</f>
        <v>Frequent Buyers</v>
      </c>
    </row>
    <row r="1385" spans="1:41" x14ac:dyDescent="0.3">
      <c r="A1385">
        <v>4756</v>
      </c>
      <c r="B1385">
        <v>1952</v>
      </c>
      <c r="C1385" t="s">
        <v>38</v>
      </c>
      <c r="D1385" t="s">
        <v>29</v>
      </c>
      <c r="E1385">
        <v>63998</v>
      </c>
      <c r="F1385">
        <v>0</v>
      </c>
      <c r="G1385">
        <v>0</v>
      </c>
      <c r="H1385" s="1">
        <v>41628</v>
      </c>
      <c r="I1385">
        <v>42</v>
      </c>
      <c r="J1385">
        <v>176</v>
      </c>
      <c r="K1385">
        <v>29</v>
      </c>
      <c r="L1385">
        <v>818</v>
      </c>
      <c r="M1385">
        <v>0</v>
      </c>
      <c r="N1385">
        <v>33</v>
      </c>
      <c r="O1385">
        <v>112</v>
      </c>
      <c r="P1385">
        <v>1</v>
      </c>
      <c r="Q1385">
        <v>7</v>
      </c>
      <c r="R1385">
        <v>6</v>
      </c>
      <c r="S1385">
        <v>11</v>
      </c>
      <c r="T1385">
        <v>4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 t="s">
        <v>30</v>
      </c>
      <c r="AC1385" s="13">
        <f>SUM(Table13[[#This Row],[MntWines]:[MntGoldProds]])</f>
        <v>1168</v>
      </c>
      <c r="AD1385" s="13">
        <f>AVERAGE(Table13[[#This Row],[MntWines]:[MntGoldProds]])</f>
        <v>194.66666666666666</v>
      </c>
      <c r="AG1385">
        <f>SUM(Table13[[#This Row],[NumDealsPurchases]:[NumStorePurchases]])</f>
        <v>25</v>
      </c>
      <c r="AH1385" s="14">
        <f>44232-Table13[[#This Row],[Dt_Customer]]</f>
        <v>2604</v>
      </c>
      <c r="AJ1385" s="13">
        <f>Table13[[#This Row],[NumDealsPurchases]]/Table13[[#This Row],[Total Number of Purchases]]*100</f>
        <v>4</v>
      </c>
      <c r="AK1385">
        <f>6-ROUNDUP(_xlfn.PERCENTRANK.INC(Table13[Recency],Table13[[#This Row],[Recency]])*5, 0)</f>
        <v>3</v>
      </c>
      <c r="AL1385" s="15">
        <f>ROUNDUP(_xlfn.PERCENTRANK.INC(Table13[Total Number of Purchases],Table13[[#This Row],[Total Number of Purchases]])*5,0)</f>
        <v>5</v>
      </c>
      <c r="AM1385" s="15">
        <f>ROUNDUP(_xlfn.PERCENTRANK.INC(Table13[Total Spend],Table13[[#This Row],[Total Spend]])*5,0)</f>
        <v>4</v>
      </c>
      <c r="AN1385" s="15" t="str">
        <f>Table13[[#This Row],[Recency Score]]&amp;Table13[[#This Row],[Frequency Score]]&amp;Table13[[#This Row],[Monetary Score]]</f>
        <v>354</v>
      </c>
      <c r="AO1385" s="15" t="str">
        <f>IF(AN1385="555","Champions",
IF(AND(LEFT(AN1385,1)="5", MID(AN1385,2,1)&gt;="3"),"Loyal Customers",
IF(MID(AN1385,2,1)="5","Frequent Buyers",
IF(RIGHT(AN1385,1)="5","Big Spenders",
IF(LEFT(AN1385,1)="4","Potential Loyalists",
IF(LEFT(AN1385,1)="3","Needs Attention",
IF(LEFT(AN1385,1)="2","About to Sleep",
IF(LEFT(AN1385,1)="1","Lost",
IF(LEFT(AN1385,1)&lt;="2","At Risk","Others")))))))))</f>
        <v>Frequent Buyers</v>
      </c>
    </row>
    <row r="1386" spans="1:41" x14ac:dyDescent="0.3">
      <c r="A1386">
        <v>9349</v>
      </c>
      <c r="B1386">
        <v>1985</v>
      </c>
      <c r="C1386" t="s">
        <v>28</v>
      </c>
      <c r="D1386" t="s">
        <v>33</v>
      </c>
      <c r="E1386">
        <v>92533</v>
      </c>
      <c r="F1386">
        <v>0</v>
      </c>
      <c r="G1386">
        <v>0</v>
      </c>
      <c r="H1386" s="1">
        <v>41627</v>
      </c>
      <c r="I1386">
        <v>84</v>
      </c>
      <c r="J1386">
        <v>693</v>
      </c>
      <c r="K1386">
        <v>21</v>
      </c>
      <c r="L1386">
        <v>118</v>
      </c>
      <c r="M1386">
        <v>110</v>
      </c>
      <c r="N1386">
        <v>147</v>
      </c>
      <c r="O1386">
        <v>42</v>
      </c>
      <c r="P1386">
        <v>1</v>
      </c>
      <c r="Q1386">
        <v>6</v>
      </c>
      <c r="R1386">
        <v>5</v>
      </c>
      <c r="S1386">
        <v>11</v>
      </c>
      <c r="T1386">
        <v>2</v>
      </c>
      <c r="U1386">
        <v>1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0</v>
      </c>
      <c r="AB1386" t="s">
        <v>39</v>
      </c>
      <c r="AC1386" s="13">
        <f>SUM(Table13[[#This Row],[MntWines]:[MntGoldProds]])</f>
        <v>1131</v>
      </c>
      <c r="AD1386" s="13">
        <f>AVERAGE(Table13[[#This Row],[MntWines]:[MntGoldProds]])</f>
        <v>188.5</v>
      </c>
      <c r="AG1386">
        <f>SUM(Table13[[#This Row],[NumDealsPurchases]:[NumStorePurchases]])</f>
        <v>23</v>
      </c>
      <c r="AH1386" s="14">
        <f>44232-Table13[[#This Row],[Dt_Customer]]</f>
        <v>2605</v>
      </c>
      <c r="AJ1386" s="13">
        <f>Table13[[#This Row],[NumDealsPurchases]]/Table13[[#This Row],[Total Number of Purchases]]*100</f>
        <v>4.3478260869565215</v>
      </c>
      <c r="AK1386">
        <f>6-ROUNDUP(_xlfn.PERCENTRANK.INC(Table13[Recency],Table13[[#This Row],[Recency]])*5, 0)</f>
        <v>1</v>
      </c>
      <c r="AL1386" s="15">
        <f>ROUNDUP(_xlfn.PERCENTRANK.INC(Table13[Total Number of Purchases],Table13[[#This Row],[Total Number of Purchases]])*5,0)</f>
        <v>5</v>
      </c>
      <c r="AM1386" s="15">
        <f>ROUNDUP(_xlfn.PERCENTRANK.INC(Table13[Total Spend],Table13[[#This Row],[Total Spend]])*5,0)</f>
        <v>4</v>
      </c>
      <c r="AN1386" s="15" t="str">
        <f>Table13[[#This Row],[Recency Score]]&amp;Table13[[#This Row],[Frequency Score]]&amp;Table13[[#This Row],[Monetary Score]]</f>
        <v>154</v>
      </c>
      <c r="AO1386" s="15" t="str">
        <f>IF(AN1386="555","Champions",
IF(AND(LEFT(AN1386,1)="5", MID(AN1386,2,1)&gt;="3"),"Loyal Customers",
IF(MID(AN1386,2,1)="5","Frequent Buyers",
IF(RIGHT(AN1386,1)="5","Big Spenders",
IF(LEFT(AN1386,1)="4","Potential Loyalists",
IF(LEFT(AN1386,1)="3","Needs Attention",
IF(LEFT(AN1386,1)="2","About to Sleep",
IF(LEFT(AN1386,1)="1","Lost",
IF(LEFT(AN1386,1)&lt;="2","At Risk","Others")))))))))</f>
        <v>Frequent Buyers</v>
      </c>
    </row>
    <row r="1387" spans="1:41" x14ac:dyDescent="0.3">
      <c r="A1387">
        <v>2579</v>
      </c>
      <c r="B1387">
        <v>1957</v>
      </c>
      <c r="C1387" t="s">
        <v>28</v>
      </c>
      <c r="D1387" t="s">
        <v>33</v>
      </c>
      <c r="E1387">
        <v>71113</v>
      </c>
      <c r="F1387">
        <v>0</v>
      </c>
      <c r="G1387">
        <v>1</v>
      </c>
      <c r="H1387" s="1">
        <v>41625</v>
      </c>
      <c r="I1387">
        <v>95</v>
      </c>
      <c r="J1387">
        <v>495</v>
      </c>
      <c r="K1387">
        <v>33</v>
      </c>
      <c r="L1387">
        <v>255</v>
      </c>
      <c r="M1387">
        <v>11</v>
      </c>
      <c r="N1387">
        <v>33</v>
      </c>
      <c r="O1387">
        <v>8</v>
      </c>
      <c r="P1387">
        <v>4</v>
      </c>
      <c r="Q1387">
        <v>6</v>
      </c>
      <c r="R1387">
        <v>7</v>
      </c>
      <c r="S1387">
        <v>9</v>
      </c>
      <c r="T1387">
        <v>4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 t="s">
        <v>30</v>
      </c>
      <c r="AC1387" s="13">
        <f>SUM(Table13[[#This Row],[MntWines]:[MntGoldProds]])</f>
        <v>835</v>
      </c>
      <c r="AD1387" s="13">
        <f>AVERAGE(Table13[[#This Row],[MntWines]:[MntGoldProds]])</f>
        <v>139.16666666666666</v>
      </c>
      <c r="AG1387">
        <f>SUM(Table13[[#This Row],[NumDealsPurchases]:[NumStorePurchases]])</f>
        <v>26</v>
      </c>
      <c r="AH1387" s="14">
        <f>44232-Table13[[#This Row],[Dt_Customer]]</f>
        <v>2607</v>
      </c>
      <c r="AJ1387" s="13">
        <f>Table13[[#This Row],[NumDealsPurchases]]/Table13[[#This Row],[Total Number of Purchases]]*100</f>
        <v>15.384615384615385</v>
      </c>
      <c r="AK1387">
        <f>6-ROUNDUP(_xlfn.PERCENTRANK.INC(Table13[Recency],Table13[[#This Row],[Recency]])*5, 0)</f>
        <v>1</v>
      </c>
      <c r="AL1387" s="15">
        <f>ROUNDUP(_xlfn.PERCENTRANK.INC(Table13[Total Number of Purchases],Table13[[#This Row],[Total Number of Purchases]])*5,0)</f>
        <v>5</v>
      </c>
      <c r="AM1387" s="15">
        <f>ROUNDUP(_xlfn.PERCENTRANK.INC(Table13[Total Spend],Table13[[#This Row],[Total Spend]])*5,0)</f>
        <v>4</v>
      </c>
      <c r="AN1387" s="15" t="str">
        <f>Table13[[#This Row],[Recency Score]]&amp;Table13[[#This Row],[Frequency Score]]&amp;Table13[[#This Row],[Monetary Score]]</f>
        <v>154</v>
      </c>
      <c r="AO1387" s="15" t="str">
        <f>IF(AN1387="555","Champions",
IF(AND(LEFT(AN1387,1)="5", MID(AN1387,2,1)&gt;="3"),"Loyal Customers",
IF(MID(AN1387,2,1)="5","Frequent Buyers",
IF(RIGHT(AN1387,1)="5","Big Spenders",
IF(LEFT(AN1387,1)="4","Potential Loyalists",
IF(LEFT(AN1387,1)="3","Needs Attention",
IF(LEFT(AN1387,1)="2","About to Sleep",
IF(LEFT(AN1387,1)="1","Lost",
IF(LEFT(AN1387,1)&lt;="2","At Risk","Others")))))))))</f>
        <v>Frequent Buyers</v>
      </c>
    </row>
    <row r="1388" spans="1:41" x14ac:dyDescent="0.3">
      <c r="A1388">
        <v>6237</v>
      </c>
      <c r="B1388">
        <v>1966</v>
      </c>
      <c r="C1388" t="s">
        <v>37</v>
      </c>
      <c r="D1388" t="s">
        <v>31</v>
      </c>
      <c r="E1388">
        <v>7144</v>
      </c>
      <c r="F1388">
        <v>0</v>
      </c>
      <c r="G1388">
        <v>2</v>
      </c>
      <c r="H1388" s="1">
        <v>41615</v>
      </c>
      <c r="I1388">
        <v>92</v>
      </c>
      <c r="J1388">
        <v>81</v>
      </c>
      <c r="K1388">
        <v>4</v>
      </c>
      <c r="L1388">
        <v>33</v>
      </c>
      <c r="M1388">
        <v>5</v>
      </c>
      <c r="N1388">
        <v>2</v>
      </c>
      <c r="O1388">
        <v>291</v>
      </c>
      <c r="P1388">
        <v>0</v>
      </c>
      <c r="Q1388">
        <v>23</v>
      </c>
      <c r="R1388">
        <v>1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 t="s">
        <v>30</v>
      </c>
      <c r="AC1388" s="13">
        <f>SUM(Table13[[#This Row],[MntWines]:[MntGoldProds]])</f>
        <v>416</v>
      </c>
      <c r="AD1388" s="13">
        <f>AVERAGE(Table13[[#This Row],[MntWines]:[MntGoldProds]])</f>
        <v>69.333333333333329</v>
      </c>
      <c r="AG1388">
        <f>SUM(Table13[[#This Row],[NumDealsPurchases]:[NumStorePurchases]])</f>
        <v>25</v>
      </c>
      <c r="AH1388" s="14">
        <f>44232-Table13[[#This Row],[Dt_Customer]]</f>
        <v>2617</v>
      </c>
      <c r="AJ1388" s="13">
        <f>Table13[[#This Row],[NumDealsPurchases]]/Table13[[#This Row],[Total Number of Purchases]]*100</f>
        <v>0</v>
      </c>
      <c r="AK1388">
        <f>6-ROUNDUP(_xlfn.PERCENTRANK.INC(Table13[Recency],Table13[[#This Row],[Recency]])*5, 0)</f>
        <v>1</v>
      </c>
      <c r="AL1388" s="15">
        <f>ROUNDUP(_xlfn.PERCENTRANK.INC(Table13[Total Number of Purchases],Table13[[#This Row],[Total Number of Purchases]])*5,0)</f>
        <v>5</v>
      </c>
      <c r="AM1388" s="15">
        <f>ROUNDUP(_xlfn.PERCENTRANK.INC(Table13[Total Spend],Table13[[#This Row],[Total Spend]])*5,0)</f>
        <v>3</v>
      </c>
      <c r="AN1388" s="15" t="str">
        <f>Table13[[#This Row],[Recency Score]]&amp;Table13[[#This Row],[Frequency Score]]&amp;Table13[[#This Row],[Monetary Score]]</f>
        <v>153</v>
      </c>
      <c r="AO1388" s="15" t="str">
        <f>IF(AN1388="555","Champions",
IF(AND(LEFT(AN1388,1)="5", MID(AN1388,2,1)&gt;="3"),"Loyal Customers",
IF(MID(AN1388,2,1)="5","Frequent Buyers",
IF(RIGHT(AN1388,1)="5","Big Spenders",
IF(LEFT(AN1388,1)="4","Potential Loyalists",
IF(LEFT(AN1388,1)="3","Needs Attention",
IF(LEFT(AN1388,1)="2","About to Sleep",
IF(LEFT(AN1388,1)="1","Lost",
IF(LEFT(AN1388,1)&lt;="2","At Risk","Others")))))))))</f>
        <v>Frequent Buyers</v>
      </c>
    </row>
    <row r="1389" spans="1:41" x14ac:dyDescent="0.3">
      <c r="A1389">
        <v>6049</v>
      </c>
      <c r="B1389">
        <v>1982</v>
      </c>
      <c r="C1389" t="s">
        <v>41</v>
      </c>
      <c r="D1389" t="s">
        <v>35</v>
      </c>
      <c r="E1389">
        <v>73450</v>
      </c>
      <c r="F1389">
        <v>0</v>
      </c>
      <c r="G1389">
        <v>0</v>
      </c>
      <c r="H1389" s="1">
        <v>41613</v>
      </c>
      <c r="I1389">
        <v>85</v>
      </c>
      <c r="J1389">
        <v>1142</v>
      </c>
      <c r="K1389">
        <v>51</v>
      </c>
      <c r="L1389">
        <v>415</v>
      </c>
      <c r="M1389">
        <v>90</v>
      </c>
      <c r="N1389">
        <v>69</v>
      </c>
      <c r="O1389">
        <v>37</v>
      </c>
      <c r="P1389">
        <v>1</v>
      </c>
      <c r="Q1389">
        <v>7</v>
      </c>
      <c r="R1389">
        <v>8</v>
      </c>
      <c r="S1389">
        <v>11</v>
      </c>
      <c r="T1389">
        <v>3</v>
      </c>
      <c r="U1389">
        <v>1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 t="s">
        <v>30</v>
      </c>
      <c r="AC1389" s="13">
        <f>SUM(Table13[[#This Row],[MntWines]:[MntGoldProds]])</f>
        <v>1804</v>
      </c>
      <c r="AD1389" s="13">
        <f>AVERAGE(Table13[[#This Row],[MntWines]:[MntGoldProds]])</f>
        <v>300.66666666666669</v>
      </c>
      <c r="AG1389">
        <f>SUM(Table13[[#This Row],[NumDealsPurchases]:[NumStorePurchases]])</f>
        <v>27</v>
      </c>
      <c r="AH1389" s="14">
        <f>44232-Table13[[#This Row],[Dt_Customer]]</f>
        <v>2619</v>
      </c>
      <c r="AJ1389" s="13">
        <f>Table13[[#This Row],[NumDealsPurchases]]/Table13[[#This Row],[Total Number of Purchases]]*100</f>
        <v>3.7037037037037033</v>
      </c>
      <c r="AK1389">
        <f>6-ROUNDUP(_xlfn.PERCENTRANK.INC(Table13[Recency],Table13[[#This Row],[Recency]])*5, 0)</f>
        <v>1</v>
      </c>
      <c r="AL1389" s="15">
        <f>ROUNDUP(_xlfn.PERCENTRANK.INC(Table13[Total Number of Purchases],Table13[[#This Row],[Total Number of Purchases]])*5,0)</f>
        <v>5</v>
      </c>
      <c r="AM1389" s="15">
        <f>ROUNDUP(_xlfn.PERCENTRANK.INC(Table13[Total Spend],Table13[[#This Row],[Total Spend]])*5,0)</f>
        <v>5</v>
      </c>
      <c r="AN1389" s="15" t="str">
        <f>Table13[[#This Row],[Recency Score]]&amp;Table13[[#This Row],[Frequency Score]]&amp;Table13[[#This Row],[Monetary Score]]</f>
        <v>155</v>
      </c>
      <c r="AO1389" s="15" t="str">
        <f>IF(AN1389="555","Champions",
IF(AND(LEFT(AN1389,1)="5", MID(AN1389,2,1)&gt;="3"),"Loyal Customers",
IF(MID(AN1389,2,1)="5","Frequent Buyers",
IF(RIGHT(AN1389,1)="5","Big Spenders",
IF(LEFT(AN1389,1)="4","Potential Loyalists",
IF(LEFT(AN1389,1)="3","Needs Attention",
IF(LEFT(AN1389,1)="2","About to Sleep",
IF(LEFT(AN1389,1)="1","Lost",
IF(LEFT(AN1389,1)&lt;="2","At Risk","Others")))))))))</f>
        <v>Frequent Buyers</v>
      </c>
    </row>
    <row r="1390" spans="1:41" x14ac:dyDescent="0.3">
      <c r="A1390">
        <v>9907</v>
      </c>
      <c r="B1390">
        <v>1969</v>
      </c>
      <c r="C1390" t="s">
        <v>41</v>
      </c>
      <c r="D1390" t="s">
        <v>35</v>
      </c>
      <c r="E1390">
        <v>66476</v>
      </c>
      <c r="F1390">
        <v>0</v>
      </c>
      <c r="G1390">
        <v>1</v>
      </c>
      <c r="H1390" s="1">
        <v>41612</v>
      </c>
      <c r="I1390">
        <v>80</v>
      </c>
      <c r="J1390">
        <v>742</v>
      </c>
      <c r="K1390">
        <v>28</v>
      </c>
      <c r="L1390">
        <v>152</v>
      </c>
      <c r="M1390">
        <v>25</v>
      </c>
      <c r="N1390">
        <v>9</v>
      </c>
      <c r="O1390">
        <v>57</v>
      </c>
      <c r="P1390">
        <v>2</v>
      </c>
      <c r="Q1390">
        <v>6</v>
      </c>
      <c r="R1390">
        <v>8</v>
      </c>
      <c r="S1390">
        <v>10</v>
      </c>
      <c r="T1390">
        <v>4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39</v>
      </c>
      <c r="AC1390" s="13">
        <f>SUM(Table13[[#This Row],[MntWines]:[MntGoldProds]])</f>
        <v>1013</v>
      </c>
      <c r="AD1390" s="13">
        <f>AVERAGE(Table13[[#This Row],[MntWines]:[MntGoldProds]])</f>
        <v>168.83333333333334</v>
      </c>
      <c r="AG1390">
        <f>SUM(Table13[[#This Row],[NumDealsPurchases]:[NumStorePurchases]])</f>
        <v>26</v>
      </c>
      <c r="AH1390" s="14">
        <f>44232-Table13[[#This Row],[Dt_Customer]]</f>
        <v>2620</v>
      </c>
      <c r="AJ1390" s="13">
        <f>Table13[[#This Row],[NumDealsPurchases]]/Table13[[#This Row],[Total Number of Purchases]]*100</f>
        <v>7.6923076923076925</v>
      </c>
      <c r="AK1390">
        <f>6-ROUNDUP(_xlfn.PERCENTRANK.INC(Table13[Recency],Table13[[#This Row],[Recency]])*5, 0)</f>
        <v>2</v>
      </c>
      <c r="AL1390" s="15">
        <f>ROUNDUP(_xlfn.PERCENTRANK.INC(Table13[Total Number of Purchases],Table13[[#This Row],[Total Number of Purchases]])*5,0)</f>
        <v>5</v>
      </c>
      <c r="AM1390" s="15">
        <f>ROUNDUP(_xlfn.PERCENTRANK.INC(Table13[Total Spend],Table13[[#This Row],[Total Spend]])*5,0)</f>
        <v>4</v>
      </c>
      <c r="AN1390" s="15" t="str">
        <f>Table13[[#This Row],[Recency Score]]&amp;Table13[[#This Row],[Frequency Score]]&amp;Table13[[#This Row],[Monetary Score]]</f>
        <v>254</v>
      </c>
      <c r="AO1390" s="15" t="str">
        <f>IF(AN1390="555","Champions",
IF(AND(LEFT(AN1390,1)="5", MID(AN1390,2,1)&gt;="3"),"Loyal Customers",
IF(MID(AN1390,2,1)="5","Frequent Buyers",
IF(RIGHT(AN1390,1)="5","Big Spenders",
IF(LEFT(AN1390,1)="4","Potential Loyalists",
IF(LEFT(AN1390,1)="3","Needs Attention",
IF(LEFT(AN1390,1)="2","About to Sleep",
IF(LEFT(AN1390,1)="1","Lost",
IF(LEFT(AN1390,1)&lt;="2","At Risk","Others")))))))))</f>
        <v>Frequent Buyers</v>
      </c>
    </row>
    <row r="1391" spans="1:41" x14ac:dyDescent="0.3">
      <c r="A1391">
        <v>10584</v>
      </c>
      <c r="B1391">
        <v>1976</v>
      </c>
      <c r="C1391" t="s">
        <v>28</v>
      </c>
      <c r="D1391" t="s">
        <v>33</v>
      </c>
      <c r="E1391">
        <v>65665</v>
      </c>
      <c r="F1391">
        <v>0</v>
      </c>
      <c r="G1391">
        <v>1</v>
      </c>
      <c r="H1391" s="1">
        <v>41610</v>
      </c>
      <c r="I1391">
        <v>77</v>
      </c>
      <c r="J1391">
        <v>225</v>
      </c>
      <c r="K1391">
        <v>162</v>
      </c>
      <c r="L1391">
        <v>387</v>
      </c>
      <c r="M1391">
        <v>106</v>
      </c>
      <c r="N1391">
        <v>36</v>
      </c>
      <c r="O1391">
        <v>29</v>
      </c>
      <c r="P1391">
        <v>1</v>
      </c>
      <c r="Q1391">
        <v>5</v>
      </c>
      <c r="R1391">
        <v>10</v>
      </c>
      <c r="S1391">
        <v>8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t="s">
        <v>30</v>
      </c>
      <c r="AC1391" s="13">
        <f>SUM(Table13[[#This Row],[MntWines]:[MntGoldProds]])</f>
        <v>945</v>
      </c>
      <c r="AD1391" s="13">
        <f>AVERAGE(Table13[[#This Row],[MntWines]:[MntGoldProds]])</f>
        <v>157.5</v>
      </c>
      <c r="AG1391">
        <f>SUM(Table13[[#This Row],[NumDealsPurchases]:[NumStorePurchases]])</f>
        <v>24</v>
      </c>
      <c r="AH1391" s="14">
        <f>44232-Table13[[#This Row],[Dt_Customer]]</f>
        <v>2622</v>
      </c>
      <c r="AJ1391" s="13">
        <f>Table13[[#This Row],[NumDealsPurchases]]/Table13[[#This Row],[Total Number of Purchases]]*100</f>
        <v>4.1666666666666661</v>
      </c>
      <c r="AK1391">
        <f>6-ROUNDUP(_xlfn.PERCENTRANK.INC(Table13[Recency],Table13[[#This Row],[Recency]])*5, 0)</f>
        <v>2</v>
      </c>
      <c r="AL1391" s="15">
        <f>ROUNDUP(_xlfn.PERCENTRANK.INC(Table13[Total Number of Purchases],Table13[[#This Row],[Total Number of Purchases]])*5,0)</f>
        <v>5</v>
      </c>
      <c r="AM1391" s="15">
        <f>ROUNDUP(_xlfn.PERCENTRANK.INC(Table13[Total Spend],Table13[[#This Row],[Total Spend]])*5,0)</f>
        <v>4</v>
      </c>
      <c r="AN1391" s="15" t="str">
        <f>Table13[[#This Row],[Recency Score]]&amp;Table13[[#This Row],[Frequency Score]]&amp;Table13[[#This Row],[Monetary Score]]</f>
        <v>254</v>
      </c>
      <c r="AO1391" s="15" t="str">
        <f>IF(AN1391="555","Champions",
IF(AND(LEFT(AN1391,1)="5", MID(AN1391,2,1)&gt;="3"),"Loyal Customers",
IF(MID(AN1391,2,1)="5","Frequent Buyers",
IF(RIGHT(AN1391,1)="5","Big Spenders",
IF(LEFT(AN1391,1)="4","Potential Loyalists",
IF(LEFT(AN1391,1)="3","Needs Attention",
IF(LEFT(AN1391,1)="2","About to Sleep",
IF(LEFT(AN1391,1)="1","Lost",
IF(LEFT(AN1391,1)&lt;="2","At Risk","Others")))))))))</f>
        <v>Frequent Buyers</v>
      </c>
    </row>
    <row r="1392" spans="1:41" x14ac:dyDescent="0.3">
      <c r="A1392">
        <v>4646</v>
      </c>
      <c r="B1392">
        <v>1951</v>
      </c>
      <c r="C1392" t="s">
        <v>38</v>
      </c>
      <c r="D1392" t="s">
        <v>33</v>
      </c>
      <c r="E1392">
        <v>78497</v>
      </c>
      <c r="F1392">
        <v>0</v>
      </c>
      <c r="G1392">
        <v>0</v>
      </c>
      <c r="H1392" s="1">
        <v>41609</v>
      </c>
      <c r="I1392">
        <v>44</v>
      </c>
      <c r="J1392">
        <v>207</v>
      </c>
      <c r="K1392">
        <v>26</v>
      </c>
      <c r="L1392">
        <v>447</v>
      </c>
      <c r="M1392">
        <v>75</v>
      </c>
      <c r="N1392">
        <v>0</v>
      </c>
      <c r="O1392">
        <v>223</v>
      </c>
      <c r="P1392">
        <v>1</v>
      </c>
      <c r="Q1392">
        <v>5</v>
      </c>
      <c r="R1392">
        <v>7</v>
      </c>
      <c r="S1392">
        <v>12</v>
      </c>
      <c r="T1392">
        <v>2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 t="s">
        <v>32</v>
      </c>
      <c r="AC1392" s="13">
        <f>SUM(Table13[[#This Row],[MntWines]:[MntGoldProds]])</f>
        <v>978</v>
      </c>
      <c r="AD1392" s="13">
        <f>AVERAGE(Table13[[#This Row],[MntWines]:[MntGoldProds]])</f>
        <v>163</v>
      </c>
      <c r="AG1392">
        <f>SUM(Table13[[#This Row],[NumDealsPurchases]:[NumStorePurchases]])</f>
        <v>25</v>
      </c>
      <c r="AH1392" s="14">
        <f>44232-Table13[[#This Row],[Dt_Customer]]</f>
        <v>2623</v>
      </c>
      <c r="AJ1392" s="13">
        <f>Table13[[#This Row],[NumDealsPurchases]]/Table13[[#This Row],[Total Number of Purchases]]*100</f>
        <v>4</v>
      </c>
      <c r="AK1392">
        <f>6-ROUNDUP(_xlfn.PERCENTRANK.INC(Table13[Recency],Table13[[#This Row],[Recency]])*5, 0)</f>
        <v>3</v>
      </c>
      <c r="AL1392" s="15">
        <f>ROUNDUP(_xlfn.PERCENTRANK.INC(Table13[Total Number of Purchases],Table13[[#This Row],[Total Number of Purchases]])*5,0)</f>
        <v>5</v>
      </c>
      <c r="AM1392" s="15">
        <f>ROUNDUP(_xlfn.PERCENTRANK.INC(Table13[Total Spend],Table13[[#This Row],[Total Spend]])*5,0)</f>
        <v>4</v>
      </c>
      <c r="AN1392" s="15" t="str">
        <f>Table13[[#This Row],[Recency Score]]&amp;Table13[[#This Row],[Frequency Score]]&amp;Table13[[#This Row],[Monetary Score]]</f>
        <v>354</v>
      </c>
      <c r="AO1392" s="15" t="str">
        <f>IF(AN1392="555","Champions",
IF(AND(LEFT(AN1392,1)="5", MID(AN1392,2,1)&gt;="3"),"Loyal Customers",
IF(MID(AN1392,2,1)="5","Frequent Buyers",
IF(RIGHT(AN1392,1)="5","Big Spenders",
IF(LEFT(AN1392,1)="4","Potential Loyalists",
IF(LEFT(AN1392,1)="3","Needs Attention",
IF(LEFT(AN1392,1)="2","About to Sleep",
IF(LEFT(AN1392,1)="1","Lost",
IF(LEFT(AN1392,1)&lt;="2","At Risk","Others")))))))))</f>
        <v>Frequent Buyers</v>
      </c>
    </row>
    <row r="1393" spans="1:41" x14ac:dyDescent="0.3">
      <c r="A1393">
        <v>6935</v>
      </c>
      <c r="B1393">
        <v>1951</v>
      </c>
      <c r="C1393" t="s">
        <v>38</v>
      </c>
      <c r="D1393" t="s">
        <v>33</v>
      </c>
      <c r="E1393">
        <v>78497</v>
      </c>
      <c r="F1393">
        <v>0</v>
      </c>
      <c r="G1393">
        <v>0</v>
      </c>
      <c r="H1393" s="1">
        <v>41609</v>
      </c>
      <c r="I1393">
        <v>44</v>
      </c>
      <c r="J1393">
        <v>207</v>
      </c>
      <c r="K1393">
        <v>26</v>
      </c>
      <c r="L1393">
        <v>447</v>
      </c>
      <c r="M1393">
        <v>75</v>
      </c>
      <c r="N1393">
        <v>0</v>
      </c>
      <c r="O1393">
        <v>223</v>
      </c>
      <c r="P1393">
        <v>1</v>
      </c>
      <c r="Q1393">
        <v>5</v>
      </c>
      <c r="R1393">
        <v>7</v>
      </c>
      <c r="S1393">
        <v>12</v>
      </c>
      <c r="T1393">
        <v>2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 t="s">
        <v>40</v>
      </c>
      <c r="AC1393" s="13">
        <f>SUM(Table13[[#This Row],[MntWines]:[MntGoldProds]])</f>
        <v>978</v>
      </c>
      <c r="AD1393" s="13">
        <f>AVERAGE(Table13[[#This Row],[MntWines]:[MntGoldProds]])</f>
        <v>163</v>
      </c>
      <c r="AG1393">
        <f>SUM(Table13[[#This Row],[NumDealsPurchases]:[NumStorePurchases]])</f>
        <v>25</v>
      </c>
      <c r="AH1393" s="14">
        <f>44232-Table13[[#This Row],[Dt_Customer]]</f>
        <v>2623</v>
      </c>
      <c r="AJ1393" s="13">
        <f>Table13[[#This Row],[NumDealsPurchases]]/Table13[[#This Row],[Total Number of Purchases]]*100</f>
        <v>4</v>
      </c>
      <c r="AK1393">
        <f>6-ROUNDUP(_xlfn.PERCENTRANK.INC(Table13[Recency],Table13[[#This Row],[Recency]])*5, 0)</f>
        <v>3</v>
      </c>
      <c r="AL1393" s="15">
        <f>ROUNDUP(_xlfn.PERCENTRANK.INC(Table13[Total Number of Purchases],Table13[[#This Row],[Total Number of Purchases]])*5,0)</f>
        <v>5</v>
      </c>
      <c r="AM1393" s="15">
        <f>ROUNDUP(_xlfn.PERCENTRANK.INC(Table13[Total Spend],Table13[[#This Row],[Total Spend]])*5,0)</f>
        <v>4</v>
      </c>
      <c r="AN1393" s="15" t="str">
        <f>Table13[[#This Row],[Recency Score]]&amp;Table13[[#This Row],[Frequency Score]]&amp;Table13[[#This Row],[Monetary Score]]</f>
        <v>354</v>
      </c>
      <c r="AO1393" s="15" t="str">
        <f>IF(AN1393="555","Champions",
IF(AND(LEFT(AN1393,1)="5", MID(AN1393,2,1)&gt;="3"),"Loyal Customers",
IF(MID(AN1393,2,1)="5","Frequent Buyers",
IF(RIGHT(AN1393,1)="5","Big Spenders",
IF(LEFT(AN1393,1)="4","Potential Loyalists",
IF(LEFT(AN1393,1)="3","Needs Attention",
IF(LEFT(AN1393,1)="2","About to Sleep",
IF(LEFT(AN1393,1)="1","Lost",
IF(LEFT(AN1393,1)&lt;="2","At Risk","Others")))))))))</f>
        <v>Frequent Buyers</v>
      </c>
    </row>
    <row r="1394" spans="1:41" x14ac:dyDescent="0.3">
      <c r="A1394">
        <v>10678</v>
      </c>
      <c r="B1394">
        <v>1959</v>
      </c>
      <c r="C1394" t="s">
        <v>28</v>
      </c>
      <c r="D1394" t="s">
        <v>35</v>
      </c>
      <c r="E1394">
        <v>71232</v>
      </c>
      <c r="F1394">
        <v>0</v>
      </c>
      <c r="G1394">
        <v>1</v>
      </c>
      <c r="H1394" s="1">
        <v>41606</v>
      </c>
      <c r="I1394">
        <v>91</v>
      </c>
      <c r="J1394">
        <v>653</v>
      </c>
      <c r="K1394">
        <v>17</v>
      </c>
      <c r="L1394">
        <v>170</v>
      </c>
      <c r="M1394">
        <v>34</v>
      </c>
      <c r="N1394">
        <v>26</v>
      </c>
      <c r="O1394">
        <v>17</v>
      </c>
      <c r="P1394">
        <v>2</v>
      </c>
      <c r="Q1394">
        <v>11</v>
      </c>
      <c r="R1394">
        <v>2</v>
      </c>
      <c r="S1394">
        <v>10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 t="s">
        <v>30</v>
      </c>
      <c r="AC1394" s="13">
        <f>SUM(Table13[[#This Row],[MntWines]:[MntGoldProds]])</f>
        <v>917</v>
      </c>
      <c r="AD1394" s="13">
        <f>AVERAGE(Table13[[#This Row],[MntWines]:[MntGoldProds]])</f>
        <v>152.83333333333334</v>
      </c>
      <c r="AG1394">
        <f>SUM(Table13[[#This Row],[NumDealsPurchases]:[NumStorePurchases]])</f>
        <v>25</v>
      </c>
      <c r="AH1394" s="14">
        <f>44232-Table13[[#This Row],[Dt_Customer]]</f>
        <v>2626</v>
      </c>
      <c r="AJ1394" s="13">
        <f>Table13[[#This Row],[NumDealsPurchases]]/Table13[[#This Row],[Total Number of Purchases]]*100</f>
        <v>8</v>
      </c>
      <c r="AK1394">
        <f>6-ROUNDUP(_xlfn.PERCENTRANK.INC(Table13[Recency],Table13[[#This Row],[Recency]])*5, 0)</f>
        <v>1</v>
      </c>
      <c r="AL1394" s="15">
        <f>ROUNDUP(_xlfn.PERCENTRANK.INC(Table13[Total Number of Purchases],Table13[[#This Row],[Total Number of Purchases]])*5,0)</f>
        <v>5</v>
      </c>
      <c r="AM1394" s="15">
        <f>ROUNDUP(_xlfn.PERCENTRANK.INC(Table13[Total Spend],Table13[[#This Row],[Total Spend]])*5,0)</f>
        <v>4</v>
      </c>
      <c r="AN1394" s="15" t="str">
        <f>Table13[[#This Row],[Recency Score]]&amp;Table13[[#This Row],[Frequency Score]]&amp;Table13[[#This Row],[Monetary Score]]</f>
        <v>154</v>
      </c>
      <c r="AO1394" s="15" t="str">
        <f>IF(AN1394="555","Champions",
IF(AND(LEFT(AN1394,1)="5", MID(AN1394,2,1)&gt;="3"),"Loyal Customers",
IF(MID(AN1394,2,1)="5","Frequent Buyers",
IF(RIGHT(AN1394,1)="5","Big Spenders",
IF(LEFT(AN1394,1)="4","Potential Loyalists",
IF(LEFT(AN1394,1)="3","Needs Attention",
IF(LEFT(AN1394,1)="2","About to Sleep",
IF(LEFT(AN1394,1)="1","Lost",
IF(LEFT(AN1394,1)&lt;="2","At Risk","Others")))))))))</f>
        <v>Frequent Buyers</v>
      </c>
    </row>
    <row r="1395" spans="1:41" x14ac:dyDescent="0.3">
      <c r="A1395">
        <v>5796</v>
      </c>
      <c r="B1395">
        <v>1963</v>
      </c>
      <c r="C1395" t="s">
        <v>28</v>
      </c>
      <c r="D1395" t="s">
        <v>33</v>
      </c>
      <c r="E1395">
        <v>77437</v>
      </c>
      <c r="F1395">
        <v>0</v>
      </c>
      <c r="G1395">
        <v>0</v>
      </c>
      <c r="H1395" s="1">
        <v>41604</v>
      </c>
      <c r="I1395">
        <v>70</v>
      </c>
      <c r="J1395">
        <v>560</v>
      </c>
      <c r="K1395">
        <v>21</v>
      </c>
      <c r="L1395">
        <v>442</v>
      </c>
      <c r="M1395">
        <v>29</v>
      </c>
      <c r="N1395">
        <v>44</v>
      </c>
      <c r="O1395">
        <v>29</v>
      </c>
      <c r="P1395">
        <v>1</v>
      </c>
      <c r="Q1395">
        <v>4</v>
      </c>
      <c r="R1395">
        <v>5</v>
      </c>
      <c r="S1395">
        <v>13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0</v>
      </c>
      <c r="AB1395" t="s">
        <v>30</v>
      </c>
      <c r="AC1395" s="13">
        <f>SUM(Table13[[#This Row],[MntWines]:[MntGoldProds]])</f>
        <v>1125</v>
      </c>
      <c r="AD1395" s="13">
        <f>AVERAGE(Table13[[#This Row],[MntWines]:[MntGoldProds]])</f>
        <v>187.5</v>
      </c>
      <c r="AG1395">
        <f>SUM(Table13[[#This Row],[NumDealsPurchases]:[NumStorePurchases]])</f>
        <v>23</v>
      </c>
      <c r="AH1395" s="14">
        <f>44232-Table13[[#This Row],[Dt_Customer]]</f>
        <v>2628</v>
      </c>
      <c r="AJ1395" s="13">
        <f>Table13[[#This Row],[NumDealsPurchases]]/Table13[[#This Row],[Total Number of Purchases]]*100</f>
        <v>4.3478260869565215</v>
      </c>
      <c r="AK1395">
        <f>6-ROUNDUP(_xlfn.PERCENTRANK.INC(Table13[Recency],Table13[[#This Row],[Recency]])*5, 0)</f>
        <v>2</v>
      </c>
      <c r="AL1395" s="15">
        <f>ROUNDUP(_xlfn.PERCENTRANK.INC(Table13[Total Number of Purchases],Table13[[#This Row],[Total Number of Purchases]])*5,0)</f>
        <v>5</v>
      </c>
      <c r="AM1395" s="15">
        <f>ROUNDUP(_xlfn.PERCENTRANK.INC(Table13[Total Spend],Table13[[#This Row],[Total Spend]])*5,0)</f>
        <v>4</v>
      </c>
      <c r="AN1395" s="15" t="str">
        <f>Table13[[#This Row],[Recency Score]]&amp;Table13[[#This Row],[Frequency Score]]&amp;Table13[[#This Row],[Monetary Score]]</f>
        <v>254</v>
      </c>
      <c r="AO1395" s="15" t="str">
        <f>IF(AN1395="555","Champions",
IF(AND(LEFT(AN1395,1)="5", MID(AN1395,2,1)&gt;="3"),"Loyal Customers",
IF(MID(AN1395,2,1)="5","Frequent Buyers",
IF(RIGHT(AN1395,1)="5","Big Spenders",
IF(LEFT(AN1395,1)="4","Potential Loyalists",
IF(LEFT(AN1395,1)="3","Needs Attention",
IF(LEFT(AN1395,1)="2","About to Sleep",
IF(LEFT(AN1395,1)="1","Lost",
IF(LEFT(AN1395,1)&lt;="2","At Risk","Others")))))))))</f>
        <v>Frequent Buyers</v>
      </c>
    </row>
    <row r="1396" spans="1:41" x14ac:dyDescent="0.3">
      <c r="A1396">
        <v>6694</v>
      </c>
      <c r="B1396">
        <v>1964</v>
      </c>
      <c r="C1396" t="s">
        <v>28</v>
      </c>
      <c r="D1396" t="s">
        <v>33</v>
      </c>
      <c r="E1396">
        <v>75236</v>
      </c>
      <c r="F1396">
        <v>0</v>
      </c>
      <c r="G1396">
        <v>1</v>
      </c>
      <c r="H1396" s="1">
        <v>41603</v>
      </c>
      <c r="I1396">
        <v>27</v>
      </c>
      <c r="J1396">
        <v>438</v>
      </c>
      <c r="K1396">
        <v>66</v>
      </c>
      <c r="L1396">
        <v>400</v>
      </c>
      <c r="M1396">
        <v>12</v>
      </c>
      <c r="N1396">
        <v>38</v>
      </c>
      <c r="O1396">
        <v>114</v>
      </c>
      <c r="P1396">
        <v>1</v>
      </c>
      <c r="Q1396">
        <v>8</v>
      </c>
      <c r="R1396">
        <v>3</v>
      </c>
      <c r="S1396">
        <v>13</v>
      </c>
      <c r="T1396">
        <v>4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 t="s">
        <v>30</v>
      </c>
      <c r="AC1396" s="13">
        <f>SUM(Table13[[#This Row],[MntWines]:[MntGoldProds]])</f>
        <v>1068</v>
      </c>
      <c r="AD1396" s="13">
        <f>AVERAGE(Table13[[#This Row],[MntWines]:[MntGoldProds]])</f>
        <v>178</v>
      </c>
      <c r="AG1396">
        <f>SUM(Table13[[#This Row],[NumDealsPurchases]:[NumStorePurchases]])</f>
        <v>25</v>
      </c>
      <c r="AH1396" s="14">
        <f>44232-Table13[[#This Row],[Dt_Customer]]</f>
        <v>2629</v>
      </c>
      <c r="AJ1396" s="13">
        <f>Table13[[#This Row],[NumDealsPurchases]]/Table13[[#This Row],[Total Number of Purchases]]*100</f>
        <v>4</v>
      </c>
      <c r="AK1396">
        <f>6-ROUNDUP(_xlfn.PERCENTRANK.INC(Table13[Recency],Table13[[#This Row],[Recency]])*5, 0)</f>
        <v>4</v>
      </c>
      <c r="AL1396" s="15">
        <f>ROUNDUP(_xlfn.PERCENTRANK.INC(Table13[Total Number of Purchases],Table13[[#This Row],[Total Number of Purchases]])*5,0)</f>
        <v>5</v>
      </c>
      <c r="AM1396" s="15">
        <f>ROUNDUP(_xlfn.PERCENTRANK.INC(Table13[Total Spend],Table13[[#This Row],[Total Spend]])*5,0)</f>
        <v>4</v>
      </c>
      <c r="AN1396" s="15" t="str">
        <f>Table13[[#This Row],[Recency Score]]&amp;Table13[[#This Row],[Frequency Score]]&amp;Table13[[#This Row],[Monetary Score]]</f>
        <v>454</v>
      </c>
      <c r="AO1396" s="15" t="str">
        <f>IF(AN1396="555","Champions",
IF(AND(LEFT(AN1396,1)="5", MID(AN1396,2,1)&gt;="3"),"Loyal Customers",
IF(MID(AN1396,2,1)="5","Frequent Buyers",
IF(RIGHT(AN1396,1)="5","Big Spenders",
IF(LEFT(AN1396,1)="4","Potential Loyalists",
IF(LEFT(AN1396,1)="3","Needs Attention",
IF(LEFT(AN1396,1)="2","About to Sleep",
IF(LEFT(AN1396,1)="1","Lost",
IF(LEFT(AN1396,1)&lt;="2","At Risk","Others")))))))))</f>
        <v>Frequent Buyers</v>
      </c>
    </row>
    <row r="1397" spans="1:41" x14ac:dyDescent="0.3">
      <c r="A1397">
        <v>6086</v>
      </c>
      <c r="B1397">
        <v>1955</v>
      </c>
      <c r="C1397" t="s">
        <v>28</v>
      </c>
      <c r="D1397" t="s">
        <v>33</v>
      </c>
      <c r="E1397">
        <v>80395</v>
      </c>
      <c r="F1397">
        <v>0</v>
      </c>
      <c r="G1397">
        <v>0</v>
      </c>
      <c r="H1397" s="1">
        <v>41601</v>
      </c>
      <c r="I1397">
        <v>62</v>
      </c>
      <c r="J1397">
        <v>445</v>
      </c>
      <c r="K1397">
        <v>25</v>
      </c>
      <c r="L1397">
        <v>706</v>
      </c>
      <c r="M1397">
        <v>80</v>
      </c>
      <c r="N1397">
        <v>76</v>
      </c>
      <c r="O1397">
        <v>48</v>
      </c>
      <c r="P1397">
        <v>1</v>
      </c>
      <c r="Q1397">
        <v>6</v>
      </c>
      <c r="R1397">
        <v>5</v>
      </c>
      <c r="S1397">
        <v>12</v>
      </c>
      <c r="T1397">
        <v>2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 t="s">
        <v>36</v>
      </c>
      <c r="AC1397" s="13">
        <f>SUM(Table13[[#This Row],[MntWines]:[MntGoldProds]])</f>
        <v>1380</v>
      </c>
      <c r="AD1397" s="13">
        <f>AVERAGE(Table13[[#This Row],[MntWines]:[MntGoldProds]])</f>
        <v>230</v>
      </c>
      <c r="AG1397">
        <f>SUM(Table13[[#This Row],[NumDealsPurchases]:[NumStorePurchases]])</f>
        <v>24</v>
      </c>
      <c r="AH1397" s="14">
        <f>44232-Table13[[#This Row],[Dt_Customer]]</f>
        <v>2631</v>
      </c>
      <c r="AJ1397" s="13">
        <f>Table13[[#This Row],[NumDealsPurchases]]/Table13[[#This Row],[Total Number of Purchases]]*100</f>
        <v>4.1666666666666661</v>
      </c>
      <c r="AK1397">
        <f>6-ROUNDUP(_xlfn.PERCENTRANK.INC(Table13[Recency],Table13[[#This Row],[Recency]])*5, 0)</f>
        <v>2</v>
      </c>
      <c r="AL1397" s="15">
        <f>ROUNDUP(_xlfn.PERCENTRANK.INC(Table13[Total Number of Purchases],Table13[[#This Row],[Total Number of Purchases]])*5,0)</f>
        <v>5</v>
      </c>
      <c r="AM1397" s="15">
        <f>ROUNDUP(_xlfn.PERCENTRANK.INC(Table13[Total Spend],Table13[[#This Row],[Total Spend]])*5,0)</f>
        <v>5</v>
      </c>
      <c r="AN1397" s="15" t="str">
        <f>Table13[[#This Row],[Recency Score]]&amp;Table13[[#This Row],[Frequency Score]]&amp;Table13[[#This Row],[Monetary Score]]</f>
        <v>255</v>
      </c>
      <c r="AO1397" s="15" t="str">
        <f>IF(AN1397="555","Champions",
IF(AND(LEFT(AN1397,1)="5", MID(AN1397,2,1)&gt;="3"),"Loyal Customers",
IF(MID(AN1397,2,1)="5","Frequent Buyers",
IF(RIGHT(AN1397,1)="5","Big Spenders",
IF(LEFT(AN1397,1)="4","Potential Loyalists",
IF(LEFT(AN1397,1)="3","Needs Attention",
IF(LEFT(AN1397,1)="2","About to Sleep",
IF(LEFT(AN1397,1)="1","Lost",
IF(LEFT(AN1397,1)&lt;="2","At Risk","Others")))))))))</f>
        <v>Frequent Buyers</v>
      </c>
    </row>
    <row r="1398" spans="1:41" x14ac:dyDescent="0.3">
      <c r="A1398">
        <v>1966</v>
      </c>
      <c r="B1398">
        <v>1965</v>
      </c>
      <c r="C1398" t="s">
        <v>37</v>
      </c>
      <c r="D1398" t="s">
        <v>33</v>
      </c>
      <c r="E1398">
        <v>84618</v>
      </c>
      <c r="F1398">
        <v>0</v>
      </c>
      <c r="G1398">
        <v>0</v>
      </c>
      <c r="H1398" s="1">
        <v>41600</v>
      </c>
      <c r="I1398">
        <v>96</v>
      </c>
      <c r="J1398">
        <v>684</v>
      </c>
      <c r="K1398">
        <v>100</v>
      </c>
      <c r="L1398">
        <v>801</v>
      </c>
      <c r="M1398">
        <v>21</v>
      </c>
      <c r="N1398">
        <v>66</v>
      </c>
      <c r="O1398">
        <v>0</v>
      </c>
      <c r="P1398">
        <v>1</v>
      </c>
      <c r="Q1398">
        <v>6</v>
      </c>
      <c r="R1398">
        <v>9</v>
      </c>
      <c r="S1398">
        <v>10</v>
      </c>
      <c r="T1398">
        <v>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 t="s">
        <v>36</v>
      </c>
      <c r="AC1398" s="13">
        <f>SUM(Table13[[#This Row],[MntWines]:[MntGoldProds]])</f>
        <v>1672</v>
      </c>
      <c r="AD1398" s="13">
        <f>AVERAGE(Table13[[#This Row],[MntWines]:[MntGoldProds]])</f>
        <v>278.66666666666669</v>
      </c>
      <c r="AG1398">
        <f>SUM(Table13[[#This Row],[NumDealsPurchases]:[NumStorePurchases]])</f>
        <v>26</v>
      </c>
      <c r="AH1398" s="14">
        <f>44232-Table13[[#This Row],[Dt_Customer]]</f>
        <v>2632</v>
      </c>
      <c r="AJ1398" s="13">
        <f>Table13[[#This Row],[NumDealsPurchases]]/Table13[[#This Row],[Total Number of Purchases]]*100</f>
        <v>3.8461538461538463</v>
      </c>
      <c r="AK1398">
        <f>6-ROUNDUP(_xlfn.PERCENTRANK.INC(Table13[Recency],Table13[[#This Row],[Recency]])*5, 0)</f>
        <v>1</v>
      </c>
      <c r="AL1398" s="15">
        <f>ROUNDUP(_xlfn.PERCENTRANK.INC(Table13[Total Number of Purchases],Table13[[#This Row],[Total Number of Purchases]])*5,0)</f>
        <v>5</v>
      </c>
      <c r="AM1398" s="15">
        <f>ROUNDUP(_xlfn.PERCENTRANK.INC(Table13[Total Spend],Table13[[#This Row],[Total Spend]])*5,0)</f>
        <v>5</v>
      </c>
      <c r="AN1398" s="15" t="str">
        <f>Table13[[#This Row],[Recency Score]]&amp;Table13[[#This Row],[Frequency Score]]&amp;Table13[[#This Row],[Monetary Score]]</f>
        <v>155</v>
      </c>
      <c r="AO1398" s="15" t="str">
        <f>IF(AN1398="555","Champions",
IF(AND(LEFT(AN1398,1)="5", MID(AN1398,2,1)&gt;="3"),"Loyal Customers",
IF(MID(AN1398,2,1)="5","Frequent Buyers",
IF(RIGHT(AN1398,1)="5","Big Spenders",
IF(LEFT(AN1398,1)="4","Potential Loyalists",
IF(LEFT(AN1398,1)="3","Needs Attention",
IF(LEFT(AN1398,1)="2","About to Sleep",
IF(LEFT(AN1398,1)="1","Lost",
IF(LEFT(AN1398,1)&lt;="2","At Risk","Others")))))))))</f>
        <v>Frequent Buyers</v>
      </c>
    </row>
    <row r="1399" spans="1:41" x14ac:dyDescent="0.3">
      <c r="A1399">
        <v>7789</v>
      </c>
      <c r="B1399">
        <v>1965</v>
      </c>
      <c r="C1399" t="s">
        <v>37</v>
      </c>
      <c r="D1399" t="s">
        <v>33</v>
      </c>
      <c r="E1399">
        <v>84618</v>
      </c>
      <c r="F1399">
        <v>0</v>
      </c>
      <c r="G1399">
        <v>0</v>
      </c>
      <c r="H1399" s="1">
        <v>41600</v>
      </c>
      <c r="I1399">
        <v>96</v>
      </c>
      <c r="J1399">
        <v>684</v>
      </c>
      <c r="K1399">
        <v>100</v>
      </c>
      <c r="L1399">
        <v>801</v>
      </c>
      <c r="M1399">
        <v>21</v>
      </c>
      <c r="N1399">
        <v>66</v>
      </c>
      <c r="O1399">
        <v>0</v>
      </c>
      <c r="P1399">
        <v>1</v>
      </c>
      <c r="Q1399">
        <v>6</v>
      </c>
      <c r="R1399">
        <v>9</v>
      </c>
      <c r="S1399">
        <v>10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 t="s">
        <v>30</v>
      </c>
      <c r="AC1399" s="13">
        <f>SUM(Table13[[#This Row],[MntWines]:[MntGoldProds]])</f>
        <v>1672</v>
      </c>
      <c r="AD1399" s="13">
        <f>AVERAGE(Table13[[#This Row],[MntWines]:[MntGoldProds]])</f>
        <v>278.66666666666669</v>
      </c>
      <c r="AG1399">
        <f>SUM(Table13[[#This Row],[NumDealsPurchases]:[NumStorePurchases]])</f>
        <v>26</v>
      </c>
      <c r="AH1399" s="14">
        <f>44232-Table13[[#This Row],[Dt_Customer]]</f>
        <v>2632</v>
      </c>
      <c r="AJ1399" s="13">
        <f>Table13[[#This Row],[NumDealsPurchases]]/Table13[[#This Row],[Total Number of Purchases]]*100</f>
        <v>3.8461538461538463</v>
      </c>
      <c r="AK1399">
        <f>6-ROUNDUP(_xlfn.PERCENTRANK.INC(Table13[Recency],Table13[[#This Row],[Recency]])*5, 0)</f>
        <v>1</v>
      </c>
      <c r="AL1399" s="15">
        <f>ROUNDUP(_xlfn.PERCENTRANK.INC(Table13[Total Number of Purchases],Table13[[#This Row],[Total Number of Purchases]])*5,0)</f>
        <v>5</v>
      </c>
      <c r="AM1399" s="15">
        <f>ROUNDUP(_xlfn.PERCENTRANK.INC(Table13[Total Spend],Table13[[#This Row],[Total Spend]])*5,0)</f>
        <v>5</v>
      </c>
      <c r="AN1399" s="15" t="str">
        <f>Table13[[#This Row],[Recency Score]]&amp;Table13[[#This Row],[Frequency Score]]&amp;Table13[[#This Row],[Monetary Score]]</f>
        <v>155</v>
      </c>
      <c r="AO1399" s="15" t="str">
        <f>IF(AN1399="555","Champions",
IF(AND(LEFT(AN1399,1)="5", MID(AN1399,2,1)&gt;="3"),"Loyal Customers",
IF(MID(AN1399,2,1)="5","Frequent Buyers",
IF(RIGHT(AN1399,1)="5","Big Spenders",
IF(LEFT(AN1399,1)="4","Potential Loyalists",
IF(LEFT(AN1399,1)="3","Needs Attention",
IF(LEFT(AN1399,1)="2","About to Sleep",
IF(LEFT(AN1399,1)="1","Lost",
IF(LEFT(AN1399,1)&lt;="2","At Risk","Others")))))))))</f>
        <v>Frequent Buyers</v>
      </c>
    </row>
    <row r="1400" spans="1:41" x14ac:dyDescent="0.3">
      <c r="A1400">
        <v>10727</v>
      </c>
      <c r="B1400">
        <v>1970</v>
      </c>
      <c r="C1400" t="s">
        <v>37</v>
      </c>
      <c r="D1400" t="s">
        <v>33</v>
      </c>
      <c r="E1400">
        <v>69084</v>
      </c>
      <c r="F1400">
        <v>1</v>
      </c>
      <c r="G1400">
        <v>0</v>
      </c>
      <c r="H1400" s="1">
        <v>41597</v>
      </c>
      <c r="I1400">
        <v>43</v>
      </c>
      <c r="J1400">
        <v>1181</v>
      </c>
      <c r="K1400">
        <v>107</v>
      </c>
      <c r="L1400">
        <v>199</v>
      </c>
      <c r="M1400">
        <v>39</v>
      </c>
      <c r="N1400">
        <v>30</v>
      </c>
      <c r="O1400">
        <v>30</v>
      </c>
      <c r="P1400">
        <v>2</v>
      </c>
      <c r="Q1400">
        <v>7</v>
      </c>
      <c r="R1400">
        <v>3</v>
      </c>
      <c r="S1400">
        <v>13</v>
      </c>
      <c r="T1400">
        <v>8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 t="s">
        <v>30</v>
      </c>
      <c r="AC1400" s="13">
        <f>SUM(Table13[[#This Row],[MntWines]:[MntGoldProds]])</f>
        <v>1586</v>
      </c>
      <c r="AD1400" s="13">
        <f>AVERAGE(Table13[[#This Row],[MntWines]:[MntGoldProds]])</f>
        <v>264.33333333333331</v>
      </c>
      <c r="AG1400">
        <f>SUM(Table13[[#This Row],[NumDealsPurchases]:[NumStorePurchases]])</f>
        <v>25</v>
      </c>
      <c r="AH1400" s="14">
        <f>44232-Table13[[#This Row],[Dt_Customer]]</f>
        <v>2635</v>
      </c>
      <c r="AJ1400" s="13">
        <f>Table13[[#This Row],[NumDealsPurchases]]/Table13[[#This Row],[Total Number of Purchases]]*100</f>
        <v>8</v>
      </c>
      <c r="AK1400">
        <f>6-ROUNDUP(_xlfn.PERCENTRANK.INC(Table13[Recency],Table13[[#This Row],[Recency]])*5, 0)</f>
        <v>3</v>
      </c>
      <c r="AL1400" s="15">
        <f>ROUNDUP(_xlfn.PERCENTRANK.INC(Table13[Total Number of Purchases],Table13[[#This Row],[Total Number of Purchases]])*5,0)</f>
        <v>5</v>
      </c>
      <c r="AM1400" s="15">
        <f>ROUNDUP(_xlfn.PERCENTRANK.INC(Table13[Total Spend],Table13[[#This Row],[Total Spend]])*5,0)</f>
        <v>5</v>
      </c>
      <c r="AN1400" s="15" t="str">
        <f>Table13[[#This Row],[Recency Score]]&amp;Table13[[#This Row],[Frequency Score]]&amp;Table13[[#This Row],[Monetary Score]]</f>
        <v>355</v>
      </c>
      <c r="AO1400" s="15" t="str">
        <f>IF(AN1400="555","Champions",
IF(AND(LEFT(AN1400,1)="5", MID(AN1400,2,1)&gt;="3"),"Loyal Customers",
IF(MID(AN1400,2,1)="5","Frequent Buyers",
IF(RIGHT(AN1400,1)="5","Big Spenders",
IF(LEFT(AN1400,1)="4","Potential Loyalists",
IF(LEFT(AN1400,1)="3","Needs Attention",
IF(LEFT(AN1400,1)="2","About to Sleep",
IF(LEFT(AN1400,1)="1","Lost",
IF(LEFT(AN1400,1)&lt;="2","At Risk","Others")))))))))</f>
        <v>Frequent Buyers</v>
      </c>
    </row>
    <row r="1401" spans="1:41" x14ac:dyDescent="0.3">
      <c r="A1401">
        <v>5299</v>
      </c>
      <c r="B1401">
        <v>1970</v>
      </c>
      <c r="C1401" t="s">
        <v>37</v>
      </c>
      <c r="D1401" t="s">
        <v>33</v>
      </c>
      <c r="E1401">
        <v>69084</v>
      </c>
      <c r="F1401">
        <v>1</v>
      </c>
      <c r="G1401">
        <v>0</v>
      </c>
      <c r="H1401" s="1">
        <v>41597</v>
      </c>
      <c r="I1401">
        <v>43</v>
      </c>
      <c r="J1401">
        <v>1181</v>
      </c>
      <c r="K1401">
        <v>107</v>
      </c>
      <c r="L1401">
        <v>199</v>
      </c>
      <c r="M1401">
        <v>39</v>
      </c>
      <c r="N1401">
        <v>30</v>
      </c>
      <c r="O1401">
        <v>30</v>
      </c>
      <c r="P1401">
        <v>2</v>
      </c>
      <c r="Q1401">
        <v>7</v>
      </c>
      <c r="R1401">
        <v>3</v>
      </c>
      <c r="S1401">
        <v>13</v>
      </c>
      <c r="T1401">
        <v>8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 t="s">
        <v>30</v>
      </c>
      <c r="AC1401" s="13">
        <f>SUM(Table13[[#This Row],[MntWines]:[MntGoldProds]])</f>
        <v>1586</v>
      </c>
      <c r="AD1401" s="13">
        <f>AVERAGE(Table13[[#This Row],[MntWines]:[MntGoldProds]])</f>
        <v>264.33333333333331</v>
      </c>
      <c r="AG1401">
        <f>SUM(Table13[[#This Row],[NumDealsPurchases]:[NumStorePurchases]])</f>
        <v>25</v>
      </c>
      <c r="AH1401" s="14">
        <f>44232-Table13[[#This Row],[Dt_Customer]]</f>
        <v>2635</v>
      </c>
      <c r="AJ1401" s="13">
        <f>Table13[[#This Row],[NumDealsPurchases]]/Table13[[#This Row],[Total Number of Purchases]]*100</f>
        <v>8</v>
      </c>
      <c r="AK1401">
        <f>6-ROUNDUP(_xlfn.PERCENTRANK.INC(Table13[Recency],Table13[[#This Row],[Recency]])*5, 0)</f>
        <v>3</v>
      </c>
      <c r="AL1401" s="15">
        <f>ROUNDUP(_xlfn.PERCENTRANK.INC(Table13[Total Number of Purchases],Table13[[#This Row],[Total Number of Purchases]])*5,0)</f>
        <v>5</v>
      </c>
      <c r="AM1401" s="15">
        <f>ROUNDUP(_xlfn.PERCENTRANK.INC(Table13[Total Spend],Table13[[#This Row],[Total Spend]])*5,0)</f>
        <v>5</v>
      </c>
      <c r="AN1401" s="15" t="str">
        <f>Table13[[#This Row],[Recency Score]]&amp;Table13[[#This Row],[Frequency Score]]&amp;Table13[[#This Row],[Monetary Score]]</f>
        <v>355</v>
      </c>
      <c r="AO1401" s="15" t="str">
        <f>IF(AN1401="555","Champions",
IF(AND(LEFT(AN1401,1)="5", MID(AN1401,2,1)&gt;="3"),"Loyal Customers",
IF(MID(AN1401,2,1)="5","Frequent Buyers",
IF(RIGHT(AN1401,1)="5","Big Spenders",
IF(LEFT(AN1401,1)="4","Potential Loyalists",
IF(LEFT(AN1401,1)="3","Needs Attention",
IF(LEFT(AN1401,1)="2","About to Sleep",
IF(LEFT(AN1401,1)="1","Lost",
IF(LEFT(AN1401,1)&lt;="2","At Risk","Others")))))))))</f>
        <v>Frequent Buyers</v>
      </c>
    </row>
    <row r="1402" spans="1:41" x14ac:dyDescent="0.3">
      <c r="A1402">
        <v>6274</v>
      </c>
      <c r="B1402">
        <v>1948</v>
      </c>
      <c r="C1402" t="s">
        <v>41</v>
      </c>
      <c r="D1402" t="s">
        <v>33</v>
      </c>
      <c r="E1402">
        <v>83790</v>
      </c>
      <c r="F1402">
        <v>0</v>
      </c>
      <c r="G1402">
        <v>0</v>
      </c>
      <c r="H1402" s="1">
        <v>41593</v>
      </c>
      <c r="I1402">
        <v>81</v>
      </c>
      <c r="J1402">
        <v>1076</v>
      </c>
      <c r="K1402">
        <v>16</v>
      </c>
      <c r="L1402">
        <v>417</v>
      </c>
      <c r="M1402">
        <v>42</v>
      </c>
      <c r="N1402">
        <v>48</v>
      </c>
      <c r="O1402">
        <v>16</v>
      </c>
      <c r="P1402">
        <v>1</v>
      </c>
      <c r="Q1402">
        <v>8</v>
      </c>
      <c r="R1402">
        <v>10</v>
      </c>
      <c r="S1402">
        <v>6</v>
      </c>
      <c r="T1402">
        <v>3</v>
      </c>
      <c r="U1402">
        <v>0</v>
      </c>
      <c r="V1402">
        <v>0</v>
      </c>
      <c r="W1402">
        <v>0</v>
      </c>
      <c r="X1402">
        <v>1</v>
      </c>
      <c r="Y1402">
        <v>1</v>
      </c>
      <c r="Z1402">
        <v>0</v>
      </c>
      <c r="AA1402">
        <v>0</v>
      </c>
      <c r="AB1402" t="s">
        <v>43</v>
      </c>
      <c r="AC1402" s="13">
        <f>SUM(Table13[[#This Row],[MntWines]:[MntGoldProds]])</f>
        <v>1615</v>
      </c>
      <c r="AD1402" s="13">
        <f>AVERAGE(Table13[[#This Row],[MntWines]:[MntGoldProds]])</f>
        <v>269.16666666666669</v>
      </c>
      <c r="AG1402">
        <f>SUM(Table13[[#This Row],[NumDealsPurchases]:[NumStorePurchases]])</f>
        <v>25</v>
      </c>
      <c r="AH1402" s="14">
        <f>44232-Table13[[#This Row],[Dt_Customer]]</f>
        <v>2639</v>
      </c>
      <c r="AJ1402" s="13">
        <f>Table13[[#This Row],[NumDealsPurchases]]/Table13[[#This Row],[Total Number of Purchases]]*100</f>
        <v>4</v>
      </c>
      <c r="AK1402">
        <f>6-ROUNDUP(_xlfn.PERCENTRANK.INC(Table13[Recency],Table13[[#This Row],[Recency]])*5, 0)</f>
        <v>1</v>
      </c>
      <c r="AL1402" s="15">
        <f>ROUNDUP(_xlfn.PERCENTRANK.INC(Table13[Total Number of Purchases],Table13[[#This Row],[Total Number of Purchases]])*5,0)</f>
        <v>5</v>
      </c>
      <c r="AM1402" s="15">
        <f>ROUNDUP(_xlfn.PERCENTRANK.INC(Table13[Total Spend],Table13[[#This Row],[Total Spend]])*5,0)</f>
        <v>5</v>
      </c>
      <c r="AN1402" s="15" t="str">
        <f>Table13[[#This Row],[Recency Score]]&amp;Table13[[#This Row],[Frequency Score]]&amp;Table13[[#This Row],[Monetary Score]]</f>
        <v>155</v>
      </c>
      <c r="AO1402" s="15" t="str">
        <f>IF(AN1402="555","Champions",
IF(AND(LEFT(AN1402,1)="5", MID(AN1402,2,1)&gt;="3"),"Loyal Customers",
IF(MID(AN1402,2,1)="5","Frequent Buyers",
IF(RIGHT(AN1402,1)="5","Big Spenders",
IF(LEFT(AN1402,1)="4","Potential Loyalists",
IF(LEFT(AN1402,1)="3","Needs Attention",
IF(LEFT(AN1402,1)="2","About to Sleep",
IF(LEFT(AN1402,1)="1","Lost",
IF(LEFT(AN1402,1)&lt;="2","At Risk","Others")))))))))</f>
        <v>Frequent Buyers</v>
      </c>
    </row>
    <row r="1403" spans="1:41" x14ac:dyDescent="0.3">
      <c r="A1403">
        <v>6246</v>
      </c>
      <c r="B1403">
        <v>1953</v>
      </c>
      <c r="C1403" t="s">
        <v>28</v>
      </c>
      <c r="D1403" t="s">
        <v>31</v>
      </c>
      <c r="E1403">
        <v>73892</v>
      </c>
      <c r="F1403">
        <v>0</v>
      </c>
      <c r="G1403">
        <v>0</v>
      </c>
      <c r="H1403" s="1">
        <v>41591</v>
      </c>
      <c r="I1403">
        <v>40</v>
      </c>
      <c r="J1403">
        <v>703</v>
      </c>
      <c r="K1403">
        <v>102</v>
      </c>
      <c r="L1403">
        <v>601</v>
      </c>
      <c r="M1403">
        <v>0</v>
      </c>
      <c r="N1403">
        <v>58</v>
      </c>
      <c r="O1403">
        <v>43</v>
      </c>
      <c r="P1403">
        <v>1</v>
      </c>
      <c r="Q1403">
        <v>3</v>
      </c>
      <c r="R1403">
        <v>11</v>
      </c>
      <c r="S1403">
        <v>8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0</v>
      </c>
      <c r="AB1403" t="s">
        <v>32</v>
      </c>
      <c r="AC1403" s="13">
        <f>SUM(Table13[[#This Row],[MntWines]:[MntGoldProds]])</f>
        <v>1507</v>
      </c>
      <c r="AD1403" s="13">
        <f>AVERAGE(Table13[[#This Row],[MntWines]:[MntGoldProds]])</f>
        <v>251.16666666666666</v>
      </c>
      <c r="AG1403">
        <f>SUM(Table13[[#This Row],[NumDealsPurchases]:[NumStorePurchases]])</f>
        <v>23</v>
      </c>
      <c r="AH1403" s="14">
        <f>44232-Table13[[#This Row],[Dt_Customer]]</f>
        <v>2641</v>
      </c>
      <c r="AJ1403" s="13">
        <f>Table13[[#This Row],[NumDealsPurchases]]/Table13[[#This Row],[Total Number of Purchases]]*100</f>
        <v>4.3478260869565215</v>
      </c>
      <c r="AK1403">
        <f>6-ROUNDUP(_xlfn.PERCENTRANK.INC(Table13[Recency],Table13[[#This Row],[Recency]])*5, 0)</f>
        <v>3</v>
      </c>
      <c r="AL1403" s="15">
        <f>ROUNDUP(_xlfn.PERCENTRANK.INC(Table13[Total Number of Purchases],Table13[[#This Row],[Total Number of Purchases]])*5,0)</f>
        <v>5</v>
      </c>
      <c r="AM1403" s="15">
        <f>ROUNDUP(_xlfn.PERCENTRANK.INC(Table13[Total Spend],Table13[[#This Row],[Total Spend]])*5,0)</f>
        <v>5</v>
      </c>
      <c r="AN1403" s="15" t="str">
        <f>Table13[[#This Row],[Recency Score]]&amp;Table13[[#This Row],[Frequency Score]]&amp;Table13[[#This Row],[Monetary Score]]</f>
        <v>355</v>
      </c>
      <c r="AO1403" s="15" t="str">
        <f>IF(AN1403="555","Champions",
IF(AND(LEFT(AN1403,1)="5", MID(AN1403,2,1)&gt;="3"),"Loyal Customers",
IF(MID(AN1403,2,1)="5","Frequent Buyers",
IF(RIGHT(AN1403,1)="5","Big Spenders",
IF(LEFT(AN1403,1)="4","Potential Loyalists",
IF(LEFT(AN1403,1)="3","Needs Attention",
IF(LEFT(AN1403,1)="2","About to Sleep",
IF(LEFT(AN1403,1)="1","Lost",
IF(LEFT(AN1403,1)&lt;="2","At Risk","Others")))))))))</f>
        <v>Frequent Buyers</v>
      </c>
    </row>
    <row r="1404" spans="1:41" x14ac:dyDescent="0.3">
      <c r="A1404">
        <v>8492</v>
      </c>
      <c r="B1404">
        <v>1978</v>
      </c>
      <c r="C1404" t="s">
        <v>28</v>
      </c>
      <c r="D1404" t="s">
        <v>35</v>
      </c>
      <c r="E1404">
        <v>75437</v>
      </c>
      <c r="F1404">
        <v>0</v>
      </c>
      <c r="G1404">
        <v>0</v>
      </c>
      <c r="H1404" s="1">
        <v>41587</v>
      </c>
      <c r="I1404">
        <v>25</v>
      </c>
      <c r="J1404">
        <v>795</v>
      </c>
      <c r="K1404">
        <v>0</v>
      </c>
      <c r="L1404">
        <v>545</v>
      </c>
      <c r="M1404">
        <v>95</v>
      </c>
      <c r="N1404">
        <v>58</v>
      </c>
      <c r="O1404">
        <v>0</v>
      </c>
      <c r="P1404">
        <v>1</v>
      </c>
      <c r="Q1404">
        <v>8</v>
      </c>
      <c r="R1404">
        <v>4</v>
      </c>
      <c r="S1404">
        <v>10</v>
      </c>
      <c r="T1404">
        <v>6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 t="s">
        <v>30</v>
      </c>
      <c r="AC1404" s="13">
        <f>SUM(Table13[[#This Row],[MntWines]:[MntGoldProds]])</f>
        <v>1493</v>
      </c>
      <c r="AD1404" s="13">
        <f>AVERAGE(Table13[[#This Row],[MntWines]:[MntGoldProds]])</f>
        <v>248.83333333333334</v>
      </c>
      <c r="AG1404">
        <f>SUM(Table13[[#This Row],[NumDealsPurchases]:[NumStorePurchases]])</f>
        <v>23</v>
      </c>
      <c r="AH1404" s="14">
        <f>44232-Table13[[#This Row],[Dt_Customer]]</f>
        <v>2645</v>
      </c>
      <c r="AJ1404" s="13">
        <f>Table13[[#This Row],[NumDealsPurchases]]/Table13[[#This Row],[Total Number of Purchases]]*100</f>
        <v>4.3478260869565215</v>
      </c>
      <c r="AK1404">
        <f>6-ROUNDUP(_xlfn.PERCENTRANK.INC(Table13[Recency],Table13[[#This Row],[Recency]])*5, 0)</f>
        <v>4</v>
      </c>
      <c r="AL1404" s="15">
        <f>ROUNDUP(_xlfn.PERCENTRANK.INC(Table13[Total Number of Purchases],Table13[[#This Row],[Total Number of Purchases]])*5,0)</f>
        <v>5</v>
      </c>
      <c r="AM1404" s="15">
        <f>ROUNDUP(_xlfn.PERCENTRANK.INC(Table13[Total Spend],Table13[[#This Row],[Total Spend]])*5,0)</f>
        <v>5</v>
      </c>
      <c r="AN1404" s="15" t="str">
        <f>Table13[[#This Row],[Recency Score]]&amp;Table13[[#This Row],[Frequency Score]]&amp;Table13[[#This Row],[Monetary Score]]</f>
        <v>455</v>
      </c>
      <c r="AO1404" s="15" t="str">
        <f>IF(AN1404="555","Champions",
IF(AND(LEFT(AN1404,1)="5", MID(AN1404,2,1)&gt;="3"),"Loyal Customers",
IF(MID(AN1404,2,1)="5","Frequent Buyers",
IF(RIGHT(AN1404,1)="5","Big Spenders",
IF(LEFT(AN1404,1)="4","Potential Loyalists",
IF(LEFT(AN1404,1)="3","Needs Attention",
IF(LEFT(AN1404,1)="2","About to Sleep",
IF(LEFT(AN1404,1)="1","Lost",
IF(LEFT(AN1404,1)&lt;="2","At Risk","Others")))))))))</f>
        <v>Frequent Buyers</v>
      </c>
    </row>
    <row r="1405" spans="1:41" x14ac:dyDescent="0.3">
      <c r="A1405">
        <v>819</v>
      </c>
      <c r="B1405">
        <v>1945</v>
      </c>
      <c r="C1405" t="s">
        <v>28</v>
      </c>
      <c r="D1405" t="s">
        <v>42</v>
      </c>
      <c r="E1405">
        <v>63285</v>
      </c>
      <c r="F1405">
        <v>0</v>
      </c>
      <c r="G1405">
        <v>0</v>
      </c>
      <c r="H1405" s="1">
        <v>41583</v>
      </c>
      <c r="I1405">
        <v>84</v>
      </c>
      <c r="J1405">
        <v>508</v>
      </c>
      <c r="K1405">
        <v>124</v>
      </c>
      <c r="L1405">
        <v>249</v>
      </c>
      <c r="M1405">
        <v>50</v>
      </c>
      <c r="N1405">
        <v>38</v>
      </c>
      <c r="O1405">
        <v>134</v>
      </c>
      <c r="P1405">
        <v>1</v>
      </c>
      <c r="Q1405">
        <v>6</v>
      </c>
      <c r="R1405">
        <v>5</v>
      </c>
      <c r="S1405">
        <v>13</v>
      </c>
      <c r="T1405">
        <v>3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 t="s">
        <v>30</v>
      </c>
      <c r="AC1405" s="13">
        <f>SUM(Table13[[#This Row],[MntWines]:[MntGoldProds]])</f>
        <v>1103</v>
      </c>
      <c r="AD1405" s="13">
        <f>AVERAGE(Table13[[#This Row],[MntWines]:[MntGoldProds]])</f>
        <v>183.83333333333334</v>
      </c>
      <c r="AG1405">
        <f>SUM(Table13[[#This Row],[NumDealsPurchases]:[NumStorePurchases]])</f>
        <v>25</v>
      </c>
      <c r="AH1405" s="14">
        <f>44232-Table13[[#This Row],[Dt_Customer]]</f>
        <v>2649</v>
      </c>
      <c r="AJ1405" s="13">
        <f>Table13[[#This Row],[NumDealsPurchases]]/Table13[[#This Row],[Total Number of Purchases]]*100</f>
        <v>4</v>
      </c>
      <c r="AK1405">
        <f>6-ROUNDUP(_xlfn.PERCENTRANK.INC(Table13[Recency],Table13[[#This Row],[Recency]])*5, 0)</f>
        <v>1</v>
      </c>
      <c r="AL1405" s="15">
        <f>ROUNDUP(_xlfn.PERCENTRANK.INC(Table13[Total Number of Purchases],Table13[[#This Row],[Total Number of Purchases]])*5,0)</f>
        <v>5</v>
      </c>
      <c r="AM1405" s="15">
        <f>ROUNDUP(_xlfn.PERCENTRANK.INC(Table13[Total Spend],Table13[[#This Row],[Total Spend]])*5,0)</f>
        <v>4</v>
      </c>
      <c r="AN1405" s="15" t="str">
        <f>Table13[[#This Row],[Recency Score]]&amp;Table13[[#This Row],[Frequency Score]]&amp;Table13[[#This Row],[Monetary Score]]</f>
        <v>154</v>
      </c>
      <c r="AO1405" s="15" t="str">
        <f>IF(AN1405="555","Champions",
IF(AND(LEFT(AN1405,1)="5", MID(AN1405,2,1)&gt;="3"),"Loyal Customers",
IF(MID(AN1405,2,1)="5","Frequent Buyers",
IF(RIGHT(AN1405,1)="5","Big Spenders",
IF(LEFT(AN1405,1)="4","Potential Loyalists",
IF(LEFT(AN1405,1)="3","Needs Attention",
IF(LEFT(AN1405,1)="2","About to Sleep",
IF(LEFT(AN1405,1)="1","Lost",
IF(LEFT(AN1405,1)&lt;="2","At Risk","Others")))))))))</f>
        <v>Frequent Buyers</v>
      </c>
    </row>
    <row r="1406" spans="1:41" x14ac:dyDescent="0.3">
      <c r="A1406">
        <v>5077</v>
      </c>
      <c r="B1406">
        <v>1979</v>
      </c>
      <c r="C1406" t="s">
        <v>28</v>
      </c>
      <c r="D1406" t="s">
        <v>35</v>
      </c>
      <c r="E1406">
        <v>77298</v>
      </c>
      <c r="F1406">
        <v>0</v>
      </c>
      <c r="G1406">
        <v>1</v>
      </c>
      <c r="H1406" s="1">
        <v>41580</v>
      </c>
      <c r="I1406">
        <v>46</v>
      </c>
      <c r="J1406">
        <v>425</v>
      </c>
      <c r="K1406">
        <v>115</v>
      </c>
      <c r="L1406">
        <v>292</v>
      </c>
      <c r="M1406">
        <v>23</v>
      </c>
      <c r="N1406">
        <v>35</v>
      </c>
      <c r="O1406">
        <v>79</v>
      </c>
      <c r="P1406">
        <v>1</v>
      </c>
      <c r="Q1406">
        <v>6</v>
      </c>
      <c r="R1406">
        <v>6</v>
      </c>
      <c r="S1406">
        <v>11</v>
      </c>
      <c r="T1406">
        <v>3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 t="s">
        <v>32</v>
      </c>
      <c r="AC1406" s="13">
        <f>SUM(Table13[[#This Row],[MntWines]:[MntGoldProds]])</f>
        <v>969</v>
      </c>
      <c r="AD1406" s="13">
        <f>AVERAGE(Table13[[#This Row],[MntWines]:[MntGoldProds]])</f>
        <v>161.5</v>
      </c>
      <c r="AG1406">
        <f>SUM(Table13[[#This Row],[NumDealsPurchases]:[NumStorePurchases]])</f>
        <v>24</v>
      </c>
      <c r="AH1406" s="14">
        <f>44232-Table13[[#This Row],[Dt_Customer]]</f>
        <v>2652</v>
      </c>
      <c r="AJ1406" s="13">
        <f>Table13[[#This Row],[NumDealsPurchases]]/Table13[[#This Row],[Total Number of Purchases]]*100</f>
        <v>4.1666666666666661</v>
      </c>
      <c r="AK1406">
        <f>6-ROUNDUP(_xlfn.PERCENTRANK.INC(Table13[Recency],Table13[[#This Row],[Recency]])*5, 0)</f>
        <v>3</v>
      </c>
      <c r="AL1406" s="15">
        <f>ROUNDUP(_xlfn.PERCENTRANK.INC(Table13[Total Number of Purchases],Table13[[#This Row],[Total Number of Purchases]])*5,0)</f>
        <v>5</v>
      </c>
      <c r="AM1406" s="15">
        <f>ROUNDUP(_xlfn.PERCENTRANK.INC(Table13[Total Spend],Table13[[#This Row],[Total Spend]])*5,0)</f>
        <v>4</v>
      </c>
      <c r="AN1406" s="15" t="str">
        <f>Table13[[#This Row],[Recency Score]]&amp;Table13[[#This Row],[Frequency Score]]&amp;Table13[[#This Row],[Monetary Score]]</f>
        <v>354</v>
      </c>
      <c r="AO1406" s="15" t="str">
        <f>IF(AN1406="555","Champions",
IF(AND(LEFT(AN1406,1)="5", MID(AN1406,2,1)&gt;="3"),"Loyal Customers",
IF(MID(AN1406,2,1)="5","Frequent Buyers",
IF(RIGHT(AN1406,1)="5","Big Spenders",
IF(LEFT(AN1406,1)="4","Potential Loyalists",
IF(LEFT(AN1406,1)="3","Needs Attention",
IF(LEFT(AN1406,1)="2","About to Sleep",
IF(LEFT(AN1406,1)="1","Lost",
IF(LEFT(AN1406,1)&lt;="2","At Risk","Others")))))))))</f>
        <v>Frequent Buyers</v>
      </c>
    </row>
    <row r="1407" spans="1:41" x14ac:dyDescent="0.3">
      <c r="A1407">
        <v>6173</v>
      </c>
      <c r="B1407">
        <v>1979</v>
      </c>
      <c r="C1407" t="s">
        <v>28</v>
      </c>
      <c r="D1407" t="s">
        <v>35</v>
      </c>
      <c r="E1407">
        <v>77298</v>
      </c>
      <c r="F1407">
        <v>0</v>
      </c>
      <c r="G1407">
        <v>1</v>
      </c>
      <c r="H1407" s="1">
        <v>41580</v>
      </c>
      <c r="I1407">
        <v>46</v>
      </c>
      <c r="J1407">
        <v>425</v>
      </c>
      <c r="K1407">
        <v>115</v>
      </c>
      <c r="L1407">
        <v>292</v>
      </c>
      <c r="M1407">
        <v>23</v>
      </c>
      <c r="N1407">
        <v>35</v>
      </c>
      <c r="O1407">
        <v>79</v>
      </c>
      <c r="P1407">
        <v>1</v>
      </c>
      <c r="Q1407">
        <v>6</v>
      </c>
      <c r="R1407">
        <v>6</v>
      </c>
      <c r="S1407">
        <v>11</v>
      </c>
      <c r="T1407">
        <v>3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 t="s">
        <v>30</v>
      </c>
      <c r="AC1407" s="13">
        <f>SUM(Table13[[#This Row],[MntWines]:[MntGoldProds]])</f>
        <v>969</v>
      </c>
      <c r="AD1407" s="13">
        <f>AVERAGE(Table13[[#This Row],[MntWines]:[MntGoldProds]])</f>
        <v>161.5</v>
      </c>
      <c r="AG1407">
        <f>SUM(Table13[[#This Row],[NumDealsPurchases]:[NumStorePurchases]])</f>
        <v>24</v>
      </c>
      <c r="AH1407" s="14">
        <f>44232-Table13[[#This Row],[Dt_Customer]]</f>
        <v>2652</v>
      </c>
      <c r="AJ1407" s="13">
        <f>Table13[[#This Row],[NumDealsPurchases]]/Table13[[#This Row],[Total Number of Purchases]]*100</f>
        <v>4.1666666666666661</v>
      </c>
      <c r="AK1407">
        <f>6-ROUNDUP(_xlfn.PERCENTRANK.INC(Table13[Recency],Table13[[#This Row],[Recency]])*5, 0)</f>
        <v>3</v>
      </c>
      <c r="AL1407" s="15">
        <f>ROUNDUP(_xlfn.PERCENTRANK.INC(Table13[Total Number of Purchases],Table13[[#This Row],[Total Number of Purchases]])*5,0)</f>
        <v>5</v>
      </c>
      <c r="AM1407" s="15">
        <f>ROUNDUP(_xlfn.PERCENTRANK.INC(Table13[Total Spend],Table13[[#This Row],[Total Spend]])*5,0)</f>
        <v>4</v>
      </c>
      <c r="AN1407" s="15" t="str">
        <f>Table13[[#This Row],[Recency Score]]&amp;Table13[[#This Row],[Frequency Score]]&amp;Table13[[#This Row],[Monetary Score]]</f>
        <v>354</v>
      </c>
      <c r="AO1407" s="15" t="str">
        <f>IF(AN1407="555","Champions",
IF(AND(LEFT(AN1407,1)="5", MID(AN1407,2,1)&gt;="3"),"Loyal Customers",
IF(MID(AN1407,2,1)="5","Frequent Buyers",
IF(RIGHT(AN1407,1)="5","Big Spenders",
IF(LEFT(AN1407,1)="4","Potential Loyalists",
IF(LEFT(AN1407,1)="3","Needs Attention",
IF(LEFT(AN1407,1)="2","About to Sleep",
IF(LEFT(AN1407,1)="1","Lost",
IF(LEFT(AN1407,1)&lt;="2","At Risk","Others")))))))))</f>
        <v>Frequent Buyers</v>
      </c>
    </row>
    <row r="1408" spans="1:41" x14ac:dyDescent="0.3">
      <c r="A1408">
        <v>4580</v>
      </c>
      <c r="B1408">
        <v>1969</v>
      </c>
      <c r="C1408" t="s">
        <v>28</v>
      </c>
      <c r="D1408" t="s">
        <v>33</v>
      </c>
      <c r="E1408">
        <v>75759</v>
      </c>
      <c r="F1408">
        <v>0</v>
      </c>
      <c r="G1408">
        <v>0</v>
      </c>
      <c r="H1408" s="1">
        <v>41572</v>
      </c>
      <c r="I1408">
        <v>46</v>
      </c>
      <c r="J1408">
        <v>1394</v>
      </c>
      <c r="K1408">
        <v>22</v>
      </c>
      <c r="L1408">
        <v>708</v>
      </c>
      <c r="M1408">
        <v>89</v>
      </c>
      <c r="N1408">
        <v>91</v>
      </c>
      <c r="O1408">
        <v>182</v>
      </c>
      <c r="P1408">
        <v>1</v>
      </c>
      <c r="Q1408">
        <v>9</v>
      </c>
      <c r="R1408">
        <v>7</v>
      </c>
      <c r="S1408">
        <v>9</v>
      </c>
      <c r="T1408">
        <v>5</v>
      </c>
      <c r="U1408">
        <v>1</v>
      </c>
      <c r="V1408">
        <v>0</v>
      </c>
      <c r="W1408">
        <v>1</v>
      </c>
      <c r="X1408">
        <v>0</v>
      </c>
      <c r="Y1408">
        <v>1</v>
      </c>
      <c r="Z1408">
        <v>1</v>
      </c>
      <c r="AA1408">
        <v>0</v>
      </c>
      <c r="AB1408" t="s">
        <v>43</v>
      </c>
      <c r="AC1408" s="13">
        <f>SUM(Table13[[#This Row],[MntWines]:[MntGoldProds]])</f>
        <v>2486</v>
      </c>
      <c r="AD1408" s="13">
        <f>AVERAGE(Table13[[#This Row],[MntWines]:[MntGoldProds]])</f>
        <v>414.33333333333331</v>
      </c>
      <c r="AG1408">
        <f>SUM(Table13[[#This Row],[NumDealsPurchases]:[NumStorePurchases]])</f>
        <v>26</v>
      </c>
      <c r="AH1408" s="14">
        <f>44232-Table13[[#This Row],[Dt_Customer]]</f>
        <v>2660</v>
      </c>
      <c r="AJ1408" s="13">
        <f>Table13[[#This Row],[NumDealsPurchases]]/Table13[[#This Row],[Total Number of Purchases]]*100</f>
        <v>3.8461538461538463</v>
      </c>
      <c r="AK1408">
        <f>6-ROUNDUP(_xlfn.PERCENTRANK.INC(Table13[Recency],Table13[[#This Row],[Recency]])*5, 0)</f>
        <v>3</v>
      </c>
      <c r="AL1408" s="15">
        <f>ROUNDUP(_xlfn.PERCENTRANK.INC(Table13[Total Number of Purchases],Table13[[#This Row],[Total Number of Purchases]])*5,0)</f>
        <v>5</v>
      </c>
      <c r="AM1408" s="15">
        <f>ROUNDUP(_xlfn.PERCENTRANK.INC(Table13[Total Spend],Table13[[#This Row],[Total Spend]])*5,0)</f>
        <v>5</v>
      </c>
      <c r="AN1408" s="15" t="str">
        <f>Table13[[#This Row],[Recency Score]]&amp;Table13[[#This Row],[Frequency Score]]&amp;Table13[[#This Row],[Monetary Score]]</f>
        <v>355</v>
      </c>
      <c r="AO1408" s="15" t="str">
        <f>IF(AN1408="555","Champions",
IF(AND(LEFT(AN1408,1)="5", MID(AN1408,2,1)&gt;="3"),"Loyal Customers",
IF(MID(AN1408,2,1)="5","Frequent Buyers",
IF(RIGHT(AN1408,1)="5","Big Spenders",
IF(LEFT(AN1408,1)="4","Potential Loyalists",
IF(LEFT(AN1408,1)="3","Needs Attention",
IF(LEFT(AN1408,1)="2","About to Sleep",
IF(LEFT(AN1408,1)="1","Lost",
IF(LEFT(AN1408,1)&lt;="2","At Risk","Others")))))))))</f>
        <v>Frequent Buyers</v>
      </c>
    </row>
    <row r="1409" spans="1:41" x14ac:dyDescent="0.3">
      <c r="A1409">
        <v>2891</v>
      </c>
      <c r="B1409">
        <v>1963</v>
      </c>
      <c r="C1409" t="s">
        <v>28</v>
      </c>
      <c r="D1409" t="s">
        <v>29</v>
      </c>
      <c r="E1409">
        <v>68118</v>
      </c>
      <c r="F1409">
        <v>0</v>
      </c>
      <c r="G1409">
        <v>1</v>
      </c>
      <c r="H1409" s="1">
        <v>41565</v>
      </c>
      <c r="I1409">
        <v>51</v>
      </c>
      <c r="J1409">
        <v>595</v>
      </c>
      <c r="K1409">
        <v>23</v>
      </c>
      <c r="L1409">
        <v>123</v>
      </c>
      <c r="M1409">
        <v>10</v>
      </c>
      <c r="N1409">
        <v>23</v>
      </c>
      <c r="O1409">
        <v>154</v>
      </c>
      <c r="P1409">
        <v>2</v>
      </c>
      <c r="Q1409">
        <v>8</v>
      </c>
      <c r="R1409">
        <v>9</v>
      </c>
      <c r="S1409">
        <v>4</v>
      </c>
      <c r="T1409">
        <v>6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 t="s">
        <v>34</v>
      </c>
      <c r="AC1409" s="13">
        <f>SUM(Table13[[#This Row],[MntWines]:[MntGoldProds]])</f>
        <v>928</v>
      </c>
      <c r="AD1409" s="13">
        <f>AVERAGE(Table13[[#This Row],[MntWines]:[MntGoldProds]])</f>
        <v>154.66666666666666</v>
      </c>
      <c r="AG1409">
        <f>SUM(Table13[[#This Row],[NumDealsPurchases]:[NumStorePurchases]])</f>
        <v>23</v>
      </c>
      <c r="AH1409" s="14">
        <f>44232-Table13[[#This Row],[Dt_Customer]]</f>
        <v>2667</v>
      </c>
      <c r="AJ1409" s="13">
        <f>Table13[[#This Row],[NumDealsPurchases]]/Table13[[#This Row],[Total Number of Purchases]]*100</f>
        <v>8.695652173913043</v>
      </c>
      <c r="AK1409">
        <f>6-ROUNDUP(_xlfn.PERCENTRANK.INC(Table13[Recency],Table13[[#This Row],[Recency]])*5, 0)</f>
        <v>3</v>
      </c>
      <c r="AL1409" s="15">
        <f>ROUNDUP(_xlfn.PERCENTRANK.INC(Table13[Total Number of Purchases],Table13[[#This Row],[Total Number of Purchases]])*5,0)</f>
        <v>5</v>
      </c>
      <c r="AM1409" s="15">
        <f>ROUNDUP(_xlfn.PERCENTRANK.INC(Table13[Total Spend],Table13[[#This Row],[Total Spend]])*5,0)</f>
        <v>4</v>
      </c>
      <c r="AN1409" s="15" t="str">
        <f>Table13[[#This Row],[Recency Score]]&amp;Table13[[#This Row],[Frequency Score]]&amp;Table13[[#This Row],[Monetary Score]]</f>
        <v>354</v>
      </c>
      <c r="AO1409" s="15" t="str">
        <f>IF(AN1409="555","Champions",
IF(AND(LEFT(AN1409,1)="5", MID(AN1409,2,1)&gt;="3"),"Loyal Customers",
IF(MID(AN1409,2,1)="5","Frequent Buyers",
IF(RIGHT(AN1409,1)="5","Big Spenders",
IF(LEFT(AN1409,1)="4","Potential Loyalists",
IF(LEFT(AN1409,1)="3","Needs Attention",
IF(LEFT(AN1409,1)="2","About to Sleep",
IF(LEFT(AN1409,1)="1","Lost",
IF(LEFT(AN1409,1)&lt;="2","At Risk","Others")))))))))</f>
        <v>Frequent Buyers</v>
      </c>
    </row>
    <row r="1410" spans="1:41" x14ac:dyDescent="0.3">
      <c r="A1410">
        <v>5011</v>
      </c>
      <c r="B1410">
        <v>1963</v>
      </c>
      <c r="C1410" t="s">
        <v>28</v>
      </c>
      <c r="D1410" t="s">
        <v>29</v>
      </c>
      <c r="E1410">
        <v>68118</v>
      </c>
      <c r="F1410">
        <v>0</v>
      </c>
      <c r="G1410">
        <v>1</v>
      </c>
      <c r="H1410" s="1">
        <v>41565</v>
      </c>
      <c r="I1410">
        <v>51</v>
      </c>
      <c r="J1410">
        <v>595</v>
      </c>
      <c r="K1410">
        <v>23</v>
      </c>
      <c r="L1410">
        <v>123</v>
      </c>
      <c r="M1410">
        <v>10</v>
      </c>
      <c r="N1410">
        <v>23</v>
      </c>
      <c r="O1410">
        <v>154</v>
      </c>
      <c r="P1410">
        <v>2</v>
      </c>
      <c r="Q1410">
        <v>8</v>
      </c>
      <c r="R1410">
        <v>9</v>
      </c>
      <c r="S1410">
        <v>4</v>
      </c>
      <c r="T1410">
        <v>6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 t="s">
        <v>30</v>
      </c>
      <c r="AC1410" s="13">
        <f>SUM(Table13[[#This Row],[MntWines]:[MntGoldProds]])</f>
        <v>928</v>
      </c>
      <c r="AD1410" s="13">
        <f>AVERAGE(Table13[[#This Row],[MntWines]:[MntGoldProds]])</f>
        <v>154.66666666666666</v>
      </c>
      <c r="AG1410">
        <f>SUM(Table13[[#This Row],[NumDealsPurchases]:[NumStorePurchases]])</f>
        <v>23</v>
      </c>
      <c r="AH1410" s="14">
        <f>44232-Table13[[#This Row],[Dt_Customer]]</f>
        <v>2667</v>
      </c>
      <c r="AJ1410" s="13">
        <f>Table13[[#This Row],[NumDealsPurchases]]/Table13[[#This Row],[Total Number of Purchases]]*100</f>
        <v>8.695652173913043</v>
      </c>
      <c r="AK1410">
        <f>6-ROUNDUP(_xlfn.PERCENTRANK.INC(Table13[Recency],Table13[[#This Row],[Recency]])*5, 0)</f>
        <v>3</v>
      </c>
      <c r="AL1410" s="15">
        <f>ROUNDUP(_xlfn.PERCENTRANK.INC(Table13[Total Number of Purchases],Table13[[#This Row],[Total Number of Purchases]])*5,0)</f>
        <v>5</v>
      </c>
      <c r="AM1410" s="15">
        <f>ROUNDUP(_xlfn.PERCENTRANK.INC(Table13[Total Spend],Table13[[#This Row],[Total Spend]])*5,0)</f>
        <v>4</v>
      </c>
      <c r="AN1410" s="15" t="str">
        <f>Table13[[#This Row],[Recency Score]]&amp;Table13[[#This Row],[Frequency Score]]&amp;Table13[[#This Row],[Monetary Score]]</f>
        <v>354</v>
      </c>
      <c r="AO1410" s="15" t="str">
        <f>IF(AN1410="555","Champions",
IF(AND(LEFT(AN1410,1)="5", MID(AN1410,2,1)&gt;="3"),"Loyal Customers",
IF(MID(AN1410,2,1)="5","Frequent Buyers",
IF(RIGHT(AN1410,1)="5","Big Spenders",
IF(LEFT(AN1410,1)="4","Potential Loyalists",
IF(LEFT(AN1410,1)="3","Needs Attention",
IF(LEFT(AN1410,1)="2","About to Sleep",
IF(LEFT(AN1410,1)="1","Lost",
IF(LEFT(AN1410,1)&lt;="2","At Risk","Others")))))))))</f>
        <v>Frequent Buyers</v>
      </c>
    </row>
    <row r="1411" spans="1:41" x14ac:dyDescent="0.3">
      <c r="A1411">
        <v>6248</v>
      </c>
      <c r="B1411">
        <v>1947</v>
      </c>
      <c r="C1411" t="s">
        <v>41</v>
      </c>
      <c r="D1411" t="s">
        <v>31</v>
      </c>
      <c r="E1411">
        <v>91712</v>
      </c>
      <c r="F1411">
        <v>0</v>
      </c>
      <c r="G1411">
        <v>0</v>
      </c>
      <c r="H1411" s="1">
        <v>41564</v>
      </c>
      <c r="I1411">
        <v>47</v>
      </c>
      <c r="J1411">
        <v>1276</v>
      </c>
      <c r="K1411">
        <v>24</v>
      </c>
      <c r="L1411">
        <v>746</v>
      </c>
      <c r="M1411">
        <v>94</v>
      </c>
      <c r="N1411">
        <v>29</v>
      </c>
      <c r="O1411">
        <v>48</v>
      </c>
      <c r="P1411">
        <v>0</v>
      </c>
      <c r="Q1411">
        <v>9</v>
      </c>
      <c r="R1411">
        <v>7</v>
      </c>
      <c r="S1411">
        <v>11</v>
      </c>
      <c r="T1411">
        <v>3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>
        <v>0</v>
      </c>
      <c r="AB1411" t="s">
        <v>30</v>
      </c>
      <c r="AC1411" s="13">
        <f>SUM(Table13[[#This Row],[MntWines]:[MntGoldProds]])</f>
        <v>2217</v>
      </c>
      <c r="AD1411" s="13">
        <f>AVERAGE(Table13[[#This Row],[MntWines]:[MntGoldProds]])</f>
        <v>369.5</v>
      </c>
      <c r="AG1411">
        <f>SUM(Table13[[#This Row],[NumDealsPurchases]:[NumStorePurchases]])</f>
        <v>27</v>
      </c>
      <c r="AH1411" s="14">
        <f>44232-Table13[[#This Row],[Dt_Customer]]</f>
        <v>2668</v>
      </c>
      <c r="AJ1411" s="13">
        <f>Table13[[#This Row],[NumDealsPurchases]]/Table13[[#This Row],[Total Number of Purchases]]*100</f>
        <v>0</v>
      </c>
      <c r="AK1411">
        <f>6-ROUNDUP(_xlfn.PERCENTRANK.INC(Table13[Recency],Table13[[#This Row],[Recency]])*5, 0)</f>
        <v>3</v>
      </c>
      <c r="AL1411" s="15">
        <f>ROUNDUP(_xlfn.PERCENTRANK.INC(Table13[Total Number of Purchases],Table13[[#This Row],[Total Number of Purchases]])*5,0)</f>
        <v>5</v>
      </c>
      <c r="AM1411" s="15">
        <f>ROUNDUP(_xlfn.PERCENTRANK.INC(Table13[Total Spend],Table13[[#This Row],[Total Spend]])*5,0)</f>
        <v>5</v>
      </c>
      <c r="AN1411" s="15" t="str">
        <f>Table13[[#This Row],[Recency Score]]&amp;Table13[[#This Row],[Frequency Score]]&amp;Table13[[#This Row],[Monetary Score]]</f>
        <v>355</v>
      </c>
      <c r="AO1411" s="15" t="str">
        <f>IF(AN1411="555","Champions",
IF(AND(LEFT(AN1411,1)="5", MID(AN1411,2,1)&gt;="3"),"Loyal Customers",
IF(MID(AN1411,2,1)="5","Frequent Buyers",
IF(RIGHT(AN1411,1)="5","Big Spenders",
IF(LEFT(AN1411,1)="4","Potential Loyalists",
IF(LEFT(AN1411,1)="3","Needs Attention",
IF(LEFT(AN1411,1)="2","About to Sleep",
IF(LEFT(AN1411,1)="1","Lost",
IF(LEFT(AN1411,1)&lt;="2","At Risk","Others")))))))))</f>
        <v>Frequent Buyers</v>
      </c>
    </row>
    <row r="1412" spans="1:41" x14ac:dyDescent="0.3">
      <c r="A1412">
        <v>8727</v>
      </c>
      <c r="B1412">
        <v>1978</v>
      </c>
      <c r="C1412" t="s">
        <v>28</v>
      </c>
      <c r="D1412" t="s">
        <v>29</v>
      </c>
      <c r="E1412">
        <v>63693</v>
      </c>
      <c r="F1412">
        <v>0</v>
      </c>
      <c r="G1412">
        <v>1</v>
      </c>
      <c r="H1412" s="1">
        <v>41561</v>
      </c>
      <c r="I1412">
        <v>63</v>
      </c>
      <c r="J1412">
        <v>587</v>
      </c>
      <c r="K1412">
        <v>43</v>
      </c>
      <c r="L1412">
        <v>337</v>
      </c>
      <c r="M1412">
        <v>42</v>
      </c>
      <c r="N1412">
        <v>87</v>
      </c>
      <c r="O1412">
        <v>54</v>
      </c>
      <c r="P1412">
        <v>3</v>
      </c>
      <c r="Q1412">
        <v>11</v>
      </c>
      <c r="R1412">
        <v>6</v>
      </c>
      <c r="S1412">
        <v>9</v>
      </c>
      <c r="T1412">
        <v>6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 t="s">
        <v>43</v>
      </c>
      <c r="AC1412" s="13">
        <f>SUM(Table13[[#This Row],[MntWines]:[MntGoldProds]])</f>
        <v>1150</v>
      </c>
      <c r="AD1412" s="13">
        <f>AVERAGE(Table13[[#This Row],[MntWines]:[MntGoldProds]])</f>
        <v>191.66666666666666</v>
      </c>
      <c r="AG1412">
        <f>SUM(Table13[[#This Row],[NumDealsPurchases]:[NumStorePurchases]])</f>
        <v>29</v>
      </c>
      <c r="AH1412" s="14">
        <f>44232-Table13[[#This Row],[Dt_Customer]]</f>
        <v>2671</v>
      </c>
      <c r="AJ1412" s="13">
        <f>Table13[[#This Row],[NumDealsPurchases]]/Table13[[#This Row],[Total Number of Purchases]]*100</f>
        <v>10.344827586206897</v>
      </c>
      <c r="AK1412">
        <f>6-ROUNDUP(_xlfn.PERCENTRANK.INC(Table13[Recency],Table13[[#This Row],[Recency]])*5, 0)</f>
        <v>2</v>
      </c>
      <c r="AL1412" s="15">
        <f>ROUNDUP(_xlfn.PERCENTRANK.INC(Table13[Total Number of Purchases],Table13[[#This Row],[Total Number of Purchases]])*5,0)</f>
        <v>5</v>
      </c>
      <c r="AM1412" s="15">
        <f>ROUNDUP(_xlfn.PERCENTRANK.INC(Table13[Total Spend],Table13[[#This Row],[Total Spend]])*5,0)</f>
        <v>4</v>
      </c>
      <c r="AN1412" s="15" t="str">
        <f>Table13[[#This Row],[Recency Score]]&amp;Table13[[#This Row],[Frequency Score]]&amp;Table13[[#This Row],[Monetary Score]]</f>
        <v>254</v>
      </c>
      <c r="AO1412" s="15" t="str">
        <f>IF(AN1412="555","Champions",
IF(AND(LEFT(AN1412,1)="5", MID(AN1412,2,1)&gt;="3"),"Loyal Customers",
IF(MID(AN1412,2,1)="5","Frequent Buyers",
IF(RIGHT(AN1412,1)="5","Big Spenders",
IF(LEFT(AN1412,1)="4","Potential Loyalists",
IF(LEFT(AN1412,1)="3","Needs Attention",
IF(LEFT(AN1412,1)="2","About to Sleep",
IF(LEFT(AN1412,1)="1","Lost",
IF(LEFT(AN1412,1)&lt;="2","At Risk","Others")))))))))</f>
        <v>Frequent Buyers</v>
      </c>
    </row>
    <row r="1413" spans="1:41" x14ac:dyDescent="0.3">
      <c r="A1413">
        <v>3056</v>
      </c>
      <c r="B1413">
        <v>1978</v>
      </c>
      <c r="C1413" t="s">
        <v>28</v>
      </c>
      <c r="D1413" t="s">
        <v>29</v>
      </c>
      <c r="E1413">
        <v>63693</v>
      </c>
      <c r="F1413">
        <v>0</v>
      </c>
      <c r="G1413">
        <v>1</v>
      </c>
      <c r="H1413" s="1">
        <v>41561</v>
      </c>
      <c r="I1413">
        <v>63</v>
      </c>
      <c r="J1413">
        <v>587</v>
      </c>
      <c r="K1413">
        <v>43</v>
      </c>
      <c r="L1413">
        <v>337</v>
      </c>
      <c r="M1413">
        <v>42</v>
      </c>
      <c r="N1413">
        <v>87</v>
      </c>
      <c r="O1413">
        <v>54</v>
      </c>
      <c r="P1413">
        <v>3</v>
      </c>
      <c r="Q1413">
        <v>11</v>
      </c>
      <c r="R1413">
        <v>6</v>
      </c>
      <c r="S1413">
        <v>9</v>
      </c>
      <c r="T1413">
        <v>6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 t="s">
        <v>43</v>
      </c>
      <c r="AC1413" s="13">
        <f>SUM(Table13[[#This Row],[MntWines]:[MntGoldProds]])</f>
        <v>1150</v>
      </c>
      <c r="AD1413" s="13">
        <f>AVERAGE(Table13[[#This Row],[MntWines]:[MntGoldProds]])</f>
        <v>191.66666666666666</v>
      </c>
      <c r="AG1413">
        <f>SUM(Table13[[#This Row],[NumDealsPurchases]:[NumStorePurchases]])</f>
        <v>29</v>
      </c>
      <c r="AH1413" s="14">
        <f>44232-Table13[[#This Row],[Dt_Customer]]</f>
        <v>2671</v>
      </c>
      <c r="AJ1413" s="13">
        <f>Table13[[#This Row],[NumDealsPurchases]]/Table13[[#This Row],[Total Number of Purchases]]*100</f>
        <v>10.344827586206897</v>
      </c>
      <c r="AK1413">
        <f>6-ROUNDUP(_xlfn.PERCENTRANK.INC(Table13[Recency],Table13[[#This Row],[Recency]])*5, 0)</f>
        <v>2</v>
      </c>
      <c r="AL1413" s="15">
        <f>ROUNDUP(_xlfn.PERCENTRANK.INC(Table13[Total Number of Purchases],Table13[[#This Row],[Total Number of Purchases]])*5,0)</f>
        <v>5</v>
      </c>
      <c r="AM1413" s="15">
        <f>ROUNDUP(_xlfn.PERCENTRANK.INC(Table13[Total Spend],Table13[[#This Row],[Total Spend]])*5,0)</f>
        <v>4</v>
      </c>
      <c r="AN1413" s="15" t="str">
        <f>Table13[[#This Row],[Recency Score]]&amp;Table13[[#This Row],[Frequency Score]]&amp;Table13[[#This Row],[Monetary Score]]</f>
        <v>254</v>
      </c>
      <c r="AO1413" s="15" t="str">
        <f>IF(AN1413="555","Champions",
IF(AND(LEFT(AN1413,1)="5", MID(AN1413,2,1)&gt;="3"),"Loyal Customers",
IF(MID(AN1413,2,1)="5","Frequent Buyers",
IF(RIGHT(AN1413,1)="5","Big Spenders",
IF(LEFT(AN1413,1)="4","Potential Loyalists",
IF(LEFT(AN1413,1)="3","Needs Attention",
IF(LEFT(AN1413,1)="2","About to Sleep",
IF(LEFT(AN1413,1)="1","Lost",
IF(LEFT(AN1413,1)&lt;="2","At Risk","Others")))))))))</f>
        <v>Frequent Buyers</v>
      </c>
    </row>
    <row r="1414" spans="1:41" x14ac:dyDescent="0.3">
      <c r="A1414">
        <v>1215</v>
      </c>
      <c r="B1414">
        <v>1978</v>
      </c>
      <c r="C1414" t="s">
        <v>28</v>
      </c>
      <c r="D1414" t="s">
        <v>35</v>
      </c>
      <c r="E1414">
        <v>70440</v>
      </c>
      <c r="F1414">
        <v>0</v>
      </c>
      <c r="G1414">
        <v>0</v>
      </c>
      <c r="H1414" s="1">
        <v>41555</v>
      </c>
      <c r="I1414">
        <v>49</v>
      </c>
      <c r="J1414">
        <v>690</v>
      </c>
      <c r="K1414">
        <v>117</v>
      </c>
      <c r="L1414">
        <v>499</v>
      </c>
      <c r="M1414">
        <v>76</v>
      </c>
      <c r="N1414">
        <v>102</v>
      </c>
      <c r="O1414">
        <v>88</v>
      </c>
      <c r="P1414">
        <v>1</v>
      </c>
      <c r="Q1414">
        <v>5</v>
      </c>
      <c r="R1414">
        <v>10</v>
      </c>
      <c r="S1414">
        <v>7</v>
      </c>
      <c r="T1414">
        <v>3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t="s">
        <v>30</v>
      </c>
      <c r="AC1414" s="13">
        <f>SUM(Table13[[#This Row],[MntWines]:[MntGoldProds]])</f>
        <v>1572</v>
      </c>
      <c r="AD1414" s="13">
        <f>AVERAGE(Table13[[#This Row],[MntWines]:[MntGoldProds]])</f>
        <v>262</v>
      </c>
      <c r="AG1414">
        <f>SUM(Table13[[#This Row],[NumDealsPurchases]:[NumStorePurchases]])</f>
        <v>23</v>
      </c>
      <c r="AH1414" s="14">
        <f>44232-Table13[[#This Row],[Dt_Customer]]</f>
        <v>2677</v>
      </c>
      <c r="AJ1414" s="13">
        <f>Table13[[#This Row],[NumDealsPurchases]]/Table13[[#This Row],[Total Number of Purchases]]*100</f>
        <v>4.3478260869565215</v>
      </c>
      <c r="AK1414">
        <f>6-ROUNDUP(_xlfn.PERCENTRANK.INC(Table13[Recency],Table13[[#This Row],[Recency]])*5, 0)</f>
        <v>3</v>
      </c>
      <c r="AL1414" s="15">
        <f>ROUNDUP(_xlfn.PERCENTRANK.INC(Table13[Total Number of Purchases],Table13[[#This Row],[Total Number of Purchases]])*5,0)</f>
        <v>5</v>
      </c>
      <c r="AM1414" s="15">
        <f>ROUNDUP(_xlfn.PERCENTRANK.INC(Table13[Total Spend],Table13[[#This Row],[Total Spend]])*5,0)</f>
        <v>5</v>
      </c>
      <c r="AN1414" s="15" t="str">
        <f>Table13[[#This Row],[Recency Score]]&amp;Table13[[#This Row],[Frequency Score]]&amp;Table13[[#This Row],[Monetary Score]]</f>
        <v>355</v>
      </c>
      <c r="AO1414" s="15" t="str">
        <f>IF(AN1414="555","Champions",
IF(AND(LEFT(AN1414,1)="5", MID(AN1414,2,1)&gt;="3"),"Loyal Customers",
IF(MID(AN1414,2,1)="5","Frequent Buyers",
IF(RIGHT(AN1414,1)="5","Big Spenders",
IF(LEFT(AN1414,1)="4","Potential Loyalists",
IF(LEFT(AN1414,1)="3","Needs Attention",
IF(LEFT(AN1414,1)="2","About to Sleep",
IF(LEFT(AN1414,1)="1","Lost",
IF(LEFT(AN1414,1)&lt;="2","At Risk","Others")))))))))</f>
        <v>Frequent Buyers</v>
      </c>
    </row>
    <row r="1415" spans="1:41" x14ac:dyDescent="0.3">
      <c r="A1415">
        <v>7631</v>
      </c>
      <c r="B1415">
        <v>1978</v>
      </c>
      <c r="C1415" t="s">
        <v>41</v>
      </c>
      <c r="D1415" t="s">
        <v>35</v>
      </c>
      <c r="E1415">
        <v>61346</v>
      </c>
      <c r="F1415">
        <v>1</v>
      </c>
      <c r="G1415">
        <v>0</v>
      </c>
      <c r="H1415" s="1">
        <v>41553</v>
      </c>
      <c r="I1415">
        <v>34</v>
      </c>
      <c r="J1415">
        <v>562</v>
      </c>
      <c r="K1415">
        <v>58</v>
      </c>
      <c r="L1415">
        <v>168</v>
      </c>
      <c r="M1415">
        <v>43</v>
      </c>
      <c r="N1415">
        <v>16</v>
      </c>
      <c r="O1415">
        <v>142</v>
      </c>
      <c r="P1415">
        <v>1</v>
      </c>
      <c r="Q1415">
        <v>5</v>
      </c>
      <c r="R1415">
        <v>7</v>
      </c>
      <c r="S1415">
        <v>10</v>
      </c>
      <c r="T1415">
        <v>3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 t="s">
        <v>40</v>
      </c>
      <c r="AC1415" s="13">
        <f>SUM(Table13[[#This Row],[MntWines]:[MntGoldProds]])</f>
        <v>989</v>
      </c>
      <c r="AD1415" s="13">
        <f>AVERAGE(Table13[[#This Row],[MntWines]:[MntGoldProds]])</f>
        <v>164.83333333333334</v>
      </c>
      <c r="AG1415">
        <f>SUM(Table13[[#This Row],[NumDealsPurchases]:[NumStorePurchases]])</f>
        <v>23</v>
      </c>
      <c r="AH1415" s="14">
        <f>44232-Table13[[#This Row],[Dt_Customer]]</f>
        <v>2679</v>
      </c>
      <c r="AJ1415" s="13">
        <f>Table13[[#This Row],[NumDealsPurchases]]/Table13[[#This Row],[Total Number of Purchases]]*100</f>
        <v>4.3478260869565215</v>
      </c>
      <c r="AK1415">
        <f>6-ROUNDUP(_xlfn.PERCENTRANK.INC(Table13[Recency],Table13[[#This Row],[Recency]])*5, 0)</f>
        <v>4</v>
      </c>
      <c r="AL1415" s="15">
        <f>ROUNDUP(_xlfn.PERCENTRANK.INC(Table13[Total Number of Purchases],Table13[[#This Row],[Total Number of Purchases]])*5,0)</f>
        <v>5</v>
      </c>
      <c r="AM1415" s="15">
        <f>ROUNDUP(_xlfn.PERCENTRANK.INC(Table13[Total Spend],Table13[[#This Row],[Total Spend]])*5,0)</f>
        <v>4</v>
      </c>
      <c r="AN1415" s="15" t="str">
        <f>Table13[[#This Row],[Recency Score]]&amp;Table13[[#This Row],[Frequency Score]]&amp;Table13[[#This Row],[Monetary Score]]</f>
        <v>454</v>
      </c>
      <c r="AO1415" s="15" t="str">
        <f>IF(AN1415="555","Champions",
IF(AND(LEFT(AN1415,1)="5", MID(AN1415,2,1)&gt;="3"),"Loyal Customers",
IF(MID(AN1415,2,1)="5","Frequent Buyers",
IF(RIGHT(AN1415,1)="5","Big Spenders",
IF(LEFT(AN1415,1)="4","Potential Loyalists",
IF(LEFT(AN1415,1)="3","Needs Attention",
IF(LEFT(AN1415,1)="2","About to Sleep",
IF(LEFT(AN1415,1)="1","Lost",
IF(LEFT(AN1415,1)&lt;="2","At Risk","Others")))))))))</f>
        <v>Frequent Buyers</v>
      </c>
    </row>
    <row r="1416" spans="1:41" x14ac:dyDescent="0.3">
      <c r="A1416">
        <v>3428</v>
      </c>
      <c r="B1416">
        <v>1991</v>
      </c>
      <c r="C1416" t="s">
        <v>37</v>
      </c>
      <c r="D1416" t="s">
        <v>35</v>
      </c>
      <c r="E1416">
        <v>68682</v>
      </c>
      <c r="F1416">
        <v>0</v>
      </c>
      <c r="G1416">
        <v>0</v>
      </c>
      <c r="H1416" s="1">
        <v>41553</v>
      </c>
      <c r="I1416">
        <v>56</v>
      </c>
      <c r="J1416">
        <v>919</v>
      </c>
      <c r="K1416">
        <v>0</v>
      </c>
      <c r="L1416">
        <v>505</v>
      </c>
      <c r="M1416">
        <v>99</v>
      </c>
      <c r="N1416">
        <v>30</v>
      </c>
      <c r="O1416">
        <v>45</v>
      </c>
      <c r="P1416">
        <v>1</v>
      </c>
      <c r="Q1416">
        <v>4</v>
      </c>
      <c r="R1416">
        <v>9</v>
      </c>
      <c r="S1416">
        <v>10</v>
      </c>
      <c r="T1416">
        <v>2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 t="s">
        <v>30</v>
      </c>
      <c r="AC1416" s="13">
        <f>SUM(Table13[[#This Row],[MntWines]:[MntGoldProds]])</f>
        <v>1598</v>
      </c>
      <c r="AD1416" s="13">
        <f>AVERAGE(Table13[[#This Row],[MntWines]:[MntGoldProds]])</f>
        <v>266.33333333333331</v>
      </c>
      <c r="AG1416">
        <f>SUM(Table13[[#This Row],[NumDealsPurchases]:[NumStorePurchases]])</f>
        <v>24</v>
      </c>
      <c r="AH1416" s="14">
        <f>44232-Table13[[#This Row],[Dt_Customer]]</f>
        <v>2679</v>
      </c>
      <c r="AJ1416" s="13">
        <f>Table13[[#This Row],[NumDealsPurchases]]/Table13[[#This Row],[Total Number of Purchases]]*100</f>
        <v>4.1666666666666661</v>
      </c>
      <c r="AK1416">
        <f>6-ROUNDUP(_xlfn.PERCENTRANK.INC(Table13[Recency],Table13[[#This Row],[Recency]])*5, 0)</f>
        <v>3</v>
      </c>
      <c r="AL1416" s="15">
        <f>ROUNDUP(_xlfn.PERCENTRANK.INC(Table13[Total Number of Purchases],Table13[[#This Row],[Total Number of Purchases]])*5,0)</f>
        <v>5</v>
      </c>
      <c r="AM1416" s="15">
        <f>ROUNDUP(_xlfn.PERCENTRANK.INC(Table13[Total Spend],Table13[[#This Row],[Total Spend]])*5,0)</f>
        <v>5</v>
      </c>
      <c r="AN1416" s="15" t="str">
        <f>Table13[[#This Row],[Recency Score]]&amp;Table13[[#This Row],[Frequency Score]]&amp;Table13[[#This Row],[Monetary Score]]</f>
        <v>355</v>
      </c>
      <c r="AO1416" s="15" t="str">
        <f>IF(AN1416="555","Champions",
IF(AND(LEFT(AN1416,1)="5", MID(AN1416,2,1)&gt;="3"),"Loyal Customers",
IF(MID(AN1416,2,1)="5","Frequent Buyers",
IF(RIGHT(AN1416,1)="5","Big Spenders",
IF(LEFT(AN1416,1)="4","Potential Loyalists",
IF(LEFT(AN1416,1)="3","Needs Attention",
IF(LEFT(AN1416,1)="2","About to Sleep",
IF(LEFT(AN1416,1)="1","Lost",
IF(LEFT(AN1416,1)&lt;="2","At Risk","Others")))))))))</f>
        <v>Frequent Buyers</v>
      </c>
    </row>
    <row r="1417" spans="1:41" x14ac:dyDescent="0.3">
      <c r="A1417">
        <v>4500</v>
      </c>
      <c r="B1417">
        <v>1991</v>
      </c>
      <c r="C1417" t="s">
        <v>37</v>
      </c>
      <c r="D1417" t="s">
        <v>35</v>
      </c>
      <c r="E1417">
        <v>68682</v>
      </c>
      <c r="F1417">
        <v>0</v>
      </c>
      <c r="G1417">
        <v>0</v>
      </c>
      <c r="H1417" s="1">
        <v>41553</v>
      </c>
      <c r="I1417">
        <v>56</v>
      </c>
      <c r="J1417">
        <v>919</v>
      </c>
      <c r="K1417">
        <v>0</v>
      </c>
      <c r="L1417">
        <v>505</v>
      </c>
      <c r="M1417">
        <v>99</v>
      </c>
      <c r="N1417">
        <v>30</v>
      </c>
      <c r="O1417">
        <v>45</v>
      </c>
      <c r="P1417">
        <v>1</v>
      </c>
      <c r="Q1417">
        <v>4</v>
      </c>
      <c r="R1417">
        <v>9</v>
      </c>
      <c r="S1417">
        <v>10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 t="s">
        <v>30</v>
      </c>
      <c r="AC1417" s="13">
        <f>SUM(Table13[[#This Row],[MntWines]:[MntGoldProds]])</f>
        <v>1598</v>
      </c>
      <c r="AD1417" s="13">
        <f>AVERAGE(Table13[[#This Row],[MntWines]:[MntGoldProds]])</f>
        <v>266.33333333333331</v>
      </c>
      <c r="AG1417">
        <f>SUM(Table13[[#This Row],[NumDealsPurchases]:[NumStorePurchases]])</f>
        <v>24</v>
      </c>
      <c r="AH1417" s="14">
        <f>44232-Table13[[#This Row],[Dt_Customer]]</f>
        <v>2679</v>
      </c>
      <c r="AJ1417" s="13">
        <f>Table13[[#This Row],[NumDealsPurchases]]/Table13[[#This Row],[Total Number of Purchases]]*100</f>
        <v>4.1666666666666661</v>
      </c>
      <c r="AK1417">
        <f>6-ROUNDUP(_xlfn.PERCENTRANK.INC(Table13[Recency],Table13[[#This Row],[Recency]])*5, 0)</f>
        <v>3</v>
      </c>
      <c r="AL1417" s="15">
        <f>ROUNDUP(_xlfn.PERCENTRANK.INC(Table13[Total Number of Purchases],Table13[[#This Row],[Total Number of Purchases]])*5,0)</f>
        <v>5</v>
      </c>
      <c r="AM1417" s="15">
        <f>ROUNDUP(_xlfn.PERCENTRANK.INC(Table13[Total Spend],Table13[[#This Row],[Total Spend]])*5,0)</f>
        <v>5</v>
      </c>
      <c r="AN1417" s="15" t="str">
        <f>Table13[[#This Row],[Recency Score]]&amp;Table13[[#This Row],[Frequency Score]]&amp;Table13[[#This Row],[Monetary Score]]</f>
        <v>355</v>
      </c>
      <c r="AO1417" s="15" t="str">
        <f>IF(AN1417="555","Champions",
IF(AND(LEFT(AN1417,1)="5", MID(AN1417,2,1)&gt;="3"),"Loyal Customers",
IF(MID(AN1417,2,1)="5","Frequent Buyers",
IF(RIGHT(AN1417,1)="5","Big Spenders",
IF(LEFT(AN1417,1)="4","Potential Loyalists",
IF(LEFT(AN1417,1)="3","Needs Attention",
IF(LEFT(AN1417,1)="2","About to Sleep",
IF(LEFT(AN1417,1)="1","Lost",
IF(LEFT(AN1417,1)&lt;="2","At Risk","Others")))))))))</f>
        <v>Frequent Buyers</v>
      </c>
    </row>
    <row r="1418" spans="1:41" x14ac:dyDescent="0.3">
      <c r="A1418">
        <v>10311</v>
      </c>
      <c r="B1418">
        <v>1969</v>
      </c>
      <c r="C1418" t="s">
        <v>28</v>
      </c>
      <c r="D1418" t="s">
        <v>33</v>
      </c>
      <c r="E1418">
        <v>4428</v>
      </c>
      <c r="F1418">
        <v>0</v>
      </c>
      <c r="G1418">
        <v>1</v>
      </c>
      <c r="H1418" s="1">
        <v>41552</v>
      </c>
      <c r="I1418">
        <v>0</v>
      </c>
      <c r="J1418">
        <v>16</v>
      </c>
      <c r="K1418">
        <v>4</v>
      </c>
      <c r="L1418">
        <v>12</v>
      </c>
      <c r="M1418">
        <v>2</v>
      </c>
      <c r="N1418">
        <v>4</v>
      </c>
      <c r="O1418">
        <v>321</v>
      </c>
      <c r="P1418">
        <v>0</v>
      </c>
      <c r="Q1418">
        <v>25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 t="s">
        <v>30</v>
      </c>
      <c r="AC1418" s="13">
        <f>SUM(Table13[[#This Row],[MntWines]:[MntGoldProds]])</f>
        <v>359</v>
      </c>
      <c r="AD1418" s="13">
        <f>AVERAGE(Table13[[#This Row],[MntWines]:[MntGoldProds]])</f>
        <v>59.833333333333336</v>
      </c>
      <c r="AG1418">
        <f>SUM(Table13[[#This Row],[NumDealsPurchases]:[NumStorePurchases]])</f>
        <v>25</v>
      </c>
      <c r="AH1418" s="14">
        <f>44232-Table13[[#This Row],[Dt_Customer]]</f>
        <v>2680</v>
      </c>
      <c r="AJ1418" s="13">
        <f>Table13[[#This Row],[NumDealsPurchases]]/Table13[[#This Row],[Total Number of Purchases]]*100</f>
        <v>0</v>
      </c>
      <c r="AK1418">
        <f>6-ROUNDUP(_xlfn.PERCENTRANK.INC(Table13[Recency],Table13[[#This Row],[Recency]])*5, 0)</f>
        <v>6</v>
      </c>
      <c r="AL1418" s="15">
        <f>ROUNDUP(_xlfn.PERCENTRANK.INC(Table13[Total Number of Purchases],Table13[[#This Row],[Total Number of Purchases]])*5,0)</f>
        <v>5</v>
      </c>
      <c r="AM1418" s="15">
        <f>ROUNDUP(_xlfn.PERCENTRANK.INC(Table13[Total Spend],Table13[[#This Row],[Total Spend]])*5,0)</f>
        <v>3</v>
      </c>
      <c r="AN1418" s="15" t="str">
        <f>Table13[[#This Row],[Recency Score]]&amp;Table13[[#This Row],[Frequency Score]]&amp;Table13[[#This Row],[Monetary Score]]</f>
        <v>653</v>
      </c>
      <c r="AO1418" s="15" t="str">
        <f>IF(AN1418="555","Champions",
IF(AND(LEFT(AN1418,1)="5", MID(AN1418,2,1)&gt;="3"),"Loyal Customers",
IF(MID(AN1418,2,1)="5","Frequent Buyers",
IF(RIGHT(AN1418,1)="5","Big Spenders",
IF(LEFT(AN1418,1)="4","Potential Loyalists",
IF(LEFT(AN1418,1)="3","Needs Attention",
IF(LEFT(AN1418,1)="2","About to Sleep",
IF(LEFT(AN1418,1)="1","Lost",
IF(LEFT(AN1418,1)&lt;="2","At Risk","Others")))))))))</f>
        <v>Frequent Buyers</v>
      </c>
    </row>
    <row r="1419" spans="1:41" x14ac:dyDescent="0.3">
      <c r="A1419">
        <v>10099</v>
      </c>
      <c r="B1419">
        <v>1984</v>
      </c>
      <c r="C1419" t="s">
        <v>28</v>
      </c>
      <c r="D1419" t="s">
        <v>33</v>
      </c>
      <c r="E1419">
        <v>55434</v>
      </c>
      <c r="F1419">
        <v>1</v>
      </c>
      <c r="G1419">
        <v>0</v>
      </c>
      <c r="H1419" s="1">
        <v>41552</v>
      </c>
      <c r="I1419">
        <v>21</v>
      </c>
      <c r="J1419">
        <v>238</v>
      </c>
      <c r="K1419">
        <v>115</v>
      </c>
      <c r="L1419">
        <v>215</v>
      </c>
      <c r="M1419">
        <v>169</v>
      </c>
      <c r="N1419">
        <v>69</v>
      </c>
      <c r="O1419">
        <v>76</v>
      </c>
      <c r="P1419">
        <v>3</v>
      </c>
      <c r="Q1419">
        <v>5</v>
      </c>
      <c r="R1419">
        <v>3</v>
      </c>
      <c r="S1419">
        <v>13</v>
      </c>
      <c r="T1419">
        <v>4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 t="s">
        <v>43</v>
      </c>
      <c r="AC1419" s="13">
        <f>SUM(Table13[[#This Row],[MntWines]:[MntGoldProds]])</f>
        <v>882</v>
      </c>
      <c r="AD1419" s="13">
        <f>AVERAGE(Table13[[#This Row],[MntWines]:[MntGoldProds]])</f>
        <v>147</v>
      </c>
      <c r="AG1419">
        <f>SUM(Table13[[#This Row],[NumDealsPurchases]:[NumStorePurchases]])</f>
        <v>24</v>
      </c>
      <c r="AH1419" s="14">
        <f>44232-Table13[[#This Row],[Dt_Customer]]</f>
        <v>2680</v>
      </c>
      <c r="AJ1419" s="13">
        <f>Table13[[#This Row],[NumDealsPurchases]]/Table13[[#This Row],[Total Number of Purchases]]*100</f>
        <v>12.5</v>
      </c>
      <c r="AK1419">
        <f>6-ROUNDUP(_xlfn.PERCENTRANK.INC(Table13[Recency],Table13[[#This Row],[Recency]])*5, 0)</f>
        <v>4</v>
      </c>
      <c r="AL1419" s="15">
        <f>ROUNDUP(_xlfn.PERCENTRANK.INC(Table13[Total Number of Purchases],Table13[[#This Row],[Total Number of Purchases]])*5,0)</f>
        <v>5</v>
      </c>
      <c r="AM1419" s="15">
        <f>ROUNDUP(_xlfn.PERCENTRANK.INC(Table13[Total Spend],Table13[[#This Row],[Total Spend]])*5,0)</f>
        <v>4</v>
      </c>
      <c r="AN1419" s="15" t="str">
        <f>Table13[[#This Row],[Recency Score]]&amp;Table13[[#This Row],[Frequency Score]]&amp;Table13[[#This Row],[Monetary Score]]</f>
        <v>454</v>
      </c>
      <c r="AO1419" s="15" t="str">
        <f>IF(AN1419="555","Champions",
IF(AND(LEFT(AN1419,1)="5", MID(AN1419,2,1)&gt;="3"),"Loyal Customers",
IF(MID(AN1419,2,1)="5","Frequent Buyers",
IF(RIGHT(AN1419,1)="5","Big Spenders",
IF(LEFT(AN1419,1)="4","Potential Loyalists",
IF(LEFT(AN1419,1)="3","Needs Attention",
IF(LEFT(AN1419,1)="2","About to Sleep",
IF(LEFT(AN1419,1)="1","Lost",
IF(LEFT(AN1419,1)&lt;="2","At Risk","Others")))))))))</f>
        <v>Frequent Buyers</v>
      </c>
    </row>
    <row r="1420" spans="1:41" x14ac:dyDescent="0.3">
      <c r="A1420">
        <v>9757</v>
      </c>
      <c r="B1420">
        <v>1972</v>
      </c>
      <c r="C1420" t="s">
        <v>28</v>
      </c>
      <c r="D1420" t="s">
        <v>35</v>
      </c>
      <c r="E1420">
        <v>84906</v>
      </c>
      <c r="F1420">
        <v>0</v>
      </c>
      <c r="G1420">
        <v>0</v>
      </c>
      <c r="H1420" s="1">
        <v>41551</v>
      </c>
      <c r="I1420">
        <v>98</v>
      </c>
      <c r="J1420">
        <v>997</v>
      </c>
      <c r="K1420">
        <v>15</v>
      </c>
      <c r="L1420">
        <v>414</v>
      </c>
      <c r="M1420">
        <v>99</v>
      </c>
      <c r="N1420">
        <v>30</v>
      </c>
      <c r="O1420">
        <v>76</v>
      </c>
      <c r="P1420">
        <v>1</v>
      </c>
      <c r="Q1420">
        <v>5</v>
      </c>
      <c r="R1420">
        <v>6</v>
      </c>
      <c r="S1420">
        <v>12</v>
      </c>
      <c r="T1420">
        <v>2</v>
      </c>
      <c r="U1420">
        <v>0</v>
      </c>
      <c r="V1420">
        <v>1</v>
      </c>
      <c r="W1420">
        <v>0</v>
      </c>
      <c r="X1420">
        <v>1</v>
      </c>
      <c r="Y1420">
        <v>1</v>
      </c>
      <c r="Z1420">
        <v>0</v>
      </c>
      <c r="AA1420">
        <v>0</v>
      </c>
      <c r="AB1420" t="s">
        <v>30</v>
      </c>
      <c r="AC1420" s="13">
        <f>SUM(Table13[[#This Row],[MntWines]:[MntGoldProds]])</f>
        <v>1631</v>
      </c>
      <c r="AD1420" s="13">
        <f>AVERAGE(Table13[[#This Row],[MntWines]:[MntGoldProds]])</f>
        <v>271.83333333333331</v>
      </c>
      <c r="AG1420">
        <f>SUM(Table13[[#This Row],[NumDealsPurchases]:[NumStorePurchases]])</f>
        <v>24</v>
      </c>
      <c r="AH1420" s="14">
        <f>44232-Table13[[#This Row],[Dt_Customer]]</f>
        <v>2681</v>
      </c>
      <c r="AJ1420" s="13">
        <f>Table13[[#This Row],[NumDealsPurchases]]/Table13[[#This Row],[Total Number of Purchases]]*100</f>
        <v>4.1666666666666661</v>
      </c>
      <c r="AK1420">
        <f>6-ROUNDUP(_xlfn.PERCENTRANK.INC(Table13[Recency],Table13[[#This Row],[Recency]])*5, 0)</f>
        <v>1</v>
      </c>
      <c r="AL1420" s="15">
        <f>ROUNDUP(_xlfn.PERCENTRANK.INC(Table13[Total Number of Purchases],Table13[[#This Row],[Total Number of Purchases]])*5,0)</f>
        <v>5</v>
      </c>
      <c r="AM1420" s="15">
        <f>ROUNDUP(_xlfn.PERCENTRANK.INC(Table13[Total Spend],Table13[[#This Row],[Total Spend]])*5,0)</f>
        <v>5</v>
      </c>
      <c r="AN1420" s="15" t="str">
        <f>Table13[[#This Row],[Recency Score]]&amp;Table13[[#This Row],[Frequency Score]]&amp;Table13[[#This Row],[Monetary Score]]</f>
        <v>155</v>
      </c>
      <c r="AO1420" s="15" t="str">
        <f>IF(AN1420="555","Champions",
IF(AND(LEFT(AN1420,1)="5", MID(AN1420,2,1)&gt;="3"),"Loyal Customers",
IF(MID(AN1420,2,1)="5","Frequent Buyers",
IF(RIGHT(AN1420,1)="5","Big Spenders",
IF(LEFT(AN1420,1)="4","Potential Loyalists",
IF(LEFT(AN1420,1)="3","Needs Attention",
IF(LEFT(AN1420,1)="2","About to Sleep",
IF(LEFT(AN1420,1)="1","Lost",
IF(LEFT(AN1420,1)&lt;="2","At Risk","Others")))))))))</f>
        <v>Frequent Buyers</v>
      </c>
    </row>
    <row r="1421" spans="1:41" x14ac:dyDescent="0.3">
      <c r="A1421">
        <v>2088</v>
      </c>
      <c r="B1421">
        <v>1972</v>
      </c>
      <c r="C1421" t="s">
        <v>28</v>
      </c>
      <c r="D1421" t="s">
        <v>35</v>
      </c>
      <c r="E1421">
        <v>84906</v>
      </c>
      <c r="F1421">
        <v>0</v>
      </c>
      <c r="G1421">
        <v>0</v>
      </c>
      <c r="H1421" s="1">
        <v>41551</v>
      </c>
      <c r="I1421">
        <v>98</v>
      </c>
      <c r="J1421">
        <v>997</v>
      </c>
      <c r="K1421">
        <v>15</v>
      </c>
      <c r="L1421">
        <v>414</v>
      </c>
      <c r="M1421">
        <v>99</v>
      </c>
      <c r="N1421">
        <v>30</v>
      </c>
      <c r="O1421">
        <v>76</v>
      </c>
      <c r="P1421">
        <v>1</v>
      </c>
      <c r="Q1421">
        <v>5</v>
      </c>
      <c r="R1421">
        <v>6</v>
      </c>
      <c r="S1421">
        <v>12</v>
      </c>
      <c r="T1421">
        <v>2</v>
      </c>
      <c r="U1421">
        <v>0</v>
      </c>
      <c r="V1421">
        <v>1</v>
      </c>
      <c r="W1421">
        <v>0</v>
      </c>
      <c r="X1421">
        <v>1</v>
      </c>
      <c r="Y1421">
        <v>1</v>
      </c>
      <c r="Z1421">
        <v>0</v>
      </c>
      <c r="AA1421">
        <v>0</v>
      </c>
      <c r="AB1421" t="s">
        <v>39</v>
      </c>
      <c r="AC1421" s="13">
        <f>SUM(Table13[[#This Row],[MntWines]:[MntGoldProds]])</f>
        <v>1631</v>
      </c>
      <c r="AD1421" s="13">
        <f>AVERAGE(Table13[[#This Row],[MntWines]:[MntGoldProds]])</f>
        <v>271.83333333333331</v>
      </c>
      <c r="AG1421">
        <f>SUM(Table13[[#This Row],[NumDealsPurchases]:[NumStorePurchases]])</f>
        <v>24</v>
      </c>
      <c r="AH1421" s="14">
        <f>44232-Table13[[#This Row],[Dt_Customer]]</f>
        <v>2681</v>
      </c>
      <c r="AJ1421" s="13">
        <f>Table13[[#This Row],[NumDealsPurchases]]/Table13[[#This Row],[Total Number of Purchases]]*100</f>
        <v>4.1666666666666661</v>
      </c>
      <c r="AK1421">
        <f>6-ROUNDUP(_xlfn.PERCENTRANK.INC(Table13[Recency],Table13[[#This Row],[Recency]])*5, 0)</f>
        <v>1</v>
      </c>
      <c r="AL1421" s="15">
        <f>ROUNDUP(_xlfn.PERCENTRANK.INC(Table13[Total Number of Purchases],Table13[[#This Row],[Total Number of Purchases]])*5,0)</f>
        <v>5</v>
      </c>
      <c r="AM1421" s="15">
        <f>ROUNDUP(_xlfn.PERCENTRANK.INC(Table13[Total Spend],Table13[[#This Row],[Total Spend]])*5,0)</f>
        <v>5</v>
      </c>
      <c r="AN1421" s="15" t="str">
        <f>Table13[[#This Row],[Recency Score]]&amp;Table13[[#This Row],[Frequency Score]]&amp;Table13[[#This Row],[Monetary Score]]</f>
        <v>155</v>
      </c>
      <c r="AO1421" s="15" t="str">
        <f>IF(AN1421="555","Champions",
IF(AND(LEFT(AN1421,1)="5", MID(AN1421,2,1)&gt;="3"),"Loyal Customers",
IF(MID(AN1421,2,1)="5","Frequent Buyers",
IF(RIGHT(AN1421,1)="5","Big Spenders",
IF(LEFT(AN1421,1)="4","Potential Loyalists",
IF(LEFT(AN1421,1)="3","Needs Attention",
IF(LEFT(AN1421,1)="2","About to Sleep",
IF(LEFT(AN1421,1)="1","Lost",
IF(LEFT(AN1421,1)&lt;="2","At Risk","Others")))))))))</f>
        <v>Frequent Buyers</v>
      </c>
    </row>
    <row r="1422" spans="1:41" x14ac:dyDescent="0.3">
      <c r="A1422">
        <v>7250</v>
      </c>
      <c r="B1422">
        <v>1978</v>
      </c>
      <c r="C1422" t="s">
        <v>28</v>
      </c>
      <c r="D1422" t="s">
        <v>35</v>
      </c>
      <c r="E1422">
        <v>57867</v>
      </c>
      <c r="F1422">
        <v>1</v>
      </c>
      <c r="G1422">
        <v>0</v>
      </c>
      <c r="H1422" s="1">
        <v>41548</v>
      </c>
      <c r="I1422">
        <v>48</v>
      </c>
      <c r="J1422">
        <v>344</v>
      </c>
      <c r="K1422">
        <v>35</v>
      </c>
      <c r="L1422">
        <v>178</v>
      </c>
      <c r="M1422">
        <v>15</v>
      </c>
      <c r="N1422">
        <v>23</v>
      </c>
      <c r="O1422">
        <v>17</v>
      </c>
      <c r="P1422">
        <v>7</v>
      </c>
      <c r="Q1422">
        <v>7</v>
      </c>
      <c r="R1422">
        <v>2</v>
      </c>
      <c r="S1422">
        <v>9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t="s">
        <v>32</v>
      </c>
      <c r="AC1422" s="13">
        <f>SUM(Table13[[#This Row],[MntWines]:[MntGoldProds]])</f>
        <v>612</v>
      </c>
      <c r="AD1422" s="13">
        <f>AVERAGE(Table13[[#This Row],[MntWines]:[MntGoldProds]])</f>
        <v>102</v>
      </c>
      <c r="AG1422">
        <f>SUM(Table13[[#This Row],[NumDealsPurchases]:[NumStorePurchases]])</f>
        <v>25</v>
      </c>
      <c r="AH1422" s="14">
        <f>44232-Table13[[#This Row],[Dt_Customer]]</f>
        <v>2684</v>
      </c>
      <c r="AJ1422" s="13">
        <f>Table13[[#This Row],[NumDealsPurchases]]/Table13[[#This Row],[Total Number of Purchases]]*100</f>
        <v>28.000000000000004</v>
      </c>
      <c r="AK1422">
        <f>6-ROUNDUP(_xlfn.PERCENTRANK.INC(Table13[Recency],Table13[[#This Row],[Recency]])*5, 0)</f>
        <v>3</v>
      </c>
      <c r="AL1422" s="15">
        <f>ROUNDUP(_xlfn.PERCENTRANK.INC(Table13[Total Number of Purchases],Table13[[#This Row],[Total Number of Purchases]])*5,0)</f>
        <v>5</v>
      </c>
      <c r="AM1422" s="15">
        <f>ROUNDUP(_xlfn.PERCENTRANK.INC(Table13[Total Spend],Table13[[#This Row],[Total Spend]])*5,0)</f>
        <v>3</v>
      </c>
      <c r="AN1422" s="15" t="str">
        <f>Table13[[#This Row],[Recency Score]]&amp;Table13[[#This Row],[Frequency Score]]&amp;Table13[[#This Row],[Monetary Score]]</f>
        <v>353</v>
      </c>
      <c r="AO1422" s="15" t="str">
        <f>IF(AN1422="555","Champions",
IF(AND(LEFT(AN1422,1)="5", MID(AN1422,2,1)&gt;="3"),"Loyal Customers",
IF(MID(AN1422,2,1)="5","Frequent Buyers",
IF(RIGHT(AN1422,1)="5","Big Spenders",
IF(LEFT(AN1422,1)="4","Potential Loyalists",
IF(LEFT(AN1422,1)="3","Needs Attention",
IF(LEFT(AN1422,1)="2","About to Sleep",
IF(LEFT(AN1422,1)="1","Lost",
IF(LEFT(AN1422,1)&lt;="2","At Risk","Others")))))))))</f>
        <v>Frequent Buyers</v>
      </c>
    </row>
    <row r="1423" spans="1:41" x14ac:dyDescent="0.3">
      <c r="A1423">
        <v>4994</v>
      </c>
      <c r="B1423">
        <v>1943</v>
      </c>
      <c r="C1423" t="s">
        <v>41</v>
      </c>
      <c r="D1423" t="s">
        <v>31</v>
      </c>
      <c r="E1423">
        <v>77598</v>
      </c>
      <c r="F1423">
        <v>0</v>
      </c>
      <c r="G1423">
        <v>0</v>
      </c>
      <c r="H1423" s="1">
        <v>41548</v>
      </c>
      <c r="I1423">
        <v>53</v>
      </c>
      <c r="J1423">
        <v>1193</v>
      </c>
      <c r="K1423">
        <v>33</v>
      </c>
      <c r="L1423">
        <v>281</v>
      </c>
      <c r="M1423">
        <v>129</v>
      </c>
      <c r="N1423">
        <v>66</v>
      </c>
      <c r="O1423">
        <v>33</v>
      </c>
      <c r="P1423">
        <v>1</v>
      </c>
      <c r="Q1423">
        <v>7</v>
      </c>
      <c r="R1423">
        <v>5</v>
      </c>
      <c r="S1423">
        <v>13</v>
      </c>
      <c r="T1423">
        <v>3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0</v>
      </c>
      <c r="AA1423">
        <v>0</v>
      </c>
      <c r="AB1423" t="s">
        <v>30</v>
      </c>
      <c r="AC1423" s="13">
        <f>SUM(Table13[[#This Row],[MntWines]:[MntGoldProds]])</f>
        <v>1735</v>
      </c>
      <c r="AD1423" s="13">
        <f>AVERAGE(Table13[[#This Row],[MntWines]:[MntGoldProds]])</f>
        <v>289.16666666666669</v>
      </c>
      <c r="AG1423">
        <f>SUM(Table13[[#This Row],[NumDealsPurchases]:[NumStorePurchases]])</f>
        <v>26</v>
      </c>
      <c r="AH1423" s="14">
        <f>44232-Table13[[#This Row],[Dt_Customer]]</f>
        <v>2684</v>
      </c>
      <c r="AJ1423" s="13">
        <f>Table13[[#This Row],[NumDealsPurchases]]/Table13[[#This Row],[Total Number of Purchases]]*100</f>
        <v>3.8461538461538463</v>
      </c>
      <c r="AK1423">
        <f>6-ROUNDUP(_xlfn.PERCENTRANK.INC(Table13[Recency],Table13[[#This Row],[Recency]])*5, 0)</f>
        <v>3</v>
      </c>
      <c r="AL1423" s="15">
        <f>ROUNDUP(_xlfn.PERCENTRANK.INC(Table13[Total Number of Purchases],Table13[[#This Row],[Total Number of Purchases]])*5,0)</f>
        <v>5</v>
      </c>
      <c r="AM1423" s="15">
        <f>ROUNDUP(_xlfn.PERCENTRANK.INC(Table13[Total Spend],Table13[[#This Row],[Total Spend]])*5,0)</f>
        <v>5</v>
      </c>
      <c r="AN1423" s="15" t="str">
        <f>Table13[[#This Row],[Recency Score]]&amp;Table13[[#This Row],[Frequency Score]]&amp;Table13[[#This Row],[Monetary Score]]</f>
        <v>355</v>
      </c>
      <c r="AO1423" s="15" t="str">
        <f>IF(AN1423="555","Champions",
IF(AND(LEFT(AN1423,1)="5", MID(AN1423,2,1)&gt;="3"),"Loyal Customers",
IF(MID(AN1423,2,1)="5","Frequent Buyers",
IF(RIGHT(AN1423,1)="5","Big Spenders",
IF(LEFT(AN1423,1)="4","Potential Loyalists",
IF(LEFT(AN1423,1)="3","Needs Attention",
IF(LEFT(AN1423,1)="2","About to Sleep",
IF(LEFT(AN1423,1)="1","Lost",
IF(LEFT(AN1423,1)&lt;="2","At Risk","Others")))))))))</f>
        <v>Frequent Buyers</v>
      </c>
    </row>
    <row r="1424" spans="1:41" x14ac:dyDescent="0.3">
      <c r="A1424">
        <v>10562</v>
      </c>
      <c r="B1424">
        <v>1946</v>
      </c>
      <c r="C1424" t="s">
        <v>41</v>
      </c>
      <c r="D1424" t="s">
        <v>33</v>
      </c>
      <c r="E1424">
        <v>66835</v>
      </c>
      <c r="F1424">
        <v>0</v>
      </c>
      <c r="G1424">
        <v>0</v>
      </c>
      <c r="H1424" s="1">
        <v>41545</v>
      </c>
      <c r="I1424">
        <v>21</v>
      </c>
      <c r="J1424">
        <v>620</v>
      </c>
      <c r="K1424">
        <v>26</v>
      </c>
      <c r="L1424">
        <v>195</v>
      </c>
      <c r="M1424">
        <v>34</v>
      </c>
      <c r="N1424">
        <v>17</v>
      </c>
      <c r="O1424">
        <v>141</v>
      </c>
      <c r="P1424">
        <v>1</v>
      </c>
      <c r="Q1424">
        <v>6</v>
      </c>
      <c r="R1424">
        <v>4</v>
      </c>
      <c r="S1424">
        <v>13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 t="s">
        <v>40</v>
      </c>
      <c r="AC1424" s="13">
        <f>SUM(Table13[[#This Row],[MntWines]:[MntGoldProds]])</f>
        <v>1033</v>
      </c>
      <c r="AD1424" s="13">
        <f>AVERAGE(Table13[[#This Row],[MntWines]:[MntGoldProds]])</f>
        <v>172.16666666666666</v>
      </c>
      <c r="AG1424">
        <f>SUM(Table13[[#This Row],[NumDealsPurchases]:[NumStorePurchases]])</f>
        <v>24</v>
      </c>
      <c r="AH1424" s="14">
        <f>44232-Table13[[#This Row],[Dt_Customer]]</f>
        <v>2687</v>
      </c>
      <c r="AJ1424" s="13">
        <f>Table13[[#This Row],[NumDealsPurchases]]/Table13[[#This Row],[Total Number of Purchases]]*100</f>
        <v>4.1666666666666661</v>
      </c>
      <c r="AK1424">
        <f>6-ROUNDUP(_xlfn.PERCENTRANK.INC(Table13[Recency],Table13[[#This Row],[Recency]])*5, 0)</f>
        <v>4</v>
      </c>
      <c r="AL1424" s="15">
        <f>ROUNDUP(_xlfn.PERCENTRANK.INC(Table13[Total Number of Purchases],Table13[[#This Row],[Total Number of Purchases]])*5,0)</f>
        <v>5</v>
      </c>
      <c r="AM1424" s="15">
        <f>ROUNDUP(_xlfn.PERCENTRANK.INC(Table13[Total Spend],Table13[[#This Row],[Total Spend]])*5,0)</f>
        <v>4</v>
      </c>
      <c r="AN1424" s="15" t="str">
        <f>Table13[[#This Row],[Recency Score]]&amp;Table13[[#This Row],[Frequency Score]]&amp;Table13[[#This Row],[Monetary Score]]</f>
        <v>454</v>
      </c>
      <c r="AO1424" s="15" t="str">
        <f>IF(AN1424="555","Champions",
IF(AND(LEFT(AN1424,1)="5", MID(AN1424,2,1)&gt;="3"),"Loyal Customers",
IF(MID(AN1424,2,1)="5","Frequent Buyers",
IF(RIGHT(AN1424,1)="5","Big Spenders",
IF(LEFT(AN1424,1)="4","Potential Loyalists",
IF(LEFT(AN1424,1)="3","Needs Attention",
IF(LEFT(AN1424,1)="2","About to Sleep",
IF(LEFT(AN1424,1)="1","Lost",
IF(LEFT(AN1424,1)&lt;="2","At Risk","Others")))))))))</f>
        <v>Frequent Buyers</v>
      </c>
    </row>
    <row r="1425" spans="1:41" x14ac:dyDescent="0.3">
      <c r="A1425">
        <v>7881</v>
      </c>
      <c r="B1425">
        <v>1946</v>
      </c>
      <c r="C1425" t="s">
        <v>41</v>
      </c>
      <c r="D1425" t="s">
        <v>33</v>
      </c>
      <c r="E1425">
        <v>66835</v>
      </c>
      <c r="F1425">
        <v>0</v>
      </c>
      <c r="G1425">
        <v>0</v>
      </c>
      <c r="H1425" s="1">
        <v>41545</v>
      </c>
      <c r="I1425">
        <v>21</v>
      </c>
      <c r="J1425">
        <v>620</v>
      </c>
      <c r="K1425">
        <v>26</v>
      </c>
      <c r="L1425">
        <v>195</v>
      </c>
      <c r="M1425">
        <v>34</v>
      </c>
      <c r="N1425">
        <v>17</v>
      </c>
      <c r="O1425">
        <v>141</v>
      </c>
      <c r="P1425">
        <v>1</v>
      </c>
      <c r="Q1425">
        <v>6</v>
      </c>
      <c r="R1425">
        <v>4</v>
      </c>
      <c r="S1425">
        <v>13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 t="s">
        <v>30</v>
      </c>
      <c r="AC1425" s="13">
        <f>SUM(Table13[[#This Row],[MntWines]:[MntGoldProds]])</f>
        <v>1033</v>
      </c>
      <c r="AD1425" s="13">
        <f>AVERAGE(Table13[[#This Row],[MntWines]:[MntGoldProds]])</f>
        <v>172.16666666666666</v>
      </c>
      <c r="AG1425">
        <f>SUM(Table13[[#This Row],[NumDealsPurchases]:[NumStorePurchases]])</f>
        <v>24</v>
      </c>
      <c r="AH1425" s="14">
        <f>44232-Table13[[#This Row],[Dt_Customer]]</f>
        <v>2687</v>
      </c>
      <c r="AJ1425" s="13">
        <f>Table13[[#This Row],[NumDealsPurchases]]/Table13[[#This Row],[Total Number of Purchases]]*100</f>
        <v>4.1666666666666661</v>
      </c>
      <c r="AK1425">
        <f>6-ROUNDUP(_xlfn.PERCENTRANK.INC(Table13[Recency],Table13[[#This Row],[Recency]])*5, 0)</f>
        <v>4</v>
      </c>
      <c r="AL1425" s="15">
        <f>ROUNDUP(_xlfn.PERCENTRANK.INC(Table13[Total Number of Purchases],Table13[[#This Row],[Total Number of Purchases]])*5,0)</f>
        <v>5</v>
      </c>
      <c r="AM1425" s="15">
        <f>ROUNDUP(_xlfn.PERCENTRANK.INC(Table13[Total Spend],Table13[[#This Row],[Total Spend]])*5,0)</f>
        <v>4</v>
      </c>
      <c r="AN1425" s="15" t="str">
        <f>Table13[[#This Row],[Recency Score]]&amp;Table13[[#This Row],[Frequency Score]]&amp;Table13[[#This Row],[Monetary Score]]</f>
        <v>454</v>
      </c>
      <c r="AO1425" s="15" t="str">
        <f>IF(AN1425="555","Champions",
IF(AND(LEFT(AN1425,1)="5", MID(AN1425,2,1)&gt;="3"),"Loyal Customers",
IF(MID(AN1425,2,1)="5","Frequent Buyers",
IF(RIGHT(AN1425,1)="5","Big Spenders",
IF(LEFT(AN1425,1)="4","Potential Loyalists",
IF(LEFT(AN1425,1)="3","Needs Attention",
IF(LEFT(AN1425,1)="2","About to Sleep",
IF(LEFT(AN1425,1)="1","Lost",
IF(LEFT(AN1425,1)&lt;="2","At Risk","Others")))))))))</f>
        <v>Frequent Buyers</v>
      </c>
    </row>
    <row r="1426" spans="1:41" x14ac:dyDescent="0.3">
      <c r="A1426">
        <v>1553</v>
      </c>
      <c r="B1426">
        <v>1946</v>
      </c>
      <c r="C1426" t="s">
        <v>28</v>
      </c>
      <c r="D1426" t="s">
        <v>35</v>
      </c>
      <c r="E1426">
        <v>82657</v>
      </c>
      <c r="F1426">
        <v>0</v>
      </c>
      <c r="G1426">
        <v>0</v>
      </c>
      <c r="H1426" s="1">
        <v>41544</v>
      </c>
      <c r="I1426">
        <v>71</v>
      </c>
      <c r="J1426">
        <v>966</v>
      </c>
      <c r="K1426">
        <v>168</v>
      </c>
      <c r="L1426">
        <v>672</v>
      </c>
      <c r="M1426">
        <v>246</v>
      </c>
      <c r="N1426">
        <v>105</v>
      </c>
      <c r="O1426">
        <v>126</v>
      </c>
      <c r="P1426">
        <v>1</v>
      </c>
      <c r="Q1426">
        <v>7</v>
      </c>
      <c r="R1426">
        <v>5</v>
      </c>
      <c r="S1426">
        <v>10</v>
      </c>
      <c r="T1426">
        <v>4</v>
      </c>
      <c r="U1426">
        <v>1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  <c r="AB1426" t="s">
        <v>39</v>
      </c>
      <c r="AC1426" s="13">
        <f>SUM(Table13[[#This Row],[MntWines]:[MntGoldProds]])</f>
        <v>2283</v>
      </c>
      <c r="AD1426" s="13">
        <f>AVERAGE(Table13[[#This Row],[MntWines]:[MntGoldProds]])</f>
        <v>380.5</v>
      </c>
      <c r="AG1426">
        <f>SUM(Table13[[#This Row],[NumDealsPurchases]:[NumStorePurchases]])</f>
        <v>23</v>
      </c>
      <c r="AH1426" s="14">
        <f>44232-Table13[[#This Row],[Dt_Customer]]</f>
        <v>2688</v>
      </c>
      <c r="AJ1426" s="13">
        <f>Table13[[#This Row],[NumDealsPurchases]]/Table13[[#This Row],[Total Number of Purchases]]*100</f>
        <v>4.3478260869565215</v>
      </c>
      <c r="AK1426">
        <f>6-ROUNDUP(_xlfn.PERCENTRANK.INC(Table13[Recency],Table13[[#This Row],[Recency]])*5, 0)</f>
        <v>2</v>
      </c>
      <c r="AL1426" s="15">
        <f>ROUNDUP(_xlfn.PERCENTRANK.INC(Table13[Total Number of Purchases],Table13[[#This Row],[Total Number of Purchases]])*5,0)</f>
        <v>5</v>
      </c>
      <c r="AM1426" s="15">
        <f>ROUNDUP(_xlfn.PERCENTRANK.INC(Table13[Total Spend],Table13[[#This Row],[Total Spend]])*5,0)</f>
        <v>5</v>
      </c>
      <c r="AN1426" s="15" t="str">
        <f>Table13[[#This Row],[Recency Score]]&amp;Table13[[#This Row],[Frequency Score]]&amp;Table13[[#This Row],[Monetary Score]]</f>
        <v>255</v>
      </c>
      <c r="AO1426" s="15" t="str">
        <f>IF(AN1426="555","Champions",
IF(AND(LEFT(AN1426,1)="5", MID(AN1426,2,1)&gt;="3"),"Loyal Customers",
IF(MID(AN1426,2,1)="5","Frequent Buyers",
IF(RIGHT(AN1426,1)="5","Big Spenders",
IF(LEFT(AN1426,1)="4","Potential Loyalists",
IF(LEFT(AN1426,1)="3","Needs Attention",
IF(LEFT(AN1426,1)="2","About to Sleep",
IF(LEFT(AN1426,1)="1","Lost",
IF(LEFT(AN1426,1)&lt;="2","At Risk","Others")))))))))</f>
        <v>Frequent Buyers</v>
      </c>
    </row>
    <row r="1427" spans="1:41" x14ac:dyDescent="0.3">
      <c r="A1427">
        <v>2304</v>
      </c>
      <c r="B1427">
        <v>1963</v>
      </c>
      <c r="C1427" t="s">
        <v>37</v>
      </c>
      <c r="D1427" t="s">
        <v>35</v>
      </c>
      <c r="E1427">
        <v>66313</v>
      </c>
      <c r="F1427">
        <v>0</v>
      </c>
      <c r="G1427">
        <v>1</v>
      </c>
      <c r="H1427" s="1">
        <v>41533</v>
      </c>
      <c r="I1427">
        <v>86</v>
      </c>
      <c r="J1427">
        <v>625</v>
      </c>
      <c r="K1427">
        <v>7</v>
      </c>
      <c r="L1427">
        <v>99</v>
      </c>
      <c r="M1427">
        <v>10</v>
      </c>
      <c r="N1427">
        <v>22</v>
      </c>
      <c r="O1427">
        <v>7</v>
      </c>
      <c r="P1427">
        <v>2</v>
      </c>
      <c r="Q1427">
        <v>6</v>
      </c>
      <c r="R1427">
        <v>3</v>
      </c>
      <c r="S1427">
        <v>12</v>
      </c>
      <c r="T1427">
        <v>4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 t="s">
        <v>43</v>
      </c>
      <c r="AC1427" s="13">
        <f>SUM(Table13[[#This Row],[MntWines]:[MntGoldProds]])</f>
        <v>770</v>
      </c>
      <c r="AD1427" s="13">
        <f>AVERAGE(Table13[[#This Row],[MntWines]:[MntGoldProds]])</f>
        <v>128.33333333333334</v>
      </c>
      <c r="AG1427">
        <f>SUM(Table13[[#This Row],[NumDealsPurchases]:[NumStorePurchases]])</f>
        <v>23</v>
      </c>
      <c r="AH1427" s="14">
        <f>44232-Table13[[#This Row],[Dt_Customer]]</f>
        <v>2699</v>
      </c>
      <c r="AJ1427" s="13">
        <f>Table13[[#This Row],[NumDealsPurchases]]/Table13[[#This Row],[Total Number of Purchases]]*100</f>
        <v>8.695652173913043</v>
      </c>
      <c r="AK1427">
        <f>6-ROUNDUP(_xlfn.PERCENTRANK.INC(Table13[Recency],Table13[[#This Row],[Recency]])*5, 0)</f>
        <v>1</v>
      </c>
      <c r="AL1427" s="15">
        <f>ROUNDUP(_xlfn.PERCENTRANK.INC(Table13[Total Number of Purchases],Table13[[#This Row],[Total Number of Purchases]])*5,0)</f>
        <v>5</v>
      </c>
      <c r="AM1427" s="15">
        <f>ROUNDUP(_xlfn.PERCENTRANK.INC(Table13[Total Spend],Table13[[#This Row],[Total Spend]])*5,0)</f>
        <v>4</v>
      </c>
      <c r="AN1427" s="15" t="str">
        <f>Table13[[#This Row],[Recency Score]]&amp;Table13[[#This Row],[Frequency Score]]&amp;Table13[[#This Row],[Monetary Score]]</f>
        <v>154</v>
      </c>
      <c r="AO1427" s="15" t="str">
        <f>IF(AN1427="555","Champions",
IF(AND(LEFT(AN1427,1)="5", MID(AN1427,2,1)&gt;="3"),"Loyal Customers",
IF(MID(AN1427,2,1)="5","Frequent Buyers",
IF(RIGHT(AN1427,1)="5","Big Spenders",
IF(LEFT(AN1427,1)="4","Potential Loyalists",
IF(LEFT(AN1427,1)="3","Needs Attention",
IF(LEFT(AN1427,1)="2","About to Sleep",
IF(LEFT(AN1427,1)="1","Lost",
IF(LEFT(AN1427,1)&lt;="2","At Risk","Others")))))))))</f>
        <v>Frequent Buyers</v>
      </c>
    </row>
    <row r="1428" spans="1:41" x14ac:dyDescent="0.3">
      <c r="A1428">
        <v>5407</v>
      </c>
      <c r="B1428">
        <v>1954</v>
      </c>
      <c r="C1428" t="s">
        <v>28</v>
      </c>
      <c r="D1428" t="s">
        <v>35</v>
      </c>
      <c r="E1428">
        <v>53103</v>
      </c>
      <c r="F1428">
        <v>0</v>
      </c>
      <c r="G1428">
        <v>1</v>
      </c>
      <c r="H1428" s="1">
        <v>41529</v>
      </c>
      <c r="I1428">
        <v>70</v>
      </c>
      <c r="J1428">
        <v>729</v>
      </c>
      <c r="K1428">
        <v>17</v>
      </c>
      <c r="L1428">
        <v>133</v>
      </c>
      <c r="M1428">
        <v>11</v>
      </c>
      <c r="N1428">
        <v>0</v>
      </c>
      <c r="O1428">
        <v>195</v>
      </c>
      <c r="P1428">
        <v>5</v>
      </c>
      <c r="Q1428">
        <v>10</v>
      </c>
      <c r="R1428">
        <v>6</v>
      </c>
      <c r="S1428">
        <v>7</v>
      </c>
      <c r="T1428">
        <v>7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 t="s">
        <v>43</v>
      </c>
      <c r="AC1428" s="13">
        <f>SUM(Table13[[#This Row],[MntWines]:[MntGoldProds]])</f>
        <v>1085</v>
      </c>
      <c r="AD1428" s="13">
        <f>AVERAGE(Table13[[#This Row],[MntWines]:[MntGoldProds]])</f>
        <v>180.83333333333334</v>
      </c>
      <c r="AG1428">
        <f>SUM(Table13[[#This Row],[NumDealsPurchases]:[NumStorePurchases]])</f>
        <v>28</v>
      </c>
      <c r="AH1428" s="14">
        <f>44232-Table13[[#This Row],[Dt_Customer]]</f>
        <v>2703</v>
      </c>
      <c r="AJ1428" s="13">
        <f>Table13[[#This Row],[NumDealsPurchases]]/Table13[[#This Row],[Total Number of Purchases]]*100</f>
        <v>17.857142857142858</v>
      </c>
      <c r="AK1428">
        <f>6-ROUNDUP(_xlfn.PERCENTRANK.INC(Table13[Recency],Table13[[#This Row],[Recency]])*5, 0)</f>
        <v>2</v>
      </c>
      <c r="AL1428" s="15">
        <f>ROUNDUP(_xlfn.PERCENTRANK.INC(Table13[Total Number of Purchases],Table13[[#This Row],[Total Number of Purchases]])*5,0)</f>
        <v>5</v>
      </c>
      <c r="AM1428" s="15">
        <f>ROUNDUP(_xlfn.PERCENTRANK.INC(Table13[Total Spend],Table13[[#This Row],[Total Spend]])*5,0)</f>
        <v>4</v>
      </c>
      <c r="AN1428" s="15" t="str">
        <f>Table13[[#This Row],[Recency Score]]&amp;Table13[[#This Row],[Frequency Score]]&amp;Table13[[#This Row],[Monetary Score]]</f>
        <v>254</v>
      </c>
      <c r="AO1428" s="15" t="str">
        <f>IF(AN1428="555","Champions",
IF(AND(LEFT(AN1428,1)="5", MID(AN1428,2,1)&gt;="3"),"Loyal Customers",
IF(MID(AN1428,2,1)="5","Frequent Buyers",
IF(RIGHT(AN1428,1)="5","Big Spenders",
IF(LEFT(AN1428,1)="4","Potential Loyalists",
IF(LEFT(AN1428,1)="3","Needs Attention",
IF(LEFT(AN1428,1)="2","About to Sleep",
IF(LEFT(AN1428,1)="1","Lost",
IF(LEFT(AN1428,1)&lt;="2","At Risk","Others")))))))))</f>
        <v>Frequent Buyers</v>
      </c>
    </row>
    <row r="1429" spans="1:41" x14ac:dyDescent="0.3">
      <c r="A1429">
        <v>2320</v>
      </c>
      <c r="B1429">
        <v>1978</v>
      </c>
      <c r="C1429" t="s">
        <v>38</v>
      </c>
      <c r="D1429" t="s">
        <v>33</v>
      </c>
      <c r="E1429">
        <v>47025</v>
      </c>
      <c r="F1429">
        <v>0</v>
      </c>
      <c r="G1429">
        <v>1</v>
      </c>
      <c r="H1429" s="1">
        <v>41529</v>
      </c>
      <c r="I1429">
        <v>98</v>
      </c>
      <c r="J1429">
        <v>508</v>
      </c>
      <c r="K1429">
        <v>11</v>
      </c>
      <c r="L1429">
        <v>59</v>
      </c>
      <c r="M1429">
        <v>23</v>
      </c>
      <c r="N1429">
        <v>5</v>
      </c>
      <c r="O1429">
        <v>29</v>
      </c>
      <c r="P1429">
        <v>5</v>
      </c>
      <c r="Q1429">
        <v>11</v>
      </c>
      <c r="R1429">
        <v>1</v>
      </c>
      <c r="S1429">
        <v>6</v>
      </c>
      <c r="T1429">
        <v>9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 t="s">
        <v>30</v>
      </c>
      <c r="AC1429" s="13">
        <f>SUM(Table13[[#This Row],[MntWines]:[MntGoldProds]])</f>
        <v>635</v>
      </c>
      <c r="AD1429" s="13">
        <f>AVERAGE(Table13[[#This Row],[MntWines]:[MntGoldProds]])</f>
        <v>105.83333333333333</v>
      </c>
      <c r="AG1429">
        <f>SUM(Table13[[#This Row],[NumDealsPurchases]:[NumStorePurchases]])</f>
        <v>23</v>
      </c>
      <c r="AH1429" s="14">
        <f>44232-Table13[[#This Row],[Dt_Customer]]</f>
        <v>2703</v>
      </c>
      <c r="AJ1429" s="13">
        <f>Table13[[#This Row],[NumDealsPurchases]]/Table13[[#This Row],[Total Number of Purchases]]*100</f>
        <v>21.739130434782609</v>
      </c>
      <c r="AK1429">
        <f>6-ROUNDUP(_xlfn.PERCENTRANK.INC(Table13[Recency],Table13[[#This Row],[Recency]])*5, 0)</f>
        <v>1</v>
      </c>
      <c r="AL1429" s="15">
        <f>ROUNDUP(_xlfn.PERCENTRANK.INC(Table13[Total Number of Purchases],Table13[[#This Row],[Total Number of Purchases]])*5,0)</f>
        <v>5</v>
      </c>
      <c r="AM1429" s="15">
        <f>ROUNDUP(_xlfn.PERCENTRANK.INC(Table13[Total Spend],Table13[[#This Row],[Total Spend]])*5,0)</f>
        <v>3</v>
      </c>
      <c r="AN1429" s="15" t="str">
        <f>Table13[[#This Row],[Recency Score]]&amp;Table13[[#This Row],[Frequency Score]]&amp;Table13[[#This Row],[Monetary Score]]</f>
        <v>153</v>
      </c>
      <c r="AO1429" s="15" t="str">
        <f>IF(AN1429="555","Champions",
IF(AND(LEFT(AN1429,1)="5", MID(AN1429,2,1)&gt;="3"),"Loyal Customers",
IF(MID(AN1429,2,1)="5","Frequent Buyers",
IF(RIGHT(AN1429,1)="5","Big Spenders",
IF(LEFT(AN1429,1)="4","Potential Loyalists",
IF(LEFT(AN1429,1)="3","Needs Attention",
IF(LEFT(AN1429,1)="2","About to Sleep",
IF(LEFT(AN1429,1)="1","Lost",
IF(LEFT(AN1429,1)&lt;="2","At Risk","Others")))))))))</f>
        <v>Frequent Buyers</v>
      </c>
    </row>
    <row r="1430" spans="1:41" x14ac:dyDescent="0.3">
      <c r="A1430">
        <v>10701</v>
      </c>
      <c r="B1430">
        <v>1973</v>
      </c>
      <c r="C1430" t="s">
        <v>28</v>
      </c>
      <c r="D1430" t="s">
        <v>33</v>
      </c>
      <c r="E1430">
        <v>65308</v>
      </c>
      <c r="F1430">
        <v>0</v>
      </c>
      <c r="G1430">
        <v>0</v>
      </c>
      <c r="H1430" s="1">
        <v>41528</v>
      </c>
      <c r="I1430">
        <v>60</v>
      </c>
      <c r="J1430">
        <v>713</v>
      </c>
      <c r="K1430">
        <v>0</v>
      </c>
      <c r="L1430">
        <v>264</v>
      </c>
      <c r="M1430">
        <v>120</v>
      </c>
      <c r="N1430">
        <v>80</v>
      </c>
      <c r="O1430">
        <v>34</v>
      </c>
      <c r="P1430">
        <v>1</v>
      </c>
      <c r="Q1430">
        <v>7</v>
      </c>
      <c r="R1430">
        <v>8</v>
      </c>
      <c r="S1430">
        <v>12</v>
      </c>
      <c r="T1430">
        <v>4</v>
      </c>
      <c r="U1430">
        <v>1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 t="s">
        <v>34</v>
      </c>
      <c r="AC1430" s="13">
        <f>SUM(Table13[[#This Row],[MntWines]:[MntGoldProds]])</f>
        <v>1211</v>
      </c>
      <c r="AD1430" s="13">
        <f>AVERAGE(Table13[[#This Row],[MntWines]:[MntGoldProds]])</f>
        <v>201.83333333333334</v>
      </c>
      <c r="AG1430">
        <f>SUM(Table13[[#This Row],[NumDealsPurchases]:[NumStorePurchases]])</f>
        <v>28</v>
      </c>
      <c r="AH1430" s="14">
        <f>44232-Table13[[#This Row],[Dt_Customer]]</f>
        <v>2704</v>
      </c>
      <c r="AJ1430" s="13">
        <f>Table13[[#This Row],[NumDealsPurchases]]/Table13[[#This Row],[Total Number of Purchases]]*100</f>
        <v>3.5714285714285712</v>
      </c>
      <c r="AK1430">
        <f>6-ROUNDUP(_xlfn.PERCENTRANK.INC(Table13[Recency],Table13[[#This Row],[Recency]])*5, 0)</f>
        <v>2</v>
      </c>
      <c r="AL1430" s="15">
        <f>ROUNDUP(_xlfn.PERCENTRANK.INC(Table13[Total Number of Purchases],Table13[[#This Row],[Total Number of Purchases]])*5,0)</f>
        <v>5</v>
      </c>
      <c r="AM1430" s="15">
        <f>ROUNDUP(_xlfn.PERCENTRANK.INC(Table13[Total Spend],Table13[[#This Row],[Total Spend]])*5,0)</f>
        <v>5</v>
      </c>
      <c r="AN1430" s="15" t="str">
        <f>Table13[[#This Row],[Recency Score]]&amp;Table13[[#This Row],[Frequency Score]]&amp;Table13[[#This Row],[Monetary Score]]</f>
        <v>255</v>
      </c>
      <c r="AO1430" s="15" t="str">
        <f>IF(AN1430="555","Champions",
IF(AND(LEFT(AN1430,1)="5", MID(AN1430,2,1)&gt;="3"),"Loyal Customers",
IF(MID(AN1430,2,1)="5","Frequent Buyers",
IF(RIGHT(AN1430,1)="5","Big Spenders",
IF(LEFT(AN1430,1)="4","Potential Loyalists",
IF(LEFT(AN1430,1)="3","Needs Attention",
IF(LEFT(AN1430,1)="2","About to Sleep",
IF(LEFT(AN1430,1)="1","Lost",
IF(LEFT(AN1430,1)&lt;="2","At Risk","Others")))))))))</f>
        <v>Frequent Buyers</v>
      </c>
    </row>
    <row r="1431" spans="1:41" x14ac:dyDescent="0.3">
      <c r="A1431">
        <v>10858</v>
      </c>
      <c r="B1431">
        <v>1975</v>
      </c>
      <c r="C1431" t="s">
        <v>28</v>
      </c>
      <c r="D1431" t="s">
        <v>35</v>
      </c>
      <c r="E1431">
        <v>76532</v>
      </c>
      <c r="F1431">
        <v>1</v>
      </c>
      <c r="G1431">
        <v>1</v>
      </c>
      <c r="H1431" s="1">
        <v>41526</v>
      </c>
      <c r="I1431">
        <v>38</v>
      </c>
      <c r="J1431">
        <v>355</v>
      </c>
      <c r="K1431">
        <v>30</v>
      </c>
      <c r="L1431">
        <v>177</v>
      </c>
      <c r="M1431">
        <v>90</v>
      </c>
      <c r="N1431">
        <v>138</v>
      </c>
      <c r="O1431">
        <v>30</v>
      </c>
      <c r="P1431">
        <v>4</v>
      </c>
      <c r="Q1431">
        <v>9</v>
      </c>
      <c r="R1431">
        <v>5</v>
      </c>
      <c r="S1431">
        <v>7</v>
      </c>
      <c r="T1431">
        <v>5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 t="s">
        <v>30</v>
      </c>
      <c r="AC1431" s="13">
        <f>SUM(Table13[[#This Row],[MntWines]:[MntGoldProds]])</f>
        <v>820</v>
      </c>
      <c r="AD1431" s="13">
        <f>AVERAGE(Table13[[#This Row],[MntWines]:[MntGoldProds]])</f>
        <v>136.66666666666666</v>
      </c>
      <c r="AG1431">
        <f>SUM(Table13[[#This Row],[NumDealsPurchases]:[NumStorePurchases]])</f>
        <v>25</v>
      </c>
      <c r="AH1431" s="14">
        <f>44232-Table13[[#This Row],[Dt_Customer]]</f>
        <v>2706</v>
      </c>
      <c r="AJ1431" s="13">
        <f>Table13[[#This Row],[NumDealsPurchases]]/Table13[[#This Row],[Total Number of Purchases]]*100</f>
        <v>16</v>
      </c>
      <c r="AK1431">
        <f>6-ROUNDUP(_xlfn.PERCENTRANK.INC(Table13[Recency],Table13[[#This Row],[Recency]])*5, 0)</f>
        <v>4</v>
      </c>
      <c r="AL1431" s="15">
        <f>ROUNDUP(_xlfn.PERCENTRANK.INC(Table13[Total Number of Purchases],Table13[[#This Row],[Total Number of Purchases]])*5,0)</f>
        <v>5</v>
      </c>
      <c r="AM1431" s="15">
        <f>ROUNDUP(_xlfn.PERCENTRANK.INC(Table13[Total Spend],Table13[[#This Row],[Total Spend]])*5,0)</f>
        <v>4</v>
      </c>
      <c r="AN1431" s="15" t="str">
        <f>Table13[[#This Row],[Recency Score]]&amp;Table13[[#This Row],[Frequency Score]]&amp;Table13[[#This Row],[Monetary Score]]</f>
        <v>454</v>
      </c>
      <c r="AO1431" s="15" t="str">
        <f>IF(AN1431="555","Champions",
IF(AND(LEFT(AN1431,1)="5", MID(AN1431,2,1)&gt;="3"),"Loyal Customers",
IF(MID(AN1431,2,1)="5","Frequent Buyers",
IF(RIGHT(AN1431,1)="5","Big Spenders",
IF(LEFT(AN1431,1)="4","Potential Loyalists",
IF(LEFT(AN1431,1)="3","Needs Attention",
IF(LEFT(AN1431,1)="2","About to Sleep",
IF(LEFT(AN1431,1)="1","Lost",
IF(LEFT(AN1431,1)&lt;="2","At Risk","Others")))))))))</f>
        <v>Frequent Buyers</v>
      </c>
    </row>
    <row r="1432" spans="1:41" x14ac:dyDescent="0.3">
      <c r="A1432">
        <v>17</v>
      </c>
      <c r="B1432">
        <v>1971</v>
      </c>
      <c r="C1432" t="s">
        <v>37</v>
      </c>
      <c r="D1432" t="s">
        <v>33</v>
      </c>
      <c r="E1432">
        <v>60491</v>
      </c>
      <c r="F1432">
        <v>0</v>
      </c>
      <c r="G1432">
        <v>1</v>
      </c>
      <c r="H1432" s="1">
        <v>41523</v>
      </c>
      <c r="I1432">
        <v>81</v>
      </c>
      <c r="J1432">
        <v>637</v>
      </c>
      <c r="K1432">
        <v>47</v>
      </c>
      <c r="L1432">
        <v>237</v>
      </c>
      <c r="M1432">
        <v>12</v>
      </c>
      <c r="N1432">
        <v>19</v>
      </c>
      <c r="O1432">
        <v>76</v>
      </c>
      <c r="P1432">
        <v>4</v>
      </c>
      <c r="Q1432">
        <v>6</v>
      </c>
      <c r="R1432">
        <v>11</v>
      </c>
      <c r="S1432">
        <v>7</v>
      </c>
      <c r="T1432">
        <v>5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 t="s">
        <v>30</v>
      </c>
      <c r="AC1432" s="13">
        <f>SUM(Table13[[#This Row],[MntWines]:[MntGoldProds]])</f>
        <v>1028</v>
      </c>
      <c r="AD1432" s="13">
        <f>AVERAGE(Table13[[#This Row],[MntWines]:[MntGoldProds]])</f>
        <v>171.33333333333334</v>
      </c>
      <c r="AG1432">
        <f>SUM(Table13[[#This Row],[NumDealsPurchases]:[NumStorePurchases]])</f>
        <v>28</v>
      </c>
      <c r="AH1432" s="14">
        <f>44232-Table13[[#This Row],[Dt_Customer]]</f>
        <v>2709</v>
      </c>
      <c r="AJ1432" s="13">
        <f>Table13[[#This Row],[NumDealsPurchases]]/Table13[[#This Row],[Total Number of Purchases]]*100</f>
        <v>14.285714285714285</v>
      </c>
      <c r="AK1432">
        <f>6-ROUNDUP(_xlfn.PERCENTRANK.INC(Table13[Recency],Table13[[#This Row],[Recency]])*5, 0)</f>
        <v>1</v>
      </c>
      <c r="AL1432" s="15">
        <f>ROUNDUP(_xlfn.PERCENTRANK.INC(Table13[Total Number of Purchases],Table13[[#This Row],[Total Number of Purchases]])*5,0)</f>
        <v>5</v>
      </c>
      <c r="AM1432" s="15">
        <f>ROUNDUP(_xlfn.PERCENTRANK.INC(Table13[Total Spend],Table13[[#This Row],[Total Spend]])*5,0)</f>
        <v>4</v>
      </c>
      <c r="AN1432" s="15" t="str">
        <f>Table13[[#This Row],[Recency Score]]&amp;Table13[[#This Row],[Frequency Score]]&amp;Table13[[#This Row],[Monetary Score]]</f>
        <v>154</v>
      </c>
      <c r="AO1432" s="15" t="str">
        <f>IF(AN1432="555","Champions",
IF(AND(LEFT(AN1432,1)="5", MID(AN1432,2,1)&gt;="3"),"Loyal Customers",
IF(MID(AN1432,2,1)="5","Frequent Buyers",
IF(RIGHT(AN1432,1)="5","Big Spenders",
IF(LEFT(AN1432,1)="4","Potential Loyalists",
IF(LEFT(AN1432,1)="3","Needs Attention",
IF(LEFT(AN1432,1)="2","About to Sleep",
IF(LEFT(AN1432,1)="1","Lost",
IF(LEFT(AN1432,1)&lt;="2","At Risk","Others")))))))))</f>
        <v>Frequent Buyers</v>
      </c>
    </row>
    <row r="1433" spans="1:41" x14ac:dyDescent="0.3">
      <c r="A1433">
        <v>3867</v>
      </c>
      <c r="B1433">
        <v>1947</v>
      </c>
      <c r="C1433" t="s">
        <v>37</v>
      </c>
      <c r="D1433" t="s">
        <v>35</v>
      </c>
      <c r="E1433">
        <v>73059</v>
      </c>
      <c r="F1433">
        <v>0</v>
      </c>
      <c r="G1433">
        <v>1</v>
      </c>
      <c r="H1433" s="1">
        <v>41517</v>
      </c>
      <c r="I1433">
        <v>36</v>
      </c>
      <c r="J1433">
        <v>410</v>
      </c>
      <c r="K1433">
        <v>112</v>
      </c>
      <c r="L1433">
        <v>420</v>
      </c>
      <c r="M1433">
        <v>0</v>
      </c>
      <c r="N1433">
        <v>82</v>
      </c>
      <c r="O1433">
        <v>71</v>
      </c>
      <c r="P1433">
        <v>1</v>
      </c>
      <c r="Q1433">
        <v>9</v>
      </c>
      <c r="R1433">
        <v>3</v>
      </c>
      <c r="S1433">
        <v>13</v>
      </c>
      <c r="T1433">
        <v>4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 t="s">
        <v>30</v>
      </c>
      <c r="AC1433" s="13">
        <f>SUM(Table13[[#This Row],[MntWines]:[MntGoldProds]])</f>
        <v>1095</v>
      </c>
      <c r="AD1433" s="13">
        <f>AVERAGE(Table13[[#This Row],[MntWines]:[MntGoldProds]])</f>
        <v>182.5</v>
      </c>
      <c r="AG1433">
        <f>SUM(Table13[[#This Row],[NumDealsPurchases]:[NumStorePurchases]])</f>
        <v>26</v>
      </c>
      <c r="AH1433" s="14">
        <f>44232-Table13[[#This Row],[Dt_Customer]]</f>
        <v>2715</v>
      </c>
      <c r="AJ1433" s="13">
        <f>Table13[[#This Row],[NumDealsPurchases]]/Table13[[#This Row],[Total Number of Purchases]]*100</f>
        <v>3.8461538461538463</v>
      </c>
      <c r="AK1433">
        <f>6-ROUNDUP(_xlfn.PERCENTRANK.INC(Table13[Recency],Table13[[#This Row],[Recency]])*5, 0)</f>
        <v>4</v>
      </c>
      <c r="AL1433" s="15">
        <f>ROUNDUP(_xlfn.PERCENTRANK.INC(Table13[Total Number of Purchases],Table13[[#This Row],[Total Number of Purchases]])*5,0)</f>
        <v>5</v>
      </c>
      <c r="AM1433" s="15">
        <f>ROUNDUP(_xlfn.PERCENTRANK.INC(Table13[Total Spend],Table13[[#This Row],[Total Spend]])*5,0)</f>
        <v>4</v>
      </c>
      <c r="AN1433" s="15" t="str">
        <f>Table13[[#This Row],[Recency Score]]&amp;Table13[[#This Row],[Frequency Score]]&amp;Table13[[#This Row],[Monetary Score]]</f>
        <v>454</v>
      </c>
      <c r="AO1433" s="15" t="str">
        <f>IF(AN1433="555","Champions",
IF(AND(LEFT(AN1433,1)="5", MID(AN1433,2,1)&gt;="3"),"Loyal Customers",
IF(MID(AN1433,2,1)="5","Frequent Buyers",
IF(RIGHT(AN1433,1)="5","Big Spenders",
IF(LEFT(AN1433,1)="4","Potential Loyalists",
IF(LEFT(AN1433,1)="3","Needs Attention",
IF(LEFT(AN1433,1)="2","About to Sleep",
IF(LEFT(AN1433,1)="1","Lost",
IF(LEFT(AN1433,1)&lt;="2","At Risk","Others")))))))))</f>
        <v>Frequent Buyers</v>
      </c>
    </row>
    <row r="1434" spans="1:41" x14ac:dyDescent="0.3">
      <c r="A1434">
        <v>3859</v>
      </c>
      <c r="B1434">
        <v>1947</v>
      </c>
      <c r="C1434" t="s">
        <v>37</v>
      </c>
      <c r="D1434" t="s">
        <v>35</v>
      </c>
      <c r="E1434">
        <v>73059</v>
      </c>
      <c r="F1434">
        <v>0</v>
      </c>
      <c r="G1434">
        <v>1</v>
      </c>
      <c r="H1434" s="1">
        <v>41517</v>
      </c>
      <c r="I1434">
        <v>36</v>
      </c>
      <c r="J1434">
        <v>410</v>
      </c>
      <c r="K1434">
        <v>112</v>
      </c>
      <c r="L1434">
        <v>420</v>
      </c>
      <c r="M1434">
        <v>0</v>
      </c>
      <c r="N1434">
        <v>82</v>
      </c>
      <c r="O1434">
        <v>71</v>
      </c>
      <c r="P1434">
        <v>1</v>
      </c>
      <c r="Q1434">
        <v>9</v>
      </c>
      <c r="R1434">
        <v>3</v>
      </c>
      <c r="S1434">
        <v>13</v>
      </c>
      <c r="T1434">
        <v>4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t="s">
        <v>43</v>
      </c>
      <c r="AC1434" s="13">
        <f>SUM(Table13[[#This Row],[MntWines]:[MntGoldProds]])</f>
        <v>1095</v>
      </c>
      <c r="AD1434" s="13">
        <f>AVERAGE(Table13[[#This Row],[MntWines]:[MntGoldProds]])</f>
        <v>182.5</v>
      </c>
      <c r="AG1434">
        <f>SUM(Table13[[#This Row],[NumDealsPurchases]:[NumStorePurchases]])</f>
        <v>26</v>
      </c>
      <c r="AH1434" s="14">
        <f>44232-Table13[[#This Row],[Dt_Customer]]</f>
        <v>2715</v>
      </c>
      <c r="AJ1434" s="13">
        <f>Table13[[#This Row],[NumDealsPurchases]]/Table13[[#This Row],[Total Number of Purchases]]*100</f>
        <v>3.8461538461538463</v>
      </c>
      <c r="AK1434">
        <f>6-ROUNDUP(_xlfn.PERCENTRANK.INC(Table13[Recency],Table13[[#This Row],[Recency]])*5, 0)</f>
        <v>4</v>
      </c>
      <c r="AL1434" s="15">
        <f>ROUNDUP(_xlfn.PERCENTRANK.INC(Table13[Total Number of Purchases],Table13[[#This Row],[Total Number of Purchases]])*5,0)</f>
        <v>5</v>
      </c>
      <c r="AM1434" s="15">
        <f>ROUNDUP(_xlfn.PERCENTRANK.INC(Table13[Total Spend],Table13[[#This Row],[Total Spend]])*5,0)</f>
        <v>4</v>
      </c>
      <c r="AN1434" s="15" t="str">
        <f>Table13[[#This Row],[Recency Score]]&amp;Table13[[#This Row],[Frequency Score]]&amp;Table13[[#This Row],[Monetary Score]]</f>
        <v>454</v>
      </c>
      <c r="AO1434" s="15" t="str">
        <f>IF(AN1434="555","Champions",
IF(AND(LEFT(AN1434,1)="5", MID(AN1434,2,1)&gt;="3"),"Loyal Customers",
IF(MID(AN1434,2,1)="5","Frequent Buyers",
IF(RIGHT(AN1434,1)="5","Big Spenders",
IF(LEFT(AN1434,1)="4","Potential Loyalists",
IF(LEFT(AN1434,1)="3","Needs Attention",
IF(LEFT(AN1434,1)="2","About to Sleep",
IF(LEFT(AN1434,1)="1","Lost",
IF(LEFT(AN1434,1)&lt;="2","At Risk","Others")))))))))</f>
        <v>Frequent Buyers</v>
      </c>
    </row>
    <row r="1435" spans="1:41" x14ac:dyDescent="0.3">
      <c r="A1435">
        <v>7832</v>
      </c>
      <c r="B1435">
        <v>1959</v>
      </c>
      <c r="C1435" t="s">
        <v>41</v>
      </c>
      <c r="D1435" t="s">
        <v>33</v>
      </c>
      <c r="E1435">
        <v>77520</v>
      </c>
      <c r="F1435">
        <v>0</v>
      </c>
      <c r="G1435">
        <v>1</v>
      </c>
      <c r="H1435" s="1">
        <v>41514</v>
      </c>
      <c r="I1435">
        <v>30</v>
      </c>
      <c r="J1435">
        <v>940</v>
      </c>
      <c r="K1435">
        <v>44</v>
      </c>
      <c r="L1435">
        <v>396</v>
      </c>
      <c r="M1435">
        <v>0</v>
      </c>
      <c r="N1435">
        <v>88</v>
      </c>
      <c r="O1435">
        <v>58</v>
      </c>
      <c r="P1435">
        <v>1</v>
      </c>
      <c r="Q1435">
        <v>8</v>
      </c>
      <c r="R1435">
        <v>7</v>
      </c>
      <c r="S1435">
        <v>7</v>
      </c>
      <c r="T1435">
        <v>4</v>
      </c>
      <c r="U1435">
        <v>1</v>
      </c>
      <c r="V1435">
        <v>0</v>
      </c>
      <c r="W1435">
        <v>1</v>
      </c>
      <c r="X1435">
        <v>0</v>
      </c>
      <c r="Y1435">
        <v>1</v>
      </c>
      <c r="Z1435">
        <v>1</v>
      </c>
      <c r="AA1435">
        <v>0</v>
      </c>
      <c r="AB1435" t="s">
        <v>30</v>
      </c>
      <c r="AC1435" s="13">
        <f>SUM(Table13[[#This Row],[MntWines]:[MntGoldProds]])</f>
        <v>1526</v>
      </c>
      <c r="AD1435" s="13">
        <f>AVERAGE(Table13[[#This Row],[MntWines]:[MntGoldProds]])</f>
        <v>254.33333333333334</v>
      </c>
      <c r="AG1435">
        <f>SUM(Table13[[#This Row],[NumDealsPurchases]:[NumStorePurchases]])</f>
        <v>23</v>
      </c>
      <c r="AH1435" s="14">
        <f>44232-Table13[[#This Row],[Dt_Customer]]</f>
        <v>2718</v>
      </c>
      <c r="AJ1435" s="13">
        <f>Table13[[#This Row],[NumDealsPurchases]]/Table13[[#This Row],[Total Number of Purchases]]*100</f>
        <v>4.3478260869565215</v>
      </c>
      <c r="AK1435">
        <f>6-ROUNDUP(_xlfn.PERCENTRANK.INC(Table13[Recency],Table13[[#This Row],[Recency]])*5, 0)</f>
        <v>4</v>
      </c>
      <c r="AL1435" s="15">
        <f>ROUNDUP(_xlfn.PERCENTRANK.INC(Table13[Total Number of Purchases],Table13[[#This Row],[Total Number of Purchases]])*5,0)</f>
        <v>5</v>
      </c>
      <c r="AM1435" s="15">
        <f>ROUNDUP(_xlfn.PERCENTRANK.INC(Table13[Total Spend],Table13[[#This Row],[Total Spend]])*5,0)</f>
        <v>5</v>
      </c>
      <c r="AN1435" s="15" t="str">
        <f>Table13[[#This Row],[Recency Score]]&amp;Table13[[#This Row],[Frequency Score]]&amp;Table13[[#This Row],[Monetary Score]]</f>
        <v>455</v>
      </c>
      <c r="AO1435" s="15" t="str">
        <f>IF(AN1435="555","Champions",
IF(AND(LEFT(AN1435,1)="5", MID(AN1435,2,1)&gt;="3"),"Loyal Customers",
IF(MID(AN1435,2,1)="5","Frequent Buyers",
IF(RIGHT(AN1435,1)="5","Big Spenders",
IF(LEFT(AN1435,1)="4","Potential Loyalists",
IF(LEFT(AN1435,1)="3","Needs Attention",
IF(LEFT(AN1435,1)="2","About to Sleep",
IF(LEFT(AN1435,1)="1","Lost",
IF(LEFT(AN1435,1)&lt;="2","At Risk","Others")))))))))</f>
        <v>Frequent Buyers</v>
      </c>
    </row>
    <row r="1436" spans="1:41" x14ac:dyDescent="0.3">
      <c r="A1436">
        <v>2937</v>
      </c>
      <c r="B1436">
        <v>1974</v>
      </c>
      <c r="C1436" t="s">
        <v>37</v>
      </c>
      <c r="D1436" t="s">
        <v>31</v>
      </c>
      <c r="E1436">
        <v>68352</v>
      </c>
      <c r="F1436">
        <v>0</v>
      </c>
      <c r="G1436">
        <v>1</v>
      </c>
      <c r="H1436" s="1">
        <v>41514</v>
      </c>
      <c r="I1436">
        <v>47</v>
      </c>
      <c r="J1436">
        <v>614</v>
      </c>
      <c r="K1436">
        <v>16</v>
      </c>
      <c r="L1436">
        <v>132</v>
      </c>
      <c r="M1436">
        <v>43</v>
      </c>
      <c r="N1436">
        <v>33</v>
      </c>
      <c r="O1436">
        <v>33</v>
      </c>
      <c r="P1436">
        <v>3</v>
      </c>
      <c r="Q1436">
        <v>8</v>
      </c>
      <c r="R1436">
        <v>5</v>
      </c>
      <c r="S1436">
        <v>9</v>
      </c>
      <c r="T1436">
        <v>6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 t="s">
        <v>32</v>
      </c>
      <c r="AC1436" s="13">
        <f>SUM(Table13[[#This Row],[MntWines]:[MntGoldProds]])</f>
        <v>871</v>
      </c>
      <c r="AD1436" s="13">
        <f>AVERAGE(Table13[[#This Row],[MntWines]:[MntGoldProds]])</f>
        <v>145.16666666666666</v>
      </c>
      <c r="AG1436">
        <f>SUM(Table13[[#This Row],[NumDealsPurchases]:[NumStorePurchases]])</f>
        <v>25</v>
      </c>
      <c r="AH1436" s="14">
        <f>44232-Table13[[#This Row],[Dt_Customer]]</f>
        <v>2718</v>
      </c>
      <c r="AJ1436" s="13">
        <f>Table13[[#This Row],[NumDealsPurchases]]/Table13[[#This Row],[Total Number of Purchases]]*100</f>
        <v>12</v>
      </c>
      <c r="AK1436">
        <f>6-ROUNDUP(_xlfn.PERCENTRANK.INC(Table13[Recency],Table13[[#This Row],[Recency]])*5, 0)</f>
        <v>3</v>
      </c>
      <c r="AL1436" s="15">
        <f>ROUNDUP(_xlfn.PERCENTRANK.INC(Table13[Total Number of Purchases],Table13[[#This Row],[Total Number of Purchases]])*5,0)</f>
        <v>5</v>
      </c>
      <c r="AM1436" s="15">
        <f>ROUNDUP(_xlfn.PERCENTRANK.INC(Table13[Total Spend],Table13[[#This Row],[Total Spend]])*5,0)</f>
        <v>4</v>
      </c>
      <c r="AN1436" s="15" t="str">
        <f>Table13[[#This Row],[Recency Score]]&amp;Table13[[#This Row],[Frequency Score]]&amp;Table13[[#This Row],[Monetary Score]]</f>
        <v>354</v>
      </c>
      <c r="AO1436" s="15" t="str">
        <f>IF(AN1436="555","Champions",
IF(AND(LEFT(AN1436,1)="5", MID(AN1436,2,1)&gt;="3"),"Loyal Customers",
IF(MID(AN1436,2,1)="5","Frequent Buyers",
IF(RIGHT(AN1436,1)="5","Big Spenders",
IF(LEFT(AN1436,1)="4","Potential Loyalists",
IF(LEFT(AN1436,1)="3","Needs Attention",
IF(LEFT(AN1436,1)="2","About to Sleep",
IF(LEFT(AN1436,1)="1","Lost",
IF(LEFT(AN1436,1)&lt;="2","At Risk","Others")))))))))</f>
        <v>Frequent Buyers</v>
      </c>
    </row>
    <row r="1437" spans="1:41" x14ac:dyDescent="0.3">
      <c r="A1437">
        <v>9855</v>
      </c>
      <c r="B1437">
        <v>1952</v>
      </c>
      <c r="C1437" t="s">
        <v>37</v>
      </c>
      <c r="D1437" t="s">
        <v>31</v>
      </c>
      <c r="E1437">
        <v>62000</v>
      </c>
      <c r="F1437">
        <v>0</v>
      </c>
      <c r="G1437">
        <v>1</v>
      </c>
      <c r="H1437" s="1">
        <v>41511</v>
      </c>
      <c r="I1437">
        <v>25</v>
      </c>
      <c r="J1437">
        <v>899</v>
      </c>
      <c r="K1437">
        <v>0</v>
      </c>
      <c r="L1437">
        <v>101</v>
      </c>
      <c r="M1437">
        <v>0</v>
      </c>
      <c r="N1437">
        <v>0</v>
      </c>
      <c r="O1437">
        <v>20</v>
      </c>
      <c r="P1437">
        <v>1</v>
      </c>
      <c r="Q1437">
        <v>6</v>
      </c>
      <c r="R1437">
        <v>6</v>
      </c>
      <c r="S1437">
        <v>13</v>
      </c>
      <c r="T1437">
        <v>4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 t="s">
        <v>30</v>
      </c>
      <c r="AC1437" s="13">
        <f>SUM(Table13[[#This Row],[MntWines]:[MntGoldProds]])</f>
        <v>1020</v>
      </c>
      <c r="AD1437" s="13">
        <f>AVERAGE(Table13[[#This Row],[MntWines]:[MntGoldProds]])</f>
        <v>170</v>
      </c>
      <c r="AG1437">
        <f>SUM(Table13[[#This Row],[NumDealsPurchases]:[NumStorePurchases]])</f>
        <v>26</v>
      </c>
      <c r="AH1437" s="14">
        <f>44232-Table13[[#This Row],[Dt_Customer]]</f>
        <v>2721</v>
      </c>
      <c r="AJ1437" s="13">
        <f>Table13[[#This Row],[NumDealsPurchases]]/Table13[[#This Row],[Total Number of Purchases]]*100</f>
        <v>3.8461538461538463</v>
      </c>
      <c r="AK1437">
        <f>6-ROUNDUP(_xlfn.PERCENTRANK.INC(Table13[Recency],Table13[[#This Row],[Recency]])*5, 0)</f>
        <v>4</v>
      </c>
      <c r="AL1437" s="15">
        <f>ROUNDUP(_xlfn.PERCENTRANK.INC(Table13[Total Number of Purchases],Table13[[#This Row],[Total Number of Purchases]])*5,0)</f>
        <v>5</v>
      </c>
      <c r="AM1437" s="15">
        <f>ROUNDUP(_xlfn.PERCENTRANK.INC(Table13[Total Spend],Table13[[#This Row],[Total Spend]])*5,0)</f>
        <v>4</v>
      </c>
      <c r="AN1437" s="15" t="str">
        <f>Table13[[#This Row],[Recency Score]]&amp;Table13[[#This Row],[Frequency Score]]&amp;Table13[[#This Row],[Monetary Score]]</f>
        <v>454</v>
      </c>
      <c r="AO1437" s="15" t="str">
        <f>IF(AN1437="555","Champions",
IF(AND(LEFT(AN1437,1)="5", MID(AN1437,2,1)&gt;="3"),"Loyal Customers",
IF(MID(AN1437,2,1)="5","Frequent Buyers",
IF(RIGHT(AN1437,1)="5","Big Spenders",
IF(LEFT(AN1437,1)="4","Potential Loyalists",
IF(LEFT(AN1437,1)="3","Needs Attention",
IF(LEFT(AN1437,1)="2","About to Sleep",
IF(LEFT(AN1437,1)="1","Lost",
IF(LEFT(AN1437,1)&lt;="2","At Risk","Others")))))))))</f>
        <v>Frequent Buyers</v>
      </c>
    </row>
    <row r="1438" spans="1:41" x14ac:dyDescent="0.3">
      <c r="A1438">
        <v>6203</v>
      </c>
      <c r="B1438">
        <v>1947</v>
      </c>
      <c r="C1438" t="s">
        <v>28</v>
      </c>
      <c r="D1438" t="s">
        <v>35</v>
      </c>
      <c r="E1438">
        <v>74485</v>
      </c>
      <c r="F1438">
        <v>0</v>
      </c>
      <c r="G1438">
        <v>0</v>
      </c>
      <c r="H1438" s="1">
        <v>41510</v>
      </c>
      <c r="I1438">
        <v>58</v>
      </c>
      <c r="J1438">
        <v>499</v>
      </c>
      <c r="K1438">
        <v>149</v>
      </c>
      <c r="L1438">
        <v>815</v>
      </c>
      <c r="M1438">
        <v>173</v>
      </c>
      <c r="N1438">
        <v>49</v>
      </c>
      <c r="O1438">
        <v>49</v>
      </c>
      <c r="P1438">
        <v>1</v>
      </c>
      <c r="Q1438">
        <v>6</v>
      </c>
      <c r="R1438">
        <v>7</v>
      </c>
      <c r="S1438">
        <v>12</v>
      </c>
      <c r="T1438">
        <v>3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 t="s">
        <v>30</v>
      </c>
      <c r="AC1438" s="13">
        <f>SUM(Table13[[#This Row],[MntWines]:[MntGoldProds]])</f>
        <v>1734</v>
      </c>
      <c r="AD1438" s="13">
        <f>AVERAGE(Table13[[#This Row],[MntWines]:[MntGoldProds]])</f>
        <v>289</v>
      </c>
      <c r="AG1438">
        <f>SUM(Table13[[#This Row],[NumDealsPurchases]:[NumStorePurchases]])</f>
        <v>26</v>
      </c>
      <c r="AH1438" s="14">
        <f>44232-Table13[[#This Row],[Dt_Customer]]</f>
        <v>2722</v>
      </c>
      <c r="AJ1438" s="13">
        <f>Table13[[#This Row],[NumDealsPurchases]]/Table13[[#This Row],[Total Number of Purchases]]*100</f>
        <v>3.8461538461538463</v>
      </c>
      <c r="AK1438">
        <f>6-ROUNDUP(_xlfn.PERCENTRANK.INC(Table13[Recency],Table13[[#This Row],[Recency]])*5, 0)</f>
        <v>3</v>
      </c>
      <c r="AL1438" s="15">
        <f>ROUNDUP(_xlfn.PERCENTRANK.INC(Table13[Total Number of Purchases],Table13[[#This Row],[Total Number of Purchases]])*5,0)</f>
        <v>5</v>
      </c>
      <c r="AM1438" s="15">
        <f>ROUNDUP(_xlfn.PERCENTRANK.INC(Table13[Total Spend],Table13[[#This Row],[Total Spend]])*5,0)</f>
        <v>5</v>
      </c>
      <c r="AN1438" s="15" t="str">
        <f>Table13[[#This Row],[Recency Score]]&amp;Table13[[#This Row],[Frequency Score]]&amp;Table13[[#This Row],[Monetary Score]]</f>
        <v>355</v>
      </c>
      <c r="AO1438" s="15" t="str">
        <f>IF(AN1438="555","Champions",
IF(AND(LEFT(AN1438,1)="5", MID(AN1438,2,1)&gt;="3"),"Loyal Customers",
IF(MID(AN1438,2,1)="5","Frequent Buyers",
IF(RIGHT(AN1438,1)="5","Big Spenders",
IF(LEFT(AN1438,1)="4","Potential Loyalists",
IF(LEFT(AN1438,1)="3","Needs Attention",
IF(LEFT(AN1438,1)="2","About to Sleep",
IF(LEFT(AN1438,1)="1","Lost",
IF(LEFT(AN1438,1)&lt;="2","At Risk","Others")))))))))</f>
        <v>Frequent Buyers</v>
      </c>
    </row>
    <row r="1439" spans="1:41" x14ac:dyDescent="0.3">
      <c r="A1439">
        <v>2797</v>
      </c>
      <c r="B1439">
        <v>1977</v>
      </c>
      <c r="C1439" t="s">
        <v>28</v>
      </c>
      <c r="D1439" t="s">
        <v>33</v>
      </c>
      <c r="E1439">
        <v>72117</v>
      </c>
      <c r="F1439">
        <v>0</v>
      </c>
      <c r="G1439">
        <v>1</v>
      </c>
      <c r="H1439" s="1">
        <v>41506</v>
      </c>
      <c r="I1439">
        <v>34</v>
      </c>
      <c r="J1439">
        <v>707</v>
      </c>
      <c r="K1439">
        <v>20</v>
      </c>
      <c r="L1439">
        <v>171</v>
      </c>
      <c r="M1439">
        <v>65</v>
      </c>
      <c r="N1439">
        <v>60</v>
      </c>
      <c r="O1439">
        <v>50</v>
      </c>
      <c r="P1439">
        <v>1</v>
      </c>
      <c r="Q1439">
        <v>9</v>
      </c>
      <c r="R1439">
        <v>7</v>
      </c>
      <c r="S1439">
        <v>9</v>
      </c>
      <c r="T1439">
        <v>5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 t="s">
        <v>30</v>
      </c>
      <c r="AC1439" s="13">
        <f>SUM(Table13[[#This Row],[MntWines]:[MntGoldProds]])</f>
        <v>1073</v>
      </c>
      <c r="AD1439" s="13">
        <f>AVERAGE(Table13[[#This Row],[MntWines]:[MntGoldProds]])</f>
        <v>178.83333333333334</v>
      </c>
      <c r="AG1439">
        <f>SUM(Table13[[#This Row],[NumDealsPurchases]:[NumStorePurchases]])</f>
        <v>26</v>
      </c>
      <c r="AH1439" s="14">
        <f>44232-Table13[[#This Row],[Dt_Customer]]</f>
        <v>2726</v>
      </c>
      <c r="AJ1439" s="13">
        <f>Table13[[#This Row],[NumDealsPurchases]]/Table13[[#This Row],[Total Number of Purchases]]*100</f>
        <v>3.8461538461538463</v>
      </c>
      <c r="AK1439">
        <f>6-ROUNDUP(_xlfn.PERCENTRANK.INC(Table13[Recency],Table13[[#This Row],[Recency]])*5, 0)</f>
        <v>4</v>
      </c>
      <c r="AL1439" s="15">
        <f>ROUNDUP(_xlfn.PERCENTRANK.INC(Table13[Total Number of Purchases],Table13[[#This Row],[Total Number of Purchases]])*5,0)</f>
        <v>5</v>
      </c>
      <c r="AM1439" s="15">
        <f>ROUNDUP(_xlfn.PERCENTRANK.INC(Table13[Total Spend],Table13[[#This Row],[Total Spend]])*5,0)</f>
        <v>4</v>
      </c>
      <c r="AN1439" s="15" t="str">
        <f>Table13[[#This Row],[Recency Score]]&amp;Table13[[#This Row],[Frequency Score]]&amp;Table13[[#This Row],[Monetary Score]]</f>
        <v>454</v>
      </c>
      <c r="AO1439" s="15" t="str">
        <f>IF(AN1439="555","Champions",
IF(AND(LEFT(AN1439,1)="5", MID(AN1439,2,1)&gt;="3"),"Loyal Customers",
IF(MID(AN1439,2,1)="5","Frequent Buyers",
IF(RIGHT(AN1439,1)="5","Big Spenders",
IF(LEFT(AN1439,1)="4","Potential Loyalists",
IF(LEFT(AN1439,1)="3","Needs Attention",
IF(LEFT(AN1439,1)="2","About to Sleep",
IF(LEFT(AN1439,1)="1","Lost",
IF(LEFT(AN1439,1)&lt;="2","At Risk","Others")))))))))</f>
        <v>Frequent Buyers</v>
      </c>
    </row>
    <row r="1440" spans="1:41" x14ac:dyDescent="0.3">
      <c r="A1440">
        <v>10489</v>
      </c>
      <c r="B1440">
        <v>1973</v>
      </c>
      <c r="C1440" t="s">
        <v>28</v>
      </c>
      <c r="D1440" t="s">
        <v>33</v>
      </c>
      <c r="E1440">
        <v>92955</v>
      </c>
      <c r="F1440">
        <v>0</v>
      </c>
      <c r="G1440">
        <v>0</v>
      </c>
      <c r="H1440" s="1">
        <v>41505</v>
      </c>
      <c r="I1440">
        <v>35</v>
      </c>
      <c r="J1440">
        <v>693</v>
      </c>
      <c r="K1440">
        <v>21</v>
      </c>
      <c r="L1440">
        <v>925</v>
      </c>
      <c r="M1440">
        <v>31</v>
      </c>
      <c r="N1440">
        <v>24</v>
      </c>
      <c r="O1440">
        <v>84</v>
      </c>
      <c r="P1440">
        <v>1</v>
      </c>
      <c r="Q1440">
        <v>6</v>
      </c>
      <c r="R1440">
        <v>7</v>
      </c>
      <c r="S1440">
        <v>9</v>
      </c>
      <c r="T1440">
        <v>2</v>
      </c>
      <c r="U1440">
        <v>1</v>
      </c>
      <c r="V1440">
        <v>0</v>
      </c>
      <c r="W1440">
        <v>0</v>
      </c>
      <c r="X1440">
        <v>0</v>
      </c>
      <c r="Y1440">
        <v>1</v>
      </c>
      <c r="Z1440">
        <v>1</v>
      </c>
      <c r="AA1440">
        <v>0</v>
      </c>
      <c r="AB1440" t="s">
        <v>43</v>
      </c>
      <c r="AC1440" s="13">
        <f>SUM(Table13[[#This Row],[MntWines]:[MntGoldProds]])</f>
        <v>1778</v>
      </c>
      <c r="AD1440" s="13">
        <f>AVERAGE(Table13[[#This Row],[MntWines]:[MntGoldProds]])</f>
        <v>296.33333333333331</v>
      </c>
      <c r="AG1440">
        <f>SUM(Table13[[#This Row],[NumDealsPurchases]:[NumStorePurchases]])</f>
        <v>23</v>
      </c>
      <c r="AH1440" s="14">
        <f>44232-Table13[[#This Row],[Dt_Customer]]</f>
        <v>2727</v>
      </c>
      <c r="AJ1440" s="13">
        <f>Table13[[#This Row],[NumDealsPurchases]]/Table13[[#This Row],[Total Number of Purchases]]*100</f>
        <v>4.3478260869565215</v>
      </c>
      <c r="AK1440">
        <f>6-ROUNDUP(_xlfn.PERCENTRANK.INC(Table13[Recency],Table13[[#This Row],[Recency]])*5, 0)</f>
        <v>4</v>
      </c>
      <c r="AL1440" s="15">
        <f>ROUNDUP(_xlfn.PERCENTRANK.INC(Table13[Total Number of Purchases],Table13[[#This Row],[Total Number of Purchases]])*5,0)</f>
        <v>5</v>
      </c>
      <c r="AM1440" s="15">
        <f>ROUNDUP(_xlfn.PERCENTRANK.INC(Table13[Total Spend],Table13[[#This Row],[Total Spend]])*5,0)</f>
        <v>5</v>
      </c>
      <c r="AN1440" s="15" t="str">
        <f>Table13[[#This Row],[Recency Score]]&amp;Table13[[#This Row],[Frequency Score]]&amp;Table13[[#This Row],[Monetary Score]]</f>
        <v>455</v>
      </c>
      <c r="AO1440" s="15" t="str">
        <f>IF(AN1440="555","Champions",
IF(AND(LEFT(AN1440,1)="5", MID(AN1440,2,1)&gt;="3"),"Loyal Customers",
IF(MID(AN1440,2,1)="5","Frequent Buyers",
IF(RIGHT(AN1440,1)="5","Big Spenders",
IF(LEFT(AN1440,1)="4","Potential Loyalists",
IF(LEFT(AN1440,1)="3","Needs Attention",
IF(LEFT(AN1440,1)="2","About to Sleep",
IF(LEFT(AN1440,1)="1","Lost",
IF(LEFT(AN1440,1)&lt;="2","At Risk","Others")))))))))</f>
        <v>Frequent Buyers</v>
      </c>
    </row>
    <row r="1441" spans="1:41" x14ac:dyDescent="0.3">
      <c r="A1441">
        <v>9483</v>
      </c>
      <c r="B1441">
        <v>1959</v>
      </c>
      <c r="C1441" t="s">
        <v>28</v>
      </c>
      <c r="D1441" t="s">
        <v>35</v>
      </c>
      <c r="E1441">
        <v>57957</v>
      </c>
      <c r="F1441">
        <v>0</v>
      </c>
      <c r="G1441">
        <v>1</v>
      </c>
      <c r="H1441" s="1">
        <v>41505</v>
      </c>
      <c r="I1441">
        <v>24</v>
      </c>
      <c r="J1441">
        <v>290</v>
      </c>
      <c r="K1441">
        <v>59</v>
      </c>
      <c r="L1441">
        <v>177</v>
      </c>
      <c r="M1441">
        <v>77</v>
      </c>
      <c r="N1441">
        <v>5</v>
      </c>
      <c r="O1441">
        <v>29</v>
      </c>
      <c r="P1441">
        <v>7</v>
      </c>
      <c r="Q1441">
        <v>4</v>
      </c>
      <c r="R1441">
        <v>6</v>
      </c>
      <c r="S1441">
        <v>8</v>
      </c>
      <c r="T1441">
        <v>3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 t="s">
        <v>32</v>
      </c>
      <c r="AC1441" s="13">
        <f>SUM(Table13[[#This Row],[MntWines]:[MntGoldProds]])</f>
        <v>637</v>
      </c>
      <c r="AD1441" s="13">
        <f>AVERAGE(Table13[[#This Row],[MntWines]:[MntGoldProds]])</f>
        <v>106.16666666666667</v>
      </c>
      <c r="AG1441">
        <f>SUM(Table13[[#This Row],[NumDealsPurchases]:[NumStorePurchases]])</f>
        <v>25</v>
      </c>
      <c r="AH1441" s="14">
        <f>44232-Table13[[#This Row],[Dt_Customer]]</f>
        <v>2727</v>
      </c>
      <c r="AJ1441" s="13">
        <f>Table13[[#This Row],[NumDealsPurchases]]/Table13[[#This Row],[Total Number of Purchases]]*100</f>
        <v>28.000000000000004</v>
      </c>
      <c r="AK1441">
        <f>6-ROUNDUP(_xlfn.PERCENTRANK.INC(Table13[Recency],Table13[[#This Row],[Recency]])*5, 0)</f>
        <v>4</v>
      </c>
      <c r="AL1441" s="15">
        <f>ROUNDUP(_xlfn.PERCENTRANK.INC(Table13[Total Number of Purchases],Table13[[#This Row],[Total Number of Purchases]])*5,0)</f>
        <v>5</v>
      </c>
      <c r="AM1441" s="15">
        <f>ROUNDUP(_xlfn.PERCENTRANK.INC(Table13[Total Spend],Table13[[#This Row],[Total Spend]])*5,0)</f>
        <v>4</v>
      </c>
      <c r="AN1441" s="15" t="str">
        <f>Table13[[#This Row],[Recency Score]]&amp;Table13[[#This Row],[Frequency Score]]&amp;Table13[[#This Row],[Monetary Score]]</f>
        <v>454</v>
      </c>
      <c r="AO1441" s="15" t="str">
        <f>IF(AN1441="555","Champions",
IF(AND(LEFT(AN1441,1)="5", MID(AN1441,2,1)&gt;="3"),"Loyal Customers",
IF(MID(AN1441,2,1)="5","Frequent Buyers",
IF(RIGHT(AN1441,1)="5","Big Spenders",
IF(LEFT(AN1441,1)="4","Potential Loyalists",
IF(LEFT(AN1441,1)="3","Needs Attention",
IF(LEFT(AN1441,1)="2","About to Sleep",
IF(LEFT(AN1441,1)="1","Lost",
IF(LEFT(AN1441,1)&lt;="2","At Risk","Others")))))))))</f>
        <v>Frequent Buyers</v>
      </c>
    </row>
    <row r="1442" spans="1:41" x14ac:dyDescent="0.3">
      <c r="A1442">
        <v>2147</v>
      </c>
      <c r="B1442">
        <v>1969</v>
      </c>
      <c r="C1442" t="s">
        <v>28</v>
      </c>
      <c r="D1442" t="s">
        <v>35</v>
      </c>
      <c r="E1442">
        <v>76653</v>
      </c>
      <c r="F1442">
        <v>0</v>
      </c>
      <c r="G1442">
        <v>0</v>
      </c>
      <c r="H1442" s="1">
        <v>41502</v>
      </c>
      <c r="I1442">
        <v>91</v>
      </c>
      <c r="J1442">
        <v>736</v>
      </c>
      <c r="K1442">
        <v>63</v>
      </c>
      <c r="L1442">
        <v>946</v>
      </c>
      <c r="M1442">
        <v>219</v>
      </c>
      <c r="N1442">
        <v>189</v>
      </c>
      <c r="O1442">
        <v>126</v>
      </c>
      <c r="P1442">
        <v>1</v>
      </c>
      <c r="Q1442">
        <v>4</v>
      </c>
      <c r="R1442">
        <v>7</v>
      </c>
      <c r="S1442">
        <v>11</v>
      </c>
      <c r="T1442">
        <v>2</v>
      </c>
      <c r="U1442">
        <v>1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 t="s">
        <v>30</v>
      </c>
      <c r="AC1442" s="13">
        <f>SUM(Table13[[#This Row],[MntWines]:[MntGoldProds]])</f>
        <v>2279</v>
      </c>
      <c r="AD1442" s="13">
        <f>AVERAGE(Table13[[#This Row],[MntWines]:[MntGoldProds]])</f>
        <v>379.83333333333331</v>
      </c>
      <c r="AG1442">
        <f>SUM(Table13[[#This Row],[NumDealsPurchases]:[NumStorePurchases]])</f>
        <v>23</v>
      </c>
      <c r="AH1442" s="14">
        <f>44232-Table13[[#This Row],[Dt_Customer]]</f>
        <v>2730</v>
      </c>
      <c r="AJ1442" s="13">
        <f>Table13[[#This Row],[NumDealsPurchases]]/Table13[[#This Row],[Total Number of Purchases]]*100</f>
        <v>4.3478260869565215</v>
      </c>
      <c r="AK1442">
        <f>6-ROUNDUP(_xlfn.PERCENTRANK.INC(Table13[Recency],Table13[[#This Row],[Recency]])*5, 0)</f>
        <v>1</v>
      </c>
      <c r="AL1442" s="15">
        <f>ROUNDUP(_xlfn.PERCENTRANK.INC(Table13[Total Number of Purchases],Table13[[#This Row],[Total Number of Purchases]])*5,0)</f>
        <v>5</v>
      </c>
      <c r="AM1442" s="15">
        <f>ROUNDUP(_xlfn.PERCENTRANK.INC(Table13[Total Spend],Table13[[#This Row],[Total Spend]])*5,0)</f>
        <v>5</v>
      </c>
      <c r="AN1442" s="15" t="str">
        <f>Table13[[#This Row],[Recency Score]]&amp;Table13[[#This Row],[Frequency Score]]&amp;Table13[[#This Row],[Monetary Score]]</f>
        <v>155</v>
      </c>
      <c r="AO1442" s="15" t="str">
        <f>IF(AN1442="555","Champions",
IF(AND(LEFT(AN1442,1)="5", MID(AN1442,2,1)&gt;="3"),"Loyal Customers",
IF(MID(AN1442,2,1)="5","Frequent Buyers",
IF(RIGHT(AN1442,1)="5","Big Spenders",
IF(LEFT(AN1442,1)="4","Potential Loyalists",
IF(LEFT(AN1442,1)="3","Needs Attention",
IF(LEFT(AN1442,1)="2","About to Sleep",
IF(LEFT(AN1442,1)="1","Lost",
IF(LEFT(AN1442,1)&lt;="2","At Risk","Others")))))))))</f>
        <v>Frequent Buyers</v>
      </c>
    </row>
    <row r="1443" spans="1:41" x14ac:dyDescent="0.3">
      <c r="A1443">
        <v>7960</v>
      </c>
      <c r="B1443">
        <v>1962</v>
      </c>
      <c r="C1443" t="s">
        <v>38</v>
      </c>
      <c r="D1443" t="s">
        <v>35</v>
      </c>
      <c r="E1443">
        <v>82122</v>
      </c>
      <c r="F1443">
        <v>0</v>
      </c>
      <c r="G1443">
        <v>0</v>
      </c>
      <c r="H1443" s="1">
        <v>41501</v>
      </c>
      <c r="I1443">
        <v>89</v>
      </c>
      <c r="J1443">
        <v>734</v>
      </c>
      <c r="K1443">
        <v>22</v>
      </c>
      <c r="L1443">
        <v>350</v>
      </c>
      <c r="M1443">
        <v>151</v>
      </c>
      <c r="N1443">
        <v>25</v>
      </c>
      <c r="O1443">
        <v>100</v>
      </c>
      <c r="P1443">
        <v>1</v>
      </c>
      <c r="Q1443">
        <v>3</v>
      </c>
      <c r="R1443">
        <v>9</v>
      </c>
      <c r="S1443">
        <v>13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 t="s">
        <v>30</v>
      </c>
      <c r="AC1443" s="13">
        <f>SUM(Table13[[#This Row],[MntWines]:[MntGoldProds]])</f>
        <v>1382</v>
      </c>
      <c r="AD1443" s="13">
        <f>AVERAGE(Table13[[#This Row],[MntWines]:[MntGoldProds]])</f>
        <v>230.33333333333334</v>
      </c>
      <c r="AG1443">
        <f>SUM(Table13[[#This Row],[NumDealsPurchases]:[NumStorePurchases]])</f>
        <v>26</v>
      </c>
      <c r="AH1443" s="14">
        <f>44232-Table13[[#This Row],[Dt_Customer]]</f>
        <v>2731</v>
      </c>
      <c r="AJ1443" s="13">
        <f>Table13[[#This Row],[NumDealsPurchases]]/Table13[[#This Row],[Total Number of Purchases]]*100</f>
        <v>3.8461538461538463</v>
      </c>
      <c r="AK1443">
        <f>6-ROUNDUP(_xlfn.PERCENTRANK.INC(Table13[Recency],Table13[[#This Row],[Recency]])*5, 0)</f>
        <v>1</v>
      </c>
      <c r="AL1443" s="15">
        <f>ROUNDUP(_xlfn.PERCENTRANK.INC(Table13[Total Number of Purchases],Table13[[#This Row],[Total Number of Purchases]])*5,0)</f>
        <v>5</v>
      </c>
      <c r="AM1443" s="15">
        <f>ROUNDUP(_xlfn.PERCENTRANK.INC(Table13[Total Spend],Table13[[#This Row],[Total Spend]])*5,0)</f>
        <v>5</v>
      </c>
      <c r="AN1443" s="15" t="str">
        <f>Table13[[#This Row],[Recency Score]]&amp;Table13[[#This Row],[Frequency Score]]&amp;Table13[[#This Row],[Monetary Score]]</f>
        <v>155</v>
      </c>
      <c r="AO1443" s="15" t="str">
        <f>IF(AN1443="555","Champions",
IF(AND(LEFT(AN1443,1)="5", MID(AN1443,2,1)&gt;="3"),"Loyal Customers",
IF(MID(AN1443,2,1)="5","Frequent Buyers",
IF(RIGHT(AN1443,1)="5","Big Spenders",
IF(LEFT(AN1443,1)="4","Potential Loyalists",
IF(LEFT(AN1443,1)="3","Needs Attention",
IF(LEFT(AN1443,1)="2","About to Sleep",
IF(LEFT(AN1443,1)="1","Lost",
IF(LEFT(AN1443,1)&lt;="2","At Risk","Others")))))))))</f>
        <v>Frequent Buyers</v>
      </c>
    </row>
    <row r="1444" spans="1:41" x14ac:dyDescent="0.3">
      <c r="A1444">
        <v>2886</v>
      </c>
      <c r="B1444">
        <v>1971</v>
      </c>
      <c r="C1444" t="s">
        <v>41</v>
      </c>
      <c r="D1444" t="s">
        <v>29</v>
      </c>
      <c r="E1444">
        <v>74290</v>
      </c>
      <c r="F1444">
        <v>0</v>
      </c>
      <c r="G1444">
        <v>1</v>
      </c>
      <c r="H1444" s="1">
        <v>41498</v>
      </c>
      <c r="I1444">
        <v>70</v>
      </c>
      <c r="J1444">
        <v>1121</v>
      </c>
      <c r="K1444">
        <v>0</v>
      </c>
      <c r="L1444">
        <v>72</v>
      </c>
      <c r="M1444">
        <v>0</v>
      </c>
      <c r="N1444">
        <v>12</v>
      </c>
      <c r="O1444">
        <v>12</v>
      </c>
      <c r="P1444">
        <v>4</v>
      </c>
      <c r="Q1444">
        <v>10</v>
      </c>
      <c r="R1444">
        <v>8</v>
      </c>
      <c r="S1444">
        <v>10</v>
      </c>
      <c r="T1444">
        <v>6</v>
      </c>
      <c r="U1444">
        <v>1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 t="s">
        <v>30</v>
      </c>
      <c r="AC1444" s="13">
        <f>SUM(Table13[[#This Row],[MntWines]:[MntGoldProds]])</f>
        <v>1217</v>
      </c>
      <c r="AD1444" s="13">
        <f>AVERAGE(Table13[[#This Row],[MntWines]:[MntGoldProds]])</f>
        <v>202.83333333333334</v>
      </c>
      <c r="AG1444">
        <f>SUM(Table13[[#This Row],[NumDealsPurchases]:[NumStorePurchases]])</f>
        <v>32</v>
      </c>
      <c r="AH1444" s="14">
        <f>44232-Table13[[#This Row],[Dt_Customer]]</f>
        <v>2734</v>
      </c>
      <c r="AJ1444" s="13">
        <f>Table13[[#This Row],[NumDealsPurchases]]/Table13[[#This Row],[Total Number of Purchases]]*100</f>
        <v>12.5</v>
      </c>
      <c r="AK1444">
        <f>6-ROUNDUP(_xlfn.PERCENTRANK.INC(Table13[Recency],Table13[[#This Row],[Recency]])*5, 0)</f>
        <v>2</v>
      </c>
      <c r="AL1444" s="15">
        <f>ROUNDUP(_xlfn.PERCENTRANK.INC(Table13[Total Number of Purchases],Table13[[#This Row],[Total Number of Purchases]])*5,0)</f>
        <v>5</v>
      </c>
      <c r="AM1444" s="15">
        <f>ROUNDUP(_xlfn.PERCENTRANK.INC(Table13[Total Spend],Table13[[#This Row],[Total Spend]])*5,0)</f>
        <v>5</v>
      </c>
      <c r="AN1444" s="15" t="str">
        <f>Table13[[#This Row],[Recency Score]]&amp;Table13[[#This Row],[Frequency Score]]&amp;Table13[[#This Row],[Monetary Score]]</f>
        <v>255</v>
      </c>
      <c r="AO1444" s="15" t="str">
        <f>IF(AN1444="555","Champions",
IF(AND(LEFT(AN1444,1)="5", MID(AN1444,2,1)&gt;="3"),"Loyal Customers",
IF(MID(AN1444,2,1)="5","Frequent Buyers",
IF(RIGHT(AN1444,1)="5","Big Spenders",
IF(LEFT(AN1444,1)="4","Potential Loyalists",
IF(LEFT(AN1444,1)="3","Needs Attention",
IF(LEFT(AN1444,1)="2","About to Sleep",
IF(LEFT(AN1444,1)="1","Lost",
IF(LEFT(AN1444,1)&lt;="2","At Risk","Others")))))))))</f>
        <v>Frequent Buyers</v>
      </c>
    </row>
    <row r="1445" spans="1:41" x14ac:dyDescent="0.3">
      <c r="A1445">
        <v>9166</v>
      </c>
      <c r="B1445">
        <v>1968</v>
      </c>
      <c r="C1445" t="s">
        <v>28</v>
      </c>
      <c r="D1445" t="s">
        <v>33</v>
      </c>
      <c r="E1445">
        <v>63967</v>
      </c>
      <c r="F1445">
        <v>0</v>
      </c>
      <c r="G1445">
        <v>1</v>
      </c>
      <c r="H1445" s="1">
        <v>41495</v>
      </c>
      <c r="I1445">
        <v>57</v>
      </c>
      <c r="J1445">
        <v>387</v>
      </c>
      <c r="K1445">
        <v>84</v>
      </c>
      <c r="L1445">
        <v>141</v>
      </c>
      <c r="M1445">
        <v>73</v>
      </c>
      <c r="N1445">
        <v>35</v>
      </c>
      <c r="O1445">
        <v>162</v>
      </c>
      <c r="P1445">
        <v>3</v>
      </c>
      <c r="Q1445">
        <v>4</v>
      </c>
      <c r="R1445">
        <v>4</v>
      </c>
      <c r="S1445">
        <v>12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t="s">
        <v>30</v>
      </c>
      <c r="AC1445" s="13">
        <f>SUM(Table13[[#This Row],[MntWines]:[MntGoldProds]])</f>
        <v>882</v>
      </c>
      <c r="AD1445" s="13">
        <f>AVERAGE(Table13[[#This Row],[MntWines]:[MntGoldProds]])</f>
        <v>147</v>
      </c>
      <c r="AG1445">
        <f>SUM(Table13[[#This Row],[NumDealsPurchases]:[NumStorePurchases]])</f>
        <v>23</v>
      </c>
      <c r="AH1445" s="14">
        <f>44232-Table13[[#This Row],[Dt_Customer]]</f>
        <v>2737</v>
      </c>
      <c r="AJ1445" s="13">
        <f>Table13[[#This Row],[NumDealsPurchases]]/Table13[[#This Row],[Total Number of Purchases]]*100</f>
        <v>13.043478260869565</v>
      </c>
      <c r="AK1445">
        <f>6-ROUNDUP(_xlfn.PERCENTRANK.INC(Table13[Recency],Table13[[#This Row],[Recency]])*5, 0)</f>
        <v>3</v>
      </c>
      <c r="AL1445" s="15">
        <f>ROUNDUP(_xlfn.PERCENTRANK.INC(Table13[Total Number of Purchases],Table13[[#This Row],[Total Number of Purchases]])*5,0)</f>
        <v>5</v>
      </c>
      <c r="AM1445" s="15">
        <f>ROUNDUP(_xlfn.PERCENTRANK.INC(Table13[Total Spend],Table13[[#This Row],[Total Spend]])*5,0)</f>
        <v>4</v>
      </c>
      <c r="AN1445" s="15" t="str">
        <f>Table13[[#This Row],[Recency Score]]&amp;Table13[[#This Row],[Frequency Score]]&amp;Table13[[#This Row],[Monetary Score]]</f>
        <v>354</v>
      </c>
      <c r="AO1445" s="15" t="str">
        <f>IF(AN1445="555","Champions",
IF(AND(LEFT(AN1445,1)="5", MID(AN1445,2,1)&gt;="3"),"Loyal Customers",
IF(MID(AN1445,2,1)="5","Frequent Buyers",
IF(RIGHT(AN1445,1)="5","Big Spenders",
IF(LEFT(AN1445,1)="4","Potential Loyalists",
IF(LEFT(AN1445,1)="3","Needs Attention",
IF(LEFT(AN1445,1)="2","About to Sleep",
IF(LEFT(AN1445,1)="1","Lost",
IF(LEFT(AN1445,1)&lt;="2","At Risk","Others")))))))))</f>
        <v>Frequent Buyers</v>
      </c>
    </row>
    <row r="1446" spans="1:41" x14ac:dyDescent="0.3">
      <c r="A1446">
        <v>500</v>
      </c>
      <c r="B1446">
        <v>1977</v>
      </c>
      <c r="C1446" t="s">
        <v>28</v>
      </c>
      <c r="D1446" t="s">
        <v>35</v>
      </c>
      <c r="E1446">
        <v>96876</v>
      </c>
      <c r="F1446">
        <v>0</v>
      </c>
      <c r="G1446">
        <v>0</v>
      </c>
      <c r="H1446" s="1">
        <v>41492</v>
      </c>
      <c r="I1446">
        <v>79</v>
      </c>
      <c r="J1446">
        <v>908</v>
      </c>
      <c r="K1446">
        <v>43</v>
      </c>
      <c r="L1446">
        <v>735</v>
      </c>
      <c r="M1446">
        <v>40</v>
      </c>
      <c r="N1446">
        <v>194</v>
      </c>
      <c r="O1446">
        <v>21</v>
      </c>
      <c r="P1446">
        <v>1</v>
      </c>
      <c r="Q1446">
        <v>7</v>
      </c>
      <c r="R1446">
        <v>7</v>
      </c>
      <c r="S1446">
        <v>9</v>
      </c>
      <c r="T1446">
        <v>2</v>
      </c>
      <c r="U1446">
        <v>1</v>
      </c>
      <c r="V1446">
        <v>0</v>
      </c>
      <c r="W1446">
        <v>0</v>
      </c>
      <c r="X1446">
        <v>1</v>
      </c>
      <c r="Y1446">
        <v>1</v>
      </c>
      <c r="Z1446">
        <v>1</v>
      </c>
      <c r="AA1446">
        <v>0</v>
      </c>
      <c r="AB1446" t="s">
        <v>30</v>
      </c>
      <c r="AC1446" s="13">
        <f>SUM(Table13[[#This Row],[MntWines]:[MntGoldProds]])</f>
        <v>1941</v>
      </c>
      <c r="AD1446" s="13">
        <f>AVERAGE(Table13[[#This Row],[MntWines]:[MntGoldProds]])</f>
        <v>323.5</v>
      </c>
      <c r="AG1446">
        <f>SUM(Table13[[#This Row],[NumDealsPurchases]:[NumStorePurchases]])</f>
        <v>24</v>
      </c>
      <c r="AH1446" s="14">
        <f>44232-Table13[[#This Row],[Dt_Customer]]</f>
        <v>2740</v>
      </c>
      <c r="AJ1446" s="13">
        <f>Table13[[#This Row],[NumDealsPurchases]]/Table13[[#This Row],[Total Number of Purchases]]*100</f>
        <v>4.1666666666666661</v>
      </c>
      <c r="AK1446">
        <f>6-ROUNDUP(_xlfn.PERCENTRANK.INC(Table13[Recency],Table13[[#This Row],[Recency]])*5, 0)</f>
        <v>2</v>
      </c>
      <c r="AL1446" s="15">
        <f>ROUNDUP(_xlfn.PERCENTRANK.INC(Table13[Total Number of Purchases],Table13[[#This Row],[Total Number of Purchases]])*5,0)</f>
        <v>5</v>
      </c>
      <c r="AM1446" s="15">
        <f>ROUNDUP(_xlfn.PERCENTRANK.INC(Table13[Total Spend],Table13[[#This Row],[Total Spend]])*5,0)</f>
        <v>5</v>
      </c>
      <c r="AN1446" s="15" t="str">
        <f>Table13[[#This Row],[Recency Score]]&amp;Table13[[#This Row],[Frequency Score]]&amp;Table13[[#This Row],[Monetary Score]]</f>
        <v>255</v>
      </c>
      <c r="AO1446" s="15" t="str">
        <f>IF(AN1446="555","Champions",
IF(AND(LEFT(AN1446,1)="5", MID(AN1446,2,1)&gt;="3"),"Loyal Customers",
IF(MID(AN1446,2,1)="5","Frequent Buyers",
IF(RIGHT(AN1446,1)="5","Big Spenders",
IF(LEFT(AN1446,1)="4","Potential Loyalists",
IF(LEFT(AN1446,1)="3","Needs Attention",
IF(LEFT(AN1446,1)="2","About to Sleep",
IF(LEFT(AN1446,1)="1","Lost",
IF(LEFT(AN1446,1)&lt;="2","At Risk","Others")))))))))</f>
        <v>Frequent Buyers</v>
      </c>
    </row>
    <row r="1447" spans="1:41" x14ac:dyDescent="0.3">
      <c r="A1447">
        <v>5147</v>
      </c>
      <c r="B1447">
        <v>1948</v>
      </c>
      <c r="C1447" t="s">
        <v>28</v>
      </c>
      <c r="D1447" t="s">
        <v>31</v>
      </c>
      <c r="E1447">
        <v>90842</v>
      </c>
      <c r="F1447">
        <v>0</v>
      </c>
      <c r="G1447">
        <v>0</v>
      </c>
      <c r="H1447" s="1">
        <v>41484</v>
      </c>
      <c r="I1447">
        <v>57</v>
      </c>
      <c r="J1447">
        <v>774</v>
      </c>
      <c r="K1447">
        <v>70</v>
      </c>
      <c r="L1447">
        <v>118</v>
      </c>
      <c r="M1447">
        <v>182</v>
      </c>
      <c r="N1447">
        <v>187</v>
      </c>
      <c r="O1447">
        <v>93</v>
      </c>
      <c r="P1447">
        <v>1</v>
      </c>
      <c r="Q1447">
        <v>4</v>
      </c>
      <c r="R1447">
        <v>9</v>
      </c>
      <c r="S1447">
        <v>13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 t="s">
        <v>30</v>
      </c>
      <c r="AC1447" s="13">
        <f>SUM(Table13[[#This Row],[MntWines]:[MntGoldProds]])</f>
        <v>1424</v>
      </c>
      <c r="AD1447" s="13">
        <f>AVERAGE(Table13[[#This Row],[MntWines]:[MntGoldProds]])</f>
        <v>237.33333333333334</v>
      </c>
      <c r="AG1447">
        <f>SUM(Table13[[#This Row],[NumDealsPurchases]:[NumStorePurchases]])</f>
        <v>27</v>
      </c>
      <c r="AH1447" s="14">
        <f>44232-Table13[[#This Row],[Dt_Customer]]</f>
        <v>2748</v>
      </c>
      <c r="AJ1447" s="13">
        <f>Table13[[#This Row],[NumDealsPurchases]]/Table13[[#This Row],[Total Number of Purchases]]*100</f>
        <v>3.7037037037037033</v>
      </c>
      <c r="AK1447">
        <f>6-ROUNDUP(_xlfn.PERCENTRANK.INC(Table13[Recency],Table13[[#This Row],[Recency]])*5, 0)</f>
        <v>3</v>
      </c>
      <c r="AL1447" s="15">
        <f>ROUNDUP(_xlfn.PERCENTRANK.INC(Table13[Total Number of Purchases],Table13[[#This Row],[Total Number of Purchases]])*5,0)</f>
        <v>5</v>
      </c>
      <c r="AM1447" s="15">
        <f>ROUNDUP(_xlfn.PERCENTRANK.INC(Table13[Total Spend],Table13[[#This Row],[Total Spend]])*5,0)</f>
        <v>5</v>
      </c>
      <c r="AN1447" s="15" t="str">
        <f>Table13[[#This Row],[Recency Score]]&amp;Table13[[#This Row],[Frequency Score]]&amp;Table13[[#This Row],[Monetary Score]]</f>
        <v>355</v>
      </c>
      <c r="AO1447" s="15" t="str">
        <f>IF(AN1447="555","Champions",
IF(AND(LEFT(AN1447,1)="5", MID(AN1447,2,1)&gt;="3"),"Loyal Customers",
IF(MID(AN1447,2,1)="5","Frequent Buyers",
IF(RIGHT(AN1447,1)="5","Big Spenders",
IF(LEFT(AN1447,1)="4","Potential Loyalists",
IF(LEFT(AN1447,1)="3","Needs Attention",
IF(LEFT(AN1447,1)="2","About to Sleep",
IF(LEFT(AN1447,1)="1","Lost",
IF(LEFT(AN1447,1)&lt;="2","At Risk","Others")))))))))</f>
        <v>Frequent Buyers</v>
      </c>
    </row>
    <row r="1448" spans="1:41" x14ac:dyDescent="0.3">
      <c r="A1448">
        <v>9153</v>
      </c>
      <c r="B1448">
        <v>1964</v>
      </c>
      <c r="C1448" t="s">
        <v>37</v>
      </c>
      <c r="D1448" t="s">
        <v>33</v>
      </c>
      <c r="E1448">
        <v>59304</v>
      </c>
      <c r="F1448">
        <v>0</v>
      </c>
      <c r="G1448">
        <v>1</v>
      </c>
      <c r="H1448" s="1">
        <v>41484</v>
      </c>
      <c r="I1448">
        <v>81</v>
      </c>
      <c r="J1448">
        <v>418</v>
      </c>
      <c r="K1448">
        <v>61</v>
      </c>
      <c r="L1448">
        <v>428</v>
      </c>
      <c r="M1448">
        <v>80</v>
      </c>
      <c r="N1448">
        <v>51</v>
      </c>
      <c r="O1448">
        <v>10</v>
      </c>
      <c r="P1448">
        <v>3</v>
      </c>
      <c r="Q1448">
        <v>7</v>
      </c>
      <c r="R1448">
        <v>8</v>
      </c>
      <c r="S1448">
        <v>10</v>
      </c>
      <c r="T1448">
        <v>5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 t="s">
        <v>30</v>
      </c>
      <c r="AC1448" s="13">
        <f>SUM(Table13[[#This Row],[MntWines]:[MntGoldProds]])</f>
        <v>1048</v>
      </c>
      <c r="AD1448" s="13">
        <f>AVERAGE(Table13[[#This Row],[MntWines]:[MntGoldProds]])</f>
        <v>174.66666666666666</v>
      </c>
      <c r="AG1448">
        <f>SUM(Table13[[#This Row],[NumDealsPurchases]:[NumStorePurchases]])</f>
        <v>28</v>
      </c>
      <c r="AH1448" s="14">
        <f>44232-Table13[[#This Row],[Dt_Customer]]</f>
        <v>2748</v>
      </c>
      <c r="AJ1448" s="13">
        <f>Table13[[#This Row],[NumDealsPurchases]]/Table13[[#This Row],[Total Number of Purchases]]*100</f>
        <v>10.714285714285714</v>
      </c>
      <c r="AK1448">
        <f>6-ROUNDUP(_xlfn.PERCENTRANK.INC(Table13[Recency],Table13[[#This Row],[Recency]])*5, 0)</f>
        <v>1</v>
      </c>
      <c r="AL1448" s="15">
        <f>ROUNDUP(_xlfn.PERCENTRANK.INC(Table13[Total Number of Purchases],Table13[[#This Row],[Total Number of Purchases]])*5,0)</f>
        <v>5</v>
      </c>
      <c r="AM1448" s="15">
        <f>ROUNDUP(_xlfn.PERCENTRANK.INC(Table13[Total Spend],Table13[[#This Row],[Total Spend]])*5,0)</f>
        <v>4</v>
      </c>
      <c r="AN1448" s="15" t="str">
        <f>Table13[[#This Row],[Recency Score]]&amp;Table13[[#This Row],[Frequency Score]]&amp;Table13[[#This Row],[Monetary Score]]</f>
        <v>154</v>
      </c>
      <c r="AO1448" s="15" t="str">
        <f>IF(AN1448="555","Champions",
IF(AND(LEFT(AN1448,1)="5", MID(AN1448,2,1)&gt;="3"),"Loyal Customers",
IF(MID(AN1448,2,1)="5","Frequent Buyers",
IF(RIGHT(AN1448,1)="5","Big Spenders",
IF(LEFT(AN1448,1)="4","Potential Loyalists",
IF(LEFT(AN1448,1)="3","Needs Attention",
IF(LEFT(AN1448,1)="2","About to Sleep",
IF(LEFT(AN1448,1)="1","Lost",
IF(LEFT(AN1448,1)&lt;="2","At Risk","Others")))))))))</f>
        <v>Frequent Buyers</v>
      </c>
    </row>
    <row r="1449" spans="1:41" x14ac:dyDescent="0.3">
      <c r="A1449">
        <v>1763</v>
      </c>
      <c r="B1449">
        <v>1988</v>
      </c>
      <c r="C1449" t="s">
        <v>28</v>
      </c>
      <c r="D1449" t="s">
        <v>35</v>
      </c>
      <c r="E1449">
        <v>87679</v>
      </c>
      <c r="F1449">
        <v>0</v>
      </c>
      <c r="G1449">
        <v>0</v>
      </c>
      <c r="H1449" s="1">
        <v>41482</v>
      </c>
      <c r="I1449">
        <v>62</v>
      </c>
      <c r="J1449">
        <v>1259</v>
      </c>
      <c r="K1449">
        <v>172</v>
      </c>
      <c r="L1449">
        <v>815</v>
      </c>
      <c r="M1449">
        <v>97</v>
      </c>
      <c r="N1449">
        <v>148</v>
      </c>
      <c r="O1449">
        <v>33</v>
      </c>
      <c r="P1449">
        <v>1</v>
      </c>
      <c r="Q1449">
        <v>7</v>
      </c>
      <c r="R1449">
        <v>11</v>
      </c>
      <c r="S1449">
        <v>10</v>
      </c>
      <c r="T1449">
        <v>4</v>
      </c>
      <c r="U1449">
        <v>1</v>
      </c>
      <c r="V1449">
        <v>0</v>
      </c>
      <c r="W1449">
        <v>1</v>
      </c>
      <c r="X1449">
        <v>0</v>
      </c>
      <c r="Y1449">
        <v>1</v>
      </c>
      <c r="Z1449">
        <v>1</v>
      </c>
      <c r="AA1449">
        <v>0</v>
      </c>
      <c r="AB1449" t="s">
        <v>32</v>
      </c>
      <c r="AC1449" s="13">
        <f>SUM(Table13[[#This Row],[MntWines]:[MntGoldProds]])</f>
        <v>2524</v>
      </c>
      <c r="AD1449" s="13">
        <f>AVERAGE(Table13[[#This Row],[MntWines]:[MntGoldProds]])</f>
        <v>420.66666666666669</v>
      </c>
      <c r="AG1449">
        <f>SUM(Table13[[#This Row],[NumDealsPurchases]:[NumStorePurchases]])</f>
        <v>29</v>
      </c>
      <c r="AH1449" s="14">
        <f>44232-Table13[[#This Row],[Dt_Customer]]</f>
        <v>2750</v>
      </c>
      <c r="AJ1449" s="13">
        <f>Table13[[#This Row],[NumDealsPurchases]]/Table13[[#This Row],[Total Number of Purchases]]*100</f>
        <v>3.4482758620689653</v>
      </c>
      <c r="AK1449">
        <f>6-ROUNDUP(_xlfn.PERCENTRANK.INC(Table13[Recency],Table13[[#This Row],[Recency]])*5, 0)</f>
        <v>2</v>
      </c>
      <c r="AL1449" s="15">
        <f>ROUNDUP(_xlfn.PERCENTRANK.INC(Table13[Total Number of Purchases],Table13[[#This Row],[Total Number of Purchases]])*5,0)</f>
        <v>5</v>
      </c>
      <c r="AM1449" s="15">
        <f>ROUNDUP(_xlfn.PERCENTRANK.INC(Table13[Total Spend],Table13[[#This Row],[Total Spend]])*5,0)</f>
        <v>5</v>
      </c>
      <c r="AN1449" s="15" t="str">
        <f>Table13[[#This Row],[Recency Score]]&amp;Table13[[#This Row],[Frequency Score]]&amp;Table13[[#This Row],[Monetary Score]]</f>
        <v>255</v>
      </c>
      <c r="AO1449" s="15" t="str">
        <f>IF(AN1449="555","Champions",
IF(AND(LEFT(AN1449,1)="5", MID(AN1449,2,1)&gt;="3"),"Loyal Customers",
IF(MID(AN1449,2,1)="5","Frequent Buyers",
IF(RIGHT(AN1449,1)="5","Big Spenders",
IF(LEFT(AN1449,1)="4","Potential Loyalists",
IF(LEFT(AN1449,1)="3","Needs Attention",
IF(LEFT(AN1449,1)="2","About to Sleep",
IF(LEFT(AN1449,1)="1","Lost",
IF(LEFT(AN1449,1)&lt;="2","At Risk","Others")))))))))</f>
        <v>Frequent Buyers</v>
      </c>
    </row>
    <row r="1450" spans="1:41" x14ac:dyDescent="0.3">
      <c r="A1450">
        <v>3759</v>
      </c>
      <c r="B1450">
        <v>1958</v>
      </c>
      <c r="C1450" t="s">
        <v>28</v>
      </c>
      <c r="D1450" t="s">
        <v>35</v>
      </c>
      <c r="E1450">
        <v>65196</v>
      </c>
      <c r="F1450">
        <v>0</v>
      </c>
      <c r="G1450">
        <v>2</v>
      </c>
      <c r="H1450" s="1">
        <v>41480</v>
      </c>
      <c r="I1450">
        <v>34</v>
      </c>
      <c r="J1450">
        <v>743</v>
      </c>
      <c r="K1450">
        <v>19</v>
      </c>
      <c r="L1450">
        <v>181</v>
      </c>
      <c r="M1450">
        <v>12</v>
      </c>
      <c r="N1450">
        <v>0</v>
      </c>
      <c r="O1450">
        <v>200</v>
      </c>
      <c r="P1450">
        <v>2</v>
      </c>
      <c r="Q1450">
        <v>7</v>
      </c>
      <c r="R1450">
        <v>6</v>
      </c>
      <c r="S1450">
        <v>11</v>
      </c>
      <c r="T1450">
        <v>5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 t="s">
        <v>30</v>
      </c>
      <c r="AC1450" s="13">
        <f>SUM(Table13[[#This Row],[MntWines]:[MntGoldProds]])</f>
        <v>1155</v>
      </c>
      <c r="AD1450" s="13">
        <f>AVERAGE(Table13[[#This Row],[MntWines]:[MntGoldProds]])</f>
        <v>192.5</v>
      </c>
      <c r="AG1450">
        <f>SUM(Table13[[#This Row],[NumDealsPurchases]:[NumStorePurchases]])</f>
        <v>26</v>
      </c>
      <c r="AH1450" s="14">
        <f>44232-Table13[[#This Row],[Dt_Customer]]</f>
        <v>2752</v>
      </c>
      <c r="AJ1450" s="13">
        <f>Table13[[#This Row],[NumDealsPurchases]]/Table13[[#This Row],[Total Number of Purchases]]*100</f>
        <v>7.6923076923076925</v>
      </c>
      <c r="AK1450">
        <f>6-ROUNDUP(_xlfn.PERCENTRANK.INC(Table13[Recency],Table13[[#This Row],[Recency]])*5, 0)</f>
        <v>4</v>
      </c>
      <c r="AL1450" s="15">
        <f>ROUNDUP(_xlfn.PERCENTRANK.INC(Table13[Total Number of Purchases],Table13[[#This Row],[Total Number of Purchases]])*5,0)</f>
        <v>5</v>
      </c>
      <c r="AM1450" s="15">
        <f>ROUNDUP(_xlfn.PERCENTRANK.INC(Table13[Total Spend],Table13[[#This Row],[Total Spend]])*5,0)</f>
        <v>4</v>
      </c>
      <c r="AN1450" s="15" t="str">
        <f>Table13[[#This Row],[Recency Score]]&amp;Table13[[#This Row],[Frequency Score]]&amp;Table13[[#This Row],[Monetary Score]]</f>
        <v>454</v>
      </c>
      <c r="AO1450" s="15" t="str">
        <f>IF(AN1450="555","Champions",
IF(AND(LEFT(AN1450,1)="5", MID(AN1450,2,1)&gt;="3"),"Loyal Customers",
IF(MID(AN1450,2,1)="5","Frequent Buyers",
IF(RIGHT(AN1450,1)="5","Big Spenders",
IF(LEFT(AN1450,1)="4","Potential Loyalists",
IF(LEFT(AN1450,1)="3","Needs Attention",
IF(LEFT(AN1450,1)="2","About to Sleep",
IF(LEFT(AN1450,1)="1","Lost",
IF(LEFT(AN1450,1)&lt;="2","At Risk","Others")))))))))</f>
        <v>Frequent Buyers</v>
      </c>
    </row>
    <row r="1451" spans="1:41" x14ac:dyDescent="0.3">
      <c r="A1451">
        <v>1378</v>
      </c>
      <c r="B1451">
        <v>1972</v>
      </c>
      <c r="C1451" t="s">
        <v>38</v>
      </c>
      <c r="D1451" t="s">
        <v>35</v>
      </c>
      <c r="E1451">
        <v>50334</v>
      </c>
      <c r="F1451">
        <v>0</v>
      </c>
      <c r="G1451">
        <v>1</v>
      </c>
      <c r="H1451" s="1">
        <v>41479</v>
      </c>
      <c r="I1451">
        <v>24</v>
      </c>
      <c r="J1451">
        <v>284</v>
      </c>
      <c r="K1451">
        <v>16</v>
      </c>
      <c r="L1451">
        <v>160</v>
      </c>
      <c r="M1451">
        <v>84</v>
      </c>
      <c r="N1451">
        <v>16</v>
      </c>
      <c r="O1451">
        <v>134</v>
      </c>
      <c r="P1451">
        <v>6</v>
      </c>
      <c r="Q1451">
        <v>7</v>
      </c>
      <c r="R1451">
        <v>4</v>
      </c>
      <c r="S1451">
        <v>6</v>
      </c>
      <c r="T1451">
        <v>6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 t="s">
        <v>43</v>
      </c>
      <c r="AC1451" s="13">
        <f>SUM(Table13[[#This Row],[MntWines]:[MntGoldProds]])</f>
        <v>694</v>
      </c>
      <c r="AD1451" s="13">
        <f>AVERAGE(Table13[[#This Row],[MntWines]:[MntGoldProds]])</f>
        <v>115.66666666666667</v>
      </c>
      <c r="AG1451">
        <f>SUM(Table13[[#This Row],[NumDealsPurchases]:[NumStorePurchases]])</f>
        <v>23</v>
      </c>
      <c r="AH1451" s="14">
        <f>44232-Table13[[#This Row],[Dt_Customer]]</f>
        <v>2753</v>
      </c>
      <c r="AJ1451" s="13">
        <f>Table13[[#This Row],[NumDealsPurchases]]/Table13[[#This Row],[Total Number of Purchases]]*100</f>
        <v>26.086956521739129</v>
      </c>
      <c r="AK1451">
        <f>6-ROUNDUP(_xlfn.PERCENTRANK.INC(Table13[Recency],Table13[[#This Row],[Recency]])*5, 0)</f>
        <v>4</v>
      </c>
      <c r="AL1451" s="15">
        <f>ROUNDUP(_xlfn.PERCENTRANK.INC(Table13[Total Number of Purchases],Table13[[#This Row],[Total Number of Purchases]])*5,0)</f>
        <v>5</v>
      </c>
      <c r="AM1451" s="15">
        <f>ROUNDUP(_xlfn.PERCENTRANK.INC(Table13[Total Spend],Table13[[#This Row],[Total Spend]])*5,0)</f>
        <v>4</v>
      </c>
      <c r="AN1451" s="15" t="str">
        <f>Table13[[#This Row],[Recency Score]]&amp;Table13[[#This Row],[Frequency Score]]&amp;Table13[[#This Row],[Monetary Score]]</f>
        <v>454</v>
      </c>
      <c r="AO1451" s="15" t="str">
        <f>IF(AN1451="555","Champions",
IF(AND(LEFT(AN1451,1)="5", MID(AN1451,2,1)&gt;="3"),"Loyal Customers",
IF(MID(AN1451,2,1)="5","Frequent Buyers",
IF(RIGHT(AN1451,1)="5","Big Spenders",
IF(LEFT(AN1451,1)="4","Potential Loyalists",
IF(LEFT(AN1451,1)="3","Needs Attention",
IF(LEFT(AN1451,1)="2","About to Sleep",
IF(LEFT(AN1451,1)="1","Lost",
IF(LEFT(AN1451,1)&lt;="2","At Risk","Others")))))))))</f>
        <v>Frequent Buyers</v>
      </c>
    </row>
    <row r="1452" spans="1:41" x14ac:dyDescent="0.3">
      <c r="A1452">
        <v>2570</v>
      </c>
      <c r="B1452">
        <v>1968</v>
      </c>
      <c r="C1452" t="s">
        <v>28</v>
      </c>
      <c r="D1452" t="s">
        <v>35</v>
      </c>
      <c r="E1452">
        <v>56534</v>
      </c>
      <c r="F1452">
        <v>0</v>
      </c>
      <c r="G1452">
        <v>1</v>
      </c>
      <c r="H1452" s="1">
        <v>41478</v>
      </c>
      <c r="I1452">
        <v>35</v>
      </c>
      <c r="J1452">
        <v>691</v>
      </c>
      <c r="K1452">
        <v>7</v>
      </c>
      <c r="L1452">
        <v>61</v>
      </c>
      <c r="M1452">
        <v>10</v>
      </c>
      <c r="N1452">
        <v>0</v>
      </c>
      <c r="O1452">
        <v>46</v>
      </c>
      <c r="P1452">
        <v>4</v>
      </c>
      <c r="Q1452">
        <v>10</v>
      </c>
      <c r="R1452">
        <v>4</v>
      </c>
      <c r="S1452">
        <v>7</v>
      </c>
      <c r="T1452">
        <v>8</v>
      </c>
      <c r="U1452">
        <v>0</v>
      </c>
      <c r="V1452">
        <v>1</v>
      </c>
      <c r="W1452">
        <v>0</v>
      </c>
      <c r="X1452">
        <v>1</v>
      </c>
      <c r="Y1452">
        <v>0</v>
      </c>
      <c r="Z1452">
        <v>1</v>
      </c>
      <c r="AA1452">
        <v>0</v>
      </c>
      <c r="AB1452" t="s">
        <v>30</v>
      </c>
      <c r="AC1452" s="13">
        <f>SUM(Table13[[#This Row],[MntWines]:[MntGoldProds]])</f>
        <v>815</v>
      </c>
      <c r="AD1452" s="13">
        <f>AVERAGE(Table13[[#This Row],[MntWines]:[MntGoldProds]])</f>
        <v>135.83333333333334</v>
      </c>
      <c r="AG1452">
        <f>SUM(Table13[[#This Row],[NumDealsPurchases]:[NumStorePurchases]])</f>
        <v>25</v>
      </c>
      <c r="AH1452" s="14">
        <f>44232-Table13[[#This Row],[Dt_Customer]]</f>
        <v>2754</v>
      </c>
      <c r="AJ1452" s="13">
        <f>Table13[[#This Row],[NumDealsPurchases]]/Table13[[#This Row],[Total Number of Purchases]]*100</f>
        <v>16</v>
      </c>
      <c r="AK1452">
        <f>6-ROUNDUP(_xlfn.PERCENTRANK.INC(Table13[Recency],Table13[[#This Row],[Recency]])*5, 0)</f>
        <v>4</v>
      </c>
      <c r="AL1452" s="15">
        <f>ROUNDUP(_xlfn.PERCENTRANK.INC(Table13[Total Number of Purchases],Table13[[#This Row],[Total Number of Purchases]])*5,0)</f>
        <v>5</v>
      </c>
      <c r="AM1452" s="15">
        <f>ROUNDUP(_xlfn.PERCENTRANK.INC(Table13[Total Spend],Table13[[#This Row],[Total Spend]])*5,0)</f>
        <v>4</v>
      </c>
      <c r="AN1452" s="15" t="str">
        <f>Table13[[#This Row],[Recency Score]]&amp;Table13[[#This Row],[Frequency Score]]&amp;Table13[[#This Row],[Monetary Score]]</f>
        <v>454</v>
      </c>
      <c r="AO1452" s="15" t="str">
        <f>IF(AN1452="555","Champions",
IF(AND(LEFT(AN1452,1)="5", MID(AN1452,2,1)&gt;="3"),"Loyal Customers",
IF(MID(AN1452,2,1)="5","Frequent Buyers",
IF(RIGHT(AN1452,1)="5","Big Spenders",
IF(LEFT(AN1452,1)="4","Potential Loyalists",
IF(LEFT(AN1452,1)="3","Needs Attention",
IF(LEFT(AN1452,1)="2","About to Sleep",
IF(LEFT(AN1452,1)="1","Lost",
IF(LEFT(AN1452,1)&lt;="2","At Risk","Others")))))))))</f>
        <v>Frequent Buyers</v>
      </c>
    </row>
    <row r="1453" spans="1:41" x14ac:dyDescent="0.3">
      <c r="A1453">
        <v>6658</v>
      </c>
      <c r="B1453">
        <v>1972</v>
      </c>
      <c r="C1453" t="s">
        <v>28</v>
      </c>
      <c r="D1453" t="s">
        <v>35</v>
      </c>
      <c r="E1453">
        <v>59868</v>
      </c>
      <c r="F1453">
        <v>0</v>
      </c>
      <c r="G1453">
        <v>1</v>
      </c>
      <c r="H1453" s="1">
        <v>41477</v>
      </c>
      <c r="I1453">
        <v>37</v>
      </c>
      <c r="J1453">
        <v>771</v>
      </c>
      <c r="K1453">
        <v>51</v>
      </c>
      <c r="L1453">
        <v>154</v>
      </c>
      <c r="M1453">
        <v>54</v>
      </c>
      <c r="N1453">
        <v>10</v>
      </c>
      <c r="O1453">
        <v>154</v>
      </c>
      <c r="P1453">
        <v>7</v>
      </c>
      <c r="Q1453">
        <v>11</v>
      </c>
      <c r="R1453">
        <v>2</v>
      </c>
      <c r="S1453">
        <v>12</v>
      </c>
      <c r="T1453">
        <v>6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 t="s">
        <v>30</v>
      </c>
      <c r="AC1453" s="13">
        <f>SUM(Table13[[#This Row],[MntWines]:[MntGoldProds]])</f>
        <v>1194</v>
      </c>
      <c r="AD1453" s="13">
        <f>AVERAGE(Table13[[#This Row],[MntWines]:[MntGoldProds]])</f>
        <v>199</v>
      </c>
      <c r="AG1453">
        <f>SUM(Table13[[#This Row],[NumDealsPurchases]:[NumStorePurchases]])</f>
        <v>32</v>
      </c>
      <c r="AH1453" s="14">
        <f>44232-Table13[[#This Row],[Dt_Customer]]</f>
        <v>2755</v>
      </c>
      <c r="AJ1453" s="13">
        <f>Table13[[#This Row],[NumDealsPurchases]]/Table13[[#This Row],[Total Number of Purchases]]*100</f>
        <v>21.875</v>
      </c>
      <c r="AK1453">
        <f>6-ROUNDUP(_xlfn.PERCENTRANK.INC(Table13[Recency],Table13[[#This Row],[Recency]])*5, 0)</f>
        <v>4</v>
      </c>
      <c r="AL1453" s="15">
        <f>ROUNDUP(_xlfn.PERCENTRANK.INC(Table13[Total Number of Purchases],Table13[[#This Row],[Total Number of Purchases]])*5,0)</f>
        <v>5</v>
      </c>
      <c r="AM1453" s="15">
        <f>ROUNDUP(_xlfn.PERCENTRANK.INC(Table13[Total Spend],Table13[[#This Row],[Total Spend]])*5,0)</f>
        <v>5</v>
      </c>
      <c r="AN1453" s="15" t="str">
        <f>Table13[[#This Row],[Recency Score]]&amp;Table13[[#This Row],[Frequency Score]]&amp;Table13[[#This Row],[Monetary Score]]</f>
        <v>455</v>
      </c>
      <c r="AO1453" s="15" t="str">
        <f>IF(AN1453="555","Champions",
IF(AND(LEFT(AN1453,1)="5", MID(AN1453,2,1)&gt;="3"),"Loyal Customers",
IF(MID(AN1453,2,1)="5","Frequent Buyers",
IF(RIGHT(AN1453,1)="5","Big Spenders",
IF(LEFT(AN1453,1)="4","Potential Loyalists",
IF(LEFT(AN1453,1)="3","Needs Attention",
IF(LEFT(AN1453,1)="2","About to Sleep",
IF(LEFT(AN1453,1)="1","Lost",
IF(LEFT(AN1453,1)&lt;="2","At Risk","Others")))))))))</f>
        <v>Frequent Buyers</v>
      </c>
    </row>
    <row r="1454" spans="1:41" x14ac:dyDescent="0.3">
      <c r="A1454">
        <v>8534</v>
      </c>
      <c r="B1454">
        <v>1952</v>
      </c>
      <c r="C1454" t="s">
        <v>28</v>
      </c>
      <c r="D1454" t="s">
        <v>33</v>
      </c>
      <c r="E1454">
        <v>67433</v>
      </c>
      <c r="F1454">
        <v>0</v>
      </c>
      <c r="G1454">
        <v>2</v>
      </c>
      <c r="H1454" s="1">
        <v>41471</v>
      </c>
      <c r="I1454">
        <v>51</v>
      </c>
      <c r="J1454">
        <v>615</v>
      </c>
      <c r="K1454">
        <v>28</v>
      </c>
      <c r="L1454">
        <v>259</v>
      </c>
      <c r="M1454">
        <v>12</v>
      </c>
      <c r="N1454">
        <v>48</v>
      </c>
      <c r="O1454">
        <v>30</v>
      </c>
      <c r="P1454">
        <v>4</v>
      </c>
      <c r="Q1454">
        <v>6</v>
      </c>
      <c r="R1454">
        <v>5</v>
      </c>
      <c r="S1454">
        <v>13</v>
      </c>
      <c r="T1454">
        <v>4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0</v>
      </c>
      <c r="AB1454" t="s">
        <v>30</v>
      </c>
      <c r="AC1454" s="13">
        <f>SUM(Table13[[#This Row],[MntWines]:[MntGoldProds]])</f>
        <v>992</v>
      </c>
      <c r="AD1454" s="13">
        <f>AVERAGE(Table13[[#This Row],[MntWines]:[MntGoldProds]])</f>
        <v>165.33333333333334</v>
      </c>
      <c r="AG1454">
        <f>SUM(Table13[[#This Row],[NumDealsPurchases]:[NumStorePurchases]])</f>
        <v>28</v>
      </c>
      <c r="AH1454" s="14">
        <f>44232-Table13[[#This Row],[Dt_Customer]]</f>
        <v>2761</v>
      </c>
      <c r="AJ1454" s="13">
        <f>Table13[[#This Row],[NumDealsPurchases]]/Table13[[#This Row],[Total Number of Purchases]]*100</f>
        <v>14.285714285714285</v>
      </c>
      <c r="AK1454">
        <f>6-ROUNDUP(_xlfn.PERCENTRANK.INC(Table13[Recency],Table13[[#This Row],[Recency]])*5, 0)</f>
        <v>3</v>
      </c>
      <c r="AL1454" s="15">
        <f>ROUNDUP(_xlfn.PERCENTRANK.INC(Table13[Total Number of Purchases],Table13[[#This Row],[Total Number of Purchases]])*5,0)</f>
        <v>5</v>
      </c>
      <c r="AM1454" s="15">
        <f>ROUNDUP(_xlfn.PERCENTRANK.INC(Table13[Total Spend],Table13[[#This Row],[Total Spend]])*5,0)</f>
        <v>4</v>
      </c>
      <c r="AN1454" s="15" t="str">
        <f>Table13[[#This Row],[Recency Score]]&amp;Table13[[#This Row],[Frequency Score]]&amp;Table13[[#This Row],[Monetary Score]]</f>
        <v>354</v>
      </c>
      <c r="AO1454" s="15" t="str">
        <f>IF(AN1454="555","Champions",
IF(AND(LEFT(AN1454,1)="5", MID(AN1454,2,1)&gt;="3"),"Loyal Customers",
IF(MID(AN1454,2,1)="5","Frequent Buyers",
IF(RIGHT(AN1454,1)="5","Big Spenders",
IF(LEFT(AN1454,1)="4","Potential Loyalists",
IF(LEFT(AN1454,1)="3","Needs Attention",
IF(LEFT(AN1454,1)="2","About to Sleep",
IF(LEFT(AN1454,1)="1","Lost",
IF(LEFT(AN1454,1)&lt;="2","At Risk","Others")))))))))</f>
        <v>Frequent Buyers</v>
      </c>
    </row>
    <row r="1455" spans="1:41" x14ac:dyDescent="0.3">
      <c r="A1455">
        <v>3426</v>
      </c>
      <c r="B1455">
        <v>1975</v>
      </c>
      <c r="C1455" t="s">
        <v>28</v>
      </c>
      <c r="D1455" t="s">
        <v>29</v>
      </c>
      <c r="E1455">
        <v>70300</v>
      </c>
      <c r="F1455">
        <v>1</v>
      </c>
      <c r="G1455">
        <v>0</v>
      </c>
      <c r="H1455" s="1">
        <v>41470</v>
      </c>
      <c r="I1455">
        <v>89</v>
      </c>
      <c r="J1455">
        <v>1045</v>
      </c>
      <c r="K1455">
        <v>61</v>
      </c>
      <c r="L1455">
        <v>338</v>
      </c>
      <c r="M1455">
        <v>60</v>
      </c>
      <c r="N1455">
        <v>46</v>
      </c>
      <c r="O1455">
        <v>46</v>
      </c>
      <c r="P1455">
        <v>3</v>
      </c>
      <c r="Q1455">
        <v>5</v>
      </c>
      <c r="R1455">
        <v>5</v>
      </c>
      <c r="S1455">
        <v>13</v>
      </c>
      <c r="T1455">
        <v>8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 t="s">
        <v>30</v>
      </c>
      <c r="AC1455" s="13">
        <f>SUM(Table13[[#This Row],[MntWines]:[MntGoldProds]])</f>
        <v>1596</v>
      </c>
      <c r="AD1455" s="13">
        <f>AVERAGE(Table13[[#This Row],[MntWines]:[MntGoldProds]])</f>
        <v>266</v>
      </c>
      <c r="AG1455">
        <f>SUM(Table13[[#This Row],[NumDealsPurchases]:[NumStorePurchases]])</f>
        <v>26</v>
      </c>
      <c r="AH1455" s="14">
        <f>44232-Table13[[#This Row],[Dt_Customer]]</f>
        <v>2762</v>
      </c>
      <c r="AJ1455" s="13">
        <f>Table13[[#This Row],[NumDealsPurchases]]/Table13[[#This Row],[Total Number of Purchases]]*100</f>
        <v>11.538461538461538</v>
      </c>
      <c r="AK1455">
        <f>6-ROUNDUP(_xlfn.PERCENTRANK.INC(Table13[Recency],Table13[[#This Row],[Recency]])*5, 0)</f>
        <v>1</v>
      </c>
      <c r="AL1455" s="15">
        <f>ROUNDUP(_xlfn.PERCENTRANK.INC(Table13[Total Number of Purchases],Table13[[#This Row],[Total Number of Purchases]])*5,0)</f>
        <v>5</v>
      </c>
      <c r="AM1455" s="15">
        <f>ROUNDUP(_xlfn.PERCENTRANK.INC(Table13[Total Spend],Table13[[#This Row],[Total Spend]])*5,0)</f>
        <v>5</v>
      </c>
      <c r="AN1455" s="15" t="str">
        <f>Table13[[#This Row],[Recency Score]]&amp;Table13[[#This Row],[Frequency Score]]&amp;Table13[[#This Row],[Monetary Score]]</f>
        <v>155</v>
      </c>
      <c r="AO1455" s="15" t="str">
        <f>IF(AN1455="555","Champions",
IF(AND(LEFT(AN1455,1)="5", MID(AN1455,2,1)&gt;="3"),"Loyal Customers",
IF(MID(AN1455,2,1)="5","Frequent Buyers",
IF(RIGHT(AN1455,1)="5","Big Spenders",
IF(LEFT(AN1455,1)="4","Potential Loyalists",
IF(LEFT(AN1455,1)="3","Needs Attention",
IF(LEFT(AN1455,1)="2","About to Sleep",
IF(LEFT(AN1455,1)="1","Lost",
IF(LEFT(AN1455,1)&lt;="2","At Risk","Others")))))))))</f>
        <v>Frequent Buyers</v>
      </c>
    </row>
    <row r="1456" spans="1:41" x14ac:dyDescent="0.3">
      <c r="A1456">
        <v>3673</v>
      </c>
      <c r="B1456">
        <v>1971</v>
      </c>
      <c r="C1456" t="s">
        <v>28</v>
      </c>
      <c r="D1456" t="s">
        <v>31</v>
      </c>
      <c r="E1456">
        <v>55239</v>
      </c>
      <c r="F1456">
        <v>0</v>
      </c>
      <c r="G1456">
        <v>1</v>
      </c>
      <c r="H1456" s="1">
        <v>41469</v>
      </c>
      <c r="I1456">
        <v>59</v>
      </c>
      <c r="J1456">
        <v>371</v>
      </c>
      <c r="K1456">
        <v>17</v>
      </c>
      <c r="L1456">
        <v>238</v>
      </c>
      <c r="M1456">
        <v>23</v>
      </c>
      <c r="N1456">
        <v>24</v>
      </c>
      <c r="O1456">
        <v>106</v>
      </c>
      <c r="P1456">
        <v>3</v>
      </c>
      <c r="Q1456">
        <v>7</v>
      </c>
      <c r="R1456">
        <v>5</v>
      </c>
      <c r="S1456">
        <v>11</v>
      </c>
      <c r="T1456">
        <v>5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 t="s">
        <v>43</v>
      </c>
      <c r="AC1456" s="13">
        <f>SUM(Table13[[#This Row],[MntWines]:[MntGoldProds]])</f>
        <v>779</v>
      </c>
      <c r="AD1456" s="13">
        <f>AVERAGE(Table13[[#This Row],[MntWines]:[MntGoldProds]])</f>
        <v>129.83333333333334</v>
      </c>
      <c r="AG1456">
        <f>SUM(Table13[[#This Row],[NumDealsPurchases]:[NumStorePurchases]])</f>
        <v>26</v>
      </c>
      <c r="AH1456" s="14">
        <f>44232-Table13[[#This Row],[Dt_Customer]]</f>
        <v>2763</v>
      </c>
      <c r="AJ1456" s="13">
        <f>Table13[[#This Row],[NumDealsPurchases]]/Table13[[#This Row],[Total Number of Purchases]]*100</f>
        <v>11.538461538461538</v>
      </c>
      <c r="AK1456">
        <f>6-ROUNDUP(_xlfn.PERCENTRANK.INC(Table13[Recency],Table13[[#This Row],[Recency]])*5, 0)</f>
        <v>3</v>
      </c>
      <c r="AL1456" s="15">
        <f>ROUNDUP(_xlfn.PERCENTRANK.INC(Table13[Total Number of Purchases],Table13[[#This Row],[Total Number of Purchases]])*5,0)</f>
        <v>5</v>
      </c>
      <c r="AM1456" s="15">
        <f>ROUNDUP(_xlfn.PERCENTRANK.INC(Table13[Total Spend],Table13[[#This Row],[Total Spend]])*5,0)</f>
        <v>4</v>
      </c>
      <c r="AN1456" s="15" t="str">
        <f>Table13[[#This Row],[Recency Score]]&amp;Table13[[#This Row],[Frequency Score]]&amp;Table13[[#This Row],[Monetary Score]]</f>
        <v>354</v>
      </c>
      <c r="AO1456" s="15" t="str">
        <f>IF(AN1456="555","Champions",
IF(AND(LEFT(AN1456,1)="5", MID(AN1456,2,1)&gt;="3"),"Loyal Customers",
IF(MID(AN1456,2,1)="5","Frequent Buyers",
IF(RIGHT(AN1456,1)="5","Big Spenders",
IF(LEFT(AN1456,1)="4","Potential Loyalists",
IF(LEFT(AN1456,1)="3","Needs Attention",
IF(LEFT(AN1456,1)="2","About to Sleep",
IF(LEFT(AN1456,1)="1","Lost",
IF(LEFT(AN1456,1)&lt;="2","At Risk","Others")))))))))</f>
        <v>Frequent Buyers</v>
      </c>
    </row>
    <row r="1457" spans="1:41" x14ac:dyDescent="0.3">
      <c r="A1457">
        <v>851</v>
      </c>
      <c r="B1457">
        <v>1972</v>
      </c>
      <c r="C1457" t="s">
        <v>41</v>
      </c>
      <c r="D1457" t="s">
        <v>33</v>
      </c>
      <c r="E1457">
        <v>57136</v>
      </c>
      <c r="F1457">
        <v>1</v>
      </c>
      <c r="G1457">
        <v>1</v>
      </c>
      <c r="H1457" s="1">
        <v>41464</v>
      </c>
      <c r="I1457">
        <v>48</v>
      </c>
      <c r="J1457">
        <v>306</v>
      </c>
      <c r="K1457">
        <v>5</v>
      </c>
      <c r="L1457">
        <v>109</v>
      </c>
      <c r="M1457">
        <v>21</v>
      </c>
      <c r="N1457">
        <v>109</v>
      </c>
      <c r="O1457">
        <v>92</v>
      </c>
      <c r="P1457">
        <v>9</v>
      </c>
      <c r="Q1457">
        <v>5</v>
      </c>
      <c r="R1457">
        <v>2</v>
      </c>
      <c r="S1457">
        <v>10</v>
      </c>
      <c r="T1457">
        <v>6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 t="s">
        <v>32</v>
      </c>
      <c r="AC1457" s="13">
        <f>SUM(Table13[[#This Row],[MntWines]:[MntGoldProds]])</f>
        <v>642</v>
      </c>
      <c r="AD1457" s="13">
        <f>AVERAGE(Table13[[#This Row],[MntWines]:[MntGoldProds]])</f>
        <v>107</v>
      </c>
      <c r="AG1457">
        <f>SUM(Table13[[#This Row],[NumDealsPurchases]:[NumStorePurchases]])</f>
        <v>26</v>
      </c>
      <c r="AH1457" s="14">
        <f>44232-Table13[[#This Row],[Dt_Customer]]</f>
        <v>2768</v>
      </c>
      <c r="AJ1457" s="13">
        <f>Table13[[#This Row],[NumDealsPurchases]]/Table13[[#This Row],[Total Number of Purchases]]*100</f>
        <v>34.615384615384613</v>
      </c>
      <c r="AK1457">
        <f>6-ROUNDUP(_xlfn.PERCENTRANK.INC(Table13[Recency],Table13[[#This Row],[Recency]])*5, 0)</f>
        <v>3</v>
      </c>
      <c r="AL1457" s="15">
        <f>ROUNDUP(_xlfn.PERCENTRANK.INC(Table13[Total Number of Purchases],Table13[[#This Row],[Total Number of Purchases]])*5,0)</f>
        <v>5</v>
      </c>
      <c r="AM1457" s="15">
        <f>ROUNDUP(_xlfn.PERCENTRANK.INC(Table13[Total Spend],Table13[[#This Row],[Total Spend]])*5,0)</f>
        <v>4</v>
      </c>
      <c r="AN1457" s="15" t="str">
        <f>Table13[[#This Row],[Recency Score]]&amp;Table13[[#This Row],[Frequency Score]]&amp;Table13[[#This Row],[Monetary Score]]</f>
        <v>354</v>
      </c>
      <c r="AO1457" s="15" t="str">
        <f>IF(AN1457="555","Champions",
IF(AND(LEFT(AN1457,1)="5", MID(AN1457,2,1)&gt;="3"),"Loyal Customers",
IF(MID(AN1457,2,1)="5","Frequent Buyers",
IF(RIGHT(AN1457,1)="5","Big Spenders",
IF(LEFT(AN1457,1)="4","Potential Loyalists",
IF(LEFT(AN1457,1)="3","Needs Attention",
IF(LEFT(AN1457,1)="2","About to Sleep",
IF(LEFT(AN1457,1)="1","Lost",
IF(LEFT(AN1457,1)&lt;="2","At Risk","Others")))))))))</f>
        <v>Frequent Buyers</v>
      </c>
    </row>
    <row r="1458" spans="1:41" x14ac:dyDescent="0.3">
      <c r="A1458">
        <v>1453</v>
      </c>
      <c r="B1458">
        <v>1943</v>
      </c>
      <c r="C1458" t="s">
        <v>37</v>
      </c>
      <c r="D1458" t="s">
        <v>42</v>
      </c>
      <c r="E1458">
        <v>57513</v>
      </c>
      <c r="F1458">
        <v>0</v>
      </c>
      <c r="G1458">
        <v>0</v>
      </c>
      <c r="H1458" s="1">
        <v>41461</v>
      </c>
      <c r="I1458">
        <v>59</v>
      </c>
      <c r="J1458">
        <v>735</v>
      </c>
      <c r="K1458">
        <v>40</v>
      </c>
      <c r="L1458">
        <v>183</v>
      </c>
      <c r="M1458">
        <v>52</v>
      </c>
      <c r="N1458">
        <v>20</v>
      </c>
      <c r="O1458">
        <v>30</v>
      </c>
      <c r="P1458">
        <v>2</v>
      </c>
      <c r="Q1458">
        <v>9</v>
      </c>
      <c r="R1458">
        <v>3</v>
      </c>
      <c r="S1458">
        <v>13</v>
      </c>
      <c r="T1458">
        <v>6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 t="s">
        <v>30</v>
      </c>
      <c r="AC1458" s="13">
        <f>SUM(Table13[[#This Row],[MntWines]:[MntGoldProds]])</f>
        <v>1060</v>
      </c>
      <c r="AD1458" s="13">
        <f>AVERAGE(Table13[[#This Row],[MntWines]:[MntGoldProds]])</f>
        <v>176.66666666666666</v>
      </c>
      <c r="AG1458">
        <f>SUM(Table13[[#This Row],[NumDealsPurchases]:[NumStorePurchases]])</f>
        <v>27</v>
      </c>
      <c r="AH1458" s="14">
        <f>44232-Table13[[#This Row],[Dt_Customer]]</f>
        <v>2771</v>
      </c>
      <c r="AJ1458" s="13">
        <f>Table13[[#This Row],[NumDealsPurchases]]/Table13[[#This Row],[Total Number of Purchases]]*100</f>
        <v>7.4074074074074066</v>
      </c>
      <c r="AK1458">
        <f>6-ROUNDUP(_xlfn.PERCENTRANK.INC(Table13[Recency],Table13[[#This Row],[Recency]])*5, 0)</f>
        <v>3</v>
      </c>
      <c r="AL1458" s="15">
        <f>ROUNDUP(_xlfn.PERCENTRANK.INC(Table13[Total Number of Purchases],Table13[[#This Row],[Total Number of Purchases]])*5,0)</f>
        <v>5</v>
      </c>
      <c r="AM1458" s="15">
        <f>ROUNDUP(_xlfn.PERCENTRANK.INC(Table13[Total Spend],Table13[[#This Row],[Total Spend]])*5,0)</f>
        <v>4</v>
      </c>
      <c r="AN1458" s="15" t="str">
        <f>Table13[[#This Row],[Recency Score]]&amp;Table13[[#This Row],[Frequency Score]]&amp;Table13[[#This Row],[Monetary Score]]</f>
        <v>354</v>
      </c>
      <c r="AO1458" s="15" t="str">
        <f>IF(AN1458="555","Champions",
IF(AND(LEFT(AN1458,1)="5", MID(AN1458,2,1)&gt;="3"),"Loyal Customers",
IF(MID(AN1458,2,1)="5","Frequent Buyers",
IF(RIGHT(AN1458,1)="5","Big Spenders",
IF(LEFT(AN1458,1)="4","Potential Loyalists",
IF(LEFT(AN1458,1)="3","Needs Attention",
IF(LEFT(AN1458,1)="2","About to Sleep",
IF(LEFT(AN1458,1)="1","Lost",
IF(LEFT(AN1458,1)&lt;="2","At Risk","Others")))))))))</f>
        <v>Frequent Buyers</v>
      </c>
    </row>
    <row r="1459" spans="1:41" x14ac:dyDescent="0.3">
      <c r="A1459">
        <v>966</v>
      </c>
      <c r="B1459">
        <v>1966</v>
      </c>
      <c r="C1459" t="s">
        <v>28</v>
      </c>
      <c r="D1459" t="s">
        <v>33</v>
      </c>
      <c r="E1459">
        <v>44529</v>
      </c>
      <c r="F1459">
        <v>0</v>
      </c>
      <c r="G1459">
        <v>1</v>
      </c>
      <c r="H1459" s="1">
        <v>41460</v>
      </c>
      <c r="I1459">
        <v>98</v>
      </c>
      <c r="J1459">
        <v>538</v>
      </c>
      <c r="K1459">
        <v>13</v>
      </c>
      <c r="L1459">
        <v>91</v>
      </c>
      <c r="M1459">
        <v>17</v>
      </c>
      <c r="N1459">
        <v>6</v>
      </c>
      <c r="O1459">
        <v>26</v>
      </c>
      <c r="P1459">
        <v>6</v>
      </c>
      <c r="Q1459">
        <v>6</v>
      </c>
      <c r="R1459">
        <v>2</v>
      </c>
      <c r="S1459">
        <v>11</v>
      </c>
      <c r="T1459">
        <v>5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0</v>
      </c>
      <c r="AB1459" t="s">
        <v>30</v>
      </c>
      <c r="AC1459" s="13">
        <f>SUM(Table13[[#This Row],[MntWines]:[MntGoldProds]])</f>
        <v>691</v>
      </c>
      <c r="AD1459" s="13">
        <f>AVERAGE(Table13[[#This Row],[MntWines]:[MntGoldProds]])</f>
        <v>115.16666666666667</v>
      </c>
      <c r="AG1459">
        <f>SUM(Table13[[#This Row],[NumDealsPurchases]:[NumStorePurchases]])</f>
        <v>25</v>
      </c>
      <c r="AH1459" s="14">
        <f>44232-Table13[[#This Row],[Dt_Customer]]</f>
        <v>2772</v>
      </c>
      <c r="AJ1459" s="13">
        <f>Table13[[#This Row],[NumDealsPurchases]]/Table13[[#This Row],[Total Number of Purchases]]*100</f>
        <v>24</v>
      </c>
      <c r="AK1459">
        <f>6-ROUNDUP(_xlfn.PERCENTRANK.INC(Table13[Recency],Table13[[#This Row],[Recency]])*5, 0)</f>
        <v>1</v>
      </c>
      <c r="AL1459" s="15">
        <f>ROUNDUP(_xlfn.PERCENTRANK.INC(Table13[Total Number of Purchases],Table13[[#This Row],[Total Number of Purchases]])*5,0)</f>
        <v>5</v>
      </c>
      <c r="AM1459" s="15">
        <f>ROUNDUP(_xlfn.PERCENTRANK.INC(Table13[Total Spend],Table13[[#This Row],[Total Spend]])*5,0)</f>
        <v>4</v>
      </c>
      <c r="AN1459" s="15" t="str">
        <f>Table13[[#This Row],[Recency Score]]&amp;Table13[[#This Row],[Frequency Score]]&amp;Table13[[#This Row],[Monetary Score]]</f>
        <v>154</v>
      </c>
      <c r="AO1459" s="15" t="str">
        <f>IF(AN1459="555","Champions",
IF(AND(LEFT(AN1459,1)="5", MID(AN1459,2,1)&gt;="3"),"Loyal Customers",
IF(MID(AN1459,2,1)="5","Frequent Buyers",
IF(RIGHT(AN1459,1)="5","Big Spenders",
IF(LEFT(AN1459,1)="4","Potential Loyalists",
IF(LEFT(AN1459,1)="3","Needs Attention",
IF(LEFT(AN1459,1)="2","About to Sleep",
IF(LEFT(AN1459,1)="1","Lost",
IF(LEFT(AN1459,1)&lt;="2","At Risk","Others")))))))))</f>
        <v>Frequent Buyers</v>
      </c>
    </row>
    <row r="1460" spans="1:41" x14ac:dyDescent="0.3">
      <c r="A1460">
        <v>8925</v>
      </c>
      <c r="B1460">
        <v>1965</v>
      </c>
      <c r="C1460" t="s">
        <v>41</v>
      </c>
      <c r="D1460" t="s">
        <v>33</v>
      </c>
      <c r="E1460">
        <v>70053</v>
      </c>
      <c r="F1460">
        <v>0</v>
      </c>
      <c r="G1460">
        <v>1</v>
      </c>
      <c r="H1460" s="1">
        <v>41458</v>
      </c>
      <c r="I1460">
        <v>38</v>
      </c>
      <c r="J1460">
        <v>512</v>
      </c>
      <c r="K1460">
        <v>53</v>
      </c>
      <c r="L1460">
        <v>98</v>
      </c>
      <c r="M1460">
        <v>81</v>
      </c>
      <c r="N1460">
        <v>179</v>
      </c>
      <c r="O1460">
        <v>89</v>
      </c>
      <c r="P1460">
        <v>3</v>
      </c>
      <c r="Q1460">
        <v>8</v>
      </c>
      <c r="R1460">
        <v>5</v>
      </c>
      <c r="S1460">
        <v>10</v>
      </c>
      <c r="T1460">
        <v>5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t="s">
        <v>30</v>
      </c>
      <c r="AC1460" s="13">
        <f>SUM(Table13[[#This Row],[MntWines]:[MntGoldProds]])</f>
        <v>1012</v>
      </c>
      <c r="AD1460" s="13">
        <f>AVERAGE(Table13[[#This Row],[MntWines]:[MntGoldProds]])</f>
        <v>168.66666666666666</v>
      </c>
      <c r="AG1460">
        <f>SUM(Table13[[#This Row],[NumDealsPurchases]:[NumStorePurchases]])</f>
        <v>26</v>
      </c>
      <c r="AH1460" s="14">
        <f>44232-Table13[[#This Row],[Dt_Customer]]</f>
        <v>2774</v>
      </c>
      <c r="AJ1460" s="13">
        <f>Table13[[#This Row],[NumDealsPurchases]]/Table13[[#This Row],[Total Number of Purchases]]*100</f>
        <v>11.538461538461538</v>
      </c>
      <c r="AK1460">
        <f>6-ROUNDUP(_xlfn.PERCENTRANK.INC(Table13[Recency],Table13[[#This Row],[Recency]])*5, 0)</f>
        <v>4</v>
      </c>
      <c r="AL1460" s="15">
        <f>ROUNDUP(_xlfn.PERCENTRANK.INC(Table13[Total Number of Purchases],Table13[[#This Row],[Total Number of Purchases]])*5,0)</f>
        <v>5</v>
      </c>
      <c r="AM1460" s="15">
        <f>ROUNDUP(_xlfn.PERCENTRANK.INC(Table13[Total Spend],Table13[[#This Row],[Total Spend]])*5,0)</f>
        <v>4</v>
      </c>
      <c r="AN1460" s="15" t="str">
        <f>Table13[[#This Row],[Recency Score]]&amp;Table13[[#This Row],[Frequency Score]]&amp;Table13[[#This Row],[Monetary Score]]</f>
        <v>454</v>
      </c>
      <c r="AO1460" s="15" t="str">
        <f>IF(AN1460="555","Champions",
IF(AND(LEFT(AN1460,1)="5", MID(AN1460,2,1)&gt;="3"),"Loyal Customers",
IF(MID(AN1460,2,1)="5","Frequent Buyers",
IF(RIGHT(AN1460,1)="5","Big Spenders",
IF(LEFT(AN1460,1)="4","Potential Loyalists",
IF(LEFT(AN1460,1)="3","Needs Attention",
IF(LEFT(AN1460,1)="2","About to Sleep",
IF(LEFT(AN1460,1)="1","Lost",
IF(LEFT(AN1460,1)&lt;="2","At Risk","Others")))))))))</f>
        <v>Frequent Buyers</v>
      </c>
    </row>
    <row r="1461" spans="1:41" x14ac:dyDescent="0.3">
      <c r="A1461">
        <v>773</v>
      </c>
      <c r="B1461">
        <v>1971</v>
      </c>
      <c r="C1461" t="s">
        <v>41</v>
      </c>
      <c r="D1461" t="s">
        <v>29</v>
      </c>
      <c r="E1461">
        <v>42835</v>
      </c>
      <c r="F1461">
        <v>1</v>
      </c>
      <c r="G1461">
        <v>1</v>
      </c>
      <c r="H1461" s="1">
        <v>41455</v>
      </c>
      <c r="I1461">
        <v>64</v>
      </c>
      <c r="J1461">
        <v>379</v>
      </c>
      <c r="K1461">
        <v>4</v>
      </c>
      <c r="L1461">
        <v>93</v>
      </c>
      <c r="M1461">
        <v>12</v>
      </c>
      <c r="N1461">
        <v>9</v>
      </c>
      <c r="O1461">
        <v>98</v>
      </c>
      <c r="P1461">
        <v>7</v>
      </c>
      <c r="Q1461">
        <v>6</v>
      </c>
      <c r="R1461">
        <v>6</v>
      </c>
      <c r="S1461">
        <v>4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 t="s">
        <v>40</v>
      </c>
      <c r="AC1461" s="13">
        <f>SUM(Table13[[#This Row],[MntWines]:[MntGoldProds]])</f>
        <v>595</v>
      </c>
      <c r="AD1461" s="13">
        <f>AVERAGE(Table13[[#This Row],[MntWines]:[MntGoldProds]])</f>
        <v>99.166666666666671</v>
      </c>
      <c r="AG1461">
        <f>SUM(Table13[[#This Row],[NumDealsPurchases]:[NumStorePurchases]])</f>
        <v>23</v>
      </c>
      <c r="AH1461" s="14">
        <f>44232-Table13[[#This Row],[Dt_Customer]]</f>
        <v>2777</v>
      </c>
      <c r="AJ1461" s="13">
        <f>Table13[[#This Row],[NumDealsPurchases]]/Table13[[#This Row],[Total Number of Purchases]]*100</f>
        <v>30.434782608695656</v>
      </c>
      <c r="AK1461">
        <f>6-ROUNDUP(_xlfn.PERCENTRANK.INC(Table13[Recency],Table13[[#This Row],[Recency]])*5, 0)</f>
        <v>2</v>
      </c>
      <c r="AL1461" s="15">
        <f>ROUNDUP(_xlfn.PERCENTRANK.INC(Table13[Total Number of Purchases],Table13[[#This Row],[Total Number of Purchases]])*5,0)</f>
        <v>5</v>
      </c>
      <c r="AM1461" s="15">
        <f>ROUNDUP(_xlfn.PERCENTRANK.INC(Table13[Total Spend],Table13[[#This Row],[Total Spend]])*5,0)</f>
        <v>3</v>
      </c>
      <c r="AN1461" s="15" t="str">
        <f>Table13[[#This Row],[Recency Score]]&amp;Table13[[#This Row],[Frequency Score]]&amp;Table13[[#This Row],[Monetary Score]]</f>
        <v>253</v>
      </c>
      <c r="AO1461" s="15" t="str">
        <f>IF(AN1461="555","Champions",
IF(AND(LEFT(AN1461,1)="5", MID(AN1461,2,1)&gt;="3"),"Loyal Customers",
IF(MID(AN1461,2,1)="5","Frequent Buyers",
IF(RIGHT(AN1461,1)="5","Big Spenders",
IF(LEFT(AN1461,1)="4","Potential Loyalists",
IF(LEFT(AN1461,1)="3","Needs Attention",
IF(LEFT(AN1461,1)="2","About to Sleep",
IF(LEFT(AN1461,1)="1","Lost",
IF(LEFT(AN1461,1)&lt;="2","At Risk","Others")))))))))</f>
        <v>Frequent Buyers</v>
      </c>
    </row>
    <row r="1462" spans="1:41" x14ac:dyDescent="0.3">
      <c r="A1462">
        <v>3968</v>
      </c>
      <c r="B1462">
        <v>1970</v>
      </c>
      <c r="C1462" t="s">
        <v>38</v>
      </c>
      <c r="D1462" t="s">
        <v>29</v>
      </c>
      <c r="E1462">
        <v>65706</v>
      </c>
      <c r="F1462">
        <v>0</v>
      </c>
      <c r="G1462">
        <v>0</v>
      </c>
      <c r="H1462" s="1">
        <v>41453</v>
      </c>
      <c r="I1462">
        <v>77</v>
      </c>
      <c r="J1462">
        <v>918</v>
      </c>
      <c r="K1462">
        <v>10</v>
      </c>
      <c r="L1462">
        <v>129</v>
      </c>
      <c r="M1462">
        <v>13</v>
      </c>
      <c r="N1462">
        <v>0</v>
      </c>
      <c r="O1462">
        <v>129</v>
      </c>
      <c r="P1462">
        <v>1</v>
      </c>
      <c r="Q1462">
        <v>11</v>
      </c>
      <c r="R1462">
        <v>3</v>
      </c>
      <c r="S1462">
        <v>12</v>
      </c>
      <c r="T1462">
        <v>7</v>
      </c>
      <c r="U1462">
        <v>0</v>
      </c>
      <c r="V1462">
        <v>1</v>
      </c>
      <c r="W1462">
        <v>0</v>
      </c>
      <c r="X1462">
        <v>1</v>
      </c>
      <c r="Y1462">
        <v>1</v>
      </c>
      <c r="Z1462">
        <v>1</v>
      </c>
      <c r="AA1462">
        <v>0</v>
      </c>
      <c r="AB1462" t="s">
        <v>32</v>
      </c>
      <c r="AC1462" s="13">
        <f>SUM(Table13[[#This Row],[MntWines]:[MntGoldProds]])</f>
        <v>1199</v>
      </c>
      <c r="AD1462" s="13">
        <f>AVERAGE(Table13[[#This Row],[MntWines]:[MntGoldProds]])</f>
        <v>199.83333333333334</v>
      </c>
      <c r="AG1462">
        <f>SUM(Table13[[#This Row],[NumDealsPurchases]:[NumStorePurchases]])</f>
        <v>27</v>
      </c>
      <c r="AH1462" s="14">
        <f>44232-Table13[[#This Row],[Dt_Customer]]</f>
        <v>2779</v>
      </c>
      <c r="AJ1462" s="13">
        <f>Table13[[#This Row],[NumDealsPurchases]]/Table13[[#This Row],[Total Number of Purchases]]*100</f>
        <v>3.7037037037037033</v>
      </c>
      <c r="AK1462">
        <f>6-ROUNDUP(_xlfn.PERCENTRANK.INC(Table13[Recency],Table13[[#This Row],[Recency]])*5, 0)</f>
        <v>2</v>
      </c>
      <c r="AL1462" s="15">
        <f>ROUNDUP(_xlfn.PERCENTRANK.INC(Table13[Total Number of Purchases],Table13[[#This Row],[Total Number of Purchases]])*5,0)</f>
        <v>5</v>
      </c>
      <c r="AM1462" s="15">
        <f>ROUNDUP(_xlfn.PERCENTRANK.INC(Table13[Total Spend],Table13[[#This Row],[Total Spend]])*5,0)</f>
        <v>5</v>
      </c>
      <c r="AN1462" s="15" t="str">
        <f>Table13[[#This Row],[Recency Score]]&amp;Table13[[#This Row],[Frequency Score]]&amp;Table13[[#This Row],[Monetary Score]]</f>
        <v>255</v>
      </c>
      <c r="AO1462" s="15" t="str">
        <f>IF(AN1462="555","Champions",
IF(AND(LEFT(AN1462,1)="5", MID(AN1462,2,1)&gt;="3"),"Loyal Customers",
IF(MID(AN1462,2,1)="5","Frequent Buyers",
IF(RIGHT(AN1462,1)="5","Big Spenders",
IF(LEFT(AN1462,1)="4","Potential Loyalists",
IF(LEFT(AN1462,1)="3","Needs Attention",
IF(LEFT(AN1462,1)="2","About to Sleep",
IF(LEFT(AN1462,1)="1","Lost",
IF(LEFT(AN1462,1)&lt;="2","At Risk","Others")))))))))</f>
        <v>Frequent Buyers</v>
      </c>
    </row>
    <row r="1463" spans="1:41" x14ac:dyDescent="0.3">
      <c r="A1463">
        <v>5841</v>
      </c>
      <c r="B1463">
        <v>1966</v>
      </c>
      <c r="C1463" t="s">
        <v>28</v>
      </c>
      <c r="D1463" t="s">
        <v>35</v>
      </c>
      <c r="E1463">
        <v>60894</v>
      </c>
      <c r="F1463">
        <v>0</v>
      </c>
      <c r="G1463">
        <v>1</v>
      </c>
      <c r="H1463" s="1">
        <v>41453</v>
      </c>
      <c r="I1463">
        <v>61</v>
      </c>
      <c r="J1463">
        <v>606</v>
      </c>
      <c r="K1463">
        <v>7</v>
      </c>
      <c r="L1463">
        <v>155</v>
      </c>
      <c r="M1463">
        <v>10</v>
      </c>
      <c r="N1463">
        <v>0</v>
      </c>
      <c r="O1463">
        <v>54</v>
      </c>
      <c r="P1463">
        <v>5</v>
      </c>
      <c r="Q1463">
        <v>10</v>
      </c>
      <c r="R1463">
        <v>3</v>
      </c>
      <c r="S1463">
        <v>8</v>
      </c>
      <c r="T1463">
        <v>7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 t="s">
        <v>30</v>
      </c>
      <c r="AC1463" s="13">
        <f>SUM(Table13[[#This Row],[MntWines]:[MntGoldProds]])</f>
        <v>832</v>
      </c>
      <c r="AD1463" s="13">
        <f>AVERAGE(Table13[[#This Row],[MntWines]:[MntGoldProds]])</f>
        <v>138.66666666666666</v>
      </c>
      <c r="AG1463">
        <f>SUM(Table13[[#This Row],[NumDealsPurchases]:[NumStorePurchases]])</f>
        <v>26</v>
      </c>
      <c r="AH1463" s="14">
        <f>44232-Table13[[#This Row],[Dt_Customer]]</f>
        <v>2779</v>
      </c>
      <c r="AJ1463" s="13">
        <f>Table13[[#This Row],[NumDealsPurchases]]/Table13[[#This Row],[Total Number of Purchases]]*100</f>
        <v>19.230769230769234</v>
      </c>
      <c r="AK1463">
        <f>6-ROUNDUP(_xlfn.PERCENTRANK.INC(Table13[Recency],Table13[[#This Row],[Recency]])*5, 0)</f>
        <v>2</v>
      </c>
      <c r="AL1463" s="15">
        <f>ROUNDUP(_xlfn.PERCENTRANK.INC(Table13[Total Number of Purchases],Table13[[#This Row],[Total Number of Purchases]])*5,0)</f>
        <v>5</v>
      </c>
      <c r="AM1463" s="15">
        <f>ROUNDUP(_xlfn.PERCENTRANK.INC(Table13[Total Spend],Table13[[#This Row],[Total Spend]])*5,0)</f>
        <v>4</v>
      </c>
      <c r="AN1463" s="15" t="str">
        <f>Table13[[#This Row],[Recency Score]]&amp;Table13[[#This Row],[Frequency Score]]&amp;Table13[[#This Row],[Monetary Score]]</f>
        <v>254</v>
      </c>
      <c r="AO1463" s="15" t="str">
        <f>IF(AN1463="555","Champions",
IF(AND(LEFT(AN1463,1)="5", MID(AN1463,2,1)&gt;="3"),"Loyal Customers",
IF(MID(AN1463,2,1)="5","Frequent Buyers",
IF(RIGHT(AN1463,1)="5","Big Spenders",
IF(LEFT(AN1463,1)="4","Potential Loyalists",
IF(LEFT(AN1463,1)="3","Needs Attention",
IF(LEFT(AN1463,1)="2","About to Sleep",
IF(LEFT(AN1463,1)="1","Lost",
IF(LEFT(AN1463,1)&lt;="2","At Risk","Others")))))))))</f>
        <v>Frequent Buyers</v>
      </c>
    </row>
    <row r="1464" spans="1:41" x14ac:dyDescent="0.3">
      <c r="A1464">
        <v>5543</v>
      </c>
      <c r="B1464">
        <v>1966</v>
      </c>
      <c r="C1464" t="s">
        <v>28</v>
      </c>
      <c r="D1464" t="s">
        <v>35</v>
      </c>
      <c r="E1464">
        <v>57811</v>
      </c>
      <c r="F1464">
        <v>0</v>
      </c>
      <c r="G1464">
        <v>1</v>
      </c>
      <c r="H1464" s="1">
        <v>41449</v>
      </c>
      <c r="I1464">
        <v>49</v>
      </c>
      <c r="J1464">
        <v>545</v>
      </c>
      <c r="K1464">
        <v>7</v>
      </c>
      <c r="L1464">
        <v>114</v>
      </c>
      <c r="M1464">
        <v>37</v>
      </c>
      <c r="N1464">
        <v>21</v>
      </c>
      <c r="O1464">
        <v>78</v>
      </c>
      <c r="P1464">
        <v>5</v>
      </c>
      <c r="Q1464">
        <v>7</v>
      </c>
      <c r="R1464">
        <v>2</v>
      </c>
      <c r="S1464">
        <v>11</v>
      </c>
      <c r="T1464">
        <v>5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 t="s">
        <v>30</v>
      </c>
      <c r="AC1464" s="13">
        <f>SUM(Table13[[#This Row],[MntWines]:[MntGoldProds]])</f>
        <v>802</v>
      </c>
      <c r="AD1464" s="13">
        <f>AVERAGE(Table13[[#This Row],[MntWines]:[MntGoldProds]])</f>
        <v>133.66666666666666</v>
      </c>
      <c r="AG1464">
        <f>SUM(Table13[[#This Row],[NumDealsPurchases]:[NumStorePurchases]])</f>
        <v>25</v>
      </c>
      <c r="AH1464" s="14">
        <f>44232-Table13[[#This Row],[Dt_Customer]]</f>
        <v>2783</v>
      </c>
      <c r="AJ1464" s="13">
        <f>Table13[[#This Row],[NumDealsPurchases]]/Table13[[#This Row],[Total Number of Purchases]]*100</f>
        <v>20</v>
      </c>
      <c r="AK1464">
        <f>6-ROUNDUP(_xlfn.PERCENTRANK.INC(Table13[Recency],Table13[[#This Row],[Recency]])*5, 0)</f>
        <v>3</v>
      </c>
      <c r="AL1464" s="15">
        <f>ROUNDUP(_xlfn.PERCENTRANK.INC(Table13[Total Number of Purchases],Table13[[#This Row],[Total Number of Purchases]])*5,0)</f>
        <v>5</v>
      </c>
      <c r="AM1464" s="15">
        <f>ROUNDUP(_xlfn.PERCENTRANK.INC(Table13[Total Spend],Table13[[#This Row],[Total Spend]])*5,0)</f>
        <v>4</v>
      </c>
      <c r="AN1464" s="15" t="str">
        <f>Table13[[#This Row],[Recency Score]]&amp;Table13[[#This Row],[Frequency Score]]&amp;Table13[[#This Row],[Monetary Score]]</f>
        <v>354</v>
      </c>
      <c r="AO1464" s="15" t="str">
        <f>IF(AN1464="555","Champions",
IF(AND(LEFT(AN1464,1)="5", MID(AN1464,2,1)&gt;="3"),"Loyal Customers",
IF(MID(AN1464,2,1)="5","Frequent Buyers",
IF(RIGHT(AN1464,1)="5","Big Spenders",
IF(LEFT(AN1464,1)="4","Potential Loyalists",
IF(LEFT(AN1464,1)="3","Needs Attention",
IF(LEFT(AN1464,1)="2","About to Sleep",
IF(LEFT(AN1464,1)="1","Lost",
IF(LEFT(AN1464,1)&lt;="2","At Risk","Others")))))))))</f>
        <v>Frequent Buyers</v>
      </c>
    </row>
    <row r="1465" spans="1:41" x14ac:dyDescent="0.3">
      <c r="A1465">
        <v>1518</v>
      </c>
      <c r="B1465">
        <v>1965</v>
      </c>
      <c r="C1465" t="s">
        <v>41</v>
      </c>
      <c r="D1465" t="s">
        <v>33</v>
      </c>
      <c r="E1465">
        <v>62694</v>
      </c>
      <c r="F1465">
        <v>1</v>
      </c>
      <c r="G1465">
        <v>1</v>
      </c>
      <c r="H1465" s="1">
        <v>41442</v>
      </c>
      <c r="I1465">
        <v>29</v>
      </c>
      <c r="J1465">
        <v>379</v>
      </c>
      <c r="K1465">
        <v>6</v>
      </c>
      <c r="L1465">
        <v>157</v>
      </c>
      <c r="M1465">
        <v>25</v>
      </c>
      <c r="N1465">
        <v>91</v>
      </c>
      <c r="O1465">
        <v>91</v>
      </c>
      <c r="P1465">
        <v>5</v>
      </c>
      <c r="Q1465">
        <v>9</v>
      </c>
      <c r="R1465">
        <v>3</v>
      </c>
      <c r="S1465">
        <v>7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 t="s">
        <v>30</v>
      </c>
      <c r="AC1465" s="13">
        <f>SUM(Table13[[#This Row],[MntWines]:[MntGoldProds]])</f>
        <v>749</v>
      </c>
      <c r="AD1465" s="13">
        <f>AVERAGE(Table13[[#This Row],[MntWines]:[MntGoldProds]])</f>
        <v>124.83333333333333</v>
      </c>
      <c r="AG1465">
        <f>SUM(Table13[[#This Row],[NumDealsPurchases]:[NumStorePurchases]])</f>
        <v>24</v>
      </c>
      <c r="AH1465" s="14">
        <f>44232-Table13[[#This Row],[Dt_Customer]]</f>
        <v>2790</v>
      </c>
      <c r="AJ1465" s="13">
        <f>Table13[[#This Row],[NumDealsPurchases]]/Table13[[#This Row],[Total Number of Purchases]]*100</f>
        <v>20.833333333333336</v>
      </c>
      <c r="AK1465">
        <f>6-ROUNDUP(_xlfn.PERCENTRANK.INC(Table13[Recency],Table13[[#This Row],[Recency]])*5, 0)</f>
        <v>4</v>
      </c>
      <c r="AL1465" s="15">
        <f>ROUNDUP(_xlfn.PERCENTRANK.INC(Table13[Total Number of Purchases],Table13[[#This Row],[Total Number of Purchases]])*5,0)</f>
        <v>5</v>
      </c>
      <c r="AM1465" s="15">
        <f>ROUNDUP(_xlfn.PERCENTRANK.INC(Table13[Total Spend],Table13[[#This Row],[Total Spend]])*5,0)</f>
        <v>4</v>
      </c>
      <c r="AN1465" s="15" t="str">
        <f>Table13[[#This Row],[Recency Score]]&amp;Table13[[#This Row],[Frequency Score]]&amp;Table13[[#This Row],[Monetary Score]]</f>
        <v>454</v>
      </c>
      <c r="AO1465" s="15" t="str">
        <f>IF(AN1465="555","Champions",
IF(AND(LEFT(AN1465,1)="5", MID(AN1465,2,1)&gt;="3"),"Loyal Customers",
IF(MID(AN1465,2,1)="5","Frequent Buyers",
IF(RIGHT(AN1465,1)="5","Big Spenders",
IF(LEFT(AN1465,1)="4","Potential Loyalists",
IF(LEFT(AN1465,1)="3","Needs Attention",
IF(LEFT(AN1465,1)="2","About to Sleep",
IF(LEFT(AN1465,1)="1","Lost",
IF(LEFT(AN1465,1)&lt;="2","At Risk","Others")))))))))</f>
        <v>Frequent Buyers</v>
      </c>
    </row>
    <row r="1466" spans="1:41" x14ac:dyDescent="0.3">
      <c r="A1466">
        <v>9381</v>
      </c>
      <c r="B1466">
        <v>1978</v>
      </c>
      <c r="C1466" t="s">
        <v>28</v>
      </c>
      <c r="D1466" t="s">
        <v>33</v>
      </c>
      <c r="E1466">
        <v>66373</v>
      </c>
      <c r="F1466">
        <v>1</v>
      </c>
      <c r="G1466">
        <v>1</v>
      </c>
      <c r="H1466" s="1">
        <v>41437</v>
      </c>
      <c r="I1466">
        <v>57</v>
      </c>
      <c r="J1466">
        <v>328</v>
      </c>
      <c r="K1466">
        <v>9</v>
      </c>
      <c r="L1466">
        <v>124</v>
      </c>
      <c r="M1466">
        <v>12</v>
      </c>
      <c r="N1466">
        <v>24</v>
      </c>
      <c r="O1466">
        <v>109</v>
      </c>
      <c r="P1466">
        <v>7</v>
      </c>
      <c r="Q1466">
        <v>4</v>
      </c>
      <c r="R1466">
        <v>2</v>
      </c>
      <c r="S1466">
        <v>10</v>
      </c>
      <c r="T1466">
        <v>3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 t="s">
        <v>36</v>
      </c>
      <c r="AC1466" s="13">
        <f>SUM(Table13[[#This Row],[MntWines]:[MntGoldProds]])</f>
        <v>606</v>
      </c>
      <c r="AD1466" s="13">
        <f>AVERAGE(Table13[[#This Row],[MntWines]:[MntGoldProds]])</f>
        <v>101</v>
      </c>
      <c r="AG1466">
        <f>SUM(Table13[[#This Row],[NumDealsPurchases]:[NumStorePurchases]])</f>
        <v>23</v>
      </c>
      <c r="AH1466" s="14">
        <f>44232-Table13[[#This Row],[Dt_Customer]]</f>
        <v>2795</v>
      </c>
      <c r="AJ1466" s="13">
        <f>Table13[[#This Row],[NumDealsPurchases]]/Table13[[#This Row],[Total Number of Purchases]]*100</f>
        <v>30.434782608695656</v>
      </c>
      <c r="AK1466">
        <f>6-ROUNDUP(_xlfn.PERCENTRANK.INC(Table13[Recency],Table13[[#This Row],[Recency]])*5, 0)</f>
        <v>3</v>
      </c>
      <c r="AL1466" s="15">
        <f>ROUNDUP(_xlfn.PERCENTRANK.INC(Table13[Total Number of Purchases],Table13[[#This Row],[Total Number of Purchases]])*5,0)</f>
        <v>5</v>
      </c>
      <c r="AM1466" s="15">
        <f>ROUNDUP(_xlfn.PERCENTRANK.INC(Table13[Total Spend],Table13[[#This Row],[Total Spend]])*5,0)</f>
        <v>3</v>
      </c>
      <c r="AN1466" s="15" t="str">
        <f>Table13[[#This Row],[Recency Score]]&amp;Table13[[#This Row],[Frequency Score]]&amp;Table13[[#This Row],[Monetary Score]]</f>
        <v>353</v>
      </c>
      <c r="AO1466" s="15" t="str">
        <f>IF(AN1466="555","Champions",
IF(AND(LEFT(AN1466,1)="5", MID(AN1466,2,1)&gt;="3"),"Loyal Customers",
IF(MID(AN1466,2,1)="5","Frequent Buyers",
IF(RIGHT(AN1466,1)="5","Big Spenders",
IF(LEFT(AN1466,1)="4","Potential Loyalists",
IF(LEFT(AN1466,1)="3","Needs Attention",
IF(LEFT(AN1466,1)="2","About to Sleep",
IF(LEFT(AN1466,1)="1","Lost",
IF(LEFT(AN1466,1)&lt;="2","At Risk","Others")))))))))</f>
        <v>Frequent Buyers</v>
      </c>
    </row>
    <row r="1467" spans="1:41" x14ac:dyDescent="0.3">
      <c r="A1467">
        <v>9384</v>
      </c>
      <c r="B1467">
        <v>1978</v>
      </c>
      <c r="C1467" t="s">
        <v>28</v>
      </c>
      <c r="D1467" t="s">
        <v>33</v>
      </c>
      <c r="E1467">
        <v>66373</v>
      </c>
      <c r="F1467">
        <v>1</v>
      </c>
      <c r="G1467">
        <v>1</v>
      </c>
      <c r="H1467" s="1">
        <v>41437</v>
      </c>
      <c r="I1467">
        <v>57</v>
      </c>
      <c r="J1467">
        <v>328</v>
      </c>
      <c r="K1467">
        <v>9</v>
      </c>
      <c r="L1467">
        <v>124</v>
      </c>
      <c r="M1467">
        <v>12</v>
      </c>
      <c r="N1467">
        <v>24</v>
      </c>
      <c r="O1467">
        <v>109</v>
      </c>
      <c r="P1467">
        <v>7</v>
      </c>
      <c r="Q1467">
        <v>4</v>
      </c>
      <c r="R1467">
        <v>2</v>
      </c>
      <c r="S1467">
        <v>10</v>
      </c>
      <c r="T1467">
        <v>3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 t="s">
        <v>36</v>
      </c>
      <c r="AC1467" s="13">
        <f>SUM(Table13[[#This Row],[MntWines]:[MntGoldProds]])</f>
        <v>606</v>
      </c>
      <c r="AD1467" s="13">
        <f>AVERAGE(Table13[[#This Row],[MntWines]:[MntGoldProds]])</f>
        <v>101</v>
      </c>
      <c r="AG1467">
        <f>SUM(Table13[[#This Row],[NumDealsPurchases]:[NumStorePurchases]])</f>
        <v>23</v>
      </c>
      <c r="AH1467" s="14">
        <f>44232-Table13[[#This Row],[Dt_Customer]]</f>
        <v>2795</v>
      </c>
      <c r="AJ1467" s="13">
        <f>Table13[[#This Row],[NumDealsPurchases]]/Table13[[#This Row],[Total Number of Purchases]]*100</f>
        <v>30.434782608695656</v>
      </c>
      <c r="AK1467">
        <f>6-ROUNDUP(_xlfn.PERCENTRANK.INC(Table13[Recency],Table13[[#This Row],[Recency]])*5, 0)</f>
        <v>3</v>
      </c>
      <c r="AL1467" s="15">
        <f>ROUNDUP(_xlfn.PERCENTRANK.INC(Table13[Total Number of Purchases],Table13[[#This Row],[Total Number of Purchases]])*5,0)</f>
        <v>5</v>
      </c>
      <c r="AM1467" s="15">
        <f>ROUNDUP(_xlfn.PERCENTRANK.INC(Table13[Total Spend],Table13[[#This Row],[Total Spend]])*5,0)</f>
        <v>3</v>
      </c>
      <c r="AN1467" s="15" t="str">
        <f>Table13[[#This Row],[Recency Score]]&amp;Table13[[#This Row],[Frequency Score]]&amp;Table13[[#This Row],[Monetary Score]]</f>
        <v>353</v>
      </c>
      <c r="AO1467" s="15" t="str">
        <f>IF(AN1467="555","Champions",
IF(AND(LEFT(AN1467,1)="5", MID(AN1467,2,1)&gt;="3"),"Loyal Customers",
IF(MID(AN1467,2,1)="5","Frequent Buyers",
IF(RIGHT(AN1467,1)="5","Big Spenders",
IF(LEFT(AN1467,1)="4","Potential Loyalists",
IF(LEFT(AN1467,1)="3","Needs Attention",
IF(LEFT(AN1467,1)="2","About to Sleep",
IF(LEFT(AN1467,1)="1","Lost",
IF(LEFT(AN1467,1)&lt;="2","At Risk","Others")))))))))</f>
        <v>Frequent Buyers</v>
      </c>
    </row>
    <row r="1468" spans="1:41" x14ac:dyDescent="0.3">
      <c r="A1468">
        <v>8602</v>
      </c>
      <c r="B1468">
        <v>1964</v>
      </c>
      <c r="C1468" t="s">
        <v>28</v>
      </c>
      <c r="D1468" t="s">
        <v>29</v>
      </c>
      <c r="E1468">
        <v>69932</v>
      </c>
      <c r="F1468">
        <v>0</v>
      </c>
      <c r="G1468">
        <v>1</v>
      </c>
      <c r="H1468" s="1">
        <v>41437</v>
      </c>
      <c r="I1468">
        <v>97</v>
      </c>
      <c r="J1468">
        <v>412</v>
      </c>
      <c r="K1468">
        <v>172</v>
      </c>
      <c r="L1468">
        <v>153</v>
      </c>
      <c r="M1468">
        <v>150</v>
      </c>
      <c r="N1468">
        <v>105</v>
      </c>
      <c r="O1468">
        <v>57</v>
      </c>
      <c r="P1468">
        <v>2</v>
      </c>
      <c r="Q1468">
        <v>7</v>
      </c>
      <c r="R1468">
        <v>6</v>
      </c>
      <c r="S1468">
        <v>11</v>
      </c>
      <c r="T1468">
        <v>4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 t="s">
        <v>30</v>
      </c>
      <c r="AC1468" s="13">
        <f>SUM(Table13[[#This Row],[MntWines]:[MntGoldProds]])</f>
        <v>1049</v>
      </c>
      <c r="AD1468" s="13">
        <f>AVERAGE(Table13[[#This Row],[MntWines]:[MntGoldProds]])</f>
        <v>174.83333333333334</v>
      </c>
      <c r="AG1468">
        <f>SUM(Table13[[#This Row],[NumDealsPurchases]:[NumStorePurchases]])</f>
        <v>26</v>
      </c>
      <c r="AH1468" s="14">
        <f>44232-Table13[[#This Row],[Dt_Customer]]</f>
        <v>2795</v>
      </c>
      <c r="AJ1468" s="13">
        <f>Table13[[#This Row],[NumDealsPurchases]]/Table13[[#This Row],[Total Number of Purchases]]*100</f>
        <v>7.6923076923076925</v>
      </c>
      <c r="AK1468">
        <f>6-ROUNDUP(_xlfn.PERCENTRANK.INC(Table13[Recency],Table13[[#This Row],[Recency]])*5, 0)</f>
        <v>1</v>
      </c>
      <c r="AL1468" s="15">
        <f>ROUNDUP(_xlfn.PERCENTRANK.INC(Table13[Total Number of Purchases],Table13[[#This Row],[Total Number of Purchases]])*5,0)</f>
        <v>5</v>
      </c>
      <c r="AM1468" s="15">
        <f>ROUNDUP(_xlfn.PERCENTRANK.INC(Table13[Total Spend],Table13[[#This Row],[Total Spend]])*5,0)</f>
        <v>4</v>
      </c>
      <c r="AN1468" s="15" t="str">
        <f>Table13[[#This Row],[Recency Score]]&amp;Table13[[#This Row],[Frequency Score]]&amp;Table13[[#This Row],[Monetary Score]]</f>
        <v>154</v>
      </c>
      <c r="AO1468" s="15" t="str">
        <f>IF(AN1468="555","Champions",
IF(AND(LEFT(AN1468,1)="5", MID(AN1468,2,1)&gt;="3"),"Loyal Customers",
IF(MID(AN1468,2,1)="5","Frequent Buyers",
IF(RIGHT(AN1468,1)="5","Big Spenders",
IF(LEFT(AN1468,1)="4","Potential Loyalists",
IF(LEFT(AN1468,1)="3","Needs Attention",
IF(LEFT(AN1468,1)="2","About to Sleep",
IF(LEFT(AN1468,1)="1","Lost",
IF(LEFT(AN1468,1)&lt;="2","At Risk","Others")))))))))</f>
        <v>Frequent Buyers</v>
      </c>
    </row>
    <row r="1469" spans="1:41" x14ac:dyDescent="0.3">
      <c r="A1469">
        <v>10128</v>
      </c>
      <c r="B1469">
        <v>1958</v>
      </c>
      <c r="C1469" t="s">
        <v>28</v>
      </c>
      <c r="D1469" t="s">
        <v>35</v>
      </c>
      <c r="E1469">
        <v>53977</v>
      </c>
      <c r="F1469">
        <v>0</v>
      </c>
      <c r="G1469">
        <v>1</v>
      </c>
      <c r="H1469" s="1">
        <v>41433</v>
      </c>
      <c r="I1469">
        <v>21</v>
      </c>
      <c r="J1469">
        <v>620</v>
      </c>
      <c r="K1469">
        <v>16</v>
      </c>
      <c r="L1469">
        <v>165</v>
      </c>
      <c r="M1469">
        <v>0</v>
      </c>
      <c r="N1469">
        <v>24</v>
      </c>
      <c r="O1469">
        <v>82</v>
      </c>
      <c r="P1469">
        <v>5</v>
      </c>
      <c r="Q1469">
        <v>5</v>
      </c>
      <c r="R1469">
        <v>5</v>
      </c>
      <c r="S1469">
        <v>12</v>
      </c>
      <c r="T1469">
        <v>5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32</v>
      </c>
      <c r="AC1469" s="13">
        <f>SUM(Table13[[#This Row],[MntWines]:[MntGoldProds]])</f>
        <v>907</v>
      </c>
      <c r="AD1469" s="13">
        <f>AVERAGE(Table13[[#This Row],[MntWines]:[MntGoldProds]])</f>
        <v>151.16666666666666</v>
      </c>
      <c r="AG1469">
        <f>SUM(Table13[[#This Row],[NumDealsPurchases]:[NumStorePurchases]])</f>
        <v>27</v>
      </c>
      <c r="AH1469" s="14">
        <f>44232-Table13[[#This Row],[Dt_Customer]]</f>
        <v>2799</v>
      </c>
      <c r="AJ1469" s="13">
        <f>Table13[[#This Row],[NumDealsPurchases]]/Table13[[#This Row],[Total Number of Purchases]]*100</f>
        <v>18.518518518518519</v>
      </c>
      <c r="AK1469">
        <f>6-ROUNDUP(_xlfn.PERCENTRANK.INC(Table13[Recency],Table13[[#This Row],[Recency]])*5, 0)</f>
        <v>4</v>
      </c>
      <c r="AL1469" s="15">
        <f>ROUNDUP(_xlfn.PERCENTRANK.INC(Table13[Total Number of Purchases],Table13[[#This Row],[Total Number of Purchases]])*5,0)</f>
        <v>5</v>
      </c>
      <c r="AM1469" s="15">
        <f>ROUNDUP(_xlfn.PERCENTRANK.INC(Table13[Total Spend],Table13[[#This Row],[Total Spend]])*5,0)</f>
        <v>4</v>
      </c>
      <c r="AN1469" s="15" t="str">
        <f>Table13[[#This Row],[Recency Score]]&amp;Table13[[#This Row],[Frequency Score]]&amp;Table13[[#This Row],[Monetary Score]]</f>
        <v>454</v>
      </c>
      <c r="AO1469" s="15" t="str">
        <f>IF(AN1469="555","Champions",
IF(AND(LEFT(AN1469,1)="5", MID(AN1469,2,1)&gt;="3"),"Loyal Customers",
IF(MID(AN1469,2,1)="5","Frequent Buyers",
IF(RIGHT(AN1469,1)="5","Big Spenders",
IF(LEFT(AN1469,1)="4","Potential Loyalists",
IF(LEFT(AN1469,1)="3","Needs Attention",
IF(LEFT(AN1469,1)="2","About to Sleep",
IF(LEFT(AN1469,1)="1","Lost",
IF(LEFT(AN1469,1)&lt;="2","At Risk","Others")))))))))</f>
        <v>Frequent Buyers</v>
      </c>
    </row>
    <row r="1470" spans="1:41" x14ac:dyDescent="0.3">
      <c r="A1470">
        <v>9284</v>
      </c>
      <c r="B1470">
        <v>1958</v>
      </c>
      <c r="C1470" t="s">
        <v>28</v>
      </c>
      <c r="D1470" t="s">
        <v>35</v>
      </c>
      <c r="E1470">
        <v>53977</v>
      </c>
      <c r="F1470">
        <v>0</v>
      </c>
      <c r="G1470">
        <v>1</v>
      </c>
      <c r="H1470" s="1">
        <v>41433</v>
      </c>
      <c r="I1470">
        <v>21</v>
      </c>
      <c r="J1470">
        <v>620</v>
      </c>
      <c r="K1470">
        <v>16</v>
      </c>
      <c r="L1470">
        <v>165</v>
      </c>
      <c r="M1470">
        <v>0</v>
      </c>
      <c r="N1470">
        <v>24</v>
      </c>
      <c r="O1470">
        <v>82</v>
      </c>
      <c r="P1470">
        <v>5</v>
      </c>
      <c r="Q1470">
        <v>5</v>
      </c>
      <c r="R1470">
        <v>5</v>
      </c>
      <c r="S1470">
        <v>12</v>
      </c>
      <c r="T1470">
        <v>5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 t="s">
        <v>30</v>
      </c>
      <c r="AC1470" s="13">
        <f>SUM(Table13[[#This Row],[MntWines]:[MntGoldProds]])</f>
        <v>907</v>
      </c>
      <c r="AD1470" s="13">
        <f>AVERAGE(Table13[[#This Row],[MntWines]:[MntGoldProds]])</f>
        <v>151.16666666666666</v>
      </c>
      <c r="AG1470">
        <f>SUM(Table13[[#This Row],[NumDealsPurchases]:[NumStorePurchases]])</f>
        <v>27</v>
      </c>
      <c r="AH1470" s="14">
        <f>44232-Table13[[#This Row],[Dt_Customer]]</f>
        <v>2799</v>
      </c>
      <c r="AJ1470" s="13">
        <f>Table13[[#This Row],[NumDealsPurchases]]/Table13[[#This Row],[Total Number of Purchases]]*100</f>
        <v>18.518518518518519</v>
      </c>
      <c r="AK1470">
        <f>6-ROUNDUP(_xlfn.PERCENTRANK.INC(Table13[Recency],Table13[[#This Row],[Recency]])*5, 0)</f>
        <v>4</v>
      </c>
      <c r="AL1470" s="15">
        <f>ROUNDUP(_xlfn.PERCENTRANK.INC(Table13[Total Number of Purchases],Table13[[#This Row],[Total Number of Purchases]])*5,0)</f>
        <v>5</v>
      </c>
      <c r="AM1470" s="15">
        <f>ROUNDUP(_xlfn.PERCENTRANK.INC(Table13[Total Spend],Table13[[#This Row],[Total Spend]])*5,0)</f>
        <v>4</v>
      </c>
      <c r="AN1470" s="15" t="str">
        <f>Table13[[#This Row],[Recency Score]]&amp;Table13[[#This Row],[Frequency Score]]&amp;Table13[[#This Row],[Monetary Score]]</f>
        <v>454</v>
      </c>
      <c r="AO1470" s="15" t="str">
        <f>IF(AN1470="555","Champions",
IF(AND(LEFT(AN1470,1)="5", MID(AN1470,2,1)&gt;="3"),"Loyal Customers",
IF(MID(AN1470,2,1)="5","Frequent Buyers",
IF(RIGHT(AN1470,1)="5","Big Spenders",
IF(LEFT(AN1470,1)="4","Potential Loyalists",
IF(LEFT(AN1470,1)="3","Needs Attention",
IF(LEFT(AN1470,1)="2","About to Sleep",
IF(LEFT(AN1470,1)="1","Lost",
IF(LEFT(AN1470,1)&lt;="2","At Risk","Others")))))))))</f>
        <v>Frequent Buyers</v>
      </c>
    </row>
    <row r="1471" spans="1:41" x14ac:dyDescent="0.3">
      <c r="A1471">
        <v>6945</v>
      </c>
      <c r="B1471">
        <v>1952</v>
      </c>
      <c r="C1471" t="s">
        <v>28</v>
      </c>
      <c r="D1471" t="s">
        <v>31</v>
      </c>
      <c r="E1471">
        <v>84574</v>
      </c>
      <c r="F1471">
        <v>0</v>
      </c>
      <c r="G1471">
        <v>0</v>
      </c>
      <c r="H1471" s="1">
        <v>41429</v>
      </c>
      <c r="I1471">
        <v>72</v>
      </c>
      <c r="J1471">
        <v>387</v>
      </c>
      <c r="K1471">
        <v>20</v>
      </c>
      <c r="L1471">
        <v>713</v>
      </c>
      <c r="M1471">
        <v>38</v>
      </c>
      <c r="N1471">
        <v>54</v>
      </c>
      <c r="O1471">
        <v>163</v>
      </c>
      <c r="P1471">
        <v>1</v>
      </c>
      <c r="Q1471">
        <v>9</v>
      </c>
      <c r="R1471">
        <v>11</v>
      </c>
      <c r="S1471">
        <v>11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 t="s">
        <v>30</v>
      </c>
      <c r="AC1471" s="13">
        <f>SUM(Table13[[#This Row],[MntWines]:[MntGoldProds]])</f>
        <v>1375</v>
      </c>
      <c r="AD1471" s="13">
        <f>AVERAGE(Table13[[#This Row],[MntWines]:[MntGoldProds]])</f>
        <v>229.16666666666666</v>
      </c>
      <c r="AG1471">
        <f>SUM(Table13[[#This Row],[NumDealsPurchases]:[NumStorePurchases]])</f>
        <v>32</v>
      </c>
      <c r="AH1471" s="14">
        <f>44232-Table13[[#This Row],[Dt_Customer]]</f>
        <v>2803</v>
      </c>
      <c r="AJ1471" s="13">
        <f>Table13[[#This Row],[NumDealsPurchases]]/Table13[[#This Row],[Total Number of Purchases]]*100</f>
        <v>3.125</v>
      </c>
      <c r="AK1471">
        <f>6-ROUNDUP(_xlfn.PERCENTRANK.INC(Table13[Recency],Table13[[#This Row],[Recency]])*5, 0)</f>
        <v>2</v>
      </c>
      <c r="AL1471" s="15">
        <f>ROUNDUP(_xlfn.PERCENTRANK.INC(Table13[Total Number of Purchases],Table13[[#This Row],[Total Number of Purchases]])*5,0)</f>
        <v>5</v>
      </c>
      <c r="AM1471" s="15">
        <f>ROUNDUP(_xlfn.PERCENTRANK.INC(Table13[Total Spend],Table13[[#This Row],[Total Spend]])*5,0)</f>
        <v>5</v>
      </c>
      <c r="AN1471" s="15" t="str">
        <f>Table13[[#This Row],[Recency Score]]&amp;Table13[[#This Row],[Frequency Score]]&amp;Table13[[#This Row],[Monetary Score]]</f>
        <v>255</v>
      </c>
      <c r="AO1471" s="15" t="str">
        <f>IF(AN1471="555","Champions",
IF(AND(LEFT(AN1471,1)="5", MID(AN1471,2,1)&gt;="3"),"Loyal Customers",
IF(MID(AN1471,2,1)="5","Frequent Buyers",
IF(RIGHT(AN1471,1)="5","Big Spenders",
IF(LEFT(AN1471,1)="4","Potential Loyalists",
IF(LEFT(AN1471,1)="3","Needs Attention",
IF(LEFT(AN1471,1)="2","About to Sleep",
IF(LEFT(AN1471,1)="1","Lost",
IF(LEFT(AN1471,1)&lt;="2","At Risk","Others")))))))))</f>
        <v>Frequent Buyers</v>
      </c>
    </row>
    <row r="1472" spans="1:41" x14ac:dyDescent="0.3">
      <c r="A1472">
        <v>7313</v>
      </c>
      <c r="B1472">
        <v>1949</v>
      </c>
      <c r="C1472" t="s">
        <v>38</v>
      </c>
      <c r="D1472" t="s">
        <v>42</v>
      </c>
      <c r="E1472">
        <v>74859</v>
      </c>
      <c r="F1472">
        <v>0</v>
      </c>
      <c r="G1472">
        <v>0</v>
      </c>
      <c r="H1472" s="1">
        <v>41428</v>
      </c>
      <c r="I1472">
        <v>63</v>
      </c>
      <c r="J1472">
        <v>570</v>
      </c>
      <c r="K1472">
        <v>73</v>
      </c>
      <c r="L1472">
        <v>614</v>
      </c>
      <c r="M1472">
        <v>133</v>
      </c>
      <c r="N1472">
        <v>102</v>
      </c>
      <c r="O1472">
        <v>73</v>
      </c>
      <c r="P1472">
        <v>1</v>
      </c>
      <c r="Q1472">
        <v>6</v>
      </c>
      <c r="R1472">
        <v>5</v>
      </c>
      <c r="S1472">
        <v>11</v>
      </c>
      <c r="T1472">
        <v>3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 t="s">
        <v>32</v>
      </c>
      <c r="AC1472" s="13">
        <f>SUM(Table13[[#This Row],[MntWines]:[MntGoldProds]])</f>
        <v>1565</v>
      </c>
      <c r="AD1472" s="13">
        <f>AVERAGE(Table13[[#This Row],[MntWines]:[MntGoldProds]])</f>
        <v>260.83333333333331</v>
      </c>
      <c r="AG1472">
        <f>SUM(Table13[[#This Row],[NumDealsPurchases]:[NumStorePurchases]])</f>
        <v>23</v>
      </c>
      <c r="AH1472" s="14">
        <f>44232-Table13[[#This Row],[Dt_Customer]]</f>
        <v>2804</v>
      </c>
      <c r="AJ1472" s="13">
        <f>Table13[[#This Row],[NumDealsPurchases]]/Table13[[#This Row],[Total Number of Purchases]]*100</f>
        <v>4.3478260869565215</v>
      </c>
      <c r="AK1472">
        <f>6-ROUNDUP(_xlfn.PERCENTRANK.INC(Table13[Recency],Table13[[#This Row],[Recency]])*5, 0)</f>
        <v>2</v>
      </c>
      <c r="AL1472" s="15">
        <f>ROUNDUP(_xlfn.PERCENTRANK.INC(Table13[Total Number of Purchases],Table13[[#This Row],[Total Number of Purchases]])*5,0)</f>
        <v>5</v>
      </c>
      <c r="AM1472" s="15">
        <f>ROUNDUP(_xlfn.PERCENTRANK.INC(Table13[Total Spend],Table13[[#This Row],[Total Spend]])*5,0)</f>
        <v>5</v>
      </c>
      <c r="AN1472" s="15" t="str">
        <f>Table13[[#This Row],[Recency Score]]&amp;Table13[[#This Row],[Frequency Score]]&amp;Table13[[#This Row],[Monetary Score]]</f>
        <v>255</v>
      </c>
      <c r="AO1472" s="15" t="str">
        <f>IF(AN1472="555","Champions",
IF(AND(LEFT(AN1472,1)="5", MID(AN1472,2,1)&gt;="3"),"Loyal Customers",
IF(MID(AN1472,2,1)="5","Frequent Buyers",
IF(RIGHT(AN1472,1)="5","Big Spenders",
IF(LEFT(AN1472,1)="4","Potential Loyalists",
IF(LEFT(AN1472,1)="3","Needs Attention",
IF(LEFT(AN1472,1)="2","About to Sleep",
IF(LEFT(AN1472,1)="1","Lost",
IF(LEFT(AN1472,1)&lt;="2","At Risk","Others")))))))))</f>
        <v>Frequent Buyers</v>
      </c>
    </row>
    <row r="1473" spans="1:41" x14ac:dyDescent="0.3">
      <c r="A1473">
        <v>9729</v>
      </c>
      <c r="B1473">
        <v>1955</v>
      </c>
      <c r="C1473" t="s">
        <v>28</v>
      </c>
      <c r="D1473" t="s">
        <v>42</v>
      </c>
      <c r="E1473">
        <v>58275</v>
      </c>
      <c r="F1473">
        <v>1</v>
      </c>
      <c r="G1473">
        <v>1</v>
      </c>
      <c r="H1473" s="1">
        <v>41427</v>
      </c>
      <c r="I1473">
        <v>48</v>
      </c>
      <c r="J1473">
        <v>189</v>
      </c>
      <c r="K1473">
        <v>10</v>
      </c>
      <c r="L1473">
        <v>253</v>
      </c>
      <c r="M1473">
        <v>56</v>
      </c>
      <c r="N1473">
        <v>43</v>
      </c>
      <c r="O1473">
        <v>64</v>
      </c>
      <c r="P1473">
        <v>6</v>
      </c>
      <c r="Q1473">
        <v>8</v>
      </c>
      <c r="R1473">
        <v>2</v>
      </c>
      <c r="S1473">
        <v>7</v>
      </c>
      <c r="T1473">
        <v>7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t="s">
        <v>39</v>
      </c>
      <c r="AC1473" s="13">
        <f>SUM(Table13[[#This Row],[MntWines]:[MntGoldProds]])</f>
        <v>615</v>
      </c>
      <c r="AD1473" s="13">
        <f>AVERAGE(Table13[[#This Row],[MntWines]:[MntGoldProds]])</f>
        <v>102.5</v>
      </c>
      <c r="AG1473">
        <f>SUM(Table13[[#This Row],[NumDealsPurchases]:[NumStorePurchases]])</f>
        <v>23</v>
      </c>
      <c r="AH1473" s="14">
        <f>44232-Table13[[#This Row],[Dt_Customer]]</f>
        <v>2805</v>
      </c>
      <c r="AJ1473" s="13">
        <f>Table13[[#This Row],[NumDealsPurchases]]/Table13[[#This Row],[Total Number of Purchases]]*100</f>
        <v>26.086956521739129</v>
      </c>
      <c r="AK1473">
        <f>6-ROUNDUP(_xlfn.PERCENTRANK.INC(Table13[Recency],Table13[[#This Row],[Recency]])*5, 0)</f>
        <v>3</v>
      </c>
      <c r="AL1473" s="15">
        <f>ROUNDUP(_xlfn.PERCENTRANK.INC(Table13[Total Number of Purchases],Table13[[#This Row],[Total Number of Purchases]])*5,0)</f>
        <v>5</v>
      </c>
      <c r="AM1473" s="15">
        <f>ROUNDUP(_xlfn.PERCENTRANK.INC(Table13[Total Spend],Table13[[#This Row],[Total Spend]])*5,0)</f>
        <v>3</v>
      </c>
      <c r="AN1473" s="15" t="str">
        <f>Table13[[#This Row],[Recency Score]]&amp;Table13[[#This Row],[Frequency Score]]&amp;Table13[[#This Row],[Monetary Score]]</f>
        <v>353</v>
      </c>
      <c r="AO1473" s="15" t="str">
        <f>IF(AN1473="555","Champions",
IF(AND(LEFT(AN1473,1)="5", MID(AN1473,2,1)&gt;="3"),"Loyal Customers",
IF(MID(AN1473,2,1)="5","Frequent Buyers",
IF(RIGHT(AN1473,1)="5","Big Spenders",
IF(LEFT(AN1473,1)="4","Potential Loyalists",
IF(LEFT(AN1473,1)="3","Needs Attention",
IF(LEFT(AN1473,1)="2","About to Sleep",
IF(LEFT(AN1473,1)="1","Lost",
IF(LEFT(AN1473,1)&lt;="2","At Risk","Others")))))))))</f>
        <v>Frequent Buyers</v>
      </c>
    </row>
    <row r="1474" spans="1:41" x14ac:dyDescent="0.3">
      <c r="A1474">
        <v>5847</v>
      </c>
      <c r="B1474">
        <v>1969</v>
      </c>
      <c r="C1474" t="s">
        <v>28</v>
      </c>
      <c r="D1474" t="s">
        <v>29</v>
      </c>
      <c r="E1474">
        <v>69901</v>
      </c>
      <c r="F1474">
        <v>0</v>
      </c>
      <c r="G1474">
        <v>1</v>
      </c>
      <c r="H1474" s="1">
        <v>41423</v>
      </c>
      <c r="I1474">
        <v>95</v>
      </c>
      <c r="J1474">
        <v>312</v>
      </c>
      <c r="K1474">
        <v>21</v>
      </c>
      <c r="L1474">
        <v>206</v>
      </c>
      <c r="M1474">
        <v>102</v>
      </c>
      <c r="N1474">
        <v>92</v>
      </c>
      <c r="O1474">
        <v>149</v>
      </c>
      <c r="P1474">
        <v>3</v>
      </c>
      <c r="Q1474">
        <v>7</v>
      </c>
      <c r="R1474">
        <v>3</v>
      </c>
      <c r="S1474">
        <v>10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 t="s">
        <v>30</v>
      </c>
      <c r="AC1474" s="13">
        <f>SUM(Table13[[#This Row],[MntWines]:[MntGoldProds]])</f>
        <v>882</v>
      </c>
      <c r="AD1474" s="13">
        <f>AVERAGE(Table13[[#This Row],[MntWines]:[MntGoldProds]])</f>
        <v>147</v>
      </c>
      <c r="AG1474">
        <f>SUM(Table13[[#This Row],[NumDealsPurchases]:[NumStorePurchases]])</f>
        <v>23</v>
      </c>
      <c r="AH1474" s="14">
        <f>44232-Table13[[#This Row],[Dt_Customer]]</f>
        <v>2809</v>
      </c>
      <c r="AJ1474" s="13">
        <f>Table13[[#This Row],[NumDealsPurchases]]/Table13[[#This Row],[Total Number of Purchases]]*100</f>
        <v>13.043478260869565</v>
      </c>
      <c r="AK1474">
        <f>6-ROUNDUP(_xlfn.PERCENTRANK.INC(Table13[Recency],Table13[[#This Row],[Recency]])*5, 0)</f>
        <v>1</v>
      </c>
      <c r="AL1474" s="15">
        <f>ROUNDUP(_xlfn.PERCENTRANK.INC(Table13[Total Number of Purchases],Table13[[#This Row],[Total Number of Purchases]])*5,0)</f>
        <v>5</v>
      </c>
      <c r="AM1474" s="15">
        <f>ROUNDUP(_xlfn.PERCENTRANK.INC(Table13[Total Spend],Table13[[#This Row],[Total Spend]])*5,0)</f>
        <v>4</v>
      </c>
      <c r="AN1474" s="15" t="str">
        <f>Table13[[#This Row],[Recency Score]]&amp;Table13[[#This Row],[Frequency Score]]&amp;Table13[[#This Row],[Monetary Score]]</f>
        <v>154</v>
      </c>
      <c r="AO1474" s="15" t="str">
        <f>IF(AN1474="555","Champions",
IF(AND(LEFT(AN1474,1)="5", MID(AN1474,2,1)&gt;="3"),"Loyal Customers",
IF(MID(AN1474,2,1)="5","Frequent Buyers",
IF(RIGHT(AN1474,1)="5","Big Spenders",
IF(LEFT(AN1474,1)="4","Potential Loyalists",
IF(LEFT(AN1474,1)="3","Needs Attention",
IF(LEFT(AN1474,1)="2","About to Sleep",
IF(LEFT(AN1474,1)="1","Lost",
IF(LEFT(AN1474,1)&lt;="2","At Risk","Others")))))))))</f>
        <v>Frequent Buyers</v>
      </c>
    </row>
    <row r="1475" spans="1:41" x14ac:dyDescent="0.3">
      <c r="A1475">
        <v>4687</v>
      </c>
      <c r="B1475">
        <v>1958</v>
      </c>
      <c r="C1475" t="s">
        <v>41</v>
      </c>
      <c r="D1475" t="s">
        <v>33</v>
      </c>
      <c r="E1475">
        <v>80739</v>
      </c>
      <c r="F1475">
        <v>0</v>
      </c>
      <c r="G1475">
        <v>0</v>
      </c>
      <c r="H1475" s="1">
        <v>41417</v>
      </c>
      <c r="I1475">
        <v>92</v>
      </c>
      <c r="J1475">
        <v>674</v>
      </c>
      <c r="K1475">
        <v>92</v>
      </c>
      <c r="L1475">
        <v>736</v>
      </c>
      <c r="M1475">
        <v>39</v>
      </c>
      <c r="N1475">
        <v>0</v>
      </c>
      <c r="O1475">
        <v>92</v>
      </c>
      <c r="P1475">
        <v>1</v>
      </c>
      <c r="Q1475">
        <v>3</v>
      </c>
      <c r="R1475">
        <v>11</v>
      </c>
      <c r="S1475">
        <v>9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 t="s">
        <v>30</v>
      </c>
      <c r="AC1475" s="13">
        <f>SUM(Table13[[#This Row],[MntWines]:[MntGoldProds]])</f>
        <v>1633</v>
      </c>
      <c r="AD1475" s="13">
        <f>AVERAGE(Table13[[#This Row],[MntWines]:[MntGoldProds]])</f>
        <v>272.16666666666669</v>
      </c>
      <c r="AG1475">
        <f>SUM(Table13[[#This Row],[NumDealsPurchases]:[NumStorePurchases]])</f>
        <v>24</v>
      </c>
      <c r="AH1475" s="14">
        <f>44232-Table13[[#This Row],[Dt_Customer]]</f>
        <v>2815</v>
      </c>
      <c r="AJ1475" s="13">
        <f>Table13[[#This Row],[NumDealsPurchases]]/Table13[[#This Row],[Total Number of Purchases]]*100</f>
        <v>4.1666666666666661</v>
      </c>
      <c r="AK1475">
        <f>6-ROUNDUP(_xlfn.PERCENTRANK.INC(Table13[Recency],Table13[[#This Row],[Recency]])*5, 0)</f>
        <v>1</v>
      </c>
      <c r="AL1475" s="15">
        <f>ROUNDUP(_xlfn.PERCENTRANK.INC(Table13[Total Number of Purchases],Table13[[#This Row],[Total Number of Purchases]])*5,0)</f>
        <v>5</v>
      </c>
      <c r="AM1475" s="15">
        <f>ROUNDUP(_xlfn.PERCENTRANK.INC(Table13[Total Spend],Table13[[#This Row],[Total Spend]])*5,0)</f>
        <v>5</v>
      </c>
      <c r="AN1475" s="15" t="str">
        <f>Table13[[#This Row],[Recency Score]]&amp;Table13[[#This Row],[Frequency Score]]&amp;Table13[[#This Row],[Monetary Score]]</f>
        <v>155</v>
      </c>
      <c r="AO1475" s="15" t="str">
        <f>IF(AN1475="555","Champions",
IF(AND(LEFT(AN1475,1)="5", MID(AN1475,2,1)&gt;="3"),"Loyal Customers",
IF(MID(AN1475,2,1)="5","Frequent Buyers",
IF(RIGHT(AN1475,1)="5","Big Spenders",
IF(LEFT(AN1475,1)="4","Potential Loyalists",
IF(LEFT(AN1475,1)="3","Needs Attention",
IF(LEFT(AN1475,1)="2","About to Sleep",
IF(LEFT(AN1475,1)="1","Lost",
IF(LEFT(AN1475,1)&lt;="2","At Risk","Others")))))))))</f>
        <v>Frequent Buyers</v>
      </c>
    </row>
    <row r="1476" spans="1:41" x14ac:dyDescent="0.3">
      <c r="A1476">
        <v>1204</v>
      </c>
      <c r="B1476">
        <v>1970</v>
      </c>
      <c r="C1476" t="s">
        <v>37</v>
      </c>
      <c r="D1476" t="s">
        <v>33</v>
      </c>
      <c r="E1476">
        <v>67536</v>
      </c>
      <c r="F1476">
        <v>0</v>
      </c>
      <c r="G1476">
        <v>1</v>
      </c>
      <c r="H1476" s="1">
        <v>41416</v>
      </c>
      <c r="I1476">
        <v>45</v>
      </c>
      <c r="J1476">
        <v>1253</v>
      </c>
      <c r="K1476">
        <v>0</v>
      </c>
      <c r="L1476">
        <v>447</v>
      </c>
      <c r="M1476">
        <v>23</v>
      </c>
      <c r="N1476">
        <v>71</v>
      </c>
      <c r="O1476">
        <v>35</v>
      </c>
      <c r="P1476">
        <v>3</v>
      </c>
      <c r="Q1476">
        <v>11</v>
      </c>
      <c r="R1476">
        <v>5</v>
      </c>
      <c r="S1476">
        <v>11</v>
      </c>
      <c r="T1476">
        <v>8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t="s">
        <v>43</v>
      </c>
      <c r="AC1476" s="13">
        <f>SUM(Table13[[#This Row],[MntWines]:[MntGoldProds]])</f>
        <v>1829</v>
      </c>
      <c r="AD1476" s="13">
        <f>AVERAGE(Table13[[#This Row],[MntWines]:[MntGoldProds]])</f>
        <v>304.83333333333331</v>
      </c>
      <c r="AG1476">
        <f>SUM(Table13[[#This Row],[NumDealsPurchases]:[NumStorePurchases]])</f>
        <v>30</v>
      </c>
      <c r="AH1476" s="14">
        <f>44232-Table13[[#This Row],[Dt_Customer]]</f>
        <v>2816</v>
      </c>
      <c r="AJ1476" s="13">
        <f>Table13[[#This Row],[NumDealsPurchases]]/Table13[[#This Row],[Total Number of Purchases]]*100</f>
        <v>10</v>
      </c>
      <c r="AK1476">
        <f>6-ROUNDUP(_xlfn.PERCENTRANK.INC(Table13[Recency],Table13[[#This Row],[Recency]])*5, 0)</f>
        <v>3</v>
      </c>
      <c r="AL1476" s="15">
        <f>ROUNDUP(_xlfn.PERCENTRANK.INC(Table13[Total Number of Purchases],Table13[[#This Row],[Total Number of Purchases]])*5,0)</f>
        <v>5</v>
      </c>
      <c r="AM1476" s="15">
        <f>ROUNDUP(_xlfn.PERCENTRANK.INC(Table13[Total Spend],Table13[[#This Row],[Total Spend]])*5,0)</f>
        <v>5</v>
      </c>
      <c r="AN1476" s="15" t="str">
        <f>Table13[[#This Row],[Recency Score]]&amp;Table13[[#This Row],[Frequency Score]]&amp;Table13[[#This Row],[Monetary Score]]</f>
        <v>355</v>
      </c>
      <c r="AO1476" s="15" t="str">
        <f>IF(AN1476="555","Champions",
IF(AND(LEFT(AN1476,1)="5", MID(AN1476,2,1)&gt;="3"),"Loyal Customers",
IF(MID(AN1476,2,1)="5","Frequent Buyers",
IF(RIGHT(AN1476,1)="5","Big Spenders",
IF(LEFT(AN1476,1)="4","Potential Loyalists",
IF(LEFT(AN1476,1)="3","Needs Attention",
IF(LEFT(AN1476,1)="2","About to Sleep",
IF(LEFT(AN1476,1)="1","Lost",
IF(LEFT(AN1476,1)&lt;="2","At Risk","Others")))))))))</f>
        <v>Frequent Buyers</v>
      </c>
    </row>
    <row r="1477" spans="1:41" x14ac:dyDescent="0.3">
      <c r="A1477">
        <v>1184</v>
      </c>
      <c r="B1477">
        <v>1968</v>
      </c>
      <c r="C1477" t="s">
        <v>37</v>
      </c>
      <c r="D1477" t="s">
        <v>29</v>
      </c>
      <c r="E1477">
        <v>69674</v>
      </c>
      <c r="F1477">
        <v>0</v>
      </c>
      <c r="G1477">
        <v>2</v>
      </c>
      <c r="H1477" s="1">
        <v>41416</v>
      </c>
      <c r="I1477">
        <v>46</v>
      </c>
      <c r="J1477">
        <v>554</v>
      </c>
      <c r="K1477">
        <v>41</v>
      </c>
      <c r="L1477">
        <v>215</v>
      </c>
      <c r="M1477">
        <v>11</v>
      </c>
      <c r="N1477">
        <v>0</v>
      </c>
      <c r="O1477">
        <v>24</v>
      </c>
      <c r="P1477">
        <v>3</v>
      </c>
      <c r="Q1477">
        <v>10</v>
      </c>
      <c r="R1477">
        <v>2</v>
      </c>
      <c r="S1477">
        <v>10</v>
      </c>
      <c r="T1477">
        <v>5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 t="s">
        <v>43</v>
      </c>
      <c r="AC1477" s="13">
        <f>SUM(Table13[[#This Row],[MntWines]:[MntGoldProds]])</f>
        <v>845</v>
      </c>
      <c r="AD1477" s="13">
        <f>AVERAGE(Table13[[#This Row],[MntWines]:[MntGoldProds]])</f>
        <v>140.83333333333334</v>
      </c>
      <c r="AG1477">
        <f>SUM(Table13[[#This Row],[NumDealsPurchases]:[NumStorePurchases]])</f>
        <v>25</v>
      </c>
      <c r="AH1477" s="14">
        <f>44232-Table13[[#This Row],[Dt_Customer]]</f>
        <v>2816</v>
      </c>
      <c r="AJ1477" s="13">
        <f>Table13[[#This Row],[NumDealsPurchases]]/Table13[[#This Row],[Total Number of Purchases]]*100</f>
        <v>12</v>
      </c>
      <c r="AK1477">
        <f>6-ROUNDUP(_xlfn.PERCENTRANK.INC(Table13[Recency],Table13[[#This Row],[Recency]])*5, 0)</f>
        <v>3</v>
      </c>
      <c r="AL1477" s="15">
        <f>ROUNDUP(_xlfn.PERCENTRANK.INC(Table13[Total Number of Purchases],Table13[[#This Row],[Total Number of Purchases]])*5,0)</f>
        <v>5</v>
      </c>
      <c r="AM1477" s="15">
        <f>ROUNDUP(_xlfn.PERCENTRANK.INC(Table13[Total Spend],Table13[[#This Row],[Total Spend]])*5,0)</f>
        <v>4</v>
      </c>
      <c r="AN1477" s="15" t="str">
        <f>Table13[[#This Row],[Recency Score]]&amp;Table13[[#This Row],[Frequency Score]]&amp;Table13[[#This Row],[Monetary Score]]</f>
        <v>354</v>
      </c>
      <c r="AO1477" s="15" t="str">
        <f>IF(AN1477="555","Champions",
IF(AND(LEFT(AN1477,1)="5", MID(AN1477,2,1)&gt;="3"),"Loyal Customers",
IF(MID(AN1477,2,1)="5","Frequent Buyers",
IF(RIGHT(AN1477,1)="5","Big Spenders",
IF(LEFT(AN1477,1)="4","Potential Loyalists",
IF(LEFT(AN1477,1)="3","Needs Attention",
IF(LEFT(AN1477,1)="2","About to Sleep",
IF(LEFT(AN1477,1)="1","Lost",
IF(LEFT(AN1477,1)&lt;="2","At Risk","Others")))))))))</f>
        <v>Frequent Buyers</v>
      </c>
    </row>
    <row r="1478" spans="1:41" x14ac:dyDescent="0.3">
      <c r="A1478">
        <v>6461</v>
      </c>
      <c r="B1478">
        <v>1969</v>
      </c>
      <c r="C1478" t="s">
        <v>41</v>
      </c>
      <c r="D1478" t="s">
        <v>31</v>
      </c>
      <c r="E1478">
        <v>62772</v>
      </c>
      <c r="F1478">
        <v>0</v>
      </c>
      <c r="G1478">
        <v>1</v>
      </c>
      <c r="H1478" s="1">
        <v>41413</v>
      </c>
      <c r="I1478">
        <v>74</v>
      </c>
      <c r="J1478">
        <v>581</v>
      </c>
      <c r="K1478">
        <v>49</v>
      </c>
      <c r="L1478">
        <v>157</v>
      </c>
      <c r="M1478">
        <v>43</v>
      </c>
      <c r="N1478">
        <v>8</v>
      </c>
      <c r="O1478">
        <v>108</v>
      </c>
      <c r="P1478">
        <v>1</v>
      </c>
      <c r="Q1478">
        <v>5</v>
      </c>
      <c r="R1478">
        <v>6</v>
      </c>
      <c r="S1478">
        <v>11</v>
      </c>
      <c r="T1478">
        <v>2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  <c r="AB1478" t="s">
        <v>30</v>
      </c>
      <c r="AC1478" s="13">
        <f>SUM(Table13[[#This Row],[MntWines]:[MntGoldProds]])</f>
        <v>946</v>
      </c>
      <c r="AD1478" s="13">
        <f>AVERAGE(Table13[[#This Row],[MntWines]:[MntGoldProds]])</f>
        <v>157.66666666666666</v>
      </c>
      <c r="AG1478">
        <f>SUM(Table13[[#This Row],[NumDealsPurchases]:[NumStorePurchases]])</f>
        <v>23</v>
      </c>
      <c r="AH1478" s="14">
        <f>44232-Table13[[#This Row],[Dt_Customer]]</f>
        <v>2819</v>
      </c>
      <c r="AJ1478" s="13">
        <f>Table13[[#This Row],[NumDealsPurchases]]/Table13[[#This Row],[Total Number of Purchases]]*100</f>
        <v>4.3478260869565215</v>
      </c>
      <c r="AK1478">
        <f>6-ROUNDUP(_xlfn.PERCENTRANK.INC(Table13[Recency],Table13[[#This Row],[Recency]])*5, 0)</f>
        <v>2</v>
      </c>
      <c r="AL1478" s="15">
        <f>ROUNDUP(_xlfn.PERCENTRANK.INC(Table13[Total Number of Purchases],Table13[[#This Row],[Total Number of Purchases]])*5,0)</f>
        <v>5</v>
      </c>
      <c r="AM1478" s="15">
        <f>ROUNDUP(_xlfn.PERCENTRANK.INC(Table13[Total Spend],Table13[[#This Row],[Total Spend]])*5,0)</f>
        <v>4</v>
      </c>
      <c r="AN1478" s="15" t="str">
        <f>Table13[[#This Row],[Recency Score]]&amp;Table13[[#This Row],[Frequency Score]]&amp;Table13[[#This Row],[Monetary Score]]</f>
        <v>254</v>
      </c>
      <c r="AO1478" s="15" t="str">
        <f>IF(AN1478="555","Champions",
IF(AND(LEFT(AN1478,1)="5", MID(AN1478,2,1)&gt;="3"),"Loyal Customers",
IF(MID(AN1478,2,1)="5","Frequent Buyers",
IF(RIGHT(AN1478,1)="5","Big Spenders",
IF(LEFT(AN1478,1)="4","Potential Loyalists",
IF(LEFT(AN1478,1)="3","Needs Attention",
IF(LEFT(AN1478,1)="2","About to Sleep",
IF(LEFT(AN1478,1)="1","Lost",
IF(LEFT(AN1478,1)&lt;="2","At Risk","Others")))))))))</f>
        <v>Frequent Buyers</v>
      </c>
    </row>
    <row r="1479" spans="1:41" x14ac:dyDescent="0.3">
      <c r="A1479">
        <v>4637</v>
      </c>
      <c r="B1479">
        <v>1954</v>
      </c>
      <c r="C1479" t="s">
        <v>37</v>
      </c>
      <c r="D1479" t="s">
        <v>31</v>
      </c>
      <c r="E1479">
        <v>74637</v>
      </c>
      <c r="F1479">
        <v>0</v>
      </c>
      <c r="G1479">
        <v>0</v>
      </c>
      <c r="H1479" s="1">
        <v>41412</v>
      </c>
      <c r="I1479">
        <v>73</v>
      </c>
      <c r="J1479">
        <v>960</v>
      </c>
      <c r="K1479">
        <v>64</v>
      </c>
      <c r="L1479">
        <v>464</v>
      </c>
      <c r="M1479">
        <v>146</v>
      </c>
      <c r="N1479">
        <v>0</v>
      </c>
      <c r="O1479">
        <v>16</v>
      </c>
      <c r="P1479">
        <v>1</v>
      </c>
      <c r="Q1479">
        <v>6</v>
      </c>
      <c r="R1479">
        <v>9</v>
      </c>
      <c r="S1479">
        <v>9</v>
      </c>
      <c r="T1479">
        <v>3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 t="s">
        <v>43</v>
      </c>
      <c r="AC1479" s="13">
        <f>SUM(Table13[[#This Row],[MntWines]:[MntGoldProds]])</f>
        <v>1650</v>
      </c>
      <c r="AD1479" s="13">
        <f>AVERAGE(Table13[[#This Row],[MntWines]:[MntGoldProds]])</f>
        <v>275</v>
      </c>
      <c r="AG1479">
        <f>SUM(Table13[[#This Row],[NumDealsPurchases]:[NumStorePurchases]])</f>
        <v>25</v>
      </c>
      <c r="AH1479" s="14">
        <f>44232-Table13[[#This Row],[Dt_Customer]]</f>
        <v>2820</v>
      </c>
      <c r="AJ1479" s="13">
        <f>Table13[[#This Row],[NumDealsPurchases]]/Table13[[#This Row],[Total Number of Purchases]]*100</f>
        <v>4</v>
      </c>
      <c r="AK1479">
        <f>6-ROUNDUP(_xlfn.PERCENTRANK.INC(Table13[Recency],Table13[[#This Row],[Recency]])*5, 0)</f>
        <v>2</v>
      </c>
      <c r="AL1479" s="15">
        <f>ROUNDUP(_xlfn.PERCENTRANK.INC(Table13[Total Number of Purchases],Table13[[#This Row],[Total Number of Purchases]])*5,0)</f>
        <v>5</v>
      </c>
      <c r="AM1479" s="15">
        <f>ROUNDUP(_xlfn.PERCENTRANK.INC(Table13[Total Spend],Table13[[#This Row],[Total Spend]])*5,0)</f>
        <v>5</v>
      </c>
      <c r="AN1479" s="15" t="str">
        <f>Table13[[#This Row],[Recency Score]]&amp;Table13[[#This Row],[Frequency Score]]&amp;Table13[[#This Row],[Monetary Score]]</f>
        <v>255</v>
      </c>
      <c r="AO1479" s="15" t="str">
        <f>IF(AN1479="555","Champions",
IF(AND(LEFT(AN1479,1)="5", MID(AN1479,2,1)&gt;="3"),"Loyal Customers",
IF(MID(AN1479,2,1)="5","Frequent Buyers",
IF(RIGHT(AN1479,1)="5","Big Spenders",
IF(LEFT(AN1479,1)="4","Potential Loyalists",
IF(LEFT(AN1479,1)="3","Needs Attention",
IF(LEFT(AN1479,1)="2","About to Sleep",
IF(LEFT(AN1479,1)="1","Lost",
IF(LEFT(AN1479,1)&lt;="2","At Risk","Others")))))))))</f>
        <v>Frequent Buyers</v>
      </c>
    </row>
    <row r="1480" spans="1:41" x14ac:dyDescent="0.3">
      <c r="A1480">
        <v>5125</v>
      </c>
      <c r="B1480">
        <v>1960</v>
      </c>
      <c r="C1480" t="s">
        <v>28</v>
      </c>
      <c r="D1480" t="s">
        <v>33</v>
      </c>
      <c r="E1480">
        <v>79530</v>
      </c>
      <c r="F1480">
        <v>0</v>
      </c>
      <c r="G1480">
        <v>0</v>
      </c>
      <c r="H1480" s="1">
        <v>41411</v>
      </c>
      <c r="I1480">
        <v>64</v>
      </c>
      <c r="J1480">
        <v>333</v>
      </c>
      <c r="K1480">
        <v>0</v>
      </c>
      <c r="L1480">
        <v>815</v>
      </c>
      <c r="M1480">
        <v>129</v>
      </c>
      <c r="N1480">
        <v>42</v>
      </c>
      <c r="O1480">
        <v>29</v>
      </c>
      <c r="P1480">
        <v>1</v>
      </c>
      <c r="Q1480">
        <v>4</v>
      </c>
      <c r="R1480">
        <v>10</v>
      </c>
      <c r="S1480">
        <v>11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 t="s">
        <v>30</v>
      </c>
      <c r="AC1480" s="13">
        <f>SUM(Table13[[#This Row],[MntWines]:[MntGoldProds]])</f>
        <v>1348</v>
      </c>
      <c r="AD1480" s="13">
        <f>AVERAGE(Table13[[#This Row],[MntWines]:[MntGoldProds]])</f>
        <v>224.66666666666666</v>
      </c>
      <c r="AG1480">
        <f>SUM(Table13[[#This Row],[NumDealsPurchases]:[NumStorePurchases]])</f>
        <v>26</v>
      </c>
      <c r="AH1480" s="14">
        <f>44232-Table13[[#This Row],[Dt_Customer]]</f>
        <v>2821</v>
      </c>
      <c r="AJ1480" s="13">
        <f>Table13[[#This Row],[NumDealsPurchases]]/Table13[[#This Row],[Total Number of Purchases]]*100</f>
        <v>3.8461538461538463</v>
      </c>
      <c r="AK1480">
        <f>6-ROUNDUP(_xlfn.PERCENTRANK.INC(Table13[Recency],Table13[[#This Row],[Recency]])*5, 0)</f>
        <v>2</v>
      </c>
      <c r="AL1480" s="15">
        <f>ROUNDUP(_xlfn.PERCENTRANK.INC(Table13[Total Number of Purchases],Table13[[#This Row],[Total Number of Purchases]])*5,0)</f>
        <v>5</v>
      </c>
      <c r="AM1480" s="15">
        <f>ROUNDUP(_xlfn.PERCENTRANK.INC(Table13[Total Spend],Table13[[#This Row],[Total Spend]])*5,0)</f>
        <v>5</v>
      </c>
      <c r="AN1480" s="15" t="str">
        <f>Table13[[#This Row],[Recency Score]]&amp;Table13[[#This Row],[Frequency Score]]&amp;Table13[[#This Row],[Monetary Score]]</f>
        <v>255</v>
      </c>
      <c r="AO1480" s="15" t="str">
        <f>IF(AN1480="555","Champions",
IF(AND(LEFT(AN1480,1)="5", MID(AN1480,2,1)&gt;="3"),"Loyal Customers",
IF(MID(AN1480,2,1)="5","Frequent Buyers",
IF(RIGHT(AN1480,1)="5","Big Spenders",
IF(LEFT(AN1480,1)="4","Potential Loyalists",
IF(LEFT(AN1480,1)="3","Needs Attention",
IF(LEFT(AN1480,1)="2","About to Sleep",
IF(LEFT(AN1480,1)="1","Lost",
IF(LEFT(AN1480,1)&lt;="2","At Risk","Others")))))))))</f>
        <v>Frequent Buyers</v>
      </c>
    </row>
    <row r="1481" spans="1:41" x14ac:dyDescent="0.3">
      <c r="A1481">
        <v>5602</v>
      </c>
      <c r="B1481">
        <v>1989</v>
      </c>
      <c r="C1481" t="s">
        <v>37</v>
      </c>
      <c r="D1481" t="s">
        <v>35</v>
      </c>
      <c r="E1481">
        <v>66973</v>
      </c>
      <c r="F1481">
        <v>0</v>
      </c>
      <c r="G1481">
        <v>0</v>
      </c>
      <c r="H1481" s="1">
        <v>41411</v>
      </c>
      <c r="I1481">
        <v>98</v>
      </c>
      <c r="J1481">
        <v>466</v>
      </c>
      <c r="K1481">
        <v>22</v>
      </c>
      <c r="L1481">
        <v>432</v>
      </c>
      <c r="M1481">
        <v>147</v>
      </c>
      <c r="N1481">
        <v>113</v>
      </c>
      <c r="O1481">
        <v>102</v>
      </c>
      <c r="P1481">
        <v>1</v>
      </c>
      <c r="Q1481">
        <v>8</v>
      </c>
      <c r="R1481">
        <v>7</v>
      </c>
      <c r="S1481">
        <v>12</v>
      </c>
      <c r="T1481">
        <v>3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 t="s">
        <v>40</v>
      </c>
      <c r="AC1481" s="13">
        <f>SUM(Table13[[#This Row],[MntWines]:[MntGoldProds]])</f>
        <v>1282</v>
      </c>
      <c r="AD1481" s="13">
        <f>AVERAGE(Table13[[#This Row],[MntWines]:[MntGoldProds]])</f>
        <v>213.66666666666666</v>
      </c>
      <c r="AG1481">
        <f>SUM(Table13[[#This Row],[NumDealsPurchases]:[NumStorePurchases]])</f>
        <v>28</v>
      </c>
      <c r="AH1481" s="14">
        <f>44232-Table13[[#This Row],[Dt_Customer]]</f>
        <v>2821</v>
      </c>
      <c r="AJ1481" s="13">
        <f>Table13[[#This Row],[NumDealsPurchases]]/Table13[[#This Row],[Total Number of Purchases]]*100</f>
        <v>3.5714285714285712</v>
      </c>
      <c r="AK1481">
        <f>6-ROUNDUP(_xlfn.PERCENTRANK.INC(Table13[Recency],Table13[[#This Row],[Recency]])*5, 0)</f>
        <v>1</v>
      </c>
      <c r="AL1481" s="15">
        <f>ROUNDUP(_xlfn.PERCENTRANK.INC(Table13[Total Number of Purchases],Table13[[#This Row],[Total Number of Purchases]])*5,0)</f>
        <v>5</v>
      </c>
      <c r="AM1481" s="15">
        <f>ROUNDUP(_xlfn.PERCENTRANK.INC(Table13[Total Spend],Table13[[#This Row],[Total Spend]])*5,0)</f>
        <v>5</v>
      </c>
      <c r="AN1481" s="15" t="str">
        <f>Table13[[#This Row],[Recency Score]]&amp;Table13[[#This Row],[Frequency Score]]&amp;Table13[[#This Row],[Monetary Score]]</f>
        <v>155</v>
      </c>
      <c r="AO1481" s="15" t="str">
        <f>IF(AN1481="555","Champions",
IF(AND(LEFT(AN1481,1)="5", MID(AN1481,2,1)&gt;="3"),"Loyal Customers",
IF(MID(AN1481,2,1)="5","Frequent Buyers",
IF(RIGHT(AN1481,1)="5","Big Spenders",
IF(LEFT(AN1481,1)="4","Potential Loyalists",
IF(LEFT(AN1481,1)="3","Needs Attention",
IF(LEFT(AN1481,1)="2","About to Sleep",
IF(LEFT(AN1481,1)="1","Lost",
IF(LEFT(AN1481,1)&lt;="2","At Risk","Others")))))))))</f>
        <v>Frequent Buyers</v>
      </c>
    </row>
    <row r="1482" spans="1:41" x14ac:dyDescent="0.3">
      <c r="A1482">
        <v>9305</v>
      </c>
      <c r="B1482">
        <v>1976</v>
      </c>
      <c r="C1482" t="s">
        <v>38</v>
      </c>
      <c r="D1482" t="s">
        <v>31</v>
      </c>
      <c r="E1482">
        <v>79689</v>
      </c>
      <c r="F1482">
        <v>0</v>
      </c>
      <c r="G1482">
        <v>0</v>
      </c>
      <c r="H1482" s="1">
        <v>41406</v>
      </c>
      <c r="I1482">
        <v>65</v>
      </c>
      <c r="J1482">
        <v>311</v>
      </c>
      <c r="K1482">
        <v>26</v>
      </c>
      <c r="L1482">
        <v>640</v>
      </c>
      <c r="M1482">
        <v>180</v>
      </c>
      <c r="N1482">
        <v>37</v>
      </c>
      <c r="O1482">
        <v>121</v>
      </c>
      <c r="P1482">
        <v>1</v>
      </c>
      <c r="Q1482">
        <v>4</v>
      </c>
      <c r="R1482">
        <v>9</v>
      </c>
      <c r="S1482">
        <v>13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 t="s">
        <v>30</v>
      </c>
      <c r="AC1482" s="13">
        <f>SUM(Table13[[#This Row],[MntWines]:[MntGoldProds]])</f>
        <v>1315</v>
      </c>
      <c r="AD1482" s="13">
        <f>AVERAGE(Table13[[#This Row],[MntWines]:[MntGoldProds]])</f>
        <v>219.16666666666666</v>
      </c>
      <c r="AG1482">
        <f>SUM(Table13[[#This Row],[NumDealsPurchases]:[NumStorePurchases]])</f>
        <v>27</v>
      </c>
      <c r="AH1482" s="14">
        <f>44232-Table13[[#This Row],[Dt_Customer]]</f>
        <v>2826</v>
      </c>
      <c r="AJ1482" s="13">
        <f>Table13[[#This Row],[NumDealsPurchases]]/Table13[[#This Row],[Total Number of Purchases]]*100</f>
        <v>3.7037037037037033</v>
      </c>
      <c r="AK1482">
        <f>6-ROUNDUP(_xlfn.PERCENTRANK.INC(Table13[Recency],Table13[[#This Row],[Recency]])*5, 0)</f>
        <v>2</v>
      </c>
      <c r="AL1482" s="15">
        <f>ROUNDUP(_xlfn.PERCENTRANK.INC(Table13[Total Number of Purchases],Table13[[#This Row],[Total Number of Purchases]])*5,0)</f>
        <v>5</v>
      </c>
      <c r="AM1482" s="15">
        <f>ROUNDUP(_xlfn.PERCENTRANK.INC(Table13[Total Spend],Table13[[#This Row],[Total Spend]])*5,0)</f>
        <v>5</v>
      </c>
      <c r="AN1482" s="15" t="str">
        <f>Table13[[#This Row],[Recency Score]]&amp;Table13[[#This Row],[Frequency Score]]&amp;Table13[[#This Row],[Monetary Score]]</f>
        <v>255</v>
      </c>
      <c r="AO1482" s="15" t="str">
        <f>IF(AN1482="555","Champions",
IF(AND(LEFT(AN1482,1)="5", MID(AN1482,2,1)&gt;="3"),"Loyal Customers",
IF(MID(AN1482,2,1)="5","Frequent Buyers",
IF(RIGHT(AN1482,1)="5","Big Spenders",
IF(LEFT(AN1482,1)="4","Potential Loyalists",
IF(LEFT(AN1482,1)="3","Needs Attention",
IF(LEFT(AN1482,1)="2","About to Sleep",
IF(LEFT(AN1482,1)="1","Lost",
IF(LEFT(AN1482,1)&lt;="2","At Risk","Others")))))))))</f>
        <v>Frequent Buyers</v>
      </c>
    </row>
    <row r="1483" spans="1:41" x14ac:dyDescent="0.3">
      <c r="A1483">
        <v>1165</v>
      </c>
      <c r="B1483">
        <v>1958</v>
      </c>
      <c r="C1483" t="s">
        <v>37</v>
      </c>
      <c r="D1483" t="s">
        <v>31</v>
      </c>
      <c r="E1483">
        <v>50729</v>
      </c>
      <c r="F1483">
        <v>1</v>
      </c>
      <c r="G1483">
        <v>1</v>
      </c>
      <c r="H1483" s="1">
        <v>41396</v>
      </c>
      <c r="I1483">
        <v>62</v>
      </c>
      <c r="J1483">
        <v>239</v>
      </c>
      <c r="K1483">
        <v>13</v>
      </c>
      <c r="L1483">
        <v>143</v>
      </c>
      <c r="M1483">
        <v>45</v>
      </c>
      <c r="N1483">
        <v>4</v>
      </c>
      <c r="O1483">
        <v>52</v>
      </c>
      <c r="P1483">
        <v>9</v>
      </c>
      <c r="Q1483">
        <v>6</v>
      </c>
      <c r="R1483">
        <v>2</v>
      </c>
      <c r="S1483">
        <v>7</v>
      </c>
      <c r="T1483">
        <v>6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43</v>
      </c>
      <c r="AC1483" s="13">
        <f>SUM(Table13[[#This Row],[MntWines]:[MntGoldProds]])</f>
        <v>496</v>
      </c>
      <c r="AD1483" s="13">
        <f>AVERAGE(Table13[[#This Row],[MntWines]:[MntGoldProds]])</f>
        <v>82.666666666666671</v>
      </c>
      <c r="AG1483">
        <f>SUM(Table13[[#This Row],[NumDealsPurchases]:[NumStorePurchases]])</f>
        <v>24</v>
      </c>
      <c r="AH1483" s="14">
        <f>44232-Table13[[#This Row],[Dt_Customer]]</f>
        <v>2836</v>
      </c>
      <c r="AJ1483" s="13">
        <f>Table13[[#This Row],[NumDealsPurchases]]/Table13[[#This Row],[Total Number of Purchases]]*100</f>
        <v>37.5</v>
      </c>
      <c r="AK1483">
        <f>6-ROUNDUP(_xlfn.PERCENTRANK.INC(Table13[Recency],Table13[[#This Row],[Recency]])*5, 0)</f>
        <v>2</v>
      </c>
      <c r="AL1483" s="15">
        <f>ROUNDUP(_xlfn.PERCENTRANK.INC(Table13[Total Number of Purchases],Table13[[#This Row],[Total Number of Purchases]])*5,0)</f>
        <v>5</v>
      </c>
      <c r="AM1483" s="15">
        <f>ROUNDUP(_xlfn.PERCENTRANK.INC(Table13[Total Spend],Table13[[#This Row],[Total Spend]])*5,0)</f>
        <v>3</v>
      </c>
      <c r="AN1483" s="15" t="str">
        <f>Table13[[#This Row],[Recency Score]]&amp;Table13[[#This Row],[Frequency Score]]&amp;Table13[[#This Row],[Monetary Score]]</f>
        <v>253</v>
      </c>
      <c r="AO1483" s="15" t="str">
        <f>IF(AN1483="555","Champions",
IF(AND(LEFT(AN1483,1)="5", MID(AN1483,2,1)&gt;="3"),"Loyal Customers",
IF(MID(AN1483,2,1)="5","Frequent Buyers",
IF(RIGHT(AN1483,1)="5","Big Spenders",
IF(LEFT(AN1483,1)="4","Potential Loyalists",
IF(LEFT(AN1483,1)="3","Needs Attention",
IF(LEFT(AN1483,1)="2","About to Sleep",
IF(LEFT(AN1483,1)="1","Lost",
IF(LEFT(AN1483,1)&lt;="2","At Risk","Others")))))))))</f>
        <v>Frequent Buyers</v>
      </c>
    </row>
    <row r="1484" spans="1:41" x14ac:dyDescent="0.3">
      <c r="A1484">
        <v>2276</v>
      </c>
      <c r="B1484">
        <v>1955</v>
      </c>
      <c r="C1484" t="s">
        <v>28</v>
      </c>
      <c r="D1484" t="s">
        <v>31</v>
      </c>
      <c r="E1484">
        <v>57959</v>
      </c>
      <c r="F1484">
        <v>0</v>
      </c>
      <c r="G1484">
        <v>1</v>
      </c>
      <c r="H1484" s="1">
        <v>41396</v>
      </c>
      <c r="I1484">
        <v>71</v>
      </c>
      <c r="J1484">
        <v>430</v>
      </c>
      <c r="K1484">
        <v>16</v>
      </c>
      <c r="L1484">
        <v>322</v>
      </c>
      <c r="M1484">
        <v>43</v>
      </c>
      <c r="N1484">
        <v>24</v>
      </c>
      <c r="O1484">
        <v>33</v>
      </c>
      <c r="P1484">
        <v>5</v>
      </c>
      <c r="Q1484">
        <v>4</v>
      </c>
      <c r="R1484">
        <v>7</v>
      </c>
      <c r="S1484">
        <v>11</v>
      </c>
      <c r="T1484">
        <v>3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 t="s">
        <v>30</v>
      </c>
      <c r="AC1484" s="13">
        <f>SUM(Table13[[#This Row],[MntWines]:[MntGoldProds]])</f>
        <v>868</v>
      </c>
      <c r="AD1484" s="13">
        <f>AVERAGE(Table13[[#This Row],[MntWines]:[MntGoldProds]])</f>
        <v>144.66666666666666</v>
      </c>
      <c r="AG1484">
        <f>SUM(Table13[[#This Row],[NumDealsPurchases]:[NumStorePurchases]])</f>
        <v>27</v>
      </c>
      <c r="AH1484" s="14">
        <f>44232-Table13[[#This Row],[Dt_Customer]]</f>
        <v>2836</v>
      </c>
      <c r="AJ1484" s="13">
        <f>Table13[[#This Row],[NumDealsPurchases]]/Table13[[#This Row],[Total Number of Purchases]]*100</f>
        <v>18.518518518518519</v>
      </c>
      <c r="AK1484">
        <f>6-ROUNDUP(_xlfn.PERCENTRANK.INC(Table13[Recency],Table13[[#This Row],[Recency]])*5, 0)</f>
        <v>2</v>
      </c>
      <c r="AL1484" s="15">
        <f>ROUNDUP(_xlfn.PERCENTRANK.INC(Table13[Total Number of Purchases],Table13[[#This Row],[Total Number of Purchases]])*5,0)</f>
        <v>5</v>
      </c>
      <c r="AM1484" s="15">
        <f>ROUNDUP(_xlfn.PERCENTRANK.INC(Table13[Total Spend],Table13[[#This Row],[Total Spend]])*5,0)</f>
        <v>4</v>
      </c>
      <c r="AN1484" s="15" t="str">
        <f>Table13[[#This Row],[Recency Score]]&amp;Table13[[#This Row],[Frequency Score]]&amp;Table13[[#This Row],[Monetary Score]]</f>
        <v>254</v>
      </c>
      <c r="AO1484" s="15" t="str">
        <f>IF(AN1484="555","Champions",
IF(AND(LEFT(AN1484,1)="5", MID(AN1484,2,1)&gt;="3"),"Loyal Customers",
IF(MID(AN1484,2,1)="5","Frequent Buyers",
IF(RIGHT(AN1484,1)="5","Big Spenders",
IF(LEFT(AN1484,1)="4","Potential Loyalists",
IF(LEFT(AN1484,1)="3","Needs Attention",
IF(LEFT(AN1484,1)="2","About to Sleep",
IF(LEFT(AN1484,1)="1","Lost",
IF(LEFT(AN1484,1)&lt;="2","At Risk","Others")))))))))</f>
        <v>Frequent Buyers</v>
      </c>
    </row>
    <row r="1485" spans="1:41" x14ac:dyDescent="0.3">
      <c r="A1485">
        <v>1172</v>
      </c>
      <c r="B1485">
        <v>1983</v>
      </c>
      <c r="C1485" t="s">
        <v>37</v>
      </c>
      <c r="D1485" t="s">
        <v>33</v>
      </c>
      <c r="E1485">
        <v>92491</v>
      </c>
      <c r="F1485">
        <v>0</v>
      </c>
      <c r="G1485">
        <v>0</v>
      </c>
      <c r="H1485" s="1">
        <v>41395</v>
      </c>
      <c r="I1485">
        <v>71</v>
      </c>
      <c r="J1485">
        <v>979</v>
      </c>
      <c r="K1485">
        <v>44</v>
      </c>
      <c r="L1485">
        <v>935</v>
      </c>
      <c r="M1485">
        <v>29</v>
      </c>
      <c r="N1485">
        <v>25</v>
      </c>
      <c r="O1485">
        <v>22</v>
      </c>
      <c r="P1485">
        <v>1</v>
      </c>
      <c r="Q1485">
        <v>7</v>
      </c>
      <c r="R1485">
        <v>5</v>
      </c>
      <c r="S1485">
        <v>12</v>
      </c>
      <c r="T1485">
        <v>3</v>
      </c>
      <c r="U1485">
        <v>1</v>
      </c>
      <c r="V1485">
        <v>0</v>
      </c>
      <c r="W1485">
        <v>0</v>
      </c>
      <c r="X1485">
        <v>1</v>
      </c>
      <c r="Y1485">
        <v>1</v>
      </c>
      <c r="Z1485">
        <v>1</v>
      </c>
      <c r="AA1485">
        <v>0</v>
      </c>
      <c r="AB1485" t="s">
        <v>30</v>
      </c>
      <c r="AC1485" s="13">
        <f>SUM(Table13[[#This Row],[MntWines]:[MntGoldProds]])</f>
        <v>2034</v>
      </c>
      <c r="AD1485" s="13">
        <f>AVERAGE(Table13[[#This Row],[MntWines]:[MntGoldProds]])</f>
        <v>339</v>
      </c>
      <c r="AG1485">
        <f>SUM(Table13[[#This Row],[NumDealsPurchases]:[NumStorePurchases]])</f>
        <v>25</v>
      </c>
      <c r="AH1485" s="14">
        <f>44232-Table13[[#This Row],[Dt_Customer]]</f>
        <v>2837</v>
      </c>
      <c r="AJ1485" s="13">
        <f>Table13[[#This Row],[NumDealsPurchases]]/Table13[[#This Row],[Total Number of Purchases]]*100</f>
        <v>4</v>
      </c>
      <c r="AK1485">
        <f>6-ROUNDUP(_xlfn.PERCENTRANK.INC(Table13[Recency],Table13[[#This Row],[Recency]])*5, 0)</f>
        <v>2</v>
      </c>
      <c r="AL1485" s="15">
        <f>ROUNDUP(_xlfn.PERCENTRANK.INC(Table13[Total Number of Purchases],Table13[[#This Row],[Total Number of Purchases]])*5,0)</f>
        <v>5</v>
      </c>
      <c r="AM1485" s="15">
        <f>ROUNDUP(_xlfn.PERCENTRANK.INC(Table13[Total Spend],Table13[[#This Row],[Total Spend]])*5,0)</f>
        <v>5</v>
      </c>
      <c r="AN1485" s="15" t="str">
        <f>Table13[[#This Row],[Recency Score]]&amp;Table13[[#This Row],[Frequency Score]]&amp;Table13[[#This Row],[Monetary Score]]</f>
        <v>255</v>
      </c>
      <c r="AO1485" s="15" t="str">
        <f>IF(AN1485="555","Champions",
IF(AND(LEFT(AN1485,1)="5", MID(AN1485,2,1)&gt;="3"),"Loyal Customers",
IF(MID(AN1485,2,1)="5","Frequent Buyers",
IF(RIGHT(AN1485,1)="5","Big Spenders",
IF(LEFT(AN1485,1)="4","Potential Loyalists",
IF(LEFT(AN1485,1)="3","Needs Attention",
IF(LEFT(AN1485,1)="2","About to Sleep",
IF(LEFT(AN1485,1)="1","Lost",
IF(LEFT(AN1485,1)&lt;="2","At Risk","Others")))))))))</f>
        <v>Frequent Buyers</v>
      </c>
    </row>
    <row r="1486" spans="1:41" x14ac:dyDescent="0.3">
      <c r="A1486">
        <v>4207</v>
      </c>
      <c r="B1486">
        <v>1981</v>
      </c>
      <c r="C1486" t="s">
        <v>37</v>
      </c>
      <c r="D1486" t="s">
        <v>33</v>
      </c>
      <c r="E1486">
        <v>87171</v>
      </c>
      <c r="F1486">
        <v>0</v>
      </c>
      <c r="G1486">
        <v>0</v>
      </c>
      <c r="H1486" s="1">
        <v>41395</v>
      </c>
      <c r="I1486">
        <v>27</v>
      </c>
      <c r="J1486">
        <v>1001</v>
      </c>
      <c r="K1486">
        <v>44</v>
      </c>
      <c r="L1486">
        <v>107</v>
      </c>
      <c r="M1486">
        <v>58</v>
      </c>
      <c r="N1486">
        <v>44</v>
      </c>
      <c r="O1486">
        <v>44</v>
      </c>
      <c r="P1486">
        <v>1</v>
      </c>
      <c r="Q1486">
        <v>6</v>
      </c>
      <c r="R1486">
        <v>7</v>
      </c>
      <c r="S1486">
        <v>11</v>
      </c>
      <c r="T1486">
        <v>2</v>
      </c>
      <c r="U1486">
        <v>0</v>
      </c>
      <c r="V1486">
        <v>0</v>
      </c>
      <c r="W1486">
        <v>1</v>
      </c>
      <c r="X1486">
        <v>0</v>
      </c>
      <c r="Y1486">
        <v>1</v>
      </c>
      <c r="Z1486">
        <v>0</v>
      </c>
      <c r="AA1486">
        <v>0</v>
      </c>
      <c r="AB1486" t="s">
        <v>30</v>
      </c>
      <c r="AC1486" s="13">
        <f>SUM(Table13[[#This Row],[MntWines]:[MntGoldProds]])</f>
        <v>1298</v>
      </c>
      <c r="AD1486" s="13">
        <f>AVERAGE(Table13[[#This Row],[MntWines]:[MntGoldProds]])</f>
        <v>216.33333333333334</v>
      </c>
      <c r="AG1486">
        <f>SUM(Table13[[#This Row],[NumDealsPurchases]:[NumStorePurchases]])</f>
        <v>25</v>
      </c>
      <c r="AH1486" s="14">
        <f>44232-Table13[[#This Row],[Dt_Customer]]</f>
        <v>2837</v>
      </c>
      <c r="AJ1486" s="13">
        <f>Table13[[#This Row],[NumDealsPurchases]]/Table13[[#This Row],[Total Number of Purchases]]*100</f>
        <v>4</v>
      </c>
      <c r="AK1486">
        <f>6-ROUNDUP(_xlfn.PERCENTRANK.INC(Table13[Recency],Table13[[#This Row],[Recency]])*5, 0)</f>
        <v>4</v>
      </c>
      <c r="AL1486" s="15">
        <f>ROUNDUP(_xlfn.PERCENTRANK.INC(Table13[Total Number of Purchases],Table13[[#This Row],[Total Number of Purchases]])*5,0)</f>
        <v>5</v>
      </c>
      <c r="AM1486" s="15">
        <f>ROUNDUP(_xlfn.PERCENTRANK.INC(Table13[Total Spend],Table13[[#This Row],[Total Spend]])*5,0)</f>
        <v>5</v>
      </c>
      <c r="AN1486" s="15" t="str">
        <f>Table13[[#This Row],[Recency Score]]&amp;Table13[[#This Row],[Frequency Score]]&amp;Table13[[#This Row],[Monetary Score]]</f>
        <v>455</v>
      </c>
      <c r="AO1486" s="15" t="str">
        <f>IF(AN1486="555","Champions",
IF(AND(LEFT(AN1486,1)="5", MID(AN1486,2,1)&gt;="3"),"Loyal Customers",
IF(MID(AN1486,2,1)="5","Frequent Buyers",
IF(RIGHT(AN1486,1)="5","Big Spenders",
IF(LEFT(AN1486,1)="4","Potential Loyalists",
IF(LEFT(AN1486,1)="3","Needs Attention",
IF(LEFT(AN1486,1)="2","About to Sleep",
IF(LEFT(AN1486,1)="1","Lost",
IF(LEFT(AN1486,1)&lt;="2","At Risk","Others")))))))))</f>
        <v>Frequent Buyers</v>
      </c>
    </row>
    <row r="1487" spans="1:41" x14ac:dyDescent="0.3">
      <c r="A1487">
        <v>3491</v>
      </c>
      <c r="B1487">
        <v>1975</v>
      </c>
      <c r="C1487" t="s">
        <v>28</v>
      </c>
      <c r="D1487" t="s">
        <v>35</v>
      </c>
      <c r="E1487">
        <v>55914</v>
      </c>
      <c r="F1487">
        <v>0</v>
      </c>
      <c r="G1487">
        <v>1</v>
      </c>
      <c r="H1487" s="1">
        <v>41393</v>
      </c>
      <c r="I1487">
        <v>32</v>
      </c>
      <c r="J1487">
        <v>384</v>
      </c>
      <c r="K1487">
        <v>60</v>
      </c>
      <c r="L1487">
        <v>364</v>
      </c>
      <c r="M1487">
        <v>119</v>
      </c>
      <c r="N1487">
        <v>101</v>
      </c>
      <c r="O1487">
        <v>232</v>
      </c>
      <c r="P1487">
        <v>4</v>
      </c>
      <c r="Q1487">
        <v>11</v>
      </c>
      <c r="R1487">
        <v>6</v>
      </c>
      <c r="S1487">
        <v>8</v>
      </c>
      <c r="T1487">
        <v>7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 t="s">
        <v>34</v>
      </c>
      <c r="AC1487" s="13">
        <f>SUM(Table13[[#This Row],[MntWines]:[MntGoldProds]])</f>
        <v>1260</v>
      </c>
      <c r="AD1487" s="13">
        <f>AVERAGE(Table13[[#This Row],[MntWines]:[MntGoldProds]])</f>
        <v>210</v>
      </c>
      <c r="AG1487">
        <f>SUM(Table13[[#This Row],[NumDealsPurchases]:[NumStorePurchases]])</f>
        <v>29</v>
      </c>
      <c r="AH1487" s="14">
        <f>44232-Table13[[#This Row],[Dt_Customer]]</f>
        <v>2839</v>
      </c>
      <c r="AJ1487" s="13">
        <f>Table13[[#This Row],[NumDealsPurchases]]/Table13[[#This Row],[Total Number of Purchases]]*100</f>
        <v>13.793103448275861</v>
      </c>
      <c r="AK1487">
        <f>6-ROUNDUP(_xlfn.PERCENTRANK.INC(Table13[Recency],Table13[[#This Row],[Recency]])*5, 0)</f>
        <v>4</v>
      </c>
      <c r="AL1487" s="15">
        <f>ROUNDUP(_xlfn.PERCENTRANK.INC(Table13[Total Number of Purchases],Table13[[#This Row],[Total Number of Purchases]])*5,0)</f>
        <v>5</v>
      </c>
      <c r="AM1487" s="15">
        <f>ROUNDUP(_xlfn.PERCENTRANK.INC(Table13[Total Spend],Table13[[#This Row],[Total Spend]])*5,0)</f>
        <v>5</v>
      </c>
      <c r="AN1487" s="15" t="str">
        <f>Table13[[#This Row],[Recency Score]]&amp;Table13[[#This Row],[Frequency Score]]&amp;Table13[[#This Row],[Monetary Score]]</f>
        <v>455</v>
      </c>
      <c r="AO1487" s="15" t="str">
        <f>IF(AN1487="555","Champions",
IF(AND(LEFT(AN1487,1)="5", MID(AN1487,2,1)&gt;="3"),"Loyal Customers",
IF(MID(AN1487,2,1)="5","Frequent Buyers",
IF(RIGHT(AN1487,1)="5","Big Spenders",
IF(LEFT(AN1487,1)="4","Potential Loyalists",
IF(LEFT(AN1487,1)="3","Needs Attention",
IF(LEFT(AN1487,1)="2","About to Sleep",
IF(LEFT(AN1487,1)="1","Lost",
IF(LEFT(AN1487,1)&lt;="2","At Risk","Others")))))))))</f>
        <v>Frequent Buyers</v>
      </c>
    </row>
    <row r="1488" spans="1:41" x14ac:dyDescent="0.3">
      <c r="A1488">
        <v>2109</v>
      </c>
      <c r="B1488">
        <v>1990</v>
      </c>
      <c r="C1488" t="s">
        <v>28</v>
      </c>
      <c r="D1488" t="s">
        <v>31</v>
      </c>
      <c r="E1488">
        <v>96843</v>
      </c>
      <c r="F1488">
        <v>0</v>
      </c>
      <c r="G1488">
        <v>0</v>
      </c>
      <c r="H1488" s="1">
        <v>41387</v>
      </c>
      <c r="I1488">
        <v>60</v>
      </c>
      <c r="J1488">
        <v>448</v>
      </c>
      <c r="K1488">
        <v>71</v>
      </c>
      <c r="L1488">
        <v>951</v>
      </c>
      <c r="M1488">
        <v>40</v>
      </c>
      <c r="N1488">
        <v>17</v>
      </c>
      <c r="O1488">
        <v>17</v>
      </c>
      <c r="P1488">
        <v>1</v>
      </c>
      <c r="Q1488">
        <v>6</v>
      </c>
      <c r="R1488">
        <v>11</v>
      </c>
      <c r="S1488">
        <v>10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>
        <v>0</v>
      </c>
      <c r="AB1488" t="s">
        <v>30</v>
      </c>
      <c r="AC1488" s="13">
        <f>SUM(Table13[[#This Row],[MntWines]:[MntGoldProds]])</f>
        <v>1544</v>
      </c>
      <c r="AD1488" s="13">
        <f>AVERAGE(Table13[[#This Row],[MntWines]:[MntGoldProds]])</f>
        <v>257.33333333333331</v>
      </c>
      <c r="AG1488">
        <f>SUM(Table13[[#This Row],[NumDealsPurchases]:[NumStorePurchases]])</f>
        <v>28</v>
      </c>
      <c r="AH1488" s="14">
        <f>44232-Table13[[#This Row],[Dt_Customer]]</f>
        <v>2845</v>
      </c>
      <c r="AJ1488" s="13">
        <f>Table13[[#This Row],[NumDealsPurchases]]/Table13[[#This Row],[Total Number of Purchases]]*100</f>
        <v>3.5714285714285712</v>
      </c>
      <c r="AK1488">
        <f>6-ROUNDUP(_xlfn.PERCENTRANK.INC(Table13[Recency],Table13[[#This Row],[Recency]])*5, 0)</f>
        <v>2</v>
      </c>
      <c r="AL1488" s="15">
        <f>ROUNDUP(_xlfn.PERCENTRANK.INC(Table13[Total Number of Purchases],Table13[[#This Row],[Total Number of Purchases]])*5,0)</f>
        <v>5</v>
      </c>
      <c r="AM1488" s="15">
        <f>ROUNDUP(_xlfn.PERCENTRANK.INC(Table13[Total Spend],Table13[[#This Row],[Total Spend]])*5,0)</f>
        <v>5</v>
      </c>
      <c r="AN1488" s="15" t="str">
        <f>Table13[[#This Row],[Recency Score]]&amp;Table13[[#This Row],[Frequency Score]]&amp;Table13[[#This Row],[Monetary Score]]</f>
        <v>255</v>
      </c>
      <c r="AO1488" s="15" t="str">
        <f>IF(AN1488="555","Champions",
IF(AND(LEFT(AN1488,1)="5", MID(AN1488,2,1)&gt;="3"),"Loyal Customers",
IF(MID(AN1488,2,1)="5","Frequent Buyers",
IF(RIGHT(AN1488,1)="5","Big Spenders",
IF(LEFT(AN1488,1)="4","Potential Loyalists",
IF(LEFT(AN1488,1)="3","Needs Attention",
IF(LEFT(AN1488,1)="2","About to Sleep",
IF(LEFT(AN1488,1)="1","Lost",
IF(LEFT(AN1488,1)&lt;="2","At Risk","Others")))))))))</f>
        <v>Frequent Buyers</v>
      </c>
    </row>
    <row r="1489" spans="1:41" x14ac:dyDescent="0.3">
      <c r="A1489">
        <v>4518</v>
      </c>
      <c r="B1489">
        <v>1979</v>
      </c>
      <c r="C1489" t="s">
        <v>28</v>
      </c>
      <c r="D1489" t="s">
        <v>35</v>
      </c>
      <c r="E1489">
        <v>85693</v>
      </c>
      <c r="F1489">
        <v>0</v>
      </c>
      <c r="G1489">
        <v>1</v>
      </c>
      <c r="H1489" s="1">
        <v>41384</v>
      </c>
      <c r="I1489">
        <v>59</v>
      </c>
      <c r="J1489">
        <v>386</v>
      </c>
      <c r="K1489">
        <v>172</v>
      </c>
      <c r="L1489">
        <v>183</v>
      </c>
      <c r="M1489">
        <v>185</v>
      </c>
      <c r="N1489">
        <v>132</v>
      </c>
      <c r="O1489">
        <v>111</v>
      </c>
      <c r="P1489">
        <v>2</v>
      </c>
      <c r="Q1489">
        <v>9</v>
      </c>
      <c r="R1489">
        <v>5</v>
      </c>
      <c r="S1489">
        <v>11</v>
      </c>
      <c r="T1489">
        <v>5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 t="s">
        <v>32</v>
      </c>
      <c r="AC1489" s="13">
        <f>SUM(Table13[[#This Row],[MntWines]:[MntGoldProds]])</f>
        <v>1169</v>
      </c>
      <c r="AD1489" s="13">
        <f>AVERAGE(Table13[[#This Row],[MntWines]:[MntGoldProds]])</f>
        <v>194.83333333333334</v>
      </c>
      <c r="AG1489">
        <f>SUM(Table13[[#This Row],[NumDealsPurchases]:[NumStorePurchases]])</f>
        <v>27</v>
      </c>
      <c r="AH1489" s="14">
        <f>44232-Table13[[#This Row],[Dt_Customer]]</f>
        <v>2848</v>
      </c>
      <c r="AJ1489" s="13">
        <f>Table13[[#This Row],[NumDealsPurchases]]/Table13[[#This Row],[Total Number of Purchases]]*100</f>
        <v>7.4074074074074066</v>
      </c>
      <c r="AK1489">
        <f>6-ROUNDUP(_xlfn.PERCENTRANK.INC(Table13[Recency],Table13[[#This Row],[Recency]])*5, 0)</f>
        <v>3</v>
      </c>
      <c r="AL1489" s="15">
        <f>ROUNDUP(_xlfn.PERCENTRANK.INC(Table13[Total Number of Purchases],Table13[[#This Row],[Total Number of Purchases]])*5,0)</f>
        <v>5</v>
      </c>
      <c r="AM1489" s="15">
        <f>ROUNDUP(_xlfn.PERCENTRANK.INC(Table13[Total Spend],Table13[[#This Row],[Total Spend]])*5,0)</f>
        <v>4</v>
      </c>
      <c r="AN1489" s="15" t="str">
        <f>Table13[[#This Row],[Recency Score]]&amp;Table13[[#This Row],[Frequency Score]]&amp;Table13[[#This Row],[Monetary Score]]</f>
        <v>354</v>
      </c>
      <c r="AO1489" s="15" t="str">
        <f>IF(AN1489="555","Champions",
IF(AND(LEFT(AN1489,1)="5", MID(AN1489,2,1)&gt;="3"),"Loyal Customers",
IF(MID(AN1489,2,1)="5","Frequent Buyers",
IF(RIGHT(AN1489,1)="5","Big Spenders",
IF(LEFT(AN1489,1)="4","Potential Loyalists",
IF(LEFT(AN1489,1)="3","Needs Attention",
IF(LEFT(AN1489,1)="2","About to Sleep",
IF(LEFT(AN1489,1)="1","Lost",
IF(LEFT(AN1489,1)&lt;="2","At Risk","Others")))))))))</f>
        <v>Frequent Buyers</v>
      </c>
    </row>
    <row r="1490" spans="1:41" x14ac:dyDescent="0.3">
      <c r="A1490">
        <v>8690</v>
      </c>
      <c r="B1490">
        <v>1962</v>
      </c>
      <c r="C1490" t="s">
        <v>28</v>
      </c>
      <c r="D1490" t="s">
        <v>33</v>
      </c>
      <c r="E1490">
        <v>86111</v>
      </c>
      <c r="F1490">
        <v>0</v>
      </c>
      <c r="G1490">
        <v>0</v>
      </c>
      <c r="H1490" s="1">
        <v>41383</v>
      </c>
      <c r="I1490">
        <v>73</v>
      </c>
      <c r="J1490">
        <v>399</v>
      </c>
      <c r="K1490">
        <v>28</v>
      </c>
      <c r="L1490">
        <v>756</v>
      </c>
      <c r="M1490">
        <v>36</v>
      </c>
      <c r="N1490">
        <v>40</v>
      </c>
      <c r="O1490">
        <v>126</v>
      </c>
      <c r="P1490">
        <v>1</v>
      </c>
      <c r="Q1490">
        <v>5</v>
      </c>
      <c r="R1490">
        <v>7</v>
      </c>
      <c r="S1490">
        <v>10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 t="s">
        <v>32</v>
      </c>
      <c r="AC1490" s="13">
        <f>SUM(Table13[[#This Row],[MntWines]:[MntGoldProds]])</f>
        <v>1385</v>
      </c>
      <c r="AD1490" s="13">
        <f>AVERAGE(Table13[[#This Row],[MntWines]:[MntGoldProds]])</f>
        <v>230.83333333333334</v>
      </c>
      <c r="AG1490">
        <f>SUM(Table13[[#This Row],[NumDealsPurchases]:[NumStorePurchases]])</f>
        <v>23</v>
      </c>
      <c r="AH1490" s="14">
        <f>44232-Table13[[#This Row],[Dt_Customer]]</f>
        <v>2849</v>
      </c>
      <c r="AJ1490" s="13">
        <f>Table13[[#This Row],[NumDealsPurchases]]/Table13[[#This Row],[Total Number of Purchases]]*100</f>
        <v>4.3478260869565215</v>
      </c>
      <c r="AK1490">
        <f>6-ROUNDUP(_xlfn.PERCENTRANK.INC(Table13[Recency],Table13[[#This Row],[Recency]])*5, 0)</f>
        <v>2</v>
      </c>
      <c r="AL1490" s="15">
        <f>ROUNDUP(_xlfn.PERCENTRANK.INC(Table13[Total Number of Purchases],Table13[[#This Row],[Total Number of Purchases]])*5,0)</f>
        <v>5</v>
      </c>
      <c r="AM1490" s="15">
        <f>ROUNDUP(_xlfn.PERCENTRANK.INC(Table13[Total Spend],Table13[[#This Row],[Total Spend]])*5,0)</f>
        <v>5</v>
      </c>
      <c r="AN1490" s="15" t="str">
        <f>Table13[[#This Row],[Recency Score]]&amp;Table13[[#This Row],[Frequency Score]]&amp;Table13[[#This Row],[Monetary Score]]</f>
        <v>255</v>
      </c>
      <c r="AO1490" s="15" t="str">
        <f>IF(AN1490="555","Champions",
IF(AND(LEFT(AN1490,1)="5", MID(AN1490,2,1)&gt;="3"),"Loyal Customers",
IF(MID(AN1490,2,1)="5","Frequent Buyers",
IF(RIGHT(AN1490,1)="5","Big Spenders",
IF(LEFT(AN1490,1)="4","Potential Loyalists",
IF(LEFT(AN1490,1)="3","Needs Attention",
IF(LEFT(AN1490,1)="2","About to Sleep",
IF(LEFT(AN1490,1)="1","Lost",
IF(LEFT(AN1490,1)&lt;="2","At Risk","Others")))))))))</f>
        <v>Frequent Buyers</v>
      </c>
    </row>
    <row r="1491" spans="1:41" x14ac:dyDescent="0.3">
      <c r="A1491">
        <v>5989</v>
      </c>
      <c r="B1491">
        <v>1959</v>
      </c>
      <c r="C1491" t="s">
        <v>38</v>
      </c>
      <c r="D1491" t="s">
        <v>29</v>
      </c>
      <c r="E1491">
        <v>78353</v>
      </c>
      <c r="F1491">
        <v>0</v>
      </c>
      <c r="G1491">
        <v>1</v>
      </c>
      <c r="H1491" s="1">
        <v>41380</v>
      </c>
      <c r="I1491">
        <v>51</v>
      </c>
      <c r="J1491">
        <v>752</v>
      </c>
      <c r="K1491">
        <v>122</v>
      </c>
      <c r="L1491">
        <v>476</v>
      </c>
      <c r="M1491">
        <v>39</v>
      </c>
      <c r="N1491">
        <v>153</v>
      </c>
      <c r="O1491">
        <v>34</v>
      </c>
      <c r="P1491">
        <v>1</v>
      </c>
      <c r="Q1491">
        <v>10</v>
      </c>
      <c r="R1491">
        <v>2</v>
      </c>
      <c r="S1491">
        <v>11</v>
      </c>
      <c r="T1491">
        <v>8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 t="s">
        <v>32</v>
      </c>
      <c r="AC1491" s="13">
        <f>SUM(Table13[[#This Row],[MntWines]:[MntGoldProds]])</f>
        <v>1576</v>
      </c>
      <c r="AD1491" s="13">
        <f>AVERAGE(Table13[[#This Row],[MntWines]:[MntGoldProds]])</f>
        <v>262.66666666666669</v>
      </c>
      <c r="AG1491">
        <f>SUM(Table13[[#This Row],[NumDealsPurchases]:[NumStorePurchases]])</f>
        <v>24</v>
      </c>
      <c r="AH1491" s="14">
        <f>44232-Table13[[#This Row],[Dt_Customer]]</f>
        <v>2852</v>
      </c>
      <c r="AJ1491" s="13">
        <f>Table13[[#This Row],[NumDealsPurchases]]/Table13[[#This Row],[Total Number of Purchases]]*100</f>
        <v>4.1666666666666661</v>
      </c>
      <c r="AK1491">
        <f>6-ROUNDUP(_xlfn.PERCENTRANK.INC(Table13[Recency],Table13[[#This Row],[Recency]])*5, 0)</f>
        <v>3</v>
      </c>
      <c r="AL1491" s="15">
        <f>ROUNDUP(_xlfn.PERCENTRANK.INC(Table13[Total Number of Purchases],Table13[[#This Row],[Total Number of Purchases]])*5,0)</f>
        <v>5</v>
      </c>
      <c r="AM1491" s="15">
        <f>ROUNDUP(_xlfn.PERCENTRANK.INC(Table13[Total Spend],Table13[[#This Row],[Total Spend]])*5,0)</f>
        <v>5</v>
      </c>
      <c r="AN1491" s="15" t="str">
        <f>Table13[[#This Row],[Recency Score]]&amp;Table13[[#This Row],[Frequency Score]]&amp;Table13[[#This Row],[Monetary Score]]</f>
        <v>355</v>
      </c>
      <c r="AO1491" s="15" t="str">
        <f>IF(AN1491="555","Champions",
IF(AND(LEFT(AN1491,1)="5", MID(AN1491,2,1)&gt;="3"),"Loyal Customers",
IF(MID(AN1491,2,1)="5","Frequent Buyers",
IF(RIGHT(AN1491,1)="5","Big Spenders",
IF(LEFT(AN1491,1)="4","Potential Loyalists",
IF(LEFT(AN1491,1)="3","Needs Attention",
IF(LEFT(AN1491,1)="2","About to Sleep",
IF(LEFT(AN1491,1)="1","Lost",
IF(LEFT(AN1491,1)&lt;="2","At Risk","Others")))))))))</f>
        <v>Frequent Buyers</v>
      </c>
    </row>
    <row r="1492" spans="1:41" x14ac:dyDescent="0.3">
      <c r="A1492">
        <v>6200</v>
      </c>
      <c r="B1492">
        <v>1951</v>
      </c>
      <c r="C1492" t="s">
        <v>28</v>
      </c>
      <c r="D1492" t="s">
        <v>33</v>
      </c>
      <c r="E1492">
        <v>75903</v>
      </c>
      <c r="F1492">
        <v>0</v>
      </c>
      <c r="G1492">
        <v>1</v>
      </c>
      <c r="H1492" s="1">
        <v>41372</v>
      </c>
      <c r="I1492">
        <v>50</v>
      </c>
      <c r="J1492">
        <v>340</v>
      </c>
      <c r="K1492">
        <v>108</v>
      </c>
      <c r="L1492">
        <v>185</v>
      </c>
      <c r="M1492">
        <v>130</v>
      </c>
      <c r="N1492">
        <v>38</v>
      </c>
      <c r="O1492">
        <v>100</v>
      </c>
      <c r="P1492">
        <v>2</v>
      </c>
      <c r="Q1492">
        <v>6</v>
      </c>
      <c r="R1492">
        <v>6</v>
      </c>
      <c r="S1492">
        <v>9</v>
      </c>
      <c r="T1492">
        <v>3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 t="s">
        <v>30</v>
      </c>
      <c r="AC1492" s="13">
        <f>SUM(Table13[[#This Row],[MntWines]:[MntGoldProds]])</f>
        <v>901</v>
      </c>
      <c r="AD1492" s="13">
        <f>AVERAGE(Table13[[#This Row],[MntWines]:[MntGoldProds]])</f>
        <v>150.16666666666666</v>
      </c>
      <c r="AG1492">
        <f>SUM(Table13[[#This Row],[NumDealsPurchases]:[NumStorePurchases]])</f>
        <v>23</v>
      </c>
      <c r="AH1492" s="14">
        <f>44232-Table13[[#This Row],[Dt_Customer]]</f>
        <v>2860</v>
      </c>
      <c r="AJ1492" s="13">
        <f>Table13[[#This Row],[NumDealsPurchases]]/Table13[[#This Row],[Total Number of Purchases]]*100</f>
        <v>8.695652173913043</v>
      </c>
      <c r="AK1492">
        <f>6-ROUNDUP(_xlfn.PERCENTRANK.INC(Table13[Recency],Table13[[#This Row],[Recency]])*5, 0)</f>
        <v>3</v>
      </c>
      <c r="AL1492" s="15">
        <f>ROUNDUP(_xlfn.PERCENTRANK.INC(Table13[Total Number of Purchases],Table13[[#This Row],[Total Number of Purchases]])*5,0)</f>
        <v>5</v>
      </c>
      <c r="AM1492" s="15">
        <f>ROUNDUP(_xlfn.PERCENTRANK.INC(Table13[Total Spend],Table13[[#This Row],[Total Spend]])*5,0)</f>
        <v>4</v>
      </c>
      <c r="AN1492" s="15" t="str">
        <f>Table13[[#This Row],[Recency Score]]&amp;Table13[[#This Row],[Frequency Score]]&amp;Table13[[#This Row],[Monetary Score]]</f>
        <v>354</v>
      </c>
      <c r="AO1492" s="15" t="str">
        <f>IF(AN1492="555","Champions",
IF(AND(LEFT(AN1492,1)="5", MID(AN1492,2,1)&gt;="3"),"Loyal Customers",
IF(MID(AN1492,2,1)="5","Frequent Buyers",
IF(RIGHT(AN1492,1)="5","Big Spenders",
IF(LEFT(AN1492,1)="4","Potential Loyalists",
IF(LEFT(AN1492,1)="3","Needs Attention",
IF(LEFT(AN1492,1)="2","About to Sleep",
IF(LEFT(AN1492,1)="1","Lost",
IF(LEFT(AN1492,1)&lt;="2","At Risk","Others")))))))))</f>
        <v>Frequent Buyers</v>
      </c>
    </row>
    <row r="1493" spans="1:41" x14ac:dyDescent="0.3">
      <c r="A1493">
        <v>3483</v>
      </c>
      <c r="B1493">
        <v>1958</v>
      </c>
      <c r="C1493" t="s">
        <v>28</v>
      </c>
      <c r="D1493" t="s">
        <v>33</v>
      </c>
      <c r="E1493">
        <v>48192</v>
      </c>
      <c r="F1493">
        <v>0</v>
      </c>
      <c r="G1493">
        <v>0</v>
      </c>
      <c r="H1493" s="1">
        <v>41370</v>
      </c>
      <c r="I1493">
        <v>76</v>
      </c>
      <c r="J1493">
        <v>1039</v>
      </c>
      <c r="K1493">
        <v>43</v>
      </c>
      <c r="L1493">
        <v>204</v>
      </c>
      <c r="M1493">
        <v>153</v>
      </c>
      <c r="N1493">
        <v>58</v>
      </c>
      <c r="O1493">
        <v>29</v>
      </c>
      <c r="P1493">
        <v>3</v>
      </c>
      <c r="Q1493">
        <v>2</v>
      </c>
      <c r="R1493">
        <v>8</v>
      </c>
      <c r="S1493">
        <v>12</v>
      </c>
      <c r="T1493">
        <v>8</v>
      </c>
      <c r="U1493">
        <v>1</v>
      </c>
      <c r="V1493">
        <v>1</v>
      </c>
      <c r="W1493">
        <v>0</v>
      </c>
      <c r="X1493">
        <v>1</v>
      </c>
      <c r="Y1493">
        <v>0</v>
      </c>
      <c r="Z1493">
        <v>1</v>
      </c>
      <c r="AA1493">
        <v>0</v>
      </c>
      <c r="AB1493" t="s">
        <v>32</v>
      </c>
      <c r="AC1493" s="13">
        <f>SUM(Table13[[#This Row],[MntWines]:[MntGoldProds]])</f>
        <v>1526</v>
      </c>
      <c r="AD1493" s="13">
        <f>AVERAGE(Table13[[#This Row],[MntWines]:[MntGoldProds]])</f>
        <v>254.33333333333334</v>
      </c>
      <c r="AG1493">
        <f>SUM(Table13[[#This Row],[NumDealsPurchases]:[NumStorePurchases]])</f>
        <v>25</v>
      </c>
      <c r="AH1493" s="14">
        <f>44232-Table13[[#This Row],[Dt_Customer]]</f>
        <v>2862</v>
      </c>
      <c r="AJ1493" s="13">
        <f>Table13[[#This Row],[NumDealsPurchases]]/Table13[[#This Row],[Total Number of Purchases]]*100</f>
        <v>12</v>
      </c>
      <c r="AK1493">
        <f>6-ROUNDUP(_xlfn.PERCENTRANK.INC(Table13[Recency],Table13[[#This Row],[Recency]])*5, 0)</f>
        <v>2</v>
      </c>
      <c r="AL1493" s="15">
        <f>ROUNDUP(_xlfn.PERCENTRANK.INC(Table13[Total Number of Purchases],Table13[[#This Row],[Total Number of Purchases]])*5,0)</f>
        <v>5</v>
      </c>
      <c r="AM1493" s="15">
        <f>ROUNDUP(_xlfn.PERCENTRANK.INC(Table13[Total Spend],Table13[[#This Row],[Total Spend]])*5,0)</f>
        <v>5</v>
      </c>
      <c r="AN1493" s="15" t="str">
        <f>Table13[[#This Row],[Recency Score]]&amp;Table13[[#This Row],[Frequency Score]]&amp;Table13[[#This Row],[Monetary Score]]</f>
        <v>255</v>
      </c>
      <c r="AO1493" s="15" t="str">
        <f>IF(AN1493="555","Champions",
IF(AND(LEFT(AN1493,1)="5", MID(AN1493,2,1)&gt;="3"),"Loyal Customers",
IF(MID(AN1493,2,1)="5","Frequent Buyers",
IF(RIGHT(AN1493,1)="5","Big Spenders",
IF(LEFT(AN1493,1)="4","Potential Loyalists",
IF(LEFT(AN1493,1)="3","Needs Attention",
IF(LEFT(AN1493,1)="2","About to Sleep",
IF(LEFT(AN1493,1)="1","Lost",
IF(LEFT(AN1493,1)&lt;="2","At Risk","Others")))))))))</f>
        <v>Frequent Buyers</v>
      </c>
    </row>
    <row r="1494" spans="1:41" x14ac:dyDescent="0.3">
      <c r="A1494">
        <v>8132</v>
      </c>
      <c r="B1494">
        <v>1975</v>
      </c>
      <c r="C1494" t="s">
        <v>37</v>
      </c>
      <c r="D1494" t="s">
        <v>33</v>
      </c>
      <c r="E1494">
        <v>60631</v>
      </c>
      <c r="F1494">
        <v>1</v>
      </c>
      <c r="G1494">
        <v>1</v>
      </c>
      <c r="H1494" s="1">
        <v>41369</v>
      </c>
      <c r="I1494">
        <v>88</v>
      </c>
      <c r="J1494">
        <v>565</v>
      </c>
      <c r="K1494">
        <v>6</v>
      </c>
      <c r="L1494">
        <v>65</v>
      </c>
      <c r="M1494">
        <v>0</v>
      </c>
      <c r="N1494">
        <v>6</v>
      </c>
      <c r="O1494">
        <v>19</v>
      </c>
      <c r="P1494">
        <v>5</v>
      </c>
      <c r="Q1494">
        <v>9</v>
      </c>
      <c r="R1494">
        <v>2</v>
      </c>
      <c r="S1494">
        <v>8</v>
      </c>
      <c r="T1494">
        <v>7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0</v>
      </c>
      <c r="AB1494" t="s">
        <v>39</v>
      </c>
      <c r="AC1494" s="13">
        <f>SUM(Table13[[#This Row],[MntWines]:[MntGoldProds]])</f>
        <v>661</v>
      </c>
      <c r="AD1494" s="13">
        <f>AVERAGE(Table13[[#This Row],[MntWines]:[MntGoldProds]])</f>
        <v>110.16666666666667</v>
      </c>
      <c r="AG1494">
        <f>SUM(Table13[[#This Row],[NumDealsPurchases]:[NumStorePurchases]])</f>
        <v>24</v>
      </c>
      <c r="AH1494" s="14">
        <f>44232-Table13[[#This Row],[Dt_Customer]]</f>
        <v>2863</v>
      </c>
      <c r="AJ1494" s="13">
        <f>Table13[[#This Row],[NumDealsPurchases]]/Table13[[#This Row],[Total Number of Purchases]]*100</f>
        <v>20.833333333333336</v>
      </c>
      <c r="AK1494">
        <f>6-ROUNDUP(_xlfn.PERCENTRANK.INC(Table13[Recency],Table13[[#This Row],[Recency]])*5, 0)</f>
        <v>1</v>
      </c>
      <c r="AL1494" s="15">
        <f>ROUNDUP(_xlfn.PERCENTRANK.INC(Table13[Total Number of Purchases],Table13[[#This Row],[Total Number of Purchases]])*5,0)</f>
        <v>5</v>
      </c>
      <c r="AM1494" s="15">
        <f>ROUNDUP(_xlfn.PERCENTRANK.INC(Table13[Total Spend],Table13[[#This Row],[Total Spend]])*5,0)</f>
        <v>4</v>
      </c>
      <c r="AN1494" s="15" t="str">
        <f>Table13[[#This Row],[Recency Score]]&amp;Table13[[#This Row],[Frequency Score]]&amp;Table13[[#This Row],[Monetary Score]]</f>
        <v>154</v>
      </c>
      <c r="AO1494" s="15" t="str">
        <f>IF(AN1494="555","Champions",
IF(AND(LEFT(AN1494,1)="5", MID(AN1494,2,1)&gt;="3"),"Loyal Customers",
IF(MID(AN1494,2,1)="5","Frequent Buyers",
IF(RIGHT(AN1494,1)="5","Big Spenders",
IF(LEFT(AN1494,1)="4","Potential Loyalists",
IF(LEFT(AN1494,1)="3","Needs Attention",
IF(LEFT(AN1494,1)="2","About to Sleep",
IF(LEFT(AN1494,1)="1","Lost",
IF(LEFT(AN1494,1)&lt;="2","At Risk","Others")))))))))</f>
        <v>Frequent Buyers</v>
      </c>
    </row>
    <row r="1495" spans="1:41" x14ac:dyDescent="0.3">
      <c r="A1495">
        <v>1456</v>
      </c>
      <c r="B1495">
        <v>1979</v>
      </c>
      <c r="C1495" t="s">
        <v>28</v>
      </c>
      <c r="D1495" t="s">
        <v>31</v>
      </c>
      <c r="E1495">
        <v>60474</v>
      </c>
      <c r="F1495">
        <v>0</v>
      </c>
      <c r="G1495">
        <v>1</v>
      </c>
      <c r="H1495" s="1">
        <v>41365</v>
      </c>
      <c r="I1495">
        <v>25</v>
      </c>
      <c r="J1495">
        <v>265</v>
      </c>
      <c r="K1495">
        <v>199</v>
      </c>
      <c r="L1495">
        <v>303</v>
      </c>
      <c r="M1495">
        <v>234</v>
      </c>
      <c r="N1495">
        <v>9</v>
      </c>
      <c r="O1495">
        <v>170</v>
      </c>
      <c r="P1495">
        <v>7</v>
      </c>
      <c r="Q1495">
        <v>10</v>
      </c>
      <c r="R1495">
        <v>2</v>
      </c>
      <c r="S1495">
        <v>12</v>
      </c>
      <c r="T1495">
        <v>7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 t="s">
        <v>40</v>
      </c>
      <c r="AC1495" s="13">
        <f>SUM(Table13[[#This Row],[MntWines]:[MntGoldProds]])</f>
        <v>1180</v>
      </c>
      <c r="AD1495" s="13">
        <f>AVERAGE(Table13[[#This Row],[MntWines]:[MntGoldProds]])</f>
        <v>196.66666666666666</v>
      </c>
      <c r="AG1495">
        <f>SUM(Table13[[#This Row],[NumDealsPurchases]:[NumStorePurchases]])</f>
        <v>31</v>
      </c>
      <c r="AH1495" s="14">
        <f>44232-Table13[[#This Row],[Dt_Customer]]</f>
        <v>2867</v>
      </c>
      <c r="AJ1495" s="13">
        <f>Table13[[#This Row],[NumDealsPurchases]]/Table13[[#This Row],[Total Number of Purchases]]*100</f>
        <v>22.58064516129032</v>
      </c>
      <c r="AK1495">
        <f>6-ROUNDUP(_xlfn.PERCENTRANK.INC(Table13[Recency],Table13[[#This Row],[Recency]])*5, 0)</f>
        <v>4</v>
      </c>
      <c r="AL1495" s="15">
        <f>ROUNDUP(_xlfn.PERCENTRANK.INC(Table13[Total Number of Purchases],Table13[[#This Row],[Total Number of Purchases]])*5,0)</f>
        <v>5</v>
      </c>
      <c r="AM1495" s="15">
        <f>ROUNDUP(_xlfn.PERCENTRANK.INC(Table13[Total Spend],Table13[[#This Row],[Total Spend]])*5,0)</f>
        <v>5</v>
      </c>
      <c r="AN1495" s="15" t="str">
        <f>Table13[[#This Row],[Recency Score]]&amp;Table13[[#This Row],[Frequency Score]]&amp;Table13[[#This Row],[Monetary Score]]</f>
        <v>455</v>
      </c>
      <c r="AO1495" s="15" t="str">
        <f>IF(AN1495="555","Champions",
IF(AND(LEFT(AN1495,1)="5", MID(AN1495,2,1)&gt;="3"),"Loyal Customers",
IF(MID(AN1495,2,1)="5","Frequent Buyers",
IF(RIGHT(AN1495,1)="5","Big Spenders",
IF(LEFT(AN1495,1)="4","Potential Loyalists",
IF(LEFT(AN1495,1)="3","Needs Attention",
IF(LEFT(AN1495,1)="2","About to Sleep",
IF(LEFT(AN1495,1)="1","Lost",
IF(LEFT(AN1495,1)&lt;="2","At Risk","Others")))))))))</f>
        <v>Frequent Buyers</v>
      </c>
    </row>
    <row r="1496" spans="1:41" x14ac:dyDescent="0.3">
      <c r="A1496">
        <v>2849</v>
      </c>
      <c r="B1496">
        <v>1979</v>
      </c>
      <c r="C1496" t="s">
        <v>28</v>
      </c>
      <c r="D1496" t="s">
        <v>31</v>
      </c>
      <c r="E1496">
        <v>60474</v>
      </c>
      <c r="F1496">
        <v>0</v>
      </c>
      <c r="G1496">
        <v>1</v>
      </c>
      <c r="H1496" s="1">
        <v>41365</v>
      </c>
      <c r="I1496">
        <v>25</v>
      </c>
      <c r="J1496">
        <v>265</v>
      </c>
      <c r="K1496">
        <v>199</v>
      </c>
      <c r="L1496">
        <v>303</v>
      </c>
      <c r="M1496">
        <v>234</v>
      </c>
      <c r="N1496">
        <v>9</v>
      </c>
      <c r="O1496">
        <v>170</v>
      </c>
      <c r="P1496">
        <v>7</v>
      </c>
      <c r="Q1496">
        <v>10</v>
      </c>
      <c r="R1496">
        <v>2</v>
      </c>
      <c r="S1496">
        <v>12</v>
      </c>
      <c r="T1496">
        <v>7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 t="s">
        <v>32</v>
      </c>
      <c r="AC1496" s="13">
        <f>SUM(Table13[[#This Row],[MntWines]:[MntGoldProds]])</f>
        <v>1180</v>
      </c>
      <c r="AD1496" s="13">
        <f>AVERAGE(Table13[[#This Row],[MntWines]:[MntGoldProds]])</f>
        <v>196.66666666666666</v>
      </c>
      <c r="AG1496">
        <f>SUM(Table13[[#This Row],[NumDealsPurchases]:[NumStorePurchases]])</f>
        <v>31</v>
      </c>
      <c r="AH1496" s="14">
        <f>44232-Table13[[#This Row],[Dt_Customer]]</f>
        <v>2867</v>
      </c>
      <c r="AJ1496" s="13">
        <f>Table13[[#This Row],[NumDealsPurchases]]/Table13[[#This Row],[Total Number of Purchases]]*100</f>
        <v>22.58064516129032</v>
      </c>
      <c r="AK1496">
        <f>6-ROUNDUP(_xlfn.PERCENTRANK.INC(Table13[Recency],Table13[[#This Row],[Recency]])*5, 0)</f>
        <v>4</v>
      </c>
      <c r="AL1496" s="15">
        <f>ROUNDUP(_xlfn.PERCENTRANK.INC(Table13[Total Number of Purchases],Table13[[#This Row],[Total Number of Purchases]])*5,0)</f>
        <v>5</v>
      </c>
      <c r="AM1496" s="15">
        <f>ROUNDUP(_xlfn.PERCENTRANK.INC(Table13[Total Spend],Table13[[#This Row],[Total Spend]])*5,0)</f>
        <v>5</v>
      </c>
      <c r="AN1496" s="15" t="str">
        <f>Table13[[#This Row],[Recency Score]]&amp;Table13[[#This Row],[Frequency Score]]&amp;Table13[[#This Row],[Monetary Score]]</f>
        <v>455</v>
      </c>
      <c r="AO1496" s="15" t="str">
        <f>IF(AN1496="555","Champions",
IF(AND(LEFT(AN1496,1)="5", MID(AN1496,2,1)&gt;="3"),"Loyal Customers",
IF(MID(AN1496,2,1)="5","Frequent Buyers",
IF(RIGHT(AN1496,1)="5","Big Spenders",
IF(LEFT(AN1496,1)="4","Potential Loyalists",
IF(LEFT(AN1496,1)="3","Needs Attention",
IF(LEFT(AN1496,1)="2","About to Sleep",
IF(LEFT(AN1496,1)="1","Lost",
IF(LEFT(AN1496,1)&lt;="2","At Risk","Others")))))))))</f>
        <v>Frequent Buyers</v>
      </c>
    </row>
    <row r="1497" spans="1:41" x14ac:dyDescent="0.3">
      <c r="A1497">
        <v>8825</v>
      </c>
      <c r="B1497">
        <v>1962</v>
      </c>
      <c r="C1497" t="s">
        <v>28</v>
      </c>
      <c r="D1497" t="s">
        <v>35</v>
      </c>
      <c r="E1497">
        <v>51195</v>
      </c>
      <c r="F1497">
        <v>1</v>
      </c>
      <c r="G1497">
        <v>1</v>
      </c>
      <c r="H1497" s="1">
        <v>41365</v>
      </c>
      <c r="I1497">
        <v>46</v>
      </c>
      <c r="J1497">
        <v>230</v>
      </c>
      <c r="K1497">
        <v>14</v>
      </c>
      <c r="L1497">
        <v>156</v>
      </c>
      <c r="M1497">
        <v>82</v>
      </c>
      <c r="N1497">
        <v>24</v>
      </c>
      <c r="O1497">
        <v>58</v>
      </c>
      <c r="P1497">
        <v>8</v>
      </c>
      <c r="Q1497">
        <v>9</v>
      </c>
      <c r="R1497">
        <v>2</v>
      </c>
      <c r="S1497">
        <v>5</v>
      </c>
      <c r="T1497">
        <v>8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t="s">
        <v>43</v>
      </c>
      <c r="AC1497" s="13">
        <f>SUM(Table13[[#This Row],[MntWines]:[MntGoldProds]])</f>
        <v>564</v>
      </c>
      <c r="AD1497" s="13">
        <f>AVERAGE(Table13[[#This Row],[MntWines]:[MntGoldProds]])</f>
        <v>94</v>
      </c>
      <c r="AG1497">
        <f>SUM(Table13[[#This Row],[NumDealsPurchases]:[NumStorePurchases]])</f>
        <v>24</v>
      </c>
      <c r="AH1497" s="14">
        <f>44232-Table13[[#This Row],[Dt_Customer]]</f>
        <v>2867</v>
      </c>
      <c r="AJ1497" s="13">
        <f>Table13[[#This Row],[NumDealsPurchases]]/Table13[[#This Row],[Total Number of Purchases]]*100</f>
        <v>33.333333333333329</v>
      </c>
      <c r="AK1497">
        <f>6-ROUNDUP(_xlfn.PERCENTRANK.INC(Table13[Recency],Table13[[#This Row],[Recency]])*5, 0)</f>
        <v>3</v>
      </c>
      <c r="AL1497" s="15">
        <f>ROUNDUP(_xlfn.PERCENTRANK.INC(Table13[Total Number of Purchases],Table13[[#This Row],[Total Number of Purchases]])*5,0)</f>
        <v>5</v>
      </c>
      <c r="AM1497" s="15">
        <f>ROUNDUP(_xlfn.PERCENTRANK.INC(Table13[Total Spend],Table13[[#This Row],[Total Spend]])*5,0)</f>
        <v>3</v>
      </c>
      <c r="AN1497" s="15" t="str">
        <f>Table13[[#This Row],[Recency Score]]&amp;Table13[[#This Row],[Frequency Score]]&amp;Table13[[#This Row],[Monetary Score]]</f>
        <v>353</v>
      </c>
      <c r="AO1497" s="15" t="str">
        <f>IF(AN1497="555","Champions",
IF(AND(LEFT(AN1497,1)="5", MID(AN1497,2,1)&gt;="3"),"Loyal Customers",
IF(MID(AN1497,2,1)="5","Frequent Buyers",
IF(RIGHT(AN1497,1)="5","Big Spenders",
IF(LEFT(AN1497,1)="4","Potential Loyalists",
IF(LEFT(AN1497,1)="3","Needs Attention",
IF(LEFT(AN1497,1)="2","About to Sleep",
IF(LEFT(AN1497,1)="1","Lost",
IF(LEFT(AN1497,1)&lt;="2","At Risk","Others")))))))))</f>
        <v>Frequent Buyers</v>
      </c>
    </row>
    <row r="1498" spans="1:41" x14ac:dyDescent="0.3">
      <c r="A1498">
        <v>10159</v>
      </c>
      <c r="B1498">
        <v>1970</v>
      </c>
      <c r="C1498" t="s">
        <v>28</v>
      </c>
      <c r="D1498" t="s">
        <v>29</v>
      </c>
      <c r="E1498">
        <v>58710</v>
      </c>
      <c r="F1498">
        <v>0</v>
      </c>
      <c r="G1498">
        <v>1</v>
      </c>
      <c r="H1498" s="1">
        <v>41364</v>
      </c>
      <c r="I1498">
        <v>77</v>
      </c>
      <c r="J1498">
        <v>440</v>
      </c>
      <c r="K1498">
        <v>81</v>
      </c>
      <c r="L1498">
        <v>368</v>
      </c>
      <c r="M1498">
        <v>0</v>
      </c>
      <c r="N1498">
        <v>122</v>
      </c>
      <c r="O1498">
        <v>174</v>
      </c>
      <c r="P1498">
        <v>6</v>
      </c>
      <c r="Q1498">
        <v>11</v>
      </c>
      <c r="R1498">
        <v>5</v>
      </c>
      <c r="S1498">
        <v>9</v>
      </c>
      <c r="T1498">
        <v>6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t="s">
        <v>36</v>
      </c>
      <c r="AC1498" s="13">
        <f>SUM(Table13[[#This Row],[MntWines]:[MntGoldProds]])</f>
        <v>1185</v>
      </c>
      <c r="AD1498" s="13">
        <f>AVERAGE(Table13[[#This Row],[MntWines]:[MntGoldProds]])</f>
        <v>197.5</v>
      </c>
      <c r="AG1498">
        <f>SUM(Table13[[#This Row],[NumDealsPurchases]:[NumStorePurchases]])</f>
        <v>31</v>
      </c>
      <c r="AH1498" s="14">
        <f>44232-Table13[[#This Row],[Dt_Customer]]</f>
        <v>2868</v>
      </c>
      <c r="AJ1498" s="13">
        <f>Table13[[#This Row],[NumDealsPurchases]]/Table13[[#This Row],[Total Number of Purchases]]*100</f>
        <v>19.35483870967742</v>
      </c>
      <c r="AK1498">
        <f>6-ROUNDUP(_xlfn.PERCENTRANK.INC(Table13[Recency],Table13[[#This Row],[Recency]])*5, 0)</f>
        <v>2</v>
      </c>
      <c r="AL1498" s="15">
        <f>ROUNDUP(_xlfn.PERCENTRANK.INC(Table13[Total Number of Purchases],Table13[[#This Row],[Total Number of Purchases]])*5,0)</f>
        <v>5</v>
      </c>
      <c r="AM1498" s="15">
        <f>ROUNDUP(_xlfn.PERCENTRANK.INC(Table13[Total Spend],Table13[[#This Row],[Total Spend]])*5,0)</f>
        <v>5</v>
      </c>
      <c r="AN1498" s="15" t="str">
        <f>Table13[[#This Row],[Recency Score]]&amp;Table13[[#This Row],[Frequency Score]]&amp;Table13[[#This Row],[Monetary Score]]</f>
        <v>255</v>
      </c>
      <c r="AO1498" s="15" t="str">
        <f>IF(AN1498="555","Champions",
IF(AND(LEFT(AN1498,1)="5", MID(AN1498,2,1)&gt;="3"),"Loyal Customers",
IF(MID(AN1498,2,1)="5","Frequent Buyers",
IF(RIGHT(AN1498,1)="5","Big Spenders",
IF(LEFT(AN1498,1)="4","Potential Loyalists",
IF(LEFT(AN1498,1)="3","Needs Attention",
IF(LEFT(AN1498,1)="2","About to Sleep",
IF(LEFT(AN1498,1)="1","Lost",
IF(LEFT(AN1498,1)&lt;="2","At Risk","Others")))))))))</f>
        <v>Frequent Buyers</v>
      </c>
    </row>
    <row r="1499" spans="1:41" x14ac:dyDescent="0.3">
      <c r="A1499">
        <v>4656</v>
      </c>
      <c r="B1499">
        <v>1990</v>
      </c>
      <c r="C1499" t="s">
        <v>38</v>
      </c>
      <c r="D1499" t="s">
        <v>31</v>
      </c>
      <c r="E1499">
        <v>51250</v>
      </c>
      <c r="F1499">
        <v>1</v>
      </c>
      <c r="G1499">
        <v>0</v>
      </c>
      <c r="H1499" s="1">
        <v>41363</v>
      </c>
      <c r="I1499">
        <v>28</v>
      </c>
      <c r="J1499">
        <v>342</v>
      </c>
      <c r="K1499">
        <v>32</v>
      </c>
      <c r="L1499">
        <v>230</v>
      </c>
      <c r="M1499">
        <v>34</v>
      </c>
      <c r="N1499">
        <v>32</v>
      </c>
      <c r="O1499">
        <v>40</v>
      </c>
      <c r="P1499">
        <v>5</v>
      </c>
      <c r="Q1499">
        <v>10</v>
      </c>
      <c r="R1499">
        <v>5</v>
      </c>
      <c r="S1499">
        <v>4</v>
      </c>
      <c r="T1499">
        <v>9</v>
      </c>
      <c r="U1499">
        <v>0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0</v>
      </c>
      <c r="AB1499" t="s">
        <v>43</v>
      </c>
      <c r="AC1499" s="13">
        <f>SUM(Table13[[#This Row],[MntWines]:[MntGoldProds]])</f>
        <v>710</v>
      </c>
      <c r="AD1499" s="13">
        <f>AVERAGE(Table13[[#This Row],[MntWines]:[MntGoldProds]])</f>
        <v>118.33333333333333</v>
      </c>
      <c r="AG1499">
        <f>SUM(Table13[[#This Row],[NumDealsPurchases]:[NumStorePurchases]])</f>
        <v>24</v>
      </c>
      <c r="AH1499" s="14">
        <f>44232-Table13[[#This Row],[Dt_Customer]]</f>
        <v>2869</v>
      </c>
      <c r="AJ1499" s="13">
        <f>Table13[[#This Row],[NumDealsPurchases]]/Table13[[#This Row],[Total Number of Purchases]]*100</f>
        <v>20.833333333333336</v>
      </c>
      <c r="AK1499">
        <f>6-ROUNDUP(_xlfn.PERCENTRANK.INC(Table13[Recency],Table13[[#This Row],[Recency]])*5, 0)</f>
        <v>4</v>
      </c>
      <c r="AL1499" s="15">
        <f>ROUNDUP(_xlfn.PERCENTRANK.INC(Table13[Total Number of Purchases],Table13[[#This Row],[Total Number of Purchases]])*5,0)</f>
        <v>5</v>
      </c>
      <c r="AM1499" s="15">
        <f>ROUNDUP(_xlfn.PERCENTRANK.INC(Table13[Total Spend],Table13[[#This Row],[Total Spend]])*5,0)</f>
        <v>4</v>
      </c>
      <c r="AN1499" s="15" t="str">
        <f>Table13[[#This Row],[Recency Score]]&amp;Table13[[#This Row],[Frequency Score]]&amp;Table13[[#This Row],[Monetary Score]]</f>
        <v>454</v>
      </c>
      <c r="AO1499" s="15" t="str">
        <f>IF(AN1499="555","Champions",
IF(AND(LEFT(AN1499,1)="5", MID(AN1499,2,1)&gt;="3"),"Loyal Customers",
IF(MID(AN1499,2,1)="5","Frequent Buyers",
IF(RIGHT(AN1499,1)="5","Big Spenders",
IF(LEFT(AN1499,1)="4","Potential Loyalists",
IF(LEFT(AN1499,1)="3","Needs Attention",
IF(LEFT(AN1499,1)="2","About to Sleep",
IF(LEFT(AN1499,1)="1","Lost",
IF(LEFT(AN1499,1)&lt;="2","At Risk","Others")))))))))</f>
        <v>Frequent Buyers</v>
      </c>
    </row>
    <row r="1500" spans="1:41" x14ac:dyDescent="0.3">
      <c r="A1500">
        <v>10590</v>
      </c>
      <c r="B1500">
        <v>1956</v>
      </c>
      <c r="C1500" t="s">
        <v>37</v>
      </c>
      <c r="D1500" t="s">
        <v>35</v>
      </c>
      <c r="E1500">
        <v>76542</v>
      </c>
      <c r="F1500">
        <v>0</v>
      </c>
      <c r="G1500">
        <v>0</v>
      </c>
      <c r="H1500" s="1">
        <v>41363</v>
      </c>
      <c r="I1500">
        <v>91</v>
      </c>
      <c r="J1500">
        <v>794</v>
      </c>
      <c r="K1500">
        <v>73</v>
      </c>
      <c r="L1500">
        <v>573</v>
      </c>
      <c r="M1500">
        <v>0</v>
      </c>
      <c r="N1500">
        <v>29</v>
      </c>
      <c r="O1500">
        <v>14</v>
      </c>
      <c r="P1500">
        <v>1</v>
      </c>
      <c r="Q1500">
        <v>4</v>
      </c>
      <c r="R1500">
        <v>8</v>
      </c>
      <c r="S1500">
        <v>10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 t="s">
        <v>30</v>
      </c>
      <c r="AC1500" s="13">
        <f>SUM(Table13[[#This Row],[MntWines]:[MntGoldProds]])</f>
        <v>1483</v>
      </c>
      <c r="AD1500" s="13">
        <f>AVERAGE(Table13[[#This Row],[MntWines]:[MntGoldProds]])</f>
        <v>247.16666666666666</v>
      </c>
      <c r="AG1500">
        <f>SUM(Table13[[#This Row],[NumDealsPurchases]:[NumStorePurchases]])</f>
        <v>23</v>
      </c>
      <c r="AH1500" s="14">
        <f>44232-Table13[[#This Row],[Dt_Customer]]</f>
        <v>2869</v>
      </c>
      <c r="AJ1500" s="13">
        <f>Table13[[#This Row],[NumDealsPurchases]]/Table13[[#This Row],[Total Number of Purchases]]*100</f>
        <v>4.3478260869565215</v>
      </c>
      <c r="AK1500">
        <f>6-ROUNDUP(_xlfn.PERCENTRANK.INC(Table13[Recency],Table13[[#This Row],[Recency]])*5, 0)</f>
        <v>1</v>
      </c>
      <c r="AL1500" s="15">
        <f>ROUNDUP(_xlfn.PERCENTRANK.INC(Table13[Total Number of Purchases],Table13[[#This Row],[Total Number of Purchases]])*5,0)</f>
        <v>5</v>
      </c>
      <c r="AM1500" s="15">
        <f>ROUNDUP(_xlfn.PERCENTRANK.INC(Table13[Total Spend],Table13[[#This Row],[Total Spend]])*5,0)</f>
        <v>5</v>
      </c>
      <c r="AN1500" s="15" t="str">
        <f>Table13[[#This Row],[Recency Score]]&amp;Table13[[#This Row],[Frequency Score]]&amp;Table13[[#This Row],[Monetary Score]]</f>
        <v>155</v>
      </c>
      <c r="AO1500" s="15" t="str">
        <f>IF(AN1500="555","Champions",
IF(AND(LEFT(AN1500,1)="5", MID(AN1500,2,1)&gt;="3"),"Loyal Customers",
IF(MID(AN1500,2,1)="5","Frequent Buyers",
IF(RIGHT(AN1500,1)="5","Big Spenders",
IF(LEFT(AN1500,1)="4","Potential Loyalists",
IF(LEFT(AN1500,1)="3","Needs Attention",
IF(LEFT(AN1500,1)="2","About to Sleep",
IF(LEFT(AN1500,1)="1","Lost",
IF(LEFT(AN1500,1)&lt;="2","At Risk","Others")))))))))</f>
        <v>Frequent Buyers</v>
      </c>
    </row>
    <row r="1501" spans="1:41" x14ac:dyDescent="0.3">
      <c r="A1501">
        <v>9904</v>
      </c>
      <c r="B1501">
        <v>1956</v>
      </c>
      <c r="C1501" t="s">
        <v>28</v>
      </c>
      <c r="D1501" t="s">
        <v>33</v>
      </c>
      <c r="E1501">
        <v>71391</v>
      </c>
      <c r="F1501">
        <v>0</v>
      </c>
      <c r="G1501">
        <v>1</v>
      </c>
      <c r="H1501" s="1">
        <v>41362</v>
      </c>
      <c r="I1501">
        <v>50</v>
      </c>
      <c r="J1501">
        <v>336</v>
      </c>
      <c r="K1501">
        <v>123</v>
      </c>
      <c r="L1501">
        <v>274</v>
      </c>
      <c r="M1501">
        <v>46</v>
      </c>
      <c r="N1501">
        <v>123</v>
      </c>
      <c r="O1501">
        <v>141</v>
      </c>
      <c r="P1501">
        <v>5</v>
      </c>
      <c r="Q1501">
        <v>6</v>
      </c>
      <c r="R1501">
        <v>5</v>
      </c>
      <c r="S1501">
        <v>12</v>
      </c>
      <c r="T1501">
        <v>3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t="s">
        <v>32</v>
      </c>
      <c r="AC1501" s="13">
        <f>SUM(Table13[[#This Row],[MntWines]:[MntGoldProds]])</f>
        <v>1043</v>
      </c>
      <c r="AD1501" s="13">
        <f>AVERAGE(Table13[[#This Row],[MntWines]:[MntGoldProds]])</f>
        <v>173.83333333333334</v>
      </c>
      <c r="AG1501">
        <f>SUM(Table13[[#This Row],[NumDealsPurchases]:[NumStorePurchases]])</f>
        <v>28</v>
      </c>
      <c r="AH1501" s="14">
        <f>44232-Table13[[#This Row],[Dt_Customer]]</f>
        <v>2870</v>
      </c>
      <c r="AJ1501" s="13">
        <f>Table13[[#This Row],[NumDealsPurchases]]/Table13[[#This Row],[Total Number of Purchases]]*100</f>
        <v>17.857142857142858</v>
      </c>
      <c r="AK1501">
        <f>6-ROUNDUP(_xlfn.PERCENTRANK.INC(Table13[Recency],Table13[[#This Row],[Recency]])*5, 0)</f>
        <v>3</v>
      </c>
      <c r="AL1501" s="15">
        <f>ROUNDUP(_xlfn.PERCENTRANK.INC(Table13[Total Number of Purchases],Table13[[#This Row],[Total Number of Purchases]])*5,0)</f>
        <v>5</v>
      </c>
      <c r="AM1501" s="15">
        <f>ROUNDUP(_xlfn.PERCENTRANK.INC(Table13[Total Spend],Table13[[#This Row],[Total Spend]])*5,0)</f>
        <v>4</v>
      </c>
      <c r="AN1501" s="15" t="str">
        <f>Table13[[#This Row],[Recency Score]]&amp;Table13[[#This Row],[Frequency Score]]&amp;Table13[[#This Row],[Monetary Score]]</f>
        <v>354</v>
      </c>
      <c r="AO1501" s="15" t="str">
        <f>IF(AN1501="555","Champions",
IF(AND(LEFT(AN1501,1)="5", MID(AN1501,2,1)&gt;="3"),"Loyal Customers",
IF(MID(AN1501,2,1)="5","Frequent Buyers",
IF(RIGHT(AN1501,1)="5","Big Spenders",
IF(LEFT(AN1501,1)="4","Potential Loyalists",
IF(LEFT(AN1501,1)="3","Needs Attention",
IF(LEFT(AN1501,1)="2","About to Sleep",
IF(LEFT(AN1501,1)="1","Lost",
IF(LEFT(AN1501,1)&lt;="2","At Risk","Others")))))))))</f>
        <v>Frequent Buyers</v>
      </c>
    </row>
    <row r="1502" spans="1:41" x14ac:dyDescent="0.3">
      <c r="A1502">
        <v>9274</v>
      </c>
      <c r="B1502">
        <v>1961</v>
      </c>
      <c r="C1502" t="s">
        <v>41</v>
      </c>
      <c r="D1502" t="s">
        <v>33</v>
      </c>
      <c r="E1502">
        <v>80950</v>
      </c>
      <c r="F1502">
        <v>0</v>
      </c>
      <c r="G1502">
        <v>0</v>
      </c>
      <c r="H1502" s="1">
        <v>41361</v>
      </c>
      <c r="I1502">
        <v>44</v>
      </c>
      <c r="J1502">
        <v>525</v>
      </c>
      <c r="K1502">
        <v>147</v>
      </c>
      <c r="L1502">
        <v>112</v>
      </c>
      <c r="M1502">
        <v>219</v>
      </c>
      <c r="N1502">
        <v>147</v>
      </c>
      <c r="O1502">
        <v>63</v>
      </c>
      <c r="P1502">
        <v>1</v>
      </c>
      <c r="Q1502">
        <v>6</v>
      </c>
      <c r="R1502">
        <v>7</v>
      </c>
      <c r="S1502">
        <v>9</v>
      </c>
      <c r="T1502">
        <v>2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 t="s">
        <v>43</v>
      </c>
      <c r="AC1502" s="13">
        <f>SUM(Table13[[#This Row],[MntWines]:[MntGoldProds]])</f>
        <v>1213</v>
      </c>
      <c r="AD1502" s="13">
        <f>AVERAGE(Table13[[#This Row],[MntWines]:[MntGoldProds]])</f>
        <v>202.16666666666666</v>
      </c>
      <c r="AG1502">
        <f>SUM(Table13[[#This Row],[NumDealsPurchases]:[NumStorePurchases]])</f>
        <v>23</v>
      </c>
      <c r="AH1502" s="14">
        <f>44232-Table13[[#This Row],[Dt_Customer]]</f>
        <v>2871</v>
      </c>
      <c r="AJ1502" s="13">
        <f>Table13[[#This Row],[NumDealsPurchases]]/Table13[[#This Row],[Total Number of Purchases]]*100</f>
        <v>4.3478260869565215</v>
      </c>
      <c r="AK1502">
        <f>6-ROUNDUP(_xlfn.PERCENTRANK.INC(Table13[Recency],Table13[[#This Row],[Recency]])*5, 0)</f>
        <v>3</v>
      </c>
      <c r="AL1502" s="15">
        <f>ROUNDUP(_xlfn.PERCENTRANK.INC(Table13[Total Number of Purchases],Table13[[#This Row],[Total Number of Purchases]])*5,0)</f>
        <v>5</v>
      </c>
      <c r="AM1502" s="15">
        <f>ROUNDUP(_xlfn.PERCENTRANK.INC(Table13[Total Spend],Table13[[#This Row],[Total Spend]])*5,0)</f>
        <v>5</v>
      </c>
      <c r="AN1502" s="15" t="str">
        <f>Table13[[#This Row],[Recency Score]]&amp;Table13[[#This Row],[Frequency Score]]&amp;Table13[[#This Row],[Monetary Score]]</f>
        <v>355</v>
      </c>
      <c r="AO1502" s="15" t="str">
        <f>IF(AN1502="555","Champions",
IF(AND(LEFT(AN1502,1)="5", MID(AN1502,2,1)&gt;="3"),"Loyal Customers",
IF(MID(AN1502,2,1)="5","Frequent Buyers",
IF(RIGHT(AN1502,1)="5","Big Spenders",
IF(LEFT(AN1502,1)="4","Potential Loyalists",
IF(LEFT(AN1502,1)="3","Needs Attention",
IF(LEFT(AN1502,1)="2","About to Sleep",
IF(LEFT(AN1502,1)="1","Lost",
IF(LEFT(AN1502,1)&lt;="2","At Risk","Others")))))))))</f>
        <v>Frequent Buyers</v>
      </c>
    </row>
    <row r="1503" spans="1:41" x14ac:dyDescent="0.3">
      <c r="A1503">
        <v>6565</v>
      </c>
      <c r="B1503">
        <v>1949</v>
      </c>
      <c r="C1503" t="s">
        <v>41</v>
      </c>
      <c r="D1503" t="s">
        <v>33</v>
      </c>
      <c r="E1503">
        <v>76995</v>
      </c>
      <c r="F1503">
        <v>0</v>
      </c>
      <c r="G1503">
        <v>1</v>
      </c>
      <c r="H1503" s="1">
        <v>41361</v>
      </c>
      <c r="I1503">
        <v>91</v>
      </c>
      <c r="J1503">
        <v>1012</v>
      </c>
      <c r="K1503">
        <v>80</v>
      </c>
      <c r="L1503">
        <v>498</v>
      </c>
      <c r="M1503">
        <v>0</v>
      </c>
      <c r="N1503">
        <v>16</v>
      </c>
      <c r="O1503">
        <v>176</v>
      </c>
      <c r="P1503">
        <v>2</v>
      </c>
      <c r="Q1503">
        <v>11</v>
      </c>
      <c r="R1503">
        <v>4</v>
      </c>
      <c r="S1503">
        <v>9</v>
      </c>
      <c r="T1503">
        <v>5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 t="s">
        <v>34</v>
      </c>
      <c r="AC1503" s="13">
        <f>SUM(Table13[[#This Row],[MntWines]:[MntGoldProds]])</f>
        <v>1782</v>
      </c>
      <c r="AD1503" s="13">
        <f>AVERAGE(Table13[[#This Row],[MntWines]:[MntGoldProds]])</f>
        <v>297</v>
      </c>
      <c r="AG1503">
        <f>SUM(Table13[[#This Row],[NumDealsPurchases]:[NumStorePurchases]])</f>
        <v>26</v>
      </c>
      <c r="AH1503" s="14">
        <f>44232-Table13[[#This Row],[Dt_Customer]]</f>
        <v>2871</v>
      </c>
      <c r="AJ1503" s="13">
        <f>Table13[[#This Row],[NumDealsPurchases]]/Table13[[#This Row],[Total Number of Purchases]]*100</f>
        <v>7.6923076923076925</v>
      </c>
      <c r="AK1503">
        <f>6-ROUNDUP(_xlfn.PERCENTRANK.INC(Table13[Recency],Table13[[#This Row],[Recency]])*5, 0)</f>
        <v>1</v>
      </c>
      <c r="AL1503" s="15">
        <f>ROUNDUP(_xlfn.PERCENTRANK.INC(Table13[Total Number of Purchases],Table13[[#This Row],[Total Number of Purchases]])*5,0)</f>
        <v>5</v>
      </c>
      <c r="AM1503" s="15">
        <f>ROUNDUP(_xlfn.PERCENTRANK.INC(Table13[Total Spend],Table13[[#This Row],[Total Spend]])*5,0)</f>
        <v>5</v>
      </c>
      <c r="AN1503" s="15" t="str">
        <f>Table13[[#This Row],[Recency Score]]&amp;Table13[[#This Row],[Frequency Score]]&amp;Table13[[#This Row],[Monetary Score]]</f>
        <v>155</v>
      </c>
      <c r="AO1503" s="15" t="str">
        <f>IF(AN1503="555","Champions",
IF(AND(LEFT(AN1503,1)="5", MID(AN1503,2,1)&gt;="3"),"Loyal Customers",
IF(MID(AN1503,2,1)="5","Frequent Buyers",
IF(RIGHT(AN1503,1)="5","Big Spenders",
IF(LEFT(AN1503,1)="4","Potential Loyalists",
IF(LEFT(AN1503,1)="3","Needs Attention",
IF(LEFT(AN1503,1)="2","About to Sleep",
IF(LEFT(AN1503,1)="1","Lost",
IF(LEFT(AN1503,1)&lt;="2","At Risk","Others")))))))))</f>
        <v>Frequent Buyers</v>
      </c>
    </row>
    <row r="1504" spans="1:41" x14ac:dyDescent="0.3">
      <c r="A1504">
        <v>1081</v>
      </c>
      <c r="B1504">
        <v>1957</v>
      </c>
      <c r="C1504" t="s">
        <v>37</v>
      </c>
      <c r="D1504" t="s">
        <v>33</v>
      </c>
      <c r="E1504">
        <v>75283</v>
      </c>
      <c r="F1504">
        <v>1</v>
      </c>
      <c r="G1504">
        <v>2</v>
      </c>
      <c r="H1504" s="1">
        <v>41360</v>
      </c>
      <c r="I1504">
        <v>26</v>
      </c>
      <c r="J1504">
        <v>733</v>
      </c>
      <c r="K1504">
        <v>9</v>
      </c>
      <c r="L1504">
        <v>180</v>
      </c>
      <c r="M1504">
        <v>12</v>
      </c>
      <c r="N1504">
        <v>19</v>
      </c>
      <c r="O1504">
        <v>66</v>
      </c>
      <c r="P1504">
        <v>11</v>
      </c>
      <c r="Q1504">
        <v>6</v>
      </c>
      <c r="R1504">
        <v>3</v>
      </c>
      <c r="S1504">
        <v>5</v>
      </c>
      <c r="T1504">
        <v>4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 t="s">
        <v>43</v>
      </c>
      <c r="AC1504" s="13">
        <f>SUM(Table13[[#This Row],[MntWines]:[MntGoldProds]])</f>
        <v>1019</v>
      </c>
      <c r="AD1504" s="13">
        <f>AVERAGE(Table13[[#This Row],[MntWines]:[MntGoldProds]])</f>
        <v>169.83333333333334</v>
      </c>
      <c r="AG1504">
        <f>SUM(Table13[[#This Row],[NumDealsPurchases]:[NumStorePurchases]])</f>
        <v>25</v>
      </c>
      <c r="AH1504" s="14">
        <f>44232-Table13[[#This Row],[Dt_Customer]]</f>
        <v>2872</v>
      </c>
      <c r="AJ1504" s="13">
        <f>Table13[[#This Row],[NumDealsPurchases]]/Table13[[#This Row],[Total Number of Purchases]]*100</f>
        <v>44</v>
      </c>
      <c r="AK1504">
        <f>6-ROUNDUP(_xlfn.PERCENTRANK.INC(Table13[Recency],Table13[[#This Row],[Recency]])*5, 0)</f>
        <v>4</v>
      </c>
      <c r="AL1504" s="15">
        <f>ROUNDUP(_xlfn.PERCENTRANK.INC(Table13[Total Number of Purchases],Table13[[#This Row],[Total Number of Purchases]])*5,0)</f>
        <v>5</v>
      </c>
      <c r="AM1504" s="15">
        <f>ROUNDUP(_xlfn.PERCENTRANK.INC(Table13[Total Spend],Table13[[#This Row],[Total Spend]])*5,0)</f>
        <v>4</v>
      </c>
      <c r="AN1504" s="15" t="str">
        <f>Table13[[#This Row],[Recency Score]]&amp;Table13[[#This Row],[Frequency Score]]&amp;Table13[[#This Row],[Monetary Score]]</f>
        <v>454</v>
      </c>
      <c r="AO1504" s="15" t="str">
        <f>IF(AN1504="555","Champions",
IF(AND(LEFT(AN1504,1)="5", MID(AN1504,2,1)&gt;="3"),"Loyal Customers",
IF(MID(AN1504,2,1)="5","Frequent Buyers",
IF(RIGHT(AN1504,1)="5","Big Spenders",
IF(LEFT(AN1504,1)="4","Potential Loyalists",
IF(LEFT(AN1504,1)="3","Needs Attention",
IF(LEFT(AN1504,1)="2","About to Sleep",
IF(LEFT(AN1504,1)="1","Lost",
IF(LEFT(AN1504,1)&lt;="2","At Risk","Others")))))))))</f>
        <v>Frequent Buyers</v>
      </c>
    </row>
    <row r="1505" spans="1:41" x14ac:dyDescent="0.3">
      <c r="A1505">
        <v>2021</v>
      </c>
      <c r="B1505">
        <v>1975</v>
      </c>
      <c r="C1505" t="s">
        <v>28</v>
      </c>
      <c r="D1505" t="s">
        <v>33</v>
      </c>
      <c r="E1505">
        <v>61456</v>
      </c>
      <c r="F1505">
        <v>0</v>
      </c>
      <c r="G1505">
        <v>1</v>
      </c>
      <c r="H1505" s="1">
        <v>41360</v>
      </c>
      <c r="I1505">
        <v>47</v>
      </c>
      <c r="J1505">
        <v>563</v>
      </c>
      <c r="K1505">
        <v>76</v>
      </c>
      <c r="L1505">
        <v>384</v>
      </c>
      <c r="M1505">
        <v>84</v>
      </c>
      <c r="N1505">
        <v>192</v>
      </c>
      <c r="O1505">
        <v>89</v>
      </c>
      <c r="P1505">
        <v>4</v>
      </c>
      <c r="Q1505">
        <v>6</v>
      </c>
      <c r="R1505">
        <v>10</v>
      </c>
      <c r="S1505">
        <v>13</v>
      </c>
      <c r="T1505">
        <v>4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 t="s">
        <v>30</v>
      </c>
      <c r="AC1505" s="13">
        <f>SUM(Table13[[#This Row],[MntWines]:[MntGoldProds]])</f>
        <v>1388</v>
      </c>
      <c r="AD1505" s="13">
        <f>AVERAGE(Table13[[#This Row],[MntWines]:[MntGoldProds]])</f>
        <v>231.33333333333334</v>
      </c>
      <c r="AG1505">
        <f>SUM(Table13[[#This Row],[NumDealsPurchases]:[NumStorePurchases]])</f>
        <v>33</v>
      </c>
      <c r="AH1505" s="14">
        <f>44232-Table13[[#This Row],[Dt_Customer]]</f>
        <v>2872</v>
      </c>
      <c r="AJ1505" s="13">
        <f>Table13[[#This Row],[NumDealsPurchases]]/Table13[[#This Row],[Total Number of Purchases]]*100</f>
        <v>12.121212121212121</v>
      </c>
      <c r="AK1505">
        <f>6-ROUNDUP(_xlfn.PERCENTRANK.INC(Table13[Recency],Table13[[#This Row],[Recency]])*5, 0)</f>
        <v>3</v>
      </c>
      <c r="AL1505" s="15">
        <f>ROUNDUP(_xlfn.PERCENTRANK.INC(Table13[Total Number of Purchases],Table13[[#This Row],[Total Number of Purchases]])*5,0)</f>
        <v>5</v>
      </c>
      <c r="AM1505" s="15">
        <f>ROUNDUP(_xlfn.PERCENTRANK.INC(Table13[Total Spend],Table13[[#This Row],[Total Spend]])*5,0)</f>
        <v>5</v>
      </c>
      <c r="AN1505" s="15" t="str">
        <f>Table13[[#This Row],[Recency Score]]&amp;Table13[[#This Row],[Frequency Score]]&amp;Table13[[#This Row],[Monetary Score]]</f>
        <v>355</v>
      </c>
      <c r="AO1505" s="15" t="str">
        <f>IF(AN1505="555","Champions",
IF(AND(LEFT(AN1505,1)="5", MID(AN1505,2,1)&gt;="3"),"Loyal Customers",
IF(MID(AN1505,2,1)="5","Frequent Buyers",
IF(RIGHT(AN1505,1)="5","Big Spenders",
IF(LEFT(AN1505,1)="4","Potential Loyalists",
IF(LEFT(AN1505,1)="3","Needs Attention",
IF(LEFT(AN1505,1)="2","About to Sleep",
IF(LEFT(AN1505,1)="1","Lost",
IF(LEFT(AN1505,1)&lt;="2","At Risk","Others")))))))))</f>
        <v>Frequent Buyers</v>
      </c>
    </row>
    <row r="1506" spans="1:41" x14ac:dyDescent="0.3">
      <c r="A1506">
        <v>9167</v>
      </c>
      <c r="B1506">
        <v>1956</v>
      </c>
      <c r="C1506" t="s">
        <v>28</v>
      </c>
      <c r="D1506" t="s">
        <v>33</v>
      </c>
      <c r="E1506">
        <v>67131</v>
      </c>
      <c r="F1506">
        <v>0</v>
      </c>
      <c r="G1506">
        <v>1</v>
      </c>
      <c r="H1506" s="1">
        <v>41359</v>
      </c>
      <c r="I1506">
        <v>72</v>
      </c>
      <c r="J1506">
        <v>465</v>
      </c>
      <c r="K1506">
        <v>71</v>
      </c>
      <c r="L1506">
        <v>250</v>
      </c>
      <c r="M1506">
        <v>93</v>
      </c>
      <c r="N1506">
        <v>35</v>
      </c>
      <c r="O1506">
        <v>62</v>
      </c>
      <c r="P1506">
        <v>3</v>
      </c>
      <c r="Q1506">
        <v>9</v>
      </c>
      <c r="R1506">
        <v>2</v>
      </c>
      <c r="S1506">
        <v>12</v>
      </c>
      <c r="T1506">
        <v>6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 t="s">
        <v>30</v>
      </c>
      <c r="AC1506" s="13">
        <f>SUM(Table13[[#This Row],[MntWines]:[MntGoldProds]])</f>
        <v>976</v>
      </c>
      <c r="AD1506" s="13">
        <f>AVERAGE(Table13[[#This Row],[MntWines]:[MntGoldProds]])</f>
        <v>162.66666666666666</v>
      </c>
      <c r="AG1506">
        <f>SUM(Table13[[#This Row],[NumDealsPurchases]:[NumStorePurchases]])</f>
        <v>26</v>
      </c>
      <c r="AH1506" s="14">
        <f>44232-Table13[[#This Row],[Dt_Customer]]</f>
        <v>2873</v>
      </c>
      <c r="AJ1506" s="13">
        <f>Table13[[#This Row],[NumDealsPurchases]]/Table13[[#This Row],[Total Number of Purchases]]*100</f>
        <v>11.538461538461538</v>
      </c>
      <c r="AK1506">
        <f>6-ROUNDUP(_xlfn.PERCENTRANK.INC(Table13[Recency],Table13[[#This Row],[Recency]])*5, 0)</f>
        <v>2</v>
      </c>
      <c r="AL1506" s="15">
        <f>ROUNDUP(_xlfn.PERCENTRANK.INC(Table13[Total Number of Purchases],Table13[[#This Row],[Total Number of Purchases]])*5,0)</f>
        <v>5</v>
      </c>
      <c r="AM1506" s="15">
        <f>ROUNDUP(_xlfn.PERCENTRANK.INC(Table13[Total Spend],Table13[[#This Row],[Total Spend]])*5,0)</f>
        <v>4</v>
      </c>
      <c r="AN1506" s="15" t="str">
        <f>Table13[[#This Row],[Recency Score]]&amp;Table13[[#This Row],[Frequency Score]]&amp;Table13[[#This Row],[Monetary Score]]</f>
        <v>254</v>
      </c>
      <c r="AO1506" s="15" t="str">
        <f>IF(AN1506="555","Champions",
IF(AND(LEFT(AN1506,1)="5", MID(AN1506,2,1)&gt;="3"),"Loyal Customers",
IF(MID(AN1506,2,1)="5","Frequent Buyers",
IF(RIGHT(AN1506,1)="5","Big Spenders",
IF(LEFT(AN1506,1)="4","Potential Loyalists",
IF(LEFT(AN1506,1)="3","Needs Attention",
IF(LEFT(AN1506,1)="2","About to Sleep",
IF(LEFT(AN1506,1)="1","Lost",
IF(LEFT(AN1506,1)&lt;="2","At Risk","Others")))))))))</f>
        <v>Frequent Buyers</v>
      </c>
    </row>
    <row r="1507" spans="1:41" x14ac:dyDescent="0.3">
      <c r="A1507">
        <v>4478</v>
      </c>
      <c r="B1507">
        <v>1979</v>
      </c>
      <c r="C1507" t="s">
        <v>28</v>
      </c>
      <c r="D1507" t="s">
        <v>33</v>
      </c>
      <c r="E1507">
        <v>63777</v>
      </c>
      <c r="F1507">
        <v>1</v>
      </c>
      <c r="G1507">
        <v>1</v>
      </c>
      <c r="H1507" s="1">
        <v>41357</v>
      </c>
      <c r="I1507">
        <v>87</v>
      </c>
      <c r="J1507">
        <v>457</v>
      </c>
      <c r="K1507">
        <v>5</v>
      </c>
      <c r="L1507">
        <v>106</v>
      </c>
      <c r="M1507">
        <v>15</v>
      </c>
      <c r="N1507">
        <v>17</v>
      </c>
      <c r="O1507">
        <v>53</v>
      </c>
      <c r="P1507">
        <v>8</v>
      </c>
      <c r="Q1507">
        <v>11</v>
      </c>
      <c r="R1507">
        <v>1</v>
      </c>
      <c r="S1507">
        <v>6</v>
      </c>
      <c r="T1507">
        <v>8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 t="s">
        <v>40</v>
      </c>
      <c r="AC1507" s="13">
        <f>SUM(Table13[[#This Row],[MntWines]:[MntGoldProds]])</f>
        <v>653</v>
      </c>
      <c r="AD1507" s="13">
        <f>AVERAGE(Table13[[#This Row],[MntWines]:[MntGoldProds]])</f>
        <v>108.83333333333333</v>
      </c>
      <c r="AG1507">
        <f>SUM(Table13[[#This Row],[NumDealsPurchases]:[NumStorePurchases]])</f>
        <v>26</v>
      </c>
      <c r="AH1507" s="14">
        <f>44232-Table13[[#This Row],[Dt_Customer]]</f>
        <v>2875</v>
      </c>
      <c r="AJ1507" s="13">
        <f>Table13[[#This Row],[NumDealsPurchases]]/Table13[[#This Row],[Total Number of Purchases]]*100</f>
        <v>30.76923076923077</v>
      </c>
      <c r="AK1507">
        <f>6-ROUNDUP(_xlfn.PERCENTRANK.INC(Table13[Recency],Table13[[#This Row],[Recency]])*5, 0)</f>
        <v>1</v>
      </c>
      <c r="AL1507" s="15">
        <f>ROUNDUP(_xlfn.PERCENTRANK.INC(Table13[Total Number of Purchases],Table13[[#This Row],[Total Number of Purchases]])*5,0)</f>
        <v>5</v>
      </c>
      <c r="AM1507" s="15">
        <f>ROUNDUP(_xlfn.PERCENTRANK.INC(Table13[Total Spend],Table13[[#This Row],[Total Spend]])*5,0)</f>
        <v>4</v>
      </c>
      <c r="AN1507" s="15" t="str">
        <f>Table13[[#This Row],[Recency Score]]&amp;Table13[[#This Row],[Frequency Score]]&amp;Table13[[#This Row],[Monetary Score]]</f>
        <v>154</v>
      </c>
      <c r="AO1507" s="15" t="str">
        <f>IF(AN1507="555","Champions",
IF(AND(LEFT(AN1507,1)="5", MID(AN1507,2,1)&gt;="3"),"Loyal Customers",
IF(MID(AN1507,2,1)="5","Frequent Buyers",
IF(RIGHT(AN1507,1)="5","Big Spenders",
IF(LEFT(AN1507,1)="4","Potential Loyalists",
IF(LEFT(AN1507,1)="3","Needs Attention",
IF(LEFT(AN1507,1)="2","About to Sleep",
IF(LEFT(AN1507,1)="1","Lost",
IF(LEFT(AN1507,1)&lt;="2","At Risk","Others")))))))))</f>
        <v>Frequent Buyers</v>
      </c>
    </row>
    <row r="1508" spans="1:41" x14ac:dyDescent="0.3">
      <c r="A1508">
        <v>3233</v>
      </c>
      <c r="B1508">
        <v>1965</v>
      </c>
      <c r="C1508" t="s">
        <v>37</v>
      </c>
      <c r="D1508" t="s">
        <v>33</v>
      </c>
      <c r="E1508">
        <v>62745</v>
      </c>
      <c r="F1508">
        <v>0</v>
      </c>
      <c r="G1508">
        <v>1</v>
      </c>
      <c r="H1508" s="1">
        <v>41356</v>
      </c>
      <c r="I1508">
        <v>89</v>
      </c>
      <c r="J1508">
        <v>562</v>
      </c>
      <c r="K1508">
        <v>21</v>
      </c>
      <c r="L1508">
        <v>464</v>
      </c>
      <c r="M1508">
        <v>28</v>
      </c>
      <c r="N1508">
        <v>10</v>
      </c>
      <c r="O1508">
        <v>32</v>
      </c>
      <c r="P1508">
        <v>3</v>
      </c>
      <c r="Q1508">
        <v>7</v>
      </c>
      <c r="R1508">
        <v>8</v>
      </c>
      <c r="S1508">
        <v>11</v>
      </c>
      <c r="T1508">
        <v>5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 t="s">
        <v>43</v>
      </c>
      <c r="AC1508" s="13">
        <f>SUM(Table13[[#This Row],[MntWines]:[MntGoldProds]])</f>
        <v>1117</v>
      </c>
      <c r="AD1508" s="13">
        <f>AVERAGE(Table13[[#This Row],[MntWines]:[MntGoldProds]])</f>
        <v>186.16666666666666</v>
      </c>
      <c r="AG1508">
        <f>SUM(Table13[[#This Row],[NumDealsPurchases]:[NumStorePurchases]])</f>
        <v>29</v>
      </c>
      <c r="AH1508" s="14">
        <f>44232-Table13[[#This Row],[Dt_Customer]]</f>
        <v>2876</v>
      </c>
      <c r="AJ1508" s="13">
        <f>Table13[[#This Row],[NumDealsPurchases]]/Table13[[#This Row],[Total Number of Purchases]]*100</f>
        <v>10.344827586206897</v>
      </c>
      <c r="AK1508">
        <f>6-ROUNDUP(_xlfn.PERCENTRANK.INC(Table13[Recency],Table13[[#This Row],[Recency]])*5, 0)</f>
        <v>1</v>
      </c>
      <c r="AL1508" s="15">
        <f>ROUNDUP(_xlfn.PERCENTRANK.INC(Table13[Total Number of Purchases],Table13[[#This Row],[Total Number of Purchases]])*5,0)</f>
        <v>5</v>
      </c>
      <c r="AM1508" s="15">
        <f>ROUNDUP(_xlfn.PERCENTRANK.INC(Table13[Total Spend],Table13[[#This Row],[Total Spend]])*5,0)</f>
        <v>4</v>
      </c>
      <c r="AN1508" s="15" t="str">
        <f>Table13[[#This Row],[Recency Score]]&amp;Table13[[#This Row],[Frequency Score]]&amp;Table13[[#This Row],[Monetary Score]]</f>
        <v>154</v>
      </c>
      <c r="AO1508" s="15" t="str">
        <f>IF(AN1508="555","Champions",
IF(AND(LEFT(AN1508,1)="5", MID(AN1508,2,1)&gt;="3"),"Loyal Customers",
IF(MID(AN1508,2,1)="5","Frequent Buyers",
IF(RIGHT(AN1508,1)="5","Big Spenders",
IF(LEFT(AN1508,1)="4","Potential Loyalists",
IF(LEFT(AN1508,1)="3","Needs Attention",
IF(LEFT(AN1508,1)="2","About to Sleep",
IF(LEFT(AN1508,1)="1","Lost",
IF(LEFT(AN1508,1)&lt;="2","At Risk","Others")))))))))</f>
        <v>Frequent Buyers</v>
      </c>
    </row>
    <row r="1509" spans="1:41" x14ac:dyDescent="0.3">
      <c r="A1509">
        <v>6798</v>
      </c>
      <c r="B1509">
        <v>1966</v>
      </c>
      <c r="C1509" t="s">
        <v>28</v>
      </c>
      <c r="D1509" t="s">
        <v>31</v>
      </c>
      <c r="E1509">
        <v>37070</v>
      </c>
      <c r="F1509">
        <v>1</v>
      </c>
      <c r="G1509">
        <v>1</v>
      </c>
      <c r="H1509" s="1">
        <v>41353</v>
      </c>
      <c r="I1509">
        <v>30</v>
      </c>
      <c r="J1509">
        <v>231</v>
      </c>
      <c r="K1509">
        <v>7</v>
      </c>
      <c r="L1509">
        <v>137</v>
      </c>
      <c r="M1509">
        <v>4</v>
      </c>
      <c r="N1509">
        <v>15</v>
      </c>
      <c r="O1509">
        <v>39</v>
      </c>
      <c r="P1509">
        <v>9</v>
      </c>
      <c r="Q1509">
        <v>5</v>
      </c>
      <c r="R1509">
        <v>1</v>
      </c>
      <c r="S1509">
        <v>8</v>
      </c>
      <c r="T1509">
        <v>7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 t="s">
        <v>43</v>
      </c>
      <c r="AC1509" s="13">
        <f>SUM(Table13[[#This Row],[MntWines]:[MntGoldProds]])</f>
        <v>433</v>
      </c>
      <c r="AD1509" s="13">
        <f>AVERAGE(Table13[[#This Row],[MntWines]:[MntGoldProds]])</f>
        <v>72.166666666666671</v>
      </c>
      <c r="AG1509">
        <f>SUM(Table13[[#This Row],[NumDealsPurchases]:[NumStorePurchases]])</f>
        <v>23</v>
      </c>
      <c r="AH1509" s="14">
        <f>44232-Table13[[#This Row],[Dt_Customer]]</f>
        <v>2879</v>
      </c>
      <c r="AJ1509" s="13">
        <f>Table13[[#This Row],[NumDealsPurchases]]/Table13[[#This Row],[Total Number of Purchases]]*100</f>
        <v>39.130434782608695</v>
      </c>
      <c r="AK1509">
        <f>6-ROUNDUP(_xlfn.PERCENTRANK.INC(Table13[Recency],Table13[[#This Row],[Recency]])*5, 0)</f>
        <v>4</v>
      </c>
      <c r="AL1509" s="15">
        <f>ROUNDUP(_xlfn.PERCENTRANK.INC(Table13[Total Number of Purchases],Table13[[#This Row],[Total Number of Purchases]])*5,0)</f>
        <v>5</v>
      </c>
      <c r="AM1509" s="15">
        <f>ROUNDUP(_xlfn.PERCENTRANK.INC(Table13[Total Spend],Table13[[#This Row],[Total Spend]])*5,0)</f>
        <v>3</v>
      </c>
      <c r="AN1509" s="15" t="str">
        <f>Table13[[#This Row],[Recency Score]]&amp;Table13[[#This Row],[Frequency Score]]&amp;Table13[[#This Row],[Monetary Score]]</f>
        <v>453</v>
      </c>
      <c r="AO1509" s="15" t="str">
        <f>IF(AN1509="555","Champions",
IF(AND(LEFT(AN1509,1)="5", MID(AN1509,2,1)&gt;="3"),"Loyal Customers",
IF(MID(AN1509,2,1)="5","Frequent Buyers",
IF(RIGHT(AN1509,1)="5","Big Spenders",
IF(LEFT(AN1509,1)="4","Potential Loyalists",
IF(LEFT(AN1509,1)="3","Needs Attention",
IF(LEFT(AN1509,1)="2","About to Sleep",
IF(LEFT(AN1509,1)="1","Lost",
IF(LEFT(AN1509,1)&lt;="2","At Risk","Others")))))))))</f>
        <v>Frequent Buyers</v>
      </c>
    </row>
    <row r="1510" spans="1:41" x14ac:dyDescent="0.3">
      <c r="A1510">
        <v>4168</v>
      </c>
      <c r="B1510">
        <v>1966</v>
      </c>
      <c r="C1510" t="s">
        <v>28</v>
      </c>
      <c r="D1510" t="s">
        <v>31</v>
      </c>
      <c r="E1510">
        <v>37070</v>
      </c>
      <c r="F1510">
        <v>1</v>
      </c>
      <c r="G1510">
        <v>1</v>
      </c>
      <c r="H1510" s="1">
        <v>41353</v>
      </c>
      <c r="I1510">
        <v>30</v>
      </c>
      <c r="J1510">
        <v>231</v>
      </c>
      <c r="K1510">
        <v>7</v>
      </c>
      <c r="L1510">
        <v>137</v>
      </c>
      <c r="M1510">
        <v>4</v>
      </c>
      <c r="N1510">
        <v>15</v>
      </c>
      <c r="O1510">
        <v>39</v>
      </c>
      <c r="P1510">
        <v>9</v>
      </c>
      <c r="Q1510">
        <v>5</v>
      </c>
      <c r="R1510">
        <v>1</v>
      </c>
      <c r="S1510">
        <v>8</v>
      </c>
      <c r="T1510">
        <v>7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 t="s">
        <v>30</v>
      </c>
      <c r="AC1510" s="13">
        <f>SUM(Table13[[#This Row],[MntWines]:[MntGoldProds]])</f>
        <v>433</v>
      </c>
      <c r="AD1510" s="13">
        <f>AVERAGE(Table13[[#This Row],[MntWines]:[MntGoldProds]])</f>
        <v>72.166666666666671</v>
      </c>
      <c r="AG1510">
        <f>SUM(Table13[[#This Row],[NumDealsPurchases]:[NumStorePurchases]])</f>
        <v>23</v>
      </c>
      <c r="AH1510" s="14">
        <f>44232-Table13[[#This Row],[Dt_Customer]]</f>
        <v>2879</v>
      </c>
      <c r="AJ1510" s="13">
        <f>Table13[[#This Row],[NumDealsPurchases]]/Table13[[#This Row],[Total Number of Purchases]]*100</f>
        <v>39.130434782608695</v>
      </c>
      <c r="AK1510">
        <f>6-ROUNDUP(_xlfn.PERCENTRANK.INC(Table13[Recency],Table13[[#This Row],[Recency]])*5, 0)</f>
        <v>4</v>
      </c>
      <c r="AL1510" s="15">
        <f>ROUNDUP(_xlfn.PERCENTRANK.INC(Table13[Total Number of Purchases],Table13[[#This Row],[Total Number of Purchases]])*5,0)</f>
        <v>5</v>
      </c>
      <c r="AM1510" s="15">
        <f>ROUNDUP(_xlfn.PERCENTRANK.INC(Table13[Total Spend],Table13[[#This Row],[Total Spend]])*5,0)</f>
        <v>3</v>
      </c>
      <c r="AN1510" s="15" t="str">
        <f>Table13[[#This Row],[Recency Score]]&amp;Table13[[#This Row],[Frequency Score]]&amp;Table13[[#This Row],[Monetary Score]]</f>
        <v>453</v>
      </c>
      <c r="AO1510" s="15" t="str">
        <f>IF(AN1510="555","Champions",
IF(AND(LEFT(AN1510,1)="5", MID(AN1510,2,1)&gt;="3"),"Loyal Customers",
IF(MID(AN1510,2,1)="5","Frequent Buyers",
IF(RIGHT(AN1510,1)="5","Big Spenders",
IF(LEFT(AN1510,1)="4","Potential Loyalists",
IF(LEFT(AN1510,1)="3","Needs Attention",
IF(LEFT(AN1510,1)="2","About to Sleep",
IF(LEFT(AN1510,1)="1","Lost",
IF(LEFT(AN1510,1)&lt;="2","At Risk","Others")))))))))</f>
        <v>Frequent Buyers</v>
      </c>
    </row>
    <row r="1511" spans="1:41" x14ac:dyDescent="0.3">
      <c r="A1511">
        <v>635</v>
      </c>
      <c r="B1511">
        <v>1966</v>
      </c>
      <c r="C1511" t="s">
        <v>41</v>
      </c>
      <c r="D1511" t="s">
        <v>33</v>
      </c>
      <c r="E1511">
        <v>57183</v>
      </c>
      <c r="F1511">
        <v>1</v>
      </c>
      <c r="G1511">
        <v>1</v>
      </c>
      <c r="H1511" s="1">
        <v>41352</v>
      </c>
      <c r="I1511">
        <v>51</v>
      </c>
      <c r="J1511">
        <v>464</v>
      </c>
      <c r="K1511">
        <v>5</v>
      </c>
      <c r="L1511">
        <v>64</v>
      </c>
      <c r="M1511">
        <v>7</v>
      </c>
      <c r="N1511">
        <v>0</v>
      </c>
      <c r="O1511">
        <v>70</v>
      </c>
      <c r="P1511">
        <v>8</v>
      </c>
      <c r="Q1511">
        <v>9</v>
      </c>
      <c r="R1511">
        <v>1</v>
      </c>
      <c r="S1511">
        <v>7</v>
      </c>
      <c r="T1511">
        <v>8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 t="s">
        <v>30</v>
      </c>
      <c r="AC1511" s="13">
        <f>SUM(Table13[[#This Row],[MntWines]:[MntGoldProds]])</f>
        <v>610</v>
      </c>
      <c r="AD1511" s="13">
        <f>AVERAGE(Table13[[#This Row],[MntWines]:[MntGoldProds]])</f>
        <v>101.66666666666667</v>
      </c>
      <c r="AG1511">
        <f>SUM(Table13[[#This Row],[NumDealsPurchases]:[NumStorePurchases]])</f>
        <v>25</v>
      </c>
      <c r="AH1511" s="14">
        <f>44232-Table13[[#This Row],[Dt_Customer]]</f>
        <v>2880</v>
      </c>
      <c r="AJ1511" s="13">
        <f>Table13[[#This Row],[NumDealsPurchases]]/Table13[[#This Row],[Total Number of Purchases]]*100</f>
        <v>32</v>
      </c>
      <c r="AK1511">
        <f>6-ROUNDUP(_xlfn.PERCENTRANK.INC(Table13[Recency],Table13[[#This Row],[Recency]])*5, 0)</f>
        <v>3</v>
      </c>
      <c r="AL1511" s="15">
        <f>ROUNDUP(_xlfn.PERCENTRANK.INC(Table13[Total Number of Purchases],Table13[[#This Row],[Total Number of Purchases]])*5,0)</f>
        <v>5</v>
      </c>
      <c r="AM1511" s="15">
        <f>ROUNDUP(_xlfn.PERCENTRANK.INC(Table13[Total Spend],Table13[[#This Row],[Total Spend]])*5,0)</f>
        <v>3</v>
      </c>
      <c r="AN1511" s="15" t="str">
        <f>Table13[[#This Row],[Recency Score]]&amp;Table13[[#This Row],[Frequency Score]]&amp;Table13[[#This Row],[Monetary Score]]</f>
        <v>353</v>
      </c>
      <c r="AO1511" s="15" t="str">
        <f>IF(AN1511="555","Champions",
IF(AND(LEFT(AN1511,1)="5", MID(AN1511,2,1)&gt;="3"),"Loyal Customers",
IF(MID(AN1511,2,1)="5","Frequent Buyers",
IF(RIGHT(AN1511,1)="5","Big Spenders",
IF(LEFT(AN1511,1)="4","Potential Loyalists",
IF(LEFT(AN1511,1)="3","Needs Attention",
IF(LEFT(AN1511,1)="2","About to Sleep",
IF(LEFT(AN1511,1)="1","Lost",
IF(LEFT(AN1511,1)&lt;="2","At Risk","Others")))))))))</f>
        <v>Frequent Buyers</v>
      </c>
    </row>
    <row r="1512" spans="1:41" x14ac:dyDescent="0.3">
      <c r="A1512">
        <v>1685</v>
      </c>
      <c r="B1512">
        <v>1967</v>
      </c>
      <c r="C1512" t="s">
        <v>37</v>
      </c>
      <c r="D1512" t="s">
        <v>35</v>
      </c>
      <c r="E1512">
        <v>62981</v>
      </c>
      <c r="F1512">
        <v>0</v>
      </c>
      <c r="G1512">
        <v>0</v>
      </c>
      <c r="H1512" s="1">
        <v>41350</v>
      </c>
      <c r="I1512">
        <v>21</v>
      </c>
      <c r="J1512">
        <v>796</v>
      </c>
      <c r="K1512">
        <v>14</v>
      </c>
      <c r="L1512">
        <v>590</v>
      </c>
      <c r="M1512">
        <v>38</v>
      </c>
      <c r="N1512">
        <v>44</v>
      </c>
      <c r="O1512">
        <v>0</v>
      </c>
      <c r="P1512">
        <v>1</v>
      </c>
      <c r="Q1512">
        <v>4</v>
      </c>
      <c r="R1512">
        <v>5</v>
      </c>
      <c r="S1512">
        <v>13</v>
      </c>
      <c r="T1512">
        <v>3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0</v>
      </c>
      <c r="AB1512" t="s">
        <v>32</v>
      </c>
      <c r="AC1512" s="13">
        <f>SUM(Table13[[#This Row],[MntWines]:[MntGoldProds]])</f>
        <v>1482</v>
      </c>
      <c r="AD1512" s="13">
        <f>AVERAGE(Table13[[#This Row],[MntWines]:[MntGoldProds]])</f>
        <v>247</v>
      </c>
      <c r="AG1512">
        <f>SUM(Table13[[#This Row],[NumDealsPurchases]:[NumStorePurchases]])</f>
        <v>23</v>
      </c>
      <c r="AH1512" s="14">
        <f>44232-Table13[[#This Row],[Dt_Customer]]</f>
        <v>2882</v>
      </c>
      <c r="AJ1512" s="13">
        <f>Table13[[#This Row],[NumDealsPurchases]]/Table13[[#This Row],[Total Number of Purchases]]*100</f>
        <v>4.3478260869565215</v>
      </c>
      <c r="AK1512">
        <f>6-ROUNDUP(_xlfn.PERCENTRANK.INC(Table13[Recency],Table13[[#This Row],[Recency]])*5, 0)</f>
        <v>4</v>
      </c>
      <c r="AL1512" s="15">
        <f>ROUNDUP(_xlfn.PERCENTRANK.INC(Table13[Total Number of Purchases],Table13[[#This Row],[Total Number of Purchases]])*5,0)</f>
        <v>5</v>
      </c>
      <c r="AM1512" s="15">
        <f>ROUNDUP(_xlfn.PERCENTRANK.INC(Table13[Total Spend],Table13[[#This Row],[Total Spend]])*5,0)</f>
        <v>5</v>
      </c>
      <c r="AN1512" s="15" t="str">
        <f>Table13[[#This Row],[Recency Score]]&amp;Table13[[#This Row],[Frequency Score]]&amp;Table13[[#This Row],[Monetary Score]]</f>
        <v>455</v>
      </c>
      <c r="AO1512" s="15" t="str">
        <f>IF(AN1512="555","Champions",
IF(AND(LEFT(AN1512,1)="5", MID(AN1512,2,1)&gt;="3"),"Loyal Customers",
IF(MID(AN1512,2,1)="5","Frequent Buyers",
IF(RIGHT(AN1512,1)="5","Big Spenders",
IF(LEFT(AN1512,1)="4","Potential Loyalists",
IF(LEFT(AN1512,1)="3","Needs Attention",
IF(LEFT(AN1512,1)="2","About to Sleep",
IF(LEFT(AN1512,1)="1","Lost",
IF(LEFT(AN1512,1)&lt;="2","At Risk","Others")))))))))</f>
        <v>Frequent Buyers</v>
      </c>
    </row>
    <row r="1513" spans="1:41" x14ac:dyDescent="0.3">
      <c r="A1513">
        <v>6312</v>
      </c>
      <c r="B1513">
        <v>1959</v>
      </c>
      <c r="C1513" t="s">
        <v>28</v>
      </c>
      <c r="D1513" t="s">
        <v>33</v>
      </c>
      <c r="E1513">
        <v>65031</v>
      </c>
      <c r="F1513">
        <v>0</v>
      </c>
      <c r="G1513">
        <v>1</v>
      </c>
      <c r="H1513" s="1">
        <v>41350</v>
      </c>
      <c r="I1513">
        <v>29</v>
      </c>
      <c r="J1513">
        <v>258</v>
      </c>
      <c r="K1513">
        <v>107</v>
      </c>
      <c r="L1513">
        <v>291</v>
      </c>
      <c r="M1513">
        <v>84</v>
      </c>
      <c r="N1513">
        <v>37</v>
      </c>
      <c r="O1513">
        <v>86</v>
      </c>
      <c r="P1513">
        <v>4</v>
      </c>
      <c r="Q1513">
        <v>10</v>
      </c>
      <c r="R1513">
        <v>3</v>
      </c>
      <c r="S1513">
        <v>13</v>
      </c>
      <c r="T1513">
        <v>7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 t="s">
        <v>39</v>
      </c>
      <c r="AC1513" s="13">
        <f>SUM(Table13[[#This Row],[MntWines]:[MntGoldProds]])</f>
        <v>863</v>
      </c>
      <c r="AD1513" s="13">
        <f>AVERAGE(Table13[[#This Row],[MntWines]:[MntGoldProds]])</f>
        <v>143.83333333333334</v>
      </c>
      <c r="AG1513">
        <f>SUM(Table13[[#This Row],[NumDealsPurchases]:[NumStorePurchases]])</f>
        <v>30</v>
      </c>
      <c r="AH1513" s="14">
        <f>44232-Table13[[#This Row],[Dt_Customer]]</f>
        <v>2882</v>
      </c>
      <c r="AJ1513" s="13">
        <f>Table13[[#This Row],[NumDealsPurchases]]/Table13[[#This Row],[Total Number of Purchases]]*100</f>
        <v>13.333333333333334</v>
      </c>
      <c r="AK1513">
        <f>6-ROUNDUP(_xlfn.PERCENTRANK.INC(Table13[Recency],Table13[[#This Row],[Recency]])*5, 0)</f>
        <v>4</v>
      </c>
      <c r="AL1513" s="15">
        <f>ROUNDUP(_xlfn.PERCENTRANK.INC(Table13[Total Number of Purchases],Table13[[#This Row],[Total Number of Purchases]])*5,0)</f>
        <v>5</v>
      </c>
      <c r="AM1513" s="15">
        <f>ROUNDUP(_xlfn.PERCENTRANK.INC(Table13[Total Spend],Table13[[#This Row],[Total Spend]])*5,0)</f>
        <v>4</v>
      </c>
      <c r="AN1513" s="15" t="str">
        <f>Table13[[#This Row],[Recency Score]]&amp;Table13[[#This Row],[Frequency Score]]&amp;Table13[[#This Row],[Monetary Score]]</f>
        <v>454</v>
      </c>
      <c r="AO1513" s="15" t="str">
        <f>IF(AN1513="555","Champions",
IF(AND(LEFT(AN1513,1)="5", MID(AN1513,2,1)&gt;="3"),"Loyal Customers",
IF(MID(AN1513,2,1)="5","Frequent Buyers",
IF(RIGHT(AN1513,1)="5","Big Spenders",
IF(LEFT(AN1513,1)="4","Potential Loyalists",
IF(LEFT(AN1513,1)="3","Needs Attention",
IF(LEFT(AN1513,1)="2","About to Sleep",
IF(LEFT(AN1513,1)="1","Lost",
IF(LEFT(AN1513,1)&lt;="2","At Risk","Others")))))))))</f>
        <v>Frequent Buyers</v>
      </c>
    </row>
    <row r="1514" spans="1:41" x14ac:dyDescent="0.3">
      <c r="A1514">
        <v>3834</v>
      </c>
      <c r="B1514">
        <v>1962</v>
      </c>
      <c r="C1514" t="s">
        <v>28</v>
      </c>
      <c r="D1514" t="s">
        <v>31</v>
      </c>
      <c r="E1514">
        <v>69627</v>
      </c>
      <c r="F1514">
        <v>0</v>
      </c>
      <c r="G1514">
        <v>1</v>
      </c>
      <c r="H1514" s="1">
        <v>41350</v>
      </c>
      <c r="I1514">
        <v>35</v>
      </c>
      <c r="J1514">
        <v>231</v>
      </c>
      <c r="K1514">
        <v>161</v>
      </c>
      <c r="L1514">
        <v>215</v>
      </c>
      <c r="M1514">
        <v>171</v>
      </c>
      <c r="N1514">
        <v>30</v>
      </c>
      <c r="O1514">
        <v>53</v>
      </c>
      <c r="P1514">
        <v>2</v>
      </c>
      <c r="Q1514">
        <v>8</v>
      </c>
      <c r="R1514">
        <v>2</v>
      </c>
      <c r="S1514">
        <v>11</v>
      </c>
      <c r="T1514">
        <v>5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 t="s">
        <v>34</v>
      </c>
      <c r="AC1514" s="13">
        <f>SUM(Table13[[#This Row],[MntWines]:[MntGoldProds]])</f>
        <v>861</v>
      </c>
      <c r="AD1514" s="13">
        <f>AVERAGE(Table13[[#This Row],[MntWines]:[MntGoldProds]])</f>
        <v>143.5</v>
      </c>
      <c r="AG1514">
        <f>SUM(Table13[[#This Row],[NumDealsPurchases]:[NumStorePurchases]])</f>
        <v>23</v>
      </c>
      <c r="AH1514" s="14">
        <f>44232-Table13[[#This Row],[Dt_Customer]]</f>
        <v>2882</v>
      </c>
      <c r="AJ1514" s="13">
        <f>Table13[[#This Row],[NumDealsPurchases]]/Table13[[#This Row],[Total Number of Purchases]]*100</f>
        <v>8.695652173913043</v>
      </c>
      <c r="AK1514">
        <f>6-ROUNDUP(_xlfn.PERCENTRANK.INC(Table13[Recency],Table13[[#This Row],[Recency]])*5, 0)</f>
        <v>4</v>
      </c>
      <c r="AL1514" s="15">
        <f>ROUNDUP(_xlfn.PERCENTRANK.INC(Table13[Total Number of Purchases],Table13[[#This Row],[Total Number of Purchases]])*5,0)</f>
        <v>5</v>
      </c>
      <c r="AM1514" s="15">
        <f>ROUNDUP(_xlfn.PERCENTRANK.INC(Table13[Total Spend],Table13[[#This Row],[Total Spend]])*5,0)</f>
        <v>4</v>
      </c>
      <c r="AN1514" s="15" t="str">
        <f>Table13[[#This Row],[Recency Score]]&amp;Table13[[#This Row],[Frequency Score]]&amp;Table13[[#This Row],[Monetary Score]]</f>
        <v>454</v>
      </c>
      <c r="AO1514" s="15" t="str">
        <f>IF(AN1514="555","Champions",
IF(AND(LEFT(AN1514,1)="5", MID(AN1514,2,1)&gt;="3"),"Loyal Customers",
IF(MID(AN1514,2,1)="5","Frequent Buyers",
IF(RIGHT(AN1514,1)="5","Big Spenders",
IF(LEFT(AN1514,1)="4","Potential Loyalists",
IF(LEFT(AN1514,1)="3","Needs Attention",
IF(LEFT(AN1514,1)="2","About to Sleep",
IF(LEFT(AN1514,1)="1","Lost",
IF(LEFT(AN1514,1)&lt;="2","At Risk","Others")))))))))</f>
        <v>Frequent Buyers</v>
      </c>
    </row>
    <row r="1515" spans="1:41" x14ac:dyDescent="0.3">
      <c r="A1515">
        <v>7215</v>
      </c>
      <c r="B1515">
        <v>1983</v>
      </c>
      <c r="C1515" t="s">
        <v>28</v>
      </c>
      <c r="D1515" t="s">
        <v>31</v>
      </c>
      <c r="E1515">
        <v>101970</v>
      </c>
      <c r="F1515">
        <v>0</v>
      </c>
      <c r="G1515">
        <v>0</v>
      </c>
      <c r="H1515" s="1">
        <v>41345</v>
      </c>
      <c r="I1515">
        <v>69</v>
      </c>
      <c r="J1515">
        <v>722</v>
      </c>
      <c r="K1515">
        <v>27</v>
      </c>
      <c r="L1515">
        <v>102</v>
      </c>
      <c r="M1515">
        <v>44</v>
      </c>
      <c r="N1515">
        <v>72</v>
      </c>
      <c r="O1515">
        <v>168</v>
      </c>
      <c r="P1515">
        <v>0</v>
      </c>
      <c r="Q1515">
        <v>6</v>
      </c>
      <c r="R1515">
        <v>8</v>
      </c>
      <c r="S1515">
        <v>13</v>
      </c>
      <c r="T1515">
        <v>2</v>
      </c>
      <c r="U1515">
        <v>1</v>
      </c>
      <c r="V1515">
        <v>0</v>
      </c>
      <c r="W1515">
        <v>0</v>
      </c>
      <c r="X1515">
        <v>1</v>
      </c>
      <c r="Y1515">
        <v>1</v>
      </c>
      <c r="Z1515">
        <v>1</v>
      </c>
      <c r="AA1515">
        <v>0</v>
      </c>
      <c r="AB1515" t="s">
        <v>32</v>
      </c>
      <c r="AC1515" s="13">
        <f>SUM(Table13[[#This Row],[MntWines]:[MntGoldProds]])</f>
        <v>1135</v>
      </c>
      <c r="AD1515" s="13">
        <f>AVERAGE(Table13[[#This Row],[MntWines]:[MntGoldProds]])</f>
        <v>189.16666666666666</v>
      </c>
      <c r="AG1515">
        <f>SUM(Table13[[#This Row],[NumDealsPurchases]:[NumStorePurchases]])</f>
        <v>27</v>
      </c>
      <c r="AH1515" s="14">
        <f>44232-Table13[[#This Row],[Dt_Customer]]</f>
        <v>2887</v>
      </c>
      <c r="AJ1515" s="13">
        <f>Table13[[#This Row],[NumDealsPurchases]]/Table13[[#This Row],[Total Number of Purchases]]*100</f>
        <v>0</v>
      </c>
      <c r="AK1515">
        <f>6-ROUNDUP(_xlfn.PERCENTRANK.INC(Table13[Recency],Table13[[#This Row],[Recency]])*5, 0)</f>
        <v>2</v>
      </c>
      <c r="AL1515" s="15">
        <f>ROUNDUP(_xlfn.PERCENTRANK.INC(Table13[Total Number of Purchases],Table13[[#This Row],[Total Number of Purchases]])*5,0)</f>
        <v>5</v>
      </c>
      <c r="AM1515" s="15">
        <f>ROUNDUP(_xlfn.PERCENTRANK.INC(Table13[Total Spend],Table13[[#This Row],[Total Spend]])*5,0)</f>
        <v>4</v>
      </c>
      <c r="AN1515" s="15" t="str">
        <f>Table13[[#This Row],[Recency Score]]&amp;Table13[[#This Row],[Frequency Score]]&amp;Table13[[#This Row],[Monetary Score]]</f>
        <v>254</v>
      </c>
      <c r="AO1515" s="15" t="str">
        <f>IF(AN1515="555","Champions",
IF(AND(LEFT(AN1515,1)="5", MID(AN1515,2,1)&gt;="3"),"Loyal Customers",
IF(MID(AN1515,2,1)="5","Frequent Buyers",
IF(RIGHT(AN1515,1)="5","Big Spenders",
IF(LEFT(AN1515,1)="4","Potential Loyalists",
IF(LEFT(AN1515,1)="3","Needs Attention",
IF(LEFT(AN1515,1)="2","About to Sleep",
IF(LEFT(AN1515,1)="1","Lost",
IF(LEFT(AN1515,1)&lt;="2","At Risk","Others")))))))))</f>
        <v>Frequent Buyers</v>
      </c>
    </row>
    <row r="1516" spans="1:41" x14ac:dyDescent="0.3">
      <c r="A1516">
        <v>640</v>
      </c>
      <c r="B1516">
        <v>1951</v>
      </c>
      <c r="C1516" t="s">
        <v>28</v>
      </c>
      <c r="D1516" t="s">
        <v>33</v>
      </c>
      <c r="E1516">
        <v>57304</v>
      </c>
      <c r="F1516">
        <v>0</v>
      </c>
      <c r="G1516">
        <v>1</v>
      </c>
      <c r="H1516" s="1">
        <v>41344</v>
      </c>
      <c r="I1516">
        <v>61</v>
      </c>
      <c r="J1516">
        <v>356</v>
      </c>
      <c r="K1516">
        <v>80</v>
      </c>
      <c r="L1516">
        <v>329</v>
      </c>
      <c r="M1516">
        <v>138</v>
      </c>
      <c r="N1516">
        <v>17</v>
      </c>
      <c r="O1516">
        <v>106</v>
      </c>
      <c r="P1516">
        <v>2</v>
      </c>
      <c r="Q1516">
        <v>7</v>
      </c>
      <c r="R1516">
        <v>6</v>
      </c>
      <c r="S1516">
        <v>10</v>
      </c>
      <c r="T1516">
        <v>5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 t="s">
        <v>30</v>
      </c>
      <c r="AC1516" s="13">
        <f>SUM(Table13[[#This Row],[MntWines]:[MntGoldProds]])</f>
        <v>1026</v>
      </c>
      <c r="AD1516" s="13">
        <f>AVERAGE(Table13[[#This Row],[MntWines]:[MntGoldProds]])</f>
        <v>171</v>
      </c>
      <c r="AG1516">
        <f>SUM(Table13[[#This Row],[NumDealsPurchases]:[NumStorePurchases]])</f>
        <v>25</v>
      </c>
      <c r="AH1516" s="14">
        <f>44232-Table13[[#This Row],[Dt_Customer]]</f>
        <v>2888</v>
      </c>
      <c r="AJ1516" s="13">
        <f>Table13[[#This Row],[NumDealsPurchases]]/Table13[[#This Row],[Total Number of Purchases]]*100</f>
        <v>8</v>
      </c>
      <c r="AK1516">
        <f>6-ROUNDUP(_xlfn.PERCENTRANK.INC(Table13[Recency],Table13[[#This Row],[Recency]])*5, 0)</f>
        <v>2</v>
      </c>
      <c r="AL1516" s="15">
        <f>ROUNDUP(_xlfn.PERCENTRANK.INC(Table13[Total Number of Purchases],Table13[[#This Row],[Total Number of Purchases]])*5,0)</f>
        <v>5</v>
      </c>
      <c r="AM1516" s="15">
        <f>ROUNDUP(_xlfn.PERCENTRANK.INC(Table13[Total Spend],Table13[[#This Row],[Total Spend]])*5,0)</f>
        <v>4</v>
      </c>
      <c r="AN1516" s="15" t="str">
        <f>Table13[[#This Row],[Recency Score]]&amp;Table13[[#This Row],[Frequency Score]]&amp;Table13[[#This Row],[Monetary Score]]</f>
        <v>254</v>
      </c>
      <c r="AO1516" s="15" t="str">
        <f>IF(AN1516="555","Champions",
IF(AND(LEFT(AN1516,1)="5", MID(AN1516,2,1)&gt;="3"),"Loyal Customers",
IF(MID(AN1516,2,1)="5","Frequent Buyers",
IF(RIGHT(AN1516,1)="5","Big Spenders",
IF(LEFT(AN1516,1)="4","Potential Loyalists",
IF(LEFT(AN1516,1)="3","Needs Attention",
IF(LEFT(AN1516,1)="2","About to Sleep",
IF(LEFT(AN1516,1)="1","Lost",
IF(LEFT(AN1516,1)&lt;="2","At Risk","Others")))))))))</f>
        <v>Frequent Buyers</v>
      </c>
    </row>
    <row r="1517" spans="1:41" x14ac:dyDescent="0.3">
      <c r="A1517">
        <v>3945</v>
      </c>
      <c r="B1517">
        <v>1947</v>
      </c>
      <c r="C1517" t="s">
        <v>37</v>
      </c>
      <c r="D1517" t="s">
        <v>42</v>
      </c>
      <c r="E1517">
        <v>68117</v>
      </c>
      <c r="F1517">
        <v>0</v>
      </c>
      <c r="G1517">
        <v>1</v>
      </c>
      <c r="H1517" s="1">
        <v>41343</v>
      </c>
      <c r="I1517">
        <v>80</v>
      </c>
      <c r="J1517">
        <v>618</v>
      </c>
      <c r="K1517">
        <v>44</v>
      </c>
      <c r="L1517">
        <v>215</v>
      </c>
      <c r="M1517">
        <v>0</v>
      </c>
      <c r="N1517">
        <v>17</v>
      </c>
      <c r="O1517">
        <v>36</v>
      </c>
      <c r="P1517">
        <v>2</v>
      </c>
      <c r="Q1517">
        <v>11</v>
      </c>
      <c r="R1517">
        <v>8</v>
      </c>
      <c r="S1517">
        <v>4</v>
      </c>
      <c r="T1517">
        <v>6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1</v>
      </c>
      <c r="AA1517">
        <v>0</v>
      </c>
      <c r="AB1517" t="s">
        <v>30</v>
      </c>
      <c r="AC1517" s="13">
        <f>SUM(Table13[[#This Row],[MntWines]:[MntGoldProds]])</f>
        <v>930</v>
      </c>
      <c r="AD1517" s="13">
        <f>AVERAGE(Table13[[#This Row],[MntWines]:[MntGoldProds]])</f>
        <v>155</v>
      </c>
      <c r="AG1517">
        <f>SUM(Table13[[#This Row],[NumDealsPurchases]:[NumStorePurchases]])</f>
        <v>25</v>
      </c>
      <c r="AH1517" s="14">
        <f>44232-Table13[[#This Row],[Dt_Customer]]</f>
        <v>2889</v>
      </c>
      <c r="AJ1517" s="13">
        <f>Table13[[#This Row],[NumDealsPurchases]]/Table13[[#This Row],[Total Number of Purchases]]*100</f>
        <v>8</v>
      </c>
      <c r="AK1517">
        <f>6-ROUNDUP(_xlfn.PERCENTRANK.INC(Table13[Recency],Table13[[#This Row],[Recency]])*5, 0)</f>
        <v>2</v>
      </c>
      <c r="AL1517" s="15">
        <f>ROUNDUP(_xlfn.PERCENTRANK.INC(Table13[Total Number of Purchases],Table13[[#This Row],[Total Number of Purchases]])*5,0)</f>
        <v>5</v>
      </c>
      <c r="AM1517" s="15">
        <f>ROUNDUP(_xlfn.PERCENTRANK.INC(Table13[Total Spend],Table13[[#This Row],[Total Spend]])*5,0)</f>
        <v>4</v>
      </c>
      <c r="AN1517" s="15" t="str">
        <f>Table13[[#This Row],[Recency Score]]&amp;Table13[[#This Row],[Frequency Score]]&amp;Table13[[#This Row],[Monetary Score]]</f>
        <v>254</v>
      </c>
      <c r="AO1517" s="15" t="str">
        <f>IF(AN1517="555","Champions",
IF(AND(LEFT(AN1517,1)="5", MID(AN1517,2,1)&gt;="3"),"Loyal Customers",
IF(MID(AN1517,2,1)="5","Frequent Buyers",
IF(RIGHT(AN1517,1)="5","Big Spenders",
IF(LEFT(AN1517,1)="4","Potential Loyalists",
IF(LEFT(AN1517,1)="3","Needs Attention",
IF(LEFT(AN1517,1)="2","About to Sleep",
IF(LEFT(AN1517,1)="1","Lost",
IF(LEFT(AN1517,1)&lt;="2","At Risk","Others")))))))))</f>
        <v>Frequent Buyers</v>
      </c>
    </row>
    <row r="1518" spans="1:41" x14ac:dyDescent="0.3">
      <c r="A1518">
        <v>433</v>
      </c>
      <c r="B1518">
        <v>1958</v>
      </c>
      <c r="C1518" t="s">
        <v>41</v>
      </c>
      <c r="D1518" t="s">
        <v>47</v>
      </c>
      <c r="E1518">
        <v>61331</v>
      </c>
      <c r="F1518">
        <v>1</v>
      </c>
      <c r="G1518">
        <v>1</v>
      </c>
      <c r="H1518" s="1">
        <v>41343</v>
      </c>
      <c r="I1518">
        <v>42</v>
      </c>
      <c r="J1518">
        <v>534</v>
      </c>
      <c r="K1518">
        <v>5</v>
      </c>
      <c r="L1518">
        <v>47</v>
      </c>
      <c r="M1518">
        <v>0</v>
      </c>
      <c r="N1518">
        <v>5</v>
      </c>
      <c r="O1518">
        <v>41</v>
      </c>
      <c r="P1518">
        <v>5</v>
      </c>
      <c r="Q1518">
        <v>11</v>
      </c>
      <c r="R1518">
        <v>1</v>
      </c>
      <c r="S1518">
        <v>6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 t="s">
        <v>32</v>
      </c>
      <c r="AC1518" s="13">
        <f>SUM(Table13[[#This Row],[MntWines]:[MntGoldProds]])</f>
        <v>632</v>
      </c>
      <c r="AD1518" s="13">
        <f>AVERAGE(Table13[[#This Row],[MntWines]:[MntGoldProds]])</f>
        <v>105.33333333333333</v>
      </c>
      <c r="AG1518">
        <f>SUM(Table13[[#This Row],[NumDealsPurchases]:[NumStorePurchases]])</f>
        <v>23</v>
      </c>
      <c r="AH1518" s="14">
        <f>44232-Table13[[#This Row],[Dt_Customer]]</f>
        <v>2889</v>
      </c>
      <c r="AJ1518" s="13">
        <f>Table13[[#This Row],[NumDealsPurchases]]/Table13[[#This Row],[Total Number of Purchases]]*100</f>
        <v>21.739130434782609</v>
      </c>
      <c r="AK1518">
        <f>6-ROUNDUP(_xlfn.PERCENTRANK.INC(Table13[Recency],Table13[[#This Row],[Recency]])*5, 0)</f>
        <v>3</v>
      </c>
      <c r="AL1518" s="15">
        <f>ROUNDUP(_xlfn.PERCENTRANK.INC(Table13[Total Number of Purchases],Table13[[#This Row],[Total Number of Purchases]])*5,0)</f>
        <v>5</v>
      </c>
      <c r="AM1518" s="15">
        <f>ROUNDUP(_xlfn.PERCENTRANK.INC(Table13[Total Spend],Table13[[#This Row],[Total Spend]])*5,0)</f>
        <v>3</v>
      </c>
      <c r="AN1518" s="15" t="str">
        <f>Table13[[#This Row],[Recency Score]]&amp;Table13[[#This Row],[Frequency Score]]&amp;Table13[[#This Row],[Monetary Score]]</f>
        <v>353</v>
      </c>
      <c r="AO1518" s="15" t="str">
        <f>IF(AN1518="555","Champions",
IF(AND(LEFT(AN1518,1)="5", MID(AN1518,2,1)&gt;="3"),"Loyal Customers",
IF(MID(AN1518,2,1)="5","Frequent Buyers",
IF(RIGHT(AN1518,1)="5","Big Spenders",
IF(LEFT(AN1518,1)="4","Potential Loyalists",
IF(LEFT(AN1518,1)="3","Needs Attention",
IF(LEFT(AN1518,1)="2","About to Sleep",
IF(LEFT(AN1518,1)="1","Lost",
IF(LEFT(AN1518,1)&lt;="2","At Risk","Others")))))))))</f>
        <v>Frequent Buyers</v>
      </c>
    </row>
    <row r="1519" spans="1:41" x14ac:dyDescent="0.3">
      <c r="A1519">
        <v>3852</v>
      </c>
      <c r="B1519">
        <v>1961</v>
      </c>
      <c r="C1519" t="s">
        <v>41</v>
      </c>
      <c r="D1519" t="s">
        <v>35</v>
      </c>
      <c r="E1519">
        <v>74881</v>
      </c>
      <c r="F1519">
        <v>1</v>
      </c>
      <c r="G1519">
        <v>1</v>
      </c>
      <c r="H1519" s="1">
        <v>41341</v>
      </c>
      <c r="I1519">
        <v>48</v>
      </c>
      <c r="J1519">
        <v>505</v>
      </c>
      <c r="K1519">
        <v>72</v>
      </c>
      <c r="L1519">
        <v>270</v>
      </c>
      <c r="M1519">
        <v>36</v>
      </c>
      <c r="N1519">
        <v>27</v>
      </c>
      <c r="O1519">
        <v>54</v>
      </c>
      <c r="P1519">
        <v>4</v>
      </c>
      <c r="Q1519">
        <v>9</v>
      </c>
      <c r="R1519">
        <v>2</v>
      </c>
      <c r="S1519">
        <v>12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t="s">
        <v>40</v>
      </c>
      <c r="AC1519" s="13">
        <f>SUM(Table13[[#This Row],[MntWines]:[MntGoldProds]])</f>
        <v>964</v>
      </c>
      <c r="AD1519" s="13">
        <f>AVERAGE(Table13[[#This Row],[MntWines]:[MntGoldProds]])</f>
        <v>160.66666666666666</v>
      </c>
      <c r="AG1519">
        <f>SUM(Table13[[#This Row],[NumDealsPurchases]:[NumStorePurchases]])</f>
        <v>27</v>
      </c>
      <c r="AH1519" s="14">
        <f>44232-Table13[[#This Row],[Dt_Customer]]</f>
        <v>2891</v>
      </c>
      <c r="AJ1519" s="13">
        <f>Table13[[#This Row],[NumDealsPurchases]]/Table13[[#This Row],[Total Number of Purchases]]*100</f>
        <v>14.814814814814813</v>
      </c>
      <c r="AK1519">
        <f>6-ROUNDUP(_xlfn.PERCENTRANK.INC(Table13[Recency],Table13[[#This Row],[Recency]])*5, 0)</f>
        <v>3</v>
      </c>
      <c r="AL1519" s="15">
        <f>ROUNDUP(_xlfn.PERCENTRANK.INC(Table13[Total Number of Purchases],Table13[[#This Row],[Total Number of Purchases]])*5,0)</f>
        <v>5</v>
      </c>
      <c r="AM1519" s="15">
        <f>ROUNDUP(_xlfn.PERCENTRANK.INC(Table13[Total Spend],Table13[[#This Row],[Total Spend]])*5,0)</f>
        <v>4</v>
      </c>
      <c r="AN1519" s="15" t="str">
        <f>Table13[[#This Row],[Recency Score]]&amp;Table13[[#This Row],[Frequency Score]]&amp;Table13[[#This Row],[Monetary Score]]</f>
        <v>354</v>
      </c>
      <c r="AO1519" s="15" t="str">
        <f>IF(AN1519="555","Champions",
IF(AND(LEFT(AN1519,1)="5", MID(AN1519,2,1)&gt;="3"),"Loyal Customers",
IF(MID(AN1519,2,1)="5","Frequent Buyers",
IF(RIGHT(AN1519,1)="5","Big Spenders",
IF(LEFT(AN1519,1)="4","Potential Loyalists",
IF(LEFT(AN1519,1)="3","Needs Attention",
IF(LEFT(AN1519,1)="2","About to Sleep",
IF(LEFT(AN1519,1)="1","Lost",
IF(LEFT(AN1519,1)&lt;="2","At Risk","Others")))))))))</f>
        <v>Frequent Buyers</v>
      </c>
    </row>
    <row r="1520" spans="1:41" x14ac:dyDescent="0.3">
      <c r="A1520">
        <v>1000</v>
      </c>
      <c r="B1520">
        <v>1961</v>
      </c>
      <c r="C1520" t="s">
        <v>41</v>
      </c>
      <c r="D1520" t="s">
        <v>35</v>
      </c>
      <c r="E1520">
        <v>74881</v>
      </c>
      <c r="F1520">
        <v>1</v>
      </c>
      <c r="G1520">
        <v>1</v>
      </c>
      <c r="H1520" s="1">
        <v>41341</v>
      </c>
      <c r="I1520">
        <v>48</v>
      </c>
      <c r="J1520">
        <v>505</v>
      </c>
      <c r="K1520">
        <v>72</v>
      </c>
      <c r="L1520">
        <v>270</v>
      </c>
      <c r="M1520">
        <v>36</v>
      </c>
      <c r="N1520">
        <v>27</v>
      </c>
      <c r="O1520">
        <v>54</v>
      </c>
      <c r="P1520">
        <v>4</v>
      </c>
      <c r="Q1520">
        <v>9</v>
      </c>
      <c r="R1520">
        <v>2</v>
      </c>
      <c r="S1520">
        <v>12</v>
      </c>
      <c r="T1520">
        <v>5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 t="s">
        <v>30</v>
      </c>
      <c r="AC1520" s="13">
        <f>SUM(Table13[[#This Row],[MntWines]:[MntGoldProds]])</f>
        <v>964</v>
      </c>
      <c r="AD1520" s="13">
        <f>AVERAGE(Table13[[#This Row],[MntWines]:[MntGoldProds]])</f>
        <v>160.66666666666666</v>
      </c>
      <c r="AG1520">
        <f>SUM(Table13[[#This Row],[NumDealsPurchases]:[NumStorePurchases]])</f>
        <v>27</v>
      </c>
      <c r="AH1520" s="14">
        <f>44232-Table13[[#This Row],[Dt_Customer]]</f>
        <v>2891</v>
      </c>
      <c r="AJ1520" s="13">
        <f>Table13[[#This Row],[NumDealsPurchases]]/Table13[[#This Row],[Total Number of Purchases]]*100</f>
        <v>14.814814814814813</v>
      </c>
      <c r="AK1520">
        <f>6-ROUNDUP(_xlfn.PERCENTRANK.INC(Table13[Recency],Table13[[#This Row],[Recency]])*5, 0)</f>
        <v>3</v>
      </c>
      <c r="AL1520" s="15">
        <f>ROUNDUP(_xlfn.PERCENTRANK.INC(Table13[Total Number of Purchases],Table13[[#This Row],[Total Number of Purchases]])*5,0)</f>
        <v>5</v>
      </c>
      <c r="AM1520" s="15">
        <f>ROUNDUP(_xlfn.PERCENTRANK.INC(Table13[Total Spend],Table13[[#This Row],[Total Spend]])*5,0)</f>
        <v>4</v>
      </c>
      <c r="AN1520" s="15" t="str">
        <f>Table13[[#This Row],[Recency Score]]&amp;Table13[[#This Row],[Frequency Score]]&amp;Table13[[#This Row],[Monetary Score]]</f>
        <v>354</v>
      </c>
      <c r="AO1520" s="15" t="str">
        <f>IF(AN1520="555","Champions",
IF(AND(LEFT(AN1520,1)="5", MID(AN1520,2,1)&gt;="3"),"Loyal Customers",
IF(MID(AN1520,2,1)="5","Frequent Buyers",
IF(RIGHT(AN1520,1)="5","Big Spenders",
IF(LEFT(AN1520,1)="4","Potential Loyalists",
IF(LEFT(AN1520,1)="3","Needs Attention",
IF(LEFT(AN1520,1)="2","About to Sleep",
IF(LEFT(AN1520,1)="1","Lost",
IF(LEFT(AN1520,1)&lt;="2","At Risk","Others")))))))))</f>
        <v>Frequent Buyers</v>
      </c>
    </row>
    <row r="1521" spans="1:41" x14ac:dyDescent="0.3">
      <c r="A1521">
        <v>6059</v>
      </c>
      <c r="B1521">
        <v>1953</v>
      </c>
      <c r="C1521" t="s">
        <v>37</v>
      </c>
      <c r="D1521" t="s">
        <v>35</v>
      </c>
      <c r="E1521">
        <v>64504</v>
      </c>
      <c r="F1521">
        <v>1</v>
      </c>
      <c r="G1521">
        <v>2</v>
      </c>
      <c r="H1521" s="1">
        <v>41337</v>
      </c>
      <c r="I1521">
        <v>81</v>
      </c>
      <c r="J1521">
        <v>986</v>
      </c>
      <c r="K1521">
        <v>36</v>
      </c>
      <c r="L1521">
        <v>168</v>
      </c>
      <c r="M1521">
        <v>16</v>
      </c>
      <c r="N1521">
        <v>0</v>
      </c>
      <c r="O1521">
        <v>108</v>
      </c>
      <c r="P1521">
        <v>7</v>
      </c>
      <c r="Q1521">
        <v>11</v>
      </c>
      <c r="R1521">
        <v>3</v>
      </c>
      <c r="S1521">
        <v>4</v>
      </c>
      <c r="T1521">
        <v>7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 t="s">
        <v>30</v>
      </c>
      <c r="AC1521" s="13">
        <f>SUM(Table13[[#This Row],[MntWines]:[MntGoldProds]])</f>
        <v>1314</v>
      </c>
      <c r="AD1521" s="13">
        <f>AVERAGE(Table13[[#This Row],[MntWines]:[MntGoldProds]])</f>
        <v>219</v>
      </c>
      <c r="AG1521">
        <f>SUM(Table13[[#This Row],[NumDealsPurchases]:[NumStorePurchases]])</f>
        <v>25</v>
      </c>
      <c r="AH1521" s="14">
        <f>44232-Table13[[#This Row],[Dt_Customer]]</f>
        <v>2895</v>
      </c>
      <c r="AJ1521" s="13">
        <f>Table13[[#This Row],[NumDealsPurchases]]/Table13[[#This Row],[Total Number of Purchases]]*100</f>
        <v>28.000000000000004</v>
      </c>
      <c r="AK1521">
        <f>6-ROUNDUP(_xlfn.PERCENTRANK.INC(Table13[Recency],Table13[[#This Row],[Recency]])*5, 0)</f>
        <v>1</v>
      </c>
      <c r="AL1521" s="15">
        <f>ROUNDUP(_xlfn.PERCENTRANK.INC(Table13[Total Number of Purchases],Table13[[#This Row],[Total Number of Purchases]])*5,0)</f>
        <v>5</v>
      </c>
      <c r="AM1521" s="15">
        <f>ROUNDUP(_xlfn.PERCENTRANK.INC(Table13[Total Spend],Table13[[#This Row],[Total Spend]])*5,0)</f>
        <v>5</v>
      </c>
      <c r="AN1521" s="15" t="str">
        <f>Table13[[#This Row],[Recency Score]]&amp;Table13[[#This Row],[Frequency Score]]&amp;Table13[[#This Row],[Monetary Score]]</f>
        <v>155</v>
      </c>
      <c r="AO1521" s="15" t="str">
        <f>IF(AN1521="555","Champions",
IF(AND(LEFT(AN1521,1)="5", MID(AN1521,2,1)&gt;="3"),"Loyal Customers",
IF(MID(AN1521,2,1)="5","Frequent Buyers",
IF(RIGHT(AN1521,1)="5","Big Spenders",
IF(LEFT(AN1521,1)="4","Potential Loyalists",
IF(LEFT(AN1521,1)="3","Needs Attention",
IF(LEFT(AN1521,1)="2","About to Sleep",
IF(LEFT(AN1521,1)="1","Lost",
IF(LEFT(AN1521,1)&lt;="2","At Risk","Others")))))))))</f>
        <v>Frequent Buyers</v>
      </c>
    </row>
    <row r="1522" spans="1:41" x14ac:dyDescent="0.3">
      <c r="A1522">
        <v>4743</v>
      </c>
      <c r="B1522">
        <v>1969</v>
      </c>
      <c r="C1522" t="s">
        <v>37</v>
      </c>
      <c r="D1522" t="s">
        <v>33</v>
      </c>
      <c r="E1522">
        <v>56242</v>
      </c>
      <c r="F1522">
        <v>0</v>
      </c>
      <c r="G1522">
        <v>1</v>
      </c>
      <c r="H1522" s="1">
        <v>41336</v>
      </c>
      <c r="I1522">
        <v>72</v>
      </c>
      <c r="J1522">
        <v>689</v>
      </c>
      <c r="K1522">
        <v>8</v>
      </c>
      <c r="L1522">
        <v>167</v>
      </c>
      <c r="M1522">
        <v>11</v>
      </c>
      <c r="N1522">
        <v>8</v>
      </c>
      <c r="O1522">
        <v>88</v>
      </c>
      <c r="P1522">
        <v>5</v>
      </c>
      <c r="Q1522">
        <v>8</v>
      </c>
      <c r="R1522">
        <v>4</v>
      </c>
      <c r="S1522">
        <v>11</v>
      </c>
      <c r="T1522">
        <v>6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 t="s">
        <v>34</v>
      </c>
      <c r="AC1522" s="13">
        <f>SUM(Table13[[#This Row],[MntWines]:[MntGoldProds]])</f>
        <v>971</v>
      </c>
      <c r="AD1522" s="13">
        <f>AVERAGE(Table13[[#This Row],[MntWines]:[MntGoldProds]])</f>
        <v>161.83333333333334</v>
      </c>
      <c r="AG1522">
        <f>SUM(Table13[[#This Row],[NumDealsPurchases]:[NumStorePurchases]])</f>
        <v>28</v>
      </c>
      <c r="AH1522" s="14">
        <f>44232-Table13[[#This Row],[Dt_Customer]]</f>
        <v>2896</v>
      </c>
      <c r="AJ1522" s="13">
        <f>Table13[[#This Row],[NumDealsPurchases]]/Table13[[#This Row],[Total Number of Purchases]]*100</f>
        <v>17.857142857142858</v>
      </c>
      <c r="AK1522">
        <f>6-ROUNDUP(_xlfn.PERCENTRANK.INC(Table13[Recency],Table13[[#This Row],[Recency]])*5, 0)</f>
        <v>2</v>
      </c>
      <c r="AL1522" s="15">
        <f>ROUNDUP(_xlfn.PERCENTRANK.INC(Table13[Total Number of Purchases],Table13[[#This Row],[Total Number of Purchases]])*5,0)</f>
        <v>5</v>
      </c>
      <c r="AM1522" s="15">
        <f>ROUNDUP(_xlfn.PERCENTRANK.INC(Table13[Total Spend],Table13[[#This Row],[Total Spend]])*5,0)</f>
        <v>4</v>
      </c>
      <c r="AN1522" s="15" t="str">
        <f>Table13[[#This Row],[Recency Score]]&amp;Table13[[#This Row],[Frequency Score]]&amp;Table13[[#This Row],[Monetary Score]]</f>
        <v>254</v>
      </c>
      <c r="AO1522" s="15" t="str">
        <f>IF(AN1522="555","Champions",
IF(AND(LEFT(AN1522,1)="5", MID(AN1522,2,1)&gt;="3"),"Loyal Customers",
IF(MID(AN1522,2,1)="5","Frequent Buyers",
IF(RIGHT(AN1522,1)="5","Big Spenders",
IF(LEFT(AN1522,1)="4","Potential Loyalists",
IF(LEFT(AN1522,1)="3","Needs Attention",
IF(LEFT(AN1522,1)="2","About to Sleep",
IF(LEFT(AN1522,1)="1","Lost",
IF(LEFT(AN1522,1)&lt;="2","At Risk","Others")))))))))</f>
        <v>Frequent Buyers</v>
      </c>
    </row>
    <row r="1523" spans="1:41" hidden="1" x14ac:dyDescent="0.3">
      <c r="A1523">
        <v>2863</v>
      </c>
      <c r="B1523">
        <v>1970</v>
      </c>
      <c r="C1523" t="s">
        <v>28</v>
      </c>
      <c r="D1523" t="s">
        <v>31</v>
      </c>
      <c r="F1523">
        <v>1</v>
      </c>
      <c r="G1523">
        <v>2</v>
      </c>
      <c r="H1523" s="1">
        <v>41509</v>
      </c>
      <c r="I1523">
        <v>67</v>
      </c>
      <c r="J1523">
        <v>738</v>
      </c>
      <c r="K1523">
        <v>20</v>
      </c>
      <c r="L1523">
        <v>172</v>
      </c>
      <c r="M1523">
        <v>52</v>
      </c>
      <c r="N1523">
        <v>50</v>
      </c>
      <c r="O1523">
        <v>20</v>
      </c>
      <c r="P1523">
        <v>6</v>
      </c>
      <c r="Q1523">
        <v>2</v>
      </c>
      <c r="R1523">
        <v>3</v>
      </c>
      <c r="S1523">
        <v>10</v>
      </c>
      <c r="T1523">
        <v>7</v>
      </c>
      <c r="U1523">
        <v>1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 t="s">
        <v>30</v>
      </c>
      <c r="AC1523">
        <f>SUM(Table13[[#This Row],[MntWines]:[MntGoldProds]])</f>
        <v>1052</v>
      </c>
      <c r="AD1523">
        <f>AVERAGE(Table13[[#This Row],[MntWines]:[MntGoldProds]])</f>
        <v>175.33333333333334</v>
      </c>
      <c r="AG1523">
        <f>SUM(Table13[[#This Row],[NumDealsPurchases]:[NumStorePurchases]])</f>
        <v>21</v>
      </c>
      <c r="AH1523" s="1">
        <f>44232-Table13[[#This Row],[Dt_Customer]]</f>
        <v>2723</v>
      </c>
      <c r="AJ1523">
        <f>Table13[[#This Row],[NumDealsPurchases]]/Table13[[#This Row],[Total Number of Purchases]]*100</f>
        <v>28.571428571428569</v>
      </c>
      <c r="AK1523">
        <f>6-ROUNDUP(_xlfn.PERCENTRANK.INC(Table13[Recency],Table13[[#This Row],[Recency]])*5, 0)</f>
        <v>2</v>
      </c>
      <c r="AL1523" s="15">
        <f>ROUNDUP(_xlfn.PERCENTRANK.INC(Table13[Total Number of Purchases],Table13[[#This Row],[Total Number of Purchases]])*5,0)</f>
        <v>4</v>
      </c>
      <c r="AM1523" s="15">
        <f>ROUNDUP(_xlfn.PERCENTRANK.INC(Table13[Total Spend],Table13[[#This Row],[Total Spend]])*5,0)</f>
        <v>4</v>
      </c>
      <c r="AN1523" s="15" t="str">
        <f>Table13[[#This Row],[Recency Score]]&amp;Table13[[#This Row],[Frequency Score]]&amp;Table13[[#This Row],[Monetary Score]]</f>
        <v>244</v>
      </c>
      <c r="AO1523" s="15" t="str">
        <f>IF(AN1523="555","Champions",
IF(AND(LEFT(AN1523,1)="5", MID(AN1523,2,1)&gt;="3"),"Loyal Customers",
IF(MID(AN1523,2,1)="5","Frequent Buyers",
IF(RIGHT(AN1523,1)="5","Big Spenders",
IF(LEFT(AN1523,1)="4","Potential Loyalists",
IF(LEFT(AN1523,1)="3","Needs Attention",
IF(LEFT(AN1523,1)="2","About to Sleep",
IF(LEFT(AN1523,1)="1","Lost",
IF(LEFT(AN1523,1)&lt;="2","At Risk","Others")))))))))</f>
        <v>About to Sleep</v>
      </c>
    </row>
    <row r="1524" spans="1:41" x14ac:dyDescent="0.3">
      <c r="A1524">
        <v>9988</v>
      </c>
      <c r="B1524">
        <v>1976</v>
      </c>
      <c r="C1524" t="s">
        <v>41</v>
      </c>
      <c r="D1524" t="s">
        <v>31</v>
      </c>
      <c r="E1524">
        <v>70379</v>
      </c>
      <c r="F1524">
        <v>0</v>
      </c>
      <c r="G1524">
        <v>1</v>
      </c>
      <c r="H1524" s="1">
        <v>41336</v>
      </c>
      <c r="I1524">
        <v>84</v>
      </c>
      <c r="J1524">
        <v>553</v>
      </c>
      <c r="K1524">
        <v>25</v>
      </c>
      <c r="L1524">
        <v>142</v>
      </c>
      <c r="M1524">
        <v>65</v>
      </c>
      <c r="N1524">
        <v>67</v>
      </c>
      <c r="O1524">
        <v>8</v>
      </c>
      <c r="P1524">
        <v>3</v>
      </c>
      <c r="Q1524">
        <v>6</v>
      </c>
      <c r="R1524">
        <v>3</v>
      </c>
      <c r="S1524">
        <v>13</v>
      </c>
      <c r="T1524">
        <v>4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 t="s">
        <v>32</v>
      </c>
      <c r="AC1524" s="13">
        <f>SUM(Table13[[#This Row],[MntWines]:[MntGoldProds]])</f>
        <v>860</v>
      </c>
      <c r="AD1524" s="13">
        <f>AVERAGE(Table13[[#This Row],[MntWines]:[MntGoldProds]])</f>
        <v>143.33333333333334</v>
      </c>
      <c r="AG1524">
        <f>SUM(Table13[[#This Row],[NumDealsPurchases]:[NumStorePurchases]])</f>
        <v>25</v>
      </c>
      <c r="AH1524" s="14">
        <f>44232-Table13[[#This Row],[Dt_Customer]]</f>
        <v>2896</v>
      </c>
      <c r="AJ1524" s="13">
        <f>Table13[[#This Row],[NumDealsPurchases]]/Table13[[#This Row],[Total Number of Purchases]]*100</f>
        <v>12</v>
      </c>
      <c r="AK1524">
        <f>6-ROUNDUP(_xlfn.PERCENTRANK.INC(Table13[Recency],Table13[[#This Row],[Recency]])*5, 0)</f>
        <v>1</v>
      </c>
      <c r="AL1524" s="15">
        <f>ROUNDUP(_xlfn.PERCENTRANK.INC(Table13[Total Number of Purchases],Table13[[#This Row],[Total Number of Purchases]])*5,0)</f>
        <v>5</v>
      </c>
      <c r="AM1524" s="15">
        <f>ROUNDUP(_xlfn.PERCENTRANK.INC(Table13[Total Spend],Table13[[#This Row],[Total Spend]])*5,0)</f>
        <v>4</v>
      </c>
      <c r="AN1524" s="15" t="str">
        <f>Table13[[#This Row],[Recency Score]]&amp;Table13[[#This Row],[Frequency Score]]&amp;Table13[[#This Row],[Monetary Score]]</f>
        <v>154</v>
      </c>
      <c r="AO1524" s="15" t="str">
        <f>IF(AN1524="555","Champions",
IF(AND(LEFT(AN1524,1)="5", MID(AN1524,2,1)&gt;="3"),"Loyal Customers",
IF(MID(AN1524,2,1)="5","Frequent Buyers",
IF(RIGHT(AN1524,1)="5","Big Spenders",
IF(LEFT(AN1524,1)="4","Potential Loyalists",
IF(LEFT(AN1524,1)="3","Needs Attention",
IF(LEFT(AN1524,1)="2","About to Sleep",
IF(LEFT(AN1524,1)="1","Lost",
IF(LEFT(AN1524,1)&lt;="2","At Risk","Others")))))))))</f>
        <v>Frequent Buyers</v>
      </c>
    </row>
    <row r="1525" spans="1:41" x14ac:dyDescent="0.3">
      <c r="A1525">
        <v>3749</v>
      </c>
      <c r="B1525">
        <v>1973</v>
      </c>
      <c r="C1525" t="s">
        <v>28</v>
      </c>
      <c r="D1525" t="s">
        <v>35</v>
      </c>
      <c r="E1525">
        <v>73926</v>
      </c>
      <c r="F1525">
        <v>0</v>
      </c>
      <c r="G1525">
        <v>0</v>
      </c>
      <c r="H1525" s="1">
        <v>41335</v>
      </c>
      <c r="I1525">
        <v>54</v>
      </c>
      <c r="J1525">
        <v>627</v>
      </c>
      <c r="K1525">
        <v>91</v>
      </c>
      <c r="L1525">
        <v>597</v>
      </c>
      <c r="M1525">
        <v>159</v>
      </c>
      <c r="N1525">
        <v>91</v>
      </c>
      <c r="O1525">
        <v>15</v>
      </c>
      <c r="P1525">
        <v>1</v>
      </c>
      <c r="Q1525">
        <v>6</v>
      </c>
      <c r="R1525">
        <v>5</v>
      </c>
      <c r="S1525">
        <v>12</v>
      </c>
      <c r="T1525">
        <v>3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s">
        <v>32</v>
      </c>
      <c r="AC1525" s="13">
        <f>SUM(Table13[[#This Row],[MntWines]:[MntGoldProds]])</f>
        <v>1580</v>
      </c>
      <c r="AD1525" s="13">
        <f>AVERAGE(Table13[[#This Row],[MntWines]:[MntGoldProds]])</f>
        <v>263.33333333333331</v>
      </c>
      <c r="AG1525">
        <f>SUM(Table13[[#This Row],[NumDealsPurchases]:[NumStorePurchases]])</f>
        <v>24</v>
      </c>
      <c r="AH1525" s="14">
        <f>44232-Table13[[#This Row],[Dt_Customer]]</f>
        <v>2897</v>
      </c>
      <c r="AJ1525" s="13">
        <f>Table13[[#This Row],[NumDealsPurchases]]/Table13[[#This Row],[Total Number of Purchases]]*100</f>
        <v>4.1666666666666661</v>
      </c>
      <c r="AK1525">
        <f>6-ROUNDUP(_xlfn.PERCENTRANK.INC(Table13[Recency],Table13[[#This Row],[Recency]])*5, 0)</f>
        <v>3</v>
      </c>
      <c r="AL1525" s="15">
        <f>ROUNDUP(_xlfn.PERCENTRANK.INC(Table13[Total Number of Purchases],Table13[[#This Row],[Total Number of Purchases]])*5,0)</f>
        <v>5</v>
      </c>
      <c r="AM1525" s="15">
        <f>ROUNDUP(_xlfn.PERCENTRANK.INC(Table13[Total Spend],Table13[[#This Row],[Total Spend]])*5,0)</f>
        <v>5</v>
      </c>
      <c r="AN1525" s="15" t="str">
        <f>Table13[[#This Row],[Recency Score]]&amp;Table13[[#This Row],[Frequency Score]]&amp;Table13[[#This Row],[Monetary Score]]</f>
        <v>355</v>
      </c>
      <c r="AO1525" s="15" t="str">
        <f>IF(AN1525="555","Champions",
IF(AND(LEFT(AN1525,1)="5", MID(AN1525,2,1)&gt;="3"),"Loyal Customers",
IF(MID(AN1525,2,1)="5","Frequent Buyers",
IF(RIGHT(AN1525,1)="5","Big Spenders",
IF(LEFT(AN1525,1)="4","Potential Loyalists",
IF(LEFT(AN1525,1)="3","Needs Attention",
IF(LEFT(AN1525,1)="2","About to Sleep",
IF(LEFT(AN1525,1)="1","Lost",
IF(LEFT(AN1525,1)&lt;="2","At Risk","Others")))))))))</f>
        <v>Frequent Buyers</v>
      </c>
    </row>
    <row r="1526" spans="1:41" x14ac:dyDescent="0.3">
      <c r="A1526">
        <v>3667</v>
      </c>
      <c r="B1526">
        <v>1969</v>
      </c>
      <c r="C1526" t="s">
        <v>28</v>
      </c>
      <c r="D1526" t="s">
        <v>33</v>
      </c>
      <c r="E1526">
        <v>80952</v>
      </c>
      <c r="F1526">
        <v>0</v>
      </c>
      <c r="G1526">
        <v>0</v>
      </c>
      <c r="H1526" s="1">
        <v>41333</v>
      </c>
      <c r="I1526">
        <v>20</v>
      </c>
      <c r="J1526">
        <v>778</v>
      </c>
      <c r="K1526">
        <v>178</v>
      </c>
      <c r="L1526">
        <v>689</v>
      </c>
      <c r="M1526">
        <v>41</v>
      </c>
      <c r="N1526">
        <v>27</v>
      </c>
      <c r="O1526">
        <v>44</v>
      </c>
      <c r="P1526">
        <v>1</v>
      </c>
      <c r="Q1526">
        <v>8</v>
      </c>
      <c r="R1526">
        <v>5</v>
      </c>
      <c r="S1526">
        <v>11</v>
      </c>
      <c r="T1526">
        <v>8</v>
      </c>
      <c r="U1526">
        <v>1</v>
      </c>
      <c r="V1526">
        <v>0</v>
      </c>
      <c r="W1526">
        <v>0</v>
      </c>
      <c r="X1526">
        <v>1</v>
      </c>
      <c r="Y1526">
        <v>1</v>
      </c>
      <c r="Z1526">
        <v>1</v>
      </c>
      <c r="AA1526">
        <v>0</v>
      </c>
      <c r="AB1526" t="s">
        <v>39</v>
      </c>
      <c r="AC1526" s="13">
        <f>SUM(Table13[[#This Row],[MntWines]:[MntGoldProds]])</f>
        <v>1757</v>
      </c>
      <c r="AD1526" s="13">
        <f>AVERAGE(Table13[[#This Row],[MntWines]:[MntGoldProds]])</f>
        <v>292.83333333333331</v>
      </c>
      <c r="AG1526">
        <f>SUM(Table13[[#This Row],[NumDealsPurchases]:[NumStorePurchases]])</f>
        <v>25</v>
      </c>
      <c r="AH1526" s="14">
        <f>44232-Table13[[#This Row],[Dt_Customer]]</f>
        <v>2899</v>
      </c>
      <c r="AJ1526" s="13">
        <f>Table13[[#This Row],[NumDealsPurchases]]/Table13[[#This Row],[Total Number of Purchases]]*100</f>
        <v>4</v>
      </c>
      <c r="AK1526">
        <f>6-ROUNDUP(_xlfn.PERCENTRANK.INC(Table13[Recency],Table13[[#This Row],[Recency]])*5, 0)</f>
        <v>4</v>
      </c>
      <c r="AL1526" s="15">
        <f>ROUNDUP(_xlfn.PERCENTRANK.INC(Table13[Total Number of Purchases],Table13[[#This Row],[Total Number of Purchases]])*5,0)</f>
        <v>5</v>
      </c>
      <c r="AM1526" s="15">
        <f>ROUNDUP(_xlfn.PERCENTRANK.INC(Table13[Total Spend],Table13[[#This Row],[Total Spend]])*5,0)</f>
        <v>5</v>
      </c>
      <c r="AN1526" s="15" t="str">
        <f>Table13[[#This Row],[Recency Score]]&amp;Table13[[#This Row],[Frequency Score]]&amp;Table13[[#This Row],[Monetary Score]]</f>
        <v>455</v>
      </c>
      <c r="AO1526" s="15" t="str">
        <f>IF(AN1526="555","Champions",
IF(AND(LEFT(AN1526,1)="5", MID(AN1526,2,1)&gt;="3"),"Loyal Customers",
IF(MID(AN1526,2,1)="5","Frequent Buyers",
IF(RIGHT(AN1526,1)="5","Big Spenders",
IF(LEFT(AN1526,1)="4","Potential Loyalists",
IF(LEFT(AN1526,1)="3","Needs Attention",
IF(LEFT(AN1526,1)="2","About to Sleep",
IF(LEFT(AN1526,1)="1","Lost",
IF(LEFT(AN1526,1)&lt;="2","At Risk","Others")))))))))</f>
        <v>Frequent Buyers</v>
      </c>
    </row>
    <row r="1527" spans="1:41" x14ac:dyDescent="0.3">
      <c r="A1527">
        <v>4418</v>
      </c>
      <c r="B1527">
        <v>1983</v>
      </c>
      <c r="C1527" t="s">
        <v>41</v>
      </c>
      <c r="D1527" t="s">
        <v>31</v>
      </c>
      <c r="E1527">
        <v>89616</v>
      </c>
      <c r="F1527">
        <v>0</v>
      </c>
      <c r="G1527">
        <v>0</v>
      </c>
      <c r="H1527" s="1">
        <v>41330</v>
      </c>
      <c r="I1527">
        <v>36</v>
      </c>
      <c r="J1527">
        <v>671</v>
      </c>
      <c r="K1527">
        <v>47</v>
      </c>
      <c r="L1527">
        <v>655</v>
      </c>
      <c r="M1527">
        <v>145</v>
      </c>
      <c r="N1527">
        <v>111</v>
      </c>
      <c r="O1527">
        <v>15</v>
      </c>
      <c r="P1527">
        <v>1</v>
      </c>
      <c r="Q1527">
        <v>7</v>
      </c>
      <c r="R1527">
        <v>5</v>
      </c>
      <c r="S1527">
        <v>12</v>
      </c>
      <c r="T1527">
        <v>2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 t="s">
        <v>32</v>
      </c>
      <c r="AC1527" s="13">
        <f>SUM(Table13[[#This Row],[MntWines]:[MntGoldProds]])</f>
        <v>1644</v>
      </c>
      <c r="AD1527" s="13">
        <f>AVERAGE(Table13[[#This Row],[MntWines]:[MntGoldProds]])</f>
        <v>274</v>
      </c>
      <c r="AG1527">
        <f>SUM(Table13[[#This Row],[NumDealsPurchases]:[NumStorePurchases]])</f>
        <v>25</v>
      </c>
      <c r="AH1527" s="14">
        <f>44232-Table13[[#This Row],[Dt_Customer]]</f>
        <v>2902</v>
      </c>
      <c r="AJ1527" s="13">
        <f>Table13[[#This Row],[NumDealsPurchases]]/Table13[[#This Row],[Total Number of Purchases]]*100</f>
        <v>4</v>
      </c>
      <c r="AK1527">
        <f>6-ROUNDUP(_xlfn.PERCENTRANK.INC(Table13[Recency],Table13[[#This Row],[Recency]])*5, 0)</f>
        <v>4</v>
      </c>
      <c r="AL1527" s="15">
        <f>ROUNDUP(_xlfn.PERCENTRANK.INC(Table13[Total Number of Purchases],Table13[[#This Row],[Total Number of Purchases]])*5,0)</f>
        <v>5</v>
      </c>
      <c r="AM1527" s="15">
        <f>ROUNDUP(_xlfn.PERCENTRANK.INC(Table13[Total Spend],Table13[[#This Row],[Total Spend]])*5,0)</f>
        <v>5</v>
      </c>
      <c r="AN1527" s="15" t="str">
        <f>Table13[[#This Row],[Recency Score]]&amp;Table13[[#This Row],[Frequency Score]]&amp;Table13[[#This Row],[Monetary Score]]</f>
        <v>455</v>
      </c>
      <c r="AO1527" s="15" t="str">
        <f>IF(AN1527="555","Champions",
IF(AND(LEFT(AN1527,1)="5", MID(AN1527,2,1)&gt;="3"),"Loyal Customers",
IF(MID(AN1527,2,1)="5","Frequent Buyers",
IF(RIGHT(AN1527,1)="5","Big Spenders",
IF(LEFT(AN1527,1)="4","Potential Loyalists",
IF(LEFT(AN1527,1)="3","Needs Attention",
IF(LEFT(AN1527,1)="2","About to Sleep",
IF(LEFT(AN1527,1)="1","Lost",
IF(LEFT(AN1527,1)&lt;="2","At Risk","Others")))))))))</f>
        <v>Frequent Buyers</v>
      </c>
    </row>
    <row r="1528" spans="1:41" x14ac:dyDescent="0.3">
      <c r="A1528">
        <v>4216</v>
      </c>
      <c r="B1528">
        <v>1981</v>
      </c>
      <c r="C1528" t="s">
        <v>28</v>
      </c>
      <c r="D1528" t="s">
        <v>31</v>
      </c>
      <c r="E1528">
        <v>91065</v>
      </c>
      <c r="F1528">
        <v>0</v>
      </c>
      <c r="G1528">
        <v>0</v>
      </c>
      <c r="H1528" s="1">
        <v>41327</v>
      </c>
      <c r="I1528">
        <v>33</v>
      </c>
      <c r="J1528">
        <v>822</v>
      </c>
      <c r="K1528">
        <v>114</v>
      </c>
      <c r="L1528">
        <v>108</v>
      </c>
      <c r="M1528">
        <v>179</v>
      </c>
      <c r="N1528">
        <v>137</v>
      </c>
      <c r="O1528">
        <v>114</v>
      </c>
      <c r="P1528">
        <v>1</v>
      </c>
      <c r="Q1528">
        <v>7</v>
      </c>
      <c r="R1528">
        <v>9</v>
      </c>
      <c r="S1528">
        <v>9</v>
      </c>
      <c r="T1528">
        <v>3</v>
      </c>
      <c r="U1528">
        <v>1</v>
      </c>
      <c r="V1528">
        <v>0</v>
      </c>
      <c r="W1528">
        <v>0</v>
      </c>
      <c r="X1528">
        <v>0</v>
      </c>
      <c r="Y1528">
        <v>1</v>
      </c>
      <c r="Z1528">
        <v>1</v>
      </c>
      <c r="AA1528">
        <v>0</v>
      </c>
      <c r="AB1528" t="s">
        <v>30</v>
      </c>
      <c r="AC1528" s="13">
        <f>SUM(Table13[[#This Row],[MntWines]:[MntGoldProds]])</f>
        <v>1474</v>
      </c>
      <c r="AD1528" s="13">
        <f>AVERAGE(Table13[[#This Row],[MntWines]:[MntGoldProds]])</f>
        <v>245.66666666666666</v>
      </c>
      <c r="AG1528">
        <f>SUM(Table13[[#This Row],[NumDealsPurchases]:[NumStorePurchases]])</f>
        <v>26</v>
      </c>
      <c r="AH1528" s="14">
        <f>44232-Table13[[#This Row],[Dt_Customer]]</f>
        <v>2905</v>
      </c>
      <c r="AJ1528" s="13">
        <f>Table13[[#This Row],[NumDealsPurchases]]/Table13[[#This Row],[Total Number of Purchases]]*100</f>
        <v>3.8461538461538463</v>
      </c>
      <c r="AK1528">
        <f>6-ROUNDUP(_xlfn.PERCENTRANK.INC(Table13[Recency],Table13[[#This Row],[Recency]])*5, 0)</f>
        <v>4</v>
      </c>
      <c r="AL1528" s="15">
        <f>ROUNDUP(_xlfn.PERCENTRANK.INC(Table13[Total Number of Purchases],Table13[[#This Row],[Total Number of Purchases]])*5,0)</f>
        <v>5</v>
      </c>
      <c r="AM1528" s="15">
        <f>ROUNDUP(_xlfn.PERCENTRANK.INC(Table13[Total Spend],Table13[[#This Row],[Total Spend]])*5,0)</f>
        <v>5</v>
      </c>
      <c r="AN1528" s="15" t="str">
        <f>Table13[[#This Row],[Recency Score]]&amp;Table13[[#This Row],[Frequency Score]]&amp;Table13[[#This Row],[Monetary Score]]</f>
        <v>455</v>
      </c>
      <c r="AO1528" s="15" t="str">
        <f>IF(AN1528="555","Champions",
IF(AND(LEFT(AN1528,1)="5", MID(AN1528,2,1)&gt;="3"),"Loyal Customers",
IF(MID(AN1528,2,1)="5","Frequent Buyers",
IF(RIGHT(AN1528,1)="5","Big Spenders",
IF(LEFT(AN1528,1)="4","Potential Loyalists",
IF(LEFT(AN1528,1)="3","Needs Attention",
IF(LEFT(AN1528,1)="2","About to Sleep",
IF(LEFT(AN1528,1)="1","Lost",
IF(LEFT(AN1528,1)&lt;="2","At Risk","Others")))))))))</f>
        <v>Frequent Buyers</v>
      </c>
    </row>
    <row r="1529" spans="1:41" x14ac:dyDescent="0.3">
      <c r="A1529">
        <v>5153</v>
      </c>
      <c r="B1529">
        <v>1967</v>
      </c>
      <c r="C1529" t="s">
        <v>37</v>
      </c>
      <c r="D1529" t="s">
        <v>33</v>
      </c>
      <c r="E1529">
        <v>77766</v>
      </c>
      <c r="F1529">
        <v>0</v>
      </c>
      <c r="G1529">
        <v>1</v>
      </c>
      <c r="H1529" s="1">
        <v>41327</v>
      </c>
      <c r="I1529">
        <v>97</v>
      </c>
      <c r="J1529">
        <v>1004</v>
      </c>
      <c r="K1529">
        <v>59</v>
      </c>
      <c r="L1529">
        <v>265</v>
      </c>
      <c r="M1529">
        <v>115</v>
      </c>
      <c r="N1529">
        <v>59</v>
      </c>
      <c r="O1529">
        <v>27</v>
      </c>
      <c r="P1529">
        <v>2</v>
      </c>
      <c r="Q1529">
        <v>11</v>
      </c>
      <c r="R1529">
        <v>10</v>
      </c>
      <c r="S1529">
        <v>11</v>
      </c>
      <c r="T1529">
        <v>6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1</v>
      </c>
      <c r="AA1529">
        <v>0</v>
      </c>
      <c r="AB1529" t="s">
        <v>30</v>
      </c>
      <c r="AC1529" s="13">
        <f>SUM(Table13[[#This Row],[MntWines]:[MntGoldProds]])</f>
        <v>1529</v>
      </c>
      <c r="AD1529" s="13">
        <f>AVERAGE(Table13[[#This Row],[MntWines]:[MntGoldProds]])</f>
        <v>254.83333333333334</v>
      </c>
      <c r="AG1529">
        <f>SUM(Table13[[#This Row],[NumDealsPurchases]:[NumStorePurchases]])</f>
        <v>34</v>
      </c>
      <c r="AH1529" s="14">
        <f>44232-Table13[[#This Row],[Dt_Customer]]</f>
        <v>2905</v>
      </c>
      <c r="AJ1529" s="13">
        <f>Table13[[#This Row],[NumDealsPurchases]]/Table13[[#This Row],[Total Number of Purchases]]*100</f>
        <v>5.8823529411764701</v>
      </c>
      <c r="AK1529">
        <f>6-ROUNDUP(_xlfn.PERCENTRANK.INC(Table13[Recency],Table13[[#This Row],[Recency]])*5, 0)</f>
        <v>1</v>
      </c>
      <c r="AL1529" s="15">
        <f>ROUNDUP(_xlfn.PERCENTRANK.INC(Table13[Total Number of Purchases],Table13[[#This Row],[Total Number of Purchases]])*5,0)</f>
        <v>5</v>
      </c>
      <c r="AM1529" s="15">
        <f>ROUNDUP(_xlfn.PERCENTRANK.INC(Table13[Total Spend],Table13[[#This Row],[Total Spend]])*5,0)</f>
        <v>5</v>
      </c>
      <c r="AN1529" s="15" t="str">
        <f>Table13[[#This Row],[Recency Score]]&amp;Table13[[#This Row],[Frequency Score]]&amp;Table13[[#This Row],[Monetary Score]]</f>
        <v>155</v>
      </c>
      <c r="AO1529" s="15" t="str">
        <f>IF(AN1529="555","Champions",
IF(AND(LEFT(AN1529,1)="5", MID(AN1529,2,1)&gt;="3"),"Loyal Customers",
IF(MID(AN1529,2,1)="5","Frequent Buyers",
IF(RIGHT(AN1529,1)="5","Big Spenders",
IF(LEFT(AN1529,1)="4","Potential Loyalists",
IF(LEFT(AN1529,1)="3","Needs Attention",
IF(LEFT(AN1529,1)="2","About to Sleep",
IF(LEFT(AN1529,1)="1","Lost",
IF(LEFT(AN1529,1)&lt;="2","At Risk","Others")))))))))</f>
        <v>Frequent Buyers</v>
      </c>
    </row>
    <row r="1530" spans="1:41" x14ac:dyDescent="0.3">
      <c r="A1530">
        <v>4127</v>
      </c>
      <c r="B1530">
        <v>1967</v>
      </c>
      <c r="C1530" t="s">
        <v>37</v>
      </c>
      <c r="D1530" t="s">
        <v>33</v>
      </c>
      <c r="E1530">
        <v>77766</v>
      </c>
      <c r="F1530">
        <v>0</v>
      </c>
      <c r="G1530">
        <v>1</v>
      </c>
      <c r="H1530" s="1">
        <v>41327</v>
      </c>
      <c r="I1530">
        <v>97</v>
      </c>
      <c r="J1530">
        <v>1004</v>
      </c>
      <c r="K1530">
        <v>59</v>
      </c>
      <c r="L1530">
        <v>265</v>
      </c>
      <c r="M1530">
        <v>115</v>
      </c>
      <c r="N1530">
        <v>59</v>
      </c>
      <c r="O1530">
        <v>27</v>
      </c>
      <c r="P1530">
        <v>2</v>
      </c>
      <c r="Q1530">
        <v>11</v>
      </c>
      <c r="R1530">
        <v>10</v>
      </c>
      <c r="S1530">
        <v>11</v>
      </c>
      <c r="T1530">
        <v>6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1</v>
      </c>
      <c r="AA1530">
        <v>0</v>
      </c>
      <c r="AB1530" t="s">
        <v>30</v>
      </c>
      <c r="AC1530" s="13">
        <f>SUM(Table13[[#This Row],[MntWines]:[MntGoldProds]])</f>
        <v>1529</v>
      </c>
      <c r="AD1530" s="13">
        <f>AVERAGE(Table13[[#This Row],[MntWines]:[MntGoldProds]])</f>
        <v>254.83333333333334</v>
      </c>
      <c r="AG1530">
        <f>SUM(Table13[[#This Row],[NumDealsPurchases]:[NumStorePurchases]])</f>
        <v>34</v>
      </c>
      <c r="AH1530" s="14">
        <f>44232-Table13[[#This Row],[Dt_Customer]]</f>
        <v>2905</v>
      </c>
      <c r="AJ1530" s="13">
        <f>Table13[[#This Row],[NumDealsPurchases]]/Table13[[#This Row],[Total Number of Purchases]]*100</f>
        <v>5.8823529411764701</v>
      </c>
      <c r="AK1530">
        <f>6-ROUNDUP(_xlfn.PERCENTRANK.INC(Table13[Recency],Table13[[#This Row],[Recency]])*5, 0)</f>
        <v>1</v>
      </c>
      <c r="AL1530" s="15">
        <f>ROUNDUP(_xlfn.PERCENTRANK.INC(Table13[Total Number of Purchases],Table13[[#This Row],[Total Number of Purchases]])*5,0)</f>
        <v>5</v>
      </c>
      <c r="AM1530" s="15">
        <f>ROUNDUP(_xlfn.PERCENTRANK.INC(Table13[Total Spend],Table13[[#This Row],[Total Spend]])*5,0)</f>
        <v>5</v>
      </c>
      <c r="AN1530" s="15" t="str">
        <f>Table13[[#This Row],[Recency Score]]&amp;Table13[[#This Row],[Frequency Score]]&amp;Table13[[#This Row],[Monetary Score]]</f>
        <v>155</v>
      </c>
      <c r="AO1530" s="15" t="str">
        <f>IF(AN1530="555","Champions",
IF(AND(LEFT(AN1530,1)="5", MID(AN1530,2,1)&gt;="3"),"Loyal Customers",
IF(MID(AN1530,2,1)="5","Frequent Buyers",
IF(RIGHT(AN1530,1)="5","Big Spenders",
IF(LEFT(AN1530,1)="4","Potential Loyalists",
IF(LEFT(AN1530,1)="3","Needs Attention",
IF(LEFT(AN1530,1)="2","About to Sleep",
IF(LEFT(AN1530,1)="1","Lost",
IF(LEFT(AN1530,1)&lt;="2","At Risk","Others")))))))))</f>
        <v>Frequent Buyers</v>
      </c>
    </row>
    <row r="1531" spans="1:41" x14ac:dyDescent="0.3">
      <c r="A1531">
        <v>1012</v>
      </c>
      <c r="B1531">
        <v>1952</v>
      </c>
      <c r="C1531" t="s">
        <v>28</v>
      </c>
      <c r="D1531" t="s">
        <v>31</v>
      </c>
      <c r="E1531">
        <v>61823</v>
      </c>
      <c r="F1531">
        <v>0</v>
      </c>
      <c r="G1531">
        <v>1</v>
      </c>
      <c r="H1531" s="1">
        <v>41323</v>
      </c>
      <c r="I1531">
        <v>26</v>
      </c>
      <c r="J1531">
        <v>523</v>
      </c>
      <c r="K1531">
        <v>7</v>
      </c>
      <c r="L1531">
        <v>134</v>
      </c>
      <c r="M1531">
        <v>37</v>
      </c>
      <c r="N1531">
        <v>14</v>
      </c>
      <c r="O1531">
        <v>169</v>
      </c>
      <c r="P1531">
        <v>4</v>
      </c>
      <c r="Q1531">
        <v>8</v>
      </c>
      <c r="R1531">
        <v>2</v>
      </c>
      <c r="S1531">
        <v>10</v>
      </c>
      <c r="T1531">
        <v>7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 t="s">
        <v>36</v>
      </c>
      <c r="AC1531" s="13">
        <f>SUM(Table13[[#This Row],[MntWines]:[MntGoldProds]])</f>
        <v>884</v>
      </c>
      <c r="AD1531" s="13">
        <f>AVERAGE(Table13[[#This Row],[MntWines]:[MntGoldProds]])</f>
        <v>147.33333333333334</v>
      </c>
      <c r="AG1531">
        <f>SUM(Table13[[#This Row],[NumDealsPurchases]:[NumStorePurchases]])</f>
        <v>24</v>
      </c>
      <c r="AH1531" s="14">
        <f>44232-Table13[[#This Row],[Dt_Customer]]</f>
        <v>2909</v>
      </c>
      <c r="AJ1531" s="13">
        <f>Table13[[#This Row],[NumDealsPurchases]]/Table13[[#This Row],[Total Number of Purchases]]*100</f>
        <v>16.666666666666664</v>
      </c>
      <c r="AK1531">
        <f>6-ROUNDUP(_xlfn.PERCENTRANK.INC(Table13[Recency],Table13[[#This Row],[Recency]])*5, 0)</f>
        <v>4</v>
      </c>
      <c r="AL1531" s="15">
        <f>ROUNDUP(_xlfn.PERCENTRANK.INC(Table13[Total Number of Purchases],Table13[[#This Row],[Total Number of Purchases]])*5,0)</f>
        <v>5</v>
      </c>
      <c r="AM1531" s="15">
        <f>ROUNDUP(_xlfn.PERCENTRANK.INC(Table13[Total Spend],Table13[[#This Row],[Total Spend]])*5,0)</f>
        <v>4</v>
      </c>
      <c r="AN1531" s="15" t="str">
        <f>Table13[[#This Row],[Recency Score]]&amp;Table13[[#This Row],[Frequency Score]]&amp;Table13[[#This Row],[Monetary Score]]</f>
        <v>454</v>
      </c>
      <c r="AO1531" s="15" t="str">
        <f>IF(AN1531="555","Champions",
IF(AND(LEFT(AN1531,1)="5", MID(AN1531,2,1)&gt;="3"),"Loyal Customers",
IF(MID(AN1531,2,1)="5","Frequent Buyers",
IF(RIGHT(AN1531,1)="5","Big Spenders",
IF(LEFT(AN1531,1)="4","Potential Loyalists",
IF(LEFT(AN1531,1)="3","Needs Attention",
IF(LEFT(AN1531,1)="2","About to Sleep",
IF(LEFT(AN1531,1)="1","Lost",
IF(LEFT(AN1531,1)&lt;="2","At Risk","Others")))))))))</f>
        <v>Frequent Buyers</v>
      </c>
    </row>
    <row r="1532" spans="1:41" x14ac:dyDescent="0.3">
      <c r="A1532">
        <v>178</v>
      </c>
      <c r="B1532">
        <v>1956</v>
      </c>
      <c r="C1532" t="s">
        <v>28</v>
      </c>
      <c r="D1532" t="s">
        <v>33</v>
      </c>
      <c r="E1532">
        <v>62503</v>
      </c>
      <c r="F1532">
        <v>0</v>
      </c>
      <c r="G1532">
        <v>1</v>
      </c>
      <c r="H1532" s="1">
        <v>41323</v>
      </c>
      <c r="I1532">
        <v>40</v>
      </c>
      <c r="J1532">
        <v>478</v>
      </c>
      <c r="K1532">
        <v>0</v>
      </c>
      <c r="L1532">
        <v>193</v>
      </c>
      <c r="M1532">
        <v>110</v>
      </c>
      <c r="N1532">
        <v>75</v>
      </c>
      <c r="O1532">
        <v>117</v>
      </c>
      <c r="P1532">
        <v>4</v>
      </c>
      <c r="Q1532">
        <v>8</v>
      </c>
      <c r="R1532">
        <v>3</v>
      </c>
      <c r="S1532">
        <v>11</v>
      </c>
      <c r="T1532">
        <v>5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t="s">
        <v>30</v>
      </c>
      <c r="AC1532" s="13">
        <f>SUM(Table13[[#This Row],[MntWines]:[MntGoldProds]])</f>
        <v>973</v>
      </c>
      <c r="AD1532" s="13">
        <f>AVERAGE(Table13[[#This Row],[MntWines]:[MntGoldProds]])</f>
        <v>162.16666666666666</v>
      </c>
      <c r="AG1532">
        <f>SUM(Table13[[#This Row],[NumDealsPurchases]:[NumStorePurchases]])</f>
        <v>26</v>
      </c>
      <c r="AH1532" s="14">
        <f>44232-Table13[[#This Row],[Dt_Customer]]</f>
        <v>2909</v>
      </c>
      <c r="AJ1532" s="13">
        <f>Table13[[#This Row],[NumDealsPurchases]]/Table13[[#This Row],[Total Number of Purchases]]*100</f>
        <v>15.384615384615385</v>
      </c>
      <c r="AK1532">
        <f>6-ROUNDUP(_xlfn.PERCENTRANK.INC(Table13[Recency],Table13[[#This Row],[Recency]])*5, 0)</f>
        <v>3</v>
      </c>
      <c r="AL1532" s="15">
        <f>ROUNDUP(_xlfn.PERCENTRANK.INC(Table13[Total Number of Purchases],Table13[[#This Row],[Total Number of Purchases]])*5,0)</f>
        <v>5</v>
      </c>
      <c r="AM1532" s="15">
        <f>ROUNDUP(_xlfn.PERCENTRANK.INC(Table13[Total Spend],Table13[[#This Row],[Total Spend]])*5,0)</f>
        <v>4</v>
      </c>
      <c r="AN1532" s="15" t="str">
        <f>Table13[[#This Row],[Recency Score]]&amp;Table13[[#This Row],[Frequency Score]]&amp;Table13[[#This Row],[Monetary Score]]</f>
        <v>354</v>
      </c>
      <c r="AO1532" s="15" t="str">
        <f>IF(AN1532="555","Champions",
IF(AND(LEFT(AN1532,1)="5", MID(AN1532,2,1)&gt;="3"),"Loyal Customers",
IF(MID(AN1532,2,1)="5","Frequent Buyers",
IF(RIGHT(AN1532,1)="5","Big Spenders",
IF(LEFT(AN1532,1)="4","Potential Loyalists",
IF(LEFT(AN1532,1)="3","Needs Attention",
IF(LEFT(AN1532,1)="2","About to Sleep",
IF(LEFT(AN1532,1)="1","Lost",
IF(LEFT(AN1532,1)&lt;="2","At Risk","Others")))))))))</f>
        <v>Frequent Buyers</v>
      </c>
    </row>
    <row r="1533" spans="1:41" x14ac:dyDescent="0.3">
      <c r="A1533">
        <v>10092</v>
      </c>
      <c r="B1533">
        <v>1954</v>
      </c>
      <c r="C1533" t="s">
        <v>28</v>
      </c>
      <c r="D1533" t="s">
        <v>29</v>
      </c>
      <c r="E1533">
        <v>70044</v>
      </c>
      <c r="F1533">
        <v>0</v>
      </c>
      <c r="G1533">
        <v>1</v>
      </c>
      <c r="H1533" s="1">
        <v>41323</v>
      </c>
      <c r="I1533">
        <v>46</v>
      </c>
      <c r="J1533">
        <v>1073</v>
      </c>
      <c r="K1533">
        <v>0</v>
      </c>
      <c r="L1533">
        <v>250</v>
      </c>
      <c r="M1533">
        <v>153</v>
      </c>
      <c r="N1533">
        <v>14</v>
      </c>
      <c r="O1533">
        <v>14</v>
      </c>
      <c r="P1533">
        <v>4</v>
      </c>
      <c r="Q1533">
        <v>7</v>
      </c>
      <c r="R1533">
        <v>10</v>
      </c>
      <c r="S1533">
        <v>5</v>
      </c>
      <c r="T1533">
        <v>5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 t="s">
        <v>30</v>
      </c>
      <c r="AC1533" s="13">
        <f>SUM(Table13[[#This Row],[MntWines]:[MntGoldProds]])</f>
        <v>1504</v>
      </c>
      <c r="AD1533" s="13">
        <f>AVERAGE(Table13[[#This Row],[MntWines]:[MntGoldProds]])</f>
        <v>250.66666666666666</v>
      </c>
      <c r="AG1533">
        <f>SUM(Table13[[#This Row],[NumDealsPurchases]:[NumStorePurchases]])</f>
        <v>26</v>
      </c>
      <c r="AH1533" s="14">
        <f>44232-Table13[[#This Row],[Dt_Customer]]</f>
        <v>2909</v>
      </c>
      <c r="AJ1533" s="13">
        <f>Table13[[#This Row],[NumDealsPurchases]]/Table13[[#This Row],[Total Number of Purchases]]*100</f>
        <v>15.384615384615385</v>
      </c>
      <c r="AK1533">
        <f>6-ROUNDUP(_xlfn.PERCENTRANK.INC(Table13[Recency],Table13[[#This Row],[Recency]])*5, 0)</f>
        <v>3</v>
      </c>
      <c r="AL1533" s="15">
        <f>ROUNDUP(_xlfn.PERCENTRANK.INC(Table13[Total Number of Purchases],Table13[[#This Row],[Total Number of Purchases]])*5,0)</f>
        <v>5</v>
      </c>
      <c r="AM1533" s="15">
        <f>ROUNDUP(_xlfn.PERCENTRANK.INC(Table13[Total Spend],Table13[[#This Row],[Total Spend]])*5,0)</f>
        <v>5</v>
      </c>
      <c r="AN1533" s="15" t="str">
        <f>Table13[[#This Row],[Recency Score]]&amp;Table13[[#This Row],[Frequency Score]]&amp;Table13[[#This Row],[Monetary Score]]</f>
        <v>355</v>
      </c>
      <c r="AO1533" s="15" t="str">
        <f>IF(AN1533="555","Champions",
IF(AND(LEFT(AN1533,1)="5", MID(AN1533,2,1)&gt;="3"),"Loyal Customers",
IF(MID(AN1533,2,1)="5","Frequent Buyers",
IF(RIGHT(AN1533,1)="5","Big Spenders",
IF(LEFT(AN1533,1)="4","Potential Loyalists",
IF(LEFT(AN1533,1)="3","Needs Attention",
IF(LEFT(AN1533,1)="2","About to Sleep",
IF(LEFT(AN1533,1)="1","Lost",
IF(LEFT(AN1533,1)&lt;="2","At Risk","Others")))))))))</f>
        <v>Frequent Buyers</v>
      </c>
    </row>
    <row r="1534" spans="1:41" x14ac:dyDescent="0.3">
      <c r="A1534">
        <v>3828</v>
      </c>
      <c r="B1534">
        <v>1951</v>
      </c>
      <c r="C1534" t="s">
        <v>28</v>
      </c>
      <c r="D1534" t="s">
        <v>33</v>
      </c>
      <c r="E1534">
        <v>71107</v>
      </c>
      <c r="F1534">
        <v>0</v>
      </c>
      <c r="G1534">
        <v>1</v>
      </c>
      <c r="H1534" s="1">
        <v>41322</v>
      </c>
      <c r="I1534">
        <v>61</v>
      </c>
      <c r="J1534">
        <v>533</v>
      </c>
      <c r="K1534">
        <v>10</v>
      </c>
      <c r="L1534">
        <v>217</v>
      </c>
      <c r="M1534">
        <v>198</v>
      </c>
      <c r="N1534">
        <v>174</v>
      </c>
      <c r="O1534">
        <v>195</v>
      </c>
      <c r="P1534">
        <v>2</v>
      </c>
      <c r="Q1534">
        <v>7</v>
      </c>
      <c r="R1534">
        <v>6</v>
      </c>
      <c r="S1534">
        <v>13</v>
      </c>
      <c r="T1534">
        <v>4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 t="s">
        <v>30</v>
      </c>
      <c r="AC1534" s="13">
        <f>SUM(Table13[[#This Row],[MntWines]:[MntGoldProds]])</f>
        <v>1327</v>
      </c>
      <c r="AD1534" s="13">
        <f>AVERAGE(Table13[[#This Row],[MntWines]:[MntGoldProds]])</f>
        <v>221.16666666666666</v>
      </c>
      <c r="AG1534">
        <f>SUM(Table13[[#This Row],[NumDealsPurchases]:[NumStorePurchases]])</f>
        <v>28</v>
      </c>
      <c r="AH1534" s="14">
        <f>44232-Table13[[#This Row],[Dt_Customer]]</f>
        <v>2910</v>
      </c>
      <c r="AJ1534" s="13">
        <f>Table13[[#This Row],[NumDealsPurchases]]/Table13[[#This Row],[Total Number of Purchases]]*100</f>
        <v>7.1428571428571423</v>
      </c>
      <c r="AK1534">
        <f>6-ROUNDUP(_xlfn.PERCENTRANK.INC(Table13[Recency],Table13[[#This Row],[Recency]])*5, 0)</f>
        <v>2</v>
      </c>
      <c r="AL1534" s="15">
        <f>ROUNDUP(_xlfn.PERCENTRANK.INC(Table13[Total Number of Purchases],Table13[[#This Row],[Total Number of Purchases]])*5,0)</f>
        <v>5</v>
      </c>
      <c r="AM1534" s="15">
        <f>ROUNDUP(_xlfn.PERCENTRANK.INC(Table13[Total Spend],Table13[[#This Row],[Total Spend]])*5,0)</f>
        <v>5</v>
      </c>
      <c r="AN1534" s="15" t="str">
        <f>Table13[[#This Row],[Recency Score]]&amp;Table13[[#This Row],[Frequency Score]]&amp;Table13[[#This Row],[Monetary Score]]</f>
        <v>255</v>
      </c>
      <c r="AO1534" s="15" t="str">
        <f>IF(AN1534="555","Champions",
IF(AND(LEFT(AN1534,1)="5", MID(AN1534,2,1)&gt;="3"),"Loyal Customers",
IF(MID(AN1534,2,1)="5","Frequent Buyers",
IF(RIGHT(AN1534,1)="5","Big Spenders",
IF(LEFT(AN1534,1)="4","Potential Loyalists",
IF(LEFT(AN1534,1)="3","Needs Attention",
IF(LEFT(AN1534,1)="2","About to Sleep",
IF(LEFT(AN1534,1)="1","Lost",
IF(LEFT(AN1534,1)&lt;="2","At Risk","Others")))))))))</f>
        <v>Frequent Buyers</v>
      </c>
    </row>
    <row r="1535" spans="1:41" x14ac:dyDescent="0.3">
      <c r="A1535">
        <v>7129</v>
      </c>
      <c r="B1535">
        <v>1962</v>
      </c>
      <c r="C1535" t="s">
        <v>37</v>
      </c>
      <c r="D1535" t="s">
        <v>33</v>
      </c>
      <c r="E1535">
        <v>54693</v>
      </c>
      <c r="F1535">
        <v>0</v>
      </c>
      <c r="G1535">
        <v>1</v>
      </c>
      <c r="H1535" s="1">
        <v>41322</v>
      </c>
      <c r="I1535">
        <v>72</v>
      </c>
      <c r="J1535">
        <v>686</v>
      </c>
      <c r="K1535">
        <v>17</v>
      </c>
      <c r="L1535">
        <v>142</v>
      </c>
      <c r="M1535">
        <v>23</v>
      </c>
      <c r="N1535">
        <v>26</v>
      </c>
      <c r="O1535">
        <v>35</v>
      </c>
      <c r="P1535">
        <v>8</v>
      </c>
      <c r="Q1535">
        <v>6</v>
      </c>
      <c r="R1535">
        <v>4</v>
      </c>
      <c r="S1535">
        <v>13</v>
      </c>
      <c r="T1535">
        <v>6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t="s">
        <v>30</v>
      </c>
      <c r="AC1535" s="13">
        <f>SUM(Table13[[#This Row],[MntWines]:[MntGoldProds]])</f>
        <v>929</v>
      </c>
      <c r="AD1535" s="13">
        <f>AVERAGE(Table13[[#This Row],[MntWines]:[MntGoldProds]])</f>
        <v>154.83333333333334</v>
      </c>
      <c r="AG1535">
        <f>SUM(Table13[[#This Row],[NumDealsPurchases]:[NumStorePurchases]])</f>
        <v>31</v>
      </c>
      <c r="AH1535" s="14">
        <f>44232-Table13[[#This Row],[Dt_Customer]]</f>
        <v>2910</v>
      </c>
      <c r="AJ1535" s="13">
        <f>Table13[[#This Row],[NumDealsPurchases]]/Table13[[#This Row],[Total Number of Purchases]]*100</f>
        <v>25.806451612903224</v>
      </c>
      <c r="AK1535">
        <f>6-ROUNDUP(_xlfn.PERCENTRANK.INC(Table13[Recency],Table13[[#This Row],[Recency]])*5, 0)</f>
        <v>2</v>
      </c>
      <c r="AL1535" s="15">
        <f>ROUNDUP(_xlfn.PERCENTRANK.INC(Table13[Total Number of Purchases],Table13[[#This Row],[Total Number of Purchases]])*5,0)</f>
        <v>5</v>
      </c>
      <c r="AM1535" s="15">
        <f>ROUNDUP(_xlfn.PERCENTRANK.INC(Table13[Total Spend],Table13[[#This Row],[Total Spend]])*5,0)</f>
        <v>4</v>
      </c>
      <c r="AN1535" s="15" t="str">
        <f>Table13[[#This Row],[Recency Score]]&amp;Table13[[#This Row],[Frequency Score]]&amp;Table13[[#This Row],[Monetary Score]]</f>
        <v>254</v>
      </c>
      <c r="AO1535" s="15" t="str">
        <f>IF(AN1535="555","Champions",
IF(AND(LEFT(AN1535,1)="5", MID(AN1535,2,1)&gt;="3"),"Loyal Customers",
IF(MID(AN1535,2,1)="5","Frequent Buyers",
IF(RIGHT(AN1535,1)="5","Big Spenders",
IF(LEFT(AN1535,1)="4","Potential Loyalists",
IF(LEFT(AN1535,1)="3","Needs Attention",
IF(LEFT(AN1535,1)="2","About to Sleep",
IF(LEFT(AN1535,1)="1","Lost",
IF(LEFT(AN1535,1)&lt;="2","At Risk","Others")))))))))</f>
        <v>Frequent Buyers</v>
      </c>
    </row>
    <row r="1536" spans="1:41" x14ac:dyDescent="0.3">
      <c r="A1536">
        <v>2807</v>
      </c>
      <c r="B1536">
        <v>1969</v>
      </c>
      <c r="C1536" t="s">
        <v>28</v>
      </c>
      <c r="D1536" t="s">
        <v>33</v>
      </c>
      <c r="E1536">
        <v>56796</v>
      </c>
      <c r="F1536">
        <v>0</v>
      </c>
      <c r="G1536">
        <v>1</v>
      </c>
      <c r="H1536" s="1">
        <v>41321</v>
      </c>
      <c r="I1536">
        <v>24</v>
      </c>
      <c r="J1536">
        <v>656</v>
      </c>
      <c r="K1536">
        <v>38</v>
      </c>
      <c r="L1536">
        <v>161</v>
      </c>
      <c r="M1536">
        <v>62</v>
      </c>
      <c r="N1536">
        <v>47</v>
      </c>
      <c r="O1536">
        <v>37</v>
      </c>
      <c r="P1536">
        <v>3</v>
      </c>
      <c r="Q1536">
        <v>8</v>
      </c>
      <c r="R1536">
        <v>9</v>
      </c>
      <c r="S1536">
        <v>7</v>
      </c>
      <c r="T1536">
        <v>7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 t="s">
        <v>30</v>
      </c>
      <c r="AC1536" s="13">
        <f>SUM(Table13[[#This Row],[MntWines]:[MntGoldProds]])</f>
        <v>1001</v>
      </c>
      <c r="AD1536" s="13">
        <f>AVERAGE(Table13[[#This Row],[MntWines]:[MntGoldProds]])</f>
        <v>166.83333333333334</v>
      </c>
      <c r="AG1536">
        <f>SUM(Table13[[#This Row],[NumDealsPurchases]:[NumStorePurchases]])</f>
        <v>27</v>
      </c>
      <c r="AH1536" s="14">
        <f>44232-Table13[[#This Row],[Dt_Customer]]</f>
        <v>2911</v>
      </c>
      <c r="AJ1536" s="13">
        <f>Table13[[#This Row],[NumDealsPurchases]]/Table13[[#This Row],[Total Number of Purchases]]*100</f>
        <v>11.111111111111111</v>
      </c>
      <c r="AK1536">
        <f>6-ROUNDUP(_xlfn.PERCENTRANK.INC(Table13[Recency],Table13[[#This Row],[Recency]])*5, 0)</f>
        <v>4</v>
      </c>
      <c r="AL1536" s="15">
        <f>ROUNDUP(_xlfn.PERCENTRANK.INC(Table13[Total Number of Purchases],Table13[[#This Row],[Total Number of Purchases]])*5,0)</f>
        <v>5</v>
      </c>
      <c r="AM1536" s="15">
        <f>ROUNDUP(_xlfn.PERCENTRANK.INC(Table13[Total Spend],Table13[[#This Row],[Total Spend]])*5,0)</f>
        <v>4</v>
      </c>
      <c r="AN1536" s="15" t="str">
        <f>Table13[[#This Row],[Recency Score]]&amp;Table13[[#This Row],[Frequency Score]]&amp;Table13[[#This Row],[Monetary Score]]</f>
        <v>454</v>
      </c>
      <c r="AO1536" s="15" t="str">
        <f>IF(AN1536="555","Champions",
IF(AND(LEFT(AN1536,1)="5", MID(AN1536,2,1)&gt;="3"),"Loyal Customers",
IF(MID(AN1536,2,1)="5","Frequent Buyers",
IF(RIGHT(AN1536,1)="5","Big Spenders",
IF(LEFT(AN1536,1)="4","Potential Loyalists",
IF(LEFT(AN1536,1)="3","Needs Attention",
IF(LEFT(AN1536,1)="2","About to Sleep",
IF(LEFT(AN1536,1)="1","Lost",
IF(LEFT(AN1536,1)&lt;="2","At Risk","Others")))))))))</f>
        <v>Frequent Buyers</v>
      </c>
    </row>
    <row r="1537" spans="1:41" x14ac:dyDescent="0.3">
      <c r="A1537">
        <v>1052</v>
      </c>
      <c r="B1537">
        <v>1969</v>
      </c>
      <c r="C1537" t="s">
        <v>28</v>
      </c>
      <c r="D1537" t="s">
        <v>33</v>
      </c>
      <c r="E1537">
        <v>56796</v>
      </c>
      <c r="F1537">
        <v>0</v>
      </c>
      <c r="G1537">
        <v>1</v>
      </c>
      <c r="H1537" s="1">
        <v>41321</v>
      </c>
      <c r="I1537">
        <v>24</v>
      </c>
      <c r="J1537">
        <v>656</v>
      </c>
      <c r="K1537">
        <v>38</v>
      </c>
      <c r="L1537">
        <v>161</v>
      </c>
      <c r="M1537">
        <v>62</v>
      </c>
      <c r="N1537">
        <v>47</v>
      </c>
      <c r="O1537">
        <v>37</v>
      </c>
      <c r="P1537">
        <v>3</v>
      </c>
      <c r="Q1537">
        <v>8</v>
      </c>
      <c r="R1537">
        <v>9</v>
      </c>
      <c r="S1537">
        <v>7</v>
      </c>
      <c r="T1537">
        <v>7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 t="s">
        <v>36</v>
      </c>
      <c r="AC1537" s="13">
        <f>SUM(Table13[[#This Row],[MntWines]:[MntGoldProds]])</f>
        <v>1001</v>
      </c>
      <c r="AD1537" s="13">
        <f>AVERAGE(Table13[[#This Row],[MntWines]:[MntGoldProds]])</f>
        <v>166.83333333333334</v>
      </c>
      <c r="AG1537">
        <f>SUM(Table13[[#This Row],[NumDealsPurchases]:[NumStorePurchases]])</f>
        <v>27</v>
      </c>
      <c r="AH1537" s="14">
        <f>44232-Table13[[#This Row],[Dt_Customer]]</f>
        <v>2911</v>
      </c>
      <c r="AJ1537" s="13">
        <f>Table13[[#This Row],[NumDealsPurchases]]/Table13[[#This Row],[Total Number of Purchases]]*100</f>
        <v>11.111111111111111</v>
      </c>
      <c r="AK1537">
        <f>6-ROUNDUP(_xlfn.PERCENTRANK.INC(Table13[Recency],Table13[[#This Row],[Recency]])*5, 0)</f>
        <v>4</v>
      </c>
      <c r="AL1537" s="15">
        <f>ROUNDUP(_xlfn.PERCENTRANK.INC(Table13[Total Number of Purchases],Table13[[#This Row],[Total Number of Purchases]])*5,0)</f>
        <v>5</v>
      </c>
      <c r="AM1537" s="15">
        <f>ROUNDUP(_xlfn.PERCENTRANK.INC(Table13[Total Spend],Table13[[#This Row],[Total Spend]])*5,0)</f>
        <v>4</v>
      </c>
      <c r="AN1537" s="15" t="str">
        <f>Table13[[#This Row],[Recency Score]]&amp;Table13[[#This Row],[Frequency Score]]&amp;Table13[[#This Row],[Monetary Score]]</f>
        <v>454</v>
      </c>
      <c r="AO1537" s="15" t="str">
        <f>IF(AN1537="555","Champions",
IF(AND(LEFT(AN1537,1)="5", MID(AN1537,2,1)&gt;="3"),"Loyal Customers",
IF(MID(AN1537,2,1)="5","Frequent Buyers",
IF(RIGHT(AN1537,1)="5","Big Spenders",
IF(LEFT(AN1537,1)="4","Potential Loyalists",
IF(LEFT(AN1537,1)="3","Needs Attention",
IF(LEFT(AN1537,1)="2","About to Sleep",
IF(LEFT(AN1537,1)="1","Lost",
IF(LEFT(AN1537,1)&lt;="2","At Risk","Others")))))))))</f>
        <v>Frequent Buyers</v>
      </c>
    </row>
    <row r="1538" spans="1:41" x14ac:dyDescent="0.3">
      <c r="A1538">
        <v>4837</v>
      </c>
      <c r="B1538">
        <v>1965</v>
      </c>
      <c r="C1538" t="s">
        <v>37</v>
      </c>
      <c r="D1538" t="s">
        <v>33</v>
      </c>
      <c r="E1538">
        <v>71322</v>
      </c>
      <c r="F1538">
        <v>0</v>
      </c>
      <c r="G1538">
        <v>1</v>
      </c>
      <c r="H1538" s="1">
        <v>41321</v>
      </c>
      <c r="I1538">
        <v>57</v>
      </c>
      <c r="J1538">
        <v>753</v>
      </c>
      <c r="K1538">
        <v>43</v>
      </c>
      <c r="L1538">
        <v>226</v>
      </c>
      <c r="M1538">
        <v>69</v>
      </c>
      <c r="N1538">
        <v>10</v>
      </c>
      <c r="O1538">
        <v>204</v>
      </c>
      <c r="P1538">
        <v>2</v>
      </c>
      <c r="Q1538">
        <v>8</v>
      </c>
      <c r="R1538">
        <v>5</v>
      </c>
      <c r="S1538">
        <v>13</v>
      </c>
      <c r="T1538">
        <v>4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 t="s">
        <v>30</v>
      </c>
      <c r="AC1538" s="13">
        <f>SUM(Table13[[#This Row],[MntWines]:[MntGoldProds]])</f>
        <v>1305</v>
      </c>
      <c r="AD1538" s="13">
        <f>AVERAGE(Table13[[#This Row],[MntWines]:[MntGoldProds]])</f>
        <v>217.5</v>
      </c>
      <c r="AG1538">
        <f>SUM(Table13[[#This Row],[NumDealsPurchases]:[NumStorePurchases]])</f>
        <v>28</v>
      </c>
      <c r="AH1538" s="14">
        <f>44232-Table13[[#This Row],[Dt_Customer]]</f>
        <v>2911</v>
      </c>
      <c r="AJ1538" s="13">
        <f>Table13[[#This Row],[NumDealsPurchases]]/Table13[[#This Row],[Total Number of Purchases]]*100</f>
        <v>7.1428571428571423</v>
      </c>
      <c r="AK1538">
        <f>6-ROUNDUP(_xlfn.PERCENTRANK.INC(Table13[Recency],Table13[[#This Row],[Recency]])*5, 0)</f>
        <v>3</v>
      </c>
      <c r="AL1538" s="15">
        <f>ROUNDUP(_xlfn.PERCENTRANK.INC(Table13[Total Number of Purchases],Table13[[#This Row],[Total Number of Purchases]])*5,0)</f>
        <v>5</v>
      </c>
      <c r="AM1538" s="15">
        <f>ROUNDUP(_xlfn.PERCENTRANK.INC(Table13[Total Spend],Table13[[#This Row],[Total Spend]])*5,0)</f>
        <v>5</v>
      </c>
      <c r="AN1538" s="15" t="str">
        <f>Table13[[#This Row],[Recency Score]]&amp;Table13[[#This Row],[Frequency Score]]&amp;Table13[[#This Row],[Monetary Score]]</f>
        <v>355</v>
      </c>
      <c r="AO1538" s="15" t="str">
        <f>IF(AN1538="555","Champions",
IF(AND(LEFT(AN1538,1)="5", MID(AN1538,2,1)&gt;="3"),"Loyal Customers",
IF(MID(AN1538,2,1)="5","Frequent Buyers",
IF(RIGHT(AN1538,1)="5","Big Spenders",
IF(LEFT(AN1538,1)="4","Potential Loyalists",
IF(LEFT(AN1538,1)="3","Needs Attention",
IF(LEFT(AN1538,1)="2","About to Sleep",
IF(LEFT(AN1538,1)="1","Lost",
IF(LEFT(AN1538,1)&lt;="2","At Risk","Others")))))))))</f>
        <v>Frequent Buyers</v>
      </c>
    </row>
    <row r="1539" spans="1:41" x14ac:dyDescent="0.3">
      <c r="A1539">
        <v>4475</v>
      </c>
      <c r="B1539">
        <v>1949</v>
      </c>
      <c r="C1539" t="s">
        <v>37</v>
      </c>
      <c r="D1539" t="s">
        <v>33</v>
      </c>
      <c r="E1539">
        <v>69098</v>
      </c>
      <c r="F1539">
        <v>0</v>
      </c>
      <c r="G1539">
        <v>0</v>
      </c>
      <c r="H1539" s="1">
        <v>41321</v>
      </c>
      <c r="I1539">
        <v>82</v>
      </c>
      <c r="J1539">
        <v>1315</v>
      </c>
      <c r="K1539">
        <v>22</v>
      </c>
      <c r="L1539">
        <v>780</v>
      </c>
      <c r="M1539">
        <v>145</v>
      </c>
      <c r="N1539">
        <v>0</v>
      </c>
      <c r="O1539">
        <v>178</v>
      </c>
      <c r="P1539">
        <v>1</v>
      </c>
      <c r="Q1539">
        <v>7</v>
      </c>
      <c r="R1539">
        <v>8</v>
      </c>
      <c r="S1539">
        <v>9</v>
      </c>
      <c r="T1539">
        <v>5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 t="s">
        <v>30</v>
      </c>
      <c r="AC1539" s="13">
        <f>SUM(Table13[[#This Row],[MntWines]:[MntGoldProds]])</f>
        <v>2440</v>
      </c>
      <c r="AD1539" s="13">
        <f>AVERAGE(Table13[[#This Row],[MntWines]:[MntGoldProds]])</f>
        <v>406.66666666666669</v>
      </c>
      <c r="AG1539">
        <f>SUM(Table13[[#This Row],[NumDealsPurchases]:[NumStorePurchases]])</f>
        <v>25</v>
      </c>
      <c r="AH1539" s="14">
        <f>44232-Table13[[#This Row],[Dt_Customer]]</f>
        <v>2911</v>
      </c>
      <c r="AJ1539" s="13">
        <f>Table13[[#This Row],[NumDealsPurchases]]/Table13[[#This Row],[Total Number of Purchases]]*100</f>
        <v>4</v>
      </c>
      <c r="AK1539">
        <f>6-ROUNDUP(_xlfn.PERCENTRANK.INC(Table13[Recency],Table13[[#This Row],[Recency]])*5, 0)</f>
        <v>1</v>
      </c>
      <c r="AL1539" s="15">
        <f>ROUNDUP(_xlfn.PERCENTRANK.INC(Table13[Total Number of Purchases],Table13[[#This Row],[Total Number of Purchases]])*5,0)</f>
        <v>5</v>
      </c>
      <c r="AM1539" s="15">
        <f>ROUNDUP(_xlfn.PERCENTRANK.INC(Table13[Total Spend],Table13[[#This Row],[Total Spend]])*5,0)</f>
        <v>5</v>
      </c>
      <c r="AN1539" s="15" t="str">
        <f>Table13[[#This Row],[Recency Score]]&amp;Table13[[#This Row],[Frequency Score]]&amp;Table13[[#This Row],[Monetary Score]]</f>
        <v>155</v>
      </c>
      <c r="AO1539" s="15" t="str">
        <f>IF(AN1539="555","Champions",
IF(AND(LEFT(AN1539,1)="5", MID(AN1539,2,1)&gt;="3"),"Loyal Customers",
IF(MID(AN1539,2,1)="5","Frequent Buyers",
IF(RIGHT(AN1539,1)="5","Big Spenders",
IF(LEFT(AN1539,1)="4","Potential Loyalists",
IF(LEFT(AN1539,1)="3","Needs Attention",
IF(LEFT(AN1539,1)="2","About to Sleep",
IF(LEFT(AN1539,1)="1","Lost",
IF(LEFT(AN1539,1)&lt;="2","At Risk","Others")))))))))</f>
        <v>Frequent Buyers</v>
      </c>
    </row>
    <row r="1540" spans="1:41" x14ac:dyDescent="0.3">
      <c r="A1540">
        <v>9010</v>
      </c>
      <c r="B1540">
        <v>1972</v>
      </c>
      <c r="C1540" t="s">
        <v>41</v>
      </c>
      <c r="D1540" t="s">
        <v>33</v>
      </c>
      <c r="E1540">
        <v>83151</v>
      </c>
      <c r="F1540">
        <v>0</v>
      </c>
      <c r="G1540">
        <v>0</v>
      </c>
      <c r="H1540" s="1">
        <v>41315</v>
      </c>
      <c r="I1540">
        <v>80</v>
      </c>
      <c r="J1540">
        <v>968</v>
      </c>
      <c r="K1540">
        <v>147</v>
      </c>
      <c r="L1540">
        <v>842</v>
      </c>
      <c r="M1540">
        <v>137</v>
      </c>
      <c r="N1540">
        <v>42</v>
      </c>
      <c r="O1540">
        <v>210</v>
      </c>
      <c r="P1540">
        <v>1</v>
      </c>
      <c r="Q1540">
        <v>5</v>
      </c>
      <c r="R1540">
        <v>7</v>
      </c>
      <c r="S1540">
        <v>10</v>
      </c>
      <c r="T1540">
        <v>2</v>
      </c>
      <c r="U1540">
        <v>1</v>
      </c>
      <c r="V1540">
        <v>0</v>
      </c>
      <c r="W1540">
        <v>1</v>
      </c>
      <c r="X1540">
        <v>0</v>
      </c>
      <c r="Y1540">
        <v>1</v>
      </c>
      <c r="Z1540">
        <v>1</v>
      </c>
      <c r="AA1540">
        <v>0</v>
      </c>
      <c r="AB1540" t="s">
        <v>30</v>
      </c>
      <c r="AC1540" s="13">
        <f>SUM(Table13[[#This Row],[MntWines]:[MntGoldProds]])</f>
        <v>2346</v>
      </c>
      <c r="AD1540" s="13">
        <f>AVERAGE(Table13[[#This Row],[MntWines]:[MntGoldProds]])</f>
        <v>391</v>
      </c>
      <c r="AG1540">
        <f>SUM(Table13[[#This Row],[NumDealsPurchases]:[NumStorePurchases]])</f>
        <v>23</v>
      </c>
      <c r="AH1540" s="14">
        <f>44232-Table13[[#This Row],[Dt_Customer]]</f>
        <v>2917</v>
      </c>
      <c r="AJ1540" s="13">
        <f>Table13[[#This Row],[NumDealsPurchases]]/Table13[[#This Row],[Total Number of Purchases]]*100</f>
        <v>4.3478260869565215</v>
      </c>
      <c r="AK1540">
        <f>6-ROUNDUP(_xlfn.PERCENTRANK.INC(Table13[Recency],Table13[[#This Row],[Recency]])*5, 0)</f>
        <v>2</v>
      </c>
      <c r="AL1540" s="15">
        <f>ROUNDUP(_xlfn.PERCENTRANK.INC(Table13[Total Number of Purchases],Table13[[#This Row],[Total Number of Purchases]])*5,0)</f>
        <v>5</v>
      </c>
      <c r="AM1540" s="15">
        <f>ROUNDUP(_xlfn.PERCENTRANK.INC(Table13[Total Spend],Table13[[#This Row],[Total Spend]])*5,0)</f>
        <v>5</v>
      </c>
      <c r="AN1540" s="15" t="str">
        <f>Table13[[#This Row],[Recency Score]]&amp;Table13[[#This Row],[Frequency Score]]&amp;Table13[[#This Row],[Monetary Score]]</f>
        <v>255</v>
      </c>
      <c r="AO1540" s="15" t="str">
        <f>IF(AN1540="555","Champions",
IF(AND(LEFT(AN1540,1)="5", MID(AN1540,2,1)&gt;="3"),"Loyal Customers",
IF(MID(AN1540,2,1)="5","Frequent Buyers",
IF(RIGHT(AN1540,1)="5","Big Spenders",
IF(LEFT(AN1540,1)="4","Potential Loyalists",
IF(LEFT(AN1540,1)="3","Needs Attention",
IF(LEFT(AN1540,1)="2","About to Sleep",
IF(LEFT(AN1540,1)="1","Lost",
IF(LEFT(AN1540,1)&lt;="2","At Risk","Others")))))))))</f>
        <v>Frequent Buyers</v>
      </c>
    </row>
    <row r="1541" spans="1:41" x14ac:dyDescent="0.3">
      <c r="A1541">
        <v>3870</v>
      </c>
      <c r="B1541">
        <v>1978</v>
      </c>
      <c r="C1541" t="s">
        <v>38</v>
      </c>
      <c r="D1541" t="s">
        <v>35</v>
      </c>
      <c r="E1541">
        <v>63855</v>
      </c>
      <c r="F1541">
        <v>0</v>
      </c>
      <c r="G1541">
        <v>0</v>
      </c>
      <c r="H1541" s="1">
        <v>41314</v>
      </c>
      <c r="I1541">
        <v>28</v>
      </c>
      <c r="J1541">
        <v>359</v>
      </c>
      <c r="K1541">
        <v>35</v>
      </c>
      <c r="L1541">
        <v>314</v>
      </c>
      <c r="M1541">
        <v>93</v>
      </c>
      <c r="N1541">
        <v>116</v>
      </c>
      <c r="O1541">
        <v>89</v>
      </c>
      <c r="P1541">
        <v>1</v>
      </c>
      <c r="Q1541">
        <v>7</v>
      </c>
      <c r="R1541">
        <v>3</v>
      </c>
      <c r="S1541">
        <v>13</v>
      </c>
      <c r="T1541">
        <v>4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39</v>
      </c>
      <c r="AC1541" s="13">
        <f>SUM(Table13[[#This Row],[MntWines]:[MntGoldProds]])</f>
        <v>1006</v>
      </c>
      <c r="AD1541" s="13">
        <f>AVERAGE(Table13[[#This Row],[MntWines]:[MntGoldProds]])</f>
        <v>167.66666666666666</v>
      </c>
      <c r="AG1541">
        <f>SUM(Table13[[#This Row],[NumDealsPurchases]:[NumStorePurchases]])</f>
        <v>24</v>
      </c>
      <c r="AH1541" s="14">
        <f>44232-Table13[[#This Row],[Dt_Customer]]</f>
        <v>2918</v>
      </c>
      <c r="AJ1541" s="13">
        <f>Table13[[#This Row],[NumDealsPurchases]]/Table13[[#This Row],[Total Number of Purchases]]*100</f>
        <v>4.1666666666666661</v>
      </c>
      <c r="AK1541">
        <f>6-ROUNDUP(_xlfn.PERCENTRANK.INC(Table13[Recency],Table13[[#This Row],[Recency]])*5, 0)</f>
        <v>4</v>
      </c>
      <c r="AL1541" s="15">
        <f>ROUNDUP(_xlfn.PERCENTRANK.INC(Table13[Total Number of Purchases],Table13[[#This Row],[Total Number of Purchases]])*5,0)</f>
        <v>5</v>
      </c>
      <c r="AM1541" s="15">
        <f>ROUNDUP(_xlfn.PERCENTRANK.INC(Table13[Total Spend],Table13[[#This Row],[Total Spend]])*5,0)</f>
        <v>4</v>
      </c>
      <c r="AN1541" s="15" t="str">
        <f>Table13[[#This Row],[Recency Score]]&amp;Table13[[#This Row],[Frequency Score]]&amp;Table13[[#This Row],[Monetary Score]]</f>
        <v>454</v>
      </c>
      <c r="AO1541" s="15" t="str">
        <f>IF(AN1541="555","Champions",
IF(AND(LEFT(AN1541,1)="5", MID(AN1541,2,1)&gt;="3"),"Loyal Customers",
IF(MID(AN1541,2,1)="5","Frequent Buyers",
IF(RIGHT(AN1541,1)="5","Big Spenders",
IF(LEFT(AN1541,1)="4","Potential Loyalists",
IF(LEFT(AN1541,1)="3","Needs Attention",
IF(LEFT(AN1541,1)="2","About to Sleep",
IF(LEFT(AN1541,1)="1","Lost",
IF(LEFT(AN1541,1)&lt;="2","At Risk","Others")))))))))</f>
        <v>Frequent Buyers</v>
      </c>
    </row>
    <row r="1542" spans="1:41" x14ac:dyDescent="0.3">
      <c r="A1542">
        <v>5628</v>
      </c>
      <c r="B1542">
        <v>1982</v>
      </c>
      <c r="C1542" t="s">
        <v>28</v>
      </c>
      <c r="D1542" t="s">
        <v>35</v>
      </c>
      <c r="E1542">
        <v>61416</v>
      </c>
      <c r="F1542">
        <v>0</v>
      </c>
      <c r="G1542">
        <v>0</v>
      </c>
      <c r="H1542" s="1">
        <v>41313</v>
      </c>
      <c r="I1542">
        <v>25</v>
      </c>
      <c r="J1542">
        <v>848</v>
      </c>
      <c r="K1542">
        <v>154</v>
      </c>
      <c r="L1542">
        <v>323</v>
      </c>
      <c r="M1542">
        <v>201</v>
      </c>
      <c r="N1542">
        <v>61</v>
      </c>
      <c r="O1542">
        <v>78</v>
      </c>
      <c r="P1542">
        <v>1</v>
      </c>
      <c r="Q1542">
        <v>10</v>
      </c>
      <c r="R1542">
        <v>3</v>
      </c>
      <c r="S1542">
        <v>10</v>
      </c>
      <c r="T1542">
        <v>6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 t="s">
        <v>34</v>
      </c>
      <c r="AC1542" s="13">
        <f>SUM(Table13[[#This Row],[MntWines]:[MntGoldProds]])</f>
        <v>1665</v>
      </c>
      <c r="AD1542" s="13">
        <f>AVERAGE(Table13[[#This Row],[MntWines]:[MntGoldProds]])</f>
        <v>277.5</v>
      </c>
      <c r="AG1542">
        <f>SUM(Table13[[#This Row],[NumDealsPurchases]:[NumStorePurchases]])</f>
        <v>24</v>
      </c>
      <c r="AH1542" s="14">
        <f>44232-Table13[[#This Row],[Dt_Customer]]</f>
        <v>2919</v>
      </c>
      <c r="AJ1542" s="13">
        <f>Table13[[#This Row],[NumDealsPurchases]]/Table13[[#This Row],[Total Number of Purchases]]*100</f>
        <v>4.1666666666666661</v>
      </c>
      <c r="AK1542">
        <f>6-ROUNDUP(_xlfn.PERCENTRANK.INC(Table13[Recency],Table13[[#This Row],[Recency]])*5, 0)</f>
        <v>4</v>
      </c>
      <c r="AL1542" s="15">
        <f>ROUNDUP(_xlfn.PERCENTRANK.INC(Table13[Total Number of Purchases],Table13[[#This Row],[Total Number of Purchases]])*5,0)</f>
        <v>5</v>
      </c>
      <c r="AM1542" s="15">
        <f>ROUNDUP(_xlfn.PERCENTRANK.INC(Table13[Total Spend],Table13[[#This Row],[Total Spend]])*5,0)</f>
        <v>5</v>
      </c>
      <c r="AN1542" s="15" t="str">
        <f>Table13[[#This Row],[Recency Score]]&amp;Table13[[#This Row],[Frequency Score]]&amp;Table13[[#This Row],[Monetary Score]]</f>
        <v>455</v>
      </c>
      <c r="AO1542" s="15" t="str">
        <f>IF(AN1542="555","Champions",
IF(AND(LEFT(AN1542,1)="5", MID(AN1542,2,1)&gt;="3"),"Loyal Customers",
IF(MID(AN1542,2,1)="5","Frequent Buyers",
IF(RIGHT(AN1542,1)="5","Big Spenders",
IF(LEFT(AN1542,1)="4","Potential Loyalists",
IF(LEFT(AN1542,1)="3","Needs Attention",
IF(LEFT(AN1542,1)="2","About to Sleep",
IF(LEFT(AN1542,1)="1","Lost",
IF(LEFT(AN1542,1)&lt;="2","At Risk","Others")))))))))</f>
        <v>Frequent Buyers</v>
      </c>
    </row>
    <row r="1543" spans="1:41" x14ac:dyDescent="0.3">
      <c r="A1543">
        <v>9750</v>
      </c>
      <c r="B1543">
        <v>1961</v>
      </c>
      <c r="C1543" t="s">
        <v>37</v>
      </c>
      <c r="D1543" t="s">
        <v>29</v>
      </c>
      <c r="E1543">
        <v>64325</v>
      </c>
      <c r="F1543">
        <v>0</v>
      </c>
      <c r="G1543">
        <v>1</v>
      </c>
      <c r="H1543" s="1">
        <v>41312</v>
      </c>
      <c r="I1543">
        <v>41</v>
      </c>
      <c r="J1543">
        <v>731</v>
      </c>
      <c r="K1543">
        <v>60</v>
      </c>
      <c r="L1543">
        <v>353</v>
      </c>
      <c r="M1543">
        <v>78</v>
      </c>
      <c r="N1543">
        <v>12</v>
      </c>
      <c r="O1543">
        <v>73</v>
      </c>
      <c r="P1543">
        <v>5</v>
      </c>
      <c r="Q1543">
        <v>10</v>
      </c>
      <c r="R1543">
        <v>3</v>
      </c>
      <c r="S1543">
        <v>5</v>
      </c>
      <c r="T1543">
        <v>7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 t="s">
        <v>30</v>
      </c>
      <c r="AC1543" s="13">
        <f>SUM(Table13[[#This Row],[MntWines]:[MntGoldProds]])</f>
        <v>1307</v>
      </c>
      <c r="AD1543" s="13">
        <f>AVERAGE(Table13[[#This Row],[MntWines]:[MntGoldProds]])</f>
        <v>217.83333333333334</v>
      </c>
      <c r="AG1543">
        <f>SUM(Table13[[#This Row],[NumDealsPurchases]:[NumStorePurchases]])</f>
        <v>23</v>
      </c>
      <c r="AH1543" s="14">
        <f>44232-Table13[[#This Row],[Dt_Customer]]</f>
        <v>2920</v>
      </c>
      <c r="AJ1543" s="13">
        <f>Table13[[#This Row],[NumDealsPurchases]]/Table13[[#This Row],[Total Number of Purchases]]*100</f>
        <v>21.739130434782609</v>
      </c>
      <c r="AK1543">
        <f>6-ROUNDUP(_xlfn.PERCENTRANK.INC(Table13[Recency],Table13[[#This Row],[Recency]])*5, 0)</f>
        <v>3</v>
      </c>
      <c r="AL1543" s="15">
        <f>ROUNDUP(_xlfn.PERCENTRANK.INC(Table13[Total Number of Purchases],Table13[[#This Row],[Total Number of Purchases]])*5,0)</f>
        <v>5</v>
      </c>
      <c r="AM1543" s="15">
        <f>ROUNDUP(_xlfn.PERCENTRANK.INC(Table13[Total Spend],Table13[[#This Row],[Total Spend]])*5,0)</f>
        <v>5</v>
      </c>
      <c r="AN1543" s="15" t="str">
        <f>Table13[[#This Row],[Recency Score]]&amp;Table13[[#This Row],[Frequency Score]]&amp;Table13[[#This Row],[Monetary Score]]</f>
        <v>355</v>
      </c>
      <c r="AO1543" s="15" t="str">
        <f>IF(AN1543="555","Champions",
IF(AND(LEFT(AN1543,1)="5", MID(AN1543,2,1)&gt;="3"),"Loyal Customers",
IF(MID(AN1543,2,1)="5","Frequent Buyers",
IF(RIGHT(AN1543,1)="5","Big Spenders",
IF(LEFT(AN1543,1)="4","Potential Loyalists",
IF(LEFT(AN1543,1)="3","Needs Attention",
IF(LEFT(AN1543,1)="2","About to Sleep",
IF(LEFT(AN1543,1)="1","Lost",
IF(LEFT(AN1543,1)&lt;="2","At Risk","Others")))))))))</f>
        <v>Frequent Buyers</v>
      </c>
    </row>
    <row r="1544" spans="1:41" x14ac:dyDescent="0.3">
      <c r="A1544">
        <v>6320</v>
      </c>
      <c r="B1544">
        <v>1976</v>
      </c>
      <c r="C1544" t="s">
        <v>41</v>
      </c>
      <c r="D1544" t="s">
        <v>31</v>
      </c>
      <c r="E1544">
        <v>70893</v>
      </c>
      <c r="F1544">
        <v>0</v>
      </c>
      <c r="G1544">
        <v>0</v>
      </c>
      <c r="H1544" s="1">
        <v>41311</v>
      </c>
      <c r="I1544">
        <v>42</v>
      </c>
      <c r="J1544">
        <v>768</v>
      </c>
      <c r="K1544">
        <v>44</v>
      </c>
      <c r="L1544">
        <v>561</v>
      </c>
      <c r="M1544">
        <v>77</v>
      </c>
      <c r="N1544">
        <v>44</v>
      </c>
      <c r="O1544">
        <v>14</v>
      </c>
      <c r="P1544">
        <v>1</v>
      </c>
      <c r="Q1544">
        <v>6</v>
      </c>
      <c r="R1544">
        <v>6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 t="s">
        <v>30</v>
      </c>
      <c r="AC1544" s="13">
        <f>SUM(Table13[[#This Row],[MntWines]:[MntGoldProds]])</f>
        <v>1508</v>
      </c>
      <c r="AD1544" s="13">
        <f>AVERAGE(Table13[[#This Row],[MntWines]:[MntGoldProds]])</f>
        <v>251.33333333333334</v>
      </c>
      <c r="AG1544">
        <f>SUM(Table13[[#This Row],[NumDealsPurchases]:[NumStorePurchases]])</f>
        <v>23</v>
      </c>
      <c r="AH1544" s="14">
        <f>44232-Table13[[#This Row],[Dt_Customer]]</f>
        <v>2921</v>
      </c>
      <c r="AJ1544" s="13">
        <f>Table13[[#This Row],[NumDealsPurchases]]/Table13[[#This Row],[Total Number of Purchases]]*100</f>
        <v>4.3478260869565215</v>
      </c>
      <c r="AK1544">
        <f>6-ROUNDUP(_xlfn.PERCENTRANK.INC(Table13[Recency],Table13[[#This Row],[Recency]])*5, 0)</f>
        <v>3</v>
      </c>
      <c r="AL1544" s="15">
        <f>ROUNDUP(_xlfn.PERCENTRANK.INC(Table13[Total Number of Purchases],Table13[[#This Row],[Total Number of Purchases]])*5,0)</f>
        <v>5</v>
      </c>
      <c r="AM1544" s="15">
        <f>ROUNDUP(_xlfn.PERCENTRANK.INC(Table13[Total Spend],Table13[[#This Row],[Total Spend]])*5,0)</f>
        <v>5</v>
      </c>
      <c r="AN1544" s="15" t="str">
        <f>Table13[[#This Row],[Recency Score]]&amp;Table13[[#This Row],[Frequency Score]]&amp;Table13[[#This Row],[Monetary Score]]</f>
        <v>355</v>
      </c>
      <c r="AO1544" s="15" t="str">
        <f>IF(AN1544="555","Champions",
IF(AND(LEFT(AN1544,1)="5", MID(AN1544,2,1)&gt;="3"),"Loyal Customers",
IF(MID(AN1544,2,1)="5","Frequent Buyers",
IF(RIGHT(AN1544,1)="5","Big Spenders",
IF(LEFT(AN1544,1)="4","Potential Loyalists",
IF(LEFT(AN1544,1)="3","Needs Attention",
IF(LEFT(AN1544,1)="2","About to Sleep",
IF(LEFT(AN1544,1)="1","Lost",
IF(LEFT(AN1544,1)&lt;="2","At Risk","Others")))))))))</f>
        <v>Frequent Buyers</v>
      </c>
    </row>
    <row r="1545" spans="1:41" x14ac:dyDescent="0.3">
      <c r="A1545">
        <v>6295</v>
      </c>
      <c r="B1545">
        <v>1977</v>
      </c>
      <c r="C1545" t="s">
        <v>28</v>
      </c>
      <c r="D1545" t="s">
        <v>33</v>
      </c>
      <c r="E1545">
        <v>54233</v>
      </c>
      <c r="F1545">
        <v>0</v>
      </c>
      <c r="G1545">
        <v>1</v>
      </c>
      <c r="H1545" s="1">
        <v>41309</v>
      </c>
      <c r="I1545">
        <v>46</v>
      </c>
      <c r="J1545">
        <v>652</v>
      </c>
      <c r="K1545">
        <v>8</v>
      </c>
      <c r="L1545">
        <v>158</v>
      </c>
      <c r="M1545">
        <v>21</v>
      </c>
      <c r="N1545">
        <v>0</v>
      </c>
      <c r="O1545">
        <v>142</v>
      </c>
      <c r="P1545">
        <v>4</v>
      </c>
      <c r="Q1545">
        <v>11</v>
      </c>
      <c r="R1545">
        <v>6</v>
      </c>
      <c r="S1545">
        <v>5</v>
      </c>
      <c r="T1545">
        <v>8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 t="s">
        <v>30</v>
      </c>
      <c r="AC1545" s="13">
        <f>SUM(Table13[[#This Row],[MntWines]:[MntGoldProds]])</f>
        <v>981</v>
      </c>
      <c r="AD1545" s="13">
        <f>AVERAGE(Table13[[#This Row],[MntWines]:[MntGoldProds]])</f>
        <v>163.5</v>
      </c>
      <c r="AG1545">
        <f>SUM(Table13[[#This Row],[NumDealsPurchases]:[NumStorePurchases]])</f>
        <v>26</v>
      </c>
      <c r="AH1545" s="14">
        <f>44232-Table13[[#This Row],[Dt_Customer]]</f>
        <v>2923</v>
      </c>
      <c r="AJ1545" s="13">
        <f>Table13[[#This Row],[NumDealsPurchases]]/Table13[[#This Row],[Total Number of Purchases]]*100</f>
        <v>15.384615384615385</v>
      </c>
      <c r="AK1545">
        <f>6-ROUNDUP(_xlfn.PERCENTRANK.INC(Table13[Recency],Table13[[#This Row],[Recency]])*5, 0)</f>
        <v>3</v>
      </c>
      <c r="AL1545" s="15">
        <f>ROUNDUP(_xlfn.PERCENTRANK.INC(Table13[Total Number of Purchases],Table13[[#This Row],[Total Number of Purchases]])*5,0)</f>
        <v>5</v>
      </c>
      <c r="AM1545" s="15">
        <f>ROUNDUP(_xlfn.PERCENTRANK.INC(Table13[Total Spend],Table13[[#This Row],[Total Spend]])*5,0)</f>
        <v>4</v>
      </c>
      <c r="AN1545" s="15" t="str">
        <f>Table13[[#This Row],[Recency Score]]&amp;Table13[[#This Row],[Frequency Score]]&amp;Table13[[#This Row],[Monetary Score]]</f>
        <v>354</v>
      </c>
      <c r="AO1545" s="15" t="str">
        <f>IF(AN1545="555","Champions",
IF(AND(LEFT(AN1545,1)="5", MID(AN1545,2,1)&gt;="3"),"Loyal Customers",
IF(MID(AN1545,2,1)="5","Frequent Buyers",
IF(RIGHT(AN1545,1)="5","Big Spenders",
IF(LEFT(AN1545,1)="4","Potential Loyalists",
IF(LEFT(AN1545,1)="3","Needs Attention",
IF(LEFT(AN1545,1)="2","About to Sleep",
IF(LEFT(AN1545,1)="1","Lost",
IF(LEFT(AN1545,1)&lt;="2","At Risk","Others")))))))))</f>
        <v>Frequent Buyers</v>
      </c>
    </row>
    <row r="1546" spans="1:41" x14ac:dyDescent="0.3">
      <c r="A1546">
        <v>3732</v>
      </c>
      <c r="B1546">
        <v>1955</v>
      </c>
      <c r="C1546" t="s">
        <v>41</v>
      </c>
      <c r="D1546" t="s">
        <v>33</v>
      </c>
      <c r="E1546">
        <v>52750</v>
      </c>
      <c r="F1546">
        <v>0</v>
      </c>
      <c r="G1546">
        <v>1</v>
      </c>
      <c r="H1546" s="1">
        <v>41309</v>
      </c>
      <c r="I1546">
        <v>72</v>
      </c>
      <c r="J1546">
        <v>393</v>
      </c>
      <c r="K1546">
        <v>0</v>
      </c>
      <c r="L1546">
        <v>239</v>
      </c>
      <c r="M1546">
        <v>90</v>
      </c>
      <c r="N1546">
        <v>69</v>
      </c>
      <c r="O1546">
        <v>69</v>
      </c>
      <c r="P1546">
        <v>6</v>
      </c>
      <c r="Q1546">
        <v>5</v>
      </c>
      <c r="R1546">
        <v>7</v>
      </c>
      <c r="S1546">
        <v>9</v>
      </c>
      <c r="T1546">
        <v>4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 t="s">
        <v>32</v>
      </c>
      <c r="AC1546" s="13">
        <f>SUM(Table13[[#This Row],[MntWines]:[MntGoldProds]])</f>
        <v>860</v>
      </c>
      <c r="AD1546" s="13">
        <f>AVERAGE(Table13[[#This Row],[MntWines]:[MntGoldProds]])</f>
        <v>143.33333333333334</v>
      </c>
      <c r="AG1546">
        <f>SUM(Table13[[#This Row],[NumDealsPurchases]:[NumStorePurchases]])</f>
        <v>27</v>
      </c>
      <c r="AH1546" s="14">
        <f>44232-Table13[[#This Row],[Dt_Customer]]</f>
        <v>2923</v>
      </c>
      <c r="AJ1546" s="13">
        <f>Table13[[#This Row],[NumDealsPurchases]]/Table13[[#This Row],[Total Number of Purchases]]*100</f>
        <v>22.222222222222221</v>
      </c>
      <c r="AK1546">
        <f>6-ROUNDUP(_xlfn.PERCENTRANK.INC(Table13[Recency],Table13[[#This Row],[Recency]])*5, 0)</f>
        <v>2</v>
      </c>
      <c r="AL1546" s="15">
        <f>ROUNDUP(_xlfn.PERCENTRANK.INC(Table13[Total Number of Purchases],Table13[[#This Row],[Total Number of Purchases]])*5,0)</f>
        <v>5</v>
      </c>
      <c r="AM1546" s="15">
        <f>ROUNDUP(_xlfn.PERCENTRANK.INC(Table13[Total Spend],Table13[[#This Row],[Total Spend]])*5,0)</f>
        <v>4</v>
      </c>
      <c r="AN1546" s="15" t="str">
        <f>Table13[[#This Row],[Recency Score]]&amp;Table13[[#This Row],[Frequency Score]]&amp;Table13[[#This Row],[Monetary Score]]</f>
        <v>254</v>
      </c>
      <c r="AO1546" s="15" t="str">
        <f>IF(AN1546="555","Champions",
IF(AND(LEFT(AN1546,1)="5", MID(AN1546,2,1)&gt;="3"),"Loyal Customers",
IF(MID(AN1546,2,1)="5","Frequent Buyers",
IF(RIGHT(AN1546,1)="5","Big Spenders",
IF(LEFT(AN1546,1)="4","Potential Loyalists",
IF(LEFT(AN1546,1)="3","Needs Attention",
IF(LEFT(AN1546,1)="2","About to Sleep",
IF(LEFT(AN1546,1)="1","Lost",
IF(LEFT(AN1546,1)&lt;="2","At Risk","Others")))))))))</f>
        <v>Frequent Buyers</v>
      </c>
    </row>
    <row r="1547" spans="1:41" x14ac:dyDescent="0.3">
      <c r="A1547">
        <v>2683</v>
      </c>
      <c r="B1547">
        <v>1969</v>
      </c>
      <c r="C1547" t="s">
        <v>28</v>
      </c>
      <c r="D1547" t="s">
        <v>33</v>
      </c>
      <c r="E1547">
        <v>52413</v>
      </c>
      <c r="F1547">
        <v>0</v>
      </c>
      <c r="G1547">
        <v>2</v>
      </c>
      <c r="H1547" s="1">
        <v>41307</v>
      </c>
      <c r="I1547">
        <v>56</v>
      </c>
      <c r="J1547">
        <v>295</v>
      </c>
      <c r="K1547">
        <v>106</v>
      </c>
      <c r="L1547">
        <v>271</v>
      </c>
      <c r="M1547">
        <v>75</v>
      </c>
      <c r="N1547">
        <v>98</v>
      </c>
      <c r="O1547">
        <v>65</v>
      </c>
      <c r="P1547">
        <v>4</v>
      </c>
      <c r="Q1547">
        <v>6</v>
      </c>
      <c r="R1547">
        <v>4</v>
      </c>
      <c r="S1547">
        <v>12</v>
      </c>
      <c r="T1547">
        <v>6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 t="s">
        <v>32</v>
      </c>
      <c r="AC1547" s="13">
        <f>SUM(Table13[[#This Row],[MntWines]:[MntGoldProds]])</f>
        <v>910</v>
      </c>
      <c r="AD1547" s="13">
        <f>AVERAGE(Table13[[#This Row],[MntWines]:[MntGoldProds]])</f>
        <v>151.66666666666666</v>
      </c>
      <c r="AG1547">
        <f>SUM(Table13[[#This Row],[NumDealsPurchases]:[NumStorePurchases]])</f>
        <v>26</v>
      </c>
      <c r="AH1547" s="14">
        <f>44232-Table13[[#This Row],[Dt_Customer]]</f>
        <v>2925</v>
      </c>
      <c r="AJ1547" s="13">
        <f>Table13[[#This Row],[NumDealsPurchases]]/Table13[[#This Row],[Total Number of Purchases]]*100</f>
        <v>15.384615384615385</v>
      </c>
      <c r="AK1547">
        <f>6-ROUNDUP(_xlfn.PERCENTRANK.INC(Table13[Recency],Table13[[#This Row],[Recency]])*5, 0)</f>
        <v>3</v>
      </c>
      <c r="AL1547" s="15">
        <f>ROUNDUP(_xlfn.PERCENTRANK.INC(Table13[Total Number of Purchases],Table13[[#This Row],[Total Number of Purchases]])*5,0)</f>
        <v>5</v>
      </c>
      <c r="AM1547" s="15">
        <f>ROUNDUP(_xlfn.PERCENTRANK.INC(Table13[Total Spend],Table13[[#This Row],[Total Spend]])*5,0)</f>
        <v>4</v>
      </c>
      <c r="AN1547" s="15" t="str">
        <f>Table13[[#This Row],[Recency Score]]&amp;Table13[[#This Row],[Frequency Score]]&amp;Table13[[#This Row],[Monetary Score]]</f>
        <v>354</v>
      </c>
      <c r="AO1547" s="15" t="str">
        <f>IF(AN1547="555","Champions",
IF(AND(LEFT(AN1547,1)="5", MID(AN1547,2,1)&gt;="3"),"Loyal Customers",
IF(MID(AN1547,2,1)="5","Frequent Buyers",
IF(RIGHT(AN1547,1)="5","Big Spenders",
IF(LEFT(AN1547,1)="4","Potential Loyalists",
IF(LEFT(AN1547,1)="3","Needs Attention",
IF(LEFT(AN1547,1)="2","About to Sleep",
IF(LEFT(AN1547,1)="1","Lost",
IF(LEFT(AN1547,1)&lt;="2","At Risk","Others")))))))))</f>
        <v>Frequent Buyers</v>
      </c>
    </row>
    <row r="1548" spans="1:41" x14ac:dyDescent="0.3">
      <c r="A1548">
        <v>2968</v>
      </c>
      <c r="B1548">
        <v>1943</v>
      </c>
      <c r="C1548" t="s">
        <v>37</v>
      </c>
      <c r="D1548" t="s">
        <v>29</v>
      </c>
      <c r="E1548">
        <v>48948</v>
      </c>
      <c r="F1548">
        <v>0</v>
      </c>
      <c r="G1548">
        <v>0</v>
      </c>
      <c r="H1548" s="1">
        <v>41306</v>
      </c>
      <c r="I1548">
        <v>53</v>
      </c>
      <c r="J1548">
        <v>437</v>
      </c>
      <c r="K1548">
        <v>8</v>
      </c>
      <c r="L1548">
        <v>206</v>
      </c>
      <c r="M1548">
        <v>160</v>
      </c>
      <c r="N1548">
        <v>49</v>
      </c>
      <c r="O1548">
        <v>42</v>
      </c>
      <c r="P1548">
        <v>2</v>
      </c>
      <c r="Q1548">
        <v>7</v>
      </c>
      <c r="R1548">
        <v>10</v>
      </c>
      <c r="S1548">
        <v>5</v>
      </c>
      <c r="T1548">
        <v>6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1</v>
      </c>
      <c r="AA1548">
        <v>0</v>
      </c>
      <c r="AB1548" t="s">
        <v>36</v>
      </c>
      <c r="AC1548" s="13">
        <f>SUM(Table13[[#This Row],[MntWines]:[MntGoldProds]])</f>
        <v>902</v>
      </c>
      <c r="AD1548" s="13">
        <f>AVERAGE(Table13[[#This Row],[MntWines]:[MntGoldProds]])</f>
        <v>150.33333333333334</v>
      </c>
      <c r="AG1548">
        <f>SUM(Table13[[#This Row],[NumDealsPurchases]:[NumStorePurchases]])</f>
        <v>24</v>
      </c>
      <c r="AH1548" s="14">
        <f>44232-Table13[[#This Row],[Dt_Customer]]</f>
        <v>2926</v>
      </c>
      <c r="AJ1548" s="13">
        <f>Table13[[#This Row],[NumDealsPurchases]]/Table13[[#This Row],[Total Number of Purchases]]*100</f>
        <v>8.3333333333333321</v>
      </c>
      <c r="AK1548">
        <f>6-ROUNDUP(_xlfn.PERCENTRANK.INC(Table13[Recency],Table13[[#This Row],[Recency]])*5, 0)</f>
        <v>3</v>
      </c>
      <c r="AL1548" s="15">
        <f>ROUNDUP(_xlfn.PERCENTRANK.INC(Table13[Total Number of Purchases],Table13[[#This Row],[Total Number of Purchases]])*5,0)</f>
        <v>5</v>
      </c>
      <c r="AM1548" s="15">
        <f>ROUNDUP(_xlfn.PERCENTRANK.INC(Table13[Total Spend],Table13[[#This Row],[Total Spend]])*5,0)</f>
        <v>4</v>
      </c>
      <c r="AN1548" s="15" t="str">
        <f>Table13[[#This Row],[Recency Score]]&amp;Table13[[#This Row],[Frequency Score]]&amp;Table13[[#This Row],[Monetary Score]]</f>
        <v>354</v>
      </c>
      <c r="AO1548" s="15" t="str">
        <f>IF(AN1548="555","Champions",
IF(AND(LEFT(AN1548,1)="5", MID(AN1548,2,1)&gt;="3"),"Loyal Customers",
IF(MID(AN1548,2,1)="5","Frequent Buyers",
IF(RIGHT(AN1548,1)="5","Big Spenders",
IF(LEFT(AN1548,1)="4","Potential Loyalists",
IF(LEFT(AN1548,1)="3","Needs Attention",
IF(LEFT(AN1548,1)="2","About to Sleep",
IF(LEFT(AN1548,1)="1","Lost",
IF(LEFT(AN1548,1)&lt;="2","At Risk","Others")))))))))</f>
        <v>Frequent Buyers</v>
      </c>
    </row>
    <row r="1549" spans="1:41" x14ac:dyDescent="0.3">
      <c r="A1549">
        <v>8800</v>
      </c>
      <c r="B1549">
        <v>1943</v>
      </c>
      <c r="C1549" t="s">
        <v>37</v>
      </c>
      <c r="D1549" t="s">
        <v>29</v>
      </c>
      <c r="E1549">
        <v>48948</v>
      </c>
      <c r="F1549">
        <v>0</v>
      </c>
      <c r="G1549">
        <v>0</v>
      </c>
      <c r="H1549" s="1">
        <v>41306</v>
      </c>
      <c r="I1549">
        <v>53</v>
      </c>
      <c r="J1549">
        <v>437</v>
      </c>
      <c r="K1549">
        <v>8</v>
      </c>
      <c r="L1549">
        <v>206</v>
      </c>
      <c r="M1549">
        <v>160</v>
      </c>
      <c r="N1549">
        <v>49</v>
      </c>
      <c r="O1549">
        <v>42</v>
      </c>
      <c r="P1549">
        <v>2</v>
      </c>
      <c r="Q1549">
        <v>7</v>
      </c>
      <c r="R1549">
        <v>10</v>
      </c>
      <c r="S1549">
        <v>5</v>
      </c>
      <c r="T1549">
        <v>6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1</v>
      </c>
      <c r="AA1549">
        <v>0</v>
      </c>
      <c r="AB1549" t="s">
        <v>43</v>
      </c>
      <c r="AC1549" s="13">
        <f>SUM(Table13[[#This Row],[MntWines]:[MntGoldProds]])</f>
        <v>902</v>
      </c>
      <c r="AD1549" s="13">
        <f>AVERAGE(Table13[[#This Row],[MntWines]:[MntGoldProds]])</f>
        <v>150.33333333333334</v>
      </c>
      <c r="AG1549">
        <f>SUM(Table13[[#This Row],[NumDealsPurchases]:[NumStorePurchases]])</f>
        <v>24</v>
      </c>
      <c r="AH1549" s="14">
        <f>44232-Table13[[#This Row],[Dt_Customer]]</f>
        <v>2926</v>
      </c>
      <c r="AJ1549" s="13">
        <f>Table13[[#This Row],[NumDealsPurchases]]/Table13[[#This Row],[Total Number of Purchases]]*100</f>
        <v>8.3333333333333321</v>
      </c>
      <c r="AK1549">
        <f>6-ROUNDUP(_xlfn.PERCENTRANK.INC(Table13[Recency],Table13[[#This Row],[Recency]])*5, 0)</f>
        <v>3</v>
      </c>
      <c r="AL1549" s="15">
        <f>ROUNDUP(_xlfn.PERCENTRANK.INC(Table13[Total Number of Purchases],Table13[[#This Row],[Total Number of Purchases]])*5,0)</f>
        <v>5</v>
      </c>
      <c r="AM1549" s="15">
        <f>ROUNDUP(_xlfn.PERCENTRANK.INC(Table13[Total Spend],Table13[[#This Row],[Total Spend]])*5,0)</f>
        <v>4</v>
      </c>
      <c r="AN1549" s="15" t="str">
        <f>Table13[[#This Row],[Recency Score]]&amp;Table13[[#This Row],[Frequency Score]]&amp;Table13[[#This Row],[Monetary Score]]</f>
        <v>354</v>
      </c>
      <c r="AO1549" s="15" t="str">
        <f>IF(AN1549="555","Champions",
IF(AND(LEFT(AN1549,1)="5", MID(AN1549,2,1)&gt;="3"),"Loyal Customers",
IF(MID(AN1549,2,1)="5","Frequent Buyers",
IF(RIGHT(AN1549,1)="5","Big Spenders",
IF(LEFT(AN1549,1)="4","Potential Loyalists",
IF(LEFT(AN1549,1)="3","Needs Attention",
IF(LEFT(AN1549,1)="2","About to Sleep",
IF(LEFT(AN1549,1)="1","Lost",
IF(LEFT(AN1549,1)&lt;="2","At Risk","Others")))))))))</f>
        <v>Frequent Buyers</v>
      </c>
    </row>
    <row r="1550" spans="1:41" x14ac:dyDescent="0.3">
      <c r="A1550">
        <v>1951</v>
      </c>
      <c r="B1550">
        <v>1981</v>
      </c>
      <c r="C1550" t="s">
        <v>44</v>
      </c>
      <c r="D1550" t="s">
        <v>33</v>
      </c>
      <c r="E1550">
        <v>34445</v>
      </c>
      <c r="F1550">
        <v>0</v>
      </c>
      <c r="G1550">
        <v>0</v>
      </c>
      <c r="H1550" s="1">
        <v>41301</v>
      </c>
      <c r="I1550">
        <v>92</v>
      </c>
      <c r="J1550">
        <v>228</v>
      </c>
      <c r="K1550">
        <v>122</v>
      </c>
      <c r="L1550">
        <v>122</v>
      </c>
      <c r="M1550">
        <v>208</v>
      </c>
      <c r="N1550">
        <v>129</v>
      </c>
      <c r="O1550">
        <v>30</v>
      </c>
      <c r="P1550">
        <v>6</v>
      </c>
      <c r="Q1550">
        <v>11</v>
      </c>
      <c r="R1550">
        <v>2</v>
      </c>
      <c r="S1550">
        <v>8</v>
      </c>
      <c r="T1550">
        <v>9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 t="s">
        <v>30</v>
      </c>
      <c r="AC1550" s="13">
        <f>SUM(Table13[[#This Row],[MntWines]:[MntGoldProds]])</f>
        <v>839</v>
      </c>
      <c r="AD1550" s="13">
        <f>AVERAGE(Table13[[#This Row],[MntWines]:[MntGoldProds]])</f>
        <v>139.83333333333334</v>
      </c>
      <c r="AG1550">
        <f>SUM(Table13[[#This Row],[NumDealsPurchases]:[NumStorePurchases]])</f>
        <v>27</v>
      </c>
      <c r="AH1550" s="14">
        <f>44232-Table13[[#This Row],[Dt_Customer]]</f>
        <v>2931</v>
      </c>
      <c r="AJ1550" s="13">
        <f>Table13[[#This Row],[NumDealsPurchases]]/Table13[[#This Row],[Total Number of Purchases]]*100</f>
        <v>22.222222222222221</v>
      </c>
      <c r="AK1550">
        <f>6-ROUNDUP(_xlfn.PERCENTRANK.INC(Table13[Recency],Table13[[#This Row],[Recency]])*5, 0)</f>
        <v>1</v>
      </c>
      <c r="AL1550" s="15">
        <f>ROUNDUP(_xlfn.PERCENTRANK.INC(Table13[Total Number of Purchases],Table13[[#This Row],[Total Number of Purchases]])*5,0)</f>
        <v>5</v>
      </c>
      <c r="AM1550" s="15">
        <f>ROUNDUP(_xlfn.PERCENTRANK.INC(Table13[Total Spend],Table13[[#This Row],[Total Spend]])*5,0)</f>
        <v>4</v>
      </c>
      <c r="AN1550" s="15" t="str">
        <f>Table13[[#This Row],[Recency Score]]&amp;Table13[[#This Row],[Frequency Score]]&amp;Table13[[#This Row],[Monetary Score]]</f>
        <v>154</v>
      </c>
      <c r="AO1550" s="15" t="str">
        <f>IF(AN1550="555","Champions",
IF(AND(LEFT(AN1550,1)="5", MID(AN1550,2,1)&gt;="3"),"Loyal Customers",
IF(MID(AN1550,2,1)="5","Frequent Buyers",
IF(RIGHT(AN1550,1)="5","Big Spenders",
IF(LEFT(AN1550,1)="4","Potential Loyalists",
IF(LEFT(AN1550,1)="3","Needs Attention",
IF(LEFT(AN1550,1)="2","About to Sleep",
IF(LEFT(AN1550,1)="1","Lost",
IF(LEFT(AN1550,1)&lt;="2","At Risk","Others")))))))))</f>
        <v>Frequent Buyers</v>
      </c>
    </row>
    <row r="1551" spans="1:41" x14ac:dyDescent="0.3">
      <c r="A1551">
        <v>9029</v>
      </c>
      <c r="B1551">
        <v>1972</v>
      </c>
      <c r="C1551" t="s">
        <v>37</v>
      </c>
      <c r="D1551" t="s">
        <v>33</v>
      </c>
      <c r="E1551">
        <v>70116</v>
      </c>
      <c r="F1551">
        <v>0</v>
      </c>
      <c r="G1551">
        <v>0</v>
      </c>
      <c r="H1551" s="1">
        <v>41300</v>
      </c>
      <c r="I1551">
        <v>73</v>
      </c>
      <c r="J1551">
        <v>707</v>
      </c>
      <c r="K1551">
        <v>44</v>
      </c>
      <c r="L1551">
        <v>603</v>
      </c>
      <c r="M1551">
        <v>95</v>
      </c>
      <c r="N1551">
        <v>58</v>
      </c>
      <c r="O1551">
        <v>29</v>
      </c>
      <c r="P1551">
        <v>1</v>
      </c>
      <c r="Q1551">
        <v>2</v>
      </c>
      <c r="R1551">
        <v>8</v>
      </c>
      <c r="S1551">
        <v>12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 t="s">
        <v>30</v>
      </c>
      <c r="AC1551" s="13">
        <f>SUM(Table13[[#This Row],[MntWines]:[MntGoldProds]])</f>
        <v>1536</v>
      </c>
      <c r="AD1551" s="13">
        <f>AVERAGE(Table13[[#This Row],[MntWines]:[MntGoldProds]])</f>
        <v>256</v>
      </c>
      <c r="AG1551">
        <f>SUM(Table13[[#This Row],[NumDealsPurchases]:[NumStorePurchases]])</f>
        <v>23</v>
      </c>
      <c r="AH1551" s="14">
        <f>44232-Table13[[#This Row],[Dt_Customer]]</f>
        <v>2932</v>
      </c>
      <c r="AJ1551" s="13">
        <f>Table13[[#This Row],[NumDealsPurchases]]/Table13[[#This Row],[Total Number of Purchases]]*100</f>
        <v>4.3478260869565215</v>
      </c>
      <c r="AK1551">
        <f>6-ROUNDUP(_xlfn.PERCENTRANK.INC(Table13[Recency],Table13[[#This Row],[Recency]])*5, 0)</f>
        <v>2</v>
      </c>
      <c r="AL1551" s="15">
        <f>ROUNDUP(_xlfn.PERCENTRANK.INC(Table13[Total Number of Purchases],Table13[[#This Row],[Total Number of Purchases]])*5,0)</f>
        <v>5</v>
      </c>
      <c r="AM1551" s="15">
        <f>ROUNDUP(_xlfn.PERCENTRANK.INC(Table13[Total Spend],Table13[[#This Row],[Total Spend]])*5,0)</f>
        <v>5</v>
      </c>
      <c r="AN1551" s="15" t="str">
        <f>Table13[[#This Row],[Recency Score]]&amp;Table13[[#This Row],[Frequency Score]]&amp;Table13[[#This Row],[Monetary Score]]</f>
        <v>255</v>
      </c>
      <c r="AO1551" s="15" t="str">
        <f>IF(AN1551="555","Champions",
IF(AND(LEFT(AN1551,1)="5", MID(AN1551,2,1)&gt;="3"),"Loyal Customers",
IF(MID(AN1551,2,1)="5","Frequent Buyers",
IF(RIGHT(AN1551,1)="5","Big Spenders",
IF(LEFT(AN1551,1)="4","Potential Loyalists",
IF(LEFT(AN1551,1)="3","Needs Attention",
IF(LEFT(AN1551,1)="2","About to Sleep",
IF(LEFT(AN1551,1)="1","Lost",
IF(LEFT(AN1551,1)&lt;="2","At Risk","Others")))))))))</f>
        <v>Frequent Buyers</v>
      </c>
    </row>
    <row r="1552" spans="1:41" x14ac:dyDescent="0.3">
      <c r="A1552">
        <v>7101</v>
      </c>
      <c r="B1552">
        <v>1963</v>
      </c>
      <c r="C1552" t="s">
        <v>37</v>
      </c>
      <c r="D1552" t="s">
        <v>42</v>
      </c>
      <c r="E1552">
        <v>52278</v>
      </c>
      <c r="F1552">
        <v>0</v>
      </c>
      <c r="G1552">
        <v>1</v>
      </c>
      <c r="H1552" s="1">
        <v>41299</v>
      </c>
      <c r="I1552">
        <v>24</v>
      </c>
      <c r="J1552">
        <v>953</v>
      </c>
      <c r="K1552">
        <v>0</v>
      </c>
      <c r="L1552">
        <v>71</v>
      </c>
      <c r="M1552">
        <v>0</v>
      </c>
      <c r="N1552">
        <v>0</v>
      </c>
      <c r="O1552">
        <v>174</v>
      </c>
      <c r="P1552">
        <v>6</v>
      </c>
      <c r="Q1552">
        <v>10</v>
      </c>
      <c r="R1552">
        <v>5</v>
      </c>
      <c r="S1552">
        <v>10</v>
      </c>
      <c r="T1552">
        <v>8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 t="s">
        <v>30</v>
      </c>
      <c r="AC1552" s="13">
        <f>SUM(Table13[[#This Row],[MntWines]:[MntGoldProds]])</f>
        <v>1198</v>
      </c>
      <c r="AD1552" s="13">
        <f>AVERAGE(Table13[[#This Row],[MntWines]:[MntGoldProds]])</f>
        <v>199.66666666666666</v>
      </c>
      <c r="AG1552">
        <f>SUM(Table13[[#This Row],[NumDealsPurchases]:[NumStorePurchases]])</f>
        <v>31</v>
      </c>
      <c r="AH1552" s="14">
        <f>44232-Table13[[#This Row],[Dt_Customer]]</f>
        <v>2933</v>
      </c>
      <c r="AJ1552" s="13">
        <f>Table13[[#This Row],[NumDealsPurchases]]/Table13[[#This Row],[Total Number of Purchases]]*100</f>
        <v>19.35483870967742</v>
      </c>
      <c r="AK1552">
        <f>6-ROUNDUP(_xlfn.PERCENTRANK.INC(Table13[Recency],Table13[[#This Row],[Recency]])*5, 0)</f>
        <v>4</v>
      </c>
      <c r="AL1552" s="15">
        <f>ROUNDUP(_xlfn.PERCENTRANK.INC(Table13[Total Number of Purchases],Table13[[#This Row],[Total Number of Purchases]])*5,0)</f>
        <v>5</v>
      </c>
      <c r="AM1552" s="15">
        <f>ROUNDUP(_xlfn.PERCENTRANK.INC(Table13[Total Spend],Table13[[#This Row],[Total Spend]])*5,0)</f>
        <v>5</v>
      </c>
      <c r="AN1552" s="15" t="str">
        <f>Table13[[#This Row],[Recency Score]]&amp;Table13[[#This Row],[Frequency Score]]&amp;Table13[[#This Row],[Monetary Score]]</f>
        <v>455</v>
      </c>
      <c r="AO1552" s="15" t="str">
        <f>IF(AN1552="555","Champions",
IF(AND(LEFT(AN1552,1)="5", MID(AN1552,2,1)&gt;="3"),"Loyal Customers",
IF(MID(AN1552,2,1)="5","Frequent Buyers",
IF(RIGHT(AN1552,1)="5","Big Spenders",
IF(LEFT(AN1552,1)="4","Potential Loyalists",
IF(LEFT(AN1552,1)="3","Needs Attention",
IF(LEFT(AN1552,1)="2","About to Sleep",
IF(LEFT(AN1552,1)="1","Lost",
IF(LEFT(AN1552,1)&lt;="2","At Risk","Others")))))))))</f>
        <v>Frequent Buyers</v>
      </c>
    </row>
    <row r="1553" spans="1:41" x14ac:dyDescent="0.3">
      <c r="A1553">
        <v>9760</v>
      </c>
      <c r="B1553">
        <v>1963</v>
      </c>
      <c r="C1553" t="s">
        <v>37</v>
      </c>
      <c r="D1553" t="s">
        <v>42</v>
      </c>
      <c r="E1553">
        <v>52278</v>
      </c>
      <c r="F1553">
        <v>0</v>
      </c>
      <c r="G1553">
        <v>1</v>
      </c>
      <c r="H1553" s="1">
        <v>41299</v>
      </c>
      <c r="I1553">
        <v>24</v>
      </c>
      <c r="J1553">
        <v>953</v>
      </c>
      <c r="K1553">
        <v>0</v>
      </c>
      <c r="L1553">
        <v>71</v>
      </c>
      <c r="M1553">
        <v>0</v>
      </c>
      <c r="N1553">
        <v>0</v>
      </c>
      <c r="O1553">
        <v>174</v>
      </c>
      <c r="P1553">
        <v>6</v>
      </c>
      <c r="Q1553">
        <v>10</v>
      </c>
      <c r="R1553">
        <v>5</v>
      </c>
      <c r="S1553">
        <v>10</v>
      </c>
      <c r="T1553">
        <v>8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 t="s">
        <v>43</v>
      </c>
      <c r="AC1553" s="13">
        <f>SUM(Table13[[#This Row],[MntWines]:[MntGoldProds]])</f>
        <v>1198</v>
      </c>
      <c r="AD1553" s="13">
        <f>AVERAGE(Table13[[#This Row],[MntWines]:[MntGoldProds]])</f>
        <v>199.66666666666666</v>
      </c>
      <c r="AG1553">
        <f>SUM(Table13[[#This Row],[NumDealsPurchases]:[NumStorePurchases]])</f>
        <v>31</v>
      </c>
      <c r="AH1553" s="14">
        <f>44232-Table13[[#This Row],[Dt_Customer]]</f>
        <v>2933</v>
      </c>
      <c r="AJ1553" s="13">
        <f>Table13[[#This Row],[NumDealsPurchases]]/Table13[[#This Row],[Total Number of Purchases]]*100</f>
        <v>19.35483870967742</v>
      </c>
      <c r="AK1553">
        <f>6-ROUNDUP(_xlfn.PERCENTRANK.INC(Table13[Recency],Table13[[#This Row],[Recency]])*5, 0)</f>
        <v>4</v>
      </c>
      <c r="AL1553" s="15">
        <f>ROUNDUP(_xlfn.PERCENTRANK.INC(Table13[Total Number of Purchases],Table13[[#This Row],[Total Number of Purchases]])*5,0)</f>
        <v>5</v>
      </c>
      <c r="AM1553" s="15">
        <f>ROUNDUP(_xlfn.PERCENTRANK.INC(Table13[Total Spend],Table13[[#This Row],[Total Spend]])*5,0)</f>
        <v>5</v>
      </c>
      <c r="AN1553" s="15" t="str">
        <f>Table13[[#This Row],[Recency Score]]&amp;Table13[[#This Row],[Frequency Score]]&amp;Table13[[#This Row],[Monetary Score]]</f>
        <v>455</v>
      </c>
      <c r="AO1553" s="15" t="str">
        <f>IF(AN1553="555","Champions",
IF(AND(LEFT(AN1553,1)="5", MID(AN1553,2,1)&gt;="3"),"Loyal Customers",
IF(MID(AN1553,2,1)="5","Frequent Buyers",
IF(RIGHT(AN1553,1)="5","Big Spenders",
IF(LEFT(AN1553,1)="4","Potential Loyalists",
IF(LEFT(AN1553,1)="3","Needs Attention",
IF(LEFT(AN1553,1)="2","About to Sleep",
IF(LEFT(AN1553,1)="1","Lost",
IF(LEFT(AN1553,1)&lt;="2","At Risk","Others")))))))))</f>
        <v>Frequent Buyers</v>
      </c>
    </row>
    <row r="1554" spans="1:41" x14ac:dyDescent="0.3">
      <c r="A1554">
        <v>238</v>
      </c>
      <c r="B1554">
        <v>1967</v>
      </c>
      <c r="C1554" t="s">
        <v>38</v>
      </c>
      <c r="D1554" t="s">
        <v>35</v>
      </c>
      <c r="E1554">
        <v>67309</v>
      </c>
      <c r="F1554">
        <v>1</v>
      </c>
      <c r="G1554">
        <v>1</v>
      </c>
      <c r="H1554" s="1">
        <v>41297</v>
      </c>
      <c r="I1554">
        <v>76</v>
      </c>
      <c r="J1554">
        <v>515</v>
      </c>
      <c r="K1554">
        <v>47</v>
      </c>
      <c r="L1554">
        <v>181</v>
      </c>
      <c r="M1554">
        <v>149</v>
      </c>
      <c r="N1554">
        <v>95</v>
      </c>
      <c r="O1554">
        <v>95</v>
      </c>
      <c r="P1554">
        <v>15</v>
      </c>
      <c r="Q1554">
        <v>9</v>
      </c>
      <c r="R1554">
        <v>6</v>
      </c>
      <c r="S1554">
        <v>9</v>
      </c>
      <c r="T1554">
        <v>7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 t="s">
        <v>30</v>
      </c>
      <c r="AC1554" s="13">
        <f>SUM(Table13[[#This Row],[MntWines]:[MntGoldProds]])</f>
        <v>1082</v>
      </c>
      <c r="AD1554" s="13">
        <f>AVERAGE(Table13[[#This Row],[MntWines]:[MntGoldProds]])</f>
        <v>180.33333333333334</v>
      </c>
      <c r="AG1554">
        <f>SUM(Table13[[#This Row],[NumDealsPurchases]:[NumStorePurchases]])</f>
        <v>39</v>
      </c>
      <c r="AH1554" s="14">
        <f>44232-Table13[[#This Row],[Dt_Customer]]</f>
        <v>2935</v>
      </c>
      <c r="AJ1554" s="13">
        <f>Table13[[#This Row],[NumDealsPurchases]]/Table13[[#This Row],[Total Number of Purchases]]*100</f>
        <v>38.461538461538467</v>
      </c>
      <c r="AK1554">
        <f>6-ROUNDUP(_xlfn.PERCENTRANK.INC(Table13[Recency],Table13[[#This Row],[Recency]])*5, 0)</f>
        <v>2</v>
      </c>
      <c r="AL1554" s="15">
        <f>ROUNDUP(_xlfn.PERCENTRANK.INC(Table13[Total Number of Purchases],Table13[[#This Row],[Total Number of Purchases]])*5,0)</f>
        <v>5</v>
      </c>
      <c r="AM1554" s="15">
        <f>ROUNDUP(_xlfn.PERCENTRANK.INC(Table13[Total Spend],Table13[[#This Row],[Total Spend]])*5,0)</f>
        <v>4</v>
      </c>
      <c r="AN1554" s="15" t="str">
        <f>Table13[[#This Row],[Recency Score]]&amp;Table13[[#This Row],[Frequency Score]]&amp;Table13[[#This Row],[Monetary Score]]</f>
        <v>254</v>
      </c>
      <c r="AO1554" s="15" t="str">
        <f>IF(AN1554="555","Champions",
IF(AND(LEFT(AN1554,1)="5", MID(AN1554,2,1)&gt;="3"),"Loyal Customers",
IF(MID(AN1554,2,1)="5","Frequent Buyers",
IF(RIGHT(AN1554,1)="5","Big Spenders",
IF(LEFT(AN1554,1)="4","Potential Loyalists",
IF(LEFT(AN1554,1)="3","Needs Attention",
IF(LEFT(AN1554,1)="2","About to Sleep",
IF(LEFT(AN1554,1)="1","Lost",
IF(LEFT(AN1554,1)&lt;="2","At Risk","Others")))))))))</f>
        <v>Frequent Buyers</v>
      </c>
    </row>
    <row r="1555" spans="1:41" x14ac:dyDescent="0.3">
      <c r="A1555">
        <v>7488</v>
      </c>
      <c r="B1555">
        <v>1963</v>
      </c>
      <c r="C1555" t="s">
        <v>41</v>
      </c>
      <c r="D1555" t="s">
        <v>31</v>
      </c>
      <c r="E1555">
        <v>64191</v>
      </c>
      <c r="F1555">
        <v>0</v>
      </c>
      <c r="G1555">
        <v>1</v>
      </c>
      <c r="H1555" s="1">
        <v>41296</v>
      </c>
      <c r="I1555">
        <v>30</v>
      </c>
      <c r="J1555">
        <v>420</v>
      </c>
      <c r="K1555">
        <v>15</v>
      </c>
      <c r="L1555">
        <v>186</v>
      </c>
      <c r="M1555">
        <v>151</v>
      </c>
      <c r="N1555">
        <v>38</v>
      </c>
      <c r="O1555">
        <v>15</v>
      </c>
      <c r="P1555">
        <v>3</v>
      </c>
      <c r="Q1555">
        <v>5</v>
      </c>
      <c r="R1555">
        <v>3</v>
      </c>
      <c r="S1555">
        <v>13</v>
      </c>
      <c r="T1555">
        <v>3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 t="s">
        <v>30</v>
      </c>
      <c r="AC1555" s="13">
        <f>SUM(Table13[[#This Row],[MntWines]:[MntGoldProds]])</f>
        <v>825</v>
      </c>
      <c r="AD1555" s="13">
        <f>AVERAGE(Table13[[#This Row],[MntWines]:[MntGoldProds]])</f>
        <v>137.5</v>
      </c>
      <c r="AG1555">
        <f>SUM(Table13[[#This Row],[NumDealsPurchases]:[NumStorePurchases]])</f>
        <v>24</v>
      </c>
      <c r="AH1555" s="14">
        <f>44232-Table13[[#This Row],[Dt_Customer]]</f>
        <v>2936</v>
      </c>
      <c r="AJ1555" s="13">
        <f>Table13[[#This Row],[NumDealsPurchases]]/Table13[[#This Row],[Total Number of Purchases]]*100</f>
        <v>12.5</v>
      </c>
      <c r="AK1555">
        <f>6-ROUNDUP(_xlfn.PERCENTRANK.INC(Table13[Recency],Table13[[#This Row],[Recency]])*5, 0)</f>
        <v>4</v>
      </c>
      <c r="AL1555" s="15">
        <f>ROUNDUP(_xlfn.PERCENTRANK.INC(Table13[Total Number of Purchases],Table13[[#This Row],[Total Number of Purchases]])*5,0)</f>
        <v>5</v>
      </c>
      <c r="AM1555" s="15">
        <f>ROUNDUP(_xlfn.PERCENTRANK.INC(Table13[Total Spend],Table13[[#This Row],[Total Spend]])*5,0)</f>
        <v>4</v>
      </c>
      <c r="AN1555" s="15" t="str">
        <f>Table13[[#This Row],[Recency Score]]&amp;Table13[[#This Row],[Frequency Score]]&amp;Table13[[#This Row],[Monetary Score]]</f>
        <v>454</v>
      </c>
      <c r="AO1555" s="15" t="str">
        <f>IF(AN1555="555","Champions",
IF(AND(LEFT(AN1555,1)="5", MID(AN1555,2,1)&gt;="3"),"Loyal Customers",
IF(MID(AN1555,2,1)="5","Frequent Buyers",
IF(RIGHT(AN1555,1)="5","Big Spenders",
IF(LEFT(AN1555,1)="4","Potential Loyalists",
IF(LEFT(AN1555,1)="3","Needs Attention",
IF(LEFT(AN1555,1)="2","About to Sleep",
IF(LEFT(AN1555,1)="1","Lost",
IF(LEFT(AN1555,1)&lt;="2","At Risk","Others")))))))))</f>
        <v>Frequent Buyers</v>
      </c>
    </row>
    <row r="1556" spans="1:41" x14ac:dyDescent="0.3">
      <c r="A1556">
        <v>2877</v>
      </c>
      <c r="B1556">
        <v>1974</v>
      </c>
      <c r="C1556" t="s">
        <v>41</v>
      </c>
      <c r="D1556" t="s">
        <v>35</v>
      </c>
      <c r="E1556">
        <v>46014</v>
      </c>
      <c r="F1556">
        <v>1</v>
      </c>
      <c r="G1556">
        <v>1</v>
      </c>
      <c r="H1556" s="1">
        <v>41295</v>
      </c>
      <c r="I1556">
        <v>21</v>
      </c>
      <c r="J1556">
        <v>410</v>
      </c>
      <c r="K1556">
        <v>0</v>
      </c>
      <c r="L1556">
        <v>59</v>
      </c>
      <c r="M1556">
        <v>19</v>
      </c>
      <c r="N1556">
        <v>9</v>
      </c>
      <c r="O1556">
        <v>44</v>
      </c>
      <c r="P1556">
        <v>10</v>
      </c>
      <c r="Q1556">
        <v>7</v>
      </c>
      <c r="R1556">
        <v>1</v>
      </c>
      <c r="S1556">
        <v>8</v>
      </c>
      <c r="T1556">
        <v>7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 t="s">
        <v>43</v>
      </c>
      <c r="AC1556" s="13">
        <f>SUM(Table13[[#This Row],[MntWines]:[MntGoldProds]])</f>
        <v>541</v>
      </c>
      <c r="AD1556" s="13">
        <f>AVERAGE(Table13[[#This Row],[MntWines]:[MntGoldProds]])</f>
        <v>90.166666666666671</v>
      </c>
      <c r="AG1556">
        <f>SUM(Table13[[#This Row],[NumDealsPurchases]:[NumStorePurchases]])</f>
        <v>26</v>
      </c>
      <c r="AH1556" s="14">
        <f>44232-Table13[[#This Row],[Dt_Customer]]</f>
        <v>2937</v>
      </c>
      <c r="AJ1556" s="13">
        <f>Table13[[#This Row],[NumDealsPurchases]]/Table13[[#This Row],[Total Number of Purchases]]*100</f>
        <v>38.461538461538467</v>
      </c>
      <c r="AK1556">
        <f>6-ROUNDUP(_xlfn.PERCENTRANK.INC(Table13[Recency],Table13[[#This Row],[Recency]])*5, 0)</f>
        <v>4</v>
      </c>
      <c r="AL1556" s="15">
        <f>ROUNDUP(_xlfn.PERCENTRANK.INC(Table13[Total Number of Purchases],Table13[[#This Row],[Total Number of Purchases]])*5,0)</f>
        <v>5</v>
      </c>
      <c r="AM1556" s="15">
        <f>ROUNDUP(_xlfn.PERCENTRANK.INC(Table13[Total Spend],Table13[[#This Row],[Total Spend]])*5,0)</f>
        <v>3</v>
      </c>
      <c r="AN1556" s="15" t="str">
        <f>Table13[[#This Row],[Recency Score]]&amp;Table13[[#This Row],[Frequency Score]]&amp;Table13[[#This Row],[Monetary Score]]</f>
        <v>453</v>
      </c>
      <c r="AO1556" s="15" t="str">
        <f>IF(AN1556="555","Champions",
IF(AND(LEFT(AN1556,1)="5", MID(AN1556,2,1)&gt;="3"),"Loyal Customers",
IF(MID(AN1556,2,1)="5","Frequent Buyers",
IF(RIGHT(AN1556,1)="5","Big Spenders",
IF(LEFT(AN1556,1)="4","Potential Loyalists",
IF(LEFT(AN1556,1)="3","Needs Attention",
IF(LEFT(AN1556,1)="2","About to Sleep",
IF(LEFT(AN1556,1)="1","Lost",
IF(LEFT(AN1556,1)&lt;="2","At Risk","Others")))))))))</f>
        <v>Frequent Buyers</v>
      </c>
    </row>
    <row r="1557" spans="1:41" hidden="1" x14ac:dyDescent="0.3">
      <c r="A1557">
        <v>2437</v>
      </c>
      <c r="B1557">
        <v>1989</v>
      </c>
      <c r="C1557" t="s">
        <v>28</v>
      </c>
      <c r="D1557" t="s">
        <v>33</v>
      </c>
      <c r="F1557">
        <v>0</v>
      </c>
      <c r="G1557">
        <v>0</v>
      </c>
      <c r="H1557" s="1">
        <v>41428</v>
      </c>
      <c r="I1557">
        <v>69</v>
      </c>
      <c r="J1557">
        <v>861</v>
      </c>
      <c r="K1557">
        <v>138</v>
      </c>
      <c r="L1557">
        <v>461</v>
      </c>
      <c r="M1557">
        <v>60</v>
      </c>
      <c r="N1557">
        <v>30</v>
      </c>
      <c r="O1557">
        <v>61</v>
      </c>
      <c r="P1557">
        <v>1</v>
      </c>
      <c r="Q1557">
        <v>6</v>
      </c>
      <c r="R1557">
        <v>5</v>
      </c>
      <c r="S1557">
        <v>12</v>
      </c>
      <c r="T1557">
        <v>3</v>
      </c>
      <c r="U1557">
        <v>1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0</v>
      </c>
      <c r="AB1557" t="s">
        <v>30</v>
      </c>
      <c r="AC1557">
        <f>SUM(Table13[[#This Row],[MntWines]:[MntGoldProds]])</f>
        <v>1611</v>
      </c>
      <c r="AD1557">
        <f>AVERAGE(Table13[[#This Row],[MntWines]:[MntGoldProds]])</f>
        <v>268.5</v>
      </c>
      <c r="AG1557">
        <f>SUM(Table13[[#This Row],[NumDealsPurchases]:[NumStorePurchases]])</f>
        <v>24</v>
      </c>
      <c r="AH1557" s="1">
        <f>44232-Table13[[#This Row],[Dt_Customer]]</f>
        <v>2804</v>
      </c>
      <c r="AJ1557">
        <f>Table13[[#This Row],[NumDealsPurchases]]/Table13[[#This Row],[Total Number of Purchases]]*100</f>
        <v>4.1666666666666661</v>
      </c>
      <c r="AK1557">
        <f>6-ROUNDUP(_xlfn.PERCENTRANK.INC(Table13[Recency],Table13[[#This Row],[Recency]])*5, 0)</f>
        <v>2</v>
      </c>
      <c r="AL1557" s="15">
        <f>ROUNDUP(_xlfn.PERCENTRANK.INC(Table13[Total Number of Purchases],Table13[[#This Row],[Total Number of Purchases]])*5,0)</f>
        <v>5</v>
      </c>
      <c r="AM1557" s="15">
        <f>ROUNDUP(_xlfn.PERCENTRANK.INC(Table13[Total Spend],Table13[[#This Row],[Total Spend]])*5,0)</f>
        <v>5</v>
      </c>
      <c r="AN1557" s="15" t="str">
        <f>Table13[[#This Row],[Recency Score]]&amp;Table13[[#This Row],[Frequency Score]]&amp;Table13[[#This Row],[Monetary Score]]</f>
        <v>255</v>
      </c>
      <c r="AO1557" s="15" t="str">
        <f>IF(AN1557="555","Champions",
IF(AND(LEFT(AN1557,1)="5", MID(AN1557,2,1)&gt;="3"),"Loyal Customers",
IF(MID(AN1557,2,1)="5","Frequent Buyers",
IF(RIGHT(AN1557,1)="5","Big Spenders",
IF(LEFT(AN1557,1)="4","Potential Loyalists",
IF(LEFT(AN1557,1)="3","Needs Attention",
IF(LEFT(AN1557,1)="2","About to Sleep",
IF(LEFT(AN1557,1)="1","Lost",
IF(LEFT(AN1557,1)&lt;="2","At Risk","Others")))))))))</f>
        <v>Frequent Buyers</v>
      </c>
    </row>
    <row r="1558" spans="1:41" x14ac:dyDescent="0.3">
      <c r="A1558">
        <v>4611</v>
      </c>
      <c r="B1558">
        <v>1970</v>
      </c>
      <c r="C1558" t="s">
        <v>28</v>
      </c>
      <c r="D1558" t="s">
        <v>35</v>
      </c>
      <c r="E1558">
        <v>105471</v>
      </c>
      <c r="F1558">
        <v>0</v>
      </c>
      <c r="G1558">
        <v>0</v>
      </c>
      <c r="H1558" s="1">
        <v>41295</v>
      </c>
      <c r="I1558">
        <v>36</v>
      </c>
      <c r="J1558">
        <v>1009</v>
      </c>
      <c r="K1558">
        <v>181</v>
      </c>
      <c r="L1558">
        <v>104</v>
      </c>
      <c r="M1558">
        <v>202</v>
      </c>
      <c r="N1558">
        <v>21</v>
      </c>
      <c r="O1558">
        <v>207</v>
      </c>
      <c r="P1558">
        <v>0</v>
      </c>
      <c r="Q1558">
        <v>9</v>
      </c>
      <c r="R1558">
        <v>8</v>
      </c>
      <c r="S1558">
        <v>13</v>
      </c>
      <c r="T1558">
        <v>3</v>
      </c>
      <c r="U1558">
        <v>1</v>
      </c>
      <c r="V1558">
        <v>0</v>
      </c>
      <c r="W1558">
        <v>0</v>
      </c>
      <c r="X1558">
        <v>0</v>
      </c>
      <c r="Y1558">
        <v>1</v>
      </c>
      <c r="Z1558">
        <v>1</v>
      </c>
      <c r="AA1558">
        <v>0</v>
      </c>
      <c r="AB1558" t="s">
        <v>30</v>
      </c>
      <c r="AC1558" s="13">
        <f>SUM(Table13[[#This Row],[MntWines]:[MntGoldProds]])</f>
        <v>1724</v>
      </c>
      <c r="AD1558" s="13">
        <f>AVERAGE(Table13[[#This Row],[MntWines]:[MntGoldProds]])</f>
        <v>287.33333333333331</v>
      </c>
      <c r="AG1558">
        <f>SUM(Table13[[#This Row],[NumDealsPurchases]:[NumStorePurchases]])</f>
        <v>30</v>
      </c>
      <c r="AH1558" s="14">
        <f>44232-Table13[[#This Row],[Dt_Customer]]</f>
        <v>2937</v>
      </c>
      <c r="AJ1558" s="13">
        <f>Table13[[#This Row],[NumDealsPurchases]]/Table13[[#This Row],[Total Number of Purchases]]*100</f>
        <v>0</v>
      </c>
      <c r="AK1558">
        <f>6-ROUNDUP(_xlfn.PERCENTRANK.INC(Table13[Recency],Table13[[#This Row],[Recency]])*5, 0)</f>
        <v>4</v>
      </c>
      <c r="AL1558" s="15">
        <f>ROUNDUP(_xlfn.PERCENTRANK.INC(Table13[Total Number of Purchases],Table13[[#This Row],[Total Number of Purchases]])*5,0)</f>
        <v>5</v>
      </c>
      <c r="AM1558" s="15">
        <f>ROUNDUP(_xlfn.PERCENTRANK.INC(Table13[Total Spend],Table13[[#This Row],[Total Spend]])*5,0)</f>
        <v>5</v>
      </c>
      <c r="AN1558" s="15" t="str">
        <f>Table13[[#This Row],[Recency Score]]&amp;Table13[[#This Row],[Frequency Score]]&amp;Table13[[#This Row],[Monetary Score]]</f>
        <v>455</v>
      </c>
      <c r="AO1558" s="15" t="str">
        <f>IF(AN1558="555","Champions",
IF(AND(LEFT(AN1558,1)="5", MID(AN1558,2,1)&gt;="3"),"Loyal Customers",
IF(MID(AN1558,2,1)="5","Frequent Buyers",
IF(RIGHT(AN1558,1)="5","Big Spenders",
IF(LEFT(AN1558,1)="4","Potential Loyalists",
IF(LEFT(AN1558,1)="3","Needs Attention",
IF(LEFT(AN1558,1)="2","About to Sleep",
IF(LEFT(AN1558,1)="1","Lost",
IF(LEFT(AN1558,1)&lt;="2","At Risk","Others")))))))))</f>
        <v>Frequent Buyers</v>
      </c>
    </row>
    <row r="1559" spans="1:41" x14ac:dyDescent="0.3">
      <c r="A1559">
        <v>9710</v>
      </c>
      <c r="B1559">
        <v>1969</v>
      </c>
      <c r="C1559" t="s">
        <v>37</v>
      </c>
      <c r="D1559" t="s">
        <v>29</v>
      </c>
      <c r="E1559">
        <v>58086</v>
      </c>
      <c r="F1559">
        <v>0</v>
      </c>
      <c r="G1559">
        <v>1</v>
      </c>
      <c r="H1559" s="1">
        <v>41294</v>
      </c>
      <c r="I1559">
        <v>80</v>
      </c>
      <c r="J1559">
        <v>708</v>
      </c>
      <c r="K1559">
        <v>7</v>
      </c>
      <c r="L1559">
        <v>62</v>
      </c>
      <c r="M1559">
        <v>0</v>
      </c>
      <c r="N1559">
        <v>0</v>
      </c>
      <c r="O1559">
        <v>15</v>
      </c>
      <c r="P1559">
        <v>2</v>
      </c>
      <c r="Q1559">
        <v>11</v>
      </c>
      <c r="R1559">
        <v>3</v>
      </c>
      <c r="S1559">
        <v>7</v>
      </c>
      <c r="T1559">
        <v>8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 t="s">
        <v>30</v>
      </c>
      <c r="AC1559" s="13">
        <f>SUM(Table13[[#This Row],[MntWines]:[MntGoldProds]])</f>
        <v>792</v>
      </c>
      <c r="AD1559" s="13">
        <f>AVERAGE(Table13[[#This Row],[MntWines]:[MntGoldProds]])</f>
        <v>132</v>
      </c>
      <c r="AG1559">
        <f>SUM(Table13[[#This Row],[NumDealsPurchases]:[NumStorePurchases]])</f>
        <v>23</v>
      </c>
      <c r="AH1559" s="14">
        <f>44232-Table13[[#This Row],[Dt_Customer]]</f>
        <v>2938</v>
      </c>
      <c r="AJ1559" s="13">
        <f>Table13[[#This Row],[NumDealsPurchases]]/Table13[[#This Row],[Total Number of Purchases]]*100</f>
        <v>8.695652173913043</v>
      </c>
      <c r="AK1559">
        <f>6-ROUNDUP(_xlfn.PERCENTRANK.INC(Table13[Recency],Table13[[#This Row],[Recency]])*5, 0)</f>
        <v>2</v>
      </c>
      <c r="AL1559" s="15">
        <f>ROUNDUP(_xlfn.PERCENTRANK.INC(Table13[Total Number of Purchases],Table13[[#This Row],[Total Number of Purchases]])*5,0)</f>
        <v>5</v>
      </c>
      <c r="AM1559" s="15">
        <f>ROUNDUP(_xlfn.PERCENTRANK.INC(Table13[Total Spend],Table13[[#This Row],[Total Spend]])*5,0)</f>
        <v>4</v>
      </c>
      <c r="AN1559" s="15" t="str">
        <f>Table13[[#This Row],[Recency Score]]&amp;Table13[[#This Row],[Frequency Score]]&amp;Table13[[#This Row],[Monetary Score]]</f>
        <v>254</v>
      </c>
      <c r="AO1559" s="15" t="str">
        <f>IF(AN1559="555","Champions",
IF(AND(LEFT(AN1559,1)="5", MID(AN1559,2,1)&gt;="3"),"Loyal Customers",
IF(MID(AN1559,2,1)="5","Frequent Buyers",
IF(RIGHT(AN1559,1)="5","Big Spenders",
IF(LEFT(AN1559,1)="4","Potential Loyalists",
IF(LEFT(AN1559,1)="3","Needs Attention",
IF(LEFT(AN1559,1)="2","About to Sleep",
IF(LEFT(AN1559,1)="1","Lost",
IF(LEFT(AN1559,1)&lt;="2","At Risk","Others")))))))))</f>
        <v>Frequent Buyers</v>
      </c>
    </row>
    <row r="1560" spans="1:41" x14ac:dyDescent="0.3">
      <c r="A1560">
        <v>3445</v>
      </c>
      <c r="B1560">
        <v>1956</v>
      </c>
      <c r="C1560" t="s">
        <v>28</v>
      </c>
      <c r="D1560" t="s">
        <v>31</v>
      </c>
      <c r="E1560">
        <v>60714</v>
      </c>
      <c r="F1560">
        <v>0</v>
      </c>
      <c r="G1560">
        <v>0</v>
      </c>
      <c r="H1560" s="1">
        <v>41291</v>
      </c>
      <c r="I1560">
        <v>56</v>
      </c>
      <c r="J1560">
        <v>216</v>
      </c>
      <c r="K1560">
        <v>162</v>
      </c>
      <c r="L1560">
        <v>224</v>
      </c>
      <c r="M1560">
        <v>101</v>
      </c>
      <c r="N1560">
        <v>92</v>
      </c>
      <c r="O1560">
        <v>162</v>
      </c>
      <c r="P1560">
        <v>2</v>
      </c>
      <c r="Q1560">
        <v>7</v>
      </c>
      <c r="R1560">
        <v>4</v>
      </c>
      <c r="S1560">
        <v>10</v>
      </c>
      <c r="T1560">
        <v>5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0</v>
      </c>
      <c r="AB1560" t="s">
        <v>43</v>
      </c>
      <c r="AC1560" s="13">
        <f>SUM(Table13[[#This Row],[MntWines]:[MntGoldProds]])</f>
        <v>957</v>
      </c>
      <c r="AD1560" s="13">
        <f>AVERAGE(Table13[[#This Row],[MntWines]:[MntGoldProds]])</f>
        <v>159.5</v>
      </c>
      <c r="AG1560">
        <f>SUM(Table13[[#This Row],[NumDealsPurchases]:[NumStorePurchases]])</f>
        <v>23</v>
      </c>
      <c r="AH1560" s="14">
        <f>44232-Table13[[#This Row],[Dt_Customer]]</f>
        <v>2941</v>
      </c>
      <c r="AJ1560" s="13">
        <f>Table13[[#This Row],[NumDealsPurchases]]/Table13[[#This Row],[Total Number of Purchases]]*100</f>
        <v>8.695652173913043</v>
      </c>
      <c r="AK1560">
        <f>6-ROUNDUP(_xlfn.PERCENTRANK.INC(Table13[Recency],Table13[[#This Row],[Recency]])*5, 0)</f>
        <v>3</v>
      </c>
      <c r="AL1560" s="15">
        <f>ROUNDUP(_xlfn.PERCENTRANK.INC(Table13[Total Number of Purchases],Table13[[#This Row],[Total Number of Purchases]])*5,0)</f>
        <v>5</v>
      </c>
      <c r="AM1560" s="15">
        <f>ROUNDUP(_xlfn.PERCENTRANK.INC(Table13[Total Spend],Table13[[#This Row],[Total Spend]])*5,0)</f>
        <v>4</v>
      </c>
      <c r="AN1560" s="15" t="str">
        <f>Table13[[#This Row],[Recency Score]]&amp;Table13[[#This Row],[Frequency Score]]&amp;Table13[[#This Row],[Monetary Score]]</f>
        <v>354</v>
      </c>
      <c r="AO1560" s="15" t="str">
        <f>IF(AN1560="555","Champions",
IF(AND(LEFT(AN1560,1)="5", MID(AN1560,2,1)&gt;="3"),"Loyal Customers",
IF(MID(AN1560,2,1)="5","Frequent Buyers",
IF(RIGHT(AN1560,1)="5","Big Spenders",
IF(LEFT(AN1560,1)="4","Potential Loyalists",
IF(LEFT(AN1560,1)="3","Needs Attention",
IF(LEFT(AN1560,1)="2","About to Sleep",
IF(LEFT(AN1560,1)="1","Lost",
IF(LEFT(AN1560,1)&lt;="2","At Risk","Others")))))))))</f>
        <v>Frequent Buyers</v>
      </c>
    </row>
    <row r="1561" spans="1:41" x14ac:dyDescent="0.3">
      <c r="A1561">
        <v>4406</v>
      </c>
      <c r="B1561">
        <v>1970</v>
      </c>
      <c r="C1561" t="s">
        <v>28</v>
      </c>
      <c r="D1561" t="s">
        <v>35</v>
      </c>
      <c r="E1561">
        <v>67419</v>
      </c>
      <c r="F1561">
        <v>0</v>
      </c>
      <c r="G1561">
        <v>1</v>
      </c>
      <c r="H1561" s="1">
        <v>41290</v>
      </c>
      <c r="I1561">
        <v>29</v>
      </c>
      <c r="J1561">
        <v>846</v>
      </c>
      <c r="K1561">
        <v>84</v>
      </c>
      <c r="L1561">
        <v>352</v>
      </c>
      <c r="M1561">
        <v>91</v>
      </c>
      <c r="N1561">
        <v>56</v>
      </c>
      <c r="O1561">
        <v>42</v>
      </c>
      <c r="P1561">
        <v>4</v>
      </c>
      <c r="Q1561">
        <v>9</v>
      </c>
      <c r="R1561">
        <v>4</v>
      </c>
      <c r="S1561">
        <v>8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 t="s">
        <v>32</v>
      </c>
      <c r="AC1561" s="13">
        <f>SUM(Table13[[#This Row],[MntWines]:[MntGoldProds]])</f>
        <v>1471</v>
      </c>
      <c r="AD1561" s="13">
        <f>AVERAGE(Table13[[#This Row],[MntWines]:[MntGoldProds]])</f>
        <v>245.16666666666666</v>
      </c>
      <c r="AG1561">
        <f>SUM(Table13[[#This Row],[NumDealsPurchases]:[NumStorePurchases]])</f>
        <v>25</v>
      </c>
      <c r="AH1561" s="14">
        <f>44232-Table13[[#This Row],[Dt_Customer]]</f>
        <v>2942</v>
      </c>
      <c r="AJ1561" s="13">
        <f>Table13[[#This Row],[NumDealsPurchases]]/Table13[[#This Row],[Total Number of Purchases]]*100</f>
        <v>16</v>
      </c>
      <c r="AK1561">
        <f>6-ROUNDUP(_xlfn.PERCENTRANK.INC(Table13[Recency],Table13[[#This Row],[Recency]])*5, 0)</f>
        <v>4</v>
      </c>
      <c r="AL1561" s="15">
        <f>ROUNDUP(_xlfn.PERCENTRANK.INC(Table13[Total Number of Purchases],Table13[[#This Row],[Total Number of Purchases]])*5,0)</f>
        <v>5</v>
      </c>
      <c r="AM1561" s="15">
        <f>ROUNDUP(_xlfn.PERCENTRANK.INC(Table13[Total Spend],Table13[[#This Row],[Total Spend]])*5,0)</f>
        <v>5</v>
      </c>
      <c r="AN1561" s="15" t="str">
        <f>Table13[[#This Row],[Recency Score]]&amp;Table13[[#This Row],[Frequency Score]]&amp;Table13[[#This Row],[Monetary Score]]</f>
        <v>455</v>
      </c>
      <c r="AO1561" s="15" t="str">
        <f>IF(AN1561="555","Champions",
IF(AND(LEFT(AN1561,1)="5", MID(AN1561,2,1)&gt;="3"),"Loyal Customers",
IF(MID(AN1561,2,1)="5","Frequent Buyers",
IF(RIGHT(AN1561,1)="5","Big Spenders",
IF(LEFT(AN1561,1)="4","Potential Loyalists",
IF(LEFT(AN1561,1)="3","Needs Attention",
IF(LEFT(AN1561,1)="2","About to Sleep",
IF(LEFT(AN1561,1)="1","Lost",
IF(LEFT(AN1561,1)&lt;="2","At Risk","Others")))))))))</f>
        <v>Frequent Buyers</v>
      </c>
    </row>
    <row r="1562" spans="1:41" x14ac:dyDescent="0.3">
      <c r="A1562">
        <v>8969</v>
      </c>
      <c r="B1562">
        <v>1977</v>
      </c>
      <c r="C1562" t="s">
        <v>28</v>
      </c>
      <c r="D1562" t="s">
        <v>33</v>
      </c>
      <c r="E1562">
        <v>71855</v>
      </c>
      <c r="F1562">
        <v>0</v>
      </c>
      <c r="G1562">
        <v>1</v>
      </c>
      <c r="H1562" s="1">
        <v>41290</v>
      </c>
      <c r="I1562">
        <v>59</v>
      </c>
      <c r="J1562">
        <v>548</v>
      </c>
      <c r="K1562">
        <v>31</v>
      </c>
      <c r="L1562">
        <v>422</v>
      </c>
      <c r="M1562">
        <v>0</v>
      </c>
      <c r="N1562">
        <v>112</v>
      </c>
      <c r="O1562">
        <v>28</v>
      </c>
      <c r="P1562">
        <v>4</v>
      </c>
      <c r="Q1562">
        <v>5</v>
      </c>
      <c r="R1562">
        <v>5</v>
      </c>
      <c r="S1562">
        <v>11</v>
      </c>
      <c r="T1562">
        <v>3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 t="s">
        <v>43</v>
      </c>
      <c r="AC1562" s="13">
        <f>SUM(Table13[[#This Row],[MntWines]:[MntGoldProds]])</f>
        <v>1141</v>
      </c>
      <c r="AD1562" s="13">
        <f>AVERAGE(Table13[[#This Row],[MntWines]:[MntGoldProds]])</f>
        <v>190.16666666666666</v>
      </c>
      <c r="AG1562">
        <f>SUM(Table13[[#This Row],[NumDealsPurchases]:[NumStorePurchases]])</f>
        <v>25</v>
      </c>
      <c r="AH1562" s="14">
        <f>44232-Table13[[#This Row],[Dt_Customer]]</f>
        <v>2942</v>
      </c>
      <c r="AJ1562" s="13">
        <f>Table13[[#This Row],[NumDealsPurchases]]/Table13[[#This Row],[Total Number of Purchases]]*100</f>
        <v>16</v>
      </c>
      <c r="AK1562">
        <f>6-ROUNDUP(_xlfn.PERCENTRANK.INC(Table13[Recency],Table13[[#This Row],[Recency]])*5, 0)</f>
        <v>3</v>
      </c>
      <c r="AL1562" s="15">
        <f>ROUNDUP(_xlfn.PERCENTRANK.INC(Table13[Total Number of Purchases],Table13[[#This Row],[Total Number of Purchases]])*5,0)</f>
        <v>5</v>
      </c>
      <c r="AM1562" s="15">
        <f>ROUNDUP(_xlfn.PERCENTRANK.INC(Table13[Total Spend],Table13[[#This Row],[Total Spend]])*5,0)</f>
        <v>4</v>
      </c>
      <c r="AN1562" s="15" t="str">
        <f>Table13[[#This Row],[Recency Score]]&amp;Table13[[#This Row],[Frequency Score]]&amp;Table13[[#This Row],[Monetary Score]]</f>
        <v>354</v>
      </c>
      <c r="AO1562" s="15" t="str">
        <f>IF(AN1562="555","Champions",
IF(AND(LEFT(AN1562,1)="5", MID(AN1562,2,1)&gt;="3"),"Loyal Customers",
IF(MID(AN1562,2,1)="5","Frequent Buyers",
IF(RIGHT(AN1562,1)="5","Big Spenders",
IF(LEFT(AN1562,1)="4","Potential Loyalists",
IF(LEFT(AN1562,1)="3","Needs Attention",
IF(LEFT(AN1562,1)="2","About to Sleep",
IF(LEFT(AN1562,1)="1","Lost",
IF(LEFT(AN1562,1)&lt;="2","At Risk","Others")))))))))</f>
        <v>Frequent Buyers</v>
      </c>
    </row>
    <row r="1563" spans="1:41" x14ac:dyDescent="0.3">
      <c r="A1563">
        <v>6097</v>
      </c>
      <c r="B1563">
        <v>1959</v>
      </c>
      <c r="C1563" t="s">
        <v>28</v>
      </c>
      <c r="D1563" t="s">
        <v>31</v>
      </c>
      <c r="E1563">
        <v>50664</v>
      </c>
      <c r="F1563">
        <v>1</v>
      </c>
      <c r="G1563">
        <v>1</v>
      </c>
      <c r="H1563" s="1">
        <v>41290</v>
      </c>
      <c r="I1563">
        <v>64</v>
      </c>
      <c r="J1563">
        <v>313</v>
      </c>
      <c r="K1563">
        <v>8</v>
      </c>
      <c r="L1563">
        <v>104</v>
      </c>
      <c r="M1563">
        <v>6</v>
      </c>
      <c r="N1563">
        <v>4</v>
      </c>
      <c r="O1563">
        <v>126</v>
      </c>
      <c r="P1563">
        <v>9</v>
      </c>
      <c r="Q1563">
        <v>8</v>
      </c>
      <c r="R1563">
        <v>1</v>
      </c>
      <c r="S1563">
        <v>6</v>
      </c>
      <c r="T1563">
        <v>9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 t="s">
        <v>43</v>
      </c>
      <c r="AC1563" s="13">
        <f>SUM(Table13[[#This Row],[MntWines]:[MntGoldProds]])</f>
        <v>561</v>
      </c>
      <c r="AD1563" s="13">
        <f>AVERAGE(Table13[[#This Row],[MntWines]:[MntGoldProds]])</f>
        <v>93.5</v>
      </c>
      <c r="AG1563">
        <f>SUM(Table13[[#This Row],[NumDealsPurchases]:[NumStorePurchases]])</f>
        <v>24</v>
      </c>
      <c r="AH1563" s="14">
        <f>44232-Table13[[#This Row],[Dt_Customer]]</f>
        <v>2942</v>
      </c>
      <c r="AJ1563" s="13">
        <f>Table13[[#This Row],[NumDealsPurchases]]/Table13[[#This Row],[Total Number of Purchases]]*100</f>
        <v>37.5</v>
      </c>
      <c r="AK1563">
        <f>6-ROUNDUP(_xlfn.PERCENTRANK.INC(Table13[Recency],Table13[[#This Row],[Recency]])*5, 0)</f>
        <v>2</v>
      </c>
      <c r="AL1563" s="15">
        <f>ROUNDUP(_xlfn.PERCENTRANK.INC(Table13[Total Number of Purchases],Table13[[#This Row],[Total Number of Purchases]])*5,0)</f>
        <v>5</v>
      </c>
      <c r="AM1563" s="15">
        <f>ROUNDUP(_xlfn.PERCENTRANK.INC(Table13[Total Spend],Table13[[#This Row],[Total Spend]])*5,0)</f>
        <v>3</v>
      </c>
      <c r="AN1563" s="15" t="str">
        <f>Table13[[#This Row],[Recency Score]]&amp;Table13[[#This Row],[Frequency Score]]&amp;Table13[[#This Row],[Monetary Score]]</f>
        <v>253</v>
      </c>
      <c r="AO1563" s="15" t="str">
        <f>IF(AN1563="555","Champions",
IF(AND(LEFT(AN1563,1)="5", MID(AN1563,2,1)&gt;="3"),"Loyal Customers",
IF(MID(AN1563,2,1)="5","Frequent Buyers",
IF(RIGHT(AN1563,1)="5","Big Spenders",
IF(LEFT(AN1563,1)="4","Potential Loyalists",
IF(LEFT(AN1563,1)="3","Needs Attention",
IF(LEFT(AN1563,1)="2","About to Sleep",
IF(LEFT(AN1563,1)="1","Lost",
IF(LEFT(AN1563,1)&lt;="2","At Risk","Others")))))))))</f>
        <v>Frequent Buyers</v>
      </c>
    </row>
    <row r="1564" spans="1:41" x14ac:dyDescent="0.3">
      <c r="A1564">
        <v>6318</v>
      </c>
      <c r="B1564">
        <v>1988</v>
      </c>
      <c r="C1564" t="s">
        <v>28</v>
      </c>
      <c r="D1564" t="s">
        <v>33</v>
      </c>
      <c r="E1564">
        <v>68487</v>
      </c>
      <c r="F1564">
        <v>0</v>
      </c>
      <c r="G1564">
        <v>0</v>
      </c>
      <c r="H1564" s="1">
        <v>41287</v>
      </c>
      <c r="I1564">
        <v>48</v>
      </c>
      <c r="J1564">
        <v>758</v>
      </c>
      <c r="K1564">
        <v>12</v>
      </c>
      <c r="L1564">
        <v>385</v>
      </c>
      <c r="M1564">
        <v>33</v>
      </c>
      <c r="N1564">
        <v>89</v>
      </c>
      <c r="O1564">
        <v>89</v>
      </c>
      <c r="P1564">
        <v>1</v>
      </c>
      <c r="Q1564">
        <v>9</v>
      </c>
      <c r="R1564">
        <v>7</v>
      </c>
      <c r="S1564">
        <v>13</v>
      </c>
      <c r="T1564">
        <v>4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 t="s">
        <v>32</v>
      </c>
      <c r="AC1564" s="13">
        <f>SUM(Table13[[#This Row],[MntWines]:[MntGoldProds]])</f>
        <v>1366</v>
      </c>
      <c r="AD1564" s="13">
        <f>AVERAGE(Table13[[#This Row],[MntWines]:[MntGoldProds]])</f>
        <v>227.66666666666666</v>
      </c>
      <c r="AG1564">
        <f>SUM(Table13[[#This Row],[NumDealsPurchases]:[NumStorePurchases]])</f>
        <v>30</v>
      </c>
      <c r="AH1564" s="14">
        <f>44232-Table13[[#This Row],[Dt_Customer]]</f>
        <v>2945</v>
      </c>
      <c r="AJ1564" s="13">
        <f>Table13[[#This Row],[NumDealsPurchases]]/Table13[[#This Row],[Total Number of Purchases]]*100</f>
        <v>3.3333333333333335</v>
      </c>
      <c r="AK1564">
        <f>6-ROUNDUP(_xlfn.PERCENTRANK.INC(Table13[Recency],Table13[[#This Row],[Recency]])*5, 0)</f>
        <v>3</v>
      </c>
      <c r="AL1564" s="15">
        <f>ROUNDUP(_xlfn.PERCENTRANK.INC(Table13[Total Number of Purchases],Table13[[#This Row],[Total Number of Purchases]])*5,0)</f>
        <v>5</v>
      </c>
      <c r="AM1564" s="15">
        <f>ROUNDUP(_xlfn.PERCENTRANK.INC(Table13[Total Spend],Table13[[#This Row],[Total Spend]])*5,0)</f>
        <v>5</v>
      </c>
      <c r="AN1564" s="15" t="str">
        <f>Table13[[#This Row],[Recency Score]]&amp;Table13[[#This Row],[Frequency Score]]&amp;Table13[[#This Row],[Monetary Score]]</f>
        <v>355</v>
      </c>
      <c r="AO1564" s="15" t="str">
        <f>IF(AN1564="555","Champions",
IF(AND(LEFT(AN1564,1)="5", MID(AN1564,2,1)&gt;="3"),"Loyal Customers",
IF(MID(AN1564,2,1)="5","Frequent Buyers",
IF(RIGHT(AN1564,1)="5","Big Spenders",
IF(LEFT(AN1564,1)="4","Potential Loyalists",
IF(LEFT(AN1564,1)="3","Needs Attention",
IF(LEFT(AN1564,1)="2","About to Sleep",
IF(LEFT(AN1564,1)="1","Lost",
IF(LEFT(AN1564,1)&lt;="2","At Risk","Others")))))))))</f>
        <v>Frequent Buyers</v>
      </c>
    </row>
    <row r="1565" spans="1:41" x14ac:dyDescent="0.3">
      <c r="A1565">
        <v>5396</v>
      </c>
      <c r="B1565">
        <v>1988</v>
      </c>
      <c r="C1565" t="s">
        <v>28</v>
      </c>
      <c r="D1565" t="s">
        <v>33</v>
      </c>
      <c r="E1565">
        <v>68487</v>
      </c>
      <c r="F1565">
        <v>0</v>
      </c>
      <c r="G1565">
        <v>0</v>
      </c>
      <c r="H1565" s="1">
        <v>41287</v>
      </c>
      <c r="I1565">
        <v>48</v>
      </c>
      <c r="J1565">
        <v>758</v>
      </c>
      <c r="K1565">
        <v>12</v>
      </c>
      <c r="L1565">
        <v>385</v>
      </c>
      <c r="M1565">
        <v>33</v>
      </c>
      <c r="N1565">
        <v>89</v>
      </c>
      <c r="O1565">
        <v>89</v>
      </c>
      <c r="P1565">
        <v>1</v>
      </c>
      <c r="Q1565">
        <v>9</v>
      </c>
      <c r="R1565">
        <v>7</v>
      </c>
      <c r="S1565">
        <v>13</v>
      </c>
      <c r="T1565">
        <v>4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 t="s">
        <v>36</v>
      </c>
      <c r="AC1565" s="13">
        <f>SUM(Table13[[#This Row],[MntWines]:[MntGoldProds]])</f>
        <v>1366</v>
      </c>
      <c r="AD1565" s="13">
        <f>AVERAGE(Table13[[#This Row],[MntWines]:[MntGoldProds]])</f>
        <v>227.66666666666666</v>
      </c>
      <c r="AG1565">
        <f>SUM(Table13[[#This Row],[NumDealsPurchases]:[NumStorePurchases]])</f>
        <v>30</v>
      </c>
      <c r="AH1565" s="14">
        <f>44232-Table13[[#This Row],[Dt_Customer]]</f>
        <v>2945</v>
      </c>
      <c r="AJ1565" s="13">
        <f>Table13[[#This Row],[NumDealsPurchases]]/Table13[[#This Row],[Total Number of Purchases]]*100</f>
        <v>3.3333333333333335</v>
      </c>
      <c r="AK1565">
        <f>6-ROUNDUP(_xlfn.PERCENTRANK.INC(Table13[Recency],Table13[[#This Row],[Recency]])*5, 0)</f>
        <v>3</v>
      </c>
      <c r="AL1565" s="15">
        <f>ROUNDUP(_xlfn.PERCENTRANK.INC(Table13[Total Number of Purchases],Table13[[#This Row],[Total Number of Purchases]])*5,0)</f>
        <v>5</v>
      </c>
      <c r="AM1565" s="15">
        <f>ROUNDUP(_xlfn.PERCENTRANK.INC(Table13[Total Spend],Table13[[#This Row],[Total Spend]])*5,0)</f>
        <v>5</v>
      </c>
      <c r="AN1565" s="15" t="str">
        <f>Table13[[#This Row],[Recency Score]]&amp;Table13[[#This Row],[Frequency Score]]&amp;Table13[[#This Row],[Monetary Score]]</f>
        <v>355</v>
      </c>
      <c r="AO1565" s="15" t="str">
        <f>IF(AN1565="555","Champions",
IF(AND(LEFT(AN1565,1)="5", MID(AN1565,2,1)&gt;="3"),"Loyal Customers",
IF(MID(AN1565,2,1)="5","Frequent Buyers",
IF(RIGHT(AN1565,1)="5","Big Spenders",
IF(LEFT(AN1565,1)="4","Potential Loyalists",
IF(LEFT(AN1565,1)="3","Needs Attention",
IF(LEFT(AN1565,1)="2","About to Sleep",
IF(LEFT(AN1565,1)="1","Lost",
IF(LEFT(AN1565,1)&lt;="2","At Risk","Others")))))))))</f>
        <v>Frequent Buyers</v>
      </c>
    </row>
    <row r="1566" spans="1:41" x14ac:dyDescent="0.3">
      <c r="A1566">
        <v>2607</v>
      </c>
      <c r="B1566">
        <v>1953</v>
      </c>
      <c r="C1566" t="s">
        <v>28</v>
      </c>
      <c r="D1566" t="s">
        <v>31</v>
      </c>
      <c r="E1566">
        <v>40464</v>
      </c>
      <c r="F1566">
        <v>0</v>
      </c>
      <c r="G1566">
        <v>1</v>
      </c>
      <c r="H1566" s="1">
        <v>41285</v>
      </c>
      <c r="I1566">
        <v>78</v>
      </c>
      <c r="J1566">
        <v>424</v>
      </c>
      <c r="K1566">
        <v>17</v>
      </c>
      <c r="L1566">
        <v>118</v>
      </c>
      <c r="M1566">
        <v>7</v>
      </c>
      <c r="N1566">
        <v>23</v>
      </c>
      <c r="O1566">
        <v>41</v>
      </c>
      <c r="P1566">
        <v>6</v>
      </c>
      <c r="Q1566">
        <v>8</v>
      </c>
      <c r="R1566">
        <v>2</v>
      </c>
      <c r="S1566">
        <v>8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 t="s">
        <v>30</v>
      </c>
      <c r="AC1566" s="13">
        <f>SUM(Table13[[#This Row],[MntWines]:[MntGoldProds]])</f>
        <v>630</v>
      </c>
      <c r="AD1566" s="13">
        <f>AVERAGE(Table13[[#This Row],[MntWines]:[MntGoldProds]])</f>
        <v>105</v>
      </c>
      <c r="AG1566">
        <f>SUM(Table13[[#This Row],[NumDealsPurchases]:[NumStorePurchases]])</f>
        <v>24</v>
      </c>
      <c r="AH1566" s="14">
        <f>44232-Table13[[#This Row],[Dt_Customer]]</f>
        <v>2947</v>
      </c>
      <c r="AJ1566" s="13">
        <f>Table13[[#This Row],[NumDealsPurchases]]/Table13[[#This Row],[Total Number of Purchases]]*100</f>
        <v>25</v>
      </c>
      <c r="AK1566">
        <f>6-ROUNDUP(_xlfn.PERCENTRANK.INC(Table13[Recency],Table13[[#This Row],[Recency]])*5, 0)</f>
        <v>2</v>
      </c>
      <c r="AL1566" s="15">
        <f>ROUNDUP(_xlfn.PERCENTRANK.INC(Table13[Total Number of Purchases],Table13[[#This Row],[Total Number of Purchases]])*5,0)</f>
        <v>5</v>
      </c>
      <c r="AM1566" s="15">
        <f>ROUNDUP(_xlfn.PERCENTRANK.INC(Table13[Total Spend],Table13[[#This Row],[Total Spend]])*5,0)</f>
        <v>3</v>
      </c>
      <c r="AN1566" s="15" t="str">
        <f>Table13[[#This Row],[Recency Score]]&amp;Table13[[#This Row],[Frequency Score]]&amp;Table13[[#This Row],[Monetary Score]]</f>
        <v>253</v>
      </c>
      <c r="AO1566" s="15" t="str">
        <f>IF(AN1566="555","Champions",
IF(AND(LEFT(AN1566,1)="5", MID(AN1566,2,1)&gt;="3"),"Loyal Customers",
IF(MID(AN1566,2,1)="5","Frequent Buyers",
IF(RIGHT(AN1566,1)="5","Big Spenders",
IF(LEFT(AN1566,1)="4","Potential Loyalists",
IF(LEFT(AN1566,1)="3","Needs Attention",
IF(LEFT(AN1566,1)="2","About to Sleep",
IF(LEFT(AN1566,1)="1","Lost",
IF(LEFT(AN1566,1)&lt;="2","At Risk","Others")))))))))</f>
        <v>Frequent Buyers</v>
      </c>
    </row>
    <row r="1567" spans="1:41" x14ac:dyDescent="0.3">
      <c r="A1567">
        <v>9743</v>
      </c>
      <c r="B1567">
        <v>1955</v>
      </c>
      <c r="C1567" t="s">
        <v>28</v>
      </c>
      <c r="D1567" t="s">
        <v>33</v>
      </c>
      <c r="E1567">
        <v>76998</v>
      </c>
      <c r="F1567">
        <v>0</v>
      </c>
      <c r="G1567">
        <v>1</v>
      </c>
      <c r="H1567" s="1">
        <v>41285</v>
      </c>
      <c r="I1567">
        <v>85</v>
      </c>
      <c r="J1567">
        <v>1449</v>
      </c>
      <c r="K1567">
        <v>89</v>
      </c>
      <c r="L1567">
        <v>161</v>
      </c>
      <c r="M1567">
        <v>69</v>
      </c>
      <c r="N1567">
        <v>35</v>
      </c>
      <c r="O1567">
        <v>107</v>
      </c>
      <c r="P1567">
        <v>2</v>
      </c>
      <c r="Q1567">
        <v>11</v>
      </c>
      <c r="R1567">
        <v>8</v>
      </c>
      <c r="S1567">
        <v>8</v>
      </c>
      <c r="T1567">
        <v>6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 t="s">
        <v>32</v>
      </c>
      <c r="AC1567" s="13">
        <f>SUM(Table13[[#This Row],[MntWines]:[MntGoldProds]])</f>
        <v>1910</v>
      </c>
      <c r="AD1567" s="13">
        <f>AVERAGE(Table13[[#This Row],[MntWines]:[MntGoldProds]])</f>
        <v>318.33333333333331</v>
      </c>
      <c r="AG1567">
        <f>SUM(Table13[[#This Row],[NumDealsPurchases]:[NumStorePurchases]])</f>
        <v>29</v>
      </c>
      <c r="AH1567" s="14">
        <f>44232-Table13[[#This Row],[Dt_Customer]]</f>
        <v>2947</v>
      </c>
      <c r="AJ1567" s="13">
        <f>Table13[[#This Row],[NumDealsPurchases]]/Table13[[#This Row],[Total Number of Purchases]]*100</f>
        <v>6.8965517241379306</v>
      </c>
      <c r="AK1567">
        <f>6-ROUNDUP(_xlfn.PERCENTRANK.INC(Table13[Recency],Table13[[#This Row],[Recency]])*5, 0)</f>
        <v>1</v>
      </c>
      <c r="AL1567" s="15">
        <f>ROUNDUP(_xlfn.PERCENTRANK.INC(Table13[Total Number of Purchases],Table13[[#This Row],[Total Number of Purchases]])*5,0)</f>
        <v>5</v>
      </c>
      <c r="AM1567" s="15">
        <f>ROUNDUP(_xlfn.PERCENTRANK.INC(Table13[Total Spend],Table13[[#This Row],[Total Spend]])*5,0)</f>
        <v>5</v>
      </c>
      <c r="AN1567" s="15" t="str">
        <f>Table13[[#This Row],[Recency Score]]&amp;Table13[[#This Row],[Frequency Score]]&amp;Table13[[#This Row],[Monetary Score]]</f>
        <v>155</v>
      </c>
      <c r="AO1567" s="15" t="str">
        <f>IF(AN1567="555","Champions",
IF(AND(LEFT(AN1567,1)="5", MID(AN1567,2,1)&gt;="3"),"Loyal Customers",
IF(MID(AN1567,2,1)="5","Frequent Buyers",
IF(RIGHT(AN1567,1)="5","Big Spenders",
IF(LEFT(AN1567,1)="4","Potential Loyalists",
IF(LEFT(AN1567,1)="3","Needs Attention",
IF(LEFT(AN1567,1)="2","About to Sleep",
IF(LEFT(AN1567,1)="1","Lost",
IF(LEFT(AN1567,1)&lt;="2","At Risk","Others")))))))))</f>
        <v>Frequent Buyers</v>
      </c>
    </row>
    <row r="1568" spans="1:41" x14ac:dyDescent="0.3">
      <c r="A1568">
        <v>7966</v>
      </c>
      <c r="B1568">
        <v>1959</v>
      </c>
      <c r="C1568" t="s">
        <v>28</v>
      </c>
      <c r="D1568" t="s">
        <v>31</v>
      </c>
      <c r="E1568">
        <v>80982</v>
      </c>
      <c r="F1568">
        <v>1</v>
      </c>
      <c r="G1568">
        <v>1</v>
      </c>
      <c r="H1568" s="1">
        <v>41282</v>
      </c>
      <c r="I1568">
        <v>48</v>
      </c>
      <c r="J1568">
        <v>505</v>
      </c>
      <c r="K1568">
        <v>137</v>
      </c>
      <c r="L1568">
        <v>401</v>
      </c>
      <c r="M1568">
        <v>104</v>
      </c>
      <c r="N1568">
        <v>22</v>
      </c>
      <c r="O1568">
        <v>22</v>
      </c>
      <c r="P1568">
        <v>3</v>
      </c>
      <c r="Q1568">
        <v>11</v>
      </c>
      <c r="R1568">
        <v>5</v>
      </c>
      <c r="S1568">
        <v>11</v>
      </c>
      <c r="T1568">
        <v>5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  <c r="AB1568" t="s">
        <v>30</v>
      </c>
      <c r="AC1568" s="13">
        <f>SUM(Table13[[#This Row],[MntWines]:[MntGoldProds]])</f>
        <v>1191</v>
      </c>
      <c r="AD1568" s="13">
        <f>AVERAGE(Table13[[#This Row],[MntWines]:[MntGoldProds]])</f>
        <v>198.5</v>
      </c>
      <c r="AG1568">
        <f>SUM(Table13[[#This Row],[NumDealsPurchases]:[NumStorePurchases]])</f>
        <v>30</v>
      </c>
      <c r="AH1568" s="14">
        <f>44232-Table13[[#This Row],[Dt_Customer]]</f>
        <v>2950</v>
      </c>
      <c r="AJ1568" s="13">
        <f>Table13[[#This Row],[NumDealsPurchases]]/Table13[[#This Row],[Total Number of Purchases]]*100</f>
        <v>10</v>
      </c>
      <c r="AK1568">
        <f>6-ROUNDUP(_xlfn.PERCENTRANK.INC(Table13[Recency],Table13[[#This Row],[Recency]])*5, 0)</f>
        <v>3</v>
      </c>
      <c r="AL1568" s="15">
        <f>ROUNDUP(_xlfn.PERCENTRANK.INC(Table13[Total Number of Purchases],Table13[[#This Row],[Total Number of Purchases]])*5,0)</f>
        <v>5</v>
      </c>
      <c r="AM1568" s="15">
        <f>ROUNDUP(_xlfn.PERCENTRANK.INC(Table13[Total Spend],Table13[[#This Row],[Total Spend]])*5,0)</f>
        <v>5</v>
      </c>
      <c r="AN1568" s="15" t="str">
        <f>Table13[[#This Row],[Recency Score]]&amp;Table13[[#This Row],[Frequency Score]]&amp;Table13[[#This Row],[Monetary Score]]</f>
        <v>355</v>
      </c>
      <c r="AO1568" s="15" t="str">
        <f>IF(AN1568="555","Champions",
IF(AND(LEFT(AN1568,1)="5", MID(AN1568,2,1)&gt;="3"),"Loyal Customers",
IF(MID(AN1568,2,1)="5","Frequent Buyers",
IF(RIGHT(AN1568,1)="5","Big Spenders",
IF(LEFT(AN1568,1)="4","Potential Loyalists",
IF(LEFT(AN1568,1)="3","Needs Attention",
IF(LEFT(AN1568,1)="2","About to Sleep",
IF(LEFT(AN1568,1)="1","Lost",
IF(LEFT(AN1568,1)&lt;="2","At Risk","Others")))))))))</f>
        <v>Frequent Buyers</v>
      </c>
    </row>
    <row r="1569" spans="1:41" x14ac:dyDescent="0.3">
      <c r="A1569">
        <v>8148</v>
      </c>
      <c r="B1569">
        <v>1956</v>
      </c>
      <c r="C1569" t="s">
        <v>41</v>
      </c>
      <c r="D1569" t="s">
        <v>35</v>
      </c>
      <c r="E1569">
        <v>50898</v>
      </c>
      <c r="F1569">
        <v>1</v>
      </c>
      <c r="G1569">
        <v>1</v>
      </c>
      <c r="H1569" s="1">
        <v>41282</v>
      </c>
      <c r="I1569">
        <v>88</v>
      </c>
      <c r="J1569">
        <v>285</v>
      </c>
      <c r="K1569">
        <v>28</v>
      </c>
      <c r="L1569">
        <v>242</v>
      </c>
      <c r="M1569">
        <v>55</v>
      </c>
      <c r="N1569">
        <v>114</v>
      </c>
      <c r="O1569">
        <v>135</v>
      </c>
      <c r="P1569">
        <v>13</v>
      </c>
      <c r="Q1569">
        <v>6</v>
      </c>
      <c r="R1569">
        <v>2</v>
      </c>
      <c r="S1569">
        <v>12</v>
      </c>
      <c r="T1569">
        <v>5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 t="s">
        <v>43</v>
      </c>
      <c r="AC1569" s="13">
        <f>SUM(Table13[[#This Row],[MntWines]:[MntGoldProds]])</f>
        <v>859</v>
      </c>
      <c r="AD1569" s="13">
        <f>AVERAGE(Table13[[#This Row],[MntWines]:[MntGoldProds]])</f>
        <v>143.16666666666666</v>
      </c>
      <c r="AG1569">
        <f>SUM(Table13[[#This Row],[NumDealsPurchases]:[NumStorePurchases]])</f>
        <v>33</v>
      </c>
      <c r="AH1569" s="14">
        <f>44232-Table13[[#This Row],[Dt_Customer]]</f>
        <v>2950</v>
      </c>
      <c r="AJ1569" s="13">
        <f>Table13[[#This Row],[NumDealsPurchases]]/Table13[[#This Row],[Total Number of Purchases]]*100</f>
        <v>39.393939393939391</v>
      </c>
      <c r="AK1569">
        <f>6-ROUNDUP(_xlfn.PERCENTRANK.INC(Table13[Recency],Table13[[#This Row],[Recency]])*5, 0)</f>
        <v>1</v>
      </c>
      <c r="AL1569" s="15">
        <f>ROUNDUP(_xlfn.PERCENTRANK.INC(Table13[Total Number of Purchases],Table13[[#This Row],[Total Number of Purchases]])*5,0)</f>
        <v>5</v>
      </c>
      <c r="AM1569" s="15">
        <f>ROUNDUP(_xlfn.PERCENTRANK.INC(Table13[Total Spend],Table13[[#This Row],[Total Spend]])*5,0)</f>
        <v>4</v>
      </c>
      <c r="AN1569" s="15" t="str">
        <f>Table13[[#This Row],[Recency Score]]&amp;Table13[[#This Row],[Frequency Score]]&amp;Table13[[#This Row],[Monetary Score]]</f>
        <v>154</v>
      </c>
      <c r="AO1569" s="15" t="str">
        <f>IF(AN1569="555","Champions",
IF(AND(LEFT(AN1569,1)="5", MID(AN1569,2,1)&gt;="3"),"Loyal Customers",
IF(MID(AN1569,2,1)="5","Frequent Buyers",
IF(RIGHT(AN1569,1)="5","Big Spenders",
IF(LEFT(AN1569,1)="4","Potential Loyalists",
IF(LEFT(AN1569,1)="3","Needs Attention",
IF(LEFT(AN1569,1)="2","About to Sleep",
IF(LEFT(AN1569,1)="1","Lost",
IF(LEFT(AN1569,1)&lt;="2","At Risk","Others")))))))))</f>
        <v>Frequent Buyers</v>
      </c>
    </row>
    <row r="1570" spans="1:41" x14ac:dyDescent="0.3">
      <c r="A1570">
        <v>5376</v>
      </c>
      <c r="B1570">
        <v>1979</v>
      </c>
      <c r="C1570" t="s">
        <v>28</v>
      </c>
      <c r="D1570" t="s">
        <v>33</v>
      </c>
      <c r="E1570">
        <v>2447</v>
      </c>
      <c r="F1570">
        <v>1</v>
      </c>
      <c r="G1570">
        <v>0</v>
      </c>
      <c r="H1570" s="1">
        <v>41280</v>
      </c>
      <c r="I1570">
        <v>42</v>
      </c>
      <c r="J1570">
        <v>1</v>
      </c>
      <c r="K1570">
        <v>1</v>
      </c>
      <c r="L1570">
        <v>1725</v>
      </c>
      <c r="M1570">
        <v>1</v>
      </c>
      <c r="N1570">
        <v>1</v>
      </c>
      <c r="O1570">
        <v>1</v>
      </c>
      <c r="P1570">
        <v>15</v>
      </c>
      <c r="Q1570">
        <v>0</v>
      </c>
      <c r="R1570">
        <v>28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 t="s">
        <v>34</v>
      </c>
      <c r="AC1570" s="13">
        <f>SUM(Table13[[#This Row],[MntWines]:[MntGoldProds]])</f>
        <v>1730</v>
      </c>
      <c r="AD1570" s="13">
        <f>AVERAGE(Table13[[#This Row],[MntWines]:[MntGoldProds]])</f>
        <v>288.33333333333331</v>
      </c>
      <c r="AG1570">
        <f>SUM(Table13[[#This Row],[NumDealsPurchases]:[NumStorePurchases]])</f>
        <v>43</v>
      </c>
      <c r="AH1570" s="14">
        <f>44232-Table13[[#This Row],[Dt_Customer]]</f>
        <v>2952</v>
      </c>
      <c r="AJ1570" s="13">
        <f>Table13[[#This Row],[NumDealsPurchases]]/Table13[[#This Row],[Total Number of Purchases]]*100</f>
        <v>34.883720930232556</v>
      </c>
      <c r="AK1570">
        <f>6-ROUNDUP(_xlfn.PERCENTRANK.INC(Table13[Recency],Table13[[#This Row],[Recency]])*5, 0)</f>
        <v>3</v>
      </c>
      <c r="AL1570" s="15">
        <f>ROUNDUP(_xlfn.PERCENTRANK.INC(Table13[Total Number of Purchases],Table13[[#This Row],[Total Number of Purchases]])*5,0)</f>
        <v>5</v>
      </c>
      <c r="AM1570" s="15">
        <f>ROUNDUP(_xlfn.PERCENTRANK.INC(Table13[Total Spend],Table13[[#This Row],[Total Spend]])*5,0)</f>
        <v>5</v>
      </c>
      <c r="AN1570" s="15" t="str">
        <f>Table13[[#This Row],[Recency Score]]&amp;Table13[[#This Row],[Frequency Score]]&amp;Table13[[#This Row],[Monetary Score]]</f>
        <v>355</v>
      </c>
      <c r="AO1570" s="15" t="str">
        <f>IF(AN1570="555","Champions",
IF(AND(LEFT(AN1570,1)="5", MID(AN1570,2,1)&gt;="3"),"Loyal Customers",
IF(MID(AN1570,2,1)="5","Frequent Buyers",
IF(RIGHT(AN1570,1)="5","Big Spenders",
IF(LEFT(AN1570,1)="4","Potential Loyalists",
IF(LEFT(AN1570,1)="3","Needs Attention",
IF(LEFT(AN1570,1)="2","About to Sleep",
IF(LEFT(AN1570,1)="1","Lost",
IF(LEFT(AN1570,1)&lt;="2","At Risk","Others")))))))))</f>
        <v>Frequent Buyers</v>
      </c>
    </row>
    <row r="1571" spans="1:41" x14ac:dyDescent="0.3">
      <c r="A1571">
        <v>10061</v>
      </c>
      <c r="B1571">
        <v>1950</v>
      </c>
      <c r="C1571" t="s">
        <v>28</v>
      </c>
      <c r="D1571" t="s">
        <v>33</v>
      </c>
      <c r="E1571">
        <v>59462</v>
      </c>
      <c r="F1571">
        <v>0</v>
      </c>
      <c r="G1571">
        <v>1</v>
      </c>
      <c r="H1571" s="1">
        <v>41279</v>
      </c>
      <c r="I1571">
        <v>29</v>
      </c>
      <c r="J1571">
        <v>724</v>
      </c>
      <c r="K1571">
        <v>17</v>
      </c>
      <c r="L1571">
        <v>143</v>
      </c>
      <c r="M1571">
        <v>0</v>
      </c>
      <c r="N1571">
        <v>8</v>
      </c>
      <c r="O1571">
        <v>196</v>
      </c>
      <c r="P1571">
        <v>2</v>
      </c>
      <c r="Q1571">
        <v>9</v>
      </c>
      <c r="R1571">
        <v>2</v>
      </c>
      <c r="S1571">
        <v>12</v>
      </c>
      <c r="T1571">
        <v>7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 t="s">
        <v>34</v>
      </c>
      <c r="AC1571" s="13">
        <f>SUM(Table13[[#This Row],[MntWines]:[MntGoldProds]])</f>
        <v>1088</v>
      </c>
      <c r="AD1571" s="13">
        <f>AVERAGE(Table13[[#This Row],[MntWines]:[MntGoldProds]])</f>
        <v>181.33333333333334</v>
      </c>
      <c r="AG1571">
        <f>SUM(Table13[[#This Row],[NumDealsPurchases]:[NumStorePurchases]])</f>
        <v>25</v>
      </c>
      <c r="AH1571" s="14">
        <f>44232-Table13[[#This Row],[Dt_Customer]]</f>
        <v>2953</v>
      </c>
      <c r="AJ1571" s="13">
        <f>Table13[[#This Row],[NumDealsPurchases]]/Table13[[#This Row],[Total Number of Purchases]]*100</f>
        <v>8</v>
      </c>
      <c r="AK1571">
        <f>6-ROUNDUP(_xlfn.PERCENTRANK.INC(Table13[Recency],Table13[[#This Row],[Recency]])*5, 0)</f>
        <v>4</v>
      </c>
      <c r="AL1571" s="15">
        <f>ROUNDUP(_xlfn.PERCENTRANK.INC(Table13[Total Number of Purchases],Table13[[#This Row],[Total Number of Purchases]])*5,0)</f>
        <v>5</v>
      </c>
      <c r="AM1571" s="15">
        <f>ROUNDUP(_xlfn.PERCENTRANK.INC(Table13[Total Spend],Table13[[#This Row],[Total Spend]])*5,0)</f>
        <v>4</v>
      </c>
      <c r="AN1571" s="15" t="str">
        <f>Table13[[#This Row],[Recency Score]]&amp;Table13[[#This Row],[Frequency Score]]&amp;Table13[[#This Row],[Monetary Score]]</f>
        <v>454</v>
      </c>
      <c r="AO1571" s="15" t="str">
        <f>IF(AN1571="555","Champions",
IF(AND(LEFT(AN1571,1)="5", MID(AN1571,2,1)&gt;="3"),"Loyal Customers",
IF(MID(AN1571,2,1)="5","Frequent Buyers",
IF(RIGHT(AN1571,1)="5","Big Spenders",
IF(LEFT(AN1571,1)="4","Potential Loyalists",
IF(LEFT(AN1571,1)="3","Needs Attention",
IF(LEFT(AN1571,1)="2","About to Sleep",
IF(LEFT(AN1571,1)="1","Lost",
IF(LEFT(AN1571,1)&lt;="2","At Risk","Others")))))))))</f>
        <v>Frequent Buyers</v>
      </c>
    </row>
    <row r="1572" spans="1:41" x14ac:dyDescent="0.3">
      <c r="A1572">
        <v>6299</v>
      </c>
      <c r="B1572">
        <v>1968</v>
      </c>
      <c r="C1572" t="s">
        <v>37</v>
      </c>
      <c r="D1572" t="s">
        <v>29</v>
      </c>
      <c r="E1572">
        <v>42564</v>
      </c>
      <c r="F1572">
        <v>0</v>
      </c>
      <c r="G1572">
        <v>1</v>
      </c>
      <c r="H1572" s="1">
        <v>41276</v>
      </c>
      <c r="I1572">
        <v>28</v>
      </c>
      <c r="J1572">
        <v>324</v>
      </c>
      <c r="K1572">
        <v>48</v>
      </c>
      <c r="L1572">
        <v>186</v>
      </c>
      <c r="M1572">
        <v>39</v>
      </c>
      <c r="N1572">
        <v>18</v>
      </c>
      <c r="O1572">
        <v>198</v>
      </c>
      <c r="P1572">
        <v>6</v>
      </c>
      <c r="Q1572">
        <v>6</v>
      </c>
      <c r="R1572">
        <v>8</v>
      </c>
      <c r="S1572">
        <v>4</v>
      </c>
      <c r="T1572">
        <v>7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1</v>
      </c>
      <c r="AA1572">
        <v>0</v>
      </c>
      <c r="AB1572" t="s">
        <v>32</v>
      </c>
      <c r="AC1572" s="13">
        <f>SUM(Table13[[#This Row],[MntWines]:[MntGoldProds]])</f>
        <v>813</v>
      </c>
      <c r="AD1572" s="13">
        <f>AVERAGE(Table13[[#This Row],[MntWines]:[MntGoldProds]])</f>
        <v>135.5</v>
      </c>
      <c r="AG1572">
        <f>SUM(Table13[[#This Row],[NumDealsPurchases]:[NumStorePurchases]])</f>
        <v>24</v>
      </c>
      <c r="AH1572" s="14">
        <f>44232-Table13[[#This Row],[Dt_Customer]]</f>
        <v>2956</v>
      </c>
      <c r="AJ1572" s="13">
        <f>Table13[[#This Row],[NumDealsPurchases]]/Table13[[#This Row],[Total Number of Purchases]]*100</f>
        <v>25</v>
      </c>
      <c r="AK1572">
        <f>6-ROUNDUP(_xlfn.PERCENTRANK.INC(Table13[Recency],Table13[[#This Row],[Recency]])*5, 0)</f>
        <v>4</v>
      </c>
      <c r="AL1572" s="15">
        <f>ROUNDUP(_xlfn.PERCENTRANK.INC(Table13[Total Number of Purchases],Table13[[#This Row],[Total Number of Purchases]])*5,0)</f>
        <v>5</v>
      </c>
      <c r="AM1572" s="15">
        <f>ROUNDUP(_xlfn.PERCENTRANK.INC(Table13[Total Spend],Table13[[#This Row],[Total Spend]])*5,0)</f>
        <v>4</v>
      </c>
      <c r="AN1572" s="15" t="str">
        <f>Table13[[#This Row],[Recency Score]]&amp;Table13[[#This Row],[Frequency Score]]&amp;Table13[[#This Row],[Monetary Score]]</f>
        <v>454</v>
      </c>
      <c r="AO1572" s="15" t="str">
        <f>IF(AN1572="555","Champions",
IF(AND(LEFT(AN1572,1)="5", MID(AN1572,2,1)&gt;="3"),"Loyal Customers",
IF(MID(AN1572,2,1)="5","Frequent Buyers",
IF(RIGHT(AN1572,1)="5","Big Spenders",
IF(LEFT(AN1572,1)="4","Potential Loyalists",
IF(LEFT(AN1572,1)="3","Needs Attention",
IF(LEFT(AN1572,1)="2","About to Sleep",
IF(LEFT(AN1572,1)="1","Lost",
IF(LEFT(AN1572,1)&lt;="2","At Risk","Others")))))))))</f>
        <v>Frequent Buyers</v>
      </c>
    </row>
    <row r="1573" spans="1:41" x14ac:dyDescent="0.3">
      <c r="A1573">
        <v>999</v>
      </c>
      <c r="B1573">
        <v>1991</v>
      </c>
      <c r="C1573" t="s">
        <v>28</v>
      </c>
      <c r="D1573" t="s">
        <v>31</v>
      </c>
      <c r="E1573">
        <v>86037</v>
      </c>
      <c r="F1573">
        <v>0</v>
      </c>
      <c r="G1573">
        <v>0</v>
      </c>
      <c r="H1573" s="1">
        <v>41276</v>
      </c>
      <c r="I1573">
        <v>95</v>
      </c>
      <c r="J1573">
        <v>490</v>
      </c>
      <c r="K1573">
        <v>44</v>
      </c>
      <c r="L1573">
        <v>125</v>
      </c>
      <c r="M1573">
        <v>29</v>
      </c>
      <c r="N1573">
        <v>20</v>
      </c>
      <c r="O1573">
        <v>22</v>
      </c>
      <c r="P1573">
        <v>1</v>
      </c>
      <c r="Q1573">
        <v>6</v>
      </c>
      <c r="R1573">
        <v>7</v>
      </c>
      <c r="S1573">
        <v>11</v>
      </c>
      <c r="T1573">
        <v>3</v>
      </c>
      <c r="U1573">
        <v>0</v>
      </c>
      <c r="V1573">
        <v>0</v>
      </c>
      <c r="W1573">
        <v>0</v>
      </c>
      <c r="X1573">
        <v>1</v>
      </c>
      <c r="Y1573">
        <v>1</v>
      </c>
      <c r="Z1573">
        <v>1</v>
      </c>
      <c r="AA1573">
        <v>0</v>
      </c>
      <c r="AB1573" t="s">
        <v>32</v>
      </c>
      <c r="AC1573" s="13">
        <f>SUM(Table13[[#This Row],[MntWines]:[MntGoldProds]])</f>
        <v>730</v>
      </c>
      <c r="AD1573" s="13">
        <f>AVERAGE(Table13[[#This Row],[MntWines]:[MntGoldProds]])</f>
        <v>121.66666666666667</v>
      </c>
      <c r="AG1573">
        <f>SUM(Table13[[#This Row],[NumDealsPurchases]:[NumStorePurchases]])</f>
        <v>25</v>
      </c>
      <c r="AH1573" s="14">
        <f>44232-Table13[[#This Row],[Dt_Customer]]</f>
        <v>2956</v>
      </c>
      <c r="AJ1573" s="13">
        <f>Table13[[#This Row],[NumDealsPurchases]]/Table13[[#This Row],[Total Number of Purchases]]*100</f>
        <v>4</v>
      </c>
      <c r="AK1573">
        <f>6-ROUNDUP(_xlfn.PERCENTRANK.INC(Table13[Recency],Table13[[#This Row],[Recency]])*5, 0)</f>
        <v>1</v>
      </c>
      <c r="AL1573" s="15">
        <f>ROUNDUP(_xlfn.PERCENTRANK.INC(Table13[Total Number of Purchases],Table13[[#This Row],[Total Number of Purchases]])*5,0)</f>
        <v>5</v>
      </c>
      <c r="AM1573" s="15">
        <f>ROUNDUP(_xlfn.PERCENTRANK.INC(Table13[Total Spend],Table13[[#This Row],[Total Spend]])*5,0)</f>
        <v>4</v>
      </c>
      <c r="AN1573" s="15" t="str">
        <f>Table13[[#This Row],[Recency Score]]&amp;Table13[[#This Row],[Frequency Score]]&amp;Table13[[#This Row],[Monetary Score]]</f>
        <v>154</v>
      </c>
      <c r="AO1573" s="15" t="str">
        <f>IF(AN1573="555","Champions",
IF(AND(LEFT(AN1573,1)="5", MID(AN1573,2,1)&gt;="3"),"Loyal Customers",
IF(MID(AN1573,2,1)="5","Frequent Buyers",
IF(RIGHT(AN1573,1)="5","Big Spenders",
IF(LEFT(AN1573,1)="4","Potential Loyalists",
IF(LEFT(AN1573,1)="3","Needs Attention",
IF(LEFT(AN1573,1)="2","About to Sleep",
IF(LEFT(AN1573,1)="1","Lost",
IF(LEFT(AN1573,1)&lt;="2","At Risk","Others")))))))))</f>
        <v>Frequent Buyers</v>
      </c>
    </row>
    <row r="1574" spans="1:41" x14ac:dyDescent="0.3">
      <c r="A1574">
        <v>6001</v>
      </c>
      <c r="B1574">
        <v>1979</v>
      </c>
      <c r="C1574" t="s">
        <v>28</v>
      </c>
      <c r="D1574" t="s">
        <v>33</v>
      </c>
      <c r="E1574">
        <v>56775</v>
      </c>
      <c r="F1574">
        <v>0</v>
      </c>
      <c r="G1574">
        <v>1</v>
      </c>
      <c r="H1574" s="1">
        <v>41276</v>
      </c>
      <c r="I1574">
        <v>62</v>
      </c>
      <c r="J1574">
        <v>614</v>
      </c>
      <c r="K1574">
        <v>35</v>
      </c>
      <c r="L1574">
        <v>160</v>
      </c>
      <c r="M1574">
        <v>58</v>
      </c>
      <c r="N1574">
        <v>35</v>
      </c>
      <c r="O1574">
        <v>35</v>
      </c>
      <c r="P1574">
        <v>2</v>
      </c>
      <c r="Q1574">
        <v>5</v>
      </c>
      <c r="R1574">
        <v>8</v>
      </c>
      <c r="S1574">
        <v>10</v>
      </c>
      <c r="T1574">
        <v>5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 t="s">
        <v>30</v>
      </c>
      <c r="AC1574" s="13">
        <f>SUM(Table13[[#This Row],[MntWines]:[MntGoldProds]])</f>
        <v>937</v>
      </c>
      <c r="AD1574" s="13">
        <f>AVERAGE(Table13[[#This Row],[MntWines]:[MntGoldProds]])</f>
        <v>156.16666666666666</v>
      </c>
      <c r="AG1574">
        <f>SUM(Table13[[#This Row],[NumDealsPurchases]:[NumStorePurchases]])</f>
        <v>25</v>
      </c>
      <c r="AH1574" s="14">
        <f>44232-Table13[[#This Row],[Dt_Customer]]</f>
        <v>2956</v>
      </c>
      <c r="AJ1574" s="13">
        <f>Table13[[#This Row],[NumDealsPurchases]]/Table13[[#This Row],[Total Number of Purchases]]*100</f>
        <v>8</v>
      </c>
      <c r="AK1574">
        <f>6-ROUNDUP(_xlfn.PERCENTRANK.INC(Table13[Recency],Table13[[#This Row],[Recency]])*5, 0)</f>
        <v>2</v>
      </c>
      <c r="AL1574" s="15">
        <f>ROUNDUP(_xlfn.PERCENTRANK.INC(Table13[Total Number of Purchases],Table13[[#This Row],[Total Number of Purchases]])*5,0)</f>
        <v>5</v>
      </c>
      <c r="AM1574" s="15">
        <f>ROUNDUP(_xlfn.PERCENTRANK.INC(Table13[Total Spend],Table13[[#This Row],[Total Spend]])*5,0)</f>
        <v>4</v>
      </c>
      <c r="AN1574" s="15" t="str">
        <f>Table13[[#This Row],[Recency Score]]&amp;Table13[[#This Row],[Frequency Score]]&amp;Table13[[#This Row],[Monetary Score]]</f>
        <v>254</v>
      </c>
      <c r="AO1574" s="15" t="str">
        <f>IF(AN1574="555","Champions",
IF(AND(LEFT(AN1574,1)="5", MID(AN1574,2,1)&gt;="3"),"Loyal Customers",
IF(MID(AN1574,2,1)="5","Frequent Buyers",
IF(RIGHT(AN1574,1)="5","Big Spenders",
IF(LEFT(AN1574,1)="4","Potential Loyalists",
IF(LEFT(AN1574,1)="3","Needs Attention",
IF(LEFT(AN1574,1)="2","About to Sleep",
IF(LEFT(AN1574,1)="1","Lost",
IF(LEFT(AN1574,1)&lt;="2","At Risk","Others")))))))))</f>
        <v>Frequent Buyers</v>
      </c>
    </row>
    <row r="1575" spans="1:41" x14ac:dyDescent="0.3">
      <c r="A1575">
        <v>2736</v>
      </c>
      <c r="B1575">
        <v>1978</v>
      </c>
      <c r="C1575" t="s">
        <v>28</v>
      </c>
      <c r="D1575" t="s">
        <v>33</v>
      </c>
      <c r="E1575">
        <v>73807</v>
      </c>
      <c r="F1575">
        <v>0</v>
      </c>
      <c r="G1575">
        <v>1</v>
      </c>
      <c r="H1575" s="1">
        <v>41276</v>
      </c>
      <c r="I1575">
        <v>88</v>
      </c>
      <c r="J1575">
        <v>366</v>
      </c>
      <c r="K1575">
        <v>124</v>
      </c>
      <c r="L1575">
        <v>156</v>
      </c>
      <c r="M1575">
        <v>71</v>
      </c>
      <c r="N1575">
        <v>78</v>
      </c>
      <c r="O1575">
        <v>54</v>
      </c>
      <c r="P1575">
        <v>2</v>
      </c>
      <c r="Q1575">
        <v>5</v>
      </c>
      <c r="R1575">
        <v>5</v>
      </c>
      <c r="S1575">
        <v>11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 t="s">
        <v>40</v>
      </c>
      <c r="AC1575" s="13">
        <f>SUM(Table13[[#This Row],[MntWines]:[MntGoldProds]])</f>
        <v>849</v>
      </c>
      <c r="AD1575" s="13">
        <f>AVERAGE(Table13[[#This Row],[MntWines]:[MntGoldProds]])</f>
        <v>141.5</v>
      </c>
      <c r="AG1575">
        <f>SUM(Table13[[#This Row],[NumDealsPurchases]:[NumStorePurchases]])</f>
        <v>23</v>
      </c>
      <c r="AH1575" s="14">
        <f>44232-Table13[[#This Row],[Dt_Customer]]</f>
        <v>2956</v>
      </c>
      <c r="AJ1575" s="13">
        <f>Table13[[#This Row],[NumDealsPurchases]]/Table13[[#This Row],[Total Number of Purchases]]*100</f>
        <v>8.695652173913043</v>
      </c>
      <c r="AK1575">
        <f>6-ROUNDUP(_xlfn.PERCENTRANK.INC(Table13[Recency],Table13[[#This Row],[Recency]])*5, 0)</f>
        <v>1</v>
      </c>
      <c r="AL1575" s="15">
        <f>ROUNDUP(_xlfn.PERCENTRANK.INC(Table13[Total Number of Purchases],Table13[[#This Row],[Total Number of Purchases]])*5,0)</f>
        <v>5</v>
      </c>
      <c r="AM1575" s="15">
        <f>ROUNDUP(_xlfn.PERCENTRANK.INC(Table13[Total Spend],Table13[[#This Row],[Total Spend]])*5,0)</f>
        <v>4</v>
      </c>
      <c r="AN1575" s="15" t="str">
        <f>Table13[[#This Row],[Recency Score]]&amp;Table13[[#This Row],[Frequency Score]]&amp;Table13[[#This Row],[Monetary Score]]</f>
        <v>154</v>
      </c>
      <c r="AO1575" s="15" t="str">
        <f>IF(AN1575="555","Champions",
IF(AND(LEFT(AN1575,1)="5", MID(AN1575,2,1)&gt;="3"),"Loyal Customers",
IF(MID(AN1575,2,1)="5","Frequent Buyers",
IF(RIGHT(AN1575,1)="5","Big Spenders",
IF(LEFT(AN1575,1)="4","Potential Loyalists",
IF(LEFT(AN1575,1)="3","Needs Attention",
IF(LEFT(AN1575,1)="2","About to Sleep",
IF(LEFT(AN1575,1)="1","Lost",
IF(LEFT(AN1575,1)&lt;="2","At Risk","Others")))))))))</f>
        <v>Frequent Buyers</v>
      </c>
    </row>
    <row r="1576" spans="1:41" x14ac:dyDescent="0.3">
      <c r="A1576">
        <v>2131</v>
      </c>
      <c r="B1576">
        <v>1959</v>
      </c>
      <c r="C1576" t="s">
        <v>37</v>
      </c>
      <c r="D1576" t="s">
        <v>29</v>
      </c>
      <c r="E1576">
        <v>62859</v>
      </c>
      <c r="F1576">
        <v>0</v>
      </c>
      <c r="G1576">
        <v>1</v>
      </c>
      <c r="H1576" s="1">
        <v>41273</v>
      </c>
      <c r="I1576">
        <v>37</v>
      </c>
      <c r="J1576">
        <v>1063</v>
      </c>
      <c r="K1576">
        <v>89</v>
      </c>
      <c r="L1576">
        <v>102</v>
      </c>
      <c r="M1576">
        <v>16</v>
      </c>
      <c r="N1576">
        <v>12</v>
      </c>
      <c r="O1576">
        <v>25</v>
      </c>
      <c r="P1576">
        <v>4</v>
      </c>
      <c r="Q1576">
        <v>9</v>
      </c>
      <c r="R1576">
        <v>4</v>
      </c>
      <c r="S1576">
        <v>6</v>
      </c>
      <c r="T1576">
        <v>6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 t="s">
        <v>30</v>
      </c>
      <c r="AC1576" s="13">
        <f>SUM(Table13[[#This Row],[MntWines]:[MntGoldProds]])</f>
        <v>1307</v>
      </c>
      <c r="AD1576" s="13">
        <f>AVERAGE(Table13[[#This Row],[MntWines]:[MntGoldProds]])</f>
        <v>217.83333333333334</v>
      </c>
      <c r="AG1576">
        <f>SUM(Table13[[#This Row],[NumDealsPurchases]:[NumStorePurchases]])</f>
        <v>23</v>
      </c>
      <c r="AH1576" s="14">
        <f>44232-Table13[[#This Row],[Dt_Customer]]</f>
        <v>2959</v>
      </c>
      <c r="AJ1576" s="13">
        <f>Table13[[#This Row],[NumDealsPurchases]]/Table13[[#This Row],[Total Number of Purchases]]*100</f>
        <v>17.391304347826086</v>
      </c>
      <c r="AK1576">
        <f>6-ROUNDUP(_xlfn.PERCENTRANK.INC(Table13[Recency],Table13[[#This Row],[Recency]])*5, 0)</f>
        <v>4</v>
      </c>
      <c r="AL1576" s="15">
        <f>ROUNDUP(_xlfn.PERCENTRANK.INC(Table13[Total Number of Purchases],Table13[[#This Row],[Total Number of Purchases]])*5,0)</f>
        <v>5</v>
      </c>
      <c r="AM1576" s="15">
        <f>ROUNDUP(_xlfn.PERCENTRANK.INC(Table13[Total Spend],Table13[[#This Row],[Total Spend]])*5,0)</f>
        <v>5</v>
      </c>
      <c r="AN1576" s="15" t="str">
        <f>Table13[[#This Row],[Recency Score]]&amp;Table13[[#This Row],[Frequency Score]]&amp;Table13[[#This Row],[Monetary Score]]</f>
        <v>455</v>
      </c>
      <c r="AO1576" s="15" t="str">
        <f>IF(AN1576="555","Champions",
IF(AND(LEFT(AN1576,1)="5", MID(AN1576,2,1)&gt;="3"),"Loyal Customers",
IF(MID(AN1576,2,1)="5","Frequent Buyers",
IF(RIGHT(AN1576,1)="5","Big Spenders",
IF(LEFT(AN1576,1)="4","Potential Loyalists",
IF(LEFT(AN1576,1)="3","Needs Attention",
IF(LEFT(AN1576,1)="2","About to Sleep",
IF(LEFT(AN1576,1)="1","Lost",
IF(LEFT(AN1576,1)&lt;="2","At Risk","Others")))))))))</f>
        <v>Frequent Buyers</v>
      </c>
    </row>
    <row r="1577" spans="1:41" x14ac:dyDescent="0.3">
      <c r="A1577">
        <v>5935</v>
      </c>
      <c r="B1577">
        <v>1956</v>
      </c>
      <c r="C1577" t="s">
        <v>41</v>
      </c>
      <c r="D1577" t="s">
        <v>31</v>
      </c>
      <c r="E1577">
        <v>55284</v>
      </c>
      <c r="F1577">
        <v>0</v>
      </c>
      <c r="G1577">
        <v>1</v>
      </c>
      <c r="H1577" s="1">
        <v>41267</v>
      </c>
      <c r="I1577">
        <v>60</v>
      </c>
      <c r="J1577">
        <v>547</v>
      </c>
      <c r="K1577">
        <v>7</v>
      </c>
      <c r="L1577">
        <v>140</v>
      </c>
      <c r="M1577">
        <v>0</v>
      </c>
      <c r="N1577">
        <v>7</v>
      </c>
      <c r="O1577">
        <v>63</v>
      </c>
      <c r="P1577">
        <v>3</v>
      </c>
      <c r="Q1577">
        <v>7</v>
      </c>
      <c r="R1577">
        <v>5</v>
      </c>
      <c r="S1577">
        <v>8</v>
      </c>
      <c r="T1577">
        <v>5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 t="s">
        <v>40</v>
      </c>
      <c r="AC1577" s="13">
        <f>SUM(Table13[[#This Row],[MntWines]:[MntGoldProds]])</f>
        <v>764</v>
      </c>
      <c r="AD1577" s="13">
        <f>AVERAGE(Table13[[#This Row],[MntWines]:[MntGoldProds]])</f>
        <v>127.33333333333333</v>
      </c>
      <c r="AG1577">
        <f>SUM(Table13[[#This Row],[NumDealsPurchases]:[NumStorePurchases]])</f>
        <v>23</v>
      </c>
      <c r="AH1577" s="14">
        <f>44232-Table13[[#This Row],[Dt_Customer]]</f>
        <v>2965</v>
      </c>
      <c r="AJ1577" s="13">
        <f>Table13[[#This Row],[NumDealsPurchases]]/Table13[[#This Row],[Total Number of Purchases]]*100</f>
        <v>13.043478260869565</v>
      </c>
      <c r="AK1577">
        <f>6-ROUNDUP(_xlfn.PERCENTRANK.INC(Table13[Recency],Table13[[#This Row],[Recency]])*5, 0)</f>
        <v>2</v>
      </c>
      <c r="AL1577" s="15">
        <f>ROUNDUP(_xlfn.PERCENTRANK.INC(Table13[Total Number of Purchases],Table13[[#This Row],[Total Number of Purchases]])*5,0)</f>
        <v>5</v>
      </c>
      <c r="AM1577" s="15">
        <f>ROUNDUP(_xlfn.PERCENTRANK.INC(Table13[Total Spend],Table13[[#This Row],[Total Spend]])*5,0)</f>
        <v>4</v>
      </c>
      <c r="AN1577" s="15" t="str">
        <f>Table13[[#This Row],[Recency Score]]&amp;Table13[[#This Row],[Frequency Score]]&amp;Table13[[#This Row],[Monetary Score]]</f>
        <v>254</v>
      </c>
      <c r="AO1577" s="15" t="str">
        <f>IF(AN1577="555","Champions",
IF(AND(LEFT(AN1577,1)="5", MID(AN1577,2,1)&gt;="3"),"Loyal Customers",
IF(MID(AN1577,2,1)="5","Frequent Buyers",
IF(RIGHT(AN1577,1)="5","Big Spenders",
IF(LEFT(AN1577,1)="4","Potential Loyalists",
IF(LEFT(AN1577,1)="3","Needs Attention",
IF(LEFT(AN1577,1)="2","About to Sleep",
IF(LEFT(AN1577,1)="1","Lost",
IF(LEFT(AN1577,1)&lt;="2","At Risk","Others")))))))))</f>
        <v>Frequent Buyers</v>
      </c>
    </row>
    <row r="1578" spans="1:41" x14ac:dyDescent="0.3">
      <c r="A1578">
        <v>9365</v>
      </c>
      <c r="B1578">
        <v>1976</v>
      </c>
      <c r="C1578" t="s">
        <v>37</v>
      </c>
      <c r="D1578" t="s">
        <v>31</v>
      </c>
      <c r="E1578">
        <v>60000</v>
      </c>
      <c r="F1578">
        <v>0</v>
      </c>
      <c r="G1578">
        <v>1</v>
      </c>
      <c r="H1578" s="1">
        <v>41265</v>
      </c>
      <c r="I1578">
        <v>57</v>
      </c>
      <c r="J1578">
        <v>1048</v>
      </c>
      <c r="K1578">
        <v>0</v>
      </c>
      <c r="L1578">
        <v>217</v>
      </c>
      <c r="M1578">
        <v>0</v>
      </c>
      <c r="N1578">
        <v>0</v>
      </c>
      <c r="O1578">
        <v>12</v>
      </c>
      <c r="P1578">
        <v>5</v>
      </c>
      <c r="Q1578">
        <v>11</v>
      </c>
      <c r="R1578">
        <v>3</v>
      </c>
      <c r="S1578">
        <v>5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 t="s">
        <v>30</v>
      </c>
      <c r="AC1578" s="13">
        <f>SUM(Table13[[#This Row],[MntWines]:[MntGoldProds]])</f>
        <v>1277</v>
      </c>
      <c r="AD1578" s="13">
        <f>AVERAGE(Table13[[#This Row],[MntWines]:[MntGoldProds]])</f>
        <v>212.83333333333334</v>
      </c>
      <c r="AG1578">
        <f>SUM(Table13[[#This Row],[NumDealsPurchases]:[NumStorePurchases]])</f>
        <v>24</v>
      </c>
      <c r="AH1578" s="14">
        <f>44232-Table13[[#This Row],[Dt_Customer]]</f>
        <v>2967</v>
      </c>
      <c r="AJ1578" s="13">
        <f>Table13[[#This Row],[NumDealsPurchases]]/Table13[[#This Row],[Total Number of Purchases]]*100</f>
        <v>20.833333333333336</v>
      </c>
      <c r="AK1578">
        <f>6-ROUNDUP(_xlfn.PERCENTRANK.INC(Table13[Recency],Table13[[#This Row],[Recency]])*5, 0)</f>
        <v>3</v>
      </c>
      <c r="AL1578" s="15">
        <f>ROUNDUP(_xlfn.PERCENTRANK.INC(Table13[Total Number of Purchases],Table13[[#This Row],[Total Number of Purchases]])*5,0)</f>
        <v>5</v>
      </c>
      <c r="AM1578" s="15">
        <f>ROUNDUP(_xlfn.PERCENTRANK.INC(Table13[Total Spend],Table13[[#This Row],[Total Spend]])*5,0)</f>
        <v>5</v>
      </c>
      <c r="AN1578" s="15" t="str">
        <f>Table13[[#This Row],[Recency Score]]&amp;Table13[[#This Row],[Frequency Score]]&amp;Table13[[#This Row],[Monetary Score]]</f>
        <v>355</v>
      </c>
      <c r="AO1578" s="15" t="str">
        <f>IF(AN1578="555","Champions",
IF(AND(LEFT(AN1578,1)="5", MID(AN1578,2,1)&gt;="3"),"Loyal Customers",
IF(MID(AN1578,2,1)="5","Frequent Buyers",
IF(RIGHT(AN1578,1)="5","Big Spenders",
IF(LEFT(AN1578,1)="4","Potential Loyalists",
IF(LEFT(AN1578,1)="3","Needs Attention",
IF(LEFT(AN1578,1)="2","About to Sleep",
IF(LEFT(AN1578,1)="1","Lost",
IF(LEFT(AN1578,1)&lt;="2","At Risk","Others")))))))))</f>
        <v>Frequent Buyers</v>
      </c>
    </row>
    <row r="1579" spans="1:41" x14ac:dyDescent="0.3">
      <c r="A1579">
        <v>1008</v>
      </c>
      <c r="B1579">
        <v>1981</v>
      </c>
      <c r="C1579" t="s">
        <v>37</v>
      </c>
      <c r="D1579" t="s">
        <v>35</v>
      </c>
      <c r="E1579">
        <v>44953</v>
      </c>
      <c r="F1579">
        <v>0</v>
      </c>
      <c r="G1579">
        <v>0</v>
      </c>
      <c r="H1579" s="1">
        <v>41264</v>
      </c>
      <c r="I1579">
        <v>31</v>
      </c>
      <c r="J1579">
        <v>728</v>
      </c>
      <c r="K1579">
        <v>17</v>
      </c>
      <c r="L1579">
        <v>133</v>
      </c>
      <c r="M1579">
        <v>11</v>
      </c>
      <c r="N1579">
        <v>8</v>
      </c>
      <c r="O1579">
        <v>124</v>
      </c>
      <c r="P1579">
        <v>1</v>
      </c>
      <c r="Q1579">
        <v>7</v>
      </c>
      <c r="R1579">
        <v>3</v>
      </c>
      <c r="S1579">
        <v>13</v>
      </c>
      <c r="T1579">
        <v>6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 t="s">
        <v>39</v>
      </c>
      <c r="AC1579" s="13">
        <f>SUM(Table13[[#This Row],[MntWines]:[MntGoldProds]])</f>
        <v>1021</v>
      </c>
      <c r="AD1579" s="13">
        <f>AVERAGE(Table13[[#This Row],[MntWines]:[MntGoldProds]])</f>
        <v>170.16666666666666</v>
      </c>
      <c r="AG1579">
        <f>SUM(Table13[[#This Row],[NumDealsPurchases]:[NumStorePurchases]])</f>
        <v>24</v>
      </c>
      <c r="AH1579" s="14">
        <f>44232-Table13[[#This Row],[Dt_Customer]]</f>
        <v>2968</v>
      </c>
      <c r="AJ1579" s="13">
        <f>Table13[[#This Row],[NumDealsPurchases]]/Table13[[#This Row],[Total Number of Purchases]]*100</f>
        <v>4.1666666666666661</v>
      </c>
      <c r="AK1579">
        <f>6-ROUNDUP(_xlfn.PERCENTRANK.INC(Table13[Recency],Table13[[#This Row],[Recency]])*5, 0)</f>
        <v>4</v>
      </c>
      <c r="AL1579" s="15">
        <f>ROUNDUP(_xlfn.PERCENTRANK.INC(Table13[Total Number of Purchases],Table13[[#This Row],[Total Number of Purchases]])*5,0)</f>
        <v>5</v>
      </c>
      <c r="AM1579" s="15">
        <f>ROUNDUP(_xlfn.PERCENTRANK.INC(Table13[Total Spend],Table13[[#This Row],[Total Spend]])*5,0)</f>
        <v>4</v>
      </c>
      <c r="AN1579" s="15" t="str">
        <f>Table13[[#This Row],[Recency Score]]&amp;Table13[[#This Row],[Frequency Score]]&amp;Table13[[#This Row],[Monetary Score]]</f>
        <v>454</v>
      </c>
      <c r="AO1579" s="15" t="str">
        <f>IF(AN1579="555","Champions",
IF(AND(LEFT(AN1579,1)="5", MID(AN1579,2,1)&gt;="3"),"Loyal Customers",
IF(MID(AN1579,2,1)="5","Frequent Buyers",
IF(RIGHT(AN1579,1)="5","Big Spenders",
IF(LEFT(AN1579,1)="4","Potential Loyalists",
IF(LEFT(AN1579,1)="3","Needs Attention",
IF(LEFT(AN1579,1)="2","About to Sleep",
IF(LEFT(AN1579,1)="1","Lost",
IF(LEFT(AN1579,1)&lt;="2","At Risk","Others")))))))))</f>
        <v>Frequent Buyers</v>
      </c>
    </row>
    <row r="1580" spans="1:41" x14ac:dyDescent="0.3">
      <c r="A1580">
        <v>10314</v>
      </c>
      <c r="B1580">
        <v>1948</v>
      </c>
      <c r="C1580" t="s">
        <v>37</v>
      </c>
      <c r="D1580" t="s">
        <v>33</v>
      </c>
      <c r="E1580">
        <v>83837</v>
      </c>
      <c r="F1580">
        <v>0</v>
      </c>
      <c r="G1580">
        <v>0</v>
      </c>
      <c r="H1580" s="1">
        <v>41259</v>
      </c>
      <c r="I1580">
        <v>79</v>
      </c>
      <c r="J1580">
        <v>847</v>
      </c>
      <c r="K1580">
        <v>66</v>
      </c>
      <c r="L1580">
        <v>119</v>
      </c>
      <c r="M1580">
        <v>86</v>
      </c>
      <c r="N1580">
        <v>89</v>
      </c>
      <c r="O1580">
        <v>111</v>
      </c>
      <c r="P1580">
        <v>1</v>
      </c>
      <c r="Q1580">
        <v>9</v>
      </c>
      <c r="R1580">
        <v>10</v>
      </c>
      <c r="S1580">
        <v>5</v>
      </c>
      <c r="T1580">
        <v>4</v>
      </c>
      <c r="U1580">
        <v>1</v>
      </c>
      <c r="V1580">
        <v>0</v>
      </c>
      <c r="W1580">
        <v>0</v>
      </c>
      <c r="X1580">
        <v>1</v>
      </c>
      <c r="Y1580">
        <v>0</v>
      </c>
      <c r="Z1580">
        <v>1</v>
      </c>
      <c r="AA1580">
        <v>0</v>
      </c>
      <c r="AB1580" t="s">
        <v>40</v>
      </c>
      <c r="AC1580" s="13">
        <f>SUM(Table13[[#This Row],[MntWines]:[MntGoldProds]])</f>
        <v>1318</v>
      </c>
      <c r="AD1580" s="13">
        <f>AVERAGE(Table13[[#This Row],[MntWines]:[MntGoldProds]])</f>
        <v>219.66666666666666</v>
      </c>
      <c r="AG1580">
        <f>SUM(Table13[[#This Row],[NumDealsPurchases]:[NumStorePurchases]])</f>
        <v>25</v>
      </c>
      <c r="AH1580" s="14">
        <f>44232-Table13[[#This Row],[Dt_Customer]]</f>
        <v>2973</v>
      </c>
      <c r="AJ1580" s="13">
        <f>Table13[[#This Row],[NumDealsPurchases]]/Table13[[#This Row],[Total Number of Purchases]]*100</f>
        <v>4</v>
      </c>
      <c r="AK1580">
        <f>6-ROUNDUP(_xlfn.PERCENTRANK.INC(Table13[Recency],Table13[[#This Row],[Recency]])*5, 0)</f>
        <v>2</v>
      </c>
      <c r="AL1580" s="15">
        <f>ROUNDUP(_xlfn.PERCENTRANK.INC(Table13[Total Number of Purchases],Table13[[#This Row],[Total Number of Purchases]])*5,0)</f>
        <v>5</v>
      </c>
      <c r="AM1580" s="15">
        <f>ROUNDUP(_xlfn.PERCENTRANK.INC(Table13[Total Spend],Table13[[#This Row],[Total Spend]])*5,0)</f>
        <v>5</v>
      </c>
      <c r="AN1580" s="15" t="str">
        <f>Table13[[#This Row],[Recency Score]]&amp;Table13[[#This Row],[Frequency Score]]&amp;Table13[[#This Row],[Monetary Score]]</f>
        <v>255</v>
      </c>
      <c r="AO1580" s="15" t="str">
        <f>IF(AN1580="555","Champions",
IF(AND(LEFT(AN1580,1)="5", MID(AN1580,2,1)&gt;="3"),"Loyal Customers",
IF(MID(AN1580,2,1)="5","Frequent Buyers",
IF(RIGHT(AN1580,1)="5","Big Spenders",
IF(LEFT(AN1580,1)="4","Potential Loyalists",
IF(LEFT(AN1580,1)="3","Needs Attention",
IF(LEFT(AN1580,1)="2","About to Sleep",
IF(LEFT(AN1580,1)="1","Lost",
IF(LEFT(AN1580,1)&lt;="2","At Risk","Others")))))))))</f>
        <v>Frequent Buyers</v>
      </c>
    </row>
    <row r="1581" spans="1:41" x14ac:dyDescent="0.3">
      <c r="A1581">
        <v>8939</v>
      </c>
      <c r="B1581">
        <v>1959</v>
      </c>
      <c r="C1581" t="s">
        <v>28</v>
      </c>
      <c r="D1581" t="s">
        <v>29</v>
      </c>
      <c r="E1581">
        <v>61250</v>
      </c>
      <c r="F1581">
        <v>0</v>
      </c>
      <c r="G1581">
        <v>1</v>
      </c>
      <c r="H1581" s="1">
        <v>41259</v>
      </c>
      <c r="I1581">
        <v>49</v>
      </c>
      <c r="J1581">
        <v>382</v>
      </c>
      <c r="K1581">
        <v>138</v>
      </c>
      <c r="L1581">
        <v>65</v>
      </c>
      <c r="M1581">
        <v>60</v>
      </c>
      <c r="N1581">
        <v>26</v>
      </c>
      <c r="O1581">
        <v>59</v>
      </c>
      <c r="P1581">
        <v>6</v>
      </c>
      <c r="Q1581">
        <v>5</v>
      </c>
      <c r="R1581">
        <v>2</v>
      </c>
      <c r="S1581">
        <v>12</v>
      </c>
      <c r="T1581">
        <v>5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 t="s">
        <v>30</v>
      </c>
      <c r="AC1581" s="13">
        <f>SUM(Table13[[#This Row],[MntWines]:[MntGoldProds]])</f>
        <v>730</v>
      </c>
      <c r="AD1581" s="13">
        <f>AVERAGE(Table13[[#This Row],[MntWines]:[MntGoldProds]])</f>
        <v>121.66666666666667</v>
      </c>
      <c r="AG1581">
        <f>SUM(Table13[[#This Row],[NumDealsPurchases]:[NumStorePurchases]])</f>
        <v>25</v>
      </c>
      <c r="AH1581" s="14">
        <f>44232-Table13[[#This Row],[Dt_Customer]]</f>
        <v>2973</v>
      </c>
      <c r="AJ1581" s="13">
        <f>Table13[[#This Row],[NumDealsPurchases]]/Table13[[#This Row],[Total Number of Purchases]]*100</f>
        <v>24</v>
      </c>
      <c r="AK1581">
        <f>6-ROUNDUP(_xlfn.PERCENTRANK.INC(Table13[Recency],Table13[[#This Row],[Recency]])*5, 0)</f>
        <v>3</v>
      </c>
      <c r="AL1581" s="15">
        <f>ROUNDUP(_xlfn.PERCENTRANK.INC(Table13[Total Number of Purchases],Table13[[#This Row],[Total Number of Purchases]])*5,0)</f>
        <v>5</v>
      </c>
      <c r="AM1581" s="15">
        <f>ROUNDUP(_xlfn.PERCENTRANK.INC(Table13[Total Spend],Table13[[#This Row],[Total Spend]])*5,0)</f>
        <v>4</v>
      </c>
      <c r="AN1581" s="15" t="str">
        <f>Table13[[#This Row],[Recency Score]]&amp;Table13[[#This Row],[Frequency Score]]&amp;Table13[[#This Row],[Monetary Score]]</f>
        <v>354</v>
      </c>
      <c r="AO1581" s="15" t="str">
        <f>IF(AN1581="555","Champions",
IF(AND(LEFT(AN1581,1)="5", MID(AN1581,2,1)&gt;="3"),"Loyal Customers",
IF(MID(AN1581,2,1)="5","Frequent Buyers",
IF(RIGHT(AN1581,1)="5","Big Spenders",
IF(LEFT(AN1581,1)="4","Potential Loyalists",
IF(LEFT(AN1581,1)="3","Needs Attention",
IF(LEFT(AN1581,1)="2","About to Sleep",
IF(LEFT(AN1581,1)="1","Lost",
IF(LEFT(AN1581,1)&lt;="2","At Risk","Others")))))))))</f>
        <v>Frequent Buyers</v>
      </c>
    </row>
    <row r="1582" spans="1:41" x14ac:dyDescent="0.3">
      <c r="A1582">
        <v>9224</v>
      </c>
      <c r="B1582">
        <v>1972</v>
      </c>
      <c r="C1582" t="s">
        <v>37</v>
      </c>
      <c r="D1582" t="s">
        <v>31</v>
      </c>
      <c r="E1582">
        <v>55260</v>
      </c>
      <c r="F1582">
        <v>0</v>
      </c>
      <c r="G1582">
        <v>1</v>
      </c>
      <c r="H1582" s="1">
        <v>41255</v>
      </c>
      <c r="I1582">
        <v>81</v>
      </c>
      <c r="J1582">
        <v>825</v>
      </c>
      <c r="K1582">
        <v>8</v>
      </c>
      <c r="L1582">
        <v>53</v>
      </c>
      <c r="M1582">
        <v>11</v>
      </c>
      <c r="N1582">
        <v>0</v>
      </c>
      <c r="O1582">
        <v>242</v>
      </c>
      <c r="P1582">
        <v>2</v>
      </c>
      <c r="Q1582">
        <v>8</v>
      </c>
      <c r="R1582">
        <v>10</v>
      </c>
      <c r="S1582">
        <v>5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 t="s">
        <v>43</v>
      </c>
      <c r="AC1582" s="13">
        <f>SUM(Table13[[#This Row],[MntWines]:[MntGoldProds]])</f>
        <v>1139</v>
      </c>
      <c r="AD1582" s="13">
        <f>AVERAGE(Table13[[#This Row],[MntWines]:[MntGoldProds]])</f>
        <v>189.83333333333334</v>
      </c>
      <c r="AG1582">
        <f>SUM(Table13[[#This Row],[NumDealsPurchases]:[NumStorePurchases]])</f>
        <v>25</v>
      </c>
      <c r="AH1582" s="14">
        <f>44232-Table13[[#This Row],[Dt_Customer]]</f>
        <v>2977</v>
      </c>
      <c r="AJ1582" s="13">
        <f>Table13[[#This Row],[NumDealsPurchases]]/Table13[[#This Row],[Total Number of Purchases]]*100</f>
        <v>8</v>
      </c>
      <c r="AK1582">
        <f>6-ROUNDUP(_xlfn.PERCENTRANK.INC(Table13[Recency],Table13[[#This Row],[Recency]])*5, 0)</f>
        <v>1</v>
      </c>
      <c r="AL1582" s="15">
        <f>ROUNDUP(_xlfn.PERCENTRANK.INC(Table13[Total Number of Purchases],Table13[[#This Row],[Total Number of Purchases]])*5,0)</f>
        <v>5</v>
      </c>
      <c r="AM1582" s="15">
        <f>ROUNDUP(_xlfn.PERCENTRANK.INC(Table13[Total Spend],Table13[[#This Row],[Total Spend]])*5,0)</f>
        <v>4</v>
      </c>
      <c r="AN1582" s="15" t="str">
        <f>Table13[[#This Row],[Recency Score]]&amp;Table13[[#This Row],[Frequency Score]]&amp;Table13[[#This Row],[Monetary Score]]</f>
        <v>154</v>
      </c>
      <c r="AO1582" s="15" t="str">
        <f>IF(AN1582="555","Champions",
IF(AND(LEFT(AN1582,1)="5", MID(AN1582,2,1)&gt;="3"),"Loyal Customers",
IF(MID(AN1582,2,1)="5","Frequent Buyers",
IF(RIGHT(AN1582,1)="5","Big Spenders",
IF(LEFT(AN1582,1)="4","Potential Loyalists",
IF(LEFT(AN1582,1)="3","Needs Attention",
IF(LEFT(AN1582,1)="2","About to Sleep",
IF(LEFT(AN1582,1)="1","Lost",
IF(LEFT(AN1582,1)&lt;="2","At Risk","Others")))))))))</f>
        <v>Frequent Buyers</v>
      </c>
    </row>
    <row r="1583" spans="1:41" x14ac:dyDescent="0.3">
      <c r="A1583">
        <v>6050</v>
      </c>
      <c r="B1583">
        <v>1975</v>
      </c>
      <c r="C1583" t="s">
        <v>38</v>
      </c>
      <c r="D1583" t="s">
        <v>33</v>
      </c>
      <c r="E1583">
        <v>57036</v>
      </c>
      <c r="F1583">
        <v>0</v>
      </c>
      <c r="G1583">
        <v>1</v>
      </c>
      <c r="H1583" s="1">
        <v>41254</v>
      </c>
      <c r="I1583">
        <v>33</v>
      </c>
      <c r="J1583">
        <v>1171</v>
      </c>
      <c r="K1583">
        <v>43</v>
      </c>
      <c r="L1583">
        <v>219</v>
      </c>
      <c r="M1583">
        <v>19</v>
      </c>
      <c r="N1583">
        <v>14</v>
      </c>
      <c r="O1583">
        <v>47</v>
      </c>
      <c r="P1583">
        <v>4</v>
      </c>
      <c r="Q1583">
        <v>6</v>
      </c>
      <c r="R1583">
        <v>3</v>
      </c>
      <c r="S1583">
        <v>13</v>
      </c>
      <c r="T1583">
        <v>9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 t="s">
        <v>40</v>
      </c>
      <c r="AC1583" s="13">
        <f>SUM(Table13[[#This Row],[MntWines]:[MntGoldProds]])</f>
        <v>1513</v>
      </c>
      <c r="AD1583" s="13">
        <f>AVERAGE(Table13[[#This Row],[MntWines]:[MntGoldProds]])</f>
        <v>252.16666666666666</v>
      </c>
      <c r="AG1583">
        <f>SUM(Table13[[#This Row],[NumDealsPurchases]:[NumStorePurchases]])</f>
        <v>26</v>
      </c>
      <c r="AH1583" s="14">
        <f>44232-Table13[[#This Row],[Dt_Customer]]</f>
        <v>2978</v>
      </c>
      <c r="AJ1583" s="13">
        <f>Table13[[#This Row],[NumDealsPurchases]]/Table13[[#This Row],[Total Number of Purchases]]*100</f>
        <v>15.384615384615385</v>
      </c>
      <c r="AK1583">
        <f>6-ROUNDUP(_xlfn.PERCENTRANK.INC(Table13[Recency],Table13[[#This Row],[Recency]])*5, 0)</f>
        <v>4</v>
      </c>
      <c r="AL1583" s="15">
        <f>ROUNDUP(_xlfn.PERCENTRANK.INC(Table13[Total Number of Purchases],Table13[[#This Row],[Total Number of Purchases]])*5,0)</f>
        <v>5</v>
      </c>
      <c r="AM1583" s="15">
        <f>ROUNDUP(_xlfn.PERCENTRANK.INC(Table13[Total Spend],Table13[[#This Row],[Total Spend]])*5,0)</f>
        <v>5</v>
      </c>
      <c r="AN1583" s="15" t="str">
        <f>Table13[[#This Row],[Recency Score]]&amp;Table13[[#This Row],[Frequency Score]]&amp;Table13[[#This Row],[Monetary Score]]</f>
        <v>455</v>
      </c>
      <c r="AO1583" s="15" t="str">
        <f>IF(AN1583="555","Champions",
IF(AND(LEFT(AN1583,1)="5", MID(AN1583,2,1)&gt;="3"),"Loyal Customers",
IF(MID(AN1583,2,1)="5","Frequent Buyers",
IF(RIGHT(AN1583,1)="5","Big Spenders",
IF(LEFT(AN1583,1)="4","Potential Loyalists",
IF(LEFT(AN1583,1)="3","Needs Attention",
IF(LEFT(AN1583,1)="2","About to Sleep",
IF(LEFT(AN1583,1)="1","Lost",
IF(LEFT(AN1583,1)&lt;="2","At Risk","Others")))))))))</f>
        <v>Frequent Buyers</v>
      </c>
    </row>
    <row r="1584" spans="1:41" x14ac:dyDescent="0.3">
      <c r="A1584">
        <v>11112</v>
      </c>
      <c r="B1584">
        <v>1966</v>
      </c>
      <c r="C1584" t="s">
        <v>28</v>
      </c>
      <c r="D1584" t="s">
        <v>35</v>
      </c>
      <c r="E1584">
        <v>70713</v>
      </c>
      <c r="F1584">
        <v>0</v>
      </c>
      <c r="G1584">
        <v>1</v>
      </c>
      <c r="H1584" s="1">
        <v>41246</v>
      </c>
      <c r="I1584">
        <v>23</v>
      </c>
      <c r="J1584">
        <v>736</v>
      </c>
      <c r="K1584">
        <v>114</v>
      </c>
      <c r="L1584">
        <v>279</v>
      </c>
      <c r="M1584">
        <v>82</v>
      </c>
      <c r="N1584">
        <v>76</v>
      </c>
      <c r="O1584">
        <v>190</v>
      </c>
      <c r="P1584">
        <v>6</v>
      </c>
      <c r="Q1584">
        <v>5</v>
      </c>
      <c r="R1584">
        <v>6</v>
      </c>
      <c r="S1584">
        <v>8</v>
      </c>
      <c r="T1584">
        <v>3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 t="s">
        <v>30</v>
      </c>
      <c r="AC1584" s="13">
        <f>SUM(Table13[[#This Row],[MntWines]:[MntGoldProds]])</f>
        <v>1477</v>
      </c>
      <c r="AD1584" s="13">
        <f>AVERAGE(Table13[[#This Row],[MntWines]:[MntGoldProds]])</f>
        <v>246.16666666666666</v>
      </c>
      <c r="AG1584">
        <f>SUM(Table13[[#This Row],[NumDealsPurchases]:[NumStorePurchases]])</f>
        <v>25</v>
      </c>
      <c r="AH1584" s="14">
        <f>44232-Table13[[#This Row],[Dt_Customer]]</f>
        <v>2986</v>
      </c>
      <c r="AJ1584" s="13">
        <f>Table13[[#This Row],[NumDealsPurchases]]/Table13[[#This Row],[Total Number of Purchases]]*100</f>
        <v>24</v>
      </c>
      <c r="AK1584">
        <f>6-ROUNDUP(_xlfn.PERCENTRANK.INC(Table13[Recency],Table13[[#This Row],[Recency]])*5, 0)</f>
        <v>4</v>
      </c>
      <c r="AL1584" s="15">
        <f>ROUNDUP(_xlfn.PERCENTRANK.INC(Table13[Total Number of Purchases],Table13[[#This Row],[Total Number of Purchases]])*5,0)</f>
        <v>5</v>
      </c>
      <c r="AM1584" s="15">
        <f>ROUNDUP(_xlfn.PERCENTRANK.INC(Table13[Total Spend],Table13[[#This Row],[Total Spend]])*5,0)</f>
        <v>5</v>
      </c>
      <c r="AN1584" s="15" t="str">
        <f>Table13[[#This Row],[Recency Score]]&amp;Table13[[#This Row],[Frequency Score]]&amp;Table13[[#This Row],[Monetary Score]]</f>
        <v>455</v>
      </c>
      <c r="AO1584" s="15" t="str">
        <f>IF(AN1584="555","Champions",
IF(AND(LEFT(AN1584,1)="5", MID(AN1584,2,1)&gt;="3"),"Loyal Customers",
IF(MID(AN1584,2,1)="5","Frequent Buyers",
IF(RIGHT(AN1584,1)="5","Big Spenders",
IF(LEFT(AN1584,1)="4","Potential Loyalists",
IF(LEFT(AN1584,1)="3","Needs Attention",
IF(LEFT(AN1584,1)="2","About to Sleep",
IF(LEFT(AN1584,1)="1","Lost",
IF(LEFT(AN1584,1)&lt;="2","At Risk","Others")))))))))</f>
        <v>Frequent Buyers</v>
      </c>
    </row>
    <row r="1585" spans="1:41" x14ac:dyDescent="0.3">
      <c r="A1585">
        <v>7476</v>
      </c>
      <c r="B1585">
        <v>1964</v>
      </c>
      <c r="C1585" t="s">
        <v>41</v>
      </c>
      <c r="D1585" t="s">
        <v>31</v>
      </c>
      <c r="E1585">
        <v>63972</v>
      </c>
      <c r="F1585">
        <v>0</v>
      </c>
      <c r="G1585">
        <v>1</v>
      </c>
      <c r="H1585" s="1">
        <v>41245</v>
      </c>
      <c r="I1585">
        <v>93</v>
      </c>
      <c r="J1585">
        <v>928</v>
      </c>
      <c r="K1585">
        <v>63</v>
      </c>
      <c r="L1585">
        <v>254</v>
      </c>
      <c r="M1585">
        <v>0</v>
      </c>
      <c r="N1585">
        <v>12</v>
      </c>
      <c r="O1585">
        <v>12</v>
      </c>
      <c r="P1585">
        <v>4</v>
      </c>
      <c r="Q1585">
        <v>5</v>
      </c>
      <c r="R1585">
        <v>4</v>
      </c>
      <c r="S1585">
        <v>10</v>
      </c>
      <c r="T1585">
        <v>4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 t="s">
        <v>43</v>
      </c>
      <c r="AC1585" s="13">
        <f>SUM(Table13[[#This Row],[MntWines]:[MntGoldProds]])</f>
        <v>1269</v>
      </c>
      <c r="AD1585" s="13">
        <f>AVERAGE(Table13[[#This Row],[MntWines]:[MntGoldProds]])</f>
        <v>211.5</v>
      </c>
      <c r="AG1585">
        <f>SUM(Table13[[#This Row],[NumDealsPurchases]:[NumStorePurchases]])</f>
        <v>23</v>
      </c>
      <c r="AH1585" s="14">
        <f>44232-Table13[[#This Row],[Dt_Customer]]</f>
        <v>2987</v>
      </c>
      <c r="AJ1585" s="13">
        <f>Table13[[#This Row],[NumDealsPurchases]]/Table13[[#This Row],[Total Number of Purchases]]*100</f>
        <v>17.391304347826086</v>
      </c>
      <c r="AK1585">
        <f>6-ROUNDUP(_xlfn.PERCENTRANK.INC(Table13[Recency],Table13[[#This Row],[Recency]])*5, 0)</f>
        <v>1</v>
      </c>
      <c r="AL1585" s="15">
        <f>ROUNDUP(_xlfn.PERCENTRANK.INC(Table13[Total Number of Purchases],Table13[[#This Row],[Total Number of Purchases]])*5,0)</f>
        <v>5</v>
      </c>
      <c r="AM1585" s="15">
        <f>ROUNDUP(_xlfn.PERCENTRANK.INC(Table13[Total Spend],Table13[[#This Row],[Total Spend]])*5,0)</f>
        <v>5</v>
      </c>
      <c r="AN1585" s="15" t="str">
        <f>Table13[[#This Row],[Recency Score]]&amp;Table13[[#This Row],[Frequency Score]]&amp;Table13[[#This Row],[Monetary Score]]</f>
        <v>155</v>
      </c>
      <c r="AO1585" s="15" t="str">
        <f>IF(AN1585="555","Champions",
IF(AND(LEFT(AN1585,1)="5", MID(AN1585,2,1)&gt;="3"),"Loyal Customers",
IF(MID(AN1585,2,1)="5","Frequent Buyers",
IF(RIGHT(AN1585,1)="5","Big Spenders",
IF(LEFT(AN1585,1)="4","Potential Loyalists",
IF(LEFT(AN1585,1)="3","Needs Attention",
IF(LEFT(AN1585,1)="2","About to Sleep",
IF(LEFT(AN1585,1)="1","Lost",
IF(LEFT(AN1585,1)&lt;="2","At Risk","Others")))))))))</f>
        <v>Frequent Buyers</v>
      </c>
    </row>
    <row r="1586" spans="1:41" x14ac:dyDescent="0.3">
      <c r="A1586">
        <v>5221</v>
      </c>
      <c r="B1586">
        <v>1957</v>
      </c>
      <c r="C1586" t="s">
        <v>28</v>
      </c>
      <c r="D1586" t="s">
        <v>33</v>
      </c>
      <c r="E1586">
        <v>52852</v>
      </c>
      <c r="F1586">
        <v>0</v>
      </c>
      <c r="G1586">
        <v>1</v>
      </c>
      <c r="H1586" s="1">
        <v>41244</v>
      </c>
      <c r="I1586">
        <v>93</v>
      </c>
      <c r="J1586">
        <v>714</v>
      </c>
      <c r="K1586">
        <v>8</v>
      </c>
      <c r="L1586">
        <v>99</v>
      </c>
      <c r="M1586">
        <v>11</v>
      </c>
      <c r="N1586">
        <v>0</v>
      </c>
      <c r="O1586">
        <v>47</v>
      </c>
      <c r="P1586">
        <v>4</v>
      </c>
      <c r="Q1586">
        <v>10</v>
      </c>
      <c r="R1586">
        <v>7</v>
      </c>
      <c r="S1586">
        <v>5</v>
      </c>
      <c r="T1586">
        <v>8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 t="s">
        <v>39</v>
      </c>
      <c r="AC1586" s="13">
        <f>SUM(Table13[[#This Row],[MntWines]:[MntGoldProds]])</f>
        <v>879</v>
      </c>
      <c r="AD1586" s="13">
        <f>AVERAGE(Table13[[#This Row],[MntWines]:[MntGoldProds]])</f>
        <v>146.5</v>
      </c>
      <c r="AG1586">
        <f>SUM(Table13[[#This Row],[NumDealsPurchases]:[NumStorePurchases]])</f>
        <v>26</v>
      </c>
      <c r="AH1586" s="14">
        <f>44232-Table13[[#This Row],[Dt_Customer]]</f>
        <v>2988</v>
      </c>
      <c r="AJ1586" s="13">
        <f>Table13[[#This Row],[NumDealsPurchases]]/Table13[[#This Row],[Total Number of Purchases]]*100</f>
        <v>15.384615384615385</v>
      </c>
      <c r="AK1586">
        <f>6-ROUNDUP(_xlfn.PERCENTRANK.INC(Table13[Recency],Table13[[#This Row],[Recency]])*5, 0)</f>
        <v>1</v>
      </c>
      <c r="AL1586" s="15">
        <f>ROUNDUP(_xlfn.PERCENTRANK.INC(Table13[Total Number of Purchases],Table13[[#This Row],[Total Number of Purchases]])*5,0)</f>
        <v>5</v>
      </c>
      <c r="AM1586" s="15">
        <f>ROUNDUP(_xlfn.PERCENTRANK.INC(Table13[Total Spend],Table13[[#This Row],[Total Spend]])*5,0)</f>
        <v>4</v>
      </c>
      <c r="AN1586" s="15" t="str">
        <f>Table13[[#This Row],[Recency Score]]&amp;Table13[[#This Row],[Frequency Score]]&amp;Table13[[#This Row],[Monetary Score]]</f>
        <v>154</v>
      </c>
      <c r="AO1586" s="15" t="str">
        <f>IF(AN1586="555","Champions",
IF(AND(LEFT(AN1586,1)="5", MID(AN1586,2,1)&gt;="3"),"Loyal Customers",
IF(MID(AN1586,2,1)="5","Frequent Buyers",
IF(RIGHT(AN1586,1)="5","Big Spenders",
IF(LEFT(AN1586,1)="4","Potential Loyalists",
IF(LEFT(AN1586,1)="3","Needs Attention",
IF(LEFT(AN1586,1)="2","About to Sleep",
IF(LEFT(AN1586,1)="1","Lost",
IF(LEFT(AN1586,1)&lt;="2","At Risk","Others")))))))))</f>
        <v>Frequent Buyers</v>
      </c>
    </row>
    <row r="1587" spans="1:41" x14ac:dyDescent="0.3">
      <c r="A1587">
        <v>3807</v>
      </c>
      <c r="B1587">
        <v>1955</v>
      </c>
      <c r="C1587" t="s">
        <v>28</v>
      </c>
      <c r="D1587" t="s">
        <v>35</v>
      </c>
      <c r="E1587">
        <v>59925</v>
      </c>
      <c r="F1587">
        <v>0</v>
      </c>
      <c r="G1587">
        <v>1</v>
      </c>
      <c r="H1587" s="1">
        <v>41243</v>
      </c>
      <c r="I1587">
        <v>83</v>
      </c>
      <c r="J1587">
        <v>473</v>
      </c>
      <c r="K1587">
        <v>21</v>
      </c>
      <c r="L1587">
        <v>176</v>
      </c>
      <c r="M1587">
        <v>19</v>
      </c>
      <c r="N1587">
        <v>21</v>
      </c>
      <c r="O1587">
        <v>56</v>
      </c>
      <c r="P1587">
        <v>3</v>
      </c>
      <c r="Q1587">
        <v>9</v>
      </c>
      <c r="R1587">
        <v>2</v>
      </c>
      <c r="S1587">
        <v>9</v>
      </c>
      <c r="T1587">
        <v>6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 t="s">
        <v>30</v>
      </c>
      <c r="AC1587" s="13">
        <f>SUM(Table13[[#This Row],[MntWines]:[MntGoldProds]])</f>
        <v>766</v>
      </c>
      <c r="AD1587" s="13">
        <f>AVERAGE(Table13[[#This Row],[MntWines]:[MntGoldProds]])</f>
        <v>127.66666666666667</v>
      </c>
      <c r="AG1587">
        <f>SUM(Table13[[#This Row],[NumDealsPurchases]:[NumStorePurchases]])</f>
        <v>23</v>
      </c>
      <c r="AH1587" s="14">
        <f>44232-Table13[[#This Row],[Dt_Customer]]</f>
        <v>2989</v>
      </c>
      <c r="AJ1587" s="13">
        <f>Table13[[#This Row],[NumDealsPurchases]]/Table13[[#This Row],[Total Number of Purchases]]*100</f>
        <v>13.043478260869565</v>
      </c>
      <c r="AK1587">
        <f>6-ROUNDUP(_xlfn.PERCENTRANK.INC(Table13[Recency],Table13[[#This Row],[Recency]])*5, 0)</f>
        <v>1</v>
      </c>
      <c r="AL1587" s="15">
        <f>ROUNDUP(_xlfn.PERCENTRANK.INC(Table13[Total Number of Purchases],Table13[[#This Row],[Total Number of Purchases]])*5,0)</f>
        <v>5</v>
      </c>
      <c r="AM1587" s="15">
        <f>ROUNDUP(_xlfn.PERCENTRANK.INC(Table13[Total Spend],Table13[[#This Row],[Total Spend]])*5,0)</f>
        <v>4</v>
      </c>
      <c r="AN1587" s="15" t="str">
        <f>Table13[[#This Row],[Recency Score]]&amp;Table13[[#This Row],[Frequency Score]]&amp;Table13[[#This Row],[Monetary Score]]</f>
        <v>154</v>
      </c>
      <c r="AO1587" s="15" t="str">
        <f>IF(AN1587="555","Champions",
IF(AND(LEFT(AN1587,1)="5", MID(AN1587,2,1)&gt;="3"),"Loyal Customers",
IF(MID(AN1587,2,1)="5","Frequent Buyers",
IF(RIGHT(AN1587,1)="5","Big Spenders",
IF(LEFT(AN1587,1)="4","Potential Loyalists",
IF(LEFT(AN1587,1)="3","Needs Attention",
IF(LEFT(AN1587,1)="2","About to Sleep",
IF(LEFT(AN1587,1)="1","Lost",
IF(LEFT(AN1587,1)&lt;="2","At Risk","Others")))))))))</f>
        <v>Frequent Buyers</v>
      </c>
    </row>
    <row r="1588" spans="1:41" x14ac:dyDescent="0.3">
      <c r="A1588">
        <v>1490</v>
      </c>
      <c r="B1588">
        <v>1962</v>
      </c>
      <c r="C1588" t="s">
        <v>28</v>
      </c>
      <c r="D1588" t="s">
        <v>33</v>
      </c>
      <c r="E1588">
        <v>55759</v>
      </c>
      <c r="F1588">
        <v>0</v>
      </c>
      <c r="G1588">
        <v>1</v>
      </c>
      <c r="H1588" s="1">
        <v>41241</v>
      </c>
      <c r="I1588">
        <v>84</v>
      </c>
      <c r="J1588">
        <v>675</v>
      </c>
      <c r="K1588">
        <v>0</v>
      </c>
      <c r="L1588">
        <v>85</v>
      </c>
      <c r="M1588">
        <v>10</v>
      </c>
      <c r="N1588">
        <v>7</v>
      </c>
      <c r="O1588">
        <v>77</v>
      </c>
      <c r="P1588">
        <v>5</v>
      </c>
      <c r="Q1588">
        <v>10</v>
      </c>
      <c r="R1588">
        <v>3</v>
      </c>
      <c r="S1588">
        <v>8</v>
      </c>
      <c r="T1588">
        <v>8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 t="s">
        <v>32</v>
      </c>
      <c r="AC1588" s="13">
        <f>SUM(Table13[[#This Row],[MntWines]:[MntGoldProds]])</f>
        <v>854</v>
      </c>
      <c r="AD1588" s="13">
        <f>AVERAGE(Table13[[#This Row],[MntWines]:[MntGoldProds]])</f>
        <v>142.33333333333334</v>
      </c>
      <c r="AG1588">
        <f>SUM(Table13[[#This Row],[NumDealsPurchases]:[NumStorePurchases]])</f>
        <v>26</v>
      </c>
      <c r="AH1588" s="14">
        <f>44232-Table13[[#This Row],[Dt_Customer]]</f>
        <v>2991</v>
      </c>
      <c r="AJ1588" s="13">
        <f>Table13[[#This Row],[NumDealsPurchases]]/Table13[[#This Row],[Total Number of Purchases]]*100</f>
        <v>19.230769230769234</v>
      </c>
      <c r="AK1588">
        <f>6-ROUNDUP(_xlfn.PERCENTRANK.INC(Table13[Recency],Table13[[#This Row],[Recency]])*5, 0)</f>
        <v>1</v>
      </c>
      <c r="AL1588" s="15">
        <f>ROUNDUP(_xlfn.PERCENTRANK.INC(Table13[Total Number of Purchases],Table13[[#This Row],[Total Number of Purchases]])*5,0)</f>
        <v>5</v>
      </c>
      <c r="AM1588" s="15">
        <f>ROUNDUP(_xlfn.PERCENTRANK.INC(Table13[Total Spend],Table13[[#This Row],[Total Spend]])*5,0)</f>
        <v>4</v>
      </c>
      <c r="AN1588" s="15" t="str">
        <f>Table13[[#This Row],[Recency Score]]&amp;Table13[[#This Row],[Frequency Score]]&amp;Table13[[#This Row],[Monetary Score]]</f>
        <v>154</v>
      </c>
      <c r="AO1588" s="15" t="str">
        <f>IF(AN1588="555","Champions",
IF(AND(LEFT(AN1588,1)="5", MID(AN1588,2,1)&gt;="3"),"Loyal Customers",
IF(MID(AN1588,2,1)="5","Frequent Buyers",
IF(RIGHT(AN1588,1)="5","Big Spenders",
IF(LEFT(AN1588,1)="4","Potential Loyalists",
IF(LEFT(AN1588,1)="3","Needs Attention",
IF(LEFT(AN1588,1)="2","About to Sleep",
IF(LEFT(AN1588,1)="1","Lost",
IF(LEFT(AN1588,1)&lt;="2","At Risk","Others")))))))))</f>
        <v>Frequent Buyers</v>
      </c>
    </row>
    <row r="1589" spans="1:41" x14ac:dyDescent="0.3">
      <c r="A1589">
        <v>3599</v>
      </c>
      <c r="B1589">
        <v>1970</v>
      </c>
      <c r="C1589" t="s">
        <v>28</v>
      </c>
      <c r="D1589" t="s">
        <v>33</v>
      </c>
      <c r="E1589">
        <v>63684</v>
      </c>
      <c r="F1589">
        <v>0</v>
      </c>
      <c r="G1589">
        <v>1</v>
      </c>
      <c r="H1589" s="1">
        <v>41239</v>
      </c>
      <c r="I1589">
        <v>61</v>
      </c>
      <c r="J1589">
        <v>575</v>
      </c>
      <c r="K1589">
        <v>80</v>
      </c>
      <c r="L1589">
        <v>428</v>
      </c>
      <c r="M1589">
        <v>208</v>
      </c>
      <c r="N1589">
        <v>93</v>
      </c>
      <c r="O1589">
        <v>80</v>
      </c>
      <c r="P1589">
        <v>3</v>
      </c>
      <c r="Q1589">
        <v>8</v>
      </c>
      <c r="R1589">
        <v>4</v>
      </c>
      <c r="S1589">
        <v>8</v>
      </c>
      <c r="T1589">
        <v>5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 t="s">
        <v>30</v>
      </c>
      <c r="AC1589" s="13">
        <f>SUM(Table13[[#This Row],[MntWines]:[MntGoldProds]])</f>
        <v>1464</v>
      </c>
      <c r="AD1589" s="13">
        <f>AVERAGE(Table13[[#This Row],[MntWines]:[MntGoldProds]])</f>
        <v>244</v>
      </c>
      <c r="AG1589">
        <f>SUM(Table13[[#This Row],[NumDealsPurchases]:[NumStorePurchases]])</f>
        <v>23</v>
      </c>
      <c r="AH1589" s="14">
        <f>44232-Table13[[#This Row],[Dt_Customer]]</f>
        <v>2993</v>
      </c>
      <c r="AJ1589" s="13">
        <f>Table13[[#This Row],[NumDealsPurchases]]/Table13[[#This Row],[Total Number of Purchases]]*100</f>
        <v>13.043478260869565</v>
      </c>
      <c r="AK1589">
        <f>6-ROUNDUP(_xlfn.PERCENTRANK.INC(Table13[Recency],Table13[[#This Row],[Recency]])*5, 0)</f>
        <v>2</v>
      </c>
      <c r="AL1589" s="15">
        <f>ROUNDUP(_xlfn.PERCENTRANK.INC(Table13[Total Number of Purchases],Table13[[#This Row],[Total Number of Purchases]])*5,0)</f>
        <v>5</v>
      </c>
      <c r="AM1589" s="15">
        <f>ROUNDUP(_xlfn.PERCENTRANK.INC(Table13[Total Spend],Table13[[#This Row],[Total Spend]])*5,0)</f>
        <v>5</v>
      </c>
      <c r="AN1589" s="15" t="str">
        <f>Table13[[#This Row],[Recency Score]]&amp;Table13[[#This Row],[Frequency Score]]&amp;Table13[[#This Row],[Monetary Score]]</f>
        <v>255</v>
      </c>
      <c r="AO1589" s="15" t="str">
        <f>IF(AN1589="555","Champions",
IF(AND(LEFT(AN1589,1)="5", MID(AN1589,2,1)&gt;="3"),"Loyal Customers",
IF(MID(AN1589,2,1)="5","Frequent Buyers",
IF(RIGHT(AN1589,1)="5","Big Spenders",
IF(LEFT(AN1589,1)="4","Potential Loyalists",
IF(LEFT(AN1589,1)="3","Needs Attention",
IF(LEFT(AN1589,1)="2","About to Sleep",
IF(LEFT(AN1589,1)="1","Lost",
IF(LEFT(AN1589,1)&lt;="2","At Risk","Others")))))))))</f>
        <v>Frequent Buyers</v>
      </c>
    </row>
    <row r="1590" spans="1:41" x14ac:dyDescent="0.3">
      <c r="A1590">
        <v>9451</v>
      </c>
      <c r="B1590">
        <v>1965</v>
      </c>
      <c r="C1590" t="s">
        <v>28</v>
      </c>
      <c r="D1590" t="s">
        <v>33</v>
      </c>
      <c r="E1590">
        <v>73538</v>
      </c>
      <c r="F1590">
        <v>0</v>
      </c>
      <c r="G1590">
        <v>1</v>
      </c>
      <c r="H1590" s="1">
        <v>41238</v>
      </c>
      <c r="I1590">
        <v>92</v>
      </c>
      <c r="J1590">
        <v>811</v>
      </c>
      <c r="K1590">
        <v>76</v>
      </c>
      <c r="L1590">
        <v>428</v>
      </c>
      <c r="M1590">
        <v>99</v>
      </c>
      <c r="N1590">
        <v>137</v>
      </c>
      <c r="O1590">
        <v>107</v>
      </c>
      <c r="P1590">
        <v>3</v>
      </c>
      <c r="Q1590">
        <v>10</v>
      </c>
      <c r="R1590">
        <v>4</v>
      </c>
      <c r="S1590">
        <v>9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 t="s">
        <v>32</v>
      </c>
      <c r="AC1590" s="13">
        <f>SUM(Table13[[#This Row],[MntWines]:[MntGoldProds]])</f>
        <v>1658</v>
      </c>
      <c r="AD1590" s="13">
        <f>AVERAGE(Table13[[#This Row],[MntWines]:[MntGoldProds]])</f>
        <v>276.33333333333331</v>
      </c>
      <c r="AG1590">
        <f>SUM(Table13[[#This Row],[NumDealsPurchases]:[NumStorePurchases]])</f>
        <v>26</v>
      </c>
      <c r="AH1590" s="14">
        <f>44232-Table13[[#This Row],[Dt_Customer]]</f>
        <v>2994</v>
      </c>
      <c r="AJ1590" s="13">
        <f>Table13[[#This Row],[NumDealsPurchases]]/Table13[[#This Row],[Total Number of Purchases]]*100</f>
        <v>11.538461538461538</v>
      </c>
      <c r="AK1590">
        <f>6-ROUNDUP(_xlfn.PERCENTRANK.INC(Table13[Recency],Table13[[#This Row],[Recency]])*5, 0)</f>
        <v>1</v>
      </c>
      <c r="AL1590" s="15">
        <f>ROUNDUP(_xlfn.PERCENTRANK.INC(Table13[Total Number of Purchases],Table13[[#This Row],[Total Number of Purchases]])*5,0)</f>
        <v>5</v>
      </c>
      <c r="AM1590" s="15">
        <f>ROUNDUP(_xlfn.PERCENTRANK.INC(Table13[Total Spend],Table13[[#This Row],[Total Spend]])*5,0)</f>
        <v>5</v>
      </c>
      <c r="AN1590" s="15" t="str">
        <f>Table13[[#This Row],[Recency Score]]&amp;Table13[[#This Row],[Frequency Score]]&amp;Table13[[#This Row],[Monetary Score]]</f>
        <v>155</v>
      </c>
      <c r="AO1590" s="15" t="str">
        <f>IF(AN1590="555","Champions",
IF(AND(LEFT(AN1590,1)="5", MID(AN1590,2,1)&gt;="3"),"Loyal Customers",
IF(MID(AN1590,2,1)="5","Frequent Buyers",
IF(RIGHT(AN1590,1)="5","Big Spenders",
IF(LEFT(AN1590,1)="4","Potential Loyalists",
IF(LEFT(AN1590,1)="3","Needs Attention",
IF(LEFT(AN1590,1)="2","About to Sleep",
IF(LEFT(AN1590,1)="1","Lost",
IF(LEFT(AN1590,1)&lt;="2","At Risk","Others")))))))))</f>
        <v>Frequent Buyers</v>
      </c>
    </row>
    <row r="1591" spans="1:41" x14ac:dyDescent="0.3">
      <c r="A1591">
        <v>2114</v>
      </c>
      <c r="B1591">
        <v>1946</v>
      </c>
      <c r="C1591" t="s">
        <v>37</v>
      </c>
      <c r="D1591" t="s">
        <v>31</v>
      </c>
      <c r="E1591">
        <v>82800</v>
      </c>
      <c r="F1591">
        <v>0</v>
      </c>
      <c r="G1591">
        <v>0</v>
      </c>
      <c r="H1591" s="1">
        <v>41237</v>
      </c>
      <c r="I1591">
        <v>23</v>
      </c>
      <c r="J1591">
        <v>1006</v>
      </c>
      <c r="K1591">
        <v>22</v>
      </c>
      <c r="L1591">
        <v>115</v>
      </c>
      <c r="M1591">
        <v>59</v>
      </c>
      <c r="N1591">
        <v>68</v>
      </c>
      <c r="O1591">
        <v>45</v>
      </c>
      <c r="P1591">
        <v>1</v>
      </c>
      <c r="Q1591">
        <v>7</v>
      </c>
      <c r="R1591">
        <v>6</v>
      </c>
      <c r="S1591">
        <v>12</v>
      </c>
      <c r="T1591">
        <v>3</v>
      </c>
      <c r="U1591">
        <v>1</v>
      </c>
      <c r="V1591">
        <v>0</v>
      </c>
      <c r="W1591">
        <v>0</v>
      </c>
      <c r="X1591">
        <v>0</v>
      </c>
      <c r="Y1591">
        <v>1</v>
      </c>
      <c r="Z1591">
        <v>1</v>
      </c>
      <c r="AA1591">
        <v>0</v>
      </c>
      <c r="AB1591" t="s">
        <v>34</v>
      </c>
      <c r="AC1591" s="13">
        <f>SUM(Table13[[#This Row],[MntWines]:[MntGoldProds]])</f>
        <v>1315</v>
      </c>
      <c r="AD1591" s="13">
        <f>AVERAGE(Table13[[#This Row],[MntWines]:[MntGoldProds]])</f>
        <v>219.16666666666666</v>
      </c>
      <c r="AG1591">
        <f>SUM(Table13[[#This Row],[NumDealsPurchases]:[NumStorePurchases]])</f>
        <v>26</v>
      </c>
      <c r="AH1591" s="14">
        <f>44232-Table13[[#This Row],[Dt_Customer]]</f>
        <v>2995</v>
      </c>
      <c r="AJ1591" s="13">
        <f>Table13[[#This Row],[NumDealsPurchases]]/Table13[[#This Row],[Total Number of Purchases]]*100</f>
        <v>3.8461538461538463</v>
      </c>
      <c r="AK1591">
        <f>6-ROUNDUP(_xlfn.PERCENTRANK.INC(Table13[Recency],Table13[[#This Row],[Recency]])*5, 0)</f>
        <v>4</v>
      </c>
      <c r="AL1591" s="15">
        <f>ROUNDUP(_xlfn.PERCENTRANK.INC(Table13[Total Number of Purchases],Table13[[#This Row],[Total Number of Purchases]])*5,0)</f>
        <v>5</v>
      </c>
      <c r="AM1591" s="15">
        <f>ROUNDUP(_xlfn.PERCENTRANK.INC(Table13[Total Spend],Table13[[#This Row],[Total Spend]])*5,0)</f>
        <v>5</v>
      </c>
      <c r="AN1591" s="15" t="str">
        <f>Table13[[#This Row],[Recency Score]]&amp;Table13[[#This Row],[Frequency Score]]&amp;Table13[[#This Row],[Monetary Score]]</f>
        <v>455</v>
      </c>
      <c r="AO1591" s="15" t="str">
        <f>IF(AN1591="555","Champions",
IF(AND(LEFT(AN1591,1)="5", MID(AN1591,2,1)&gt;="3"),"Loyal Customers",
IF(MID(AN1591,2,1)="5","Frequent Buyers",
IF(RIGHT(AN1591,1)="5","Big Spenders",
IF(LEFT(AN1591,1)="4","Potential Loyalists",
IF(LEFT(AN1591,1)="3","Needs Attention",
IF(LEFT(AN1591,1)="2","About to Sleep",
IF(LEFT(AN1591,1)="1","Lost",
IF(LEFT(AN1591,1)&lt;="2","At Risk","Others")))))))))</f>
        <v>Frequent Buyers</v>
      </c>
    </row>
    <row r="1592" spans="1:41" x14ac:dyDescent="0.3">
      <c r="A1592">
        <v>4261</v>
      </c>
      <c r="B1592">
        <v>1946</v>
      </c>
      <c r="C1592" t="s">
        <v>37</v>
      </c>
      <c r="D1592" t="s">
        <v>31</v>
      </c>
      <c r="E1592">
        <v>82800</v>
      </c>
      <c r="F1592">
        <v>0</v>
      </c>
      <c r="G1592">
        <v>0</v>
      </c>
      <c r="H1592" s="1">
        <v>41237</v>
      </c>
      <c r="I1592">
        <v>23</v>
      </c>
      <c r="J1592">
        <v>1006</v>
      </c>
      <c r="K1592">
        <v>22</v>
      </c>
      <c r="L1592">
        <v>115</v>
      </c>
      <c r="M1592">
        <v>59</v>
      </c>
      <c r="N1592">
        <v>68</v>
      </c>
      <c r="O1592">
        <v>45</v>
      </c>
      <c r="P1592">
        <v>1</v>
      </c>
      <c r="Q1592">
        <v>7</v>
      </c>
      <c r="R1592">
        <v>6</v>
      </c>
      <c r="S1592">
        <v>12</v>
      </c>
      <c r="T1592">
        <v>3</v>
      </c>
      <c r="U1592">
        <v>1</v>
      </c>
      <c r="V1592">
        <v>0</v>
      </c>
      <c r="W1592">
        <v>0</v>
      </c>
      <c r="X1592">
        <v>0</v>
      </c>
      <c r="Y1592">
        <v>1</v>
      </c>
      <c r="Z1592">
        <v>1</v>
      </c>
      <c r="AA1592">
        <v>0</v>
      </c>
      <c r="AB1592" t="s">
        <v>43</v>
      </c>
      <c r="AC1592" s="13">
        <f>SUM(Table13[[#This Row],[MntWines]:[MntGoldProds]])</f>
        <v>1315</v>
      </c>
      <c r="AD1592" s="13">
        <f>AVERAGE(Table13[[#This Row],[MntWines]:[MntGoldProds]])</f>
        <v>219.16666666666666</v>
      </c>
      <c r="AG1592">
        <f>SUM(Table13[[#This Row],[NumDealsPurchases]:[NumStorePurchases]])</f>
        <v>26</v>
      </c>
      <c r="AH1592" s="14">
        <f>44232-Table13[[#This Row],[Dt_Customer]]</f>
        <v>2995</v>
      </c>
      <c r="AJ1592" s="13">
        <f>Table13[[#This Row],[NumDealsPurchases]]/Table13[[#This Row],[Total Number of Purchases]]*100</f>
        <v>3.8461538461538463</v>
      </c>
      <c r="AK1592">
        <f>6-ROUNDUP(_xlfn.PERCENTRANK.INC(Table13[Recency],Table13[[#This Row],[Recency]])*5, 0)</f>
        <v>4</v>
      </c>
      <c r="AL1592" s="15">
        <f>ROUNDUP(_xlfn.PERCENTRANK.INC(Table13[Total Number of Purchases],Table13[[#This Row],[Total Number of Purchases]])*5,0)</f>
        <v>5</v>
      </c>
      <c r="AM1592" s="15">
        <f>ROUNDUP(_xlfn.PERCENTRANK.INC(Table13[Total Spend],Table13[[#This Row],[Total Spend]])*5,0)</f>
        <v>5</v>
      </c>
      <c r="AN1592" s="15" t="str">
        <f>Table13[[#This Row],[Recency Score]]&amp;Table13[[#This Row],[Frequency Score]]&amp;Table13[[#This Row],[Monetary Score]]</f>
        <v>455</v>
      </c>
      <c r="AO1592" s="15" t="str">
        <f>IF(AN1592="555","Champions",
IF(AND(LEFT(AN1592,1)="5", MID(AN1592,2,1)&gt;="3"),"Loyal Customers",
IF(MID(AN1592,2,1)="5","Frequent Buyers",
IF(RIGHT(AN1592,1)="5","Big Spenders",
IF(LEFT(AN1592,1)="4","Potential Loyalists",
IF(LEFT(AN1592,1)="3","Needs Attention",
IF(LEFT(AN1592,1)="2","About to Sleep",
IF(LEFT(AN1592,1)="1","Lost",
IF(LEFT(AN1592,1)&lt;="2","At Risk","Others")))))))))</f>
        <v>Frequent Buyers</v>
      </c>
    </row>
    <row r="1593" spans="1:41" x14ac:dyDescent="0.3">
      <c r="A1593">
        <v>10968</v>
      </c>
      <c r="B1593">
        <v>1969</v>
      </c>
      <c r="C1593" t="s">
        <v>28</v>
      </c>
      <c r="D1593" t="s">
        <v>31</v>
      </c>
      <c r="E1593">
        <v>57731</v>
      </c>
      <c r="F1593">
        <v>0</v>
      </c>
      <c r="G1593">
        <v>1</v>
      </c>
      <c r="H1593" s="1">
        <v>41236</v>
      </c>
      <c r="I1593">
        <v>0</v>
      </c>
      <c r="J1593">
        <v>266</v>
      </c>
      <c r="K1593">
        <v>21</v>
      </c>
      <c r="L1593">
        <v>300</v>
      </c>
      <c r="M1593">
        <v>65</v>
      </c>
      <c r="N1593">
        <v>8</v>
      </c>
      <c r="O1593">
        <v>44</v>
      </c>
      <c r="P1593">
        <v>4</v>
      </c>
      <c r="Q1593">
        <v>8</v>
      </c>
      <c r="R1593">
        <v>8</v>
      </c>
      <c r="S1593">
        <v>6</v>
      </c>
      <c r="T1593">
        <v>6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 t="s">
        <v>40</v>
      </c>
      <c r="AC1593" s="13">
        <f>SUM(Table13[[#This Row],[MntWines]:[MntGoldProds]])</f>
        <v>704</v>
      </c>
      <c r="AD1593" s="13">
        <f>AVERAGE(Table13[[#This Row],[MntWines]:[MntGoldProds]])</f>
        <v>117.33333333333333</v>
      </c>
      <c r="AG1593">
        <f>SUM(Table13[[#This Row],[NumDealsPurchases]:[NumStorePurchases]])</f>
        <v>26</v>
      </c>
      <c r="AH1593" s="14">
        <f>44232-Table13[[#This Row],[Dt_Customer]]</f>
        <v>2996</v>
      </c>
      <c r="AJ1593" s="13">
        <f>Table13[[#This Row],[NumDealsPurchases]]/Table13[[#This Row],[Total Number of Purchases]]*100</f>
        <v>15.384615384615385</v>
      </c>
      <c r="AK1593">
        <f>6-ROUNDUP(_xlfn.PERCENTRANK.INC(Table13[Recency],Table13[[#This Row],[Recency]])*5, 0)</f>
        <v>6</v>
      </c>
      <c r="AL1593" s="15">
        <f>ROUNDUP(_xlfn.PERCENTRANK.INC(Table13[Total Number of Purchases],Table13[[#This Row],[Total Number of Purchases]])*5,0)</f>
        <v>5</v>
      </c>
      <c r="AM1593" s="15">
        <f>ROUNDUP(_xlfn.PERCENTRANK.INC(Table13[Total Spend],Table13[[#This Row],[Total Spend]])*5,0)</f>
        <v>4</v>
      </c>
      <c r="AN1593" s="15" t="str">
        <f>Table13[[#This Row],[Recency Score]]&amp;Table13[[#This Row],[Frequency Score]]&amp;Table13[[#This Row],[Monetary Score]]</f>
        <v>654</v>
      </c>
      <c r="AO1593" s="15" t="str">
        <f>IF(AN1593="555","Champions",
IF(AND(LEFT(AN1593,1)="5", MID(AN1593,2,1)&gt;="3"),"Loyal Customers",
IF(MID(AN1593,2,1)="5","Frequent Buyers",
IF(RIGHT(AN1593,1)="5","Big Spenders",
IF(LEFT(AN1593,1)="4","Potential Loyalists",
IF(LEFT(AN1593,1)="3","Needs Attention",
IF(LEFT(AN1593,1)="2","About to Sleep",
IF(LEFT(AN1593,1)="1","Lost",
IF(LEFT(AN1593,1)&lt;="2","At Risk","Others")))))))))</f>
        <v>Frequent Buyers</v>
      </c>
    </row>
    <row r="1594" spans="1:41" x14ac:dyDescent="0.3">
      <c r="A1594">
        <v>8427</v>
      </c>
      <c r="B1594">
        <v>1956</v>
      </c>
      <c r="C1594" t="s">
        <v>41</v>
      </c>
      <c r="D1594" t="s">
        <v>31</v>
      </c>
      <c r="E1594">
        <v>64857</v>
      </c>
      <c r="F1594">
        <v>0</v>
      </c>
      <c r="G1594">
        <v>0</v>
      </c>
      <c r="H1594" s="1">
        <v>41236</v>
      </c>
      <c r="I1594">
        <v>78</v>
      </c>
      <c r="J1594">
        <v>556</v>
      </c>
      <c r="K1594">
        <v>14</v>
      </c>
      <c r="L1594">
        <v>717</v>
      </c>
      <c r="M1594">
        <v>210</v>
      </c>
      <c r="N1594">
        <v>0</v>
      </c>
      <c r="O1594">
        <v>43</v>
      </c>
      <c r="P1594">
        <v>1</v>
      </c>
      <c r="Q1594">
        <v>7</v>
      </c>
      <c r="R1594">
        <v>5</v>
      </c>
      <c r="S1594">
        <v>10</v>
      </c>
      <c r="T1594">
        <v>4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 t="s">
        <v>30</v>
      </c>
      <c r="AC1594" s="13">
        <f>SUM(Table13[[#This Row],[MntWines]:[MntGoldProds]])</f>
        <v>1540</v>
      </c>
      <c r="AD1594" s="13">
        <f>AVERAGE(Table13[[#This Row],[MntWines]:[MntGoldProds]])</f>
        <v>256.66666666666669</v>
      </c>
      <c r="AG1594">
        <f>SUM(Table13[[#This Row],[NumDealsPurchases]:[NumStorePurchases]])</f>
        <v>23</v>
      </c>
      <c r="AH1594" s="14">
        <f>44232-Table13[[#This Row],[Dt_Customer]]</f>
        <v>2996</v>
      </c>
      <c r="AJ1594" s="13">
        <f>Table13[[#This Row],[NumDealsPurchases]]/Table13[[#This Row],[Total Number of Purchases]]*100</f>
        <v>4.3478260869565215</v>
      </c>
      <c r="AK1594">
        <f>6-ROUNDUP(_xlfn.PERCENTRANK.INC(Table13[Recency],Table13[[#This Row],[Recency]])*5, 0)</f>
        <v>2</v>
      </c>
      <c r="AL1594" s="15">
        <f>ROUNDUP(_xlfn.PERCENTRANK.INC(Table13[Total Number of Purchases],Table13[[#This Row],[Total Number of Purchases]])*5,0)</f>
        <v>5</v>
      </c>
      <c r="AM1594" s="15">
        <f>ROUNDUP(_xlfn.PERCENTRANK.INC(Table13[Total Spend],Table13[[#This Row],[Total Spend]])*5,0)</f>
        <v>5</v>
      </c>
      <c r="AN1594" s="15" t="str">
        <f>Table13[[#This Row],[Recency Score]]&amp;Table13[[#This Row],[Frequency Score]]&amp;Table13[[#This Row],[Monetary Score]]</f>
        <v>255</v>
      </c>
      <c r="AO1594" s="15" t="str">
        <f>IF(AN1594="555","Champions",
IF(AND(LEFT(AN1594,1)="5", MID(AN1594,2,1)&gt;="3"),"Loyal Customers",
IF(MID(AN1594,2,1)="5","Frequent Buyers",
IF(RIGHT(AN1594,1)="5","Big Spenders",
IF(LEFT(AN1594,1)="4","Potential Loyalists",
IF(LEFT(AN1594,1)="3","Needs Attention",
IF(LEFT(AN1594,1)="2","About to Sleep",
IF(LEFT(AN1594,1)="1","Lost",
IF(LEFT(AN1594,1)&lt;="2","At Risk","Others")))))))))</f>
        <v>Frequent Buyers</v>
      </c>
    </row>
    <row r="1595" spans="1:41" x14ac:dyDescent="0.3">
      <c r="A1595">
        <v>217</v>
      </c>
      <c r="B1595">
        <v>1956</v>
      </c>
      <c r="C1595" t="s">
        <v>41</v>
      </c>
      <c r="D1595" t="s">
        <v>31</v>
      </c>
      <c r="E1595">
        <v>64857</v>
      </c>
      <c r="F1595">
        <v>0</v>
      </c>
      <c r="G1595">
        <v>0</v>
      </c>
      <c r="H1595" s="1">
        <v>41236</v>
      </c>
      <c r="I1595">
        <v>78</v>
      </c>
      <c r="J1595">
        <v>556</v>
      </c>
      <c r="K1595">
        <v>14</v>
      </c>
      <c r="L1595">
        <v>717</v>
      </c>
      <c r="M1595">
        <v>210</v>
      </c>
      <c r="N1595">
        <v>0</v>
      </c>
      <c r="O1595">
        <v>43</v>
      </c>
      <c r="P1595">
        <v>1</v>
      </c>
      <c r="Q1595">
        <v>7</v>
      </c>
      <c r="R1595">
        <v>5</v>
      </c>
      <c r="S1595">
        <v>10</v>
      </c>
      <c r="T1595">
        <v>4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 t="s">
        <v>32</v>
      </c>
      <c r="AC1595" s="13">
        <f>SUM(Table13[[#This Row],[MntWines]:[MntGoldProds]])</f>
        <v>1540</v>
      </c>
      <c r="AD1595" s="13">
        <f>AVERAGE(Table13[[#This Row],[MntWines]:[MntGoldProds]])</f>
        <v>256.66666666666669</v>
      </c>
      <c r="AG1595">
        <f>SUM(Table13[[#This Row],[NumDealsPurchases]:[NumStorePurchases]])</f>
        <v>23</v>
      </c>
      <c r="AH1595" s="14">
        <f>44232-Table13[[#This Row],[Dt_Customer]]</f>
        <v>2996</v>
      </c>
      <c r="AJ1595" s="13">
        <f>Table13[[#This Row],[NumDealsPurchases]]/Table13[[#This Row],[Total Number of Purchases]]*100</f>
        <v>4.3478260869565215</v>
      </c>
      <c r="AK1595">
        <f>6-ROUNDUP(_xlfn.PERCENTRANK.INC(Table13[Recency],Table13[[#This Row],[Recency]])*5, 0)</f>
        <v>2</v>
      </c>
      <c r="AL1595" s="15">
        <f>ROUNDUP(_xlfn.PERCENTRANK.INC(Table13[Total Number of Purchases],Table13[[#This Row],[Total Number of Purchases]])*5,0)</f>
        <v>5</v>
      </c>
      <c r="AM1595" s="15">
        <f>ROUNDUP(_xlfn.PERCENTRANK.INC(Table13[Total Spend],Table13[[#This Row],[Total Spend]])*5,0)</f>
        <v>5</v>
      </c>
      <c r="AN1595" s="15" t="str">
        <f>Table13[[#This Row],[Recency Score]]&amp;Table13[[#This Row],[Frequency Score]]&amp;Table13[[#This Row],[Monetary Score]]</f>
        <v>255</v>
      </c>
      <c r="AO1595" s="15" t="str">
        <f>IF(AN1595="555","Champions",
IF(AND(LEFT(AN1595,1)="5", MID(AN1595,2,1)&gt;="3"),"Loyal Customers",
IF(MID(AN1595,2,1)="5","Frequent Buyers",
IF(RIGHT(AN1595,1)="5","Big Spenders",
IF(LEFT(AN1595,1)="4","Potential Loyalists",
IF(LEFT(AN1595,1)="3","Needs Attention",
IF(LEFT(AN1595,1)="2","About to Sleep",
IF(LEFT(AN1595,1)="1","Lost",
IF(LEFT(AN1595,1)&lt;="2","At Risk","Others")))))))))</f>
        <v>Frequent Buyers</v>
      </c>
    </row>
    <row r="1596" spans="1:41" x14ac:dyDescent="0.3">
      <c r="A1596">
        <v>3389</v>
      </c>
      <c r="B1596">
        <v>1970</v>
      </c>
      <c r="C1596" t="s">
        <v>28</v>
      </c>
      <c r="D1596" t="s">
        <v>33</v>
      </c>
      <c r="E1596">
        <v>69016</v>
      </c>
      <c r="F1596">
        <v>0</v>
      </c>
      <c r="G1596">
        <v>1</v>
      </c>
      <c r="H1596" s="1">
        <v>41235</v>
      </c>
      <c r="I1596">
        <v>61</v>
      </c>
      <c r="J1596">
        <v>726</v>
      </c>
      <c r="K1596">
        <v>53</v>
      </c>
      <c r="L1596">
        <v>363</v>
      </c>
      <c r="M1596">
        <v>123</v>
      </c>
      <c r="N1596">
        <v>107</v>
      </c>
      <c r="O1596">
        <v>161</v>
      </c>
      <c r="P1596">
        <v>4</v>
      </c>
      <c r="Q1596">
        <v>8</v>
      </c>
      <c r="R1596">
        <v>9</v>
      </c>
      <c r="S1596">
        <v>13</v>
      </c>
      <c r="T1596">
        <v>5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 t="s">
        <v>30</v>
      </c>
      <c r="AC1596" s="13">
        <f>SUM(Table13[[#This Row],[MntWines]:[MntGoldProds]])</f>
        <v>1533</v>
      </c>
      <c r="AD1596" s="13">
        <f>AVERAGE(Table13[[#This Row],[MntWines]:[MntGoldProds]])</f>
        <v>255.5</v>
      </c>
      <c r="AG1596">
        <f>SUM(Table13[[#This Row],[NumDealsPurchases]:[NumStorePurchases]])</f>
        <v>34</v>
      </c>
      <c r="AH1596" s="14">
        <f>44232-Table13[[#This Row],[Dt_Customer]]</f>
        <v>2997</v>
      </c>
      <c r="AJ1596" s="13">
        <f>Table13[[#This Row],[NumDealsPurchases]]/Table13[[#This Row],[Total Number of Purchases]]*100</f>
        <v>11.76470588235294</v>
      </c>
      <c r="AK1596">
        <f>6-ROUNDUP(_xlfn.PERCENTRANK.INC(Table13[Recency],Table13[[#This Row],[Recency]])*5, 0)</f>
        <v>2</v>
      </c>
      <c r="AL1596" s="15">
        <f>ROUNDUP(_xlfn.PERCENTRANK.INC(Table13[Total Number of Purchases],Table13[[#This Row],[Total Number of Purchases]])*5,0)</f>
        <v>5</v>
      </c>
      <c r="AM1596" s="15">
        <f>ROUNDUP(_xlfn.PERCENTRANK.INC(Table13[Total Spend],Table13[[#This Row],[Total Spend]])*5,0)</f>
        <v>5</v>
      </c>
      <c r="AN1596" s="15" t="str">
        <f>Table13[[#This Row],[Recency Score]]&amp;Table13[[#This Row],[Frequency Score]]&amp;Table13[[#This Row],[Monetary Score]]</f>
        <v>255</v>
      </c>
      <c r="AO1596" s="15" t="str">
        <f>IF(AN1596="555","Champions",
IF(AND(LEFT(AN1596,1)="5", MID(AN1596,2,1)&gt;="3"),"Loyal Customers",
IF(MID(AN1596,2,1)="5","Frequent Buyers",
IF(RIGHT(AN1596,1)="5","Big Spenders",
IF(LEFT(AN1596,1)="4","Potential Loyalists",
IF(LEFT(AN1596,1)="3","Needs Attention",
IF(LEFT(AN1596,1)="2","About to Sleep",
IF(LEFT(AN1596,1)="1","Lost",
IF(LEFT(AN1596,1)&lt;="2","At Risk","Others")))))))))</f>
        <v>Frequent Buyers</v>
      </c>
    </row>
    <row r="1597" spans="1:41" x14ac:dyDescent="0.3">
      <c r="A1597">
        <v>2408</v>
      </c>
      <c r="B1597">
        <v>1976</v>
      </c>
      <c r="C1597" t="s">
        <v>28</v>
      </c>
      <c r="D1597" t="s">
        <v>33</v>
      </c>
      <c r="E1597">
        <v>58597</v>
      </c>
      <c r="F1597">
        <v>1</v>
      </c>
      <c r="G1597">
        <v>1</v>
      </c>
      <c r="H1597" s="1">
        <v>41233</v>
      </c>
      <c r="I1597">
        <v>20</v>
      </c>
      <c r="J1597">
        <v>490</v>
      </c>
      <c r="K1597">
        <v>0</v>
      </c>
      <c r="L1597">
        <v>184</v>
      </c>
      <c r="M1597">
        <v>10</v>
      </c>
      <c r="N1597">
        <v>28</v>
      </c>
      <c r="O1597">
        <v>21</v>
      </c>
      <c r="P1597">
        <v>12</v>
      </c>
      <c r="Q1597">
        <v>7</v>
      </c>
      <c r="R1597">
        <v>4</v>
      </c>
      <c r="S1597">
        <v>9</v>
      </c>
      <c r="T1597">
        <v>7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 t="s">
        <v>40</v>
      </c>
      <c r="AC1597" s="13">
        <f>SUM(Table13[[#This Row],[MntWines]:[MntGoldProds]])</f>
        <v>733</v>
      </c>
      <c r="AD1597" s="13">
        <f>AVERAGE(Table13[[#This Row],[MntWines]:[MntGoldProds]])</f>
        <v>122.16666666666667</v>
      </c>
      <c r="AG1597">
        <f>SUM(Table13[[#This Row],[NumDealsPurchases]:[NumStorePurchases]])</f>
        <v>32</v>
      </c>
      <c r="AH1597" s="14">
        <f>44232-Table13[[#This Row],[Dt_Customer]]</f>
        <v>2999</v>
      </c>
      <c r="AJ1597" s="13">
        <f>Table13[[#This Row],[NumDealsPurchases]]/Table13[[#This Row],[Total Number of Purchases]]*100</f>
        <v>37.5</v>
      </c>
      <c r="AK1597">
        <f>6-ROUNDUP(_xlfn.PERCENTRANK.INC(Table13[Recency],Table13[[#This Row],[Recency]])*5, 0)</f>
        <v>4</v>
      </c>
      <c r="AL1597" s="15">
        <f>ROUNDUP(_xlfn.PERCENTRANK.INC(Table13[Total Number of Purchases],Table13[[#This Row],[Total Number of Purchases]])*5,0)</f>
        <v>5</v>
      </c>
      <c r="AM1597" s="15">
        <f>ROUNDUP(_xlfn.PERCENTRANK.INC(Table13[Total Spend],Table13[[#This Row],[Total Spend]])*5,0)</f>
        <v>4</v>
      </c>
      <c r="AN1597" s="15" t="str">
        <f>Table13[[#This Row],[Recency Score]]&amp;Table13[[#This Row],[Frequency Score]]&amp;Table13[[#This Row],[Monetary Score]]</f>
        <v>454</v>
      </c>
      <c r="AO1597" s="15" t="str">
        <f>IF(AN1597="555","Champions",
IF(AND(LEFT(AN1597,1)="5", MID(AN1597,2,1)&gt;="3"),"Loyal Customers",
IF(MID(AN1597,2,1)="5","Frequent Buyers",
IF(RIGHT(AN1597,1)="5","Big Spenders",
IF(LEFT(AN1597,1)="4","Potential Loyalists",
IF(LEFT(AN1597,1)="3","Needs Attention",
IF(LEFT(AN1597,1)="2","About to Sleep",
IF(LEFT(AN1597,1)="1","Lost",
IF(LEFT(AN1597,1)&lt;="2","At Risk","Others")))))))))</f>
        <v>Frequent Buyers</v>
      </c>
    </row>
    <row r="1598" spans="1:41" x14ac:dyDescent="0.3">
      <c r="A1598">
        <v>6260</v>
      </c>
      <c r="B1598">
        <v>1955</v>
      </c>
      <c r="C1598" t="s">
        <v>41</v>
      </c>
      <c r="D1598" t="s">
        <v>35</v>
      </c>
      <c r="E1598">
        <v>82384</v>
      </c>
      <c r="F1598">
        <v>0</v>
      </c>
      <c r="G1598">
        <v>0</v>
      </c>
      <c r="H1598" s="1">
        <v>41232</v>
      </c>
      <c r="I1598">
        <v>55</v>
      </c>
      <c r="J1598">
        <v>984</v>
      </c>
      <c r="K1598">
        <v>51</v>
      </c>
      <c r="L1598">
        <v>432</v>
      </c>
      <c r="M1598">
        <v>180</v>
      </c>
      <c r="N1598">
        <v>120</v>
      </c>
      <c r="O1598">
        <v>190</v>
      </c>
      <c r="P1598">
        <v>1</v>
      </c>
      <c r="Q1598">
        <v>3</v>
      </c>
      <c r="R1598">
        <v>10</v>
      </c>
      <c r="S1598">
        <v>13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>
        <v>0</v>
      </c>
      <c r="AB1598" t="s">
        <v>36</v>
      </c>
      <c r="AC1598" s="13">
        <f>SUM(Table13[[#This Row],[MntWines]:[MntGoldProds]])</f>
        <v>1957</v>
      </c>
      <c r="AD1598" s="13">
        <f>AVERAGE(Table13[[#This Row],[MntWines]:[MntGoldProds]])</f>
        <v>326.16666666666669</v>
      </c>
      <c r="AG1598">
        <f>SUM(Table13[[#This Row],[NumDealsPurchases]:[NumStorePurchases]])</f>
        <v>27</v>
      </c>
      <c r="AH1598" s="14">
        <f>44232-Table13[[#This Row],[Dt_Customer]]</f>
        <v>3000</v>
      </c>
      <c r="AJ1598" s="13">
        <f>Table13[[#This Row],[NumDealsPurchases]]/Table13[[#This Row],[Total Number of Purchases]]*100</f>
        <v>3.7037037037037033</v>
      </c>
      <c r="AK1598">
        <f>6-ROUNDUP(_xlfn.PERCENTRANK.INC(Table13[Recency],Table13[[#This Row],[Recency]])*5, 0)</f>
        <v>3</v>
      </c>
      <c r="AL1598" s="15">
        <f>ROUNDUP(_xlfn.PERCENTRANK.INC(Table13[Total Number of Purchases],Table13[[#This Row],[Total Number of Purchases]])*5,0)</f>
        <v>5</v>
      </c>
      <c r="AM1598" s="15">
        <f>ROUNDUP(_xlfn.PERCENTRANK.INC(Table13[Total Spend],Table13[[#This Row],[Total Spend]])*5,0)</f>
        <v>5</v>
      </c>
      <c r="AN1598" s="15" t="str">
        <f>Table13[[#This Row],[Recency Score]]&amp;Table13[[#This Row],[Frequency Score]]&amp;Table13[[#This Row],[Monetary Score]]</f>
        <v>355</v>
      </c>
      <c r="AO1598" s="15" t="str">
        <f>IF(AN1598="555","Champions",
IF(AND(LEFT(AN1598,1)="5", MID(AN1598,2,1)&gt;="3"),"Loyal Customers",
IF(MID(AN1598,2,1)="5","Frequent Buyers",
IF(RIGHT(AN1598,1)="5","Big Spenders",
IF(LEFT(AN1598,1)="4","Potential Loyalists",
IF(LEFT(AN1598,1)="3","Needs Attention",
IF(LEFT(AN1598,1)="2","About to Sleep",
IF(LEFT(AN1598,1)="1","Lost",
IF(LEFT(AN1598,1)&lt;="2","At Risk","Others")))))))))</f>
        <v>Frequent Buyers</v>
      </c>
    </row>
    <row r="1599" spans="1:41" x14ac:dyDescent="0.3">
      <c r="A1599">
        <v>6250</v>
      </c>
      <c r="B1599">
        <v>1949</v>
      </c>
      <c r="C1599" t="s">
        <v>37</v>
      </c>
      <c r="D1599" t="s">
        <v>42</v>
      </c>
      <c r="E1599">
        <v>54356</v>
      </c>
      <c r="F1599">
        <v>0</v>
      </c>
      <c r="G1599">
        <v>1</v>
      </c>
      <c r="H1599" s="1">
        <v>41232</v>
      </c>
      <c r="I1599">
        <v>62</v>
      </c>
      <c r="J1599">
        <v>710</v>
      </c>
      <c r="K1599">
        <v>15</v>
      </c>
      <c r="L1599">
        <v>30</v>
      </c>
      <c r="M1599">
        <v>20</v>
      </c>
      <c r="N1599">
        <v>0</v>
      </c>
      <c r="O1599">
        <v>0</v>
      </c>
      <c r="P1599">
        <v>3</v>
      </c>
      <c r="Q1599">
        <v>11</v>
      </c>
      <c r="R1599">
        <v>2</v>
      </c>
      <c r="S1599">
        <v>8</v>
      </c>
      <c r="T1599">
        <v>8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 t="s">
        <v>30</v>
      </c>
      <c r="AC1599" s="13">
        <f>SUM(Table13[[#This Row],[MntWines]:[MntGoldProds]])</f>
        <v>775</v>
      </c>
      <c r="AD1599" s="13">
        <f>AVERAGE(Table13[[#This Row],[MntWines]:[MntGoldProds]])</f>
        <v>129.16666666666666</v>
      </c>
      <c r="AG1599">
        <f>SUM(Table13[[#This Row],[NumDealsPurchases]:[NumStorePurchases]])</f>
        <v>24</v>
      </c>
      <c r="AH1599" s="14">
        <f>44232-Table13[[#This Row],[Dt_Customer]]</f>
        <v>3000</v>
      </c>
      <c r="AJ1599" s="13">
        <f>Table13[[#This Row],[NumDealsPurchases]]/Table13[[#This Row],[Total Number of Purchases]]*100</f>
        <v>12.5</v>
      </c>
      <c r="AK1599">
        <f>6-ROUNDUP(_xlfn.PERCENTRANK.INC(Table13[Recency],Table13[[#This Row],[Recency]])*5, 0)</f>
        <v>2</v>
      </c>
      <c r="AL1599" s="15">
        <f>ROUNDUP(_xlfn.PERCENTRANK.INC(Table13[Total Number of Purchases],Table13[[#This Row],[Total Number of Purchases]])*5,0)</f>
        <v>5</v>
      </c>
      <c r="AM1599" s="15">
        <f>ROUNDUP(_xlfn.PERCENTRANK.INC(Table13[Total Spend],Table13[[#This Row],[Total Spend]])*5,0)</f>
        <v>4</v>
      </c>
      <c r="AN1599" s="15" t="str">
        <f>Table13[[#This Row],[Recency Score]]&amp;Table13[[#This Row],[Frequency Score]]&amp;Table13[[#This Row],[Monetary Score]]</f>
        <v>254</v>
      </c>
      <c r="AO1599" s="15" t="str">
        <f>IF(AN1599="555","Champions",
IF(AND(LEFT(AN1599,1)="5", MID(AN1599,2,1)&gt;="3"),"Loyal Customers",
IF(MID(AN1599,2,1)="5","Frequent Buyers",
IF(RIGHT(AN1599,1)="5","Big Spenders",
IF(LEFT(AN1599,1)="4","Potential Loyalists",
IF(LEFT(AN1599,1)="3","Needs Attention",
IF(LEFT(AN1599,1)="2","About to Sleep",
IF(LEFT(AN1599,1)="1","Lost",
IF(LEFT(AN1599,1)&lt;="2","At Risk","Others")))))))))</f>
        <v>Frequent Buyers</v>
      </c>
    </row>
    <row r="1600" spans="1:41" x14ac:dyDescent="0.3">
      <c r="A1600">
        <v>8732</v>
      </c>
      <c r="B1600">
        <v>1969</v>
      </c>
      <c r="C1600" t="s">
        <v>41</v>
      </c>
      <c r="D1600" t="s">
        <v>42</v>
      </c>
      <c r="E1600">
        <v>67369</v>
      </c>
      <c r="F1600">
        <v>0</v>
      </c>
      <c r="G1600">
        <v>1</v>
      </c>
      <c r="H1600" s="1">
        <v>41230</v>
      </c>
      <c r="I1600">
        <v>81</v>
      </c>
      <c r="J1600">
        <v>1298</v>
      </c>
      <c r="K1600">
        <v>0</v>
      </c>
      <c r="L1600">
        <v>70</v>
      </c>
      <c r="M1600">
        <v>37</v>
      </c>
      <c r="N1600">
        <v>14</v>
      </c>
      <c r="O1600">
        <v>42</v>
      </c>
      <c r="P1600">
        <v>4</v>
      </c>
      <c r="Q1600">
        <v>7</v>
      </c>
      <c r="R1600">
        <v>4</v>
      </c>
      <c r="S1600">
        <v>10</v>
      </c>
      <c r="T1600">
        <v>4</v>
      </c>
      <c r="U1600">
        <v>0</v>
      </c>
      <c r="V1600">
        <v>0</v>
      </c>
      <c r="W1600">
        <v>0</v>
      </c>
      <c r="X1600">
        <v>1</v>
      </c>
      <c r="Y1600">
        <v>1</v>
      </c>
      <c r="Z1600">
        <v>1</v>
      </c>
      <c r="AA1600">
        <v>0</v>
      </c>
      <c r="AB1600" t="s">
        <v>30</v>
      </c>
      <c r="AC1600" s="13">
        <f>SUM(Table13[[#This Row],[MntWines]:[MntGoldProds]])</f>
        <v>1461</v>
      </c>
      <c r="AD1600" s="13">
        <f>AVERAGE(Table13[[#This Row],[MntWines]:[MntGoldProds]])</f>
        <v>243.5</v>
      </c>
      <c r="AG1600">
        <f>SUM(Table13[[#This Row],[NumDealsPurchases]:[NumStorePurchases]])</f>
        <v>25</v>
      </c>
      <c r="AH1600" s="14">
        <f>44232-Table13[[#This Row],[Dt_Customer]]</f>
        <v>3002</v>
      </c>
      <c r="AJ1600" s="13">
        <f>Table13[[#This Row],[NumDealsPurchases]]/Table13[[#This Row],[Total Number of Purchases]]*100</f>
        <v>16</v>
      </c>
      <c r="AK1600">
        <f>6-ROUNDUP(_xlfn.PERCENTRANK.INC(Table13[Recency],Table13[[#This Row],[Recency]])*5, 0)</f>
        <v>1</v>
      </c>
      <c r="AL1600" s="15">
        <f>ROUNDUP(_xlfn.PERCENTRANK.INC(Table13[Total Number of Purchases],Table13[[#This Row],[Total Number of Purchases]])*5,0)</f>
        <v>5</v>
      </c>
      <c r="AM1600" s="15">
        <f>ROUNDUP(_xlfn.PERCENTRANK.INC(Table13[Total Spend],Table13[[#This Row],[Total Spend]])*5,0)</f>
        <v>5</v>
      </c>
      <c r="AN1600" s="15" t="str">
        <f>Table13[[#This Row],[Recency Score]]&amp;Table13[[#This Row],[Frequency Score]]&amp;Table13[[#This Row],[Monetary Score]]</f>
        <v>155</v>
      </c>
      <c r="AO1600" s="15" t="str">
        <f>IF(AN1600="555","Champions",
IF(AND(LEFT(AN1600,1)="5", MID(AN1600,2,1)&gt;="3"),"Loyal Customers",
IF(MID(AN1600,2,1)="5","Frequent Buyers",
IF(RIGHT(AN1600,1)="5","Big Spenders",
IF(LEFT(AN1600,1)="4","Potential Loyalists",
IF(LEFT(AN1600,1)="3","Needs Attention",
IF(LEFT(AN1600,1)="2","About to Sleep",
IF(LEFT(AN1600,1)="1","Lost",
IF(LEFT(AN1600,1)&lt;="2","At Risk","Others")))))))))</f>
        <v>Frequent Buyers</v>
      </c>
    </row>
    <row r="1601" spans="1:41" x14ac:dyDescent="0.3">
      <c r="A1601">
        <v>454</v>
      </c>
      <c r="B1601">
        <v>1980</v>
      </c>
      <c r="C1601" t="s">
        <v>28</v>
      </c>
      <c r="D1601" t="s">
        <v>35</v>
      </c>
      <c r="E1601">
        <v>69508</v>
      </c>
      <c r="F1601">
        <v>1</v>
      </c>
      <c r="G1601">
        <v>0</v>
      </c>
      <c r="H1601" s="1">
        <v>41227</v>
      </c>
      <c r="I1601">
        <v>48</v>
      </c>
      <c r="J1601">
        <v>824</v>
      </c>
      <c r="K1601">
        <v>32</v>
      </c>
      <c r="L1601">
        <v>162</v>
      </c>
      <c r="M1601">
        <v>42</v>
      </c>
      <c r="N1601">
        <v>32</v>
      </c>
      <c r="O1601">
        <v>43</v>
      </c>
      <c r="P1601">
        <v>2</v>
      </c>
      <c r="Q1601">
        <v>11</v>
      </c>
      <c r="R1601">
        <v>4</v>
      </c>
      <c r="S1601">
        <v>11</v>
      </c>
      <c r="T1601">
        <v>6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 t="s">
        <v>43</v>
      </c>
      <c r="AC1601" s="13">
        <f>SUM(Table13[[#This Row],[MntWines]:[MntGoldProds]])</f>
        <v>1135</v>
      </c>
      <c r="AD1601" s="13">
        <f>AVERAGE(Table13[[#This Row],[MntWines]:[MntGoldProds]])</f>
        <v>189.16666666666666</v>
      </c>
      <c r="AG1601">
        <f>SUM(Table13[[#This Row],[NumDealsPurchases]:[NumStorePurchases]])</f>
        <v>28</v>
      </c>
      <c r="AH1601" s="14">
        <f>44232-Table13[[#This Row],[Dt_Customer]]</f>
        <v>3005</v>
      </c>
      <c r="AJ1601" s="13">
        <f>Table13[[#This Row],[NumDealsPurchases]]/Table13[[#This Row],[Total Number of Purchases]]*100</f>
        <v>7.1428571428571423</v>
      </c>
      <c r="AK1601">
        <f>6-ROUNDUP(_xlfn.PERCENTRANK.INC(Table13[Recency],Table13[[#This Row],[Recency]])*5, 0)</f>
        <v>3</v>
      </c>
      <c r="AL1601" s="15">
        <f>ROUNDUP(_xlfn.PERCENTRANK.INC(Table13[Total Number of Purchases],Table13[[#This Row],[Total Number of Purchases]])*5,0)</f>
        <v>5</v>
      </c>
      <c r="AM1601" s="15">
        <f>ROUNDUP(_xlfn.PERCENTRANK.INC(Table13[Total Spend],Table13[[#This Row],[Total Spend]])*5,0)</f>
        <v>4</v>
      </c>
      <c r="AN1601" s="15" t="str">
        <f>Table13[[#This Row],[Recency Score]]&amp;Table13[[#This Row],[Frequency Score]]&amp;Table13[[#This Row],[Monetary Score]]</f>
        <v>354</v>
      </c>
      <c r="AO1601" s="15" t="str">
        <f>IF(AN1601="555","Champions",
IF(AND(LEFT(AN1601,1)="5", MID(AN1601,2,1)&gt;="3"),"Loyal Customers",
IF(MID(AN1601,2,1)="5","Frequent Buyers",
IF(RIGHT(AN1601,1)="5","Big Spenders",
IF(LEFT(AN1601,1)="4","Potential Loyalists",
IF(LEFT(AN1601,1)="3","Needs Attention",
IF(LEFT(AN1601,1)="2","About to Sleep",
IF(LEFT(AN1601,1)="1","Lost",
IF(LEFT(AN1601,1)&lt;="2","At Risk","Others")))))))))</f>
        <v>Frequent Buyers</v>
      </c>
    </row>
    <row r="1602" spans="1:41" x14ac:dyDescent="0.3">
      <c r="A1602">
        <v>2975</v>
      </c>
      <c r="B1602">
        <v>1976</v>
      </c>
      <c r="C1602" t="s">
        <v>28</v>
      </c>
      <c r="D1602" t="s">
        <v>35</v>
      </c>
      <c r="E1602">
        <v>85606</v>
      </c>
      <c r="F1602">
        <v>0</v>
      </c>
      <c r="G1602">
        <v>1</v>
      </c>
      <c r="H1602" s="1">
        <v>41225</v>
      </c>
      <c r="I1602">
        <v>89</v>
      </c>
      <c r="J1602">
        <v>717</v>
      </c>
      <c r="K1602">
        <v>42</v>
      </c>
      <c r="L1602">
        <v>864</v>
      </c>
      <c r="M1602">
        <v>219</v>
      </c>
      <c r="N1602">
        <v>30</v>
      </c>
      <c r="O1602">
        <v>84</v>
      </c>
      <c r="P1602">
        <v>2</v>
      </c>
      <c r="Q1602">
        <v>6</v>
      </c>
      <c r="R1602">
        <v>7</v>
      </c>
      <c r="S1602">
        <v>9</v>
      </c>
      <c r="T1602">
        <v>3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 t="s">
        <v>30</v>
      </c>
      <c r="AC1602" s="13">
        <f>SUM(Table13[[#This Row],[MntWines]:[MntGoldProds]])</f>
        <v>1956</v>
      </c>
      <c r="AD1602" s="13">
        <f>AVERAGE(Table13[[#This Row],[MntWines]:[MntGoldProds]])</f>
        <v>326</v>
      </c>
      <c r="AG1602">
        <f>SUM(Table13[[#This Row],[NumDealsPurchases]:[NumStorePurchases]])</f>
        <v>24</v>
      </c>
      <c r="AH1602" s="14">
        <f>44232-Table13[[#This Row],[Dt_Customer]]</f>
        <v>3007</v>
      </c>
      <c r="AJ1602" s="13">
        <f>Table13[[#This Row],[NumDealsPurchases]]/Table13[[#This Row],[Total Number of Purchases]]*100</f>
        <v>8.3333333333333321</v>
      </c>
      <c r="AK1602">
        <f>6-ROUNDUP(_xlfn.PERCENTRANK.INC(Table13[Recency],Table13[[#This Row],[Recency]])*5, 0)</f>
        <v>1</v>
      </c>
      <c r="AL1602" s="15">
        <f>ROUNDUP(_xlfn.PERCENTRANK.INC(Table13[Total Number of Purchases],Table13[[#This Row],[Total Number of Purchases]])*5,0)</f>
        <v>5</v>
      </c>
      <c r="AM1602" s="15">
        <f>ROUNDUP(_xlfn.PERCENTRANK.INC(Table13[Total Spend],Table13[[#This Row],[Total Spend]])*5,0)</f>
        <v>5</v>
      </c>
      <c r="AN1602" s="15" t="str">
        <f>Table13[[#This Row],[Recency Score]]&amp;Table13[[#This Row],[Frequency Score]]&amp;Table13[[#This Row],[Monetary Score]]</f>
        <v>155</v>
      </c>
      <c r="AO1602" s="15" t="str">
        <f>IF(AN1602="555","Champions",
IF(AND(LEFT(AN1602,1)="5", MID(AN1602,2,1)&gt;="3"),"Loyal Customers",
IF(MID(AN1602,2,1)="5","Frequent Buyers",
IF(RIGHT(AN1602,1)="5","Big Spenders",
IF(LEFT(AN1602,1)="4","Potential Loyalists",
IF(LEFT(AN1602,1)="3","Needs Attention",
IF(LEFT(AN1602,1)="2","About to Sleep",
IF(LEFT(AN1602,1)="1","Lost",
IF(LEFT(AN1602,1)&lt;="2","At Risk","Others")))))))))</f>
        <v>Frequent Buyers</v>
      </c>
    </row>
    <row r="1603" spans="1:41" x14ac:dyDescent="0.3">
      <c r="A1603">
        <v>1245</v>
      </c>
      <c r="B1603">
        <v>1966</v>
      </c>
      <c r="C1603" t="s">
        <v>28</v>
      </c>
      <c r="D1603" t="s">
        <v>31</v>
      </c>
      <c r="E1603">
        <v>63810</v>
      </c>
      <c r="F1603">
        <v>0</v>
      </c>
      <c r="G1603">
        <v>1</v>
      </c>
      <c r="H1603" s="1">
        <v>41224</v>
      </c>
      <c r="I1603">
        <v>45</v>
      </c>
      <c r="J1603">
        <v>977</v>
      </c>
      <c r="K1603">
        <v>12</v>
      </c>
      <c r="L1603">
        <v>253</v>
      </c>
      <c r="M1603">
        <v>16</v>
      </c>
      <c r="N1603">
        <v>12</v>
      </c>
      <c r="O1603">
        <v>101</v>
      </c>
      <c r="P1603">
        <v>4</v>
      </c>
      <c r="Q1603">
        <v>4</v>
      </c>
      <c r="R1603">
        <v>3</v>
      </c>
      <c r="S1603">
        <v>12</v>
      </c>
      <c r="T1603">
        <v>8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 t="s">
        <v>30</v>
      </c>
      <c r="AC1603" s="13">
        <f>SUM(Table13[[#This Row],[MntWines]:[MntGoldProds]])</f>
        <v>1371</v>
      </c>
      <c r="AD1603" s="13">
        <f>AVERAGE(Table13[[#This Row],[MntWines]:[MntGoldProds]])</f>
        <v>228.5</v>
      </c>
      <c r="AG1603">
        <f>SUM(Table13[[#This Row],[NumDealsPurchases]:[NumStorePurchases]])</f>
        <v>23</v>
      </c>
      <c r="AH1603" s="14">
        <f>44232-Table13[[#This Row],[Dt_Customer]]</f>
        <v>3008</v>
      </c>
      <c r="AJ1603" s="13">
        <f>Table13[[#This Row],[NumDealsPurchases]]/Table13[[#This Row],[Total Number of Purchases]]*100</f>
        <v>17.391304347826086</v>
      </c>
      <c r="AK1603">
        <f>6-ROUNDUP(_xlfn.PERCENTRANK.INC(Table13[Recency],Table13[[#This Row],[Recency]])*5, 0)</f>
        <v>3</v>
      </c>
      <c r="AL1603" s="15">
        <f>ROUNDUP(_xlfn.PERCENTRANK.INC(Table13[Total Number of Purchases],Table13[[#This Row],[Total Number of Purchases]])*5,0)</f>
        <v>5</v>
      </c>
      <c r="AM1603" s="15">
        <f>ROUNDUP(_xlfn.PERCENTRANK.INC(Table13[Total Spend],Table13[[#This Row],[Total Spend]])*5,0)</f>
        <v>5</v>
      </c>
      <c r="AN1603" s="15" t="str">
        <f>Table13[[#This Row],[Recency Score]]&amp;Table13[[#This Row],[Frequency Score]]&amp;Table13[[#This Row],[Monetary Score]]</f>
        <v>355</v>
      </c>
      <c r="AO1603" s="15" t="str">
        <f>IF(AN1603="555","Champions",
IF(AND(LEFT(AN1603,1)="5", MID(AN1603,2,1)&gt;="3"),"Loyal Customers",
IF(MID(AN1603,2,1)="5","Frequent Buyers",
IF(RIGHT(AN1603,1)="5","Big Spenders",
IF(LEFT(AN1603,1)="4","Potential Loyalists",
IF(LEFT(AN1603,1)="3","Needs Attention",
IF(LEFT(AN1603,1)="2","About to Sleep",
IF(LEFT(AN1603,1)="1","Lost",
IF(LEFT(AN1603,1)&lt;="2","At Risk","Others")))))))))</f>
        <v>Frequent Buyers</v>
      </c>
    </row>
    <row r="1604" spans="1:41" x14ac:dyDescent="0.3">
      <c r="A1604">
        <v>2561</v>
      </c>
      <c r="B1604">
        <v>1966</v>
      </c>
      <c r="C1604" t="s">
        <v>28</v>
      </c>
      <c r="D1604" t="s">
        <v>31</v>
      </c>
      <c r="E1604">
        <v>63810</v>
      </c>
      <c r="F1604">
        <v>0</v>
      </c>
      <c r="G1604">
        <v>1</v>
      </c>
      <c r="H1604" s="1">
        <v>41224</v>
      </c>
      <c r="I1604">
        <v>45</v>
      </c>
      <c r="J1604">
        <v>977</v>
      </c>
      <c r="K1604">
        <v>12</v>
      </c>
      <c r="L1604">
        <v>253</v>
      </c>
      <c r="M1604">
        <v>16</v>
      </c>
      <c r="N1604">
        <v>12</v>
      </c>
      <c r="O1604">
        <v>101</v>
      </c>
      <c r="P1604">
        <v>4</v>
      </c>
      <c r="Q1604">
        <v>4</v>
      </c>
      <c r="R1604">
        <v>3</v>
      </c>
      <c r="S1604">
        <v>12</v>
      </c>
      <c r="T1604">
        <v>8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 t="s">
        <v>39</v>
      </c>
      <c r="AC1604" s="13">
        <f>SUM(Table13[[#This Row],[MntWines]:[MntGoldProds]])</f>
        <v>1371</v>
      </c>
      <c r="AD1604" s="13">
        <f>AVERAGE(Table13[[#This Row],[MntWines]:[MntGoldProds]])</f>
        <v>228.5</v>
      </c>
      <c r="AG1604">
        <f>SUM(Table13[[#This Row],[NumDealsPurchases]:[NumStorePurchases]])</f>
        <v>23</v>
      </c>
      <c r="AH1604" s="14">
        <f>44232-Table13[[#This Row],[Dt_Customer]]</f>
        <v>3008</v>
      </c>
      <c r="AJ1604" s="13">
        <f>Table13[[#This Row],[NumDealsPurchases]]/Table13[[#This Row],[Total Number of Purchases]]*100</f>
        <v>17.391304347826086</v>
      </c>
      <c r="AK1604">
        <f>6-ROUNDUP(_xlfn.PERCENTRANK.INC(Table13[Recency],Table13[[#This Row],[Recency]])*5, 0)</f>
        <v>3</v>
      </c>
      <c r="AL1604" s="15">
        <f>ROUNDUP(_xlfn.PERCENTRANK.INC(Table13[Total Number of Purchases],Table13[[#This Row],[Total Number of Purchases]])*5,0)</f>
        <v>5</v>
      </c>
      <c r="AM1604" s="15">
        <f>ROUNDUP(_xlfn.PERCENTRANK.INC(Table13[Total Spend],Table13[[#This Row],[Total Spend]])*5,0)</f>
        <v>5</v>
      </c>
      <c r="AN1604" s="15" t="str">
        <f>Table13[[#This Row],[Recency Score]]&amp;Table13[[#This Row],[Frequency Score]]&amp;Table13[[#This Row],[Monetary Score]]</f>
        <v>355</v>
      </c>
      <c r="AO1604" s="15" t="str">
        <f>IF(AN1604="555","Champions",
IF(AND(LEFT(AN1604,1)="5", MID(AN1604,2,1)&gt;="3"),"Loyal Customers",
IF(MID(AN1604,2,1)="5","Frequent Buyers",
IF(RIGHT(AN1604,1)="5","Big Spenders",
IF(LEFT(AN1604,1)="4","Potential Loyalists",
IF(LEFT(AN1604,1)="3","Needs Attention",
IF(LEFT(AN1604,1)="2","About to Sleep",
IF(LEFT(AN1604,1)="1","Lost",
IF(LEFT(AN1604,1)&lt;="2","At Risk","Others")))))))))</f>
        <v>Frequent Buyers</v>
      </c>
    </row>
    <row r="1605" spans="1:41" x14ac:dyDescent="0.3">
      <c r="A1605">
        <v>7396</v>
      </c>
      <c r="B1605">
        <v>1966</v>
      </c>
      <c r="C1605" t="s">
        <v>28</v>
      </c>
      <c r="D1605" t="s">
        <v>33</v>
      </c>
      <c r="E1605">
        <v>80398</v>
      </c>
      <c r="F1605">
        <v>0</v>
      </c>
      <c r="G1605">
        <v>0</v>
      </c>
      <c r="H1605" s="1">
        <v>41223</v>
      </c>
      <c r="I1605">
        <v>92</v>
      </c>
      <c r="J1605">
        <v>342</v>
      </c>
      <c r="K1605">
        <v>51</v>
      </c>
      <c r="L1605">
        <v>936</v>
      </c>
      <c r="M1605">
        <v>207</v>
      </c>
      <c r="N1605">
        <v>35</v>
      </c>
      <c r="O1605">
        <v>26</v>
      </c>
      <c r="P1605">
        <v>1</v>
      </c>
      <c r="Q1605">
        <v>5</v>
      </c>
      <c r="R1605">
        <v>8</v>
      </c>
      <c r="S1605">
        <v>12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 t="s">
        <v>30</v>
      </c>
      <c r="AC1605" s="13">
        <f>SUM(Table13[[#This Row],[MntWines]:[MntGoldProds]])</f>
        <v>1597</v>
      </c>
      <c r="AD1605" s="13">
        <f>AVERAGE(Table13[[#This Row],[MntWines]:[MntGoldProds]])</f>
        <v>266.16666666666669</v>
      </c>
      <c r="AG1605">
        <f>SUM(Table13[[#This Row],[NumDealsPurchases]:[NumStorePurchases]])</f>
        <v>26</v>
      </c>
      <c r="AH1605" s="14">
        <f>44232-Table13[[#This Row],[Dt_Customer]]</f>
        <v>3009</v>
      </c>
      <c r="AJ1605" s="13">
        <f>Table13[[#This Row],[NumDealsPurchases]]/Table13[[#This Row],[Total Number of Purchases]]*100</f>
        <v>3.8461538461538463</v>
      </c>
      <c r="AK1605">
        <f>6-ROUNDUP(_xlfn.PERCENTRANK.INC(Table13[Recency],Table13[[#This Row],[Recency]])*5, 0)</f>
        <v>1</v>
      </c>
      <c r="AL1605" s="15">
        <f>ROUNDUP(_xlfn.PERCENTRANK.INC(Table13[Total Number of Purchases],Table13[[#This Row],[Total Number of Purchases]])*5,0)</f>
        <v>5</v>
      </c>
      <c r="AM1605" s="15">
        <f>ROUNDUP(_xlfn.PERCENTRANK.INC(Table13[Total Spend],Table13[[#This Row],[Total Spend]])*5,0)</f>
        <v>5</v>
      </c>
      <c r="AN1605" s="15" t="str">
        <f>Table13[[#This Row],[Recency Score]]&amp;Table13[[#This Row],[Frequency Score]]&amp;Table13[[#This Row],[Monetary Score]]</f>
        <v>155</v>
      </c>
      <c r="AO1605" s="15" t="str">
        <f>IF(AN1605="555","Champions",
IF(AND(LEFT(AN1605,1)="5", MID(AN1605,2,1)&gt;="3"),"Loyal Customers",
IF(MID(AN1605,2,1)="5","Frequent Buyers",
IF(RIGHT(AN1605,1)="5","Big Spenders",
IF(LEFT(AN1605,1)="4","Potential Loyalists",
IF(LEFT(AN1605,1)="3","Needs Attention",
IF(LEFT(AN1605,1)="2","About to Sleep",
IF(LEFT(AN1605,1)="1","Lost",
IF(LEFT(AN1605,1)&lt;="2","At Risk","Others")))))))))</f>
        <v>Frequent Buyers</v>
      </c>
    </row>
    <row r="1606" spans="1:41" x14ac:dyDescent="0.3">
      <c r="A1606">
        <v>10299</v>
      </c>
      <c r="B1606">
        <v>1969</v>
      </c>
      <c r="C1606" t="s">
        <v>37</v>
      </c>
      <c r="D1606" t="s">
        <v>31</v>
      </c>
      <c r="E1606">
        <v>48240</v>
      </c>
      <c r="F1606">
        <v>0</v>
      </c>
      <c r="G1606">
        <v>0</v>
      </c>
      <c r="H1606" s="1">
        <v>41222</v>
      </c>
      <c r="I1606">
        <v>73</v>
      </c>
      <c r="J1606">
        <v>389</v>
      </c>
      <c r="K1606">
        <v>91</v>
      </c>
      <c r="L1606">
        <v>248</v>
      </c>
      <c r="M1606">
        <v>64</v>
      </c>
      <c r="N1606">
        <v>49</v>
      </c>
      <c r="O1606">
        <v>41</v>
      </c>
      <c r="P1606">
        <v>3</v>
      </c>
      <c r="Q1606">
        <v>6</v>
      </c>
      <c r="R1606">
        <v>3</v>
      </c>
      <c r="S1606">
        <v>13</v>
      </c>
      <c r="T1606">
        <v>5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 t="s">
        <v>30</v>
      </c>
      <c r="AC1606" s="13">
        <f>SUM(Table13[[#This Row],[MntWines]:[MntGoldProds]])</f>
        <v>882</v>
      </c>
      <c r="AD1606" s="13">
        <f>AVERAGE(Table13[[#This Row],[MntWines]:[MntGoldProds]])</f>
        <v>147</v>
      </c>
      <c r="AG1606">
        <f>SUM(Table13[[#This Row],[NumDealsPurchases]:[NumStorePurchases]])</f>
        <v>25</v>
      </c>
      <c r="AH1606" s="14">
        <f>44232-Table13[[#This Row],[Dt_Customer]]</f>
        <v>3010</v>
      </c>
      <c r="AJ1606" s="13">
        <f>Table13[[#This Row],[NumDealsPurchases]]/Table13[[#This Row],[Total Number of Purchases]]*100</f>
        <v>12</v>
      </c>
      <c r="AK1606">
        <f>6-ROUNDUP(_xlfn.PERCENTRANK.INC(Table13[Recency],Table13[[#This Row],[Recency]])*5, 0)</f>
        <v>2</v>
      </c>
      <c r="AL1606" s="15">
        <f>ROUNDUP(_xlfn.PERCENTRANK.INC(Table13[Total Number of Purchases],Table13[[#This Row],[Total Number of Purchases]])*5,0)</f>
        <v>5</v>
      </c>
      <c r="AM1606" s="15">
        <f>ROUNDUP(_xlfn.PERCENTRANK.INC(Table13[Total Spend],Table13[[#This Row],[Total Spend]])*5,0)</f>
        <v>4</v>
      </c>
      <c r="AN1606" s="15" t="str">
        <f>Table13[[#This Row],[Recency Score]]&amp;Table13[[#This Row],[Frequency Score]]&amp;Table13[[#This Row],[Monetary Score]]</f>
        <v>254</v>
      </c>
      <c r="AO1606" s="15" t="str">
        <f>IF(AN1606="555","Champions",
IF(AND(LEFT(AN1606,1)="5", MID(AN1606,2,1)&gt;="3"),"Loyal Customers",
IF(MID(AN1606,2,1)="5","Frequent Buyers",
IF(RIGHT(AN1606,1)="5","Big Spenders",
IF(LEFT(AN1606,1)="4","Potential Loyalists",
IF(LEFT(AN1606,1)="3","Needs Attention",
IF(LEFT(AN1606,1)="2","About to Sleep",
IF(LEFT(AN1606,1)="1","Lost",
IF(LEFT(AN1606,1)&lt;="2","At Risk","Others")))))))))</f>
        <v>Frequent Buyers</v>
      </c>
    </row>
    <row r="1607" spans="1:41" x14ac:dyDescent="0.3">
      <c r="A1607">
        <v>6566</v>
      </c>
      <c r="B1607">
        <v>1954</v>
      </c>
      <c r="C1607" t="s">
        <v>37</v>
      </c>
      <c r="D1607" t="s">
        <v>33</v>
      </c>
      <c r="E1607">
        <v>72550</v>
      </c>
      <c r="F1607">
        <v>1</v>
      </c>
      <c r="G1607">
        <v>1</v>
      </c>
      <c r="H1607" s="1">
        <v>41221</v>
      </c>
      <c r="I1607">
        <v>39</v>
      </c>
      <c r="J1607">
        <v>826</v>
      </c>
      <c r="K1607">
        <v>50</v>
      </c>
      <c r="L1607">
        <v>317</v>
      </c>
      <c r="M1607">
        <v>50</v>
      </c>
      <c r="N1607">
        <v>38</v>
      </c>
      <c r="O1607">
        <v>38</v>
      </c>
      <c r="P1607">
        <v>9</v>
      </c>
      <c r="Q1607">
        <v>5</v>
      </c>
      <c r="R1607">
        <v>2</v>
      </c>
      <c r="S1607">
        <v>12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 t="s">
        <v>36</v>
      </c>
      <c r="AC1607" s="13">
        <f>SUM(Table13[[#This Row],[MntWines]:[MntGoldProds]])</f>
        <v>1319</v>
      </c>
      <c r="AD1607" s="13">
        <f>AVERAGE(Table13[[#This Row],[MntWines]:[MntGoldProds]])</f>
        <v>219.83333333333334</v>
      </c>
      <c r="AG1607">
        <f>SUM(Table13[[#This Row],[NumDealsPurchases]:[NumStorePurchases]])</f>
        <v>28</v>
      </c>
      <c r="AH1607" s="14">
        <f>44232-Table13[[#This Row],[Dt_Customer]]</f>
        <v>3011</v>
      </c>
      <c r="AJ1607" s="13">
        <f>Table13[[#This Row],[NumDealsPurchases]]/Table13[[#This Row],[Total Number of Purchases]]*100</f>
        <v>32.142857142857146</v>
      </c>
      <c r="AK1607">
        <f>6-ROUNDUP(_xlfn.PERCENTRANK.INC(Table13[Recency],Table13[[#This Row],[Recency]])*5, 0)</f>
        <v>4</v>
      </c>
      <c r="AL1607" s="15">
        <f>ROUNDUP(_xlfn.PERCENTRANK.INC(Table13[Total Number of Purchases],Table13[[#This Row],[Total Number of Purchases]])*5,0)</f>
        <v>5</v>
      </c>
      <c r="AM1607" s="15">
        <f>ROUNDUP(_xlfn.PERCENTRANK.INC(Table13[Total Spend],Table13[[#This Row],[Total Spend]])*5,0)</f>
        <v>5</v>
      </c>
      <c r="AN1607" s="15" t="str">
        <f>Table13[[#This Row],[Recency Score]]&amp;Table13[[#This Row],[Frequency Score]]&amp;Table13[[#This Row],[Monetary Score]]</f>
        <v>455</v>
      </c>
      <c r="AO1607" s="15" t="str">
        <f>IF(AN1607="555","Champions",
IF(AND(LEFT(AN1607,1)="5", MID(AN1607,2,1)&gt;="3"),"Loyal Customers",
IF(MID(AN1607,2,1)="5","Frequent Buyers",
IF(RIGHT(AN1607,1)="5","Big Spenders",
IF(LEFT(AN1607,1)="4","Potential Loyalists",
IF(LEFT(AN1607,1)="3","Needs Attention",
IF(LEFT(AN1607,1)="2","About to Sleep",
IF(LEFT(AN1607,1)="1","Lost",
IF(LEFT(AN1607,1)&lt;="2","At Risk","Others")))))))))</f>
        <v>Frequent Buyers</v>
      </c>
    </row>
    <row r="1608" spans="1:41" x14ac:dyDescent="0.3">
      <c r="A1608">
        <v>3298</v>
      </c>
      <c r="B1608">
        <v>1956</v>
      </c>
      <c r="C1608" t="s">
        <v>41</v>
      </c>
      <c r="D1608" t="s">
        <v>33</v>
      </c>
      <c r="E1608">
        <v>52973</v>
      </c>
      <c r="F1608">
        <v>0</v>
      </c>
      <c r="G1608">
        <v>1</v>
      </c>
      <c r="H1608" s="1">
        <v>41221</v>
      </c>
      <c r="I1608">
        <v>92</v>
      </c>
      <c r="J1608">
        <v>856</v>
      </c>
      <c r="K1608">
        <v>0</v>
      </c>
      <c r="L1608">
        <v>76</v>
      </c>
      <c r="M1608">
        <v>12</v>
      </c>
      <c r="N1608">
        <v>9</v>
      </c>
      <c r="O1608">
        <v>199</v>
      </c>
      <c r="P1608">
        <v>7</v>
      </c>
      <c r="Q1608">
        <v>9</v>
      </c>
      <c r="R1608">
        <v>6</v>
      </c>
      <c r="S1608">
        <v>9</v>
      </c>
      <c r="T1608">
        <v>8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 t="s">
        <v>43</v>
      </c>
      <c r="AC1608" s="13">
        <f>SUM(Table13[[#This Row],[MntWines]:[MntGoldProds]])</f>
        <v>1152</v>
      </c>
      <c r="AD1608" s="13">
        <f>AVERAGE(Table13[[#This Row],[MntWines]:[MntGoldProds]])</f>
        <v>192</v>
      </c>
      <c r="AG1608">
        <f>SUM(Table13[[#This Row],[NumDealsPurchases]:[NumStorePurchases]])</f>
        <v>31</v>
      </c>
      <c r="AH1608" s="14">
        <f>44232-Table13[[#This Row],[Dt_Customer]]</f>
        <v>3011</v>
      </c>
      <c r="AJ1608" s="13">
        <f>Table13[[#This Row],[NumDealsPurchases]]/Table13[[#This Row],[Total Number of Purchases]]*100</f>
        <v>22.58064516129032</v>
      </c>
      <c r="AK1608">
        <f>6-ROUNDUP(_xlfn.PERCENTRANK.INC(Table13[Recency],Table13[[#This Row],[Recency]])*5, 0)</f>
        <v>1</v>
      </c>
      <c r="AL1608" s="15">
        <f>ROUNDUP(_xlfn.PERCENTRANK.INC(Table13[Total Number of Purchases],Table13[[#This Row],[Total Number of Purchases]])*5,0)</f>
        <v>5</v>
      </c>
      <c r="AM1608" s="15">
        <f>ROUNDUP(_xlfn.PERCENTRANK.INC(Table13[Total Spend],Table13[[#This Row],[Total Spend]])*5,0)</f>
        <v>4</v>
      </c>
      <c r="AN1608" s="15" t="str">
        <f>Table13[[#This Row],[Recency Score]]&amp;Table13[[#This Row],[Frequency Score]]&amp;Table13[[#This Row],[Monetary Score]]</f>
        <v>154</v>
      </c>
      <c r="AO1608" s="15" t="str">
        <f>IF(AN1608="555","Champions",
IF(AND(LEFT(AN1608,1)="5", MID(AN1608,2,1)&gt;="3"),"Loyal Customers",
IF(MID(AN1608,2,1)="5","Frequent Buyers",
IF(RIGHT(AN1608,1)="5","Big Spenders",
IF(LEFT(AN1608,1)="4","Potential Loyalists",
IF(LEFT(AN1608,1)="3","Needs Attention",
IF(LEFT(AN1608,1)="2","About to Sleep",
IF(LEFT(AN1608,1)="1","Lost",
IF(LEFT(AN1608,1)&lt;="2","At Risk","Others")))))))))</f>
        <v>Frequent Buyers</v>
      </c>
    </row>
    <row r="1609" spans="1:41" x14ac:dyDescent="0.3">
      <c r="A1609">
        <v>4945</v>
      </c>
      <c r="B1609">
        <v>1953</v>
      </c>
      <c r="C1609" t="s">
        <v>28</v>
      </c>
      <c r="D1609" t="s">
        <v>42</v>
      </c>
      <c r="E1609">
        <v>53653</v>
      </c>
      <c r="F1609">
        <v>0</v>
      </c>
      <c r="G1609">
        <v>0</v>
      </c>
      <c r="H1609" s="1">
        <v>41220</v>
      </c>
      <c r="I1609">
        <v>29</v>
      </c>
      <c r="J1609">
        <v>815</v>
      </c>
      <c r="K1609">
        <v>10</v>
      </c>
      <c r="L1609">
        <v>239</v>
      </c>
      <c r="M1609">
        <v>28</v>
      </c>
      <c r="N1609">
        <v>10</v>
      </c>
      <c r="O1609">
        <v>108</v>
      </c>
      <c r="P1609">
        <v>2</v>
      </c>
      <c r="Q1609">
        <v>10</v>
      </c>
      <c r="R1609">
        <v>4</v>
      </c>
      <c r="S1609">
        <v>12</v>
      </c>
      <c r="T1609">
        <v>6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 t="s">
        <v>30</v>
      </c>
      <c r="AC1609" s="13">
        <f>SUM(Table13[[#This Row],[MntWines]:[MntGoldProds]])</f>
        <v>1210</v>
      </c>
      <c r="AD1609" s="13">
        <f>AVERAGE(Table13[[#This Row],[MntWines]:[MntGoldProds]])</f>
        <v>201.66666666666666</v>
      </c>
      <c r="AG1609">
        <f>SUM(Table13[[#This Row],[NumDealsPurchases]:[NumStorePurchases]])</f>
        <v>28</v>
      </c>
      <c r="AH1609" s="14">
        <f>44232-Table13[[#This Row],[Dt_Customer]]</f>
        <v>3012</v>
      </c>
      <c r="AJ1609" s="13">
        <f>Table13[[#This Row],[NumDealsPurchases]]/Table13[[#This Row],[Total Number of Purchases]]*100</f>
        <v>7.1428571428571423</v>
      </c>
      <c r="AK1609">
        <f>6-ROUNDUP(_xlfn.PERCENTRANK.INC(Table13[Recency],Table13[[#This Row],[Recency]])*5, 0)</f>
        <v>4</v>
      </c>
      <c r="AL1609" s="15">
        <f>ROUNDUP(_xlfn.PERCENTRANK.INC(Table13[Total Number of Purchases],Table13[[#This Row],[Total Number of Purchases]])*5,0)</f>
        <v>5</v>
      </c>
      <c r="AM1609" s="15">
        <f>ROUNDUP(_xlfn.PERCENTRANK.INC(Table13[Total Spend],Table13[[#This Row],[Total Spend]])*5,0)</f>
        <v>5</v>
      </c>
      <c r="AN1609" s="15" t="str">
        <f>Table13[[#This Row],[Recency Score]]&amp;Table13[[#This Row],[Frequency Score]]&amp;Table13[[#This Row],[Monetary Score]]</f>
        <v>455</v>
      </c>
      <c r="AO1609" s="15" t="str">
        <f>IF(AN1609="555","Champions",
IF(AND(LEFT(AN1609,1)="5", MID(AN1609,2,1)&gt;="3"),"Loyal Customers",
IF(MID(AN1609,2,1)="5","Frequent Buyers",
IF(RIGHT(AN1609,1)="5","Big Spenders",
IF(LEFT(AN1609,1)="4","Potential Loyalists",
IF(LEFT(AN1609,1)="3","Needs Attention",
IF(LEFT(AN1609,1)="2","About to Sleep",
IF(LEFT(AN1609,1)="1","Lost",
IF(LEFT(AN1609,1)&lt;="2","At Risk","Others")))))))))</f>
        <v>Frequent Buyers</v>
      </c>
    </row>
    <row r="1610" spans="1:41" x14ac:dyDescent="0.3">
      <c r="A1610">
        <v>7706</v>
      </c>
      <c r="B1610">
        <v>1975</v>
      </c>
      <c r="C1610" t="s">
        <v>38</v>
      </c>
      <c r="D1610" t="s">
        <v>35</v>
      </c>
      <c r="E1610">
        <v>46772</v>
      </c>
      <c r="F1610">
        <v>0</v>
      </c>
      <c r="G1610">
        <v>1</v>
      </c>
      <c r="H1610" s="1">
        <v>41220</v>
      </c>
      <c r="I1610">
        <v>88</v>
      </c>
      <c r="J1610">
        <v>350</v>
      </c>
      <c r="K1610">
        <v>104</v>
      </c>
      <c r="L1610">
        <v>189</v>
      </c>
      <c r="M1610">
        <v>197</v>
      </c>
      <c r="N1610">
        <v>151</v>
      </c>
      <c r="O1610">
        <v>57</v>
      </c>
      <c r="P1610">
        <v>6</v>
      </c>
      <c r="Q1610">
        <v>11</v>
      </c>
      <c r="R1610">
        <v>8</v>
      </c>
      <c r="S1610">
        <v>5</v>
      </c>
      <c r="T1610">
        <v>8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0</v>
      </c>
      <c r="AB1610" t="s">
        <v>32</v>
      </c>
      <c r="AC1610" s="13">
        <f>SUM(Table13[[#This Row],[MntWines]:[MntGoldProds]])</f>
        <v>1048</v>
      </c>
      <c r="AD1610" s="13">
        <f>AVERAGE(Table13[[#This Row],[MntWines]:[MntGoldProds]])</f>
        <v>174.66666666666666</v>
      </c>
      <c r="AG1610">
        <f>SUM(Table13[[#This Row],[NumDealsPurchases]:[NumStorePurchases]])</f>
        <v>30</v>
      </c>
      <c r="AH1610" s="14">
        <f>44232-Table13[[#This Row],[Dt_Customer]]</f>
        <v>3012</v>
      </c>
      <c r="AJ1610" s="13">
        <f>Table13[[#This Row],[NumDealsPurchases]]/Table13[[#This Row],[Total Number of Purchases]]*100</f>
        <v>20</v>
      </c>
      <c r="AK1610">
        <f>6-ROUNDUP(_xlfn.PERCENTRANK.INC(Table13[Recency],Table13[[#This Row],[Recency]])*5, 0)</f>
        <v>1</v>
      </c>
      <c r="AL1610" s="15">
        <f>ROUNDUP(_xlfn.PERCENTRANK.INC(Table13[Total Number of Purchases],Table13[[#This Row],[Total Number of Purchases]])*5,0)</f>
        <v>5</v>
      </c>
      <c r="AM1610" s="15">
        <f>ROUNDUP(_xlfn.PERCENTRANK.INC(Table13[Total Spend],Table13[[#This Row],[Total Spend]])*5,0)</f>
        <v>4</v>
      </c>
      <c r="AN1610" s="15" t="str">
        <f>Table13[[#This Row],[Recency Score]]&amp;Table13[[#This Row],[Frequency Score]]&amp;Table13[[#This Row],[Monetary Score]]</f>
        <v>154</v>
      </c>
      <c r="AO1610" s="15" t="str">
        <f>IF(AN1610="555","Champions",
IF(AND(LEFT(AN1610,1)="5", MID(AN1610,2,1)&gt;="3"),"Loyal Customers",
IF(MID(AN1610,2,1)="5","Frequent Buyers",
IF(RIGHT(AN1610,1)="5","Big Spenders",
IF(LEFT(AN1610,1)="4","Potential Loyalists",
IF(LEFT(AN1610,1)="3","Needs Attention",
IF(LEFT(AN1610,1)="2","About to Sleep",
IF(LEFT(AN1610,1)="1","Lost",
IF(LEFT(AN1610,1)&lt;="2","At Risk","Others")))))))))</f>
        <v>Frequent Buyers</v>
      </c>
    </row>
    <row r="1611" spans="1:41" x14ac:dyDescent="0.3">
      <c r="A1611">
        <v>4856</v>
      </c>
      <c r="B1611">
        <v>1957</v>
      </c>
      <c r="C1611" t="s">
        <v>38</v>
      </c>
      <c r="D1611" t="s">
        <v>33</v>
      </c>
      <c r="E1611">
        <v>82347</v>
      </c>
      <c r="F1611">
        <v>0</v>
      </c>
      <c r="G1611">
        <v>0</v>
      </c>
      <c r="H1611" s="1">
        <v>41219</v>
      </c>
      <c r="I1611">
        <v>38</v>
      </c>
      <c r="J1611">
        <v>556</v>
      </c>
      <c r="K1611">
        <v>54</v>
      </c>
      <c r="L1611">
        <v>845</v>
      </c>
      <c r="M1611">
        <v>202</v>
      </c>
      <c r="N1611">
        <v>133</v>
      </c>
      <c r="O1611">
        <v>63</v>
      </c>
      <c r="P1611">
        <v>1</v>
      </c>
      <c r="Q1611">
        <v>7</v>
      </c>
      <c r="R1611">
        <v>7</v>
      </c>
      <c r="S1611">
        <v>10</v>
      </c>
      <c r="T1611">
        <v>3</v>
      </c>
      <c r="U1611">
        <v>1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 t="s">
        <v>40</v>
      </c>
      <c r="AC1611" s="13">
        <f>SUM(Table13[[#This Row],[MntWines]:[MntGoldProds]])</f>
        <v>1853</v>
      </c>
      <c r="AD1611" s="13">
        <f>AVERAGE(Table13[[#This Row],[MntWines]:[MntGoldProds]])</f>
        <v>308.83333333333331</v>
      </c>
      <c r="AG1611">
        <f>SUM(Table13[[#This Row],[NumDealsPurchases]:[NumStorePurchases]])</f>
        <v>25</v>
      </c>
      <c r="AH1611" s="14">
        <f>44232-Table13[[#This Row],[Dt_Customer]]</f>
        <v>3013</v>
      </c>
      <c r="AJ1611" s="13">
        <f>Table13[[#This Row],[NumDealsPurchases]]/Table13[[#This Row],[Total Number of Purchases]]*100</f>
        <v>4</v>
      </c>
      <c r="AK1611">
        <f>6-ROUNDUP(_xlfn.PERCENTRANK.INC(Table13[Recency],Table13[[#This Row],[Recency]])*5, 0)</f>
        <v>4</v>
      </c>
      <c r="AL1611" s="15">
        <f>ROUNDUP(_xlfn.PERCENTRANK.INC(Table13[Total Number of Purchases],Table13[[#This Row],[Total Number of Purchases]])*5,0)</f>
        <v>5</v>
      </c>
      <c r="AM1611" s="15">
        <f>ROUNDUP(_xlfn.PERCENTRANK.INC(Table13[Total Spend],Table13[[#This Row],[Total Spend]])*5,0)</f>
        <v>5</v>
      </c>
      <c r="AN1611" s="15" t="str">
        <f>Table13[[#This Row],[Recency Score]]&amp;Table13[[#This Row],[Frequency Score]]&amp;Table13[[#This Row],[Monetary Score]]</f>
        <v>455</v>
      </c>
      <c r="AO1611" s="15" t="str">
        <f>IF(AN1611="555","Champions",
IF(AND(LEFT(AN1611,1)="5", MID(AN1611,2,1)&gt;="3"),"Loyal Customers",
IF(MID(AN1611,2,1)="5","Frequent Buyers",
IF(RIGHT(AN1611,1)="5","Big Spenders",
IF(LEFT(AN1611,1)="4","Potential Loyalists",
IF(LEFT(AN1611,1)="3","Needs Attention",
IF(LEFT(AN1611,1)="2","About to Sleep",
IF(LEFT(AN1611,1)="1","Lost",
IF(LEFT(AN1611,1)&lt;="2","At Risk","Others")))))))))</f>
        <v>Frequent Buyers</v>
      </c>
    </row>
    <row r="1612" spans="1:41" x14ac:dyDescent="0.3">
      <c r="A1612">
        <v>8722</v>
      </c>
      <c r="B1612">
        <v>1957</v>
      </c>
      <c r="C1612" t="s">
        <v>38</v>
      </c>
      <c r="D1612" t="s">
        <v>33</v>
      </c>
      <c r="E1612">
        <v>82347</v>
      </c>
      <c r="F1612">
        <v>0</v>
      </c>
      <c r="G1612">
        <v>0</v>
      </c>
      <c r="H1612" s="1">
        <v>41219</v>
      </c>
      <c r="I1612">
        <v>38</v>
      </c>
      <c r="J1612">
        <v>556</v>
      </c>
      <c r="K1612">
        <v>54</v>
      </c>
      <c r="L1612">
        <v>845</v>
      </c>
      <c r="M1612">
        <v>202</v>
      </c>
      <c r="N1612">
        <v>133</v>
      </c>
      <c r="O1612">
        <v>63</v>
      </c>
      <c r="P1612">
        <v>1</v>
      </c>
      <c r="Q1612">
        <v>7</v>
      </c>
      <c r="R1612">
        <v>7</v>
      </c>
      <c r="S1612">
        <v>10</v>
      </c>
      <c r="T1612">
        <v>3</v>
      </c>
      <c r="U1612">
        <v>1</v>
      </c>
      <c r="V1612">
        <v>0</v>
      </c>
      <c r="W1612">
        <v>1</v>
      </c>
      <c r="X1612">
        <v>0</v>
      </c>
      <c r="Y1612">
        <v>0</v>
      </c>
      <c r="Z1612">
        <v>1</v>
      </c>
      <c r="AA1612">
        <v>0</v>
      </c>
      <c r="AB1612" t="s">
        <v>32</v>
      </c>
      <c r="AC1612" s="13">
        <f>SUM(Table13[[#This Row],[MntWines]:[MntGoldProds]])</f>
        <v>1853</v>
      </c>
      <c r="AD1612" s="13">
        <f>AVERAGE(Table13[[#This Row],[MntWines]:[MntGoldProds]])</f>
        <v>308.83333333333331</v>
      </c>
      <c r="AG1612">
        <f>SUM(Table13[[#This Row],[NumDealsPurchases]:[NumStorePurchases]])</f>
        <v>25</v>
      </c>
      <c r="AH1612" s="14">
        <f>44232-Table13[[#This Row],[Dt_Customer]]</f>
        <v>3013</v>
      </c>
      <c r="AJ1612" s="13">
        <f>Table13[[#This Row],[NumDealsPurchases]]/Table13[[#This Row],[Total Number of Purchases]]*100</f>
        <v>4</v>
      </c>
      <c r="AK1612">
        <f>6-ROUNDUP(_xlfn.PERCENTRANK.INC(Table13[Recency],Table13[[#This Row],[Recency]])*5, 0)</f>
        <v>4</v>
      </c>
      <c r="AL1612" s="15">
        <f>ROUNDUP(_xlfn.PERCENTRANK.INC(Table13[Total Number of Purchases],Table13[[#This Row],[Total Number of Purchases]])*5,0)</f>
        <v>5</v>
      </c>
      <c r="AM1612" s="15">
        <f>ROUNDUP(_xlfn.PERCENTRANK.INC(Table13[Total Spend],Table13[[#This Row],[Total Spend]])*5,0)</f>
        <v>5</v>
      </c>
      <c r="AN1612" s="15" t="str">
        <f>Table13[[#This Row],[Recency Score]]&amp;Table13[[#This Row],[Frequency Score]]&amp;Table13[[#This Row],[Monetary Score]]</f>
        <v>455</v>
      </c>
      <c r="AO1612" s="15" t="str">
        <f>IF(AN1612="555","Champions",
IF(AND(LEFT(AN1612,1)="5", MID(AN1612,2,1)&gt;="3"),"Loyal Customers",
IF(MID(AN1612,2,1)="5","Frequent Buyers",
IF(RIGHT(AN1612,1)="5","Big Spenders",
IF(LEFT(AN1612,1)="4","Potential Loyalists",
IF(LEFT(AN1612,1)="3","Needs Attention",
IF(LEFT(AN1612,1)="2","About to Sleep",
IF(LEFT(AN1612,1)="1","Lost",
IF(LEFT(AN1612,1)&lt;="2","At Risk","Others")))))))))</f>
        <v>Frequent Buyers</v>
      </c>
    </row>
    <row r="1613" spans="1:41" x14ac:dyDescent="0.3">
      <c r="A1613">
        <v>9260</v>
      </c>
      <c r="B1613">
        <v>1945</v>
      </c>
      <c r="C1613" t="s">
        <v>37</v>
      </c>
      <c r="D1613" t="s">
        <v>33</v>
      </c>
      <c r="E1613">
        <v>70356</v>
      </c>
      <c r="F1613">
        <v>0</v>
      </c>
      <c r="G1613">
        <v>0</v>
      </c>
      <c r="H1613" s="1">
        <v>41218</v>
      </c>
      <c r="I1613">
        <v>20</v>
      </c>
      <c r="J1613">
        <v>1349</v>
      </c>
      <c r="K1613">
        <v>16</v>
      </c>
      <c r="L1613">
        <v>249</v>
      </c>
      <c r="M1613">
        <v>43</v>
      </c>
      <c r="N1613">
        <v>16</v>
      </c>
      <c r="O1613">
        <v>33</v>
      </c>
      <c r="P1613">
        <v>2</v>
      </c>
      <c r="Q1613">
        <v>10</v>
      </c>
      <c r="R1613">
        <v>6</v>
      </c>
      <c r="S1613">
        <v>9</v>
      </c>
      <c r="T1613">
        <v>6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 t="s">
        <v>32</v>
      </c>
      <c r="AC1613" s="13">
        <f>SUM(Table13[[#This Row],[MntWines]:[MntGoldProds]])</f>
        <v>1706</v>
      </c>
      <c r="AD1613" s="13">
        <f>AVERAGE(Table13[[#This Row],[MntWines]:[MntGoldProds]])</f>
        <v>284.33333333333331</v>
      </c>
      <c r="AG1613">
        <f>SUM(Table13[[#This Row],[NumDealsPurchases]:[NumStorePurchases]])</f>
        <v>27</v>
      </c>
      <c r="AH1613" s="14">
        <f>44232-Table13[[#This Row],[Dt_Customer]]</f>
        <v>3014</v>
      </c>
      <c r="AJ1613" s="13">
        <f>Table13[[#This Row],[NumDealsPurchases]]/Table13[[#This Row],[Total Number of Purchases]]*100</f>
        <v>7.4074074074074066</v>
      </c>
      <c r="AK1613">
        <f>6-ROUNDUP(_xlfn.PERCENTRANK.INC(Table13[Recency],Table13[[#This Row],[Recency]])*5, 0)</f>
        <v>4</v>
      </c>
      <c r="AL1613" s="15">
        <f>ROUNDUP(_xlfn.PERCENTRANK.INC(Table13[Total Number of Purchases],Table13[[#This Row],[Total Number of Purchases]])*5,0)</f>
        <v>5</v>
      </c>
      <c r="AM1613" s="15">
        <f>ROUNDUP(_xlfn.PERCENTRANK.INC(Table13[Total Spend],Table13[[#This Row],[Total Spend]])*5,0)</f>
        <v>5</v>
      </c>
      <c r="AN1613" s="15" t="str">
        <f>Table13[[#This Row],[Recency Score]]&amp;Table13[[#This Row],[Frequency Score]]&amp;Table13[[#This Row],[Monetary Score]]</f>
        <v>455</v>
      </c>
      <c r="AO1613" s="15" t="str">
        <f>IF(AN1613="555","Champions",
IF(AND(LEFT(AN1613,1)="5", MID(AN1613,2,1)&gt;="3"),"Loyal Customers",
IF(MID(AN1613,2,1)="5","Frequent Buyers",
IF(RIGHT(AN1613,1)="5","Big Spenders",
IF(LEFT(AN1613,1)="4","Potential Loyalists",
IF(LEFT(AN1613,1)="3","Needs Attention",
IF(LEFT(AN1613,1)="2","About to Sleep",
IF(LEFT(AN1613,1)="1","Lost",
IF(LEFT(AN1613,1)&lt;="2","At Risk","Others")))))))))</f>
        <v>Frequent Buyers</v>
      </c>
    </row>
    <row r="1614" spans="1:41" x14ac:dyDescent="0.3">
      <c r="A1614">
        <v>3594</v>
      </c>
      <c r="B1614">
        <v>1973</v>
      </c>
      <c r="C1614" t="s">
        <v>41</v>
      </c>
      <c r="D1614" t="s">
        <v>33</v>
      </c>
      <c r="E1614">
        <v>54108</v>
      </c>
      <c r="F1614">
        <v>1</v>
      </c>
      <c r="G1614">
        <v>1</v>
      </c>
      <c r="H1614" s="1">
        <v>41218</v>
      </c>
      <c r="I1614">
        <v>74</v>
      </c>
      <c r="J1614">
        <v>539</v>
      </c>
      <c r="K1614">
        <v>6</v>
      </c>
      <c r="L1614">
        <v>91</v>
      </c>
      <c r="M1614">
        <v>8</v>
      </c>
      <c r="N1614">
        <v>6</v>
      </c>
      <c r="O1614">
        <v>97</v>
      </c>
      <c r="P1614">
        <v>13</v>
      </c>
      <c r="Q1614">
        <v>8</v>
      </c>
      <c r="R1614">
        <v>2</v>
      </c>
      <c r="S1614">
        <v>9</v>
      </c>
      <c r="T1614">
        <v>8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 t="s">
        <v>32</v>
      </c>
      <c r="AC1614" s="13">
        <f>SUM(Table13[[#This Row],[MntWines]:[MntGoldProds]])</f>
        <v>747</v>
      </c>
      <c r="AD1614" s="13">
        <f>AVERAGE(Table13[[#This Row],[MntWines]:[MntGoldProds]])</f>
        <v>124.5</v>
      </c>
      <c r="AG1614">
        <f>SUM(Table13[[#This Row],[NumDealsPurchases]:[NumStorePurchases]])</f>
        <v>32</v>
      </c>
      <c r="AH1614" s="14">
        <f>44232-Table13[[#This Row],[Dt_Customer]]</f>
        <v>3014</v>
      </c>
      <c r="AJ1614" s="13">
        <f>Table13[[#This Row],[NumDealsPurchases]]/Table13[[#This Row],[Total Number of Purchases]]*100</f>
        <v>40.625</v>
      </c>
      <c r="AK1614">
        <f>6-ROUNDUP(_xlfn.PERCENTRANK.INC(Table13[Recency],Table13[[#This Row],[Recency]])*5, 0)</f>
        <v>2</v>
      </c>
      <c r="AL1614" s="15">
        <f>ROUNDUP(_xlfn.PERCENTRANK.INC(Table13[Total Number of Purchases],Table13[[#This Row],[Total Number of Purchases]])*5,0)</f>
        <v>5</v>
      </c>
      <c r="AM1614" s="15">
        <f>ROUNDUP(_xlfn.PERCENTRANK.INC(Table13[Total Spend],Table13[[#This Row],[Total Spend]])*5,0)</f>
        <v>4</v>
      </c>
      <c r="AN1614" s="15" t="str">
        <f>Table13[[#This Row],[Recency Score]]&amp;Table13[[#This Row],[Frequency Score]]&amp;Table13[[#This Row],[Monetary Score]]</f>
        <v>254</v>
      </c>
      <c r="AO1614" s="15" t="str">
        <f>IF(AN1614="555","Champions",
IF(AND(LEFT(AN1614,1)="5", MID(AN1614,2,1)&gt;="3"),"Loyal Customers",
IF(MID(AN1614,2,1)="5","Frequent Buyers",
IF(RIGHT(AN1614,1)="5","Big Spenders",
IF(LEFT(AN1614,1)="4","Potential Loyalists",
IF(LEFT(AN1614,1)="3","Needs Attention",
IF(LEFT(AN1614,1)="2","About to Sleep",
IF(LEFT(AN1614,1)="1","Lost",
IF(LEFT(AN1614,1)&lt;="2","At Risk","Others")))))))))</f>
        <v>Frequent Buyers</v>
      </c>
    </row>
    <row r="1615" spans="1:41" x14ac:dyDescent="0.3">
      <c r="A1615">
        <v>8952</v>
      </c>
      <c r="B1615">
        <v>1953</v>
      </c>
      <c r="C1615" t="s">
        <v>41</v>
      </c>
      <c r="D1615" t="s">
        <v>33</v>
      </c>
      <c r="E1615">
        <v>65569</v>
      </c>
      <c r="F1615">
        <v>0</v>
      </c>
      <c r="G1615">
        <v>1</v>
      </c>
      <c r="H1615" s="1">
        <v>41218</v>
      </c>
      <c r="I1615">
        <v>96</v>
      </c>
      <c r="J1615">
        <v>397</v>
      </c>
      <c r="K1615">
        <v>46</v>
      </c>
      <c r="L1615">
        <v>288</v>
      </c>
      <c r="M1615">
        <v>20</v>
      </c>
      <c r="N1615">
        <v>38</v>
      </c>
      <c r="O1615">
        <v>70</v>
      </c>
      <c r="P1615">
        <v>2</v>
      </c>
      <c r="Q1615">
        <v>6</v>
      </c>
      <c r="R1615">
        <v>5</v>
      </c>
      <c r="S1615">
        <v>10</v>
      </c>
      <c r="T1615">
        <v>3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 t="s">
        <v>30</v>
      </c>
      <c r="AC1615" s="13">
        <f>SUM(Table13[[#This Row],[MntWines]:[MntGoldProds]])</f>
        <v>859</v>
      </c>
      <c r="AD1615" s="13">
        <f>AVERAGE(Table13[[#This Row],[MntWines]:[MntGoldProds]])</f>
        <v>143.16666666666666</v>
      </c>
      <c r="AG1615">
        <f>SUM(Table13[[#This Row],[NumDealsPurchases]:[NumStorePurchases]])</f>
        <v>23</v>
      </c>
      <c r="AH1615" s="14">
        <f>44232-Table13[[#This Row],[Dt_Customer]]</f>
        <v>3014</v>
      </c>
      <c r="AJ1615" s="13">
        <f>Table13[[#This Row],[NumDealsPurchases]]/Table13[[#This Row],[Total Number of Purchases]]*100</f>
        <v>8.695652173913043</v>
      </c>
      <c r="AK1615">
        <f>6-ROUNDUP(_xlfn.PERCENTRANK.INC(Table13[Recency],Table13[[#This Row],[Recency]])*5, 0)</f>
        <v>1</v>
      </c>
      <c r="AL1615" s="15">
        <f>ROUNDUP(_xlfn.PERCENTRANK.INC(Table13[Total Number of Purchases],Table13[[#This Row],[Total Number of Purchases]])*5,0)</f>
        <v>5</v>
      </c>
      <c r="AM1615" s="15">
        <f>ROUNDUP(_xlfn.PERCENTRANK.INC(Table13[Total Spend],Table13[[#This Row],[Total Spend]])*5,0)</f>
        <v>4</v>
      </c>
      <c r="AN1615" s="15" t="str">
        <f>Table13[[#This Row],[Recency Score]]&amp;Table13[[#This Row],[Frequency Score]]&amp;Table13[[#This Row],[Monetary Score]]</f>
        <v>154</v>
      </c>
      <c r="AO1615" s="15" t="str">
        <f>IF(AN1615="555","Champions",
IF(AND(LEFT(AN1615,1)="5", MID(AN1615,2,1)&gt;="3"),"Loyal Customers",
IF(MID(AN1615,2,1)="5","Frequent Buyers",
IF(RIGHT(AN1615,1)="5","Big Spenders",
IF(LEFT(AN1615,1)="4","Potential Loyalists",
IF(LEFT(AN1615,1)="3","Needs Attention",
IF(LEFT(AN1615,1)="2","About to Sleep",
IF(LEFT(AN1615,1)="1","Lost",
IF(LEFT(AN1615,1)&lt;="2","At Risk","Others")))))))))</f>
        <v>Frequent Buyers</v>
      </c>
    </row>
    <row r="1616" spans="1:41" x14ac:dyDescent="0.3">
      <c r="A1616">
        <v>8985</v>
      </c>
      <c r="B1616">
        <v>1964</v>
      </c>
      <c r="C1616" t="s">
        <v>38</v>
      </c>
      <c r="D1616" t="s">
        <v>35</v>
      </c>
      <c r="E1616">
        <v>68316</v>
      </c>
      <c r="F1616">
        <v>0</v>
      </c>
      <c r="G1616">
        <v>1</v>
      </c>
      <c r="H1616" s="1">
        <v>41217</v>
      </c>
      <c r="I1616">
        <v>54</v>
      </c>
      <c r="J1616">
        <v>806</v>
      </c>
      <c r="K1616">
        <v>80</v>
      </c>
      <c r="L1616">
        <v>161</v>
      </c>
      <c r="M1616">
        <v>120</v>
      </c>
      <c r="N1616">
        <v>11</v>
      </c>
      <c r="O1616">
        <v>33</v>
      </c>
      <c r="P1616">
        <v>5</v>
      </c>
      <c r="Q1616">
        <v>10</v>
      </c>
      <c r="R1616">
        <v>7</v>
      </c>
      <c r="S1616">
        <v>10</v>
      </c>
      <c r="T1616">
        <v>6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 t="s">
        <v>30</v>
      </c>
      <c r="AC1616" s="13">
        <f>SUM(Table13[[#This Row],[MntWines]:[MntGoldProds]])</f>
        <v>1211</v>
      </c>
      <c r="AD1616" s="13">
        <f>AVERAGE(Table13[[#This Row],[MntWines]:[MntGoldProds]])</f>
        <v>201.83333333333334</v>
      </c>
      <c r="AG1616">
        <f>SUM(Table13[[#This Row],[NumDealsPurchases]:[NumStorePurchases]])</f>
        <v>32</v>
      </c>
      <c r="AH1616" s="14">
        <f>44232-Table13[[#This Row],[Dt_Customer]]</f>
        <v>3015</v>
      </c>
      <c r="AJ1616" s="13">
        <f>Table13[[#This Row],[NumDealsPurchases]]/Table13[[#This Row],[Total Number of Purchases]]*100</f>
        <v>15.625</v>
      </c>
      <c r="AK1616">
        <f>6-ROUNDUP(_xlfn.PERCENTRANK.INC(Table13[Recency],Table13[[#This Row],[Recency]])*5, 0)</f>
        <v>3</v>
      </c>
      <c r="AL1616" s="15">
        <f>ROUNDUP(_xlfn.PERCENTRANK.INC(Table13[Total Number of Purchases],Table13[[#This Row],[Total Number of Purchases]])*5,0)</f>
        <v>5</v>
      </c>
      <c r="AM1616" s="15">
        <f>ROUNDUP(_xlfn.PERCENTRANK.INC(Table13[Total Spend],Table13[[#This Row],[Total Spend]])*5,0)</f>
        <v>5</v>
      </c>
      <c r="AN1616" s="15" t="str">
        <f>Table13[[#This Row],[Recency Score]]&amp;Table13[[#This Row],[Frequency Score]]&amp;Table13[[#This Row],[Monetary Score]]</f>
        <v>355</v>
      </c>
      <c r="AO1616" s="15" t="str">
        <f>IF(AN1616="555","Champions",
IF(AND(LEFT(AN1616,1)="5", MID(AN1616,2,1)&gt;="3"),"Loyal Customers",
IF(MID(AN1616,2,1)="5","Frequent Buyers",
IF(RIGHT(AN1616,1)="5","Big Spenders",
IF(LEFT(AN1616,1)="4","Potential Loyalists",
IF(LEFT(AN1616,1)="3","Needs Attention",
IF(LEFT(AN1616,1)="2","About to Sleep",
IF(LEFT(AN1616,1)="1","Lost",
IF(LEFT(AN1616,1)&lt;="2","At Risk","Others")))))))))</f>
        <v>Frequent Buyers</v>
      </c>
    </row>
    <row r="1617" spans="1:41" x14ac:dyDescent="0.3">
      <c r="A1617">
        <v>2798</v>
      </c>
      <c r="B1617">
        <v>1977</v>
      </c>
      <c r="C1617" t="s">
        <v>37</v>
      </c>
      <c r="D1617" t="s">
        <v>35</v>
      </c>
      <c r="E1617">
        <v>102160</v>
      </c>
      <c r="F1617">
        <v>0</v>
      </c>
      <c r="G1617">
        <v>0</v>
      </c>
      <c r="H1617" s="1">
        <v>41215</v>
      </c>
      <c r="I1617">
        <v>54</v>
      </c>
      <c r="J1617">
        <v>763</v>
      </c>
      <c r="K1617">
        <v>29</v>
      </c>
      <c r="L1617">
        <v>138</v>
      </c>
      <c r="M1617">
        <v>76</v>
      </c>
      <c r="N1617">
        <v>176</v>
      </c>
      <c r="O1617">
        <v>58</v>
      </c>
      <c r="P1617">
        <v>0</v>
      </c>
      <c r="Q1617">
        <v>7</v>
      </c>
      <c r="R1617">
        <v>9</v>
      </c>
      <c r="S1617">
        <v>10</v>
      </c>
      <c r="T1617">
        <v>4</v>
      </c>
      <c r="U1617">
        <v>1</v>
      </c>
      <c r="V1617">
        <v>0</v>
      </c>
      <c r="W1617">
        <v>0</v>
      </c>
      <c r="X1617">
        <v>1</v>
      </c>
      <c r="Y1617">
        <v>1</v>
      </c>
      <c r="Z1617">
        <v>1</v>
      </c>
      <c r="AA1617">
        <v>0</v>
      </c>
      <c r="AB1617" t="s">
        <v>43</v>
      </c>
      <c r="AC1617" s="13">
        <f>SUM(Table13[[#This Row],[MntWines]:[MntGoldProds]])</f>
        <v>1240</v>
      </c>
      <c r="AD1617" s="13">
        <f>AVERAGE(Table13[[#This Row],[MntWines]:[MntGoldProds]])</f>
        <v>206.66666666666666</v>
      </c>
      <c r="AG1617">
        <f>SUM(Table13[[#This Row],[NumDealsPurchases]:[NumStorePurchases]])</f>
        <v>26</v>
      </c>
      <c r="AH1617" s="14">
        <f>44232-Table13[[#This Row],[Dt_Customer]]</f>
        <v>3017</v>
      </c>
      <c r="AJ1617" s="13">
        <f>Table13[[#This Row],[NumDealsPurchases]]/Table13[[#This Row],[Total Number of Purchases]]*100</f>
        <v>0</v>
      </c>
      <c r="AK1617">
        <f>6-ROUNDUP(_xlfn.PERCENTRANK.INC(Table13[Recency],Table13[[#This Row],[Recency]])*5, 0)</f>
        <v>3</v>
      </c>
      <c r="AL1617" s="15">
        <f>ROUNDUP(_xlfn.PERCENTRANK.INC(Table13[Total Number of Purchases],Table13[[#This Row],[Total Number of Purchases]])*5,0)</f>
        <v>5</v>
      </c>
      <c r="AM1617" s="15">
        <f>ROUNDUP(_xlfn.PERCENTRANK.INC(Table13[Total Spend],Table13[[#This Row],[Total Spend]])*5,0)</f>
        <v>5</v>
      </c>
      <c r="AN1617" s="15" t="str">
        <f>Table13[[#This Row],[Recency Score]]&amp;Table13[[#This Row],[Frequency Score]]&amp;Table13[[#This Row],[Monetary Score]]</f>
        <v>355</v>
      </c>
      <c r="AO1617" s="15" t="str">
        <f>IF(AN1617="555","Champions",
IF(AND(LEFT(AN1617,1)="5", MID(AN1617,2,1)&gt;="3"),"Loyal Customers",
IF(MID(AN1617,2,1)="5","Frequent Buyers",
IF(RIGHT(AN1617,1)="5","Big Spenders",
IF(LEFT(AN1617,1)="4","Potential Loyalists",
IF(LEFT(AN1617,1)="3","Needs Attention",
IF(LEFT(AN1617,1)="2","About to Sleep",
IF(LEFT(AN1617,1)="1","Lost",
IF(LEFT(AN1617,1)&lt;="2","At Risk","Others")))))))))</f>
        <v>Frequent Buyers</v>
      </c>
    </row>
    <row r="1618" spans="1:41" x14ac:dyDescent="0.3">
      <c r="A1618">
        <v>8932</v>
      </c>
      <c r="B1618">
        <v>1969</v>
      </c>
      <c r="C1618" t="s">
        <v>41</v>
      </c>
      <c r="D1618" t="s">
        <v>35</v>
      </c>
      <c r="E1618">
        <v>65176</v>
      </c>
      <c r="F1618">
        <v>0</v>
      </c>
      <c r="G1618">
        <v>1</v>
      </c>
      <c r="H1618" s="1">
        <v>41211</v>
      </c>
      <c r="I1618">
        <v>57</v>
      </c>
      <c r="J1618">
        <v>960</v>
      </c>
      <c r="K1618">
        <v>28</v>
      </c>
      <c r="L1618">
        <v>183</v>
      </c>
      <c r="M1618">
        <v>220</v>
      </c>
      <c r="N1618">
        <v>70</v>
      </c>
      <c r="O1618">
        <v>70</v>
      </c>
      <c r="P1618">
        <v>4</v>
      </c>
      <c r="Q1618">
        <v>9</v>
      </c>
      <c r="R1618">
        <v>6</v>
      </c>
      <c r="S1618">
        <v>6</v>
      </c>
      <c r="T1618">
        <v>6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 t="s">
        <v>43</v>
      </c>
      <c r="AC1618" s="13">
        <f>SUM(Table13[[#This Row],[MntWines]:[MntGoldProds]])</f>
        <v>1531</v>
      </c>
      <c r="AD1618" s="13">
        <f>AVERAGE(Table13[[#This Row],[MntWines]:[MntGoldProds]])</f>
        <v>255.16666666666666</v>
      </c>
      <c r="AG1618">
        <f>SUM(Table13[[#This Row],[NumDealsPurchases]:[NumStorePurchases]])</f>
        <v>25</v>
      </c>
      <c r="AH1618" s="14">
        <f>44232-Table13[[#This Row],[Dt_Customer]]</f>
        <v>3021</v>
      </c>
      <c r="AJ1618" s="13">
        <f>Table13[[#This Row],[NumDealsPurchases]]/Table13[[#This Row],[Total Number of Purchases]]*100</f>
        <v>16</v>
      </c>
      <c r="AK1618">
        <f>6-ROUNDUP(_xlfn.PERCENTRANK.INC(Table13[Recency],Table13[[#This Row],[Recency]])*5, 0)</f>
        <v>3</v>
      </c>
      <c r="AL1618" s="15">
        <f>ROUNDUP(_xlfn.PERCENTRANK.INC(Table13[Total Number of Purchases],Table13[[#This Row],[Total Number of Purchases]])*5,0)</f>
        <v>5</v>
      </c>
      <c r="AM1618" s="15">
        <f>ROUNDUP(_xlfn.PERCENTRANK.INC(Table13[Total Spend],Table13[[#This Row],[Total Spend]])*5,0)</f>
        <v>5</v>
      </c>
      <c r="AN1618" s="15" t="str">
        <f>Table13[[#This Row],[Recency Score]]&amp;Table13[[#This Row],[Frequency Score]]&amp;Table13[[#This Row],[Monetary Score]]</f>
        <v>355</v>
      </c>
      <c r="AO1618" s="15" t="str">
        <f>IF(AN1618="555","Champions",
IF(AND(LEFT(AN1618,1)="5", MID(AN1618,2,1)&gt;="3"),"Loyal Customers",
IF(MID(AN1618,2,1)="5","Frequent Buyers",
IF(RIGHT(AN1618,1)="5","Big Spenders",
IF(LEFT(AN1618,1)="4","Potential Loyalists",
IF(LEFT(AN1618,1)="3","Needs Attention",
IF(LEFT(AN1618,1)="2","About to Sleep",
IF(LEFT(AN1618,1)="1","Lost",
IF(LEFT(AN1618,1)&lt;="2","At Risk","Others")))))))))</f>
        <v>Frequent Buyers</v>
      </c>
    </row>
    <row r="1619" spans="1:41" x14ac:dyDescent="0.3">
      <c r="A1619">
        <v>6575</v>
      </c>
      <c r="B1619">
        <v>1981</v>
      </c>
      <c r="C1619" t="s">
        <v>28</v>
      </c>
      <c r="D1619" t="s">
        <v>35</v>
      </c>
      <c r="E1619">
        <v>56386</v>
      </c>
      <c r="F1619">
        <v>1</v>
      </c>
      <c r="G1619">
        <v>1</v>
      </c>
      <c r="H1619" s="1">
        <v>41209</v>
      </c>
      <c r="I1619">
        <v>51</v>
      </c>
      <c r="J1619">
        <v>230</v>
      </c>
      <c r="K1619">
        <v>48</v>
      </c>
      <c r="L1619">
        <v>214</v>
      </c>
      <c r="M1619">
        <v>13</v>
      </c>
      <c r="N1619">
        <v>32</v>
      </c>
      <c r="O1619">
        <v>75</v>
      </c>
      <c r="P1619">
        <v>8</v>
      </c>
      <c r="Q1619">
        <v>9</v>
      </c>
      <c r="R1619">
        <v>1</v>
      </c>
      <c r="S1619">
        <v>7</v>
      </c>
      <c r="T1619">
        <v>9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 t="s">
        <v>43</v>
      </c>
      <c r="AC1619" s="13">
        <f>SUM(Table13[[#This Row],[MntWines]:[MntGoldProds]])</f>
        <v>612</v>
      </c>
      <c r="AD1619" s="13">
        <f>AVERAGE(Table13[[#This Row],[MntWines]:[MntGoldProds]])</f>
        <v>102</v>
      </c>
      <c r="AG1619">
        <f>SUM(Table13[[#This Row],[NumDealsPurchases]:[NumStorePurchases]])</f>
        <v>25</v>
      </c>
      <c r="AH1619" s="14">
        <f>44232-Table13[[#This Row],[Dt_Customer]]</f>
        <v>3023</v>
      </c>
      <c r="AJ1619" s="13">
        <f>Table13[[#This Row],[NumDealsPurchases]]/Table13[[#This Row],[Total Number of Purchases]]*100</f>
        <v>32</v>
      </c>
      <c r="AK1619">
        <f>6-ROUNDUP(_xlfn.PERCENTRANK.INC(Table13[Recency],Table13[[#This Row],[Recency]])*5, 0)</f>
        <v>3</v>
      </c>
      <c r="AL1619" s="15">
        <f>ROUNDUP(_xlfn.PERCENTRANK.INC(Table13[Total Number of Purchases],Table13[[#This Row],[Total Number of Purchases]])*5,0)</f>
        <v>5</v>
      </c>
      <c r="AM1619" s="15">
        <f>ROUNDUP(_xlfn.PERCENTRANK.INC(Table13[Total Spend],Table13[[#This Row],[Total Spend]])*5,0)</f>
        <v>3</v>
      </c>
      <c r="AN1619" s="15" t="str">
        <f>Table13[[#This Row],[Recency Score]]&amp;Table13[[#This Row],[Frequency Score]]&amp;Table13[[#This Row],[Monetary Score]]</f>
        <v>353</v>
      </c>
      <c r="AO1619" s="15" t="str">
        <f>IF(AN1619="555","Champions",
IF(AND(LEFT(AN1619,1)="5", MID(AN1619,2,1)&gt;="3"),"Loyal Customers",
IF(MID(AN1619,2,1)="5","Frequent Buyers",
IF(RIGHT(AN1619,1)="5","Big Spenders",
IF(LEFT(AN1619,1)="4","Potential Loyalists",
IF(LEFT(AN1619,1)="3","Needs Attention",
IF(LEFT(AN1619,1)="2","About to Sleep",
IF(LEFT(AN1619,1)="1","Lost",
IF(LEFT(AN1619,1)&lt;="2","At Risk","Others")))))))))</f>
        <v>Frequent Buyers</v>
      </c>
    </row>
    <row r="1620" spans="1:41" x14ac:dyDescent="0.3">
      <c r="A1620">
        <v>9292</v>
      </c>
      <c r="B1620">
        <v>1952</v>
      </c>
      <c r="C1620" t="s">
        <v>28</v>
      </c>
      <c r="D1620" t="s">
        <v>33</v>
      </c>
      <c r="E1620">
        <v>81795</v>
      </c>
      <c r="F1620">
        <v>0</v>
      </c>
      <c r="G1620">
        <v>0</v>
      </c>
      <c r="H1620" s="1">
        <v>41208</v>
      </c>
      <c r="I1620">
        <v>74</v>
      </c>
      <c r="J1620">
        <v>324</v>
      </c>
      <c r="K1620">
        <v>132</v>
      </c>
      <c r="L1620">
        <v>693</v>
      </c>
      <c r="M1620">
        <v>27</v>
      </c>
      <c r="N1620">
        <v>118</v>
      </c>
      <c r="O1620">
        <v>88</v>
      </c>
      <c r="P1620">
        <v>1</v>
      </c>
      <c r="Q1620">
        <v>4</v>
      </c>
      <c r="R1620">
        <v>11</v>
      </c>
      <c r="S1620">
        <v>7</v>
      </c>
      <c r="T1620">
        <v>2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 t="s">
        <v>30</v>
      </c>
      <c r="AC1620" s="13">
        <f>SUM(Table13[[#This Row],[MntWines]:[MntGoldProds]])</f>
        <v>1382</v>
      </c>
      <c r="AD1620" s="13">
        <f>AVERAGE(Table13[[#This Row],[MntWines]:[MntGoldProds]])</f>
        <v>230.33333333333334</v>
      </c>
      <c r="AG1620">
        <f>SUM(Table13[[#This Row],[NumDealsPurchases]:[NumStorePurchases]])</f>
        <v>23</v>
      </c>
      <c r="AH1620" s="14">
        <f>44232-Table13[[#This Row],[Dt_Customer]]</f>
        <v>3024</v>
      </c>
      <c r="AJ1620" s="13">
        <f>Table13[[#This Row],[NumDealsPurchases]]/Table13[[#This Row],[Total Number of Purchases]]*100</f>
        <v>4.3478260869565215</v>
      </c>
      <c r="AK1620">
        <f>6-ROUNDUP(_xlfn.PERCENTRANK.INC(Table13[Recency],Table13[[#This Row],[Recency]])*5, 0)</f>
        <v>2</v>
      </c>
      <c r="AL1620" s="15">
        <f>ROUNDUP(_xlfn.PERCENTRANK.INC(Table13[Total Number of Purchases],Table13[[#This Row],[Total Number of Purchases]])*5,0)</f>
        <v>5</v>
      </c>
      <c r="AM1620" s="15">
        <f>ROUNDUP(_xlfn.PERCENTRANK.INC(Table13[Total Spend],Table13[[#This Row],[Total Spend]])*5,0)</f>
        <v>5</v>
      </c>
      <c r="AN1620" s="15" t="str">
        <f>Table13[[#This Row],[Recency Score]]&amp;Table13[[#This Row],[Frequency Score]]&amp;Table13[[#This Row],[Monetary Score]]</f>
        <v>255</v>
      </c>
      <c r="AO1620" s="15" t="str">
        <f>IF(AN1620="555","Champions",
IF(AND(LEFT(AN1620,1)="5", MID(AN1620,2,1)&gt;="3"),"Loyal Customers",
IF(MID(AN1620,2,1)="5","Frequent Buyers",
IF(RIGHT(AN1620,1)="5","Big Spenders",
IF(LEFT(AN1620,1)="4","Potential Loyalists",
IF(LEFT(AN1620,1)="3","Needs Attention",
IF(LEFT(AN1620,1)="2","About to Sleep",
IF(LEFT(AN1620,1)="1","Lost",
IF(LEFT(AN1620,1)&lt;="2","At Risk","Others")))))))))</f>
        <v>Frequent Buyers</v>
      </c>
    </row>
    <row r="1621" spans="1:41" x14ac:dyDescent="0.3">
      <c r="A1621">
        <v>4530</v>
      </c>
      <c r="B1621">
        <v>1948</v>
      </c>
      <c r="C1621" t="s">
        <v>41</v>
      </c>
      <c r="D1621" t="s">
        <v>42</v>
      </c>
      <c r="E1621">
        <v>78427</v>
      </c>
      <c r="F1621">
        <v>0</v>
      </c>
      <c r="G1621">
        <v>0</v>
      </c>
      <c r="H1621" s="1">
        <v>41206</v>
      </c>
      <c r="I1621">
        <v>36</v>
      </c>
      <c r="J1621">
        <v>972</v>
      </c>
      <c r="K1621">
        <v>19</v>
      </c>
      <c r="L1621">
        <v>595</v>
      </c>
      <c r="M1621">
        <v>180</v>
      </c>
      <c r="N1621">
        <v>26</v>
      </c>
      <c r="O1621">
        <v>138</v>
      </c>
      <c r="P1621">
        <v>3</v>
      </c>
      <c r="Q1621">
        <v>3</v>
      </c>
      <c r="R1621">
        <v>7</v>
      </c>
      <c r="S1621">
        <v>10</v>
      </c>
      <c r="T1621">
        <v>3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 t="s">
        <v>39</v>
      </c>
      <c r="AC1621" s="13">
        <f>SUM(Table13[[#This Row],[MntWines]:[MntGoldProds]])</f>
        <v>1930</v>
      </c>
      <c r="AD1621" s="13">
        <f>AVERAGE(Table13[[#This Row],[MntWines]:[MntGoldProds]])</f>
        <v>321.66666666666669</v>
      </c>
      <c r="AG1621">
        <f>SUM(Table13[[#This Row],[NumDealsPurchases]:[NumStorePurchases]])</f>
        <v>23</v>
      </c>
      <c r="AH1621" s="14">
        <f>44232-Table13[[#This Row],[Dt_Customer]]</f>
        <v>3026</v>
      </c>
      <c r="AJ1621" s="13">
        <f>Table13[[#This Row],[NumDealsPurchases]]/Table13[[#This Row],[Total Number of Purchases]]*100</f>
        <v>13.043478260869565</v>
      </c>
      <c r="AK1621">
        <f>6-ROUNDUP(_xlfn.PERCENTRANK.INC(Table13[Recency],Table13[[#This Row],[Recency]])*5, 0)</f>
        <v>4</v>
      </c>
      <c r="AL1621" s="15">
        <f>ROUNDUP(_xlfn.PERCENTRANK.INC(Table13[Total Number of Purchases],Table13[[#This Row],[Total Number of Purchases]])*5,0)</f>
        <v>5</v>
      </c>
      <c r="AM1621" s="15">
        <f>ROUNDUP(_xlfn.PERCENTRANK.INC(Table13[Total Spend],Table13[[#This Row],[Total Spend]])*5,0)</f>
        <v>5</v>
      </c>
      <c r="AN1621" s="15" t="str">
        <f>Table13[[#This Row],[Recency Score]]&amp;Table13[[#This Row],[Frequency Score]]&amp;Table13[[#This Row],[Monetary Score]]</f>
        <v>455</v>
      </c>
      <c r="AO1621" s="15" t="str">
        <f>IF(AN1621="555","Champions",
IF(AND(LEFT(AN1621,1)="5", MID(AN1621,2,1)&gt;="3"),"Loyal Customers",
IF(MID(AN1621,2,1)="5","Frequent Buyers",
IF(RIGHT(AN1621,1)="5","Big Spenders",
IF(LEFT(AN1621,1)="4","Potential Loyalists",
IF(LEFT(AN1621,1)="3","Needs Attention",
IF(LEFT(AN1621,1)="2","About to Sleep",
IF(LEFT(AN1621,1)="1","Lost",
IF(LEFT(AN1621,1)&lt;="2","At Risk","Others")))))))))</f>
        <v>Frequent Buyers</v>
      </c>
    </row>
    <row r="1622" spans="1:41" x14ac:dyDescent="0.3">
      <c r="A1622">
        <v>1272</v>
      </c>
      <c r="B1622">
        <v>1965</v>
      </c>
      <c r="C1622" t="s">
        <v>41</v>
      </c>
      <c r="D1622" t="s">
        <v>31</v>
      </c>
      <c r="E1622">
        <v>55250</v>
      </c>
      <c r="F1622">
        <v>0</v>
      </c>
      <c r="G1622">
        <v>1</v>
      </c>
      <c r="H1622" s="1">
        <v>41203</v>
      </c>
      <c r="I1622">
        <v>49</v>
      </c>
      <c r="J1622">
        <v>664</v>
      </c>
      <c r="K1622">
        <v>58</v>
      </c>
      <c r="L1622">
        <v>83</v>
      </c>
      <c r="M1622">
        <v>32</v>
      </c>
      <c r="N1622">
        <v>0</v>
      </c>
      <c r="O1622">
        <v>66</v>
      </c>
      <c r="P1622">
        <v>4</v>
      </c>
      <c r="Q1622">
        <v>7</v>
      </c>
      <c r="R1622">
        <v>5</v>
      </c>
      <c r="S1622">
        <v>10</v>
      </c>
      <c r="T1622">
        <v>5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 t="s">
        <v>36</v>
      </c>
      <c r="AC1622" s="13">
        <f>SUM(Table13[[#This Row],[MntWines]:[MntGoldProds]])</f>
        <v>903</v>
      </c>
      <c r="AD1622" s="13">
        <f>AVERAGE(Table13[[#This Row],[MntWines]:[MntGoldProds]])</f>
        <v>150.5</v>
      </c>
      <c r="AG1622">
        <f>SUM(Table13[[#This Row],[NumDealsPurchases]:[NumStorePurchases]])</f>
        <v>26</v>
      </c>
      <c r="AH1622" s="14">
        <f>44232-Table13[[#This Row],[Dt_Customer]]</f>
        <v>3029</v>
      </c>
      <c r="AJ1622" s="13">
        <f>Table13[[#This Row],[NumDealsPurchases]]/Table13[[#This Row],[Total Number of Purchases]]*100</f>
        <v>15.384615384615385</v>
      </c>
      <c r="AK1622">
        <f>6-ROUNDUP(_xlfn.PERCENTRANK.INC(Table13[Recency],Table13[[#This Row],[Recency]])*5, 0)</f>
        <v>3</v>
      </c>
      <c r="AL1622" s="15">
        <f>ROUNDUP(_xlfn.PERCENTRANK.INC(Table13[Total Number of Purchases],Table13[[#This Row],[Total Number of Purchases]])*5,0)</f>
        <v>5</v>
      </c>
      <c r="AM1622" s="15">
        <f>ROUNDUP(_xlfn.PERCENTRANK.INC(Table13[Total Spend],Table13[[#This Row],[Total Spend]])*5,0)</f>
        <v>4</v>
      </c>
      <c r="AN1622" s="15" t="str">
        <f>Table13[[#This Row],[Recency Score]]&amp;Table13[[#This Row],[Frequency Score]]&amp;Table13[[#This Row],[Monetary Score]]</f>
        <v>354</v>
      </c>
      <c r="AO1622" s="15" t="str">
        <f>IF(AN1622="555","Champions",
IF(AND(LEFT(AN1622,1)="5", MID(AN1622,2,1)&gt;="3"),"Loyal Customers",
IF(MID(AN1622,2,1)="5","Frequent Buyers",
IF(RIGHT(AN1622,1)="5","Big Spenders",
IF(LEFT(AN1622,1)="4","Potential Loyalists",
IF(LEFT(AN1622,1)="3","Needs Attention",
IF(LEFT(AN1622,1)="2","About to Sleep",
IF(LEFT(AN1622,1)="1","Lost",
IF(LEFT(AN1622,1)&lt;="2","At Risk","Others")))))))))</f>
        <v>Frequent Buyers</v>
      </c>
    </row>
    <row r="1623" spans="1:41" x14ac:dyDescent="0.3">
      <c r="A1623">
        <v>9209</v>
      </c>
      <c r="B1623">
        <v>1971</v>
      </c>
      <c r="C1623" t="s">
        <v>41</v>
      </c>
      <c r="D1623" t="s">
        <v>35</v>
      </c>
      <c r="E1623">
        <v>80573</v>
      </c>
      <c r="F1623">
        <v>0</v>
      </c>
      <c r="G1623">
        <v>0</v>
      </c>
      <c r="H1623" s="1">
        <v>41196</v>
      </c>
      <c r="I1623">
        <v>85</v>
      </c>
      <c r="J1623">
        <v>829</v>
      </c>
      <c r="K1623">
        <v>138</v>
      </c>
      <c r="L1623">
        <v>430</v>
      </c>
      <c r="M1623">
        <v>60</v>
      </c>
      <c r="N1623">
        <v>92</v>
      </c>
      <c r="O1623">
        <v>15</v>
      </c>
      <c r="P1623">
        <v>1</v>
      </c>
      <c r="Q1623">
        <v>4</v>
      </c>
      <c r="R1623">
        <v>6</v>
      </c>
      <c r="S1623">
        <v>13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 t="s">
        <v>43</v>
      </c>
      <c r="AC1623" s="13">
        <f>SUM(Table13[[#This Row],[MntWines]:[MntGoldProds]])</f>
        <v>1564</v>
      </c>
      <c r="AD1623" s="13">
        <f>AVERAGE(Table13[[#This Row],[MntWines]:[MntGoldProds]])</f>
        <v>260.66666666666669</v>
      </c>
      <c r="AG1623">
        <f>SUM(Table13[[#This Row],[NumDealsPurchases]:[NumStorePurchases]])</f>
        <v>24</v>
      </c>
      <c r="AH1623" s="14">
        <f>44232-Table13[[#This Row],[Dt_Customer]]</f>
        <v>3036</v>
      </c>
      <c r="AJ1623" s="13">
        <f>Table13[[#This Row],[NumDealsPurchases]]/Table13[[#This Row],[Total Number of Purchases]]*100</f>
        <v>4.1666666666666661</v>
      </c>
      <c r="AK1623">
        <f>6-ROUNDUP(_xlfn.PERCENTRANK.INC(Table13[Recency],Table13[[#This Row],[Recency]])*5, 0)</f>
        <v>1</v>
      </c>
      <c r="AL1623" s="15">
        <f>ROUNDUP(_xlfn.PERCENTRANK.INC(Table13[Total Number of Purchases],Table13[[#This Row],[Total Number of Purchases]])*5,0)</f>
        <v>5</v>
      </c>
      <c r="AM1623" s="15">
        <f>ROUNDUP(_xlfn.PERCENTRANK.INC(Table13[Total Spend],Table13[[#This Row],[Total Spend]])*5,0)</f>
        <v>5</v>
      </c>
      <c r="AN1623" s="15" t="str">
        <f>Table13[[#This Row],[Recency Score]]&amp;Table13[[#This Row],[Frequency Score]]&amp;Table13[[#This Row],[Monetary Score]]</f>
        <v>155</v>
      </c>
      <c r="AO1623" s="15" t="str">
        <f>IF(AN1623="555","Champions",
IF(AND(LEFT(AN1623,1)="5", MID(AN1623,2,1)&gt;="3"),"Loyal Customers",
IF(MID(AN1623,2,1)="5","Frequent Buyers",
IF(RIGHT(AN1623,1)="5","Big Spenders",
IF(LEFT(AN1623,1)="4","Potential Loyalists",
IF(LEFT(AN1623,1)="3","Needs Attention",
IF(LEFT(AN1623,1)="2","About to Sleep",
IF(LEFT(AN1623,1)="1","Lost",
IF(LEFT(AN1623,1)&lt;="2","At Risk","Others")))))))))</f>
        <v>Frequent Buyers</v>
      </c>
    </row>
    <row r="1624" spans="1:41" x14ac:dyDescent="0.3">
      <c r="A1624">
        <v>6417</v>
      </c>
      <c r="B1624">
        <v>1971</v>
      </c>
      <c r="C1624" t="s">
        <v>41</v>
      </c>
      <c r="D1624" t="s">
        <v>35</v>
      </c>
      <c r="E1624">
        <v>80573</v>
      </c>
      <c r="F1624">
        <v>0</v>
      </c>
      <c r="G1624">
        <v>0</v>
      </c>
      <c r="H1624" s="1">
        <v>41196</v>
      </c>
      <c r="I1624">
        <v>85</v>
      </c>
      <c r="J1624">
        <v>829</v>
      </c>
      <c r="K1624">
        <v>138</v>
      </c>
      <c r="L1624">
        <v>430</v>
      </c>
      <c r="M1624">
        <v>60</v>
      </c>
      <c r="N1624">
        <v>92</v>
      </c>
      <c r="O1624">
        <v>15</v>
      </c>
      <c r="P1624">
        <v>1</v>
      </c>
      <c r="Q1624">
        <v>4</v>
      </c>
      <c r="R1624">
        <v>6</v>
      </c>
      <c r="S1624">
        <v>13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 t="s">
        <v>30</v>
      </c>
      <c r="AC1624" s="13">
        <f>SUM(Table13[[#This Row],[MntWines]:[MntGoldProds]])</f>
        <v>1564</v>
      </c>
      <c r="AD1624" s="13">
        <f>AVERAGE(Table13[[#This Row],[MntWines]:[MntGoldProds]])</f>
        <v>260.66666666666669</v>
      </c>
      <c r="AG1624">
        <f>SUM(Table13[[#This Row],[NumDealsPurchases]:[NumStorePurchases]])</f>
        <v>24</v>
      </c>
      <c r="AH1624" s="14">
        <f>44232-Table13[[#This Row],[Dt_Customer]]</f>
        <v>3036</v>
      </c>
      <c r="AJ1624" s="13">
        <f>Table13[[#This Row],[NumDealsPurchases]]/Table13[[#This Row],[Total Number of Purchases]]*100</f>
        <v>4.1666666666666661</v>
      </c>
      <c r="AK1624">
        <f>6-ROUNDUP(_xlfn.PERCENTRANK.INC(Table13[Recency],Table13[[#This Row],[Recency]])*5, 0)</f>
        <v>1</v>
      </c>
      <c r="AL1624" s="15">
        <f>ROUNDUP(_xlfn.PERCENTRANK.INC(Table13[Total Number of Purchases],Table13[[#This Row],[Total Number of Purchases]])*5,0)</f>
        <v>5</v>
      </c>
      <c r="AM1624" s="15">
        <f>ROUNDUP(_xlfn.PERCENTRANK.INC(Table13[Total Spend],Table13[[#This Row],[Total Spend]])*5,0)</f>
        <v>5</v>
      </c>
      <c r="AN1624" s="15" t="str">
        <f>Table13[[#This Row],[Recency Score]]&amp;Table13[[#This Row],[Frequency Score]]&amp;Table13[[#This Row],[Monetary Score]]</f>
        <v>155</v>
      </c>
      <c r="AO1624" s="15" t="str">
        <f>IF(AN1624="555","Champions",
IF(AND(LEFT(AN1624,1)="5", MID(AN1624,2,1)&gt;="3"),"Loyal Customers",
IF(MID(AN1624,2,1)="5","Frequent Buyers",
IF(RIGHT(AN1624,1)="5","Big Spenders",
IF(LEFT(AN1624,1)="4","Potential Loyalists",
IF(LEFT(AN1624,1)="3","Needs Attention",
IF(LEFT(AN1624,1)="2","About to Sleep",
IF(LEFT(AN1624,1)="1","Lost",
IF(LEFT(AN1624,1)&lt;="2","At Risk","Others")))))))))</f>
        <v>Frequent Buyers</v>
      </c>
    </row>
    <row r="1625" spans="1:41" x14ac:dyDescent="0.3">
      <c r="A1625">
        <v>6977</v>
      </c>
      <c r="B1625">
        <v>1974</v>
      </c>
      <c r="C1625" t="s">
        <v>28</v>
      </c>
      <c r="D1625" t="s">
        <v>35</v>
      </c>
      <c r="E1625">
        <v>75702</v>
      </c>
      <c r="F1625">
        <v>0</v>
      </c>
      <c r="G1625">
        <v>1</v>
      </c>
      <c r="H1625" s="1">
        <v>41196</v>
      </c>
      <c r="I1625">
        <v>87</v>
      </c>
      <c r="J1625">
        <v>1073</v>
      </c>
      <c r="K1625">
        <v>0</v>
      </c>
      <c r="L1625">
        <v>629</v>
      </c>
      <c r="M1625">
        <v>145</v>
      </c>
      <c r="N1625">
        <v>37</v>
      </c>
      <c r="O1625">
        <v>37</v>
      </c>
      <c r="P1625">
        <v>1</v>
      </c>
      <c r="Q1625">
        <v>10</v>
      </c>
      <c r="R1625">
        <v>5</v>
      </c>
      <c r="S1625">
        <v>13</v>
      </c>
      <c r="T1625">
        <v>6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 t="s">
        <v>30</v>
      </c>
      <c r="AC1625" s="13">
        <f>SUM(Table13[[#This Row],[MntWines]:[MntGoldProds]])</f>
        <v>1921</v>
      </c>
      <c r="AD1625" s="13">
        <f>AVERAGE(Table13[[#This Row],[MntWines]:[MntGoldProds]])</f>
        <v>320.16666666666669</v>
      </c>
      <c r="AG1625">
        <f>SUM(Table13[[#This Row],[NumDealsPurchases]:[NumStorePurchases]])</f>
        <v>29</v>
      </c>
      <c r="AH1625" s="14">
        <f>44232-Table13[[#This Row],[Dt_Customer]]</f>
        <v>3036</v>
      </c>
      <c r="AJ1625" s="13">
        <f>Table13[[#This Row],[NumDealsPurchases]]/Table13[[#This Row],[Total Number of Purchases]]*100</f>
        <v>3.4482758620689653</v>
      </c>
      <c r="AK1625">
        <f>6-ROUNDUP(_xlfn.PERCENTRANK.INC(Table13[Recency],Table13[[#This Row],[Recency]])*5, 0)</f>
        <v>1</v>
      </c>
      <c r="AL1625" s="15">
        <f>ROUNDUP(_xlfn.PERCENTRANK.INC(Table13[Total Number of Purchases],Table13[[#This Row],[Total Number of Purchases]])*5,0)</f>
        <v>5</v>
      </c>
      <c r="AM1625" s="15">
        <f>ROUNDUP(_xlfn.PERCENTRANK.INC(Table13[Total Spend],Table13[[#This Row],[Total Spend]])*5,0)</f>
        <v>5</v>
      </c>
      <c r="AN1625" s="15" t="str">
        <f>Table13[[#This Row],[Recency Score]]&amp;Table13[[#This Row],[Frequency Score]]&amp;Table13[[#This Row],[Monetary Score]]</f>
        <v>155</v>
      </c>
      <c r="AO1625" s="15" t="str">
        <f>IF(AN1625="555","Champions",
IF(AND(LEFT(AN1625,1)="5", MID(AN1625,2,1)&gt;="3"),"Loyal Customers",
IF(MID(AN1625,2,1)="5","Frequent Buyers",
IF(RIGHT(AN1625,1)="5","Big Spenders",
IF(LEFT(AN1625,1)="4","Potential Loyalists",
IF(LEFT(AN1625,1)="3","Needs Attention",
IF(LEFT(AN1625,1)="2","About to Sleep",
IF(LEFT(AN1625,1)="1","Lost",
IF(LEFT(AN1625,1)&lt;="2","At Risk","Others")))))))))</f>
        <v>Frequent Buyers</v>
      </c>
    </row>
    <row r="1626" spans="1:41" x14ac:dyDescent="0.3">
      <c r="A1626">
        <v>9645</v>
      </c>
      <c r="B1626">
        <v>1968</v>
      </c>
      <c r="C1626" t="s">
        <v>28</v>
      </c>
      <c r="D1626" t="s">
        <v>33</v>
      </c>
      <c r="E1626">
        <v>64590</v>
      </c>
      <c r="F1626">
        <v>0</v>
      </c>
      <c r="G1626">
        <v>0</v>
      </c>
      <c r="H1626" s="1">
        <v>41196</v>
      </c>
      <c r="I1626">
        <v>98</v>
      </c>
      <c r="J1626">
        <v>920</v>
      </c>
      <c r="K1626">
        <v>138</v>
      </c>
      <c r="L1626">
        <v>168</v>
      </c>
      <c r="M1626">
        <v>36</v>
      </c>
      <c r="N1626">
        <v>46</v>
      </c>
      <c r="O1626">
        <v>30</v>
      </c>
      <c r="P1626">
        <v>1</v>
      </c>
      <c r="Q1626">
        <v>9</v>
      </c>
      <c r="R1626">
        <v>4</v>
      </c>
      <c r="S1626">
        <v>10</v>
      </c>
      <c r="T1626">
        <v>6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 t="s">
        <v>30</v>
      </c>
      <c r="AC1626" s="13">
        <f>SUM(Table13[[#This Row],[MntWines]:[MntGoldProds]])</f>
        <v>1338</v>
      </c>
      <c r="AD1626" s="13">
        <f>AVERAGE(Table13[[#This Row],[MntWines]:[MntGoldProds]])</f>
        <v>223</v>
      </c>
      <c r="AG1626">
        <f>SUM(Table13[[#This Row],[NumDealsPurchases]:[NumStorePurchases]])</f>
        <v>24</v>
      </c>
      <c r="AH1626" s="14">
        <f>44232-Table13[[#This Row],[Dt_Customer]]</f>
        <v>3036</v>
      </c>
      <c r="AJ1626" s="13">
        <f>Table13[[#This Row],[NumDealsPurchases]]/Table13[[#This Row],[Total Number of Purchases]]*100</f>
        <v>4.1666666666666661</v>
      </c>
      <c r="AK1626">
        <f>6-ROUNDUP(_xlfn.PERCENTRANK.INC(Table13[Recency],Table13[[#This Row],[Recency]])*5, 0)</f>
        <v>1</v>
      </c>
      <c r="AL1626" s="15">
        <f>ROUNDUP(_xlfn.PERCENTRANK.INC(Table13[Total Number of Purchases],Table13[[#This Row],[Total Number of Purchases]])*5,0)</f>
        <v>5</v>
      </c>
      <c r="AM1626" s="15">
        <f>ROUNDUP(_xlfn.PERCENTRANK.INC(Table13[Total Spend],Table13[[#This Row],[Total Spend]])*5,0)</f>
        <v>5</v>
      </c>
      <c r="AN1626" s="15" t="str">
        <f>Table13[[#This Row],[Recency Score]]&amp;Table13[[#This Row],[Frequency Score]]&amp;Table13[[#This Row],[Monetary Score]]</f>
        <v>155</v>
      </c>
      <c r="AO1626" s="15" t="str">
        <f>IF(AN1626="555","Champions",
IF(AND(LEFT(AN1626,1)="5", MID(AN1626,2,1)&gt;="3"),"Loyal Customers",
IF(MID(AN1626,2,1)="5","Frequent Buyers",
IF(RIGHT(AN1626,1)="5","Big Spenders",
IF(LEFT(AN1626,1)="4","Potential Loyalists",
IF(LEFT(AN1626,1)="3","Needs Attention",
IF(LEFT(AN1626,1)="2","About to Sleep",
IF(LEFT(AN1626,1)="1","Lost",
IF(LEFT(AN1626,1)&lt;="2","At Risk","Others")))))))))</f>
        <v>Frequent Buyers</v>
      </c>
    </row>
    <row r="1627" spans="1:41" x14ac:dyDescent="0.3">
      <c r="A1627">
        <v>3933</v>
      </c>
      <c r="B1627">
        <v>1980</v>
      </c>
      <c r="C1627" t="s">
        <v>28</v>
      </c>
      <c r="D1627" t="s">
        <v>35</v>
      </c>
      <c r="E1627">
        <v>44010</v>
      </c>
      <c r="F1627">
        <v>1</v>
      </c>
      <c r="G1627">
        <v>0</v>
      </c>
      <c r="H1627" s="1">
        <v>41195</v>
      </c>
      <c r="I1627">
        <v>46</v>
      </c>
      <c r="J1627">
        <v>186</v>
      </c>
      <c r="K1627">
        <v>36</v>
      </c>
      <c r="L1627">
        <v>234</v>
      </c>
      <c r="M1627">
        <v>86</v>
      </c>
      <c r="N1627">
        <v>72</v>
      </c>
      <c r="O1627">
        <v>48</v>
      </c>
      <c r="P1627">
        <v>6</v>
      </c>
      <c r="Q1627">
        <v>10</v>
      </c>
      <c r="R1627">
        <v>2</v>
      </c>
      <c r="S1627">
        <v>6</v>
      </c>
      <c r="T1627">
        <v>9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 t="s">
        <v>43</v>
      </c>
      <c r="AC1627" s="13">
        <f>SUM(Table13[[#This Row],[MntWines]:[MntGoldProds]])</f>
        <v>662</v>
      </c>
      <c r="AD1627" s="13">
        <f>AVERAGE(Table13[[#This Row],[MntWines]:[MntGoldProds]])</f>
        <v>110.33333333333333</v>
      </c>
      <c r="AG1627">
        <f>SUM(Table13[[#This Row],[NumDealsPurchases]:[NumStorePurchases]])</f>
        <v>24</v>
      </c>
      <c r="AH1627" s="14">
        <f>44232-Table13[[#This Row],[Dt_Customer]]</f>
        <v>3037</v>
      </c>
      <c r="AJ1627" s="13">
        <f>Table13[[#This Row],[NumDealsPurchases]]/Table13[[#This Row],[Total Number of Purchases]]*100</f>
        <v>25</v>
      </c>
      <c r="AK1627">
        <f>6-ROUNDUP(_xlfn.PERCENTRANK.INC(Table13[Recency],Table13[[#This Row],[Recency]])*5, 0)</f>
        <v>3</v>
      </c>
      <c r="AL1627" s="15">
        <f>ROUNDUP(_xlfn.PERCENTRANK.INC(Table13[Total Number of Purchases],Table13[[#This Row],[Total Number of Purchases]])*5,0)</f>
        <v>5</v>
      </c>
      <c r="AM1627" s="15">
        <f>ROUNDUP(_xlfn.PERCENTRANK.INC(Table13[Total Spend],Table13[[#This Row],[Total Spend]])*5,0)</f>
        <v>4</v>
      </c>
      <c r="AN1627" s="15" t="str">
        <f>Table13[[#This Row],[Recency Score]]&amp;Table13[[#This Row],[Frequency Score]]&amp;Table13[[#This Row],[Monetary Score]]</f>
        <v>354</v>
      </c>
      <c r="AO1627" s="15" t="str">
        <f>IF(AN1627="555","Champions",
IF(AND(LEFT(AN1627,1)="5", MID(AN1627,2,1)&gt;="3"),"Loyal Customers",
IF(MID(AN1627,2,1)="5","Frequent Buyers",
IF(RIGHT(AN1627,1)="5","Big Spenders",
IF(LEFT(AN1627,1)="4","Potential Loyalists",
IF(LEFT(AN1627,1)="3","Needs Attention",
IF(LEFT(AN1627,1)="2","About to Sleep",
IF(LEFT(AN1627,1)="1","Lost",
IF(LEFT(AN1627,1)&lt;="2","At Risk","Others")))))))))</f>
        <v>Frequent Buyers</v>
      </c>
    </row>
    <row r="1628" spans="1:41" x14ac:dyDescent="0.3">
      <c r="A1628">
        <v>6613</v>
      </c>
      <c r="B1628">
        <v>1970</v>
      </c>
      <c r="C1628" t="s">
        <v>41</v>
      </c>
      <c r="D1628" t="s">
        <v>33</v>
      </c>
      <c r="E1628">
        <v>44511</v>
      </c>
      <c r="F1628">
        <v>1</v>
      </c>
      <c r="G1628">
        <v>0</v>
      </c>
      <c r="H1628" s="1">
        <v>41194</v>
      </c>
      <c r="I1628">
        <v>39</v>
      </c>
      <c r="J1628">
        <v>513</v>
      </c>
      <c r="K1628">
        <v>7</v>
      </c>
      <c r="L1628">
        <v>133</v>
      </c>
      <c r="M1628">
        <v>46</v>
      </c>
      <c r="N1628">
        <v>14</v>
      </c>
      <c r="O1628">
        <v>14</v>
      </c>
      <c r="P1628">
        <v>6</v>
      </c>
      <c r="Q1628">
        <v>8</v>
      </c>
      <c r="R1628">
        <v>4</v>
      </c>
      <c r="S1628">
        <v>8</v>
      </c>
      <c r="T1628">
        <v>8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 t="s">
        <v>36</v>
      </c>
      <c r="AC1628" s="13">
        <f>SUM(Table13[[#This Row],[MntWines]:[MntGoldProds]])</f>
        <v>727</v>
      </c>
      <c r="AD1628" s="13">
        <f>AVERAGE(Table13[[#This Row],[MntWines]:[MntGoldProds]])</f>
        <v>121.16666666666667</v>
      </c>
      <c r="AG1628">
        <f>SUM(Table13[[#This Row],[NumDealsPurchases]:[NumStorePurchases]])</f>
        <v>26</v>
      </c>
      <c r="AH1628" s="14">
        <f>44232-Table13[[#This Row],[Dt_Customer]]</f>
        <v>3038</v>
      </c>
      <c r="AJ1628" s="13">
        <f>Table13[[#This Row],[NumDealsPurchases]]/Table13[[#This Row],[Total Number of Purchases]]*100</f>
        <v>23.076923076923077</v>
      </c>
      <c r="AK1628">
        <f>6-ROUNDUP(_xlfn.PERCENTRANK.INC(Table13[Recency],Table13[[#This Row],[Recency]])*5, 0)</f>
        <v>4</v>
      </c>
      <c r="AL1628" s="15">
        <f>ROUNDUP(_xlfn.PERCENTRANK.INC(Table13[Total Number of Purchases],Table13[[#This Row],[Total Number of Purchases]])*5,0)</f>
        <v>5</v>
      </c>
      <c r="AM1628" s="15">
        <f>ROUNDUP(_xlfn.PERCENTRANK.INC(Table13[Total Spend],Table13[[#This Row],[Total Spend]])*5,0)</f>
        <v>4</v>
      </c>
      <c r="AN1628" s="15" t="str">
        <f>Table13[[#This Row],[Recency Score]]&amp;Table13[[#This Row],[Frequency Score]]&amp;Table13[[#This Row],[Monetary Score]]</f>
        <v>454</v>
      </c>
      <c r="AO1628" s="15" t="str">
        <f>IF(AN1628="555","Champions",
IF(AND(LEFT(AN1628,1)="5", MID(AN1628,2,1)&gt;="3"),"Loyal Customers",
IF(MID(AN1628,2,1)="5","Frequent Buyers",
IF(RIGHT(AN1628,1)="5","Big Spenders",
IF(LEFT(AN1628,1)="4","Potential Loyalists",
IF(LEFT(AN1628,1)="3","Needs Attention",
IF(LEFT(AN1628,1)="2","About to Sleep",
IF(LEFT(AN1628,1)="1","Lost",
IF(LEFT(AN1628,1)&lt;="2","At Risk","Others")))))))))</f>
        <v>Frequent Buyers</v>
      </c>
    </row>
    <row r="1629" spans="1:41" x14ac:dyDescent="0.3">
      <c r="A1629">
        <v>5667</v>
      </c>
      <c r="B1629">
        <v>1964</v>
      </c>
      <c r="C1629" t="s">
        <v>37</v>
      </c>
      <c r="D1629" t="s">
        <v>33</v>
      </c>
      <c r="E1629">
        <v>60896</v>
      </c>
      <c r="F1629">
        <v>0</v>
      </c>
      <c r="G1629">
        <v>1</v>
      </c>
      <c r="H1629" s="1">
        <v>41193</v>
      </c>
      <c r="I1629">
        <v>90</v>
      </c>
      <c r="J1629">
        <v>1013</v>
      </c>
      <c r="K1629">
        <v>30</v>
      </c>
      <c r="L1629">
        <v>399</v>
      </c>
      <c r="M1629">
        <v>60</v>
      </c>
      <c r="N1629">
        <v>46</v>
      </c>
      <c r="O1629">
        <v>153</v>
      </c>
      <c r="P1629">
        <v>3</v>
      </c>
      <c r="Q1629">
        <v>9</v>
      </c>
      <c r="R1629">
        <v>10</v>
      </c>
      <c r="S1629">
        <v>4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 t="s">
        <v>32</v>
      </c>
      <c r="AC1629" s="13">
        <f>SUM(Table13[[#This Row],[MntWines]:[MntGoldProds]])</f>
        <v>1701</v>
      </c>
      <c r="AD1629" s="13">
        <f>AVERAGE(Table13[[#This Row],[MntWines]:[MntGoldProds]])</f>
        <v>283.5</v>
      </c>
      <c r="AG1629">
        <f>SUM(Table13[[#This Row],[NumDealsPurchases]:[NumStorePurchases]])</f>
        <v>26</v>
      </c>
      <c r="AH1629" s="14">
        <f>44232-Table13[[#This Row],[Dt_Customer]]</f>
        <v>3039</v>
      </c>
      <c r="AJ1629" s="13">
        <f>Table13[[#This Row],[NumDealsPurchases]]/Table13[[#This Row],[Total Number of Purchases]]*100</f>
        <v>11.538461538461538</v>
      </c>
      <c r="AK1629">
        <f>6-ROUNDUP(_xlfn.PERCENTRANK.INC(Table13[Recency],Table13[[#This Row],[Recency]])*5, 0)</f>
        <v>1</v>
      </c>
      <c r="AL1629" s="15">
        <f>ROUNDUP(_xlfn.PERCENTRANK.INC(Table13[Total Number of Purchases],Table13[[#This Row],[Total Number of Purchases]])*5,0)</f>
        <v>5</v>
      </c>
      <c r="AM1629" s="15">
        <f>ROUNDUP(_xlfn.PERCENTRANK.INC(Table13[Total Spend],Table13[[#This Row],[Total Spend]])*5,0)</f>
        <v>5</v>
      </c>
      <c r="AN1629" s="15" t="str">
        <f>Table13[[#This Row],[Recency Score]]&amp;Table13[[#This Row],[Frequency Score]]&amp;Table13[[#This Row],[Monetary Score]]</f>
        <v>155</v>
      </c>
      <c r="AO1629" s="15" t="str">
        <f>IF(AN1629="555","Champions",
IF(AND(LEFT(AN1629,1)="5", MID(AN1629,2,1)&gt;="3"),"Loyal Customers",
IF(MID(AN1629,2,1)="5","Frequent Buyers",
IF(RIGHT(AN1629,1)="5","Big Spenders",
IF(LEFT(AN1629,1)="4","Potential Loyalists",
IF(LEFT(AN1629,1)="3","Needs Attention",
IF(LEFT(AN1629,1)="2","About to Sleep",
IF(LEFT(AN1629,1)="1","Lost",
IF(LEFT(AN1629,1)&lt;="2","At Risk","Others")))))))))</f>
        <v>Frequent Buyers</v>
      </c>
    </row>
    <row r="1630" spans="1:41" x14ac:dyDescent="0.3">
      <c r="A1630">
        <v>7055</v>
      </c>
      <c r="B1630">
        <v>1952</v>
      </c>
      <c r="C1630" t="s">
        <v>37</v>
      </c>
      <c r="D1630" t="s">
        <v>35</v>
      </c>
      <c r="E1630">
        <v>61010</v>
      </c>
      <c r="F1630">
        <v>0</v>
      </c>
      <c r="G1630">
        <v>1</v>
      </c>
      <c r="H1630" s="1">
        <v>41191</v>
      </c>
      <c r="I1630">
        <v>57</v>
      </c>
      <c r="J1630">
        <v>888</v>
      </c>
      <c r="K1630">
        <v>0</v>
      </c>
      <c r="L1630">
        <v>57</v>
      </c>
      <c r="M1630">
        <v>0</v>
      </c>
      <c r="N1630">
        <v>0</v>
      </c>
      <c r="O1630">
        <v>76</v>
      </c>
      <c r="P1630">
        <v>2</v>
      </c>
      <c r="Q1630">
        <v>8</v>
      </c>
      <c r="R1630">
        <v>5</v>
      </c>
      <c r="S1630">
        <v>11</v>
      </c>
      <c r="T1630">
        <v>5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 t="s">
        <v>32</v>
      </c>
      <c r="AC1630" s="13">
        <f>SUM(Table13[[#This Row],[MntWines]:[MntGoldProds]])</f>
        <v>1021</v>
      </c>
      <c r="AD1630" s="13">
        <f>AVERAGE(Table13[[#This Row],[MntWines]:[MntGoldProds]])</f>
        <v>170.16666666666666</v>
      </c>
      <c r="AG1630">
        <f>SUM(Table13[[#This Row],[NumDealsPurchases]:[NumStorePurchases]])</f>
        <v>26</v>
      </c>
      <c r="AH1630" s="14">
        <f>44232-Table13[[#This Row],[Dt_Customer]]</f>
        <v>3041</v>
      </c>
      <c r="AJ1630" s="13">
        <f>Table13[[#This Row],[NumDealsPurchases]]/Table13[[#This Row],[Total Number of Purchases]]*100</f>
        <v>7.6923076923076925</v>
      </c>
      <c r="AK1630">
        <f>6-ROUNDUP(_xlfn.PERCENTRANK.INC(Table13[Recency],Table13[[#This Row],[Recency]])*5, 0)</f>
        <v>3</v>
      </c>
      <c r="AL1630" s="15">
        <f>ROUNDUP(_xlfn.PERCENTRANK.INC(Table13[Total Number of Purchases],Table13[[#This Row],[Total Number of Purchases]])*5,0)</f>
        <v>5</v>
      </c>
      <c r="AM1630" s="15">
        <f>ROUNDUP(_xlfn.PERCENTRANK.INC(Table13[Total Spend],Table13[[#This Row],[Total Spend]])*5,0)</f>
        <v>4</v>
      </c>
      <c r="AN1630" s="15" t="str">
        <f>Table13[[#This Row],[Recency Score]]&amp;Table13[[#This Row],[Frequency Score]]&amp;Table13[[#This Row],[Monetary Score]]</f>
        <v>354</v>
      </c>
      <c r="AO1630" s="15" t="str">
        <f>IF(AN1630="555","Champions",
IF(AND(LEFT(AN1630,1)="5", MID(AN1630,2,1)&gt;="3"),"Loyal Customers",
IF(MID(AN1630,2,1)="5","Frequent Buyers",
IF(RIGHT(AN1630,1)="5","Big Spenders",
IF(LEFT(AN1630,1)="4","Potential Loyalists",
IF(LEFT(AN1630,1)="3","Needs Attention",
IF(LEFT(AN1630,1)="2","About to Sleep",
IF(LEFT(AN1630,1)="1","Lost",
IF(LEFT(AN1630,1)&lt;="2","At Risk","Others")))))))))</f>
        <v>Frequent Buyers</v>
      </c>
    </row>
    <row r="1631" spans="1:41" x14ac:dyDescent="0.3">
      <c r="A1631">
        <v>7441</v>
      </c>
      <c r="B1631">
        <v>1973</v>
      </c>
      <c r="C1631" t="s">
        <v>28</v>
      </c>
      <c r="D1631" t="s">
        <v>29</v>
      </c>
      <c r="E1631">
        <v>71128</v>
      </c>
      <c r="F1631">
        <v>1</v>
      </c>
      <c r="G1631">
        <v>0</v>
      </c>
      <c r="H1631" s="1">
        <v>41188</v>
      </c>
      <c r="I1631">
        <v>80</v>
      </c>
      <c r="J1631">
        <v>958</v>
      </c>
      <c r="K1631">
        <v>159</v>
      </c>
      <c r="L1631">
        <v>447</v>
      </c>
      <c r="M1631">
        <v>20</v>
      </c>
      <c r="N1631">
        <v>0</v>
      </c>
      <c r="O1631">
        <v>31</v>
      </c>
      <c r="P1631">
        <v>3</v>
      </c>
      <c r="Q1631">
        <v>2</v>
      </c>
      <c r="R1631">
        <v>10</v>
      </c>
      <c r="S1631">
        <v>12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t="s">
        <v>34</v>
      </c>
      <c r="AC1631" s="13">
        <f>SUM(Table13[[#This Row],[MntWines]:[MntGoldProds]])</f>
        <v>1615</v>
      </c>
      <c r="AD1631" s="13">
        <f>AVERAGE(Table13[[#This Row],[MntWines]:[MntGoldProds]])</f>
        <v>269.16666666666669</v>
      </c>
      <c r="AG1631">
        <f>SUM(Table13[[#This Row],[NumDealsPurchases]:[NumStorePurchases]])</f>
        <v>27</v>
      </c>
      <c r="AH1631" s="14">
        <f>44232-Table13[[#This Row],[Dt_Customer]]</f>
        <v>3044</v>
      </c>
      <c r="AJ1631" s="13">
        <f>Table13[[#This Row],[NumDealsPurchases]]/Table13[[#This Row],[Total Number of Purchases]]*100</f>
        <v>11.111111111111111</v>
      </c>
      <c r="AK1631">
        <f>6-ROUNDUP(_xlfn.PERCENTRANK.INC(Table13[Recency],Table13[[#This Row],[Recency]])*5, 0)</f>
        <v>2</v>
      </c>
      <c r="AL1631" s="15">
        <f>ROUNDUP(_xlfn.PERCENTRANK.INC(Table13[Total Number of Purchases],Table13[[#This Row],[Total Number of Purchases]])*5,0)</f>
        <v>5</v>
      </c>
      <c r="AM1631" s="15">
        <f>ROUNDUP(_xlfn.PERCENTRANK.INC(Table13[Total Spend],Table13[[#This Row],[Total Spend]])*5,0)</f>
        <v>5</v>
      </c>
      <c r="AN1631" s="15" t="str">
        <f>Table13[[#This Row],[Recency Score]]&amp;Table13[[#This Row],[Frequency Score]]&amp;Table13[[#This Row],[Monetary Score]]</f>
        <v>255</v>
      </c>
      <c r="AO1631" s="15" t="str">
        <f>IF(AN1631="555","Champions",
IF(AND(LEFT(AN1631,1)="5", MID(AN1631,2,1)&gt;="3"),"Loyal Customers",
IF(MID(AN1631,2,1)="5","Frequent Buyers",
IF(RIGHT(AN1631,1)="5","Big Spenders",
IF(LEFT(AN1631,1)="4","Potential Loyalists",
IF(LEFT(AN1631,1)="3","Needs Attention",
IF(LEFT(AN1631,1)="2","About to Sleep",
IF(LEFT(AN1631,1)="1","Lost",
IF(LEFT(AN1631,1)&lt;="2","At Risk","Others")))))))))</f>
        <v>Frequent Buyers</v>
      </c>
    </row>
    <row r="1632" spans="1:41" x14ac:dyDescent="0.3">
      <c r="A1632">
        <v>6202</v>
      </c>
      <c r="B1632">
        <v>1960</v>
      </c>
      <c r="C1632" t="s">
        <v>28</v>
      </c>
      <c r="D1632" t="s">
        <v>35</v>
      </c>
      <c r="E1632">
        <v>63381</v>
      </c>
      <c r="F1632">
        <v>0</v>
      </c>
      <c r="G1632">
        <v>1</v>
      </c>
      <c r="H1632" s="1">
        <v>41187</v>
      </c>
      <c r="I1632">
        <v>78</v>
      </c>
      <c r="J1632">
        <v>571</v>
      </c>
      <c r="K1632">
        <v>50</v>
      </c>
      <c r="L1632">
        <v>142</v>
      </c>
      <c r="M1632">
        <v>33</v>
      </c>
      <c r="N1632">
        <v>50</v>
      </c>
      <c r="O1632">
        <v>159</v>
      </c>
      <c r="P1632">
        <v>4</v>
      </c>
      <c r="Q1632">
        <v>4</v>
      </c>
      <c r="R1632">
        <v>5</v>
      </c>
      <c r="S1632">
        <v>13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 t="s">
        <v>30</v>
      </c>
      <c r="AC1632" s="13">
        <f>SUM(Table13[[#This Row],[MntWines]:[MntGoldProds]])</f>
        <v>1005</v>
      </c>
      <c r="AD1632" s="13">
        <f>AVERAGE(Table13[[#This Row],[MntWines]:[MntGoldProds]])</f>
        <v>167.5</v>
      </c>
      <c r="AG1632">
        <f>SUM(Table13[[#This Row],[NumDealsPurchases]:[NumStorePurchases]])</f>
        <v>26</v>
      </c>
      <c r="AH1632" s="14">
        <f>44232-Table13[[#This Row],[Dt_Customer]]</f>
        <v>3045</v>
      </c>
      <c r="AJ1632" s="13">
        <f>Table13[[#This Row],[NumDealsPurchases]]/Table13[[#This Row],[Total Number of Purchases]]*100</f>
        <v>15.384615384615385</v>
      </c>
      <c r="AK1632">
        <f>6-ROUNDUP(_xlfn.PERCENTRANK.INC(Table13[Recency],Table13[[#This Row],[Recency]])*5, 0)</f>
        <v>2</v>
      </c>
      <c r="AL1632" s="15">
        <f>ROUNDUP(_xlfn.PERCENTRANK.INC(Table13[Total Number of Purchases],Table13[[#This Row],[Total Number of Purchases]])*5,0)</f>
        <v>5</v>
      </c>
      <c r="AM1632" s="15">
        <f>ROUNDUP(_xlfn.PERCENTRANK.INC(Table13[Total Spend],Table13[[#This Row],[Total Spend]])*5,0)</f>
        <v>4</v>
      </c>
      <c r="AN1632" s="15" t="str">
        <f>Table13[[#This Row],[Recency Score]]&amp;Table13[[#This Row],[Frequency Score]]&amp;Table13[[#This Row],[Monetary Score]]</f>
        <v>254</v>
      </c>
      <c r="AO1632" s="15" t="str">
        <f>IF(AN1632="555","Champions",
IF(AND(LEFT(AN1632,1)="5", MID(AN1632,2,1)&gt;="3"),"Loyal Customers",
IF(MID(AN1632,2,1)="5","Frequent Buyers",
IF(RIGHT(AN1632,1)="5","Big Spenders",
IF(LEFT(AN1632,1)="4","Potential Loyalists",
IF(LEFT(AN1632,1)="3","Needs Attention",
IF(LEFT(AN1632,1)="2","About to Sleep",
IF(LEFT(AN1632,1)="1","Lost",
IF(LEFT(AN1632,1)&lt;="2","At Risk","Others")))))))))</f>
        <v>Frequent Buyers</v>
      </c>
    </row>
    <row r="1633" spans="1:41" x14ac:dyDescent="0.3">
      <c r="A1633">
        <v>3856</v>
      </c>
      <c r="B1633">
        <v>1960</v>
      </c>
      <c r="C1633" t="s">
        <v>28</v>
      </c>
      <c r="D1633" t="s">
        <v>35</v>
      </c>
      <c r="E1633">
        <v>63381</v>
      </c>
      <c r="F1633">
        <v>0</v>
      </c>
      <c r="G1633">
        <v>1</v>
      </c>
      <c r="H1633" s="1">
        <v>41187</v>
      </c>
      <c r="I1633">
        <v>78</v>
      </c>
      <c r="J1633">
        <v>571</v>
      </c>
      <c r="K1633">
        <v>50</v>
      </c>
      <c r="L1633">
        <v>142</v>
      </c>
      <c r="M1633">
        <v>33</v>
      </c>
      <c r="N1633">
        <v>50</v>
      </c>
      <c r="O1633">
        <v>159</v>
      </c>
      <c r="P1633">
        <v>4</v>
      </c>
      <c r="Q1633">
        <v>4</v>
      </c>
      <c r="R1633">
        <v>5</v>
      </c>
      <c r="S1633">
        <v>13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 t="s">
        <v>30</v>
      </c>
      <c r="AC1633" s="13">
        <f>SUM(Table13[[#This Row],[MntWines]:[MntGoldProds]])</f>
        <v>1005</v>
      </c>
      <c r="AD1633" s="13">
        <f>AVERAGE(Table13[[#This Row],[MntWines]:[MntGoldProds]])</f>
        <v>167.5</v>
      </c>
      <c r="AG1633">
        <f>SUM(Table13[[#This Row],[NumDealsPurchases]:[NumStorePurchases]])</f>
        <v>26</v>
      </c>
      <c r="AH1633" s="14">
        <f>44232-Table13[[#This Row],[Dt_Customer]]</f>
        <v>3045</v>
      </c>
      <c r="AJ1633" s="13">
        <f>Table13[[#This Row],[NumDealsPurchases]]/Table13[[#This Row],[Total Number of Purchases]]*100</f>
        <v>15.384615384615385</v>
      </c>
      <c r="AK1633">
        <f>6-ROUNDUP(_xlfn.PERCENTRANK.INC(Table13[Recency],Table13[[#This Row],[Recency]])*5, 0)</f>
        <v>2</v>
      </c>
      <c r="AL1633" s="15">
        <f>ROUNDUP(_xlfn.PERCENTRANK.INC(Table13[Total Number of Purchases],Table13[[#This Row],[Total Number of Purchases]])*5,0)</f>
        <v>5</v>
      </c>
      <c r="AM1633" s="15">
        <f>ROUNDUP(_xlfn.PERCENTRANK.INC(Table13[Total Spend],Table13[[#This Row],[Total Spend]])*5,0)</f>
        <v>4</v>
      </c>
      <c r="AN1633" s="15" t="str">
        <f>Table13[[#This Row],[Recency Score]]&amp;Table13[[#This Row],[Frequency Score]]&amp;Table13[[#This Row],[Monetary Score]]</f>
        <v>254</v>
      </c>
      <c r="AO1633" s="15" t="str">
        <f>IF(AN1633="555","Champions",
IF(AND(LEFT(AN1633,1)="5", MID(AN1633,2,1)&gt;="3"),"Loyal Customers",
IF(MID(AN1633,2,1)="5","Frequent Buyers",
IF(RIGHT(AN1633,1)="5","Big Spenders",
IF(LEFT(AN1633,1)="4","Potential Loyalists",
IF(LEFT(AN1633,1)="3","Needs Attention",
IF(LEFT(AN1633,1)="2","About to Sleep",
IF(LEFT(AN1633,1)="1","Lost",
IF(LEFT(AN1633,1)&lt;="2","At Risk","Others")))))))))</f>
        <v>Frequent Buyers</v>
      </c>
    </row>
    <row r="1634" spans="1:41" x14ac:dyDescent="0.3">
      <c r="A1634">
        <v>4786</v>
      </c>
      <c r="B1634">
        <v>1977</v>
      </c>
      <c r="C1634" t="s">
        <v>28</v>
      </c>
      <c r="D1634" t="s">
        <v>33</v>
      </c>
      <c r="E1634">
        <v>75330</v>
      </c>
      <c r="F1634">
        <v>1</v>
      </c>
      <c r="G1634">
        <v>1</v>
      </c>
      <c r="H1634" s="1">
        <v>41186</v>
      </c>
      <c r="I1634">
        <v>94</v>
      </c>
      <c r="J1634">
        <v>555</v>
      </c>
      <c r="K1634">
        <v>82</v>
      </c>
      <c r="L1634">
        <v>257</v>
      </c>
      <c r="M1634">
        <v>93</v>
      </c>
      <c r="N1634">
        <v>61</v>
      </c>
      <c r="O1634">
        <v>61</v>
      </c>
      <c r="P1634">
        <v>4</v>
      </c>
      <c r="Q1634">
        <v>10</v>
      </c>
      <c r="R1634">
        <v>3</v>
      </c>
      <c r="S1634">
        <v>12</v>
      </c>
      <c r="T1634">
        <v>6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 t="s">
        <v>34</v>
      </c>
      <c r="AC1634" s="13">
        <f>SUM(Table13[[#This Row],[MntWines]:[MntGoldProds]])</f>
        <v>1109</v>
      </c>
      <c r="AD1634" s="13">
        <f>AVERAGE(Table13[[#This Row],[MntWines]:[MntGoldProds]])</f>
        <v>184.83333333333334</v>
      </c>
      <c r="AG1634">
        <f>SUM(Table13[[#This Row],[NumDealsPurchases]:[NumStorePurchases]])</f>
        <v>29</v>
      </c>
      <c r="AH1634" s="14">
        <f>44232-Table13[[#This Row],[Dt_Customer]]</f>
        <v>3046</v>
      </c>
      <c r="AJ1634" s="13">
        <f>Table13[[#This Row],[NumDealsPurchases]]/Table13[[#This Row],[Total Number of Purchases]]*100</f>
        <v>13.793103448275861</v>
      </c>
      <c r="AK1634">
        <f>6-ROUNDUP(_xlfn.PERCENTRANK.INC(Table13[Recency],Table13[[#This Row],[Recency]])*5, 0)</f>
        <v>1</v>
      </c>
      <c r="AL1634" s="15">
        <f>ROUNDUP(_xlfn.PERCENTRANK.INC(Table13[Total Number of Purchases],Table13[[#This Row],[Total Number of Purchases]])*5,0)</f>
        <v>5</v>
      </c>
      <c r="AM1634" s="15">
        <f>ROUNDUP(_xlfn.PERCENTRANK.INC(Table13[Total Spend],Table13[[#This Row],[Total Spend]])*5,0)</f>
        <v>4</v>
      </c>
      <c r="AN1634" s="15" t="str">
        <f>Table13[[#This Row],[Recency Score]]&amp;Table13[[#This Row],[Frequency Score]]&amp;Table13[[#This Row],[Monetary Score]]</f>
        <v>154</v>
      </c>
      <c r="AO1634" s="15" t="str">
        <f>IF(AN1634="555","Champions",
IF(AND(LEFT(AN1634,1)="5", MID(AN1634,2,1)&gt;="3"),"Loyal Customers",
IF(MID(AN1634,2,1)="5","Frequent Buyers",
IF(RIGHT(AN1634,1)="5","Big Spenders",
IF(LEFT(AN1634,1)="4","Potential Loyalists",
IF(LEFT(AN1634,1)="3","Needs Attention",
IF(LEFT(AN1634,1)="2","About to Sleep",
IF(LEFT(AN1634,1)="1","Lost",
IF(LEFT(AN1634,1)&lt;="2","At Risk","Others")))))))))</f>
        <v>Frequent Buyers</v>
      </c>
    </row>
    <row r="1635" spans="1:41" x14ac:dyDescent="0.3">
      <c r="A1635">
        <v>1907</v>
      </c>
      <c r="B1635">
        <v>1950</v>
      </c>
      <c r="C1635" t="s">
        <v>41</v>
      </c>
      <c r="D1635" t="s">
        <v>29</v>
      </c>
      <c r="E1635">
        <v>63120</v>
      </c>
      <c r="F1635">
        <v>0</v>
      </c>
      <c r="G1635">
        <v>1</v>
      </c>
      <c r="H1635" s="1">
        <v>41180</v>
      </c>
      <c r="I1635">
        <v>53</v>
      </c>
      <c r="J1635">
        <v>965</v>
      </c>
      <c r="K1635">
        <v>69</v>
      </c>
      <c r="L1635">
        <v>279</v>
      </c>
      <c r="M1635">
        <v>54</v>
      </c>
      <c r="N1635">
        <v>41</v>
      </c>
      <c r="O1635">
        <v>69</v>
      </c>
      <c r="P1635">
        <v>5</v>
      </c>
      <c r="Q1635">
        <v>8</v>
      </c>
      <c r="R1635">
        <v>4</v>
      </c>
      <c r="S1635">
        <v>9</v>
      </c>
      <c r="T1635">
        <v>7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 t="s">
        <v>30</v>
      </c>
      <c r="AC1635" s="13">
        <f>SUM(Table13[[#This Row],[MntWines]:[MntGoldProds]])</f>
        <v>1477</v>
      </c>
      <c r="AD1635" s="13">
        <f>AVERAGE(Table13[[#This Row],[MntWines]:[MntGoldProds]])</f>
        <v>246.16666666666666</v>
      </c>
      <c r="AG1635">
        <f>SUM(Table13[[#This Row],[NumDealsPurchases]:[NumStorePurchases]])</f>
        <v>26</v>
      </c>
      <c r="AH1635" s="14">
        <f>44232-Table13[[#This Row],[Dt_Customer]]</f>
        <v>3052</v>
      </c>
      <c r="AJ1635" s="13">
        <f>Table13[[#This Row],[NumDealsPurchases]]/Table13[[#This Row],[Total Number of Purchases]]*100</f>
        <v>19.230769230769234</v>
      </c>
      <c r="AK1635">
        <f>6-ROUNDUP(_xlfn.PERCENTRANK.INC(Table13[Recency],Table13[[#This Row],[Recency]])*5, 0)</f>
        <v>3</v>
      </c>
      <c r="AL1635" s="15">
        <f>ROUNDUP(_xlfn.PERCENTRANK.INC(Table13[Total Number of Purchases],Table13[[#This Row],[Total Number of Purchases]])*5,0)</f>
        <v>5</v>
      </c>
      <c r="AM1635" s="15">
        <f>ROUNDUP(_xlfn.PERCENTRANK.INC(Table13[Total Spend],Table13[[#This Row],[Total Spend]])*5,0)</f>
        <v>5</v>
      </c>
      <c r="AN1635" s="15" t="str">
        <f>Table13[[#This Row],[Recency Score]]&amp;Table13[[#This Row],[Frequency Score]]&amp;Table13[[#This Row],[Monetary Score]]</f>
        <v>355</v>
      </c>
      <c r="AO1635" s="15" t="str">
        <f>IF(AN1635="555","Champions",
IF(AND(LEFT(AN1635,1)="5", MID(AN1635,2,1)&gt;="3"),"Loyal Customers",
IF(MID(AN1635,2,1)="5","Frequent Buyers",
IF(RIGHT(AN1635,1)="5","Big Spenders",
IF(LEFT(AN1635,1)="4","Potential Loyalists",
IF(LEFT(AN1635,1)="3","Needs Attention",
IF(LEFT(AN1635,1)="2","About to Sleep",
IF(LEFT(AN1635,1)="1","Lost",
IF(LEFT(AN1635,1)&lt;="2","At Risk","Others")))))))))</f>
        <v>Frequent Buyers</v>
      </c>
    </row>
    <row r="1636" spans="1:41" x14ac:dyDescent="0.3">
      <c r="A1636">
        <v>10478</v>
      </c>
      <c r="B1636">
        <v>1950</v>
      </c>
      <c r="C1636" t="s">
        <v>37</v>
      </c>
      <c r="D1636" t="s">
        <v>33</v>
      </c>
      <c r="E1636">
        <v>55517</v>
      </c>
      <c r="F1636">
        <v>1</v>
      </c>
      <c r="G1636">
        <v>1</v>
      </c>
      <c r="H1636" s="1">
        <v>41179</v>
      </c>
      <c r="I1636">
        <v>53</v>
      </c>
      <c r="J1636">
        <v>483</v>
      </c>
      <c r="K1636">
        <v>0</v>
      </c>
      <c r="L1636">
        <v>108</v>
      </c>
      <c r="M1636">
        <v>0</v>
      </c>
      <c r="N1636">
        <v>6</v>
      </c>
      <c r="O1636">
        <v>36</v>
      </c>
      <c r="P1636">
        <v>5</v>
      </c>
      <c r="Q1636">
        <v>11</v>
      </c>
      <c r="R1636">
        <v>1</v>
      </c>
      <c r="S1636">
        <v>6</v>
      </c>
      <c r="T1636">
        <v>9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 t="s">
        <v>43</v>
      </c>
      <c r="AC1636" s="13">
        <f>SUM(Table13[[#This Row],[MntWines]:[MntGoldProds]])</f>
        <v>633</v>
      </c>
      <c r="AD1636" s="13">
        <f>AVERAGE(Table13[[#This Row],[MntWines]:[MntGoldProds]])</f>
        <v>105.5</v>
      </c>
      <c r="AG1636">
        <f>SUM(Table13[[#This Row],[NumDealsPurchases]:[NumStorePurchases]])</f>
        <v>23</v>
      </c>
      <c r="AH1636" s="14">
        <f>44232-Table13[[#This Row],[Dt_Customer]]</f>
        <v>3053</v>
      </c>
      <c r="AJ1636" s="13">
        <f>Table13[[#This Row],[NumDealsPurchases]]/Table13[[#This Row],[Total Number of Purchases]]*100</f>
        <v>21.739130434782609</v>
      </c>
      <c r="AK1636">
        <f>6-ROUNDUP(_xlfn.PERCENTRANK.INC(Table13[Recency],Table13[[#This Row],[Recency]])*5, 0)</f>
        <v>3</v>
      </c>
      <c r="AL1636" s="15">
        <f>ROUNDUP(_xlfn.PERCENTRANK.INC(Table13[Total Number of Purchases],Table13[[#This Row],[Total Number of Purchases]])*5,0)</f>
        <v>5</v>
      </c>
      <c r="AM1636" s="15">
        <f>ROUNDUP(_xlfn.PERCENTRANK.INC(Table13[Total Spend],Table13[[#This Row],[Total Spend]])*5,0)</f>
        <v>3</v>
      </c>
      <c r="AN1636" s="15" t="str">
        <f>Table13[[#This Row],[Recency Score]]&amp;Table13[[#This Row],[Frequency Score]]&amp;Table13[[#This Row],[Monetary Score]]</f>
        <v>353</v>
      </c>
      <c r="AO1636" s="15" t="str">
        <f>IF(AN1636="555","Champions",
IF(AND(LEFT(AN1636,1)="5", MID(AN1636,2,1)&gt;="3"),"Loyal Customers",
IF(MID(AN1636,2,1)="5","Frequent Buyers",
IF(RIGHT(AN1636,1)="5","Big Spenders",
IF(LEFT(AN1636,1)="4","Potential Loyalists",
IF(LEFT(AN1636,1)="3","Needs Attention",
IF(LEFT(AN1636,1)="2","About to Sleep",
IF(LEFT(AN1636,1)="1","Lost",
IF(LEFT(AN1636,1)&lt;="2","At Risk","Others")))))))))</f>
        <v>Frequent Buyers</v>
      </c>
    </row>
    <row r="1637" spans="1:41" x14ac:dyDescent="0.3">
      <c r="A1637">
        <v>5453</v>
      </c>
      <c r="B1637">
        <v>1956</v>
      </c>
      <c r="C1637" t="s">
        <v>41</v>
      </c>
      <c r="D1637" t="s">
        <v>33</v>
      </c>
      <c r="E1637">
        <v>90226</v>
      </c>
      <c r="F1637">
        <v>0</v>
      </c>
      <c r="G1637">
        <v>0</v>
      </c>
      <c r="H1637" s="1">
        <v>41178</v>
      </c>
      <c r="I1637">
        <v>26</v>
      </c>
      <c r="J1637">
        <v>1083</v>
      </c>
      <c r="K1637">
        <v>108</v>
      </c>
      <c r="L1637">
        <v>649</v>
      </c>
      <c r="M1637">
        <v>253</v>
      </c>
      <c r="N1637">
        <v>151</v>
      </c>
      <c r="O1637">
        <v>108</v>
      </c>
      <c r="P1637">
        <v>1</v>
      </c>
      <c r="Q1637">
        <v>4</v>
      </c>
      <c r="R1637">
        <v>7</v>
      </c>
      <c r="S1637">
        <v>12</v>
      </c>
      <c r="T1637">
        <v>2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43</v>
      </c>
      <c r="AC1637" s="13">
        <f>SUM(Table13[[#This Row],[MntWines]:[MntGoldProds]])</f>
        <v>2352</v>
      </c>
      <c r="AD1637" s="13">
        <f>AVERAGE(Table13[[#This Row],[MntWines]:[MntGoldProds]])</f>
        <v>392</v>
      </c>
      <c r="AG1637">
        <f>SUM(Table13[[#This Row],[NumDealsPurchases]:[NumStorePurchases]])</f>
        <v>24</v>
      </c>
      <c r="AH1637" s="14">
        <f>44232-Table13[[#This Row],[Dt_Customer]]</f>
        <v>3054</v>
      </c>
      <c r="AJ1637" s="13">
        <f>Table13[[#This Row],[NumDealsPurchases]]/Table13[[#This Row],[Total Number of Purchases]]*100</f>
        <v>4.1666666666666661</v>
      </c>
      <c r="AK1637">
        <f>6-ROUNDUP(_xlfn.PERCENTRANK.INC(Table13[Recency],Table13[[#This Row],[Recency]])*5, 0)</f>
        <v>4</v>
      </c>
      <c r="AL1637" s="15">
        <f>ROUNDUP(_xlfn.PERCENTRANK.INC(Table13[Total Number of Purchases],Table13[[#This Row],[Total Number of Purchases]])*5,0)</f>
        <v>5</v>
      </c>
      <c r="AM1637" s="15">
        <f>ROUNDUP(_xlfn.PERCENTRANK.INC(Table13[Total Spend],Table13[[#This Row],[Total Spend]])*5,0)</f>
        <v>5</v>
      </c>
      <c r="AN1637" s="15" t="str">
        <f>Table13[[#This Row],[Recency Score]]&amp;Table13[[#This Row],[Frequency Score]]&amp;Table13[[#This Row],[Monetary Score]]</f>
        <v>455</v>
      </c>
      <c r="AO1637" s="15" t="str">
        <f>IF(AN1637="555","Champions",
IF(AND(LEFT(AN1637,1)="5", MID(AN1637,2,1)&gt;="3"),"Loyal Customers",
IF(MID(AN1637,2,1)="5","Frequent Buyers",
IF(RIGHT(AN1637,1)="5","Big Spenders",
IF(LEFT(AN1637,1)="4","Potential Loyalists",
IF(LEFT(AN1637,1)="3","Needs Attention",
IF(LEFT(AN1637,1)="2","About to Sleep",
IF(LEFT(AN1637,1)="1","Lost",
IF(LEFT(AN1637,1)&lt;="2","At Risk","Others")))))))))</f>
        <v>Frequent Buyers</v>
      </c>
    </row>
    <row r="1638" spans="1:41" x14ac:dyDescent="0.3">
      <c r="A1638">
        <v>4974</v>
      </c>
      <c r="B1638">
        <v>1970</v>
      </c>
      <c r="C1638" t="s">
        <v>28</v>
      </c>
      <c r="D1638" t="s">
        <v>31</v>
      </c>
      <c r="E1638">
        <v>83273</v>
      </c>
      <c r="F1638">
        <v>1</v>
      </c>
      <c r="G1638">
        <v>2</v>
      </c>
      <c r="H1638" s="1">
        <v>41177</v>
      </c>
      <c r="I1638">
        <v>98</v>
      </c>
      <c r="J1638">
        <v>433</v>
      </c>
      <c r="K1638">
        <v>89</v>
      </c>
      <c r="L1638">
        <v>650</v>
      </c>
      <c r="M1638">
        <v>16</v>
      </c>
      <c r="N1638">
        <v>102</v>
      </c>
      <c r="O1638">
        <v>102</v>
      </c>
      <c r="P1638">
        <v>10</v>
      </c>
      <c r="Q1638">
        <v>4</v>
      </c>
      <c r="R1638">
        <v>6</v>
      </c>
      <c r="S1638">
        <v>9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 t="s">
        <v>34</v>
      </c>
      <c r="AC1638" s="13">
        <f>SUM(Table13[[#This Row],[MntWines]:[MntGoldProds]])</f>
        <v>1392</v>
      </c>
      <c r="AD1638" s="13">
        <f>AVERAGE(Table13[[#This Row],[MntWines]:[MntGoldProds]])</f>
        <v>232</v>
      </c>
      <c r="AG1638">
        <f>SUM(Table13[[#This Row],[NumDealsPurchases]:[NumStorePurchases]])</f>
        <v>29</v>
      </c>
      <c r="AH1638" s="14">
        <f>44232-Table13[[#This Row],[Dt_Customer]]</f>
        <v>3055</v>
      </c>
      <c r="AJ1638" s="13">
        <f>Table13[[#This Row],[NumDealsPurchases]]/Table13[[#This Row],[Total Number of Purchases]]*100</f>
        <v>34.482758620689658</v>
      </c>
      <c r="AK1638">
        <f>6-ROUNDUP(_xlfn.PERCENTRANK.INC(Table13[Recency],Table13[[#This Row],[Recency]])*5, 0)</f>
        <v>1</v>
      </c>
      <c r="AL1638" s="15">
        <f>ROUNDUP(_xlfn.PERCENTRANK.INC(Table13[Total Number of Purchases],Table13[[#This Row],[Total Number of Purchases]])*5,0)</f>
        <v>5</v>
      </c>
      <c r="AM1638" s="15">
        <f>ROUNDUP(_xlfn.PERCENTRANK.INC(Table13[Total Spend],Table13[[#This Row],[Total Spend]])*5,0)</f>
        <v>5</v>
      </c>
      <c r="AN1638" s="15" t="str">
        <f>Table13[[#This Row],[Recency Score]]&amp;Table13[[#This Row],[Frequency Score]]&amp;Table13[[#This Row],[Monetary Score]]</f>
        <v>155</v>
      </c>
      <c r="AO1638" s="15" t="str">
        <f>IF(AN1638="555","Champions",
IF(AND(LEFT(AN1638,1)="5", MID(AN1638,2,1)&gt;="3"),"Loyal Customers",
IF(MID(AN1638,2,1)="5","Frequent Buyers",
IF(RIGHT(AN1638,1)="5","Big Spenders",
IF(LEFT(AN1638,1)="4","Potential Loyalists",
IF(LEFT(AN1638,1)="3","Needs Attention",
IF(LEFT(AN1638,1)="2","About to Sleep",
IF(LEFT(AN1638,1)="1","Lost",
IF(LEFT(AN1638,1)&lt;="2","At Risk","Others")))))))))</f>
        <v>Frequent Buyers</v>
      </c>
    </row>
    <row r="1639" spans="1:41" x14ac:dyDescent="0.3">
      <c r="A1639">
        <v>5207</v>
      </c>
      <c r="B1639">
        <v>1963</v>
      </c>
      <c r="C1639" t="s">
        <v>37</v>
      </c>
      <c r="D1639" t="s">
        <v>33</v>
      </c>
      <c r="E1639">
        <v>53378</v>
      </c>
      <c r="F1639">
        <v>1</v>
      </c>
      <c r="G1639">
        <v>1</v>
      </c>
      <c r="H1639" s="1">
        <v>41176</v>
      </c>
      <c r="I1639">
        <v>41</v>
      </c>
      <c r="J1639">
        <v>489</v>
      </c>
      <c r="K1639">
        <v>6</v>
      </c>
      <c r="L1639">
        <v>152</v>
      </c>
      <c r="M1639">
        <v>8</v>
      </c>
      <c r="N1639">
        <v>6</v>
      </c>
      <c r="O1639">
        <v>132</v>
      </c>
      <c r="P1639">
        <v>10</v>
      </c>
      <c r="Q1639">
        <v>9</v>
      </c>
      <c r="R1639">
        <v>4</v>
      </c>
      <c r="S1639">
        <v>6</v>
      </c>
      <c r="T1639">
        <v>8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 t="s">
        <v>30</v>
      </c>
      <c r="AC1639" s="13">
        <f>SUM(Table13[[#This Row],[MntWines]:[MntGoldProds]])</f>
        <v>793</v>
      </c>
      <c r="AD1639" s="13">
        <f>AVERAGE(Table13[[#This Row],[MntWines]:[MntGoldProds]])</f>
        <v>132.16666666666666</v>
      </c>
      <c r="AG1639">
        <f>SUM(Table13[[#This Row],[NumDealsPurchases]:[NumStorePurchases]])</f>
        <v>29</v>
      </c>
      <c r="AH1639" s="14">
        <f>44232-Table13[[#This Row],[Dt_Customer]]</f>
        <v>3056</v>
      </c>
      <c r="AJ1639" s="13">
        <f>Table13[[#This Row],[NumDealsPurchases]]/Table13[[#This Row],[Total Number of Purchases]]*100</f>
        <v>34.482758620689658</v>
      </c>
      <c r="AK1639">
        <f>6-ROUNDUP(_xlfn.PERCENTRANK.INC(Table13[Recency],Table13[[#This Row],[Recency]])*5, 0)</f>
        <v>3</v>
      </c>
      <c r="AL1639" s="15">
        <f>ROUNDUP(_xlfn.PERCENTRANK.INC(Table13[Total Number of Purchases],Table13[[#This Row],[Total Number of Purchases]])*5,0)</f>
        <v>5</v>
      </c>
      <c r="AM1639" s="15">
        <f>ROUNDUP(_xlfn.PERCENTRANK.INC(Table13[Total Spend],Table13[[#This Row],[Total Spend]])*5,0)</f>
        <v>4</v>
      </c>
      <c r="AN1639" s="15" t="str">
        <f>Table13[[#This Row],[Recency Score]]&amp;Table13[[#This Row],[Frequency Score]]&amp;Table13[[#This Row],[Monetary Score]]</f>
        <v>354</v>
      </c>
      <c r="AO1639" s="15" t="str">
        <f>IF(AN1639="555","Champions",
IF(AND(LEFT(AN1639,1)="5", MID(AN1639,2,1)&gt;="3"),"Loyal Customers",
IF(MID(AN1639,2,1)="5","Frequent Buyers",
IF(RIGHT(AN1639,1)="5","Big Spenders",
IF(LEFT(AN1639,1)="4","Potential Loyalists",
IF(LEFT(AN1639,1)="3","Needs Attention",
IF(LEFT(AN1639,1)="2","About to Sleep",
IF(LEFT(AN1639,1)="1","Lost",
IF(LEFT(AN1639,1)&lt;="2","At Risk","Others")))))))))</f>
        <v>Frequent Buyers</v>
      </c>
    </row>
    <row r="1640" spans="1:41" x14ac:dyDescent="0.3">
      <c r="A1640">
        <v>5687</v>
      </c>
      <c r="B1640">
        <v>1980</v>
      </c>
      <c r="C1640" t="s">
        <v>28</v>
      </c>
      <c r="D1640" t="s">
        <v>29</v>
      </c>
      <c r="E1640">
        <v>81702</v>
      </c>
      <c r="F1640">
        <v>0</v>
      </c>
      <c r="G1640">
        <v>0</v>
      </c>
      <c r="H1640" s="1">
        <v>41175</v>
      </c>
      <c r="I1640">
        <v>98</v>
      </c>
      <c r="J1640">
        <v>563</v>
      </c>
      <c r="K1640">
        <v>50</v>
      </c>
      <c r="L1640">
        <v>774</v>
      </c>
      <c r="M1640">
        <v>28</v>
      </c>
      <c r="N1640">
        <v>31</v>
      </c>
      <c r="O1640">
        <v>187</v>
      </c>
      <c r="P1640">
        <v>1</v>
      </c>
      <c r="Q1640">
        <v>7</v>
      </c>
      <c r="R1640">
        <v>7</v>
      </c>
      <c r="S1640">
        <v>12</v>
      </c>
      <c r="T1640">
        <v>3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 t="s">
        <v>32</v>
      </c>
      <c r="AC1640" s="13">
        <f>SUM(Table13[[#This Row],[MntWines]:[MntGoldProds]])</f>
        <v>1633</v>
      </c>
      <c r="AD1640" s="13">
        <f>AVERAGE(Table13[[#This Row],[MntWines]:[MntGoldProds]])</f>
        <v>272.16666666666669</v>
      </c>
      <c r="AG1640">
        <f>SUM(Table13[[#This Row],[NumDealsPurchases]:[NumStorePurchases]])</f>
        <v>27</v>
      </c>
      <c r="AH1640" s="14">
        <f>44232-Table13[[#This Row],[Dt_Customer]]</f>
        <v>3057</v>
      </c>
      <c r="AJ1640" s="13">
        <f>Table13[[#This Row],[NumDealsPurchases]]/Table13[[#This Row],[Total Number of Purchases]]*100</f>
        <v>3.7037037037037033</v>
      </c>
      <c r="AK1640">
        <f>6-ROUNDUP(_xlfn.PERCENTRANK.INC(Table13[Recency],Table13[[#This Row],[Recency]])*5, 0)</f>
        <v>1</v>
      </c>
      <c r="AL1640" s="15">
        <f>ROUNDUP(_xlfn.PERCENTRANK.INC(Table13[Total Number of Purchases],Table13[[#This Row],[Total Number of Purchases]])*5,0)</f>
        <v>5</v>
      </c>
      <c r="AM1640" s="15">
        <f>ROUNDUP(_xlfn.PERCENTRANK.INC(Table13[Total Spend],Table13[[#This Row],[Total Spend]])*5,0)</f>
        <v>5</v>
      </c>
      <c r="AN1640" s="15" t="str">
        <f>Table13[[#This Row],[Recency Score]]&amp;Table13[[#This Row],[Frequency Score]]&amp;Table13[[#This Row],[Monetary Score]]</f>
        <v>155</v>
      </c>
      <c r="AO1640" s="15" t="str">
        <f>IF(AN1640="555","Champions",
IF(AND(LEFT(AN1640,1)="5", MID(AN1640,2,1)&gt;="3"),"Loyal Customers",
IF(MID(AN1640,2,1)="5","Frequent Buyers",
IF(RIGHT(AN1640,1)="5","Big Spenders",
IF(LEFT(AN1640,1)="4","Potential Loyalists",
IF(LEFT(AN1640,1)="3","Needs Attention",
IF(LEFT(AN1640,1)="2","About to Sleep",
IF(LEFT(AN1640,1)="1","Lost",
IF(LEFT(AN1640,1)&lt;="2","At Risk","Others")))))))))</f>
        <v>Frequent Buyers</v>
      </c>
    </row>
    <row r="1641" spans="1:41" x14ac:dyDescent="0.3">
      <c r="A1641">
        <v>531</v>
      </c>
      <c r="B1641">
        <v>1954</v>
      </c>
      <c r="C1641" t="s">
        <v>37</v>
      </c>
      <c r="D1641" t="s">
        <v>29</v>
      </c>
      <c r="E1641">
        <v>57333</v>
      </c>
      <c r="F1641">
        <v>0</v>
      </c>
      <c r="G1641">
        <v>1</v>
      </c>
      <c r="H1641" s="1">
        <v>41174</v>
      </c>
      <c r="I1641">
        <v>55</v>
      </c>
      <c r="J1641">
        <v>941</v>
      </c>
      <c r="K1641">
        <v>14</v>
      </c>
      <c r="L1641">
        <v>397</v>
      </c>
      <c r="M1641">
        <v>76</v>
      </c>
      <c r="N1641">
        <v>58</v>
      </c>
      <c r="O1641">
        <v>176</v>
      </c>
      <c r="P1641">
        <v>11</v>
      </c>
      <c r="Q1641">
        <v>8</v>
      </c>
      <c r="R1641">
        <v>5</v>
      </c>
      <c r="S1641">
        <v>9</v>
      </c>
      <c r="T1641">
        <v>6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 t="s">
        <v>30</v>
      </c>
      <c r="AC1641" s="13">
        <f>SUM(Table13[[#This Row],[MntWines]:[MntGoldProds]])</f>
        <v>1662</v>
      </c>
      <c r="AD1641" s="13">
        <f>AVERAGE(Table13[[#This Row],[MntWines]:[MntGoldProds]])</f>
        <v>277</v>
      </c>
      <c r="AG1641">
        <f>SUM(Table13[[#This Row],[NumDealsPurchases]:[NumStorePurchases]])</f>
        <v>33</v>
      </c>
      <c r="AH1641" s="14">
        <f>44232-Table13[[#This Row],[Dt_Customer]]</f>
        <v>3058</v>
      </c>
      <c r="AJ1641" s="13">
        <f>Table13[[#This Row],[NumDealsPurchases]]/Table13[[#This Row],[Total Number of Purchases]]*100</f>
        <v>33.333333333333329</v>
      </c>
      <c r="AK1641">
        <f>6-ROUNDUP(_xlfn.PERCENTRANK.INC(Table13[Recency],Table13[[#This Row],[Recency]])*5, 0)</f>
        <v>3</v>
      </c>
      <c r="AL1641" s="15">
        <f>ROUNDUP(_xlfn.PERCENTRANK.INC(Table13[Total Number of Purchases],Table13[[#This Row],[Total Number of Purchases]])*5,0)</f>
        <v>5</v>
      </c>
      <c r="AM1641" s="15">
        <f>ROUNDUP(_xlfn.PERCENTRANK.INC(Table13[Total Spend],Table13[[#This Row],[Total Spend]])*5,0)</f>
        <v>5</v>
      </c>
      <c r="AN1641" s="15" t="str">
        <f>Table13[[#This Row],[Recency Score]]&amp;Table13[[#This Row],[Frequency Score]]&amp;Table13[[#This Row],[Monetary Score]]</f>
        <v>355</v>
      </c>
      <c r="AO1641" s="15" t="str">
        <f>IF(AN1641="555","Champions",
IF(AND(LEFT(AN1641,1)="5", MID(AN1641,2,1)&gt;="3"),"Loyal Customers",
IF(MID(AN1641,2,1)="5","Frequent Buyers",
IF(RIGHT(AN1641,1)="5","Big Spenders",
IF(LEFT(AN1641,1)="4","Potential Loyalists",
IF(LEFT(AN1641,1)="3","Needs Attention",
IF(LEFT(AN1641,1)="2","About to Sleep",
IF(LEFT(AN1641,1)="1","Lost",
IF(LEFT(AN1641,1)&lt;="2","At Risk","Others")))))))))</f>
        <v>Frequent Buyers</v>
      </c>
    </row>
    <row r="1642" spans="1:41" x14ac:dyDescent="0.3">
      <c r="A1642">
        <v>4640</v>
      </c>
      <c r="B1642">
        <v>1967</v>
      </c>
      <c r="C1642" t="s">
        <v>28</v>
      </c>
      <c r="D1642" t="s">
        <v>29</v>
      </c>
      <c r="E1642">
        <v>70647</v>
      </c>
      <c r="F1642">
        <v>0</v>
      </c>
      <c r="G1642">
        <v>1</v>
      </c>
      <c r="H1642" s="1">
        <v>41173</v>
      </c>
      <c r="I1642">
        <v>65</v>
      </c>
      <c r="J1642">
        <v>561</v>
      </c>
      <c r="K1642">
        <v>85</v>
      </c>
      <c r="L1642">
        <v>171</v>
      </c>
      <c r="M1642">
        <v>25</v>
      </c>
      <c r="N1642">
        <v>123</v>
      </c>
      <c r="O1642">
        <v>114</v>
      </c>
      <c r="P1642">
        <v>2</v>
      </c>
      <c r="Q1642">
        <v>4</v>
      </c>
      <c r="R1642">
        <v>7</v>
      </c>
      <c r="S1642">
        <v>13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 t="s">
        <v>43</v>
      </c>
      <c r="AC1642" s="13">
        <f>SUM(Table13[[#This Row],[MntWines]:[MntGoldProds]])</f>
        <v>1079</v>
      </c>
      <c r="AD1642" s="13">
        <f>AVERAGE(Table13[[#This Row],[MntWines]:[MntGoldProds]])</f>
        <v>179.83333333333334</v>
      </c>
      <c r="AG1642">
        <f>SUM(Table13[[#This Row],[NumDealsPurchases]:[NumStorePurchases]])</f>
        <v>26</v>
      </c>
      <c r="AH1642" s="14">
        <f>44232-Table13[[#This Row],[Dt_Customer]]</f>
        <v>3059</v>
      </c>
      <c r="AJ1642" s="13">
        <f>Table13[[#This Row],[NumDealsPurchases]]/Table13[[#This Row],[Total Number of Purchases]]*100</f>
        <v>7.6923076923076925</v>
      </c>
      <c r="AK1642">
        <f>6-ROUNDUP(_xlfn.PERCENTRANK.INC(Table13[Recency],Table13[[#This Row],[Recency]])*5, 0)</f>
        <v>2</v>
      </c>
      <c r="AL1642" s="15">
        <f>ROUNDUP(_xlfn.PERCENTRANK.INC(Table13[Total Number of Purchases],Table13[[#This Row],[Total Number of Purchases]])*5,0)</f>
        <v>5</v>
      </c>
      <c r="AM1642" s="15">
        <f>ROUNDUP(_xlfn.PERCENTRANK.INC(Table13[Total Spend],Table13[[#This Row],[Total Spend]])*5,0)</f>
        <v>4</v>
      </c>
      <c r="AN1642" s="15" t="str">
        <f>Table13[[#This Row],[Recency Score]]&amp;Table13[[#This Row],[Frequency Score]]&amp;Table13[[#This Row],[Monetary Score]]</f>
        <v>254</v>
      </c>
      <c r="AO1642" s="15" t="str">
        <f>IF(AN1642="555","Champions",
IF(AND(LEFT(AN1642,1)="5", MID(AN1642,2,1)&gt;="3"),"Loyal Customers",
IF(MID(AN1642,2,1)="5","Frequent Buyers",
IF(RIGHT(AN1642,1)="5","Big Spenders",
IF(LEFT(AN1642,1)="4","Potential Loyalists",
IF(LEFT(AN1642,1)="3","Needs Attention",
IF(LEFT(AN1642,1)="2","About to Sleep",
IF(LEFT(AN1642,1)="1","Lost",
IF(LEFT(AN1642,1)&lt;="2","At Risk","Others")))))))))</f>
        <v>Frequent Buyers</v>
      </c>
    </row>
    <row r="1643" spans="1:41" x14ac:dyDescent="0.3">
      <c r="A1643">
        <v>4299</v>
      </c>
      <c r="B1643">
        <v>1960</v>
      </c>
      <c r="C1643" t="s">
        <v>28</v>
      </c>
      <c r="D1643" t="s">
        <v>35</v>
      </c>
      <c r="E1643">
        <v>70971</v>
      </c>
      <c r="F1643">
        <v>0</v>
      </c>
      <c r="G1643">
        <v>1</v>
      </c>
      <c r="H1643" s="1">
        <v>41173</v>
      </c>
      <c r="I1643">
        <v>28</v>
      </c>
      <c r="J1643">
        <v>1001</v>
      </c>
      <c r="K1643">
        <v>17</v>
      </c>
      <c r="L1643">
        <v>572</v>
      </c>
      <c r="M1643">
        <v>93</v>
      </c>
      <c r="N1643">
        <v>125</v>
      </c>
      <c r="O1643">
        <v>17</v>
      </c>
      <c r="P1643">
        <v>7</v>
      </c>
      <c r="Q1643">
        <v>11</v>
      </c>
      <c r="R1643">
        <v>11</v>
      </c>
      <c r="S1643">
        <v>5</v>
      </c>
      <c r="T1643">
        <v>7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 t="s">
        <v>30</v>
      </c>
      <c r="AC1643" s="13">
        <f>SUM(Table13[[#This Row],[MntWines]:[MntGoldProds]])</f>
        <v>1825</v>
      </c>
      <c r="AD1643" s="13">
        <f>AVERAGE(Table13[[#This Row],[MntWines]:[MntGoldProds]])</f>
        <v>304.16666666666669</v>
      </c>
      <c r="AG1643">
        <f>SUM(Table13[[#This Row],[NumDealsPurchases]:[NumStorePurchases]])</f>
        <v>34</v>
      </c>
      <c r="AH1643" s="14">
        <f>44232-Table13[[#This Row],[Dt_Customer]]</f>
        <v>3059</v>
      </c>
      <c r="AJ1643" s="13">
        <f>Table13[[#This Row],[NumDealsPurchases]]/Table13[[#This Row],[Total Number of Purchases]]*100</f>
        <v>20.588235294117645</v>
      </c>
      <c r="AK1643">
        <f>6-ROUNDUP(_xlfn.PERCENTRANK.INC(Table13[Recency],Table13[[#This Row],[Recency]])*5, 0)</f>
        <v>4</v>
      </c>
      <c r="AL1643" s="15">
        <f>ROUNDUP(_xlfn.PERCENTRANK.INC(Table13[Total Number of Purchases],Table13[[#This Row],[Total Number of Purchases]])*5,0)</f>
        <v>5</v>
      </c>
      <c r="AM1643" s="15">
        <f>ROUNDUP(_xlfn.PERCENTRANK.INC(Table13[Total Spend],Table13[[#This Row],[Total Spend]])*5,0)</f>
        <v>5</v>
      </c>
      <c r="AN1643" s="15" t="str">
        <f>Table13[[#This Row],[Recency Score]]&amp;Table13[[#This Row],[Frequency Score]]&amp;Table13[[#This Row],[Monetary Score]]</f>
        <v>455</v>
      </c>
      <c r="AO1643" s="15" t="str">
        <f>IF(AN1643="555","Champions",
IF(AND(LEFT(AN1643,1)="5", MID(AN1643,2,1)&gt;="3"),"Loyal Customers",
IF(MID(AN1643,2,1)="5","Frequent Buyers",
IF(RIGHT(AN1643,1)="5","Big Spenders",
IF(LEFT(AN1643,1)="4","Potential Loyalists",
IF(LEFT(AN1643,1)="3","Needs Attention",
IF(LEFT(AN1643,1)="2","About to Sleep",
IF(LEFT(AN1643,1)="1","Lost",
IF(LEFT(AN1643,1)&lt;="2","At Risk","Others")))))))))</f>
        <v>Frequent Buyers</v>
      </c>
    </row>
    <row r="1644" spans="1:41" x14ac:dyDescent="0.3">
      <c r="A1644">
        <v>1351</v>
      </c>
      <c r="B1644">
        <v>1956</v>
      </c>
      <c r="C1644" t="s">
        <v>41</v>
      </c>
      <c r="D1644" t="s">
        <v>35</v>
      </c>
      <c r="E1644">
        <v>58656</v>
      </c>
      <c r="F1644">
        <v>0</v>
      </c>
      <c r="G1644">
        <v>1</v>
      </c>
      <c r="H1644" s="1">
        <v>41172</v>
      </c>
      <c r="I1644">
        <v>25</v>
      </c>
      <c r="J1644">
        <v>962</v>
      </c>
      <c r="K1644">
        <v>12</v>
      </c>
      <c r="L1644">
        <v>194</v>
      </c>
      <c r="M1644">
        <v>16</v>
      </c>
      <c r="N1644">
        <v>24</v>
      </c>
      <c r="O1644">
        <v>12</v>
      </c>
      <c r="P1644">
        <v>4</v>
      </c>
      <c r="Q1644">
        <v>7</v>
      </c>
      <c r="R1644">
        <v>8</v>
      </c>
      <c r="S1644">
        <v>13</v>
      </c>
      <c r="T1644">
        <v>6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 t="s">
        <v>30</v>
      </c>
      <c r="AC1644" s="13">
        <f>SUM(Table13[[#This Row],[MntWines]:[MntGoldProds]])</f>
        <v>1220</v>
      </c>
      <c r="AD1644" s="13">
        <f>AVERAGE(Table13[[#This Row],[MntWines]:[MntGoldProds]])</f>
        <v>203.33333333333334</v>
      </c>
      <c r="AG1644">
        <f>SUM(Table13[[#This Row],[NumDealsPurchases]:[NumStorePurchases]])</f>
        <v>32</v>
      </c>
      <c r="AH1644" s="14">
        <f>44232-Table13[[#This Row],[Dt_Customer]]</f>
        <v>3060</v>
      </c>
      <c r="AJ1644" s="13">
        <f>Table13[[#This Row],[NumDealsPurchases]]/Table13[[#This Row],[Total Number of Purchases]]*100</f>
        <v>12.5</v>
      </c>
      <c r="AK1644">
        <f>6-ROUNDUP(_xlfn.PERCENTRANK.INC(Table13[Recency],Table13[[#This Row],[Recency]])*5, 0)</f>
        <v>4</v>
      </c>
      <c r="AL1644" s="15">
        <f>ROUNDUP(_xlfn.PERCENTRANK.INC(Table13[Total Number of Purchases],Table13[[#This Row],[Total Number of Purchases]])*5,0)</f>
        <v>5</v>
      </c>
      <c r="AM1644" s="15">
        <f>ROUNDUP(_xlfn.PERCENTRANK.INC(Table13[Total Spend],Table13[[#This Row],[Total Spend]])*5,0)</f>
        <v>5</v>
      </c>
      <c r="AN1644" s="15" t="str">
        <f>Table13[[#This Row],[Recency Score]]&amp;Table13[[#This Row],[Frequency Score]]&amp;Table13[[#This Row],[Monetary Score]]</f>
        <v>455</v>
      </c>
      <c r="AO1644" s="15" t="str">
        <f>IF(AN1644="555","Champions",
IF(AND(LEFT(AN1644,1)="5", MID(AN1644,2,1)&gt;="3"),"Loyal Customers",
IF(MID(AN1644,2,1)="5","Frequent Buyers",
IF(RIGHT(AN1644,1)="5","Big Spenders",
IF(LEFT(AN1644,1)="4","Potential Loyalists",
IF(LEFT(AN1644,1)="3","Needs Attention",
IF(LEFT(AN1644,1)="2","About to Sleep",
IF(LEFT(AN1644,1)="1","Lost",
IF(LEFT(AN1644,1)&lt;="2","At Risk","Others")))))))))</f>
        <v>Frequent Buyers</v>
      </c>
    </row>
    <row r="1645" spans="1:41" x14ac:dyDescent="0.3">
      <c r="A1645">
        <v>4427</v>
      </c>
      <c r="B1645">
        <v>1995</v>
      </c>
      <c r="C1645" t="s">
        <v>38</v>
      </c>
      <c r="D1645" t="s">
        <v>31</v>
      </c>
      <c r="E1645">
        <v>83257</v>
      </c>
      <c r="F1645">
        <v>0</v>
      </c>
      <c r="G1645">
        <v>0</v>
      </c>
      <c r="H1645" s="1">
        <v>41170</v>
      </c>
      <c r="I1645">
        <v>56</v>
      </c>
      <c r="J1645">
        <v>536</v>
      </c>
      <c r="K1645">
        <v>27</v>
      </c>
      <c r="L1645">
        <v>590</v>
      </c>
      <c r="M1645">
        <v>38</v>
      </c>
      <c r="N1645">
        <v>107</v>
      </c>
      <c r="O1645">
        <v>67</v>
      </c>
      <c r="P1645">
        <v>1</v>
      </c>
      <c r="Q1645">
        <v>5</v>
      </c>
      <c r="R1645">
        <v>10</v>
      </c>
      <c r="S1645">
        <v>12</v>
      </c>
      <c r="T1645">
        <v>6</v>
      </c>
      <c r="U1645">
        <v>0</v>
      </c>
      <c r="V1645">
        <v>0</v>
      </c>
      <c r="W1645">
        <v>1</v>
      </c>
      <c r="X1645">
        <v>0</v>
      </c>
      <c r="Y1645">
        <v>1</v>
      </c>
      <c r="Z1645">
        <v>1</v>
      </c>
      <c r="AA1645">
        <v>1</v>
      </c>
      <c r="AB1645" t="s">
        <v>30</v>
      </c>
      <c r="AC1645" s="13">
        <f>SUM(Table13[[#This Row],[MntWines]:[MntGoldProds]])</f>
        <v>1365</v>
      </c>
      <c r="AD1645" s="13">
        <f>AVERAGE(Table13[[#This Row],[MntWines]:[MntGoldProds]])</f>
        <v>227.5</v>
      </c>
      <c r="AG1645">
        <f>SUM(Table13[[#This Row],[NumDealsPurchases]:[NumStorePurchases]])</f>
        <v>28</v>
      </c>
      <c r="AH1645" s="14">
        <f>44232-Table13[[#This Row],[Dt_Customer]]</f>
        <v>3062</v>
      </c>
      <c r="AJ1645" s="13">
        <f>Table13[[#This Row],[NumDealsPurchases]]/Table13[[#This Row],[Total Number of Purchases]]*100</f>
        <v>3.5714285714285712</v>
      </c>
      <c r="AK1645">
        <f>6-ROUNDUP(_xlfn.PERCENTRANK.INC(Table13[Recency],Table13[[#This Row],[Recency]])*5, 0)</f>
        <v>3</v>
      </c>
      <c r="AL1645" s="15">
        <f>ROUNDUP(_xlfn.PERCENTRANK.INC(Table13[Total Number of Purchases],Table13[[#This Row],[Total Number of Purchases]])*5,0)</f>
        <v>5</v>
      </c>
      <c r="AM1645" s="15">
        <f>ROUNDUP(_xlfn.PERCENTRANK.INC(Table13[Total Spend],Table13[[#This Row],[Total Spend]])*5,0)</f>
        <v>5</v>
      </c>
      <c r="AN1645" s="15" t="str">
        <f>Table13[[#This Row],[Recency Score]]&amp;Table13[[#This Row],[Frequency Score]]&amp;Table13[[#This Row],[Monetary Score]]</f>
        <v>355</v>
      </c>
      <c r="AO1645" s="15" t="str">
        <f>IF(AN1645="555","Champions",
IF(AND(LEFT(AN1645,1)="5", MID(AN1645,2,1)&gt;="3"),"Loyal Customers",
IF(MID(AN1645,2,1)="5","Frequent Buyers",
IF(RIGHT(AN1645,1)="5","Big Spenders",
IF(LEFT(AN1645,1)="4","Potential Loyalists",
IF(LEFT(AN1645,1)="3","Needs Attention",
IF(LEFT(AN1645,1)="2","About to Sleep",
IF(LEFT(AN1645,1)="1","Lost",
IF(LEFT(AN1645,1)&lt;="2","At Risk","Others")))))))))</f>
        <v>Frequent Buyers</v>
      </c>
    </row>
    <row r="1646" spans="1:41" x14ac:dyDescent="0.3">
      <c r="A1646">
        <v>4947</v>
      </c>
      <c r="B1646">
        <v>1966</v>
      </c>
      <c r="C1646" t="s">
        <v>38</v>
      </c>
      <c r="D1646" t="s">
        <v>31</v>
      </c>
      <c r="E1646">
        <v>89572</v>
      </c>
      <c r="F1646">
        <v>0</v>
      </c>
      <c r="G1646">
        <v>0</v>
      </c>
      <c r="H1646" s="1">
        <v>41167</v>
      </c>
      <c r="I1646">
        <v>44</v>
      </c>
      <c r="J1646">
        <v>606</v>
      </c>
      <c r="K1646">
        <v>24</v>
      </c>
      <c r="L1646">
        <v>974</v>
      </c>
      <c r="M1646">
        <v>197</v>
      </c>
      <c r="N1646">
        <v>194</v>
      </c>
      <c r="O1646">
        <v>64</v>
      </c>
      <c r="P1646">
        <v>1</v>
      </c>
      <c r="Q1646">
        <v>7</v>
      </c>
      <c r="R1646">
        <v>7</v>
      </c>
      <c r="S1646">
        <v>9</v>
      </c>
      <c r="T1646">
        <v>4</v>
      </c>
      <c r="U1646">
        <v>1</v>
      </c>
      <c r="V1646">
        <v>0</v>
      </c>
      <c r="W1646">
        <v>0</v>
      </c>
      <c r="X1646">
        <v>1</v>
      </c>
      <c r="Y1646">
        <v>0</v>
      </c>
      <c r="Z1646">
        <v>1</v>
      </c>
      <c r="AA1646">
        <v>0</v>
      </c>
      <c r="AB1646" t="s">
        <v>30</v>
      </c>
      <c r="AC1646" s="13">
        <f>SUM(Table13[[#This Row],[MntWines]:[MntGoldProds]])</f>
        <v>2059</v>
      </c>
      <c r="AD1646" s="13">
        <f>AVERAGE(Table13[[#This Row],[MntWines]:[MntGoldProds]])</f>
        <v>343.16666666666669</v>
      </c>
      <c r="AG1646">
        <f>SUM(Table13[[#This Row],[NumDealsPurchases]:[NumStorePurchases]])</f>
        <v>24</v>
      </c>
      <c r="AH1646" s="14">
        <f>44232-Table13[[#This Row],[Dt_Customer]]</f>
        <v>3065</v>
      </c>
      <c r="AJ1646" s="13">
        <f>Table13[[#This Row],[NumDealsPurchases]]/Table13[[#This Row],[Total Number of Purchases]]*100</f>
        <v>4.1666666666666661</v>
      </c>
      <c r="AK1646">
        <f>6-ROUNDUP(_xlfn.PERCENTRANK.INC(Table13[Recency],Table13[[#This Row],[Recency]])*5, 0)</f>
        <v>3</v>
      </c>
      <c r="AL1646" s="15">
        <f>ROUNDUP(_xlfn.PERCENTRANK.INC(Table13[Total Number of Purchases],Table13[[#This Row],[Total Number of Purchases]])*5,0)</f>
        <v>5</v>
      </c>
      <c r="AM1646" s="15">
        <f>ROUNDUP(_xlfn.PERCENTRANK.INC(Table13[Total Spend],Table13[[#This Row],[Total Spend]])*5,0)</f>
        <v>5</v>
      </c>
      <c r="AN1646" s="15" t="str">
        <f>Table13[[#This Row],[Recency Score]]&amp;Table13[[#This Row],[Frequency Score]]&amp;Table13[[#This Row],[Monetary Score]]</f>
        <v>355</v>
      </c>
      <c r="AO1646" s="15" t="str">
        <f>IF(AN1646="555","Champions",
IF(AND(LEFT(AN1646,1)="5", MID(AN1646,2,1)&gt;="3"),"Loyal Customers",
IF(MID(AN1646,2,1)="5","Frequent Buyers",
IF(RIGHT(AN1646,1)="5","Big Spenders",
IF(LEFT(AN1646,1)="4","Potential Loyalists",
IF(LEFT(AN1646,1)="3","Needs Attention",
IF(LEFT(AN1646,1)="2","About to Sleep",
IF(LEFT(AN1646,1)="1","Lost",
IF(LEFT(AN1646,1)&lt;="2","At Risk","Others")))))))))</f>
        <v>Frequent Buyers</v>
      </c>
    </row>
    <row r="1647" spans="1:41" x14ac:dyDescent="0.3">
      <c r="A1647">
        <v>5430</v>
      </c>
      <c r="B1647">
        <v>1956</v>
      </c>
      <c r="C1647" t="s">
        <v>28</v>
      </c>
      <c r="D1647" t="s">
        <v>35</v>
      </c>
      <c r="E1647">
        <v>54450</v>
      </c>
      <c r="F1647">
        <v>1</v>
      </c>
      <c r="G1647">
        <v>1</v>
      </c>
      <c r="H1647" s="1">
        <v>41166</v>
      </c>
      <c r="I1647">
        <v>0</v>
      </c>
      <c r="J1647">
        <v>454</v>
      </c>
      <c r="K1647">
        <v>0</v>
      </c>
      <c r="L1647">
        <v>171</v>
      </c>
      <c r="M1647">
        <v>8</v>
      </c>
      <c r="N1647">
        <v>19</v>
      </c>
      <c r="O1647">
        <v>32</v>
      </c>
      <c r="P1647">
        <v>12</v>
      </c>
      <c r="Q1647">
        <v>9</v>
      </c>
      <c r="R1647">
        <v>2</v>
      </c>
      <c r="S1647">
        <v>8</v>
      </c>
      <c r="T1647">
        <v>8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 t="s">
        <v>30</v>
      </c>
      <c r="AC1647" s="13">
        <f>SUM(Table13[[#This Row],[MntWines]:[MntGoldProds]])</f>
        <v>684</v>
      </c>
      <c r="AD1647" s="13">
        <f>AVERAGE(Table13[[#This Row],[MntWines]:[MntGoldProds]])</f>
        <v>114</v>
      </c>
      <c r="AG1647">
        <f>SUM(Table13[[#This Row],[NumDealsPurchases]:[NumStorePurchases]])</f>
        <v>31</v>
      </c>
      <c r="AH1647" s="14">
        <f>44232-Table13[[#This Row],[Dt_Customer]]</f>
        <v>3066</v>
      </c>
      <c r="AJ1647" s="13">
        <f>Table13[[#This Row],[NumDealsPurchases]]/Table13[[#This Row],[Total Number of Purchases]]*100</f>
        <v>38.70967741935484</v>
      </c>
      <c r="AK1647">
        <f>6-ROUNDUP(_xlfn.PERCENTRANK.INC(Table13[Recency],Table13[[#This Row],[Recency]])*5, 0)</f>
        <v>6</v>
      </c>
      <c r="AL1647" s="15">
        <f>ROUNDUP(_xlfn.PERCENTRANK.INC(Table13[Total Number of Purchases],Table13[[#This Row],[Total Number of Purchases]])*5,0)</f>
        <v>5</v>
      </c>
      <c r="AM1647" s="15">
        <f>ROUNDUP(_xlfn.PERCENTRANK.INC(Table13[Total Spend],Table13[[#This Row],[Total Spend]])*5,0)</f>
        <v>4</v>
      </c>
      <c r="AN1647" s="15" t="str">
        <f>Table13[[#This Row],[Recency Score]]&amp;Table13[[#This Row],[Frequency Score]]&amp;Table13[[#This Row],[Monetary Score]]</f>
        <v>654</v>
      </c>
      <c r="AO1647" s="15" t="str">
        <f>IF(AN1647="555","Champions",
IF(AND(LEFT(AN1647,1)="5", MID(AN1647,2,1)&gt;="3"),"Loyal Customers",
IF(MID(AN1647,2,1)="5","Frequent Buyers",
IF(RIGHT(AN1647,1)="5","Big Spenders",
IF(LEFT(AN1647,1)="4","Potential Loyalists",
IF(LEFT(AN1647,1)="3","Needs Attention",
IF(LEFT(AN1647,1)="2","About to Sleep",
IF(LEFT(AN1647,1)="1","Lost",
IF(LEFT(AN1647,1)&lt;="2","At Risk","Others")))))))))</f>
        <v>Frequent Buyers</v>
      </c>
    </row>
    <row r="1648" spans="1:41" x14ac:dyDescent="0.3">
      <c r="A1648">
        <v>8432</v>
      </c>
      <c r="B1648">
        <v>1956</v>
      </c>
      <c r="C1648" t="s">
        <v>28</v>
      </c>
      <c r="D1648" t="s">
        <v>35</v>
      </c>
      <c r="E1648">
        <v>54450</v>
      </c>
      <c r="F1648">
        <v>1</v>
      </c>
      <c r="G1648">
        <v>1</v>
      </c>
      <c r="H1648" s="1">
        <v>41166</v>
      </c>
      <c r="I1648">
        <v>0</v>
      </c>
      <c r="J1648">
        <v>454</v>
      </c>
      <c r="K1648">
        <v>0</v>
      </c>
      <c r="L1648">
        <v>171</v>
      </c>
      <c r="M1648">
        <v>8</v>
      </c>
      <c r="N1648">
        <v>19</v>
      </c>
      <c r="O1648">
        <v>32</v>
      </c>
      <c r="P1648">
        <v>12</v>
      </c>
      <c r="Q1648">
        <v>9</v>
      </c>
      <c r="R1648">
        <v>2</v>
      </c>
      <c r="S1648">
        <v>8</v>
      </c>
      <c r="T1648">
        <v>8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 t="s">
        <v>30</v>
      </c>
      <c r="AC1648" s="13">
        <f>SUM(Table13[[#This Row],[MntWines]:[MntGoldProds]])</f>
        <v>684</v>
      </c>
      <c r="AD1648" s="13">
        <f>AVERAGE(Table13[[#This Row],[MntWines]:[MntGoldProds]])</f>
        <v>114</v>
      </c>
      <c r="AG1648">
        <f>SUM(Table13[[#This Row],[NumDealsPurchases]:[NumStorePurchases]])</f>
        <v>31</v>
      </c>
      <c r="AH1648" s="14">
        <f>44232-Table13[[#This Row],[Dt_Customer]]</f>
        <v>3066</v>
      </c>
      <c r="AJ1648" s="13">
        <f>Table13[[#This Row],[NumDealsPurchases]]/Table13[[#This Row],[Total Number of Purchases]]*100</f>
        <v>38.70967741935484</v>
      </c>
      <c r="AK1648">
        <f>6-ROUNDUP(_xlfn.PERCENTRANK.INC(Table13[Recency],Table13[[#This Row],[Recency]])*5, 0)</f>
        <v>6</v>
      </c>
      <c r="AL1648" s="15">
        <f>ROUNDUP(_xlfn.PERCENTRANK.INC(Table13[Total Number of Purchases],Table13[[#This Row],[Total Number of Purchases]])*5,0)</f>
        <v>5</v>
      </c>
      <c r="AM1648" s="15">
        <f>ROUNDUP(_xlfn.PERCENTRANK.INC(Table13[Total Spend],Table13[[#This Row],[Total Spend]])*5,0)</f>
        <v>4</v>
      </c>
      <c r="AN1648" s="15" t="str">
        <f>Table13[[#This Row],[Recency Score]]&amp;Table13[[#This Row],[Frequency Score]]&amp;Table13[[#This Row],[Monetary Score]]</f>
        <v>654</v>
      </c>
      <c r="AO1648" s="15" t="str">
        <f>IF(AN1648="555","Champions",
IF(AND(LEFT(AN1648,1)="5", MID(AN1648,2,1)&gt;="3"),"Loyal Customers",
IF(MID(AN1648,2,1)="5","Frequent Buyers",
IF(RIGHT(AN1648,1)="5","Big Spenders",
IF(LEFT(AN1648,1)="4","Potential Loyalists",
IF(LEFT(AN1648,1)="3","Needs Attention",
IF(LEFT(AN1648,1)="2","About to Sleep",
IF(LEFT(AN1648,1)="1","Lost",
IF(LEFT(AN1648,1)&lt;="2","At Risk","Others")))))))))</f>
        <v>Frequent Buyers</v>
      </c>
    </row>
    <row r="1649" spans="1:41" x14ac:dyDescent="0.3">
      <c r="A1649">
        <v>2426</v>
      </c>
      <c r="B1649">
        <v>1964</v>
      </c>
      <c r="C1649" t="s">
        <v>37</v>
      </c>
      <c r="D1649" t="s">
        <v>29</v>
      </c>
      <c r="E1649">
        <v>78825</v>
      </c>
      <c r="F1649">
        <v>0</v>
      </c>
      <c r="G1649">
        <v>0</v>
      </c>
      <c r="H1649" s="1">
        <v>41166</v>
      </c>
      <c r="I1649">
        <v>35</v>
      </c>
      <c r="J1649">
        <v>483</v>
      </c>
      <c r="K1649">
        <v>74</v>
      </c>
      <c r="L1649">
        <v>114</v>
      </c>
      <c r="M1649">
        <v>169</v>
      </c>
      <c r="N1649">
        <v>37</v>
      </c>
      <c r="O1649">
        <v>18</v>
      </c>
      <c r="P1649">
        <v>1</v>
      </c>
      <c r="Q1649">
        <v>5</v>
      </c>
      <c r="R1649">
        <v>10</v>
      </c>
      <c r="S1649">
        <v>13</v>
      </c>
      <c r="T1649">
        <v>3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 t="s">
        <v>30</v>
      </c>
      <c r="AC1649" s="13">
        <f>SUM(Table13[[#This Row],[MntWines]:[MntGoldProds]])</f>
        <v>895</v>
      </c>
      <c r="AD1649" s="13">
        <f>AVERAGE(Table13[[#This Row],[MntWines]:[MntGoldProds]])</f>
        <v>149.16666666666666</v>
      </c>
      <c r="AG1649">
        <f>SUM(Table13[[#This Row],[NumDealsPurchases]:[NumStorePurchases]])</f>
        <v>29</v>
      </c>
      <c r="AH1649" s="14">
        <f>44232-Table13[[#This Row],[Dt_Customer]]</f>
        <v>3066</v>
      </c>
      <c r="AJ1649" s="13">
        <f>Table13[[#This Row],[NumDealsPurchases]]/Table13[[#This Row],[Total Number of Purchases]]*100</f>
        <v>3.4482758620689653</v>
      </c>
      <c r="AK1649">
        <f>6-ROUNDUP(_xlfn.PERCENTRANK.INC(Table13[Recency],Table13[[#This Row],[Recency]])*5, 0)</f>
        <v>4</v>
      </c>
      <c r="AL1649" s="15">
        <f>ROUNDUP(_xlfn.PERCENTRANK.INC(Table13[Total Number of Purchases],Table13[[#This Row],[Total Number of Purchases]])*5,0)</f>
        <v>5</v>
      </c>
      <c r="AM1649" s="15">
        <f>ROUNDUP(_xlfn.PERCENTRANK.INC(Table13[Total Spend],Table13[[#This Row],[Total Spend]])*5,0)</f>
        <v>4</v>
      </c>
      <c r="AN1649" s="15" t="str">
        <f>Table13[[#This Row],[Recency Score]]&amp;Table13[[#This Row],[Frequency Score]]&amp;Table13[[#This Row],[Monetary Score]]</f>
        <v>454</v>
      </c>
      <c r="AO1649" s="15" t="str">
        <f>IF(AN1649="555","Champions",
IF(AND(LEFT(AN1649,1)="5", MID(AN1649,2,1)&gt;="3"),"Loyal Customers",
IF(MID(AN1649,2,1)="5","Frequent Buyers",
IF(RIGHT(AN1649,1)="5","Big Spenders",
IF(LEFT(AN1649,1)="4","Potential Loyalists",
IF(LEFT(AN1649,1)="3","Needs Attention",
IF(LEFT(AN1649,1)="2","About to Sleep",
IF(LEFT(AN1649,1)="1","Lost",
IF(LEFT(AN1649,1)&lt;="2","At Risk","Others")))))))))</f>
        <v>Frequent Buyers</v>
      </c>
    </row>
    <row r="1650" spans="1:41" x14ac:dyDescent="0.3">
      <c r="A1650">
        <v>8717</v>
      </c>
      <c r="B1650">
        <v>1975</v>
      </c>
      <c r="C1650" t="s">
        <v>37</v>
      </c>
      <c r="D1650" t="s">
        <v>33</v>
      </c>
      <c r="E1650">
        <v>80427</v>
      </c>
      <c r="F1650">
        <v>0</v>
      </c>
      <c r="G1650">
        <v>1</v>
      </c>
      <c r="H1650" s="1">
        <v>41164</v>
      </c>
      <c r="I1650">
        <v>56</v>
      </c>
      <c r="J1650">
        <v>1149</v>
      </c>
      <c r="K1650">
        <v>71</v>
      </c>
      <c r="L1650">
        <v>449</v>
      </c>
      <c r="M1650">
        <v>69</v>
      </c>
      <c r="N1650">
        <v>71</v>
      </c>
      <c r="O1650">
        <v>26</v>
      </c>
      <c r="P1650">
        <v>1</v>
      </c>
      <c r="Q1650">
        <v>11</v>
      </c>
      <c r="R1650">
        <v>8</v>
      </c>
      <c r="S1650">
        <v>8</v>
      </c>
      <c r="T1650">
        <v>5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 t="s">
        <v>40</v>
      </c>
      <c r="AC1650" s="13">
        <f>SUM(Table13[[#This Row],[MntWines]:[MntGoldProds]])</f>
        <v>1835</v>
      </c>
      <c r="AD1650" s="13">
        <f>AVERAGE(Table13[[#This Row],[MntWines]:[MntGoldProds]])</f>
        <v>305.83333333333331</v>
      </c>
      <c r="AG1650">
        <f>SUM(Table13[[#This Row],[NumDealsPurchases]:[NumStorePurchases]])</f>
        <v>28</v>
      </c>
      <c r="AH1650" s="14">
        <f>44232-Table13[[#This Row],[Dt_Customer]]</f>
        <v>3068</v>
      </c>
      <c r="AJ1650" s="13">
        <f>Table13[[#This Row],[NumDealsPurchases]]/Table13[[#This Row],[Total Number of Purchases]]*100</f>
        <v>3.5714285714285712</v>
      </c>
      <c r="AK1650">
        <f>6-ROUNDUP(_xlfn.PERCENTRANK.INC(Table13[Recency],Table13[[#This Row],[Recency]])*5, 0)</f>
        <v>3</v>
      </c>
      <c r="AL1650" s="15">
        <f>ROUNDUP(_xlfn.PERCENTRANK.INC(Table13[Total Number of Purchases],Table13[[#This Row],[Total Number of Purchases]])*5,0)</f>
        <v>5</v>
      </c>
      <c r="AM1650" s="15">
        <f>ROUNDUP(_xlfn.PERCENTRANK.INC(Table13[Total Spend],Table13[[#This Row],[Total Spend]])*5,0)</f>
        <v>5</v>
      </c>
      <c r="AN1650" s="15" t="str">
        <f>Table13[[#This Row],[Recency Score]]&amp;Table13[[#This Row],[Frequency Score]]&amp;Table13[[#This Row],[Monetary Score]]</f>
        <v>355</v>
      </c>
      <c r="AO1650" s="15" t="str">
        <f>IF(AN1650="555","Champions",
IF(AND(LEFT(AN1650,1)="5", MID(AN1650,2,1)&gt;="3"),"Loyal Customers",
IF(MID(AN1650,2,1)="5","Frequent Buyers",
IF(RIGHT(AN1650,1)="5","Big Spenders",
IF(LEFT(AN1650,1)="4","Potential Loyalists",
IF(LEFT(AN1650,1)="3","Needs Attention",
IF(LEFT(AN1650,1)="2","About to Sleep",
IF(LEFT(AN1650,1)="1","Lost",
IF(LEFT(AN1650,1)&lt;="2","At Risk","Others")))))))))</f>
        <v>Frequent Buyers</v>
      </c>
    </row>
    <row r="1651" spans="1:41" x14ac:dyDescent="0.3">
      <c r="A1651">
        <v>7079</v>
      </c>
      <c r="B1651">
        <v>1962</v>
      </c>
      <c r="C1651" t="s">
        <v>28</v>
      </c>
      <c r="D1651" t="s">
        <v>29</v>
      </c>
      <c r="E1651">
        <v>63887</v>
      </c>
      <c r="F1651">
        <v>0</v>
      </c>
      <c r="G1651">
        <v>1</v>
      </c>
      <c r="H1651" s="1">
        <v>41160</v>
      </c>
      <c r="I1651">
        <v>38</v>
      </c>
      <c r="J1651">
        <v>897</v>
      </c>
      <c r="K1651">
        <v>23</v>
      </c>
      <c r="L1651">
        <v>207</v>
      </c>
      <c r="M1651">
        <v>15</v>
      </c>
      <c r="N1651">
        <v>11</v>
      </c>
      <c r="O1651">
        <v>92</v>
      </c>
      <c r="P1651">
        <v>5</v>
      </c>
      <c r="Q1651">
        <v>9</v>
      </c>
      <c r="R1651">
        <v>6</v>
      </c>
      <c r="S1651">
        <v>12</v>
      </c>
      <c r="T1651">
        <v>6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 t="s">
        <v>43</v>
      </c>
      <c r="AC1651" s="13">
        <f>SUM(Table13[[#This Row],[MntWines]:[MntGoldProds]])</f>
        <v>1245</v>
      </c>
      <c r="AD1651" s="13">
        <f>AVERAGE(Table13[[#This Row],[MntWines]:[MntGoldProds]])</f>
        <v>207.5</v>
      </c>
      <c r="AG1651">
        <f>SUM(Table13[[#This Row],[NumDealsPurchases]:[NumStorePurchases]])</f>
        <v>32</v>
      </c>
      <c r="AH1651" s="14">
        <f>44232-Table13[[#This Row],[Dt_Customer]]</f>
        <v>3072</v>
      </c>
      <c r="AJ1651" s="13">
        <f>Table13[[#This Row],[NumDealsPurchases]]/Table13[[#This Row],[Total Number of Purchases]]*100</f>
        <v>15.625</v>
      </c>
      <c r="AK1651">
        <f>6-ROUNDUP(_xlfn.PERCENTRANK.INC(Table13[Recency],Table13[[#This Row],[Recency]])*5, 0)</f>
        <v>4</v>
      </c>
      <c r="AL1651" s="15">
        <f>ROUNDUP(_xlfn.PERCENTRANK.INC(Table13[Total Number of Purchases],Table13[[#This Row],[Total Number of Purchases]])*5,0)</f>
        <v>5</v>
      </c>
      <c r="AM1651" s="15">
        <f>ROUNDUP(_xlfn.PERCENTRANK.INC(Table13[Total Spend],Table13[[#This Row],[Total Spend]])*5,0)</f>
        <v>5</v>
      </c>
      <c r="AN1651" s="15" t="str">
        <f>Table13[[#This Row],[Recency Score]]&amp;Table13[[#This Row],[Frequency Score]]&amp;Table13[[#This Row],[Monetary Score]]</f>
        <v>455</v>
      </c>
      <c r="AO1651" s="15" t="str">
        <f>IF(AN1651="555","Champions",
IF(AND(LEFT(AN1651,1)="5", MID(AN1651,2,1)&gt;="3"),"Loyal Customers",
IF(MID(AN1651,2,1)="5","Frequent Buyers",
IF(RIGHT(AN1651,1)="5","Big Spenders",
IF(LEFT(AN1651,1)="4","Potential Loyalists",
IF(LEFT(AN1651,1)="3","Needs Attention",
IF(LEFT(AN1651,1)="2","About to Sleep",
IF(LEFT(AN1651,1)="1","Lost",
IF(LEFT(AN1651,1)&lt;="2","At Risk","Others")))))))))</f>
        <v>Frequent Buyers</v>
      </c>
    </row>
    <row r="1652" spans="1:41" x14ac:dyDescent="0.3">
      <c r="A1652">
        <v>6233</v>
      </c>
      <c r="B1652">
        <v>1976</v>
      </c>
      <c r="C1652" t="s">
        <v>28</v>
      </c>
      <c r="D1652" t="s">
        <v>33</v>
      </c>
      <c r="E1652">
        <v>65991</v>
      </c>
      <c r="F1652">
        <v>0</v>
      </c>
      <c r="G1652">
        <v>1</v>
      </c>
      <c r="H1652" s="1">
        <v>41159</v>
      </c>
      <c r="I1652">
        <v>21</v>
      </c>
      <c r="J1652">
        <v>507</v>
      </c>
      <c r="K1652">
        <v>19</v>
      </c>
      <c r="L1652">
        <v>364</v>
      </c>
      <c r="M1652">
        <v>25</v>
      </c>
      <c r="N1652">
        <v>47</v>
      </c>
      <c r="O1652">
        <v>9</v>
      </c>
      <c r="P1652">
        <v>3</v>
      </c>
      <c r="Q1652">
        <v>9</v>
      </c>
      <c r="R1652">
        <v>5</v>
      </c>
      <c r="S1652">
        <v>10</v>
      </c>
      <c r="T1652">
        <v>7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 t="s">
        <v>30</v>
      </c>
      <c r="AC1652" s="13">
        <f>SUM(Table13[[#This Row],[MntWines]:[MntGoldProds]])</f>
        <v>971</v>
      </c>
      <c r="AD1652" s="13">
        <f>AVERAGE(Table13[[#This Row],[MntWines]:[MntGoldProds]])</f>
        <v>161.83333333333334</v>
      </c>
      <c r="AG1652">
        <f>SUM(Table13[[#This Row],[NumDealsPurchases]:[NumStorePurchases]])</f>
        <v>27</v>
      </c>
      <c r="AH1652" s="14">
        <f>44232-Table13[[#This Row],[Dt_Customer]]</f>
        <v>3073</v>
      </c>
      <c r="AJ1652" s="13">
        <f>Table13[[#This Row],[NumDealsPurchases]]/Table13[[#This Row],[Total Number of Purchases]]*100</f>
        <v>11.111111111111111</v>
      </c>
      <c r="AK1652">
        <f>6-ROUNDUP(_xlfn.PERCENTRANK.INC(Table13[Recency],Table13[[#This Row],[Recency]])*5, 0)</f>
        <v>4</v>
      </c>
      <c r="AL1652" s="15">
        <f>ROUNDUP(_xlfn.PERCENTRANK.INC(Table13[Total Number of Purchases],Table13[[#This Row],[Total Number of Purchases]])*5,0)</f>
        <v>5</v>
      </c>
      <c r="AM1652" s="15">
        <f>ROUNDUP(_xlfn.PERCENTRANK.INC(Table13[Total Spend],Table13[[#This Row],[Total Spend]])*5,0)</f>
        <v>4</v>
      </c>
      <c r="AN1652" s="15" t="str">
        <f>Table13[[#This Row],[Recency Score]]&amp;Table13[[#This Row],[Frequency Score]]&amp;Table13[[#This Row],[Monetary Score]]</f>
        <v>454</v>
      </c>
      <c r="AO1652" s="15" t="str">
        <f>IF(AN1652="555","Champions",
IF(AND(LEFT(AN1652,1)="5", MID(AN1652,2,1)&gt;="3"),"Loyal Customers",
IF(MID(AN1652,2,1)="5","Frequent Buyers",
IF(RIGHT(AN1652,1)="5","Big Spenders",
IF(LEFT(AN1652,1)="4","Potential Loyalists",
IF(LEFT(AN1652,1)="3","Needs Attention",
IF(LEFT(AN1652,1)="2","About to Sleep",
IF(LEFT(AN1652,1)="1","Lost",
IF(LEFT(AN1652,1)&lt;="2","At Risk","Others")))))))))</f>
        <v>Frequent Buyers</v>
      </c>
    </row>
    <row r="1653" spans="1:41" x14ac:dyDescent="0.3">
      <c r="A1653">
        <v>5524</v>
      </c>
      <c r="B1653">
        <v>1957</v>
      </c>
      <c r="C1653" t="s">
        <v>28</v>
      </c>
      <c r="D1653" t="s">
        <v>31</v>
      </c>
      <c r="E1653">
        <v>58138</v>
      </c>
      <c r="F1653">
        <v>0</v>
      </c>
      <c r="G1653">
        <v>0</v>
      </c>
      <c r="H1653" s="1">
        <v>41156</v>
      </c>
      <c r="I1653">
        <v>58</v>
      </c>
      <c r="J1653">
        <v>635</v>
      </c>
      <c r="K1653">
        <v>88</v>
      </c>
      <c r="L1653">
        <v>546</v>
      </c>
      <c r="M1653">
        <v>172</v>
      </c>
      <c r="N1653">
        <v>88</v>
      </c>
      <c r="O1653">
        <v>88</v>
      </c>
      <c r="P1653">
        <v>3</v>
      </c>
      <c r="Q1653">
        <v>8</v>
      </c>
      <c r="R1653">
        <v>10</v>
      </c>
      <c r="S1653">
        <v>4</v>
      </c>
      <c r="T1653">
        <v>7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  <c r="AB1653" t="s">
        <v>34</v>
      </c>
      <c r="AC1653" s="13">
        <f>SUM(Table13[[#This Row],[MntWines]:[MntGoldProds]])</f>
        <v>1617</v>
      </c>
      <c r="AD1653" s="13">
        <f>AVERAGE(Table13[[#This Row],[MntWines]:[MntGoldProds]])</f>
        <v>269.5</v>
      </c>
      <c r="AG1653">
        <f>SUM(Table13[[#This Row],[NumDealsPurchases]:[NumStorePurchases]])</f>
        <v>25</v>
      </c>
      <c r="AH1653" s="14">
        <f>44232-Table13[[#This Row],[Dt_Customer]]</f>
        <v>3076</v>
      </c>
      <c r="AJ1653" s="13">
        <f>Table13[[#This Row],[NumDealsPurchases]]/Table13[[#This Row],[Total Number of Purchases]]*100</f>
        <v>12</v>
      </c>
      <c r="AK1653">
        <f>6-ROUNDUP(_xlfn.PERCENTRANK.INC(Table13[Recency],Table13[[#This Row],[Recency]])*5, 0)</f>
        <v>3</v>
      </c>
      <c r="AL1653" s="15">
        <f>ROUNDUP(_xlfn.PERCENTRANK.INC(Table13[Total Number of Purchases],Table13[[#This Row],[Total Number of Purchases]])*5,0)</f>
        <v>5</v>
      </c>
      <c r="AM1653" s="15">
        <f>ROUNDUP(_xlfn.PERCENTRANK.INC(Table13[Total Spend],Table13[[#This Row],[Total Spend]])*5,0)</f>
        <v>5</v>
      </c>
      <c r="AN1653" s="15" t="str">
        <f>Table13[[#This Row],[Recency Score]]&amp;Table13[[#This Row],[Frequency Score]]&amp;Table13[[#This Row],[Monetary Score]]</f>
        <v>355</v>
      </c>
      <c r="AO1653" s="15" t="str">
        <f>IF(AN1653="555","Champions",
IF(AND(LEFT(AN1653,1)="5", MID(AN1653,2,1)&gt;="3"),"Loyal Customers",
IF(MID(AN1653,2,1)="5","Frequent Buyers",
IF(RIGHT(AN1653,1)="5","Big Spenders",
IF(LEFT(AN1653,1)="4","Potential Loyalists",
IF(LEFT(AN1653,1)="3","Needs Attention",
IF(LEFT(AN1653,1)="2","About to Sleep",
IF(LEFT(AN1653,1)="1","Lost",
IF(LEFT(AN1653,1)&lt;="2","At Risk","Others")))))))))</f>
        <v>Frequent Buyers</v>
      </c>
    </row>
    <row r="1654" spans="1:41" x14ac:dyDescent="0.3">
      <c r="A1654">
        <v>1440</v>
      </c>
      <c r="B1654">
        <v>1978</v>
      </c>
      <c r="C1654" t="s">
        <v>38</v>
      </c>
      <c r="D1654" t="s">
        <v>35</v>
      </c>
      <c r="E1654">
        <v>52513</v>
      </c>
      <c r="F1654">
        <v>0</v>
      </c>
      <c r="G1654">
        <v>0</v>
      </c>
      <c r="H1654" s="1">
        <v>41156</v>
      </c>
      <c r="I1654">
        <v>84</v>
      </c>
      <c r="J1654">
        <v>367</v>
      </c>
      <c r="K1654">
        <v>17</v>
      </c>
      <c r="L1654">
        <v>241</v>
      </c>
      <c r="M1654">
        <v>104</v>
      </c>
      <c r="N1654">
        <v>188</v>
      </c>
      <c r="O1654">
        <v>232</v>
      </c>
      <c r="P1654">
        <v>2</v>
      </c>
      <c r="Q1654">
        <v>9</v>
      </c>
      <c r="R1654">
        <v>5</v>
      </c>
      <c r="S1654">
        <v>9</v>
      </c>
      <c r="T1654">
        <v>7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 t="s">
        <v>30</v>
      </c>
      <c r="AC1654" s="13">
        <f>SUM(Table13[[#This Row],[MntWines]:[MntGoldProds]])</f>
        <v>1149</v>
      </c>
      <c r="AD1654" s="13">
        <f>AVERAGE(Table13[[#This Row],[MntWines]:[MntGoldProds]])</f>
        <v>191.5</v>
      </c>
      <c r="AG1654">
        <f>SUM(Table13[[#This Row],[NumDealsPurchases]:[NumStorePurchases]])</f>
        <v>25</v>
      </c>
      <c r="AH1654" s="14">
        <f>44232-Table13[[#This Row],[Dt_Customer]]</f>
        <v>3076</v>
      </c>
      <c r="AJ1654" s="13">
        <f>Table13[[#This Row],[NumDealsPurchases]]/Table13[[#This Row],[Total Number of Purchases]]*100</f>
        <v>8</v>
      </c>
      <c r="AK1654">
        <f>6-ROUNDUP(_xlfn.PERCENTRANK.INC(Table13[Recency],Table13[[#This Row],[Recency]])*5, 0)</f>
        <v>1</v>
      </c>
      <c r="AL1654" s="15">
        <f>ROUNDUP(_xlfn.PERCENTRANK.INC(Table13[Total Number of Purchases],Table13[[#This Row],[Total Number of Purchases]])*5,0)</f>
        <v>5</v>
      </c>
      <c r="AM1654" s="15">
        <f>ROUNDUP(_xlfn.PERCENTRANK.INC(Table13[Total Spend],Table13[[#This Row],[Total Spend]])*5,0)</f>
        <v>4</v>
      </c>
      <c r="AN1654" s="15" t="str">
        <f>Table13[[#This Row],[Recency Score]]&amp;Table13[[#This Row],[Frequency Score]]&amp;Table13[[#This Row],[Monetary Score]]</f>
        <v>154</v>
      </c>
      <c r="AO1654" s="15" t="str">
        <f>IF(AN1654="555","Champions",
IF(AND(LEFT(AN1654,1)="5", MID(AN1654,2,1)&gt;="3"),"Loyal Customers",
IF(MID(AN1654,2,1)="5","Frequent Buyers",
IF(RIGHT(AN1654,1)="5","Big Spenders",
IF(LEFT(AN1654,1)="4","Potential Loyalists",
IF(LEFT(AN1654,1)="3","Needs Attention",
IF(LEFT(AN1654,1)="2","About to Sleep",
IF(LEFT(AN1654,1)="1","Lost",
IF(LEFT(AN1654,1)&lt;="2","At Risk","Others")))))))))</f>
        <v>Frequent Buyers</v>
      </c>
    </row>
    <row r="1655" spans="1:41" x14ac:dyDescent="0.3">
      <c r="A1655">
        <v>8852</v>
      </c>
      <c r="B1655">
        <v>1976</v>
      </c>
      <c r="C1655" t="s">
        <v>28</v>
      </c>
      <c r="D1655" t="s">
        <v>33</v>
      </c>
      <c r="E1655">
        <v>61064</v>
      </c>
      <c r="F1655">
        <v>0</v>
      </c>
      <c r="G1655">
        <v>1</v>
      </c>
      <c r="H1655" s="1">
        <v>41152</v>
      </c>
      <c r="I1655">
        <v>80</v>
      </c>
      <c r="J1655">
        <v>387</v>
      </c>
      <c r="K1655">
        <v>126</v>
      </c>
      <c r="L1655">
        <v>342</v>
      </c>
      <c r="M1655">
        <v>0</v>
      </c>
      <c r="N1655">
        <v>45</v>
      </c>
      <c r="O1655">
        <v>180</v>
      </c>
      <c r="P1655">
        <v>5</v>
      </c>
      <c r="Q1655">
        <v>8</v>
      </c>
      <c r="R1655">
        <v>4</v>
      </c>
      <c r="S1655">
        <v>11</v>
      </c>
      <c r="T1655">
        <v>6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 t="s">
        <v>30</v>
      </c>
      <c r="AC1655" s="13">
        <f>SUM(Table13[[#This Row],[MntWines]:[MntGoldProds]])</f>
        <v>1080</v>
      </c>
      <c r="AD1655" s="13">
        <f>AVERAGE(Table13[[#This Row],[MntWines]:[MntGoldProds]])</f>
        <v>180</v>
      </c>
      <c r="AG1655">
        <f>SUM(Table13[[#This Row],[NumDealsPurchases]:[NumStorePurchases]])</f>
        <v>28</v>
      </c>
      <c r="AH1655" s="14">
        <f>44232-Table13[[#This Row],[Dt_Customer]]</f>
        <v>3080</v>
      </c>
      <c r="AJ1655" s="13">
        <f>Table13[[#This Row],[NumDealsPurchases]]/Table13[[#This Row],[Total Number of Purchases]]*100</f>
        <v>17.857142857142858</v>
      </c>
      <c r="AK1655">
        <f>6-ROUNDUP(_xlfn.PERCENTRANK.INC(Table13[Recency],Table13[[#This Row],[Recency]])*5, 0)</f>
        <v>2</v>
      </c>
      <c r="AL1655" s="15">
        <f>ROUNDUP(_xlfn.PERCENTRANK.INC(Table13[Total Number of Purchases],Table13[[#This Row],[Total Number of Purchases]])*5,0)</f>
        <v>5</v>
      </c>
      <c r="AM1655" s="15">
        <f>ROUNDUP(_xlfn.PERCENTRANK.INC(Table13[Total Spend],Table13[[#This Row],[Total Spend]])*5,0)</f>
        <v>4</v>
      </c>
      <c r="AN1655" s="15" t="str">
        <f>Table13[[#This Row],[Recency Score]]&amp;Table13[[#This Row],[Frequency Score]]&amp;Table13[[#This Row],[Monetary Score]]</f>
        <v>254</v>
      </c>
      <c r="AO1655" s="15" t="str">
        <f>IF(AN1655="555","Champions",
IF(AND(LEFT(AN1655,1)="5", MID(AN1655,2,1)&gt;="3"),"Loyal Customers",
IF(MID(AN1655,2,1)="5","Frequent Buyers",
IF(RIGHT(AN1655,1)="5","Big Spenders",
IF(LEFT(AN1655,1)="4","Potential Loyalists",
IF(LEFT(AN1655,1)="3","Needs Attention",
IF(LEFT(AN1655,1)="2","About to Sleep",
IF(LEFT(AN1655,1)="1","Lost",
IF(LEFT(AN1655,1)&lt;="2","At Risk","Others")))))))))</f>
        <v>Frequent Buyers</v>
      </c>
    </row>
    <row r="1656" spans="1:41" x14ac:dyDescent="0.3">
      <c r="A1656">
        <v>2453</v>
      </c>
      <c r="B1656">
        <v>1960</v>
      </c>
      <c r="C1656" t="s">
        <v>28</v>
      </c>
      <c r="D1656" t="s">
        <v>35</v>
      </c>
      <c r="E1656">
        <v>62807</v>
      </c>
      <c r="F1656">
        <v>0</v>
      </c>
      <c r="G1656">
        <v>1</v>
      </c>
      <c r="H1656" s="1">
        <v>41152</v>
      </c>
      <c r="I1656">
        <v>83</v>
      </c>
      <c r="J1656">
        <v>526</v>
      </c>
      <c r="K1656">
        <v>28</v>
      </c>
      <c r="L1656">
        <v>135</v>
      </c>
      <c r="M1656">
        <v>10</v>
      </c>
      <c r="N1656">
        <v>21</v>
      </c>
      <c r="O1656">
        <v>99</v>
      </c>
      <c r="P1656">
        <v>3</v>
      </c>
      <c r="Q1656">
        <v>5</v>
      </c>
      <c r="R1656">
        <v>3</v>
      </c>
      <c r="S1656">
        <v>12</v>
      </c>
      <c r="T1656">
        <v>5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 t="s">
        <v>30</v>
      </c>
      <c r="AC1656" s="13">
        <f>SUM(Table13[[#This Row],[MntWines]:[MntGoldProds]])</f>
        <v>819</v>
      </c>
      <c r="AD1656" s="13">
        <f>AVERAGE(Table13[[#This Row],[MntWines]:[MntGoldProds]])</f>
        <v>136.5</v>
      </c>
      <c r="AG1656">
        <f>SUM(Table13[[#This Row],[NumDealsPurchases]:[NumStorePurchases]])</f>
        <v>23</v>
      </c>
      <c r="AH1656" s="14">
        <f>44232-Table13[[#This Row],[Dt_Customer]]</f>
        <v>3080</v>
      </c>
      <c r="AJ1656" s="13">
        <f>Table13[[#This Row],[NumDealsPurchases]]/Table13[[#This Row],[Total Number of Purchases]]*100</f>
        <v>13.043478260869565</v>
      </c>
      <c r="AK1656">
        <f>6-ROUNDUP(_xlfn.PERCENTRANK.INC(Table13[Recency],Table13[[#This Row],[Recency]])*5, 0)</f>
        <v>1</v>
      </c>
      <c r="AL1656" s="15">
        <f>ROUNDUP(_xlfn.PERCENTRANK.INC(Table13[Total Number of Purchases],Table13[[#This Row],[Total Number of Purchases]])*5,0)</f>
        <v>5</v>
      </c>
      <c r="AM1656" s="15">
        <f>ROUNDUP(_xlfn.PERCENTRANK.INC(Table13[Total Spend],Table13[[#This Row],[Total Spend]])*5,0)</f>
        <v>4</v>
      </c>
      <c r="AN1656" s="15" t="str">
        <f>Table13[[#This Row],[Recency Score]]&amp;Table13[[#This Row],[Frequency Score]]&amp;Table13[[#This Row],[Monetary Score]]</f>
        <v>154</v>
      </c>
      <c r="AO1656" s="15" t="str">
        <f>IF(AN1656="555","Champions",
IF(AND(LEFT(AN1656,1)="5", MID(AN1656,2,1)&gt;="3"),"Loyal Customers",
IF(MID(AN1656,2,1)="5","Frequent Buyers",
IF(RIGHT(AN1656,1)="5","Big Spenders",
IF(LEFT(AN1656,1)="4","Potential Loyalists",
IF(LEFT(AN1656,1)="3","Needs Attention",
IF(LEFT(AN1656,1)="2","About to Sleep",
IF(LEFT(AN1656,1)="1","Lost",
IF(LEFT(AN1656,1)&lt;="2","At Risk","Others")))))))))</f>
        <v>Frequent Buyers</v>
      </c>
    </row>
    <row r="1657" spans="1:41" x14ac:dyDescent="0.3">
      <c r="A1657">
        <v>7787</v>
      </c>
      <c r="B1657">
        <v>1960</v>
      </c>
      <c r="C1657" t="s">
        <v>28</v>
      </c>
      <c r="D1657" t="s">
        <v>35</v>
      </c>
      <c r="E1657">
        <v>62807</v>
      </c>
      <c r="F1657">
        <v>0</v>
      </c>
      <c r="G1657">
        <v>1</v>
      </c>
      <c r="H1657" s="1">
        <v>41152</v>
      </c>
      <c r="I1657">
        <v>83</v>
      </c>
      <c r="J1657">
        <v>526</v>
      </c>
      <c r="K1657">
        <v>28</v>
      </c>
      <c r="L1657">
        <v>135</v>
      </c>
      <c r="M1657">
        <v>10</v>
      </c>
      <c r="N1657">
        <v>21</v>
      </c>
      <c r="O1657">
        <v>99</v>
      </c>
      <c r="P1657">
        <v>3</v>
      </c>
      <c r="Q1657">
        <v>5</v>
      </c>
      <c r="R1657">
        <v>3</v>
      </c>
      <c r="S1657">
        <v>12</v>
      </c>
      <c r="T1657">
        <v>5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 t="s">
        <v>32</v>
      </c>
      <c r="AC1657" s="13">
        <f>SUM(Table13[[#This Row],[MntWines]:[MntGoldProds]])</f>
        <v>819</v>
      </c>
      <c r="AD1657" s="13">
        <f>AVERAGE(Table13[[#This Row],[MntWines]:[MntGoldProds]])</f>
        <v>136.5</v>
      </c>
      <c r="AG1657">
        <f>SUM(Table13[[#This Row],[NumDealsPurchases]:[NumStorePurchases]])</f>
        <v>23</v>
      </c>
      <c r="AH1657" s="14">
        <f>44232-Table13[[#This Row],[Dt_Customer]]</f>
        <v>3080</v>
      </c>
      <c r="AJ1657" s="13">
        <f>Table13[[#This Row],[NumDealsPurchases]]/Table13[[#This Row],[Total Number of Purchases]]*100</f>
        <v>13.043478260869565</v>
      </c>
      <c r="AK1657">
        <f>6-ROUNDUP(_xlfn.PERCENTRANK.INC(Table13[Recency],Table13[[#This Row],[Recency]])*5, 0)</f>
        <v>1</v>
      </c>
      <c r="AL1657" s="15">
        <f>ROUNDUP(_xlfn.PERCENTRANK.INC(Table13[Total Number of Purchases],Table13[[#This Row],[Total Number of Purchases]])*5,0)</f>
        <v>5</v>
      </c>
      <c r="AM1657" s="15">
        <f>ROUNDUP(_xlfn.PERCENTRANK.INC(Table13[Total Spend],Table13[[#This Row],[Total Spend]])*5,0)</f>
        <v>4</v>
      </c>
      <c r="AN1657" s="15" t="str">
        <f>Table13[[#This Row],[Recency Score]]&amp;Table13[[#This Row],[Frequency Score]]&amp;Table13[[#This Row],[Monetary Score]]</f>
        <v>154</v>
      </c>
      <c r="AO1657" s="15" t="str">
        <f>IF(AN1657="555","Champions",
IF(AND(LEFT(AN1657,1)="5", MID(AN1657,2,1)&gt;="3"),"Loyal Customers",
IF(MID(AN1657,2,1)="5","Frequent Buyers",
IF(RIGHT(AN1657,1)="5","Big Spenders",
IF(LEFT(AN1657,1)="4","Potential Loyalists",
IF(LEFT(AN1657,1)="3","Needs Attention",
IF(LEFT(AN1657,1)="2","About to Sleep",
IF(LEFT(AN1657,1)="1","Lost",
IF(LEFT(AN1657,1)&lt;="2","At Risk","Others")))))))))</f>
        <v>Frequent Buyers</v>
      </c>
    </row>
    <row r="1658" spans="1:41" x14ac:dyDescent="0.3">
      <c r="A1658">
        <v>5589</v>
      </c>
      <c r="B1658">
        <v>1964</v>
      </c>
      <c r="C1658" t="s">
        <v>28</v>
      </c>
      <c r="D1658" t="s">
        <v>29</v>
      </c>
      <c r="E1658">
        <v>51983</v>
      </c>
      <c r="F1658">
        <v>0</v>
      </c>
      <c r="G1658">
        <v>1</v>
      </c>
      <c r="H1658" s="1">
        <v>41152</v>
      </c>
      <c r="I1658">
        <v>95</v>
      </c>
      <c r="J1658">
        <v>631</v>
      </c>
      <c r="K1658">
        <v>0</v>
      </c>
      <c r="L1658">
        <v>115</v>
      </c>
      <c r="M1658">
        <v>10</v>
      </c>
      <c r="N1658">
        <v>7</v>
      </c>
      <c r="O1658">
        <v>30</v>
      </c>
      <c r="P1658">
        <v>3</v>
      </c>
      <c r="Q1658">
        <v>9</v>
      </c>
      <c r="R1658">
        <v>2</v>
      </c>
      <c r="S1658">
        <v>10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 t="s">
        <v>40</v>
      </c>
      <c r="AC1658" s="13">
        <f>SUM(Table13[[#This Row],[MntWines]:[MntGoldProds]])</f>
        <v>793</v>
      </c>
      <c r="AD1658" s="13">
        <f>AVERAGE(Table13[[#This Row],[MntWines]:[MntGoldProds]])</f>
        <v>132.16666666666666</v>
      </c>
      <c r="AG1658">
        <f>SUM(Table13[[#This Row],[NumDealsPurchases]:[NumStorePurchases]])</f>
        <v>24</v>
      </c>
      <c r="AH1658" s="14">
        <f>44232-Table13[[#This Row],[Dt_Customer]]</f>
        <v>3080</v>
      </c>
      <c r="AJ1658" s="13">
        <f>Table13[[#This Row],[NumDealsPurchases]]/Table13[[#This Row],[Total Number of Purchases]]*100</f>
        <v>12.5</v>
      </c>
      <c r="AK1658">
        <f>6-ROUNDUP(_xlfn.PERCENTRANK.INC(Table13[Recency],Table13[[#This Row],[Recency]])*5, 0)</f>
        <v>1</v>
      </c>
      <c r="AL1658" s="15">
        <f>ROUNDUP(_xlfn.PERCENTRANK.INC(Table13[Total Number of Purchases],Table13[[#This Row],[Total Number of Purchases]])*5,0)</f>
        <v>5</v>
      </c>
      <c r="AM1658" s="15">
        <f>ROUNDUP(_xlfn.PERCENTRANK.INC(Table13[Total Spend],Table13[[#This Row],[Total Spend]])*5,0)</f>
        <v>4</v>
      </c>
      <c r="AN1658" s="15" t="str">
        <f>Table13[[#This Row],[Recency Score]]&amp;Table13[[#This Row],[Frequency Score]]&amp;Table13[[#This Row],[Monetary Score]]</f>
        <v>154</v>
      </c>
      <c r="AO1658" s="15" t="str">
        <f>IF(AN1658="555","Champions",
IF(AND(LEFT(AN1658,1)="5", MID(AN1658,2,1)&gt;="3"),"Loyal Customers",
IF(MID(AN1658,2,1)="5","Frequent Buyers",
IF(RIGHT(AN1658,1)="5","Big Spenders",
IF(LEFT(AN1658,1)="4","Potential Loyalists",
IF(LEFT(AN1658,1)="3","Needs Attention",
IF(LEFT(AN1658,1)="2","About to Sleep",
IF(LEFT(AN1658,1)="1","Lost",
IF(LEFT(AN1658,1)&lt;="2","At Risk","Others")))))))))</f>
        <v>Frequent Buyers</v>
      </c>
    </row>
    <row r="1659" spans="1:41" x14ac:dyDescent="0.3">
      <c r="A1659">
        <v>4910</v>
      </c>
      <c r="B1659">
        <v>1967</v>
      </c>
      <c r="C1659" t="s">
        <v>28</v>
      </c>
      <c r="D1659" t="s">
        <v>29</v>
      </c>
      <c r="E1659">
        <v>68743</v>
      </c>
      <c r="F1659">
        <v>0</v>
      </c>
      <c r="G1659">
        <v>0</v>
      </c>
      <c r="H1659" s="1">
        <v>41151</v>
      </c>
      <c r="I1659">
        <v>81</v>
      </c>
      <c r="J1659">
        <v>1132</v>
      </c>
      <c r="K1659">
        <v>134</v>
      </c>
      <c r="L1659">
        <v>384</v>
      </c>
      <c r="M1659">
        <v>175</v>
      </c>
      <c r="N1659">
        <v>134</v>
      </c>
      <c r="O1659">
        <v>115</v>
      </c>
      <c r="P1659">
        <v>1</v>
      </c>
      <c r="Q1659">
        <v>11</v>
      </c>
      <c r="R1659">
        <v>5</v>
      </c>
      <c r="S1659">
        <v>13</v>
      </c>
      <c r="T1659">
        <v>7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 t="s">
        <v>34</v>
      </c>
      <c r="AC1659" s="13">
        <f>SUM(Table13[[#This Row],[MntWines]:[MntGoldProds]])</f>
        <v>2074</v>
      </c>
      <c r="AD1659" s="13">
        <f>AVERAGE(Table13[[#This Row],[MntWines]:[MntGoldProds]])</f>
        <v>345.66666666666669</v>
      </c>
      <c r="AG1659">
        <f>SUM(Table13[[#This Row],[NumDealsPurchases]:[NumStorePurchases]])</f>
        <v>30</v>
      </c>
      <c r="AH1659" s="14">
        <f>44232-Table13[[#This Row],[Dt_Customer]]</f>
        <v>3081</v>
      </c>
      <c r="AJ1659" s="13">
        <f>Table13[[#This Row],[NumDealsPurchases]]/Table13[[#This Row],[Total Number of Purchases]]*100</f>
        <v>3.3333333333333335</v>
      </c>
      <c r="AK1659">
        <f>6-ROUNDUP(_xlfn.PERCENTRANK.INC(Table13[Recency],Table13[[#This Row],[Recency]])*5, 0)</f>
        <v>1</v>
      </c>
      <c r="AL1659" s="15">
        <f>ROUNDUP(_xlfn.PERCENTRANK.INC(Table13[Total Number of Purchases],Table13[[#This Row],[Total Number of Purchases]])*5,0)</f>
        <v>5</v>
      </c>
      <c r="AM1659" s="15">
        <f>ROUNDUP(_xlfn.PERCENTRANK.INC(Table13[Total Spend],Table13[[#This Row],[Total Spend]])*5,0)</f>
        <v>5</v>
      </c>
      <c r="AN1659" s="15" t="str">
        <f>Table13[[#This Row],[Recency Score]]&amp;Table13[[#This Row],[Frequency Score]]&amp;Table13[[#This Row],[Monetary Score]]</f>
        <v>155</v>
      </c>
      <c r="AO1659" s="15" t="str">
        <f>IF(AN1659="555","Champions",
IF(AND(LEFT(AN1659,1)="5", MID(AN1659,2,1)&gt;="3"),"Loyal Customers",
IF(MID(AN1659,2,1)="5","Frequent Buyers",
IF(RIGHT(AN1659,1)="5","Big Spenders",
IF(LEFT(AN1659,1)="4","Potential Loyalists",
IF(LEFT(AN1659,1)="3","Needs Attention",
IF(LEFT(AN1659,1)="2","About to Sleep",
IF(LEFT(AN1659,1)="1","Lost",
IF(LEFT(AN1659,1)&lt;="2","At Risk","Others")))))))))</f>
        <v>Frequent Buyers</v>
      </c>
    </row>
    <row r="1660" spans="1:41" x14ac:dyDescent="0.3">
      <c r="A1660">
        <v>10992</v>
      </c>
      <c r="B1660">
        <v>1967</v>
      </c>
      <c r="C1660" t="s">
        <v>28</v>
      </c>
      <c r="D1660" t="s">
        <v>35</v>
      </c>
      <c r="E1660">
        <v>75702</v>
      </c>
      <c r="F1660">
        <v>1</v>
      </c>
      <c r="G1660">
        <v>1</v>
      </c>
      <c r="H1660" s="1">
        <v>41150</v>
      </c>
      <c r="I1660">
        <v>77</v>
      </c>
      <c r="J1660">
        <v>650</v>
      </c>
      <c r="K1660">
        <v>28</v>
      </c>
      <c r="L1660">
        <v>353</v>
      </c>
      <c r="M1660">
        <v>45</v>
      </c>
      <c r="N1660">
        <v>42</v>
      </c>
      <c r="O1660">
        <v>30</v>
      </c>
      <c r="P1660">
        <v>5</v>
      </c>
      <c r="Q1660">
        <v>4</v>
      </c>
      <c r="R1660">
        <v>6</v>
      </c>
      <c r="S1660">
        <v>11</v>
      </c>
      <c r="T1660">
        <v>8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 t="s">
        <v>43</v>
      </c>
      <c r="AC1660" s="13">
        <f>SUM(Table13[[#This Row],[MntWines]:[MntGoldProds]])</f>
        <v>1148</v>
      </c>
      <c r="AD1660" s="13">
        <f>AVERAGE(Table13[[#This Row],[MntWines]:[MntGoldProds]])</f>
        <v>191.33333333333334</v>
      </c>
      <c r="AG1660">
        <f>SUM(Table13[[#This Row],[NumDealsPurchases]:[NumStorePurchases]])</f>
        <v>26</v>
      </c>
      <c r="AH1660" s="14">
        <f>44232-Table13[[#This Row],[Dt_Customer]]</f>
        <v>3082</v>
      </c>
      <c r="AJ1660" s="13">
        <f>Table13[[#This Row],[NumDealsPurchases]]/Table13[[#This Row],[Total Number of Purchases]]*100</f>
        <v>19.230769230769234</v>
      </c>
      <c r="AK1660">
        <f>6-ROUNDUP(_xlfn.PERCENTRANK.INC(Table13[Recency],Table13[[#This Row],[Recency]])*5, 0)</f>
        <v>2</v>
      </c>
      <c r="AL1660" s="15">
        <f>ROUNDUP(_xlfn.PERCENTRANK.INC(Table13[Total Number of Purchases],Table13[[#This Row],[Total Number of Purchases]])*5,0)</f>
        <v>5</v>
      </c>
      <c r="AM1660" s="15">
        <f>ROUNDUP(_xlfn.PERCENTRANK.INC(Table13[Total Spend],Table13[[#This Row],[Total Spend]])*5,0)</f>
        <v>4</v>
      </c>
      <c r="AN1660" s="15" t="str">
        <f>Table13[[#This Row],[Recency Score]]&amp;Table13[[#This Row],[Frequency Score]]&amp;Table13[[#This Row],[Monetary Score]]</f>
        <v>254</v>
      </c>
      <c r="AO1660" s="15" t="str">
        <f>IF(AN1660="555","Champions",
IF(AND(LEFT(AN1660,1)="5", MID(AN1660,2,1)&gt;="3"),"Loyal Customers",
IF(MID(AN1660,2,1)="5","Frequent Buyers",
IF(RIGHT(AN1660,1)="5","Big Spenders",
IF(LEFT(AN1660,1)="4","Potential Loyalists",
IF(LEFT(AN1660,1)="3","Needs Attention",
IF(LEFT(AN1660,1)="2","About to Sleep",
IF(LEFT(AN1660,1)="1","Lost",
IF(LEFT(AN1660,1)&lt;="2","At Risk","Others")))))))))</f>
        <v>Frequent Buyers</v>
      </c>
    </row>
    <row r="1661" spans="1:41" x14ac:dyDescent="0.3">
      <c r="A1661">
        <v>8310</v>
      </c>
      <c r="B1661">
        <v>1964</v>
      </c>
      <c r="C1661" t="s">
        <v>28</v>
      </c>
      <c r="D1661" t="s">
        <v>35</v>
      </c>
      <c r="E1661">
        <v>68142</v>
      </c>
      <c r="F1661">
        <v>0</v>
      </c>
      <c r="G1661">
        <v>1</v>
      </c>
      <c r="H1661" s="1">
        <v>41150</v>
      </c>
      <c r="I1661">
        <v>96</v>
      </c>
      <c r="J1661">
        <v>897</v>
      </c>
      <c r="K1661">
        <v>126</v>
      </c>
      <c r="L1661">
        <v>196</v>
      </c>
      <c r="M1661">
        <v>91</v>
      </c>
      <c r="N1661">
        <v>112</v>
      </c>
      <c r="O1661">
        <v>37</v>
      </c>
      <c r="P1661">
        <v>3</v>
      </c>
      <c r="Q1661">
        <v>10</v>
      </c>
      <c r="R1661">
        <v>4</v>
      </c>
      <c r="S1661">
        <v>7</v>
      </c>
      <c r="T1661">
        <v>6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 t="s">
        <v>30</v>
      </c>
      <c r="AC1661" s="13">
        <f>SUM(Table13[[#This Row],[MntWines]:[MntGoldProds]])</f>
        <v>1459</v>
      </c>
      <c r="AD1661" s="13">
        <f>AVERAGE(Table13[[#This Row],[MntWines]:[MntGoldProds]])</f>
        <v>243.16666666666666</v>
      </c>
      <c r="AG1661">
        <f>SUM(Table13[[#This Row],[NumDealsPurchases]:[NumStorePurchases]])</f>
        <v>24</v>
      </c>
      <c r="AH1661" s="14">
        <f>44232-Table13[[#This Row],[Dt_Customer]]</f>
        <v>3082</v>
      </c>
      <c r="AJ1661" s="13">
        <f>Table13[[#This Row],[NumDealsPurchases]]/Table13[[#This Row],[Total Number of Purchases]]*100</f>
        <v>12.5</v>
      </c>
      <c r="AK1661">
        <f>6-ROUNDUP(_xlfn.PERCENTRANK.INC(Table13[Recency],Table13[[#This Row],[Recency]])*5, 0)</f>
        <v>1</v>
      </c>
      <c r="AL1661" s="15">
        <f>ROUNDUP(_xlfn.PERCENTRANK.INC(Table13[Total Number of Purchases],Table13[[#This Row],[Total Number of Purchases]])*5,0)</f>
        <v>5</v>
      </c>
      <c r="AM1661" s="15">
        <f>ROUNDUP(_xlfn.PERCENTRANK.INC(Table13[Total Spend],Table13[[#This Row],[Total Spend]])*5,0)</f>
        <v>5</v>
      </c>
      <c r="AN1661" s="15" t="str">
        <f>Table13[[#This Row],[Recency Score]]&amp;Table13[[#This Row],[Frequency Score]]&amp;Table13[[#This Row],[Monetary Score]]</f>
        <v>155</v>
      </c>
      <c r="AO1661" s="15" t="str">
        <f>IF(AN1661="555","Champions",
IF(AND(LEFT(AN1661,1)="5", MID(AN1661,2,1)&gt;="3"),"Loyal Customers",
IF(MID(AN1661,2,1)="5","Frequent Buyers",
IF(RIGHT(AN1661,1)="5","Big Spenders",
IF(LEFT(AN1661,1)="4","Potential Loyalists",
IF(LEFT(AN1661,1)="3","Needs Attention",
IF(LEFT(AN1661,1)="2","About to Sleep",
IF(LEFT(AN1661,1)="1","Lost",
IF(LEFT(AN1661,1)&lt;="2","At Risk","Others")))))))))</f>
        <v>Frequent Buyers</v>
      </c>
    </row>
    <row r="1662" spans="1:41" x14ac:dyDescent="0.3">
      <c r="A1662">
        <v>1513</v>
      </c>
      <c r="B1662">
        <v>1979</v>
      </c>
      <c r="C1662" t="s">
        <v>38</v>
      </c>
      <c r="D1662" t="s">
        <v>35</v>
      </c>
      <c r="E1662">
        <v>60839</v>
      </c>
      <c r="F1662">
        <v>1</v>
      </c>
      <c r="G1662">
        <v>1</v>
      </c>
      <c r="H1662" s="1">
        <v>41149</v>
      </c>
      <c r="I1662">
        <v>72</v>
      </c>
      <c r="J1662">
        <v>600</v>
      </c>
      <c r="K1662">
        <v>21</v>
      </c>
      <c r="L1662">
        <v>128</v>
      </c>
      <c r="M1662">
        <v>223</v>
      </c>
      <c r="N1662">
        <v>150</v>
      </c>
      <c r="O1662">
        <v>128</v>
      </c>
      <c r="P1662">
        <v>13</v>
      </c>
      <c r="Q1662">
        <v>2</v>
      </c>
      <c r="R1662">
        <v>2</v>
      </c>
      <c r="S1662">
        <v>12</v>
      </c>
      <c r="T1662">
        <v>8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 t="s">
        <v>30</v>
      </c>
      <c r="AC1662" s="13">
        <f>SUM(Table13[[#This Row],[MntWines]:[MntGoldProds]])</f>
        <v>1250</v>
      </c>
      <c r="AD1662" s="13">
        <f>AVERAGE(Table13[[#This Row],[MntWines]:[MntGoldProds]])</f>
        <v>208.33333333333334</v>
      </c>
      <c r="AG1662">
        <f>SUM(Table13[[#This Row],[NumDealsPurchases]:[NumStorePurchases]])</f>
        <v>29</v>
      </c>
      <c r="AH1662" s="14">
        <f>44232-Table13[[#This Row],[Dt_Customer]]</f>
        <v>3083</v>
      </c>
      <c r="AJ1662" s="13">
        <f>Table13[[#This Row],[NumDealsPurchases]]/Table13[[#This Row],[Total Number of Purchases]]*100</f>
        <v>44.827586206896555</v>
      </c>
      <c r="AK1662">
        <f>6-ROUNDUP(_xlfn.PERCENTRANK.INC(Table13[Recency],Table13[[#This Row],[Recency]])*5, 0)</f>
        <v>2</v>
      </c>
      <c r="AL1662" s="15">
        <f>ROUNDUP(_xlfn.PERCENTRANK.INC(Table13[Total Number of Purchases],Table13[[#This Row],[Total Number of Purchases]])*5,0)</f>
        <v>5</v>
      </c>
      <c r="AM1662" s="15">
        <f>ROUNDUP(_xlfn.PERCENTRANK.INC(Table13[Total Spend],Table13[[#This Row],[Total Spend]])*5,0)</f>
        <v>5</v>
      </c>
      <c r="AN1662" s="15" t="str">
        <f>Table13[[#This Row],[Recency Score]]&amp;Table13[[#This Row],[Frequency Score]]&amp;Table13[[#This Row],[Monetary Score]]</f>
        <v>255</v>
      </c>
      <c r="AO1662" s="15" t="str">
        <f>IF(AN1662="555","Champions",
IF(AND(LEFT(AN1662,1)="5", MID(AN1662,2,1)&gt;="3"),"Loyal Customers",
IF(MID(AN1662,2,1)="5","Frequent Buyers",
IF(RIGHT(AN1662,1)="5","Big Spenders",
IF(LEFT(AN1662,1)="4","Potential Loyalists",
IF(LEFT(AN1662,1)="3","Needs Attention",
IF(LEFT(AN1662,1)="2","About to Sleep",
IF(LEFT(AN1662,1)="1","Lost",
IF(LEFT(AN1662,1)&lt;="2","At Risk","Others")))))))))</f>
        <v>Frequent Buyers</v>
      </c>
    </row>
    <row r="1663" spans="1:41" x14ac:dyDescent="0.3">
      <c r="A1663">
        <v>10176</v>
      </c>
      <c r="B1663">
        <v>1968</v>
      </c>
      <c r="C1663" t="s">
        <v>28</v>
      </c>
      <c r="D1663" t="s">
        <v>31</v>
      </c>
      <c r="E1663">
        <v>57107</v>
      </c>
      <c r="F1663">
        <v>0</v>
      </c>
      <c r="G1663">
        <v>1</v>
      </c>
      <c r="H1663" s="1">
        <v>41145</v>
      </c>
      <c r="I1663">
        <v>44</v>
      </c>
      <c r="J1663">
        <v>159</v>
      </c>
      <c r="K1663">
        <v>0</v>
      </c>
      <c r="L1663">
        <v>120</v>
      </c>
      <c r="M1663">
        <v>0</v>
      </c>
      <c r="N1663">
        <v>0</v>
      </c>
      <c r="O1663">
        <v>137</v>
      </c>
      <c r="P1663">
        <v>7</v>
      </c>
      <c r="Q1663">
        <v>4</v>
      </c>
      <c r="R1663">
        <v>4</v>
      </c>
      <c r="S1663">
        <v>8</v>
      </c>
      <c r="T1663">
        <v>8</v>
      </c>
      <c r="U1663">
        <v>0</v>
      </c>
      <c r="V1663">
        <v>1</v>
      </c>
      <c r="W1663">
        <v>0</v>
      </c>
      <c r="X1663">
        <v>1</v>
      </c>
      <c r="Y1663">
        <v>0</v>
      </c>
      <c r="Z1663">
        <v>1</v>
      </c>
      <c r="AA1663">
        <v>0</v>
      </c>
      <c r="AB1663" t="s">
        <v>30</v>
      </c>
      <c r="AC1663" s="13">
        <f>SUM(Table13[[#This Row],[MntWines]:[MntGoldProds]])</f>
        <v>416</v>
      </c>
      <c r="AD1663" s="13">
        <f>AVERAGE(Table13[[#This Row],[MntWines]:[MntGoldProds]])</f>
        <v>69.333333333333329</v>
      </c>
      <c r="AG1663">
        <f>SUM(Table13[[#This Row],[NumDealsPurchases]:[NumStorePurchases]])</f>
        <v>23</v>
      </c>
      <c r="AH1663" s="14">
        <f>44232-Table13[[#This Row],[Dt_Customer]]</f>
        <v>3087</v>
      </c>
      <c r="AJ1663" s="13">
        <f>Table13[[#This Row],[NumDealsPurchases]]/Table13[[#This Row],[Total Number of Purchases]]*100</f>
        <v>30.434782608695656</v>
      </c>
      <c r="AK1663">
        <f>6-ROUNDUP(_xlfn.PERCENTRANK.INC(Table13[Recency],Table13[[#This Row],[Recency]])*5, 0)</f>
        <v>3</v>
      </c>
      <c r="AL1663" s="15">
        <f>ROUNDUP(_xlfn.PERCENTRANK.INC(Table13[Total Number of Purchases],Table13[[#This Row],[Total Number of Purchases]])*5,0)</f>
        <v>5</v>
      </c>
      <c r="AM1663" s="15">
        <f>ROUNDUP(_xlfn.PERCENTRANK.INC(Table13[Total Spend],Table13[[#This Row],[Total Spend]])*5,0)</f>
        <v>3</v>
      </c>
      <c r="AN1663" s="15" t="str">
        <f>Table13[[#This Row],[Recency Score]]&amp;Table13[[#This Row],[Frequency Score]]&amp;Table13[[#This Row],[Monetary Score]]</f>
        <v>353</v>
      </c>
      <c r="AO1663" s="15" t="str">
        <f>IF(AN1663="555","Champions",
IF(AND(LEFT(AN1663,1)="5", MID(AN1663,2,1)&gt;="3"),"Loyal Customers",
IF(MID(AN1663,2,1)="5","Frequent Buyers",
IF(RIGHT(AN1663,1)="5","Big Spenders",
IF(LEFT(AN1663,1)="4","Potential Loyalists",
IF(LEFT(AN1663,1)="3","Needs Attention",
IF(LEFT(AN1663,1)="2","About to Sleep",
IF(LEFT(AN1663,1)="1","Lost",
IF(LEFT(AN1663,1)&lt;="2","At Risk","Others")))))))))</f>
        <v>Frequent Buyers</v>
      </c>
    </row>
    <row r="1664" spans="1:41" x14ac:dyDescent="0.3">
      <c r="A1664">
        <v>2926</v>
      </c>
      <c r="B1664">
        <v>1952</v>
      </c>
      <c r="C1664" t="s">
        <v>41</v>
      </c>
      <c r="D1664" t="s">
        <v>35</v>
      </c>
      <c r="E1664">
        <v>55951</v>
      </c>
      <c r="F1664">
        <v>0</v>
      </c>
      <c r="G1664">
        <v>1</v>
      </c>
      <c r="H1664" s="1">
        <v>41144</v>
      </c>
      <c r="I1664">
        <v>62</v>
      </c>
      <c r="J1664">
        <v>1241</v>
      </c>
      <c r="K1664">
        <v>0</v>
      </c>
      <c r="L1664">
        <v>80</v>
      </c>
      <c r="M1664">
        <v>0</v>
      </c>
      <c r="N1664">
        <v>13</v>
      </c>
      <c r="O1664">
        <v>40</v>
      </c>
      <c r="P1664">
        <v>3</v>
      </c>
      <c r="Q1664">
        <v>3</v>
      </c>
      <c r="R1664">
        <v>6</v>
      </c>
      <c r="S1664">
        <v>11</v>
      </c>
      <c r="T1664">
        <v>8</v>
      </c>
      <c r="U1664">
        <v>0</v>
      </c>
      <c r="V1664">
        <v>1</v>
      </c>
      <c r="W1664">
        <v>0</v>
      </c>
      <c r="X1664">
        <v>1</v>
      </c>
      <c r="Y1664">
        <v>0</v>
      </c>
      <c r="Z1664">
        <v>0</v>
      </c>
      <c r="AA1664">
        <v>0</v>
      </c>
      <c r="AB1664" t="s">
        <v>43</v>
      </c>
      <c r="AC1664" s="13">
        <f>SUM(Table13[[#This Row],[MntWines]:[MntGoldProds]])</f>
        <v>1374</v>
      </c>
      <c r="AD1664" s="13">
        <f>AVERAGE(Table13[[#This Row],[MntWines]:[MntGoldProds]])</f>
        <v>229</v>
      </c>
      <c r="AG1664">
        <f>SUM(Table13[[#This Row],[NumDealsPurchases]:[NumStorePurchases]])</f>
        <v>23</v>
      </c>
      <c r="AH1664" s="14">
        <f>44232-Table13[[#This Row],[Dt_Customer]]</f>
        <v>3088</v>
      </c>
      <c r="AJ1664" s="13">
        <f>Table13[[#This Row],[NumDealsPurchases]]/Table13[[#This Row],[Total Number of Purchases]]*100</f>
        <v>13.043478260869565</v>
      </c>
      <c r="AK1664">
        <f>6-ROUNDUP(_xlfn.PERCENTRANK.INC(Table13[Recency],Table13[[#This Row],[Recency]])*5, 0)</f>
        <v>2</v>
      </c>
      <c r="AL1664" s="15">
        <f>ROUNDUP(_xlfn.PERCENTRANK.INC(Table13[Total Number of Purchases],Table13[[#This Row],[Total Number of Purchases]])*5,0)</f>
        <v>5</v>
      </c>
      <c r="AM1664" s="15">
        <f>ROUNDUP(_xlfn.PERCENTRANK.INC(Table13[Total Spend],Table13[[#This Row],[Total Spend]])*5,0)</f>
        <v>5</v>
      </c>
      <c r="AN1664" s="15" t="str">
        <f>Table13[[#This Row],[Recency Score]]&amp;Table13[[#This Row],[Frequency Score]]&amp;Table13[[#This Row],[Monetary Score]]</f>
        <v>255</v>
      </c>
      <c r="AO1664" s="15" t="str">
        <f>IF(AN1664="555","Champions",
IF(AND(LEFT(AN1664,1)="5", MID(AN1664,2,1)&gt;="3"),"Loyal Customers",
IF(MID(AN1664,2,1)="5","Frequent Buyers",
IF(RIGHT(AN1664,1)="5","Big Spenders",
IF(LEFT(AN1664,1)="4","Potential Loyalists",
IF(LEFT(AN1664,1)="3","Needs Attention",
IF(LEFT(AN1664,1)="2","About to Sleep",
IF(LEFT(AN1664,1)="1","Lost",
IF(LEFT(AN1664,1)&lt;="2","At Risk","Others")))))))))</f>
        <v>Frequent Buyers</v>
      </c>
    </row>
    <row r="1665" spans="1:41" x14ac:dyDescent="0.3">
      <c r="A1665">
        <v>9817</v>
      </c>
      <c r="B1665">
        <v>1970</v>
      </c>
      <c r="C1665" t="s">
        <v>41</v>
      </c>
      <c r="D1665" t="s">
        <v>31</v>
      </c>
      <c r="E1665">
        <v>44802</v>
      </c>
      <c r="F1665">
        <v>0</v>
      </c>
      <c r="G1665">
        <v>0</v>
      </c>
      <c r="H1665" s="1">
        <v>41142</v>
      </c>
      <c r="I1665">
        <v>71</v>
      </c>
      <c r="J1665">
        <v>853</v>
      </c>
      <c r="K1665">
        <v>10</v>
      </c>
      <c r="L1665">
        <v>143</v>
      </c>
      <c r="M1665">
        <v>13</v>
      </c>
      <c r="N1665">
        <v>10</v>
      </c>
      <c r="O1665">
        <v>20</v>
      </c>
      <c r="P1665">
        <v>2</v>
      </c>
      <c r="Q1665">
        <v>9</v>
      </c>
      <c r="R1665">
        <v>4</v>
      </c>
      <c r="S1665">
        <v>12</v>
      </c>
      <c r="T1665">
        <v>8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 t="s">
        <v>40</v>
      </c>
      <c r="AC1665" s="13">
        <f>SUM(Table13[[#This Row],[MntWines]:[MntGoldProds]])</f>
        <v>1049</v>
      </c>
      <c r="AD1665" s="13">
        <f>AVERAGE(Table13[[#This Row],[MntWines]:[MntGoldProds]])</f>
        <v>174.83333333333334</v>
      </c>
      <c r="AG1665">
        <f>SUM(Table13[[#This Row],[NumDealsPurchases]:[NumStorePurchases]])</f>
        <v>27</v>
      </c>
      <c r="AH1665" s="14">
        <f>44232-Table13[[#This Row],[Dt_Customer]]</f>
        <v>3090</v>
      </c>
      <c r="AJ1665" s="13">
        <f>Table13[[#This Row],[NumDealsPurchases]]/Table13[[#This Row],[Total Number of Purchases]]*100</f>
        <v>7.4074074074074066</v>
      </c>
      <c r="AK1665">
        <f>6-ROUNDUP(_xlfn.PERCENTRANK.INC(Table13[Recency],Table13[[#This Row],[Recency]])*5, 0)</f>
        <v>2</v>
      </c>
      <c r="AL1665" s="15">
        <f>ROUNDUP(_xlfn.PERCENTRANK.INC(Table13[Total Number of Purchases],Table13[[#This Row],[Total Number of Purchases]])*5,0)</f>
        <v>5</v>
      </c>
      <c r="AM1665" s="15">
        <f>ROUNDUP(_xlfn.PERCENTRANK.INC(Table13[Total Spend],Table13[[#This Row],[Total Spend]])*5,0)</f>
        <v>4</v>
      </c>
      <c r="AN1665" s="15" t="str">
        <f>Table13[[#This Row],[Recency Score]]&amp;Table13[[#This Row],[Frequency Score]]&amp;Table13[[#This Row],[Monetary Score]]</f>
        <v>254</v>
      </c>
      <c r="AO1665" s="15" t="str">
        <f>IF(AN1665="555","Champions",
IF(AND(LEFT(AN1665,1)="5", MID(AN1665,2,1)&gt;="3"),"Loyal Customers",
IF(MID(AN1665,2,1)="5","Frequent Buyers",
IF(RIGHT(AN1665,1)="5","Big Spenders",
IF(LEFT(AN1665,1)="4","Potential Loyalists",
IF(LEFT(AN1665,1)="3","Needs Attention",
IF(LEFT(AN1665,1)="2","About to Sleep",
IF(LEFT(AN1665,1)="1","Lost",
IF(LEFT(AN1665,1)&lt;="2","At Risk","Others")))))))))</f>
        <v>Frequent Buyers</v>
      </c>
    </row>
    <row r="1666" spans="1:41" x14ac:dyDescent="0.3">
      <c r="A1666">
        <v>9516</v>
      </c>
      <c r="B1666">
        <v>1971</v>
      </c>
      <c r="C1666" t="s">
        <v>38</v>
      </c>
      <c r="D1666" t="s">
        <v>29</v>
      </c>
      <c r="E1666">
        <v>49118</v>
      </c>
      <c r="F1666">
        <v>0</v>
      </c>
      <c r="G1666">
        <v>0</v>
      </c>
      <c r="H1666" s="1">
        <v>41139</v>
      </c>
      <c r="I1666">
        <v>90</v>
      </c>
      <c r="J1666">
        <v>620</v>
      </c>
      <c r="K1666">
        <v>54</v>
      </c>
      <c r="L1666">
        <v>239</v>
      </c>
      <c r="M1666">
        <v>99</v>
      </c>
      <c r="N1666">
        <v>98</v>
      </c>
      <c r="O1666">
        <v>119</v>
      </c>
      <c r="P1666">
        <v>2</v>
      </c>
      <c r="Q1666">
        <v>9</v>
      </c>
      <c r="R1666">
        <v>7</v>
      </c>
      <c r="S1666">
        <v>10</v>
      </c>
      <c r="T1666">
        <v>7</v>
      </c>
      <c r="U1666">
        <v>0</v>
      </c>
      <c r="V1666">
        <v>1</v>
      </c>
      <c r="W1666">
        <v>0</v>
      </c>
      <c r="X1666">
        <v>1</v>
      </c>
      <c r="Y1666">
        <v>0</v>
      </c>
      <c r="Z1666">
        <v>1</v>
      </c>
      <c r="AA1666">
        <v>0</v>
      </c>
      <c r="AB1666" t="s">
        <v>30</v>
      </c>
      <c r="AC1666" s="13">
        <f>SUM(Table13[[#This Row],[MntWines]:[MntGoldProds]])</f>
        <v>1229</v>
      </c>
      <c r="AD1666" s="13">
        <f>AVERAGE(Table13[[#This Row],[MntWines]:[MntGoldProds]])</f>
        <v>204.83333333333334</v>
      </c>
      <c r="AG1666">
        <f>SUM(Table13[[#This Row],[NumDealsPurchases]:[NumStorePurchases]])</f>
        <v>28</v>
      </c>
      <c r="AH1666" s="14">
        <f>44232-Table13[[#This Row],[Dt_Customer]]</f>
        <v>3093</v>
      </c>
      <c r="AJ1666" s="13">
        <f>Table13[[#This Row],[NumDealsPurchases]]/Table13[[#This Row],[Total Number of Purchases]]*100</f>
        <v>7.1428571428571423</v>
      </c>
      <c r="AK1666">
        <f>6-ROUNDUP(_xlfn.PERCENTRANK.INC(Table13[Recency],Table13[[#This Row],[Recency]])*5, 0)</f>
        <v>1</v>
      </c>
      <c r="AL1666" s="15">
        <f>ROUNDUP(_xlfn.PERCENTRANK.INC(Table13[Total Number of Purchases],Table13[[#This Row],[Total Number of Purchases]])*5,0)</f>
        <v>5</v>
      </c>
      <c r="AM1666" s="15">
        <f>ROUNDUP(_xlfn.PERCENTRANK.INC(Table13[Total Spend],Table13[[#This Row],[Total Spend]])*5,0)</f>
        <v>5</v>
      </c>
      <c r="AN1666" s="15" t="str">
        <f>Table13[[#This Row],[Recency Score]]&amp;Table13[[#This Row],[Frequency Score]]&amp;Table13[[#This Row],[Monetary Score]]</f>
        <v>155</v>
      </c>
      <c r="AO1666" s="15" t="str">
        <f>IF(AN1666="555","Champions",
IF(AND(LEFT(AN1666,1)="5", MID(AN1666,2,1)&gt;="3"),"Loyal Customers",
IF(MID(AN1666,2,1)="5","Frequent Buyers",
IF(RIGHT(AN1666,1)="5","Big Spenders",
IF(LEFT(AN1666,1)="4","Potential Loyalists",
IF(LEFT(AN1666,1)="3","Needs Attention",
IF(LEFT(AN1666,1)="2","About to Sleep",
IF(LEFT(AN1666,1)="1","Lost",
IF(LEFT(AN1666,1)&lt;="2","At Risk","Others")))))))))</f>
        <v>Frequent Buyers</v>
      </c>
    </row>
    <row r="1667" spans="1:41" x14ac:dyDescent="0.3">
      <c r="A1667">
        <v>6439</v>
      </c>
      <c r="B1667">
        <v>1958</v>
      </c>
      <c r="C1667" t="s">
        <v>28</v>
      </c>
      <c r="D1667" t="s">
        <v>33</v>
      </c>
      <c r="E1667">
        <v>61074</v>
      </c>
      <c r="F1667">
        <v>0</v>
      </c>
      <c r="G1667">
        <v>1</v>
      </c>
      <c r="H1667" s="1">
        <v>41138</v>
      </c>
      <c r="I1667">
        <v>37</v>
      </c>
      <c r="J1667">
        <v>789</v>
      </c>
      <c r="K1667">
        <v>0</v>
      </c>
      <c r="L1667">
        <v>133</v>
      </c>
      <c r="M1667">
        <v>0</v>
      </c>
      <c r="N1667">
        <v>28</v>
      </c>
      <c r="O1667">
        <v>152</v>
      </c>
      <c r="P1667">
        <v>7</v>
      </c>
      <c r="Q1667">
        <v>11</v>
      </c>
      <c r="R1667">
        <v>5</v>
      </c>
      <c r="S1667">
        <v>8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 t="s">
        <v>43</v>
      </c>
      <c r="AC1667" s="13">
        <f>SUM(Table13[[#This Row],[MntWines]:[MntGoldProds]])</f>
        <v>1102</v>
      </c>
      <c r="AD1667" s="13">
        <f>AVERAGE(Table13[[#This Row],[MntWines]:[MntGoldProds]])</f>
        <v>183.66666666666666</v>
      </c>
      <c r="AG1667">
        <f>SUM(Table13[[#This Row],[NumDealsPurchases]:[NumStorePurchases]])</f>
        <v>31</v>
      </c>
      <c r="AH1667" s="14">
        <f>44232-Table13[[#This Row],[Dt_Customer]]</f>
        <v>3094</v>
      </c>
      <c r="AJ1667" s="13">
        <f>Table13[[#This Row],[NumDealsPurchases]]/Table13[[#This Row],[Total Number of Purchases]]*100</f>
        <v>22.58064516129032</v>
      </c>
      <c r="AK1667">
        <f>6-ROUNDUP(_xlfn.PERCENTRANK.INC(Table13[Recency],Table13[[#This Row],[Recency]])*5, 0)</f>
        <v>4</v>
      </c>
      <c r="AL1667" s="15">
        <f>ROUNDUP(_xlfn.PERCENTRANK.INC(Table13[Total Number of Purchases],Table13[[#This Row],[Total Number of Purchases]])*5,0)</f>
        <v>5</v>
      </c>
      <c r="AM1667" s="15">
        <f>ROUNDUP(_xlfn.PERCENTRANK.INC(Table13[Total Spend],Table13[[#This Row],[Total Spend]])*5,0)</f>
        <v>4</v>
      </c>
      <c r="AN1667" s="15" t="str">
        <f>Table13[[#This Row],[Recency Score]]&amp;Table13[[#This Row],[Frequency Score]]&amp;Table13[[#This Row],[Monetary Score]]</f>
        <v>454</v>
      </c>
      <c r="AO1667" s="15" t="str">
        <f>IF(AN1667="555","Champions",
IF(AND(LEFT(AN1667,1)="5", MID(AN1667,2,1)&gt;="3"),"Loyal Customers",
IF(MID(AN1667,2,1)="5","Frequent Buyers",
IF(RIGHT(AN1667,1)="5","Big Spenders",
IF(LEFT(AN1667,1)="4","Potential Loyalists",
IF(LEFT(AN1667,1)="3","Needs Attention",
IF(LEFT(AN1667,1)="2","About to Sleep",
IF(LEFT(AN1667,1)="1","Lost",
IF(LEFT(AN1667,1)&lt;="2","At Risk","Others")))))))))</f>
        <v>Frequent Buyers</v>
      </c>
    </row>
    <row r="1668" spans="1:41" x14ac:dyDescent="0.3">
      <c r="A1668">
        <v>3916</v>
      </c>
      <c r="B1668">
        <v>1971</v>
      </c>
      <c r="C1668" t="s">
        <v>37</v>
      </c>
      <c r="D1668" t="s">
        <v>35</v>
      </c>
      <c r="E1668">
        <v>49269</v>
      </c>
      <c r="F1668">
        <v>1</v>
      </c>
      <c r="G1668">
        <v>0</v>
      </c>
      <c r="H1668" s="1">
        <v>41136</v>
      </c>
      <c r="I1668">
        <v>92</v>
      </c>
      <c r="J1668">
        <v>639</v>
      </c>
      <c r="K1668">
        <v>8</v>
      </c>
      <c r="L1668">
        <v>166</v>
      </c>
      <c r="M1668">
        <v>11</v>
      </c>
      <c r="N1668">
        <v>8</v>
      </c>
      <c r="O1668">
        <v>58</v>
      </c>
      <c r="P1668">
        <v>3</v>
      </c>
      <c r="Q1668">
        <v>7</v>
      </c>
      <c r="R1668">
        <v>3</v>
      </c>
      <c r="S1668">
        <v>12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 t="s">
        <v>30</v>
      </c>
      <c r="AC1668" s="13">
        <f>SUM(Table13[[#This Row],[MntWines]:[MntGoldProds]])</f>
        <v>890</v>
      </c>
      <c r="AD1668" s="13">
        <f>AVERAGE(Table13[[#This Row],[MntWines]:[MntGoldProds]])</f>
        <v>148.33333333333334</v>
      </c>
      <c r="AG1668">
        <f>SUM(Table13[[#This Row],[NumDealsPurchases]:[NumStorePurchases]])</f>
        <v>25</v>
      </c>
      <c r="AH1668" s="14">
        <f>44232-Table13[[#This Row],[Dt_Customer]]</f>
        <v>3096</v>
      </c>
      <c r="AJ1668" s="13">
        <f>Table13[[#This Row],[NumDealsPurchases]]/Table13[[#This Row],[Total Number of Purchases]]*100</f>
        <v>12</v>
      </c>
      <c r="AK1668">
        <f>6-ROUNDUP(_xlfn.PERCENTRANK.INC(Table13[Recency],Table13[[#This Row],[Recency]])*5, 0)</f>
        <v>1</v>
      </c>
      <c r="AL1668" s="15">
        <f>ROUNDUP(_xlfn.PERCENTRANK.INC(Table13[Total Number of Purchases],Table13[[#This Row],[Total Number of Purchases]])*5,0)</f>
        <v>5</v>
      </c>
      <c r="AM1668" s="15">
        <f>ROUNDUP(_xlfn.PERCENTRANK.INC(Table13[Total Spend],Table13[[#This Row],[Total Spend]])*5,0)</f>
        <v>4</v>
      </c>
      <c r="AN1668" s="15" t="str">
        <f>Table13[[#This Row],[Recency Score]]&amp;Table13[[#This Row],[Frequency Score]]&amp;Table13[[#This Row],[Monetary Score]]</f>
        <v>154</v>
      </c>
      <c r="AO1668" s="15" t="str">
        <f>IF(AN1668="555","Champions",
IF(AND(LEFT(AN1668,1)="5", MID(AN1668,2,1)&gt;="3"),"Loyal Customers",
IF(MID(AN1668,2,1)="5","Frequent Buyers",
IF(RIGHT(AN1668,1)="5","Big Spenders",
IF(LEFT(AN1668,1)="4","Potential Loyalists",
IF(LEFT(AN1668,1)="3","Needs Attention",
IF(LEFT(AN1668,1)="2","About to Sleep",
IF(LEFT(AN1668,1)="1","Lost",
IF(LEFT(AN1668,1)&lt;="2","At Risk","Others")))))))))</f>
        <v>Frequent Buyers</v>
      </c>
    </row>
    <row r="1669" spans="1:41" x14ac:dyDescent="0.3">
      <c r="A1669">
        <v>7922</v>
      </c>
      <c r="B1669">
        <v>1951</v>
      </c>
      <c r="C1669" t="s">
        <v>37</v>
      </c>
      <c r="D1669" t="s">
        <v>31</v>
      </c>
      <c r="E1669">
        <v>64950</v>
      </c>
      <c r="F1669">
        <v>0</v>
      </c>
      <c r="G1669">
        <v>1</v>
      </c>
      <c r="H1669" s="1">
        <v>41133</v>
      </c>
      <c r="I1669">
        <v>29</v>
      </c>
      <c r="J1669">
        <v>819</v>
      </c>
      <c r="K1669">
        <v>0</v>
      </c>
      <c r="L1669">
        <v>72</v>
      </c>
      <c r="M1669">
        <v>12</v>
      </c>
      <c r="N1669">
        <v>0</v>
      </c>
      <c r="O1669">
        <v>63</v>
      </c>
      <c r="P1669">
        <v>2</v>
      </c>
      <c r="Q1669">
        <v>11</v>
      </c>
      <c r="R1669">
        <v>2</v>
      </c>
      <c r="S1669">
        <v>10</v>
      </c>
      <c r="T1669">
        <v>7</v>
      </c>
      <c r="U1669">
        <v>0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0</v>
      </c>
      <c r="AB1669" t="s">
        <v>43</v>
      </c>
      <c r="AC1669" s="13">
        <f>SUM(Table13[[#This Row],[MntWines]:[MntGoldProds]])</f>
        <v>966</v>
      </c>
      <c r="AD1669" s="13">
        <f>AVERAGE(Table13[[#This Row],[MntWines]:[MntGoldProds]])</f>
        <v>161</v>
      </c>
      <c r="AG1669">
        <f>SUM(Table13[[#This Row],[NumDealsPurchases]:[NumStorePurchases]])</f>
        <v>25</v>
      </c>
      <c r="AH1669" s="14">
        <f>44232-Table13[[#This Row],[Dt_Customer]]</f>
        <v>3099</v>
      </c>
      <c r="AJ1669" s="13">
        <f>Table13[[#This Row],[NumDealsPurchases]]/Table13[[#This Row],[Total Number of Purchases]]*100</f>
        <v>8</v>
      </c>
      <c r="AK1669">
        <f>6-ROUNDUP(_xlfn.PERCENTRANK.INC(Table13[Recency],Table13[[#This Row],[Recency]])*5, 0)</f>
        <v>4</v>
      </c>
      <c r="AL1669" s="15">
        <f>ROUNDUP(_xlfn.PERCENTRANK.INC(Table13[Total Number of Purchases],Table13[[#This Row],[Total Number of Purchases]])*5,0)</f>
        <v>5</v>
      </c>
      <c r="AM1669" s="15">
        <f>ROUNDUP(_xlfn.PERCENTRANK.INC(Table13[Total Spend],Table13[[#This Row],[Total Spend]])*5,0)</f>
        <v>4</v>
      </c>
      <c r="AN1669" s="15" t="str">
        <f>Table13[[#This Row],[Recency Score]]&amp;Table13[[#This Row],[Frequency Score]]&amp;Table13[[#This Row],[Monetary Score]]</f>
        <v>454</v>
      </c>
      <c r="AO1669" s="15" t="str">
        <f>IF(AN1669="555","Champions",
IF(AND(LEFT(AN1669,1)="5", MID(AN1669,2,1)&gt;="3"),"Loyal Customers",
IF(MID(AN1669,2,1)="5","Frequent Buyers",
IF(RIGHT(AN1669,1)="5","Big Spenders",
IF(LEFT(AN1669,1)="4","Potential Loyalists",
IF(LEFT(AN1669,1)="3","Needs Attention",
IF(LEFT(AN1669,1)="2","About to Sleep",
IF(LEFT(AN1669,1)="1","Lost",
IF(LEFT(AN1669,1)&lt;="2","At Risk","Others")))))))))</f>
        <v>Frequent Buyers</v>
      </c>
    </row>
    <row r="1670" spans="1:41" x14ac:dyDescent="0.3">
      <c r="A1670">
        <v>6661</v>
      </c>
      <c r="B1670">
        <v>1974</v>
      </c>
      <c r="C1670" t="s">
        <v>28</v>
      </c>
      <c r="D1670" t="s">
        <v>33</v>
      </c>
      <c r="E1670">
        <v>67445</v>
      </c>
      <c r="F1670">
        <v>0</v>
      </c>
      <c r="G1670">
        <v>1</v>
      </c>
      <c r="H1670" s="1">
        <v>41133</v>
      </c>
      <c r="I1670">
        <v>63</v>
      </c>
      <c r="J1670">
        <v>757</v>
      </c>
      <c r="K1670">
        <v>80</v>
      </c>
      <c r="L1670">
        <v>217</v>
      </c>
      <c r="M1670">
        <v>29</v>
      </c>
      <c r="N1670">
        <v>80</v>
      </c>
      <c r="O1670">
        <v>11</v>
      </c>
      <c r="P1670">
        <v>5</v>
      </c>
      <c r="Q1670">
        <v>9</v>
      </c>
      <c r="R1670">
        <v>6</v>
      </c>
      <c r="S1670">
        <v>12</v>
      </c>
      <c r="T1670">
        <v>6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 t="s">
        <v>30</v>
      </c>
      <c r="AC1670" s="13">
        <f>SUM(Table13[[#This Row],[MntWines]:[MntGoldProds]])</f>
        <v>1174</v>
      </c>
      <c r="AD1670" s="13">
        <f>AVERAGE(Table13[[#This Row],[MntWines]:[MntGoldProds]])</f>
        <v>195.66666666666666</v>
      </c>
      <c r="AG1670">
        <f>SUM(Table13[[#This Row],[NumDealsPurchases]:[NumStorePurchases]])</f>
        <v>32</v>
      </c>
      <c r="AH1670" s="14">
        <f>44232-Table13[[#This Row],[Dt_Customer]]</f>
        <v>3099</v>
      </c>
      <c r="AJ1670" s="13">
        <f>Table13[[#This Row],[NumDealsPurchases]]/Table13[[#This Row],[Total Number of Purchases]]*100</f>
        <v>15.625</v>
      </c>
      <c r="AK1670">
        <f>6-ROUNDUP(_xlfn.PERCENTRANK.INC(Table13[Recency],Table13[[#This Row],[Recency]])*5, 0)</f>
        <v>2</v>
      </c>
      <c r="AL1670" s="15">
        <f>ROUNDUP(_xlfn.PERCENTRANK.INC(Table13[Total Number of Purchases],Table13[[#This Row],[Total Number of Purchases]])*5,0)</f>
        <v>5</v>
      </c>
      <c r="AM1670" s="15">
        <f>ROUNDUP(_xlfn.PERCENTRANK.INC(Table13[Total Spend],Table13[[#This Row],[Total Spend]])*5,0)</f>
        <v>4</v>
      </c>
      <c r="AN1670" s="15" t="str">
        <f>Table13[[#This Row],[Recency Score]]&amp;Table13[[#This Row],[Frequency Score]]&amp;Table13[[#This Row],[Monetary Score]]</f>
        <v>254</v>
      </c>
      <c r="AO1670" s="15" t="str">
        <f>IF(AN1670="555","Champions",
IF(AND(LEFT(AN1670,1)="5", MID(AN1670,2,1)&gt;="3"),"Loyal Customers",
IF(MID(AN1670,2,1)="5","Frequent Buyers",
IF(RIGHT(AN1670,1)="5","Big Spenders",
IF(LEFT(AN1670,1)="4","Potential Loyalists",
IF(LEFT(AN1670,1)="3","Needs Attention",
IF(LEFT(AN1670,1)="2","About to Sleep",
IF(LEFT(AN1670,1)="1","Lost",
IF(LEFT(AN1670,1)&lt;="2","At Risk","Others")))))))))</f>
        <v>Frequent Buyers</v>
      </c>
    </row>
    <row r="1671" spans="1:41" x14ac:dyDescent="0.3">
      <c r="A1671">
        <v>5462</v>
      </c>
      <c r="B1671">
        <v>1974</v>
      </c>
      <c r="C1671" t="s">
        <v>28</v>
      </c>
      <c r="D1671" t="s">
        <v>33</v>
      </c>
      <c r="E1671">
        <v>67445</v>
      </c>
      <c r="F1671">
        <v>0</v>
      </c>
      <c r="G1671">
        <v>1</v>
      </c>
      <c r="H1671" s="1">
        <v>41133</v>
      </c>
      <c r="I1671">
        <v>63</v>
      </c>
      <c r="J1671">
        <v>757</v>
      </c>
      <c r="K1671">
        <v>80</v>
      </c>
      <c r="L1671">
        <v>217</v>
      </c>
      <c r="M1671">
        <v>29</v>
      </c>
      <c r="N1671">
        <v>80</v>
      </c>
      <c r="O1671">
        <v>11</v>
      </c>
      <c r="P1671">
        <v>5</v>
      </c>
      <c r="Q1671">
        <v>9</v>
      </c>
      <c r="R1671">
        <v>6</v>
      </c>
      <c r="S1671">
        <v>12</v>
      </c>
      <c r="T1671">
        <v>6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 t="s">
        <v>40</v>
      </c>
      <c r="AC1671" s="13">
        <f>SUM(Table13[[#This Row],[MntWines]:[MntGoldProds]])</f>
        <v>1174</v>
      </c>
      <c r="AD1671" s="13">
        <f>AVERAGE(Table13[[#This Row],[MntWines]:[MntGoldProds]])</f>
        <v>195.66666666666666</v>
      </c>
      <c r="AG1671">
        <f>SUM(Table13[[#This Row],[NumDealsPurchases]:[NumStorePurchases]])</f>
        <v>32</v>
      </c>
      <c r="AH1671" s="14">
        <f>44232-Table13[[#This Row],[Dt_Customer]]</f>
        <v>3099</v>
      </c>
      <c r="AJ1671" s="13">
        <f>Table13[[#This Row],[NumDealsPurchases]]/Table13[[#This Row],[Total Number of Purchases]]*100</f>
        <v>15.625</v>
      </c>
      <c r="AK1671">
        <f>6-ROUNDUP(_xlfn.PERCENTRANK.INC(Table13[Recency],Table13[[#This Row],[Recency]])*5, 0)</f>
        <v>2</v>
      </c>
      <c r="AL1671" s="15">
        <f>ROUNDUP(_xlfn.PERCENTRANK.INC(Table13[Total Number of Purchases],Table13[[#This Row],[Total Number of Purchases]])*5,0)</f>
        <v>5</v>
      </c>
      <c r="AM1671" s="15">
        <f>ROUNDUP(_xlfn.PERCENTRANK.INC(Table13[Total Spend],Table13[[#This Row],[Total Spend]])*5,0)</f>
        <v>4</v>
      </c>
      <c r="AN1671" s="15" t="str">
        <f>Table13[[#This Row],[Recency Score]]&amp;Table13[[#This Row],[Frequency Score]]&amp;Table13[[#This Row],[Monetary Score]]</f>
        <v>254</v>
      </c>
      <c r="AO1671" s="15" t="str">
        <f>IF(AN1671="555","Champions",
IF(AND(LEFT(AN1671,1)="5", MID(AN1671,2,1)&gt;="3"),"Loyal Customers",
IF(MID(AN1671,2,1)="5","Frequent Buyers",
IF(RIGHT(AN1671,1)="5","Big Spenders",
IF(LEFT(AN1671,1)="4","Potential Loyalists",
IF(LEFT(AN1671,1)="3","Needs Attention",
IF(LEFT(AN1671,1)="2","About to Sleep",
IF(LEFT(AN1671,1)="1","Lost",
IF(LEFT(AN1671,1)&lt;="2","At Risk","Others")))))))))</f>
        <v>Frequent Buyers</v>
      </c>
    </row>
    <row r="1672" spans="1:41" x14ac:dyDescent="0.3">
      <c r="A1672">
        <v>10897</v>
      </c>
      <c r="B1672">
        <v>1974</v>
      </c>
      <c r="C1672" t="s">
        <v>28</v>
      </c>
      <c r="D1672" t="s">
        <v>33</v>
      </c>
      <c r="E1672">
        <v>67445</v>
      </c>
      <c r="F1672">
        <v>0</v>
      </c>
      <c r="G1672">
        <v>1</v>
      </c>
      <c r="H1672" s="1">
        <v>41133</v>
      </c>
      <c r="I1672">
        <v>63</v>
      </c>
      <c r="J1672">
        <v>757</v>
      </c>
      <c r="K1672">
        <v>80</v>
      </c>
      <c r="L1672">
        <v>217</v>
      </c>
      <c r="M1672">
        <v>29</v>
      </c>
      <c r="N1672">
        <v>80</v>
      </c>
      <c r="O1672">
        <v>11</v>
      </c>
      <c r="P1672">
        <v>5</v>
      </c>
      <c r="Q1672">
        <v>9</v>
      </c>
      <c r="R1672">
        <v>6</v>
      </c>
      <c r="S1672">
        <v>12</v>
      </c>
      <c r="T1672">
        <v>6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 t="s">
        <v>36</v>
      </c>
      <c r="AC1672" s="13">
        <f>SUM(Table13[[#This Row],[MntWines]:[MntGoldProds]])</f>
        <v>1174</v>
      </c>
      <c r="AD1672" s="13">
        <f>AVERAGE(Table13[[#This Row],[MntWines]:[MntGoldProds]])</f>
        <v>195.66666666666666</v>
      </c>
      <c r="AG1672">
        <f>SUM(Table13[[#This Row],[NumDealsPurchases]:[NumStorePurchases]])</f>
        <v>32</v>
      </c>
      <c r="AH1672" s="14">
        <f>44232-Table13[[#This Row],[Dt_Customer]]</f>
        <v>3099</v>
      </c>
      <c r="AJ1672" s="13">
        <f>Table13[[#This Row],[NumDealsPurchases]]/Table13[[#This Row],[Total Number of Purchases]]*100</f>
        <v>15.625</v>
      </c>
      <c r="AK1672">
        <f>6-ROUNDUP(_xlfn.PERCENTRANK.INC(Table13[Recency],Table13[[#This Row],[Recency]])*5, 0)</f>
        <v>2</v>
      </c>
      <c r="AL1672" s="15">
        <f>ROUNDUP(_xlfn.PERCENTRANK.INC(Table13[Total Number of Purchases],Table13[[#This Row],[Total Number of Purchases]])*5,0)</f>
        <v>5</v>
      </c>
      <c r="AM1672" s="15">
        <f>ROUNDUP(_xlfn.PERCENTRANK.INC(Table13[Total Spend],Table13[[#This Row],[Total Spend]])*5,0)</f>
        <v>4</v>
      </c>
      <c r="AN1672" s="15" t="str">
        <f>Table13[[#This Row],[Recency Score]]&amp;Table13[[#This Row],[Frequency Score]]&amp;Table13[[#This Row],[Monetary Score]]</f>
        <v>254</v>
      </c>
      <c r="AO1672" s="15" t="str">
        <f>IF(AN1672="555","Champions",
IF(AND(LEFT(AN1672,1)="5", MID(AN1672,2,1)&gt;="3"),"Loyal Customers",
IF(MID(AN1672,2,1)="5","Frequent Buyers",
IF(RIGHT(AN1672,1)="5","Big Spenders",
IF(LEFT(AN1672,1)="4","Potential Loyalists",
IF(LEFT(AN1672,1)="3","Needs Attention",
IF(LEFT(AN1672,1)="2","About to Sleep",
IF(LEFT(AN1672,1)="1","Lost",
IF(LEFT(AN1672,1)&lt;="2","At Risk","Others")))))))))</f>
        <v>Frequent Buyers</v>
      </c>
    </row>
    <row r="1673" spans="1:41" x14ac:dyDescent="0.3">
      <c r="A1673">
        <v>4012</v>
      </c>
      <c r="B1673">
        <v>1972</v>
      </c>
      <c r="C1673" t="s">
        <v>37</v>
      </c>
      <c r="D1673" t="s">
        <v>35</v>
      </c>
      <c r="E1673">
        <v>62220</v>
      </c>
      <c r="F1673">
        <v>0</v>
      </c>
      <c r="G1673">
        <v>1</v>
      </c>
      <c r="H1673" s="1">
        <v>41132</v>
      </c>
      <c r="I1673">
        <v>55</v>
      </c>
      <c r="J1673">
        <v>799</v>
      </c>
      <c r="K1673">
        <v>12</v>
      </c>
      <c r="L1673">
        <v>375</v>
      </c>
      <c r="M1673">
        <v>16</v>
      </c>
      <c r="N1673">
        <v>12</v>
      </c>
      <c r="O1673">
        <v>12</v>
      </c>
      <c r="P1673">
        <v>5</v>
      </c>
      <c r="Q1673">
        <v>7</v>
      </c>
      <c r="R1673">
        <v>6</v>
      </c>
      <c r="S1673">
        <v>5</v>
      </c>
      <c r="T1673">
        <v>6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 t="s">
        <v>39</v>
      </c>
      <c r="AC1673" s="13">
        <f>SUM(Table13[[#This Row],[MntWines]:[MntGoldProds]])</f>
        <v>1226</v>
      </c>
      <c r="AD1673" s="13">
        <f>AVERAGE(Table13[[#This Row],[MntWines]:[MntGoldProds]])</f>
        <v>204.33333333333334</v>
      </c>
      <c r="AG1673">
        <f>SUM(Table13[[#This Row],[NumDealsPurchases]:[NumStorePurchases]])</f>
        <v>23</v>
      </c>
      <c r="AH1673" s="14">
        <f>44232-Table13[[#This Row],[Dt_Customer]]</f>
        <v>3100</v>
      </c>
      <c r="AJ1673" s="13">
        <f>Table13[[#This Row],[NumDealsPurchases]]/Table13[[#This Row],[Total Number of Purchases]]*100</f>
        <v>21.739130434782609</v>
      </c>
      <c r="AK1673">
        <f>6-ROUNDUP(_xlfn.PERCENTRANK.INC(Table13[Recency],Table13[[#This Row],[Recency]])*5, 0)</f>
        <v>3</v>
      </c>
      <c r="AL1673" s="15">
        <f>ROUNDUP(_xlfn.PERCENTRANK.INC(Table13[Total Number of Purchases],Table13[[#This Row],[Total Number of Purchases]])*5,0)</f>
        <v>5</v>
      </c>
      <c r="AM1673" s="15">
        <f>ROUNDUP(_xlfn.PERCENTRANK.INC(Table13[Total Spend],Table13[[#This Row],[Total Spend]])*5,0)</f>
        <v>5</v>
      </c>
      <c r="AN1673" s="15" t="str">
        <f>Table13[[#This Row],[Recency Score]]&amp;Table13[[#This Row],[Frequency Score]]&amp;Table13[[#This Row],[Monetary Score]]</f>
        <v>355</v>
      </c>
      <c r="AO1673" s="15" t="str">
        <f>IF(AN1673="555","Champions",
IF(AND(LEFT(AN1673,1)="5", MID(AN1673,2,1)&gt;="3"),"Loyal Customers",
IF(MID(AN1673,2,1)="5","Frequent Buyers",
IF(RIGHT(AN1673,1)="5","Big Spenders",
IF(LEFT(AN1673,1)="4","Potential Loyalists",
IF(LEFT(AN1673,1)="3","Needs Attention",
IF(LEFT(AN1673,1)="2","About to Sleep",
IF(LEFT(AN1673,1)="1","Lost",
IF(LEFT(AN1673,1)&lt;="2","At Risk","Others")))))))))</f>
        <v>Frequent Buyers</v>
      </c>
    </row>
    <row r="1674" spans="1:41" x14ac:dyDescent="0.3">
      <c r="A1674">
        <v>610</v>
      </c>
      <c r="B1674">
        <v>1953</v>
      </c>
      <c r="C1674" t="s">
        <v>37</v>
      </c>
      <c r="D1674" t="s">
        <v>35</v>
      </c>
      <c r="E1674">
        <v>53593</v>
      </c>
      <c r="F1674">
        <v>1</v>
      </c>
      <c r="G1674">
        <v>1</v>
      </c>
      <c r="H1674" s="1">
        <v>41128</v>
      </c>
      <c r="I1674">
        <v>60</v>
      </c>
      <c r="J1674">
        <v>349</v>
      </c>
      <c r="K1674">
        <v>4</v>
      </c>
      <c r="L1674">
        <v>78</v>
      </c>
      <c r="M1674">
        <v>6</v>
      </c>
      <c r="N1674">
        <v>0</v>
      </c>
      <c r="O1674">
        <v>43</v>
      </c>
      <c r="P1674">
        <v>8</v>
      </c>
      <c r="Q1674">
        <v>7</v>
      </c>
      <c r="R1674">
        <v>2</v>
      </c>
      <c r="S1674">
        <v>6</v>
      </c>
      <c r="T1674">
        <v>8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 t="s">
        <v>36</v>
      </c>
      <c r="AC1674" s="13">
        <f>SUM(Table13[[#This Row],[MntWines]:[MntGoldProds]])</f>
        <v>480</v>
      </c>
      <c r="AD1674" s="13">
        <f>AVERAGE(Table13[[#This Row],[MntWines]:[MntGoldProds]])</f>
        <v>80</v>
      </c>
      <c r="AG1674">
        <f>SUM(Table13[[#This Row],[NumDealsPurchases]:[NumStorePurchases]])</f>
        <v>23</v>
      </c>
      <c r="AH1674" s="14">
        <f>44232-Table13[[#This Row],[Dt_Customer]]</f>
        <v>3104</v>
      </c>
      <c r="AJ1674" s="13">
        <f>Table13[[#This Row],[NumDealsPurchases]]/Table13[[#This Row],[Total Number of Purchases]]*100</f>
        <v>34.782608695652172</v>
      </c>
      <c r="AK1674">
        <f>6-ROUNDUP(_xlfn.PERCENTRANK.INC(Table13[Recency],Table13[[#This Row],[Recency]])*5, 0)</f>
        <v>2</v>
      </c>
      <c r="AL1674" s="15">
        <f>ROUNDUP(_xlfn.PERCENTRANK.INC(Table13[Total Number of Purchases],Table13[[#This Row],[Total Number of Purchases]])*5,0)</f>
        <v>5</v>
      </c>
      <c r="AM1674" s="15">
        <f>ROUNDUP(_xlfn.PERCENTRANK.INC(Table13[Total Spend],Table13[[#This Row],[Total Spend]])*5,0)</f>
        <v>3</v>
      </c>
      <c r="AN1674" s="15" t="str">
        <f>Table13[[#This Row],[Recency Score]]&amp;Table13[[#This Row],[Frequency Score]]&amp;Table13[[#This Row],[Monetary Score]]</f>
        <v>253</v>
      </c>
      <c r="AO1674" s="15" t="str">
        <f>IF(AN1674="555","Champions",
IF(AND(LEFT(AN1674,1)="5", MID(AN1674,2,1)&gt;="3"),"Loyal Customers",
IF(MID(AN1674,2,1)="5","Frequent Buyers",
IF(RIGHT(AN1674,1)="5","Big Spenders",
IF(LEFT(AN1674,1)="4","Potential Loyalists",
IF(LEFT(AN1674,1)="3","Needs Attention",
IF(LEFT(AN1674,1)="2","About to Sleep",
IF(LEFT(AN1674,1)="1","Lost",
IF(LEFT(AN1674,1)&lt;="2","At Risk","Others")))))))))</f>
        <v>Frequent Buyers</v>
      </c>
    </row>
    <row r="1675" spans="1:41" x14ac:dyDescent="0.3">
      <c r="A1675">
        <v>3262</v>
      </c>
      <c r="B1675">
        <v>1958</v>
      </c>
      <c r="C1675" t="s">
        <v>28</v>
      </c>
      <c r="D1675" t="s">
        <v>31</v>
      </c>
      <c r="E1675">
        <v>68281</v>
      </c>
      <c r="F1675">
        <v>0</v>
      </c>
      <c r="G1675">
        <v>0</v>
      </c>
      <c r="H1675" s="1">
        <v>41128</v>
      </c>
      <c r="I1675">
        <v>31</v>
      </c>
      <c r="J1675">
        <v>995</v>
      </c>
      <c r="K1675">
        <v>112</v>
      </c>
      <c r="L1675">
        <v>417</v>
      </c>
      <c r="M1675">
        <v>42</v>
      </c>
      <c r="N1675">
        <v>48</v>
      </c>
      <c r="O1675">
        <v>41</v>
      </c>
      <c r="P1675">
        <v>1</v>
      </c>
      <c r="Q1675">
        <v>2</v>
      </c>
      <c r="R1675">
        <v>9</v>
      </c>
      <c r="S1675">
        <v>13</v>
      </c>
      <c r="T1675">
        <v>5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 t="s">
        <v>30</v>
      </c>
      <c r="AC1675" s="13">
        <f>SUM(Table13[[#This Row],[MntWines]:[MntGoldProds]])</f>
        <v>1655</v>
      </c>
      <c r="AD1675" s="13">
        <f>AVERAGE(Table13[[#This Row],[MntWines]:[MntGoldProds]])</f>
        <v>275.83333333333331</v>
      </c>
      <c r="AG1675">
        <f>SUM(Table13[[#This Row],[NumDealsPurchases]:[NumStorePurchases]])</f>
        <v>25</v>
      </c>
      <c r="AH1675" s="14">
        <f>44232-Table13[[#This Row],[Dt_Customer]]</f>
        <v>3104</v>
      </c>
      <c r="AJ1675" s="13">
        <f>Table13[[#This Row],[NumDealsPurchases]]/Table13[[#This Row],[Total Number of Purchases]]*100</f>
        <v>4</v>
      </c>
      <c r="AK1675">
        <f>6-ROUNDUP(_xlfn.PERCENTRANK.INC(Table13[Recency],Table13[[#This Row],[Recency]])*5, 0)</f>
        <v>4</v>
      </c>
      <c r="AL1675" s="15">
        <f>ROUNDUP(_xlfn.PERCENTRANK.INC(Table13[Total Number of Purchases],Table13[[#This Row],[Total Number of Purchases]])*5,0)</f>
        <v>5</v>
      </c>
      <c r="AM1675" s="15">
        <f>ROUNDUP(_xlfn.PERCENTRANK.INC(Table13[Total Spend],Table13[[#This Row],[Total Spend]])*5,0)</f>
        <v>5</v>
      </c>
      <c r="AN1675" s="15" t="str">
        <f>Table13[[#This Row],[Recency Score]]&amp;Table13[[#This Row],[Frequency Score]]&amp;Table13[[#This Row],[Monetary Score]]</f>
        <v>455</v>
      </c>
      <c r="AO1675" s="15" t="str">
        <f>IF(AN1675="555","Champions",
IF(AND(LEFT(AN1675,1)="5", MID(AN1675,2,1)&gt;="3"),"Loyal Customers",
IF(MID(AN1675,2,1)="5","Frequent Buyers",
IF(RIGHT(AN1675,1)="5","Big Spenders",
IF(LEFT(AN1675,1)="4","Potential Loyalists",
IF(LEFT(AN1675,1)="3","Needs Attention",
IF(LEFT(AN1675,1)="2","About to Sleep",
IF(LEFT(AN1675,1)="1","Lost",
IF(LEFT(AN1675,1)&lt;="2","At Risk","Others")))))))))</f>
        <v>Frequent Buyers</v>
      </c>
    </row>
    <row r="1676" spans="1:41" x14ac:dyDescent="0.3">
      <c r="A1676">
        <v>1501</v>
      </c>
      <c r="B1676">
        <v>1982</v>
      </c>
      <c r="C1676" t="s">
        <v>37</v>
      </c>
      <c r="D1676" t="s">
        <v>33</v>
      </c>
      <c r="E1676">
        <v>160803</v>
      </c>
      <c r="F1676">
        <v>0</v>
      </c>
      <c r="G1676">
        <v>0</v>
      </c>
      <c r="H1676" s="1">
        <v>41125</v>
      </c>
      <c r="I1676">
        <v>21</v>
      </c>
      <c r="J1676">
        <v>55</v>
      </c>
      <c r="K1676">
        <v>16</v>
      </c>
      <c r="L1676">
        <v>1622</v>
      </c>
      <c r="M1676">
        <v>17</v>
      </c>
      <c r="N1676">
        <v>3</v>
      </c>
      <c r="O1676">
        <v>4</v>
      </c>
      <c r="P1676">
        <v>15</v>
      </c>
      <c r="Q1676">
        <v>0</v>
      </c>
      <c r="R1676">
        <v>28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 t="s">
        <v>34</v>
      </c>
      <c r="AC1676" s="13">
        <f>SUM(Table13[[#This Row],[MntWines]:[MntGoldProds]])</f>
        <v>1717</v>
      </c>
      <c r="AD1676" s="13">
        <f>AVERAGE(Table13[[#This Row],[MntWines]:[MntGoldProds]])</f>
        <v>286.16666666666669</v>
      </c>
      <c r="AG1676">
        <f>SUM(Table13[[#This Row],[NumDealsPurchases]:[NumStorePurchases]])</f>
        <v>44</v>
      </c>
      <c r="AH1676" s="14">
        <f>44232-Table13[[#This Row],[Dt_Customer]]</f>
        <v>3107</v>
      </c>
      <c r="AJ1676" s="13">
        <f>Table13[[#This Row],[NumDealsPurchases]]/Table13[[#This Row],[Total Number of Purchases]]*100</f>
        <v>34.090909090909086</v>
      </c>
      <c r="AK1676">
        <f>6-ROUNDUP(_xlfn.PERCENTRANK.INC(Table13[Recency],Table13[[#This Row],[Recency]])*5, 0)</f>
        <v>4</v>
      </c>
      <c r="AL1676" s="15">
        <f>ROUNDUP(_xlfn.PERCENTRANK.INC(Table13[Total Number of Purchases],Table13[[#This Row],[Total Number of Purchases]])*5,0)</f>
        <v>5</v>
      </c>
      <c r="AM1676" s="15">
        <f>ROUNDUP(_xlfn.PERCENTRANK.INC(Table13[Total Spend],Table13[[#This Row],[Total Spend]])*5,0)</f>
        <v>5</v>
      </c>
      <c r="AN1676" s="15" t="str">
        <f>Table13[[#This Row],[Recency Score]]&amp;Table13[[#This Row],[Frequency Score]]&amp;Table13[[#This Row],[Monetary Score]]</f>
        <v>455</v>
      </c>
      <c r="AO1676" s="15" t="str">
        <f>IF(AN1676="555","Champions",
IF(AND(LEFT(AN1676,1)="5", MID(AN1676,2,1)&gt;="3"),"Loyal Customers",
IF(MID(AN1676,2,1)="5","Frequent Buyers",
IF(RIGHT(AN1676,1)="5","Big Spenders",
IF(LEFT(AN1676,1)="4","Potential Loyalists",
IF(LEFT(AN1676,1)="3","Needs Attention",
IF(LEFT(AN1676,1)="2","About to Sleep",
IF(LEFT(AN1676,1)="1","Lost",
IF(LEFT(AN1676,1)&lt;="2","At Risk","Others")))))))))</f>
        <v>Frequent Buyers</v>
      </c>
    </row>
    <row r="1677" spans="1:41" x14ac:dyDescent="0.3">
      <c r="A1677">
        <v>564</v>
      </c>
      <c r="B1677">
        <v>1981</v>
      </c>
      <c r="C1677" t="s">
        <v>37</v>
      </c>
      <c r="D1677" t="s">
        <v>35</v>
      </c>
      <c r="E1677">
        <v>56937</v>
      </c>
      <c r="F1677">
        <v>1</v>
      </c>
      <c r="G1677">
        <v>0</v>
      </c>
      <c r="H1677" s="1">
        <v>41125</v>
      </c>
      <c r="I1677">
        <v>81</v>
      </c>
      <c r="J1677">
        <v>746</v>
      </c>
      <c r="K1677">
        <v>8</v>
      </c>
      <c r="L1677">
        <v>125</v>
      </c>
      <c r="M1677">
        <v>11</v>
      </c>
      <c r="N1677">
        <v>8</v>
      </c>
      <c r="O1677">
        <v>8</v>
      </c>
      <c r="P1677">
        <v>7</v>
      </c>
      <c r="Q1677">
        <v>8</v>
      </c>
      <c r="R1677">
        <v>6</v>
      </c>
      <c r="S1677">
        <v>9</v>
      </c>
      <c r="T1677">
        <v>6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1</v>
      </c>
      <c r="AA1677">
        <v>0</v>
      </c>
      <c r="AB1677" t="s">
        <v>30</v>
      </c>
      <c r="AC1677" s="13">
        <f>SUM(Table13[[#This Row],[MntWines]:[MntGoldProds]])</f>
        <v>906</v>
      </c>
      <c r="AD1677" s="13">
        <f>AVERAGE(Table13[[#This Row],[MntWines]:[MntGoldProds]])</f>
        <v>151</v>
      </c>
      <c r="AG1677">
        <f>SUM(Table13[[#This Row],[NumDealsPurchases]:[NumStorePurchases]])</f>
        <v>30</v>
      </c>
      <c r="AH1677" s="14">
        <f>44232-Table13[[#This Row],[Dt_Customer]]</f>
        <v>3107</v>
      </c>
      <c r="AJ1677" s="13">
        <f>Table13[[#This Row],[NumDealsPurchases]]/Table13[[#This Row],[Total Number of Purchases]]*100</f>
        <v>23.333333333333332</v>
      </c>
      <c r="AK1677">
        <f>6-ROUNDUP(_xlfn.PERCENTRANK.INC(Table13[Recency],Table13[[#This Row],[Recency]])*5, 0)</f>
        <v>1</v>
      </c>
      <c r="AL1677" s="15">
        <f>ROUNDUP(_xlfn.PERCENTRANK.INC(Table13[Total Number of Purchases],Table13[[#This Row],[Total Number of Purchases]])*5,0)</f>
        <v>5</v>
      </c>
      <c r="AM1677" s="15">
        <f>ROUNDUP(_xlfn.PERCENTRANK.INC(Table13[Total Spend],Table13[[#This Row],[Total Spend]])*5,0)</f>
        <v>4</v>
      </c>
      <c r="AN1677" s="15" t="str">
        <f>Table13[[#This Row],[Recency Score]]&amp;Table13[[#This Row],[Frequency Score]]&amp;Table13[[#This Row],[Monetary Score]]</f>
        <v>154</v>
      </c>
      <c r="AO1677" s="15" t="str">
        <f>IF(AN1677="555","Champions",
IF(AND(LEFT(AN1677,1)="5", MID(AN1677,2,1)&gt;="3"),"Loyal Customers",
IF(MID(AN1677,2,1)="5","Frequent Buyers",
IF(RIGHT(AN1677,1)="5","Big Spenders",
IF(LEFT(AN1677,1)="4","Potential Loyalists",
IF(LEFT(AN1677,1)="3","Needs Attention",
IF(LEFT(AN1677,1)="2","About to Sleep",
IF(LEFT(AN1677,1)="1","Lost",
IF(LEFT(AN1677,1)&lt;="2","At Risk","Others")))))))))</f>
        <v>Frequent Buyers</v>
      </c>
    </row>
    <row r="1678" spans="1:41" x14ac:dyDescent="0.3">
      <c r="A1678">
        <v>2223</v>
      </c>
      <c r="B1678">
        <v>1965</v>
      </c>
      <c r="C1678" t="s">
        <v>38</v>
      </c>
      <c r="D1678" t="s">
        <v>29</v>
      </c>
      <c r="E1678">
        <v>64176</v>
      </c>
      <c r="F1678">
        <v>0</v>
      </c>
      <c r="G1678">
        <v>1</v>
      </c>
      <c r="H1678" s="1">
        <v>41124</v>
      </c>
      <c r="I1678">
        <v>52</v>
      </c>
      <c r="J1678">
        <v>1215</v>
      </c>
      <c r="K1678">
        <v>33</v>
      </c>
      <c r="L1678">
        <v>249</v>
      </c>
      <c r="M1678">
        <v>64</v>
      </c>
      <c r="N1678">
        <v>116</v>
      </c>
      <c r="O1678">
        <v>149</v>
      </c>
      <c r="P1678">
        <v>8</v>
      </c>
      <c r="Q1678">
        <v>8</v>
      </c>
      <c r="R1678">
        <v>9</v>
      </c>
      <c r="S1678">
        <v>8</v>
      </c>
      <c r="T1678">
        <v>6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 t="s">
        <v>30</v>
      </c>
      <c r="AC1678" s="13">
        <f>SUM(Table13[[#This Row],[MntWines]:[MntGoldProds]])</f>
        <v>1826</v>
      </c>
      <c r="AD1678" s="13">
        <f>AVERAGE(Table13[[#This Row],[MntWines]:[MntGoldProds]])</f>
        <v>304.33333333333331</v>
      </c>
      <c r="AG1678">
        <f>SUM(Table13[[#This Row],[NumDealsPurchases]:[NumStorePurchases]])</f>
        <v>33</v>
      </c>
      <c r="AH1678" s="14">
        <f>44232-Table13[[#This Row],[Dt_Customer]]</f>
        <v>3108</v>
      </c>
      <c r="AJ1678" s="13">
        <f>Table13[[#This Row],[NumDealsPurchases]]/Table13[[#This Row],[Total Number of Purchases]]*100</f>
        <v>24.242424242424242</v>
      </c>
      <c r="AK1678">
        <f>6-ROUNDUP(_xlfn.PERCENTRANK.INC(Table13[Recency],Table13[[#This Row],[Recency]])*5, 0)</f>
        <v>3</v>
      </c>
      <c r="AL1678" s="15">
        <f>ROUNDUP(_xlfn.PERCENTRANK.INC(Table13[Total Number of Purchases],Table13[[#This Row],[Total Number of Purchases]])*5,0)</f>
        <v>5</v>
      </c>
      <c r="AM1678" s="15">
        <f>ROUNDUP(_xlfn.PERCENTRANK.INC(Table13[Total Spend],Table13[[#This Row],[Total Spend]])*5,0)</f>
        <v>5</v>
      </c>
      <c r="AN1678" s="15" t="str">
        <f>Table13[[#This Row],[Recency Score]]&amp;Table13[[#This Row],[Frequency Score]]&amp;Table13[[#This Row],[Monetary Score]]</f>
        <v>355</v>
      </c>
      <c r="AO1678" s="15" t="str">
        <f>IF(AN1678="555","Champions",
IF(AND(LEFT(AN1678,1)="5", MID(AN1678,2,1)&gt;="3"),"Loyal Customers",
IF(MID(AN1678,2,1)="5","Frequent Buyers",
IF(RIGHT(AN1678,1)="5","Big Spenders",
IF(LEFT(AN1678,1)="4","Potential Loyalists",
IF(LEFT(AN1678,1)="3","Needs Attention",
IF(LEFT(AN1678,1)="2","About to Sleep",
IF(LEFT(AN1678,1)="1","Lost",
IF(LEFT(AN1678,1)&lt;="2","At Risk","Others")))))))))</f>
        <v>Frequent Buyers</v>
      </c>
    </row>
    <row r="1679" spans="1:41" x14ac:dyDescent="0.3">
      <c r="A1679">
        <v>4915</v>
      </c>
      <c r="B1679">
        <v>1956</v>
      </c>
      <c r="C1679" t="s">
        <v>38</v>
      </c>
      <c r="D1679" t="s">
        <v>33</v>
      </c>
      <c r="E1679">
        <v>53230</v>
      </c>
      <c r="F1679">
        <v>0</v>
      </c>
      <c r="G1679">
        <v>1</v>
      </c>
      <c r="H1679" s="1">
        <v>41124</v>
      </c>
      <c r="I1679">
        <v>86</v>
      </c>
      <c r="J1679">
        <v>176</v>
      </c>
      <c r="K1679">
        <v>72</v>
      </c>
      <c r="L1679">
        <v>98</v>
      </c>
      <c r="M1679">
        <v>136</v>
      </c>
      <c r="N1679">
        <v>21</v>
      </c>
      <c r="O1679">
        <v>229</v>
      </c>
      <c r="P1679">
        <v>4</v>
      </c>
      <c r="Q1679">
        <v>5</v>
      </c>
      <c r="R1679">
        <v>2</v>
      </c>
      <c r="S1679">
        <v>12</v>
      </c>
      <c r="T1679">
        <v>5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 t="s">
        <v>39</v>
      </c>
      <c r="AC1679" s="13">
        <f>SUM(Table13[[#This Row],[MntWines]:[MntGoldProds]])</f>
        <v>732</v>
      </c>
      <c r="AD1679" s="13">
        <f>AVERAGE(Table13[[#This Row],[MntWines]:[MntGoldProds]])</f>
        <v>122</v>
      </c>
      <c r="AG1679">
        <f>SUM(Table13[[#This Row],[NumDealsPurchases]:[NumStorePurchases]])</f>
        <v>23</v>
      </c>
      <c r="AH1679" s="14">
        <f>44232-Table13[[#This Row],[Dt_Customer]]</f>
        <v>3108</v>
      </c>
      <c r="AJ1679" s="13">
        <f>Table13[[#This Row],[NumDealsPurchases]]/Table13[[#This Row],[Total Number of Purchases]]*100</f>
        <v>17.391304347826086</v>
      </c>
      <c r="AK1679">
        <f>6-ROUNDUP(_xlfn.PERCENTRANK.INC(Table13[Recency],Table13[[#This Row],[Recency]])*5, 0)</f>
        <v>1</v>
      </c>
      <c r="AL1679" s="15">
        <f>ROUNDUP(_xlfn.PERCENTRANK.INC(Table13[Total Number of Purchases],Table13[[#This Row],[Total Number of Purchases]])*5,0)</f>
        <v>5</v>
      </c>
      <c r="AM1679" s="15">
        <f>ROUNDUP(_xlfn.PERCENTRANK.INC(Table13[Total Spend],Table13[[#This Row],[Total Spend]])*5,0)</f>
        <v>4</v>
      </c>
      <c r="AN1679" s="15" t="str">
        <f>Table13[[#This Row],[Recency Score]]&amp;Table13[[#This Row],[Frequency Score]]&amp;Table13[[#This Row],[Monetary Score]]</f>
        <v>154</v>
      </c>
      <c r="AO1679" s="15" t="str">
        <f>IF(AN1679="555","Champions",
IF(AND(LEFT(AN1679,1)="5", MID(AN1679,2,1)&gt;="3"),"Loyal Customers",
IF(MID(AN1679,2,1)="5","Frequent Buyers",
IF(RIGHT(AN1679,1)="5","Big Spenders",
IF(LEFT(AN1679,1)="4","Potential Loyalists",
IF(LEFT(AN1679,1)="3","Needs Attention",
IF(LEFT(AN1679,1)="2","About to Sleep",
IF(LEFT(AN1679,1)="1","Lost",
IF(LEFT(AN1679,1)&lt;="2","At Risk","Others")))))))))</f>
        <v>Frequent Buyers</v>
      </c>
    </row>
    <row r="1680" spans="1:41" x14ac:dyDescent="0.3">
      <c r="A1680">
        <v>6181</v>
      </c>
      <c r="B1680">
        <v>1950</v>
      </c>
      <c r="C1680" t="s">
        <v>38</v>
      </c>
      <c r="D1680" t="s">
        <v>35</v>
      </c>
      <c r="E1680">
        <v>52203</v>
      </c>
      <c r="F1680">
        <v>0</v>
      </c>
      <c r="G1680">
        <v>0</v>
      </c>
      <c r="H1680" s="1">
        <v>41121</v>
      </c>
      <c r="I1680">
        <v>36</v>
      </c>
      <c r="J1680">
        <v>488</v>
      </c>
      <c r="K1680">
        <v>21</v>
      </c>
      <c r="L1680">
        <v>238</v>
      </c>
      <c r="M1680">
        <v>56</v>
      </c>
      <c r="N1680">
        <v>108</v>
      </c>
      <c r="O1680">
        <v>28</v>
      </c>
      <c r="P1680">
        <v>1</v>
      </c>
      <c r="Q1680">
        <v>8</v>
      </c>
      <c r="R1680">
        <v>7</v>
      </c>
      <c r="S1680">
        <v>11</v>
      </c>
      <c r="T1680">
        <v>6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 t="s">
        <v>34</v>
      </c>
      <c r="AC1680" s="13">
        <f>SUM(Table13[[#This Row],[MntWines]:[MntGoldProds]])</f>
        <v>939</v>
      </c>
      <c r="AD1680" s="13">
        <f>AVERAGE(Table13[[#This Row],[MntWines]:[MntGoldProds]])</f>
        <v>156.5</v>
      </c>
      <c r="AG1680">
        <f>SUM(Table13[[#This Row],[NumDealsPurchases]:[NumStorePurchases]])</f>
        <v>27</v>
      </c>
      <c r="AH1680" s="14">
        <f>44232-Table13[[#This Row],[Dt_Customer]]</f>
        <v>3111</v>
      </c>
      <c r="AJ1680" s="13">
        <f>Table13[[#This Row],[NumDealsPurchases]]/Table13[[#This Row],[Total Number of Purchases]]*100</f>
        <v>3.7037037037037033</v>
      </c>
      <c r="AK1680">
        <f>6-ROUNDUP(_xlfn.PERCENTRANK.INC(Table13[Recency],Table13[[#This Row],[Recency]])*5, 0)</f>
        <v>4</v>
      </c>
      <c r="AL1680" s="15">
        <f>ROUNDUP(_xlfn.PERCENTRANK.INC(Table13[Total Number of Purchases],Table13[[#This Row],[Total Number of Purchases]])*5,0)</f>
        <v>5</v>
      </c>
      <c r="AM1680" s="15">
        <f>ROUNDUP(_xlfn.PERCENTRANK.INC(Table13[Total Spend],Table13[[#This Row],[Total Spend]])*5,0)</f>
        <v>4</v>
      </c>
      <c r="AN1680" s="15" t="str">
        <f>Table13[[#This Row],[Recency Score]]&amp;Table13[[#This Row],[Frequency Score]]&amp;Table13[[#This Row],[Monetary Score]]</f>
        <v>454</v>
      </c>
      <c r="AO1680" s="15" t="str">
        <f>IF(AN1680="555","Champions",
IF(AND(LEFT(AN1680,1)="5", MID(AN1680,2,1)&gt;="3"),"Loyal Customers",
IF(MID(AN1680,2,1)="5","Frequent Buyers",
IF(RIGHT(AN1680,1)="5","Big Spenders",
IF(LEFT(AN1680,1)="4","Potential Loyalists",
IF(LEFT(AN1680,1)="3","Needs Attention",
IF(LEFT(AN1680,1)="2","About to Sleep",
IF(LEFT(AN1680,1)="1","Lost",
IF(LEFT(AN1680,1)&lt;="2","At Risk","Others")))))))))</f>
        <v>Frequent Buyers</v>
      </c>
    </row>
    <row r="1681" spans="1:41" x14ac:dyDescent="0.3">
      <c r="A1681">
        <v>3005</v>
      </c>
      <c r="B1681">
        <v>1992</v>
      </c>
      <c r="C1681" t="s">
        <v>28</v>
      </c>
      <c r="D1681" t="s">
        <v>31</v>
      </c>
      <c r="E1681">
        <v>83528</v>
      </c>
      <c r="F1681">
        <v>0</v>
      </c>
      <c r="G1681">
        <v>0</v>
      </c>
      <c r="H1681" s="1">
        <v>41760</v>
      </c>
      <c r="I1681">
        <v>7</v>
      </c>
      <c r="J1681">
        <v>530</v>
      </c>
      <c r="K1681">
        <v>117</v>
      </c>
      <c r="L1681">
        <v>678</v>
      </c>
      <c r="M1681">
        <v>134</v>
      </c>
      <c r="N1681">
        <v>44</v>
      </c>
      <c r="O1681">
        <v>147</v>
      </c>
      <c r="P1681">
        <v>1</v>
      </c>
      <c r="Q1681">
        <v>4</v>
      </c>
      <c r="R1681">
        <v>10</v>
      </c>
      <c r="S1681">
        <v>8</v>
      </c>
      <c r="T1681">
        <v>1</v>
      </c>
      <c r="U1681">
        <v>1</v>
      </c>
      <c r="V1681">
        <v>0</v>
      </c>
      <c r="W1681">
        <v>1</v>
      </c>
      <c r="X1681">
        <v>0</v>
      </c>
      <c r="Y1681">
        <v>0</v>
      </c>
      <c r="Z1681">
        <v>1</v>
      </c>
      <c r="AA1681">
        <v>0</v>
      </c>
      <c r="AB1681" t="s">
        <v>30</v>
      </c>
      <c r="AC1681" s="13">
        <f>SUM(Table13[[#This Row],[MntWines]:[MntGoldProds]])</f>
        <v>1650</v>
      </c>
      <c r="AD1681" s="13">
        <f>AVERAGE(Table13[[#This Row],[MntWines]:[MntGoldProds]])</f>
        <v>275</v>
      </c>
      <c r="AG1681">
        <f>SUM(Table13[[#This Row],[NumDealsPurchases]:[NumStorePurchases]])</f>
        <v>23</v>
      </c>
      <c r="AH1681" s="14">
        <f>44232-Table13[[#This Row],[Dt_Customer]]</f>
        <v>2472</v>
      </c>
      <c r="AJ1681" s="13">
        <f>Table13[[#This Row],[NumDealsPurchases]]/Table13[[#This Row],[Total Number of Purchases]]*100</f>
        <v>4.3478260869565215</v>
      </c>
      <c r="AK1681">
        <f>6-ROUNDUP(_xlfn.PERCENTRANK.INC(Table13[Recency],Table13[[#This Row],[Recency]])*5, 0)</f>
        <v>5</v>
      </c>
      <c r="AL1681" s="15">
        <f>ROUNDUP(_xlfn.PERCENTRANK.INC(Table13[Total Number of Purchases],Table13[[#This Row],[Total Number of Purchases]])*5,0)</f>
        <v>5</v>
      </c>
      <c r="AM1681" s="15">
        <f>ROUNDUP(_xlfn.PERCENTRANK.INC(Table13[Total Spend],Table13[[#This Row],[Total Spend]])*5,0)</f>
        <v>5</v>
      </c>
      <c r="AN1681" s="15" t="str">
        <f>Table13[[#This Row],[Recency Score]]&amp;Table13[[#This Row],[Frequency Score]]&amp;Table13[[#This Row],[Monetary Score]]</f>
        <v>555</v>
      </c>
      <c r="AO1681" s="15" t="str">
        <f>IF(AN1681="555","Champions",
IF(AND(LEFT(AN1681,1)="5", MID(AN1681,2,1)&gt;="3"),"Loyal Customers",
IF(MID(AN1681,2,1)="5","Frequent Buyers",
IF(RIGHT(AN1681,1)="5","Big Spenders",
IF(LEFT(AN1681,1)="4","Potential Loyalists",
IF(LEFT(AN1681,1)="3","Needs Attention",
IF(LEFT(AN1681,1)="2","About to Sleep",
IF(LEFT(AN1681,1)="1","Lost",
IF(LEFT(AN1681,1)&lt;="2","At Risk","Others")))))))))</f>
        <v>Champions</v>
      </c>
    </row>
    <row r="1682" spans="1:41" x14ac:dyDescent="0.3">
      <c r="A1682">
        <v>1446</v>
      </c>
      <c r="B1682">
        <v>1956</v>
      </c>
      <c r="C1682" t="s">
        <v>41</v>
      </c>
      <c r="D1682" t="s">
        <v>31</v>
      </c>
      <c r="E1682">
        <v>86424</v>
      </c>
      <c r="F1682">
        <v>0</v>
      </c>
      <c r="G1682">
        <v>0</v>
      </c>
      <c r="H1682" s="1">
        <v>41734</v>
      </c>
      <c r="I1682">
        <v>12</v>
      </c>
      <c r="J1682">
        <v>387</v>
      </c>
      <c r="K1682">
        <v>68</v>
      </c>
      <c r="L1682">
        <v>569</v>
      </c>
      <c r="M1682">
        <v>89</v>
      </c>
      <c r="N1682">
        <v>45</v>
      </c>
      <c r="O1682">
        <v>68</v>
      </c>
      <c r="P1682">
        <v>1</v>
      </c>
      <c r="Q1682">
        <v>6</v>
      </c>
      <c r="R1682">
        <v>9</v>
      </c>
      <c r="S1682">
        <v>12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 t="s">
        <v>43</v>
      </c>
      <c r="AC1682" s="13">
        <f>SUM(Table13[[#This Row],[MntWines]:[MntGoldProds]])</f>
        <v>1226</v>
      </c>
      <c r="AD1682" s="13">
        <f>AVERAGE(Table13[[#This Row],[MntWines]:[MntGoldProds]])</f>
        <v>204.33333333333334</v>
      </c>
      <c r="AG1682">
        <f>SUM(Table13[[#This Row],[NumDealsPurchases]:[NumStorePurchases]])</f>
        <v>28</v>
      </c>
      <c r="AH1682" s="14">
        <f>44232-Table13[[#This Row],[Dt_Customer]]</f>
        <v>2498</v>
      </c>
      <c r="AJ1682" s="13">
        <f>Table13[[#This Row],[NumDealsPurchases]]/Table13[[#This Row],[Total Number of Purchases]]*100</f>
        <v>3.5714285714285712</v>
      </c>
      <c r="AK1682">
        <f>6-ROUNDUP(_xlfn.PERCENTRANK.INC(Table13[Recency],Table13[[#This Row],[Recency]])*5, 0)</f>
        <v>5</v>
      </c>
      <c r="AL1682" s="15">
        <f>ROUNDUP(_xlfn.PERCENTRANK.INC(Table13[Total Number of Purchases],Table13[[#This Row],[Total Number of Purchases]])*5,0)</f>
        <v>5</v>
      </c>
      <c r="AM1682" s="15">
        <f>ROUNDUP(_xlfn.PERCENTRANK.INC(Table13[Total Spend],Table13[[#This Row],[Total Spend]])*5,0)</f>
        <v>5</v>
      </c>
      <c r="AN1682" s="15" t="str">
        <f>Table13[[#This Row],[Recency Score]]&amp;Table13[[#This Row],[Frequency Score]]&amp;Table13[[#This Row],[Monetary Score]]</f>
        <v>555</v>
      </c>
      <c r="AO1682" s="15" t="str">
        <f>IF(AN1682="555","Champions",
IF(AND(LEFT(AN1682,1)="5", MID(AN1682,2,1)&gt;="3"),"Loyal Customers",
IF(MID(AN1682,2,1)="5","Frequent Buyers",
IF(RIGHT(AN1682,1)="5","Big Spenders",
IF(LEFT(AN1682,1)="4","Potential Loyalists",
IF(LEFT(AN1682,1)="3","Needs Attention",
IF(LEFT(AN1682,1)="2","About to Sleep",
IF(LEFT(AN1682,1)="1","Lost",
IF(LEFT(AN1682,1)&lt;="2","At Risk","Others")))))))))</f>
        <v>Champions</v>
      </c>
    </row>
    <row r="1683" spans="1:41" x14ac:dyDescent="0.3">
      <c r="A1683">
        <v>6343</v>
      </c>
      <c r="B1683">
        <v>1959</v>
      </c>
      <c r="C1683" t="s">
        <v>28</v>
      </c>
      <c r="D1683" t="s">
        <v>33</v>
      </c>
      <c r="E1683">
        <v>79823</v>
      </c>
      <c r="F1683">
        <v>0</v>
      </c>
      <c r="G1683">
        <v>1</v>
      </c>
      <c r="H1683" s="1">
        <v>41729</v>
      </c>
      <c r="I1683">
        <v>6</v>
      </c>
      <c r="J1683">
        <v>835</v>
      </c>
      <c r="K1683">
        <v>73</v>
      </c>
      <c r="L1683">
        <v>380</v>
      </c>
      <c r="M1683">
        <v>114</v>
      </c>
      <c r="N1683">
        <v>73</v>
      </c>
      <c r="O1683">
        <v>43</v>
      </c>
      <c r="P1683">
        <v>1</v>
      </c>
      <c r="Q1683">
        <v>6</v>
      </c>
      <c r="R1683">
        <v>9</v>
      </c>
      <c r="S1683">
        <v>7</v>
      </c>
      <c r="T1683">
        <v>2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0</v>
      </c>
      <c r="AB1683" t="s">
        <v>36</v>
      </c>
      <c r="AC1683" s="13">
        <f>SUM(Table13[[#This Row],[MntWines]:[MntGoldProds]])</f>
        <v>1518</v>
      </c>
      <c r="AD1683" s="13">
        <f>AVERAGE(Table13[[#This Row],[MntWines]:[MntGoldProds]])</f>
        <v>253</v>
      </c>
      <c r="AG1683">
        <f>SUM(Table13[[#This Row],[NumDealsPurchases]:[NumStorePurchases]])</f>
        <v>23</v>
      </c>
      <c r="AH1683" s="14">
        <f>44232-Table13[[#This Row],[Dt_Customer]]</f>
        <v>2503</v>
      </c>
      <c r="AJ1683" s="13">
        <f>Table13[[#This Row],[NumDealsPurchases]]/Table13[[#This Row],[Total Number of Purchases]]*100</f>
        <v>4.3478260869565215</v>
      </c>
      <c r="AK1683">
        <f>6-ROUNDUP(_xlfn.PERCENTRANK.INC(Table13[Recency],Table13[[#This Row],[Recency]])*5, 0)</f>
        <v>5</v>
      </c>
      <c r="AL1683" s="15">
        <f>ROUNDUP(_xlfn.PERCENTRANK.INC(Table13[Total Number of Purchases],Table13[[#This Row],[Total Number of Purchases]])*5,0)</f>
        <v>5</v>
      </c>
      <c r="AM1683" s="15">
        <f>ROUNDUP(_xlfn.PERCENTRANK.INC(Table13[Total Spend],Table13[[#This Row],[Total Spend]])*5,0)</f>
        <v>5</v>
      </c>
      <c r="AN1683" s="15" t="str">
        <f>Table13[[#This Row],[Recency Score]]&amp;Table13[[#This Row],[Frequency Score]]&amp;Table13[[#This Row],[Monetary Score]]</f>
        <v>555</v>
      </c>
      <c r="AO1683" s="15" t="str">
        <f>IF(AN1683="555","Champions",
IF(AND(LEFT(AN1683,1)="5", MID(AN1683,2,1)&gt;="3"),"Loyal Customers",
IF(MID(AN1683,2,1)="5","Frequent Buyers",
IF(RIGHT(AN1683,1)="5","Big Spenders",
IF(LEFT(AN1683,1)="4","Potential Loyalists",
IF(LEFT(AN1683,1)="3","Needs Attention",
IF(LEFT(AN1683,1)="2","About to Sleep",
IF(LEFT(AN1683,1)="1","Lost",
IF(LEFT(AN1683,1)&lt;="2","At Risk","Others")))))))))</f>
        <v>Champions</v>
      </c>
    </row>
    <row r="1684" spans="1:41" x14ac:dyDescent="0.3">
      <c r="A1684">
        <v>9369</v>
      </c>
      <c r="B1684">
        <v>1979</v>
      </c>
      <c r="C1684" t="s">
        <v>38</v>
      </c>
      <c r="D1684" t="s">
        <v>31</v>
      </c>
      <c r="E1684">
        <v>88194</v>
      </c>
      <c r="F1684">
        <v>0</v>
      </c>
      <c r="G1684">
        <v>1</v>
      </c>
      <c r="H1684" s="1">
        <v>41717</v>
      </c>
      <c r="I1684">
        <v>19</v>
      </c>
      <c r="J1684">
        <v>688</v>
      </c>
      <c r="K1684">
        <v>14</v>
      </c>
      <c r="L1684">
        <v>309</v>
      </c>
      <c r="M1684">
        <v>201</v>
      </c>
      <c r="N1684">
        <v>24</v>
      </c>
      <c r="O1684">
        <v>38</v>
      </c>
      <c r="P1684">
        <v>1</v>
      </c>
      <c r="Q1684">
        <v>11</v>
      </c>
      <c r="R1684">
        <v>10</v>
      </c>
      <c r="S1684">
        <v>10</v>
      </c>
      <c r="T1684">
        <v>5</v>
      </c>
      <c r="U1684">
        <v>1</v>
      </c>
      <c r="V1684">
        <v>0</v>
      </c>
      <c r="W1684">
        <v>1</v>
      </c>
      <c r="X1684">
        <v>0</v>
      </c>
      <c r="Y1684">
        <v>0</v>
      </c>
      <c r="Z1684">
        <v>1</v>
      </c>
      <c r="AA1684">
        <v>0</v>
      </c>
      <c r="AB1684" t="s">
        <v>39</v>
      </c>
      <c r="AC1684" s="13">
        <f>SUM(Table13[[#This Row],[MntWines]:[MntGoldProds]])</f>
        <v>1274</v>
      </c>
      <c r="AD1684" s="13">
        <f>AVERAGE(Table13[[#This Row],[MntWines]:[MntGoldProds]])</f>
        <v>212.33333333333334</v>
      </c>
      <c r="AG1684">
        <f>SUM(Table13[[#This Row],[NumDealsPurchases]:[NumStorePurchases]])</f>
        <v>32</v>
      </c>
      <c r="AH1684" s="14">
        <f>44232-Table13[[#This Row],[Dt_Customer]]</f>
        <v>2515</v>
      </c>
      <c r="AJ1684" s="13">
        <f>Table13[[#This Row],[NumDealsPurchases]]/Table13[[#This Row],[Total Number of Purchases]]*100</f>
        <v>3.125</v>
      </c>
      <c r="AK1684">
        <f>6-ROUNDUP(_xlfn.PERCENTRANK.INC(Table13[Recency],Table13[[#This Row],[Recency]])*5, 0)</f>
        <v>5</v>
      </c>
      <c r="AL1684" s="15">
        <f>ROUNDUP(_xlfn.PERCENTRANK.INC(Table13[Total Number of Purchases],Table13[[#This Row],[Total Number of Purchases]])*5,0)</f>
        <v>5</v>
      </c>
      <c r="AM1684" s="15">
        <f>ROUNDUP(_xlfn.PERCENTRANK.INC(Table13[Total Spend],Table13[[#This Row],[Total Spend]])*5,0)</f>
        <v>5</v>
      </c>
      <c r="AN1684" s="15" t="str">
        <f>Table13[[#This Row],[Recency Score]]&amp;Table13[[#This Row],[Frequency Score]]&amp;Table13[[#This Row],[Monetary Score]]</f>
        <v>555</v>
      </c>
      <c r="AO1684" s="15" t="str">
        <f>IF(AN1684="555","Champions",
IF(AND(LEFT(AN1684,1)="5", MID(AN1684,2,1)&gt;="3"),"Loyal Customers",
IF(MID(AN1684,2,1)="5","Frequent Buyers",
IF(RIGHT(AN1684,1)="5","Big Spenders",
IF(LEFT(AN1684,1)="4","Potential Loyalists",
IF(LEFT(AN1684,1)="3","Needs Attention",
IF(LEFT(AN1684,1)="2","About to Sleep",
IF(LEFT(AN1684,1)="1","Lost",
IF(LEFT(AN1684,1)&lt;="2","At Risk","Others")))))))))</f>
        <v>Champions</v>
      </c>
    </row>
    <row r="1685" spans="1:41" x14ac:dyDescent="0.3">
      <c r="A1685">
        <v>10133</v>
      </c>
      <c r="B1685">
        <v>1970</v>
      </c>
      <c r="C1685" t="s">
        <v>28</v>
      </c>
      <c r="D1685" t="s">
        <v>31</v>
      </c>
      <c r="E1685">
        <v>93790</v>
      </c>
      <c r="F1685">
        <v>0</v>
      </c>
      <c r="G1685">
        <v>0</v>
      </c>
      <c r="H1685" s="1">
        <v>41682</v>
      </c>
      <c r="I1685">
        <v>16</v>
      </c>
      <c r="J1685">
        <v>1302</v>
      </c>
      <c r="K1685">
        <v>68</v>
      </c>
      <c r="L1685">
        <v>731</v>
      </c>
      <c r="M1685">
        <v>89</v>
      </c>
      <c r="N1685">
        <v>114</v>
      </c>
      <c r="O1685">
        <v>45</v>
      </c>
      <c r="P1685">
        <v>0</v>
      </c>
      <c r="Q1685">
        <v>6</v>
      </c>
      <c r="R1685">
        <v>7</v>
      </c>
      <c r="S1685">
        <v>12</v>
      </c>
      <c r="T1685">
        <v>2</v>
      </c>
      <c r="U1685">
        <v>1</v>
      </c>
      <c r="V1685">
        <v>0</v>
      </c>
      <c r="W1685">
        <v>0</v>
      </c>
      <c r="X1685">
        <v>1</v>
      </c>
      <c r="Y1685">
        <v>1</v>
      </c>
      <c r="Z1685">
        <v>1</v>
      </c>
      <c r="AA1685">
        <v>0</v>
      </c>
      <c r="AB1685" t="s">
        <v>32</v>
      </c>
      <c r="AC1685" s="13">
        <f>SUM(Table13[[#This Row],[MntWines]:[MntGoldProds]])</f>
        <v>2349</v>
      </c>
      <c r="AD1685" s="13">
        <f>AVERAGE(Table13[[#This Row],[MntWines]:[MntGoldProds]])</f>
        <v>391.5</v>
      </c>
      <c r="AG1685">
        <f>SUM(Table13[[#This Row],[NumDealsPurchases]:[NumStorePurchases]])</f>
        <v>25</v>
      </c>
      <c r="AH1685" s="14">
        <f>44232-Table13[[#This Row],[Dt_Customer]]</f>
        <v>2550</v>
      </c>
      <c r="AJ1685" s="13">
        <f>Table13[[#This Row],[NumDealsPurchases]]/Table13[[#This Row],[Total Number of Purchases]]*100</f>
        <v>0</v>
      </c>
      <c r="AK1685">
        <f>6-ROUNDUP(_xlfn.PERCENTRANK.INC(Table13[Recency],Table13[[#This Row],[Recency]])*5, 0)</f>
        <v>5</v>
      </c>
      <c r="AL1685" s="15">
        <f>ROUNDUP(_xlfn.PERCENTRANK.INC(Table13[Total Number of Purchases],Table13[[#This Row],[Total Number of Purchases]])*5,0)</f>
        <v>5</v>
      </c>
      <c r="AM1685" s="15">
        <f>ROUNDUP(_xlfn.PERCENTRANK.INC(Table13[Total Spend],Table13[[#This Row],[Total Spend]])*5,0)</f>
        <v>5</v>
      </c>
      <c r="AN1685" s="15" t="str">
        <f>Table13[[#This Row],[Recency Score]]&amp;Table13[[#This Row],[Frequency Score]]&amp;Table13[[#This Row],[Monetary Score]]</f>
        <v>555</v>
      </c>
      <c r="AO1685" s="15" t="str">
        <f>IF(AN1685="555","Champions",
IF(AND(LEFT(AN1685,1)="5", MID(AN1685,2,1)&gt;="3"),"Loyal Customers",
IF(MID(AN1685,2,1)="5","Frequent Buyers",
IF(RIGHT(AN1685,1)="5","Big Spenders",
IF(LEFT(AN1685,1)="4","Potential Loyalists",
IF(LEFT(AN1685,1)="3","Needs Attention",
IF(LEFT(AN1685,1)="2","About to Sleep",
IF(LEFT(AN1685,1)="1","Lost",
IF(LEFT(AN1685,1)&lt;="2","At Risk","Others")))))))))</f>
        <v>Champions</v>
      </c>
    </row>
    <row r="1686" spans="1:41" x14ac:dyDescent="0.3">
      <c r="A1686">
        <v>5718</v>
      </c>
      <c r="B1686">
        <v>1950</v>
      </c>
      <c r="C1686" t="s">
        <v>28</v>
      </c>
      <c r="D1686" t="s">
        <v>33</v>
      </c>
      <c r="E1686">
        <v>80763</v>
      </c>
      <c r="F1686">
        <v>0</v>
      </c>
      <c r="G1686">
        <v>0</v>
      </c>
      <c r="H1686" s="1">
        <v>41501</v>
      </c>
      <c r="I1686">
        <v>17</v>
      </c>
      <c r="J1686">
        <v>674</v>
      </c>
      <c r="K1686">
        <v>168</v>
      </c>
      <c r="L1686">
        <v>108</v>
      </c>
      <c r="M1686">
        <v>192</v>
      </c>
      <c r="N1686">
        <v>42</v>
      </c>
      <c r="O1686">
        <v>231</v>
      </c>
      <c r="P1686">
        <v>1</v>
      </c>
      <c r="Q1686">
        <v>5</v>
      </c>
      <c r="R1686">
        <v>11</v>
      </c>
      <c r="S1686">
        <v>6</v>
      </c>
      <c r="T1686">
        <v>3</v>
      </c>
      <c r="U1686">
        <v>1</v>
      </c>
      <c r="V1686">
        <v>0</v>
      </c>
      <c r="W1686">
        <v>0</v>
      </c>
      <c r="X1686">
        <v>0</v>
      </c>
      <c r="Y1686">
        <v>1</v>
      </c>
      <c r="Z1686">
        <v>1</v>
      </c>
      <c r="AA1686">
        <v>0</v>
      </c>
      <c r="AB1686" t="s">
        <v>43</v>
      </c>
      <c r="AC1686" s="13">
        <f>SUM(Table13[[#This Row],[MntWines]:[MntGoldProds]])</f>
        <v>1415</v>
      </c>
      <c r="AD1686" s="13">
        <f>AVERAGE(Table13[[#This Row],[MntWines]:[MntGoldProds]])</f>
        <v>235.83333333333334</v>
      </c>
      <c r="AG1686">
        <f>SUM(Table13[[#This Row],[NumDealsPurchases]:[NumStorePurchases]])</f>
        <v>23</v>
      </c>
      <c r="AH1686" s="14">
        <f>44232-Table13[[#This Row],[Dt_Customer]]</f>
        <v>2731</v>
      </c>
      <c r="AJ1686" s="13">
        <f>Table13[[#This Row],[NumDealsPurchases]]/Table13[[#This Row],[Total Number of Purchases]]*100</f>
        <v>4.3478260869565215</v>
      </c>
      <c r="AK1686">
        <f>6-ROUNDUP(_xlfn.PERCENTRANK.INC(Table13[Recency],Table13[[#This Row],[Recency]])*5, 0)</f>
        <v>5</v>
      </c>
      <c r="AL1686" s="15">
        <f>ROUNDUP(_xlfn.PERCENTRANK.INC(Table13[Total Number of Purchases],Table13[[#This Row],[Total Number of Purchases]])*5,0)</f>
        <v>5</v>
      </c>
      <c r="AM1686" s="15">
        <f>ROUNDUP(_xlfn.PERCENTRANK.INC(Table13[Total Spend],Table13[[#This Row],[Total Spend]])*5,0)</f>
        <v>5</v>
      </c>
      <c r="AN1686" s="15" t="str">
        <f>Table13[[#This Row],[Recency Score]]&amp;Table13[[#This Row],[Frequency Score]]&amp;Table13[[#This Row],[Monetary Score]]</f>
        <v>555</v>
      </c>
      <c r="AO1686" s="15" t="str">
        <f>IF(AN1686="555","Champions",
IF(AND(LEFT(AN1686,1)="5", MID(AN1686,2,1)&gt;="3"),"Loyal Customers",
IF(MID(AN1686,2,1)="5","Frequent Buyers",
IF(RIGHT(AN1686,1)="5","Big Spenders",
IF(LEFT(AN1686,1)="4","Potential Loyalists",
IF(LEFT(AN1686,1)="3","Needs Attention",
IF(LEFT(AN1686,1)="2","About to Sleep",
IF(LEFT(AN1686,1)="1","Lost",
IF(LEFT(AN1686,1)&lt;="2","At Risk","Others")))))))))</f>
        <v>Champions</v>
      </c>
    </row>
    <row r="1687" spans="1:41" x14ac:dyDescent="0.3">
      <c r="A1687">
        <v>4931</v>
      </c>
      <c r="B1687">
        <v>1977</v>
      </c>
      <c r="C1687" t="s">
        <v>28</v>
      </c>
      <c r="D1687" t="s">
        <v>35</v>
      </c>
      <c r="E1687">
        <v>157146</v>
      </c>
      <c r="F1687">
        <v>0</v>
      </c>
      <c r="G1687">
        <v>0</v>
      </c>
      <c r="H1687" s="1">
        <v>41393</v>
      </c>
      <c r="I1687">
        <v>13</v>
      </c>
      <c r="J1687">
        <v>1</v>
      </c>
      <c r="K1687">
        <v>0</v>
      </c>
      <c r="L1687">
        <v>1725</v>
      </c>
      <c r="M1687">
        <v>2</v>
      </c>
      <c r="N1687">
        <v>1</v>
      </c>
      <c r="O1687">
        <v>1</v>
      </c>
      <c r="P1687">
        <v>0</v>
      </c>
      <c r="Q1687">
        <v>0</v>
      </c>
      <c r="R1687">
        <v>28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 t="s">
        <v>43</v>
      </c>
      <c r="AC1687" s="13">
        <f>SUM(Table13[[#This Row],[MntWines]:[MntGoldProds]])</f>
        <v>1730</v>
      </c>
      <c r="AD1687" s="13">
        <f>AVERAGE(Table13[[#This Row],[MntWines]:[MntGoldProds]])</f>
        <v>288.33333333333331</v>
      </c>
      <c r="AG1687">
        <f>SUM(Table13[[#This Row],[NumDealsPurchases]:[NumStorePurchases]])</f>
        <v>28</v>
      </c>
      <c r="AH1687" s="14">
        <f>44232-Table13[[#This Row],[Dt_Customer]]</f>
        <v>2839</v>
      </c>
      <c r="AJ1687" s="13">
        <f>Table13[[#This Row],[NumDealsPurchases]]/Table13[[#This Row],[Total Number of Purchases]]*100</f>
        <v>0</v>
      </c>
      <c r="AK1687">
        <f>6-ROUNDUP(_xlfn.PERCENTRANK.INC(Table13[Recency],Table13[[#This Row],[Recency]])*5, 0)</f>
        <v>5</v>
      </c>
      <c r="AL1687" s="15">
        <f>ROUNDUP(_xlfn.PERCENTRANK.INC(Table13[Total Number of Purchases],Table13[[#This Row],[Total Number of Purchases]])*5,0)</f>
        <v>5</v>
      </c>
      <c r="AM1687" s="15">
        <f>ROUNDUP(_xlfn.PERCENTRANK.INC(Table13[Total Spend],Table13[[#This Row],[Total Spend]])*5,0)</f>
        <v>5</v>
      </c>
      <c r="AN1687" s="15" t="str">
        <f>Table13[[#This Row],[Recency Score]]&amp;Table13[[#This Row],[Frequency Score]]&amp;Table13[[#This Row],[Monetary Score]]</f>
        <v>555</v>
      </c>
      <c r="AO1687" s="15" t="str">
        <f>IF(AN1687="555","Champions",
IF(AND(LEFT(AN1687,1)="5", MID(AN1687,2,1)&gt;="3"),"Loyal Customers",
IF(MID(AN1687,2,1)="5","Frequent Buyers",
IF(RIGHT(AN1687,1)="5","Big Spenders",
IF(LEFT(AN1687,1)="4","Potential Loyalists",
IF(LEFT(AN1687,1)="3","Needs Attention",
IF(LEFT(AN1687,1)="2","About to Sleep",
IF(LEFT(AN1687,1)="1","Lost",
IF(LEFT(AN1687,1)&lt;="2","At Risk","Others")))))))))</f>
        <v>Champions</v>
      </c>
    </row>
    <row r="1688" spans="1:41" x14ac:dyDescent="0.3">
      <c r="A1688">
        <v>1650</v>
      </c>
      <c r="B1688">
        <v>1960</v>
      </c>
      <c r="C1688" t="s">
        <v>41</v>
      </c>
      <c r="D1688" t="s">
        <v>33</v>
      </c>
      <c r="E1688">
        <v>81843</v>
      </c>
      <c r="F1688">
        <v>0</v>
      </c>
      <c r="G1688">
        <v>0</v>
      </c>
      <c r="H1688" s="1">
        <v>41386</v>
      </c>
      <c r="I1688">
        <v>13</v>
      </c>
      <c r="J1688">
        <v>779</v>
      </c>
      <c r="K1688">
        <v>86</v>
      </c>
      <c r="L1688">
        <v>537</v>
      </c>
      <c r="M1688">
        <v>34</v>
      </c>
      <c r="N1688">
        <v>69</v>
      </c>
      <c r="O1688">
        <v>138</v>
      </c>
      <c r="P1688">
        <v>1</v>
      </c>
      <c r="Q1688">
        <v>5</v>
      </c>
      <c r="R1688">
        <v>9</v>
      </c>
      <c r="S1688">
        <v>12</v>
      </c>
      <c r="T1688">
        <v>3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 t="s">
        <v>30</v>
      </c>
      <c r="AC1688" s="13">
        <f>SUM(Table13[[#This Row],[MntWines]:[MntGoldProds]])</f>
        <v>1643</v>
      </c>
      <c r="AD1688" s="13">
        <f>AVERAGE(Table13[[#This Row],[MntWines]:[MntGoldProds]])</f>
        <v>273.83333333333331</v>
      </c>
      <c r="AG1688">
        <f>SUM(Table13[[#This Row],[NumDealsPurchases]:[NumStorePurchases]])</f>
        <v>27</v>
      </c>
      <c r="AH1688" s="14">
        <f>44232-Table13[[#This Row],[Dt_Customer]]</f>
        <v>2846</v>
      </c>
      <c r="AJ1688" s="13">
        <f>Table13[[#This Row],[NumDealsPurchases]]/Table13[[#This Row],[Total Number of Purchases]]*100</f>
        <v>3.7037037037037033</v>
      </c>
      <c r="AK1688">
        <f>6-ROUNDUP(_xlfn.PERCENTRANK.INC(Table13[Recency],Table13[[#This Row],[Recency]])*5, 0)</f>
        <v>5</v>
      </c>
      <c r="AL1688" s="15">
        <f>ROUNDUP(_xlfn.PERCENTRANK.INC(Table13[Total Number of Purchases],Table13[[#This Row],[Total Number of Purchases]])*5,0)</f>
        <v>5</v>
      </c>
      <c r="AM1688" s="15">
        <f>ROUNDUP(_xlfn.PERCENTRANK.INC(Table13[Total Spend],Table13[[#This Row],[Total Spend]])*5,0)</f>
        <v>5</v>
      </c>
      <c r="AN1688" s="15" t="str">
        <f>Table13[[#This Row],[Recency Score]]&amp;Table13[[#This Row],[Frequency Score]]&amp;Table13[[#This Row],[Monetary Score]]</f>
        <v>555</v>
      </c>
      <c r="AO1688" s="15" t="str">
        <f>IF(AN1688="555","Champions",
IF(AND(LEFT(AN1688,1)="5", MID(AN1688,2,1)&gt;="3"),"Loyal Customers",
IF(MID(AN1688,2,1)="5","Frequent Buyers",
IF(RIGHT(AN1688,1)="5","Big Spenders",
IF(LEFT(AN1688,1)="4","Potential Loyalists",
IF(LEFT(AN1688,1)="3","Needs Attention",
IF(LEFT(AN1688,1)="2","About to Sleep",
IF(LEFT(AN1688,1)="1","Lost",
IF(LEFT(AN1688,1)&lt;="2","At Risk","Others")))))))))</f>
        <v>Champions</v>
      </c>
    </row>
    <row r="1689" spans="1:41" x14ac:dyDescent="0.3">
      <c r="A1689">
        <v>7030</v>
      </c>
      <c r="B1689">
        <v>1955</v>
      </c>
      <c r="C1689" t="s">
        <v>37</v>
      </c>
      <c r="D1689" t="s">
        <v>33</v>
      </c>
      <c r="E1689">
        <v>66465</v>
      </c>
      <c r="F1689">
        <v>0</v>
      </c>
      <c r="G1689">
        <v>1</v>
      </c>
      <c r="H1689" s="1">
        <v>41363</v>
      </c>
      <c r="I1689">
        <v>1</v>
      </c>
      <c r="J1689">
        <v>1200</v>
      </c>
      <c r="K1689">
        <v>0</v>
      </c>
      <c r="L1689">
        <v>204</v>
      </c>
      <c r="M1689">
        <v>38</v>
      </c>
      <c r="N1689">
        <v>29</v>
      </c>
      <c r="O1689">
        <v>14</v>
      </c>
      <c r="P1689">
        <v>3</v>
      </c>
      <c r="Q1689">
        <v>11</v>
      </c>
      <c r="R1689">
        <v>9</v>
      </c>
      <c r="S1689">
        <v>12</v>
      </c>
      <c r="T1689">
        <v>6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 t="s">
        <v>30</v>
      </c>
      <c r="AC1689" s="13">
        <f>SUM(Table13[[#This Row],[MntWines]:[MntGoldProds]])</f>
        <v>1485</v>
      </c>
      <c r="AD1689" s="13">
        <f>AVERAGE(Table13[[#This Row],[MntWines]:[MntGoldProds]])</f>
        <v>247.5</v>
      </c>
      <c r="AG1689">
        <f>SUM(Table13[[#This Row],[NumDealsPurchases]:[NumStorePurchases]])</f>
        <v>35</v>
      </c>
      <c r="AH1689" s="14">
        <f>44232-Table13[[#This Row],[Dt_Customer]]</f>
        <v>2869</v>
      </c>
      <c r="AJ1689" s="13">
        <f>Table13[[#This Row],[NumDealsPurchases]]/Table13[[#This Row],[Total Number of Purchases]]*100</f>
        <v>8.5714285714285712</v>
      </c>
      <c r="AK1689">
        <f>6-ROUNDUP(_xlfn.PERCENTRANK.INC(Table13[Recency],Table13[[#This Row],[Recency]])*5, 0)</f>
        <v>5</v>
      </c>
      <c r="AL1689" s="15">
        <f>ROUNDUP(_xlfn.PERCENTRANK.INC(Table13[Total Number of Purchases],Table13[[#This Row],[Total Number of Purchases]])*5,0)</f>
        <v>5</v>
      </c>
      <c r="AM1689" s="15">
        <f>ROUNDUP(_xlfn.PERCENTRANK.INC(Table13[Total Spend],Table13[[#This Row],[Total Spend]])*5,0)</f>
        <v>5</v>
      </c>
      <c r="AN1689" s="15" t="str">
        <f>Table13[[#This Row],[Recency Score]]&amp;Table13[[#This Row],[Frequency Score]]&amp;Table13[[#This Row],[Monetary Score]]</f>
        <v>555</v>
      </c>
      <c r="AO1689" s="15" t="str">
        <f>IF(AN1689="555","Champions",
IF(AND(LEFT(AN1689,1)="5", MID(AN1689,2,1)&gt;="3"),"Loyal Customers",
IF(MID(AN1689,2,1)="5","Frequent Buyers",
IF(RIGHT(AN1689,1)="5","Big Spenders",
IF(LEFT(AN1689,1)="4","Potential Loyalists",
IF(LEFT(AN1689,1)="3","Needs Attention",
IF(LEFT(AN1689,1)="2","About to Sleep",
IF(LEFT(AN1689,1)="1","Lost",
IF(LEFT(AN1689,1)&lt;="2","At Risk","Others")))))))))</f>
        <v>Champions</v>
      </c>
    </row>
    <row r="1690" spans="1:41" x14ac:dyDescent="0.3">
      <c r="A1690">
        <v>6982</v>
      </c>
      <c r="B1690">
        <v>1976</v>
      </c>
      <c r="C1690" t="s">
        <v>28</v>
      </c>
      <c r="D1690" t="s">
        <v>33</v>
      </c>
      <c r="E1690">
        <v>74068</v>
      </c>
      <c r="F1690">
        <v>0</v>
      </c>
      <c r="G1690">
        <v>0</v>
      </c>
      <c r="H1690" s="1">
        <v>41352</v>
      </c>
      <c r="I1690">
        <v>14</v>
      </c>
      <c r="J1690">
        <v>783</v>
      </c>
      <c r="K1690">
        <v>30</v>
      </c>
      <c r="L1690">
        <v>537</v>
      </c>
      <c r="M1690">
        <v>140</v>
      </c>
      <c r="N1690">
        <v>76</v>
      </c>
      <c r="O1690">
        <v>15</v>
      </c>
      <c r="P1690">
        <v>1</v>
      </c>
      <c r="Q1690">
        <v>4</v>
      </c>
      <c r="R1690">
        <v>10</v>
      </c>
      <c r="S1690">
        <v>9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 t="s">
        <v>40</v>
      </c>
      <c r="AC1690" s="13">
        <f>SUM(Table13[[#This Row],[MntWines]:[MntGoldProds]])</f>
        <v>1581</v>
      </c>
      <c r="AD1690" s="13">
        <f>AVERAGE(Table13[[#This Row],[MntWines]:[MntGoldProds]])</f>
        <v>263.5</v>
      </c>
      <c r="AG1690">
        <f>SUM(Table13[[#This Row],[NumDealsPurchases]:[NumStorePurchases]])</f>
        <v>24</v>
      </c>
      <c r="AH1690" s="14">
        <f>44232-Table13[[#This Row],[Dt_Customer]]</f>
        <v>2880</v>
      </c>
      <c r="AJ1690" s="13">
        <f>Table13[[#This Row],[NumDealsPurchases]]/Table13[[#This Row],[Total Number of Purchases]]*100</f>
        <v>4.1666666666666661</v>
      </c>
      <c r="AK1690">
        <f>6-ROUNDUP(_xlfn.PERCENTRANK.INC(Table13[Recency],Table13[[#This Row],[Recency]])*5, 0)</f>
        <v>5</v>
      </c>
      <c r="AL1690" s="15">
        <f>ROUNDUP(_xlfn.PERCENTRANK.INC(Table13[Total Number of Purchases],Table13[[#This Row],[Total Number of Purchases]])*5,0)</f>
        <v>5</v>
      </c>
      <c r="AM1690" s="15">
        <f>ROUNDUP(_xlfn.PERCENTRANK.INC(Table13[Total Spend],Table13[[#This Row],[Total Spend]])*5,0)</f>
        <v>5</v>
      </c>
      <c r="AN1690" s="15" t="str">
        <f>Table13[[#This Row],[Recency Score]]&amp;Table13[[#This Row],[Frequency Score]]&amp;Table13[[#This Row],[Monetary Score]]</f>
        <v>555</v>
      </c>
      <c r="AO1690" s="15" t="str">
        <f>IF(AN1690="555","Champions",
IF(AND(LEFT(AN1690,1)="5", MID(AN1690,2,1)&gt;="3"),"Loyal Customers",
IF(MID(AN1690,2,1)="5","Frequent Buyers",
IF(RIGHT(AN1690,1)="5","Big Spenders",
IF(LEFT(AN1690,1)="4","Potential Loyalists",
IF(LEFT(AN1690,1)="3","Needs Attention",
IF(LEFT(AN1690,1)="2","About to Sleep",
IF(LEFT(AN1690,1)="1","Lost",
IF(LEFT(AN1690,1)&lt;="2","At Risk","Others")))))))))</f>
        <v>Champions</v>
      </c>
    </row>
    <row r="1691" spans="1:41" x14ac:dyDescent="0.3">
      <c r="A1691">
        <v>9212</v>
      </c>
      <c r="B1691">
        <v>1962</v>
      </c>
      <c r="C1691" t="s">
        <v>41</v>
      </c>
      <c r="D1691" t="s">
        <v>33</v>
      </c>
      <c r="E1691">
        <v>72828</v>
      </c>
      <c r="F1691">
        <v>0</v>
      </c>
      <c r="G1691">
        <v>1</v>
      </c>
      <c r="H1691" s="1">
        <v>41319</v>
      </c>
      <c r="I1691">
        <v>17</v>
      </c>
      <c r="J1691">
        <v>1205</v>
      </c>
      <c r="K1691">
        <v>0</v>
      </c>
      <c r="L1691">
        <v>235</v>
      </c>
      <c r="M1691">
        <v>19</v>
      </c>
      <c r="N1691">
        <v>14</v>
      </c>
      <c r="O1691">
        <v>205</v>
      </c>
      <c r="P1691">
        <v>6</v>
      </c>
      <c r="Q1691">
        <v>6</v>
      </c>
      <c r="R1691">
        <v>3</v>
      </c>
      <c r="S1691">
        <v>13</v>
      </c>
      <c r="T1691">
        <v>7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 t="s">
        <v>30</v>
      </c>
      <c r="AC1691" s="13">
        <f>SUM(Table13[[#This Row],[MntWines]:[MntGoldProds]])</f>
        <v>1678</v>
      </c>
      <c r="AD1691" s="13">
        <f>AVERAGE(Table13[[#This Row],[MntWines]:[MntGoldProds]])</f>
        <v>279.66666666666669</v>
      </c>
      <c r="AG1691">
        <f>SUM(Table13[[#This Row],[NumDealsPurchases]:[NumStorePurchases]])</f>
        <v>28</v>
      </c>
      <c r="AH1691" s="14">
        <f>44232-Table13[[#This Row],[Dt_Customer]]</f>
        <v>2913</v>
      </c>
      <c r="AJ1691" s="13">
        <f>Table13[[#This Row],[NumDealsPurchases]]/Table13[[#This Row],[Total Number of Purchases]]*100</f>
        <v>21.428571428571427</v>
      </c>
      <c r="AK1691">
        <f>6-ROUNDUP(_xlfn.PERCENTRANK.INC(Table13[Recency],Table13[[#This Row],[Recency]])*5, 0)</f>
        <v>5</v>
      </c>
      <c r="AL1691" s="15">
        <f>ROUNDUP(_xlfn.PERCENTRANK.INC(Table13[Total Number of Purchases],Table13[[#This Row],[Total Number of Purchases]])*5,0)</f>
        <v>5</v>
      </c>
      <c r="AM1691" s="15">
        <f>ROUNDUP(_xlfn.PERCENTRANK.INC(Table13[Total Spend],Table13[[#This Row],[Total Spend]])*5,0)</f>
        <v>5</v>
      </c>
      <c r="AN1691" s="15" t="str">
        <f>Table13[[#This Row],[Recency Score]]&amp;Table13[[#This Row],[Frequency Score]]&amp;Table13[[#This Row],[Monetary Score]]</f>
        <v>555</v>
      </c>
      <c r="AO1691" s="15" t="str">
        <f>IF(AN1691="555","Champions",
IF(AND(LEFT(AN1691,1)="5", MID(AN1691,2,1)&gt;="3"),"Loyal Customers",
IF(MID(AN1691,2,1)="5","Frequent Buyers",
IF(RIGHT(AN1691,1)="5","Big Spenders",
IF(LEFT(AN1691,1)="4","Potential Loyalists",
IF(LEFT(AN1691,1)="3","Needs Attention",
IF(LEFT(AN1691,1)="2","About to Sleep",
IF(LEFT(AN1691,1)="1","Lost",
IF(LEFT(AN1691,1)&lt;="2","At Risk","Others")))))))))</f>
        <v>Champions</v>
      </c>
    </row>
    <row r="1692" spans="1:41" x14ac:dyDescent="0.3">
      <c r="A1692">
        <v>10814</v>
      </c>
      <c r="B1692">
        <v>1947</v>
      </c>
      <c r="C1692" t="s">
        <v>28</v>
      </c>
      <c r="D1692" t="s">
        <v>35</v>
      </c>
      <c r="E1692">
        <v>70321</v>
      </c>
      <c r="F1692">
        <v>0</v>
      </c>
      <c r="G1692">
        <v>0</v>
      </c>
      <c r="H1692" s="1">
        <v>41290</v>
      </c>
      <c r="I1692">
        <v>6</v>
      </c>
      <c r="J1692">
        <v>303</v>
      </c>
      <c r="K1692">
        <v>23</v>
      </c>
      <c r="L1692">
        <v>751</v>
      </c>
      <c r="M1692">
        <v>82</v>
      </c>
      <c r="N1692">
        <v>26</v>
      </c>
      <c r="O1692">
        <v>191</v>
      </c>
      <c r="P1692">
        <v>1</v>
      </c>
      <c r="Q1692">
        <v>6</v>
      </c>
      <c r="R1692">
        <v>5</v>
      </c>
      <c r="S1692">
        <v>13</v>
      </c>
      <c r="T1692">
        <v>4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 t="s">
        <v>30</v>
      </c>
      <c r="AC1692" s="13">
        <f>SUM(Table13[[#This Row],[MntWines]:[MntGoldProds]])</f>
        <v>1376</v>
      </c>
      <c r="AD1692" s="13">
        <f>AVERAGE(Table13[[#This Row],[MntWines]:[MntGoldProds]])</f>
        <v>229.33333333333334</v>
      </c>
      <c r="AG1692">
        <f>SUM(Table13[[#This Row],[NumDealsPurchases]:[NumStorePurchases]])</f>
        <v>25</v>
      </c>
      <c r="AH1692" s="14">
        <f>44232-Table13[[#This Row],[Dt_Customer]]</f>
        <v>2942</v>
      </c>
      <c r="AJ1692" s="13">
        <f>Table13[[#This Row],[NumDealsPurchases]]/Table13[[#This Row],[Total Number of Purchases]]*100</f>
        <v>4</v>
      </c>
      <c r="AK1692">
        <f>6-ROUNDUP(_xlfn.PERCENTRANK.INC(Table13[Recency],Table13[[#This Row],[Recency]])*5, 0)</f>
        <v>5</v>
      </c>
      <c r="AL1692" s="15">
        <f>ROUNDUP(_xlfn.PERCENTRANK.INC(Table13[Total Number of Purchases],Table13[[#This Row],[Total Number of Purchases]])*5,0)</f>
        <v>5</v>
      </c>
      <c r="AM1692" s="15">
        <f>ROUNDUP(_xlfn.PERCENTRANK.INC(Table13[Total Spend],Table13[[#This Row],[Total Spend]])*5,0)</f>
        <v>5</v>
      </c>
      <c r="AN1692" s="15" t="str">
        <f>Table13[[#This Row],[Recency Score]]&amp;Table13[[#This Row],[Frequency Score]]&amp;Table13[[#This Row],[Monetary Score]]</f>
        <v>555</v>
      </c>
      <c r="AO1692" s="15" t="str">
        <f>IF(AN1692="555","Champions",
IF(AND(LEFT(AN1692,1)="5", MID(AN1692,2,1)&gt;="3"),"Loyal Customers",
IF(MID(AN1692,2,1)="5","Frequent Buyers",
IF(RIGHT(AN1692,1)="5","Big Spenders",
IF(LEFT(AN1692,1)="4","Potential Loyalists",
IF(LEFT(AN1692,1)="3","Needs Attention",
IF(LEFT(AN1692,1)="2","About to Sleep",
IF(LEFT(AN1692,1)="1","Lost",
IF(LEFT(AN1692,1)&lt;="2","At Risk","Others")))))))))</f>
        <v>Champions</v>
      </c>
    </row>
    <row r="1693" spans="1:41" hidden="1" x14ac:dyDescent="0.3">
      <c r="A1693">
        <v>5250</v>
      </c>
      <c r="B1693">
        <v>1943</v>
      </c>
      <c r="C1693" t="s">
        <v>41</v>
      </c>
      <c r="D1693" t="s">
        <v>42</v>
      </c>
      <c r="F1693">
        <v>0</v>
      </c>
      <c r="G1693">
        <v>0</v>
      </c>
      <c r="H1693" s="1">
        <v>41577</v>
      </c>
      <c r="I1693">
        <v>75</v>
      </c>
      <c r="J1693">
        <v>532</v>
      </c>
      <c r="K1693">
        <v>126</v>
      </c>
      <c r="L1693">
        <v>490</v>
      </c>
      <c r="M1693">
        <v>164</v>
      </c>
      <c r="N1693">
        <v>126</v>
      </c>
      <c r="O1693">
        <v>126</v>
      </c>
      <c r="P1693">
        <v>1</v>
      </c>
      <c r="Q1693">
        <v>5</v>
      </c>
      <c r="R1693">
        <v>5</v>
      </c>
      <c r="S1693">
        <v>11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>
        <v>0</v>
      </c>
      <c r="AB1693" t="s">
        <v>36</v>
      </c>
      <c r="AC1693">
        <f>SUM(Table13[[#This Row],[MntWines]:[MntGoldProds]])</f>
        <v>1564</v>
      </c>
      <c r="AD1693">
        <f>AVERAGE(Table13[[#This Row],[MntWines]:[MntGoldProds]])</f>
        <v>260.66666666666669</v>
      </c>
      <c r="AG1693">
        <f>SUM(Table13[[#This Row],[NumDealsPurchases]:[NumStorePurchases]])</f>
        <v>22</v>
      </c>
      <c r="AH1693" s="1">
        <f>44232-Table13[[#This Row],[Dt_Customer]]</f>
        <v>2655</v>
      </c>
      <c r="AJ1693">
        <f>Table13[[#This Row],[NumDealsPurchases]]/Table13[[#This Row],[Total Number of Purchases]]*100</f>
        <v>4.5454545454545459</v>
      </c>
      <c r="AK1693">
        <f>6-ROUNDUP(_xlfn.PERCENTRANK.INC(Table13[Recency],Table13[[#This Row],[Recency]])*5, 0)</f>
        <v>2</v>
      </c>
      <c r="AL1693" s="15">
        <f>ROUNDUP(_xlfn.PERCENTRANK.INC(Table13[Total Number of Purchases],Table13[[#This Row],[Total Number of Purchases]])*5,0)</f>
        <v>4</v>
      </c>
      <c r="AM1693" s="15">
        <f>ROUNDUP(_xlfn.PERCENTRANK.INC(Table13[Total Spend],Table13[[#This Row],[Total Spend]])*5,0)</f>
        <v>5</v>
      </c>
      <c r="AN1693" s="15" t="str">
        <f>Table13[[#This Row],[Recency Score]]&amp;Table13[[#This Row],[Frequency Score]]&amp;Table13[[#This Row],[Monetary Score]]</f>
        <v>245</v>
      </c>
      <c r="AO1693" s="15" t="str">
        <f>IF(AN1693="555","Champions",
IF(AND(LEFT(AN1693,1)="5", MID(AN1693,2,1)&gt;="3"),"Loyal Customers",
IF(MID(AN1693,2,1)="5","Frequent Buyers",
IF(RIGHT(AN1693,1)="5","Big Spenders",
IF(LEFT(AN1693,1)="4","Potential Loyalists",
IF(LEFT(AN1693,1)="3","Needs Attention",
IF(LEFT(AN1693,1)="2","About to Sleep",
IF(LEFT(AN1693,1)="1","Lost",
IF(LEFT(AN1693,1)&lt;="2","At Risk","Others")))))))))</f>
        <v>Big Spenders</v>
      </c>
    </row>
    <row r="1694" spans="1:41" x14ac:dyDescent="0.3">
      <c r="A1694">
        <v>9463</v>
      </c>
      <c r="B1694">
        <v>1959</v>
      </c>
      <c r="C1694" t="s">
        <v>28</v>
      </c>
      <c r="D1694" t="s">
        <v>35</v>
      </c>
      <c r="E1694">
        <v>71706</v>
      </c>
      <c r="F1694">
        <v>0</v>
      </c>
      <c r="G1694">
        <v>1</v>
      </c>
      <c r="H1694" s="1">
        <v>41226</v>
      </c>
      <c r="I1694">
        <v>16</v>
      </c>
      <c r="J1694">
        <v>931</v>
      </c>
      <c r="K1694">
        <v>56</v>
      </c>
      <c r="L1694">
        <v>253</v>
      </c>
      <c r="M1694">
        <v>91</v>
      </c>
      <c r="N1694">
        <v>98</v>
      </c>
      <c r="O1694">
        <v>14</v>
      </c>
      <c r="P1694">
        <v>4</v>
      </c>
      <c r="Q1694">
        <v>9</v>
      </c>
      <c r="R1694">
        <v>5</v>
      </c>
      <c r="S1694">
        <v>7</v>
      </c>
      <c r="T1694">
        <v>5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 t="s">
        <v>32</v>
      </c>
      <c r="AC1694" s="13">
        <f>SUM(Table13[[#This Row],[MntWines]:[MntGoldProds]])</f>
        <v>1443</v>
      </c>
      <c r="AD1694" s="13">
        <f>AVERAGE(Table13[[#This Row],[MntWines]:[MntGoldProds]])</f>
        <v>240.5</v>
      </c>
      <c r="AG1694">
        <f>SUM(Table13[[#This Row],[NumDealsPurchases]:[NumStorePurchases]])</f>
        <v>25</v>
      </c>
      <c r="AH1694" s="14">
        <f>44232-Table13[[#This Row],[Dt_Customer]]</f>
        <v>3006</v>
      </c>
      <c r="AJ1694" s="13">
        <f>Table13[[#This Row],[NumDealsPurchases]]/Table13[[#This Row],[Total Number of Purchases]]*100</f>
        <v>16</v>
      </c>
      <c r="AK1694">
        <f>6-ROUNDUP(_xlfn.PERCENTRANK.INC(Table13[Recency],Table13[[#This Row],[Recency]])*5, 0)</f>
        <v>5</v>
      </c>
      <c r="AL1694" s="15">
        <f>ROUNDUP(_xlfn.PERCENTRANK.INC(Table13[Total Number of Purchases],Table13[[#This Row],[Total Number of Purchases]])*5,0)</f>
        <v>5</v>
      </c>
      <c r="AM1694" s="15">
        <f>ROUNDUP(_xlfn.PERCENTRANK.INC(Table13[Total Spend],Table13[[#This Row],[Total Spend]])*5,0)</f>
        <v>5</v>
      </c>
      <c r="AN1694" s="15" t="str">
        <f>Table13[[#This Row],[Recency Score]]&amp;Table13[[#This Row],[Frequency Score]]&amp;Table13[[#This Row],[Monetary Score]]</f>
        <v>555</v>
      </c>
      <c r="AO1694" s="15" t="str">
        <f>IF(AN1694="555","Champions",
IF(AND(LEFT(AN1694,1)="5", MID(AN1694,2,1)&gt;="3"),"Loyal Customers",
IF(MID(AN1694,2,1)="5","Frequent Buyers",
IF(RIGHT(AN1694,1)="5","Big Spenders",
IF(LEFT(AN1694,1)="4","Potential Loyalists",
IF(LEFT(AN1694,1)="3","Needs Attention",
IF(LEFT(AN1694,1)="2","About to Sleep",
IF(LEFT(AN1694,1)="1","Lost",
IF(LEFT(AN1694,1)&lt;="2","At Risk","Others")))))))))</f>
        <v>Champions</v>
      </c>
    </row>
    <row r="1695" spans="1:41" x14ac:dyDescent="0.3">
      <c r="A1695">
        <v>4491</v>
      </c>
      <c r="B1695">
        <v>1949</v>
      </c>
      <c r="C1695" t="s">
        <v>41</v>
      </c>
      <c r="D1695" t="s">
        <v>33</v>
      </c>
      <c r="E1695">
        <v>62845</v>
      </c>
      <c r="F1695">
        <v>1</v>
      </c>
      <c r="G1695">
        <v>1</v>
      </c>
      <c r="H1695" s="1">
        <v>41183</v>
      </c>
      <c r="I1695">
        <v>3</v>
      </c>
      <c r="J1695">
        <v>1099</v>
      </c>
      <c r="K1695">
        <v>0</v>
      </c>
      <c r="L1695">
        <v>45</v>
      </c>
      <c r="M1695">
        <v>0</v>
      </c>
      <c r="N1695">
        <v>0</v>
      </c>
      <c r="O1695">
        <v>34</v>
      </c>
      <c r="P1695">
        <v>11</v>
      </c>
      <c r="Q1695">
        <v>3</v>
      </c>
      <c r="R1695">
        <v>4</v>
      </c>
      <c r="S1695">
        <v>10</v>
      </c>
      <c r="T1695">
        <v>8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0</v>
      </c>
      <c r="AB1695" t="s">
        <v>30</v>
      </c>
      <c r="AC1695" s="13">
        <f>SUM(Table13[[#This Row],[MntWines]:[MntGoldProds]])</f>
        <v>1178</v>
      </c>
      <c r="AD1695" s="13">
        <f>AVERAGE(Table13[[#This Row],[MntWines]:[MntGoldProds]])</f>
        <v>196.33333333333334</v>
      </c>
      <c r="AG1695">
        <f>SUM(Table13[[#This Row],[NumDealsPurchases]:[NumStorePurchases]])</f>
        <v>28</v>
      </c>
      <c r="AH1695" s="14">
        <f>44232-Table13[[#This Row],[Dt_Customer]]</f>
        <v>3049</v>
      </c>
      <c r="AJ1695" s="13">
        <f>Table13[[#This Row],[NumDealsPurchases]]/Table13[[#This Row],[Total Number of Purchases]]*100</f>
        <v>39.285714285714285</v>
      </c>
      <c r="AK1695">
        <f>6-ROUNDUP(_xlfn.PERCENTRANK.INC(Table13[Recency],Table13[[#This Row],[Recency]])*5, 0)</f>
        <v>5</v>
      </c>
      <c r="AL1695" s="15">
        <f>ROUNDUP(_xlfn.PERCENTRANK.INC(Table13[Total Number of Purchases],Table13[[#This Row],[Total Number of Purchases]])*5,0)</f>
        <v>5</v>
      </c>
      <c r="AM1695" s="15">
        <f>ROUNDUP(_xlfn.PERCENTRANK.INC(Table13[Total Spend],Table13[[#This Row],[Total Spend]])*5,0)</f>
        <v>5</v>
      </c>
      <c r="AN1695" s="15" t="str">
        <f>Table13[[#This Row],[Recency Score]]&amp;Table13[[#This Row],[Frequency Score]]&amp;Table13[[#This Row],[Monetary Score]]</f>
        <v>555</v>
      </c>
      <c r="AO1695" s="15" t="str">
        <f>IF(AN1695="555","Champions",
IF(AND(LEFT(AN1695,1)="5", MID(AN1695,2,1)&gt;="3"),"Loyal Customers",
IF(MID(AN1695,2,1)="5","Frequent Buyers",
IF(RIGHT(AN1695,1)="5","Big Spenders",
IF(LEFT(AN1695,1)="4","Potential Loyalists",
IF(LEFT(AN1695,1)="3","Needs Attention",
IF(LEFT(AN1695,1)="2","About to Sleep",
IF(LEFT(AN1695,1)="1","Lost",
IF(LEFT(AN1695,1)&lt;="2","At Risk","Others")))))))))</f>
        <v>Champions</v>
      </c>
    </row>
    <row r="1696" spans="1:41" x14ac:dyDescent="0.3">
      <c r="A1696">
        <v>873</v>
      </c>
      <c r="B1696">
        <v>1949</v>
      </c>
      <c r="C1696" t="s">
        <v>41</v>
      </c>
      <c r="D1696" t="s">
        <v>33</v>
      </c>
      <c r="E1696">
        <v>62845</v>
      </c>
      <c r="F1696">
        <v>1</v>
      </c>
      <c r="G1696">
        <v>1</v>
      </c>
      <c r="H1696" s="1">
        <v>41183</v>
      </c>
      <c r="I1696">
        <v>3</v>
      </c>
      <c r="J1696">
        <v>1099</v>
      </c>
      <c r="K1696">
        <v>0</v>
      </c>
      <c r="L1696">
        <v>45</v>
      </c>
      <c r="M1696">
        <v>0</v>
      </c>
      <c r="N1696">
        <v>0</v>
      </c>
      <c r="O1696">
        <v>34</v>
      </c>
      <c r="P1696">
        <v>11</v>
      </c>
      <c r="Q1696">
        <v>3</v>
      </c>
      <c r="R1696">
        <v>4</v>
      </c>
      <c r="S1696">
        <v>10</v>
      </c>
      <c r="T1696">
        <v>8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1</v>
      </c>
      <c r="AA1696">
        <v>0</v>
      </c>
      <c r="AB1696" t="s">
        <v>30</v>
      </c>
      <c r="AC1696" s="13">
        <f>SUM(Table13[[#This Row],[MntWines]:[MntGoldProds]])</f>
        <v>1178</v>
      </c>
      <c r="AD1696" s="13">
        <f>AVERAGE(Table13[[#This Row],[MntWines]:[MntGoldProds]])</f>
        <v>196.33333333333334</v>
      </c>
      <c r="AG1696">
        <f>SUM(Table13[[#This Row],[NumDealsPurchases]:[NumStorePurchases]])</f>
        <v>28</v>
      </c>
      <c r="AH1696" s="14">
        <f>44232-Table13[[#This Row],[Dt_Customer]]</f>
        <v>3049</v>
      </c>
      <c r="AJ1696" s="13">
        <f>Table13[[#This Row],[NumDealsPurchases]]/Table13[[#This Row],[Total Number of Purchases]]*100</f>
        <v>39.285714285714285</v>
      </c>
      <c r="AK1696">
        <f>6-ROUNDUP(_xlfn.PERCENTRANK.INC(Table13[Recency],Table13[[#This Row],[Recency]])*5, 0)</f>
        <v>5</v>
      </c>
      <c r="AL1696" s="15">
        <f>ROUNDUP(_xlfn.PERCENTRANK.INC(Table13[Total Number of Purchases],Table13[[#This Row],[Total Number of Purchases]])*5,0)</f>
        <v>5</v>
      </c>
      <c r="AM1696" s="15">
        <f>ROUNDUP(_xlfn.PERCENTRANK.INC(Table13[Total Spend],Table13[[#This Row],[Total Spend]])*5,0)</f>
        <v>5</v>
      </c>
      <c r="AN1696" s="15" t="str">
        <f>Table13[[#This Row],[Recency Score]]&amp;Table13[[#This Row],[Frequency Score]]&amp;Table13[[#This Row],[Monetary Score]]</f>
        <v>555</v>
      </c>
      <c r="AO1696" s="15" t="str">
        <f>IF(AN1696="555","Champions",
IF(AND(LEFT(AN1696,1)="5", MID(AN1696,2,1)&gt;="3"),"Loyal Customers",
IF(MID(AN1696,2,1)="5","Frequent Buyers",
IF(RIGHT(AN1696,1)="5","Big Spenders",
IF(LEFT(AN1696,1)="4","Potential Loyalists",
IF(LEFT(AN1696,1)="3","Needs Attention",
IF(LEFT(AN1696,1)="2","About to Sleep",
IF(LEFT(AN1696,1)="1","Lost",
IF(LEFT(AN1696,1)&lt;="2","At Risk","Others")))))))))</f>
        <v>Champions</v>
      </c>
    </row>
    <row r="1697" spans="1:41" x14ac:dyDescent="0.3">
      <c r="A1697">
        <v>5031</v>
      </c>
      <c r="B1697">
        <v>1974</v>
      </c>
      <c r="C1697" t="s">
        <v>28</v>
      </c>
      <c r="D1697" t="s">
        <v>35</v>
      </c>
      <c r="E1697">
        <v>83145</v>
      </c>
      <c r="F1697">
        <v>0</v>
      </c>
      <c r="G1697">
        <v>0</v>
      </c>
      <c r="H1697" s="1">
        <v>41174</v>
      </c>
      <c r="I1697">
        <v>14</v>
      </c>
      <c r="J1697">
        <v>777</v>
      </c>
      <c r="K1697">
        <v>35</v>
      </c>
      <c r="L1697">
        <v>731</v>
      </c>
      <c r="M1697">
        <v>39</v>
      </c>
      <c r="N1697">
        <v>137</v>
      </c>
      <c r="O1697">
        <v>114</v>
      </c>
      <c r="P1697">
        <v>1</v>
      </c>
      <c r="Q1697">
        <v>5</v>
      </c>
      <c r="R1697">
        <v>9</v>
      </c>
      <c r="S1697">
        <v>11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>
        <v>0</v>
      </c>
      <c r="AB1697" t="s">
        <v>30</v>
      </c>
      <c r="AC1697" s="13">
        <f>SUM(Table13[[#This Row],[MntWines]:[MntGoldProds]])</f>
        <v>1833</v>
      </c>
      <c r="AD1697" s="13">
        <f>AVERAGE(Table13[[#This Row],[MntWines]:[MntGoldProds]])</f>
        <v>305.5</v>
      </c>
      <c r="AG1697">
        <f>SUM(Table13[[#This Row],[NumDealsPurchases]:[NumStorePurchases]])</f>
        <v>26</v>
      </c>
      <c r="AH1697" s="14">
        <f>44232-Table13[[#This Row],[Dt_Customer]]</f>
        <v>3058</v>
      </c>
      <c r="AJ1697" s="13">
        <f>Table13[[#This Row],[NumDealsPurchases]]/Table13[[#This Row],[Total Number of Purchases]]*100</f>
        <v>3.8461538461538463</v>
      </c>
      <c r="AK1697">
        <f>6-ROUNDUP(_xlfn.PERCENTRANK.INC(Table13[Recency],Table13[[#This Row],[Recency]])*5, 0)</f>
        <v>5</v>
      </c>
      <c r="AL1697" s="15">
        <f>ROUNDUP(_xlfn.PERCENTRANK.INC(Table13[Total Number of Purchases],Table13[[#This Row],[Total Number of Purchases]])*5,0)</f>
        <v>5</v>
      </c>
      <c r="AM1697" s="15">
        <f>ROUNDUP(_xlfn.PERCENTRANK.INC(Table13[Total Spend],Table13[[#This Row],[Total Spend]])*5,0)</f>
        <v>5</v>
      </c>
      <c r="AN1697" s="15" t="str">
        <f>Table13[[#This Row],[Recency Score]]&amp;Table13[[#This Row],[Frequency Score]]&amp;Table13[[#This Row],[Monetary Score]]</f>
        <v>555</v>
      </c>
      <c r="AO1697" s="15" t="str">
        <f>IF(AN1697="555","Champions",
IF(AND(LEFT(AN1697,1)="5", MID(AN1697,2,1)&gt;="3"),"Loyal Customers",
IF(MID(AN1697,2,1)="5","Frequent Buyers",
IF(RIGHT(AN1697,1)="5","Big Spenders",
IF(LEFT(AN1697,1)="4","Potential Loyalists",
IF(LEFT(AN1697,1)="3","Needs Attention",
IF(LEFT(AN1697,1)="2","About to Sleep",
IF(LEFT(AN1697,1)="1","Lost",
IF(LEFT(AN1697,1)&lt;="2","At Risk","Others")))))))))</f>
        <v>Champions</v>
      </c>
    </row>
    <row r="1698" spans="1:41" x14ac:dyDescent="0.3">
      <c r="A1698">
        <v>380</v>
      </c>
      <c r="B1698">
        <v>1954</v>
      </c>
      <c r="C1698" t="s">
        <v>28</v>
      </c>
      <c r="D1698" t="s">
        <v>29</v>
      </c>
      <c r="E1698">
        <v>64497</v>
      </c>
      <c r="F1698">
        <v>0</v>
      </c>
      <c r="G1698">
        <v>1</v>
      </c>
      <c r="H1698" s="1">
        <v>41162</v>
      </c>
      <c r="I1698">
        <v>17</v>
      </c>
      <c r="J1698">
        <v>1170</v>
      </c>
      <c r="K1698">
        <v>48</v>
      </c>
      <c r="L1698">
        <v>320</v>
      </c>
      <c r="M1698">
        <v>42</v>
      </c>
      <c r="N1698">
        <v>32</v>
      </c>
      <c r="O1698">
        <v>192</v>
      </c>
      <c r="P1698">
        <v>5</v>
      </c>
      <c r="Q1698">
        <v>11</v>
      </c>
      <c r="R1698">
        <v>4</v>
      </c>
      <c r="S1698">
        <v>9</v>
      </c>
      <c r="T1698">
        <v>8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1</v>
      </c>
      <c r="AA1698">
        <v>0</v>
      </c>
      <c r="AB1698" t="s">
        <v>43</v>
      </c>
      <c r="AC1698" s="13">
        <f>SUM(Table13[[#This Row],[MntWines]:[MntGoldProds]])</f>
        <v>1804</v>
      </c>
      <c r="AD1698" s="13">
        <f>AVERAGE(Table13[[#This Row],[MntWines]:[MntGoldProds]])</f>
        <v>300.66666666666669</v>
      </c>
      <c r="AG1698">
        <f>SUM(Table13[[#This Row],[NumDealsPurchases]:[NumStorePurchases]])</f>
        <v>29</v>
      </c>
      <c r="AH1698" s="14">
        <f>44232-Table13[[#This Row],[Dt_Customer]]</f>
        <v>3070</v>
      </c>
      <c r="AJ1698" s="13">
        <f>Table13[[#This Row],[NumDealsPurchases]]/Table13[[#This Row],[Total Number of Purchases]]*100</f>
        <v>17.241379310344829</v>
      </c>
      <c r="AK1698">
        <f>6-ROUNDUP(_xlfn.PERCENTRANK.INC(Table13[Recency],Table13[[#This Row],[Recency]])*5, 0)</f>
        <v>5</v>
      </c>
      <c r="AL1698" s="15">
        <f>ROUNDUP(_xlfn.PERCENTRANK.INC(Table13[Total Number of Purchases],Table13[[#This Row],[Total Number of Purchases]])*5,0)</f>
        <v>5</v>
      </c>
      <c r="AM1698" s="15">
        <f>ROUNDUP(_xlfn.PERCENTRANK.INC(Table13[Total Spend],Table13[[#This Row],[Total Spend]])*5,0)</f>
        <v>5</v>
      </c>
      <c r="AN1698" s="15" t="str">
        <f>Table13[[#This Row],[Recency Score]]&amp;Table13[[#This Row],[Frequency Score]]&amp;Table13[[#This Row],[Monetary Score]]</f>
        <v>555</v>
      </c>
      <c r="AO1698" s="15" t="str">
        <f>IF(AN1698="555","Champions",
IF(AND(LEFT(AN1698,1)="5", MID(AN1698,2,1)&gt;="3"),"Loyal Customers",
IF(MID(AN1698,2,1)="5","Frequent Buyers",
IF(RIGHT(AN1698,1)="5","Big Spenders",
IF(LEFT(AN1698,1)="4","Potential Loyalists",
IF(LEFT(AN1698,1)="3","Needs Attention",
IF(LEFT(AN1698,1)="2","About to Sleep",
IF(LEFT(AN1698,1)="1","Lost",
IF(LEFT(AN1698,1)&lt;="2","At Risk","Others")))))))))</f>
        <v>Champions</v>
      </c>
    </row>
    <row r="1699" spans="1:41" x14ac:dyDescent="0.3">
      <c r="A1699">
        <v>1911</v>
      </c>
      <c r="B1699">
        <v>1987</v>
      </c>
      <c r="C1699" t="s">
        <v>28</v>
      </c>
      <c r="D1699" t="s">
        <v>35</v>
      </c>
      <c r="E1699">
        <v>67430</v>
      </c>
      <c r="F1699">
        <v>0</v>
      </c>
      <c r="G1699">
        <v>0</v>
      </c>
      <c r="H1699" s="1">
        <v>41157</v>
      </c>
      <c r="I1699">
        <v>6</v>
      </c>
      <c r="J1699">
        <v>595</v>
      </c>
      <c r="K1699">
        <v>97</v>
      </c>
      <c r="L1699">
        <v>291</v>
      </c>
      <c r="M1699">
        <v>127</v>
      </c>
      <c r="N1699">
        <v>133</v>
      </c>
      <c r="O1699">
        <v>121</v>
      </c>
      <c r="P1699">
        <v>1</v>
      </c>
      <c r="Q1699">
        <v>11</v>
      </c>
      <c r="R1699">
        <v>5</v>
      </c>
      <c r="S1699">
        <v>12</v>
      </c>
      <c r="T1699">
        <v>6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 t="s">
        <v>39</v>
      </c>
      <c r="AC1699" s="13">
        <f>SUM(Table13[[#This Row],[MntWines]:[MntGoldProds]])</f>
        <v>1364</v>
      </c>
      <c r="AD1699" s="13">
        <f>AVERAGE(Table13[[#This Row],[MntWines]:[MntGoldProds]])</f>
        <v>227.33333333333334</v>
      </c>
      <c r="AG1699">
        <f>SUM(Table13[[#This Row],[NumDealsPurchases]:[NumStorePurchases]])</f>
        <v>29</v>
      </c>
      <c r="AH1699" s="14">
        <f>44232-Table13[[#This Row],[Dt_Customer]]</f>
        <v>3075</v>
      </c>
      <c r="AJ1699" s="13">
        <f>Table13[[#This Row],[NumDealsPurchases]]/Table13[[#This Row],[Total Number of Purchases]]*100</f>
        <v>3.4482758620689653</v>
      </c>
      <c r="AK1699">
        <f>6-ROUNDUP(_xlfn.PERCENTRANK.INC(Table13[Recency],Table13[[#This Row],[Recency]])*5, 0)</f>
        <v>5</v>
      </c>
      <c r="AL1699" s="15">
        <f>ROUNDUP(_xlfn.PERCENTRANK.INC(Table13[Total Number of Purchases],Table13[[#This Row],[Total Number of Purchases]])*5,0)</f>
        <v>5</v>
      </c>
      <c r="AM1699" s="15">
        <f>ROUNDUP(_xlfn.PERCENTRANK.INC(Table13[Total Spend],Table13[[#This Row],[Total Spend]])*5,0)</f>
        <v>5</v>
      </c>
      <c r="AN1699" s="15" t="str">
        <f>Table13[[#This Row],[Recency Score]]&amp;Table13[[#This Row],[Frequency Score]]&amp;Table13[[#This Row],[Monetary Score]]</f>
        <v>555</v>
      </c>
      <c r="AO1699" s="15" t="str">
        <f>IF(AN1699="555","Champions",
IF(AND(LEFT(AN1699,1)="5", MID(AN1699,2,1)&gt;="3"),"Loyal Customers",
IF(MID(AN1699,2,1)="5","Frequent Buyers",
IF(RIGHT(AN1699,1)="5","Big Spenders",
IF(LEFT(AN1699,1)="4","Potential Loyalists",
IF(LEFT(AN1699,1)="3","Needs Attention",
IF(LEFT(AN1699,1)="2","About to Sleep",
IF(LEFT(AN1699,1)="1","Lost",
IF(LEFT(AN1699,1)&lt;="2","At Risk","Others")))))))))</f>
        <v>Champions</v>
      </c>
    </row>
    <row r="1700" spans="1:41" x14ac:dyDescent="0.3">
      <c r="A1700">
        <v>1631</v>
      </c>
      <c r="B1700">
        <v>1965</v>
      </c>
      <c r="C1700" t="s">
        <v>37</v>
      </c>
      <c r="D1700" t="s">
        <v>35</v>
      </c>
      <c r="E1700">
        <v>65220</v>
      </c>
      <c r="F1700">
        <v>0</v>
      </c>
      <c r="G1700">
        <v>0</v>
      </c>
      <c r="H1700" s="1">
        <v>41155</v>
      </c>
      <c r="I1700">
        <v>3</v>
      </c>
      <c r="J1700">
        <v>890</v>
      </c>
      <c r="K1700">
        <v>63</v>
      </c>
      <c r="L1700">
        <v>292</v>
      </c>
      <c r="M1700">
        <v>0</v>
      </c>
      <c r="N1700">
        <v>25</v>
      </c>
      <c r="O1700">
        <v>12</v>
      </c>
      <c r="P1700">
        <v>4</v>
      </c>
      <c r="Q1700">
        <v>8</v>
      </c>
      <c r="R1700">
        <v>4</v>
      </c>
      <c r="S1700">
        <v>7</v>
      </c>
      <c r="T1700">
        <v>6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 t="s">
        <v>39</v>
      </c>
      <c r="AC1700" s="13">
        <f>SUM(Table13[[#This Row],[MntWines]:[MntGoldProds]])</f>
        <v>1282</v>
      </c>
      <c r="AD1700" s="13">
        <f>AVERAGE(Table13[[#This Row],[MntWines]:[MntGoldProds]])</f>
        <v>213.66666666666666</v>
      </c>
      <c r="AG1700">
        <f>SUM(Table13[[#This Row],[NumDealsPurchases]:[NumStorePurchases]])</f>
        <v>23</v>
      </c>
      <c r="AH1700" s="14">
        <f>44232-Table13[[#This Row],[Dt_Customer]]</f>
        <v>3077</v>
      </c>
      <c r="AJ1700" s="13">
        <f>Table13[[#This Row],[NumDealsPurchases]]/Table13[[#This Row],[Total Number of Purchases]]*100</f>
        <v>17.391304347826086</v>
      </c>
      <c r="AK1700">
        <f>6-ROUNDUP(_xlfn.PERCENTRANK.INC(Table13[Recency],Table13[[#This Row],[Recency]])*5, 0)</f>
        <v>5</v>
      </c>
      <c r="AL1700" s="15">
        <f>ROUNDUP(_xlfn.PERCENTRANK.INC(Table13[Total Number of Purchases],Table13[[#This Row],[Total Number of Purchases]])*5,0)</f>
        <v>5</v>
      </c>
      <c r="AM1700" s="15">
        <f>ROUNDUP(_xlfn.PERCENTRANK.INC(Table13[Total Spend],Table13[[#This Row],[Total Spend]])*5,0)</f>
        <v>5</v>
      </c>
      <c r="AN1700" s="15" t="str">
        <f>Table13[[#This Row],[Recency Score]]&amp;Table13[[#This Row],[Frequency Score]]&amp;Table13[[#This Row],[Monetary Score]]</f>
        <v>555</v>
      </c>
      <c r="AO1700" s="15" t="str">
        <f>IF(AN1700="555","Champions",
IF(AND(LEFT(AN1700,1)="5", MID(AN1700,2,1)&gt;="3"),"Loyal Customers",
IF(MID(AN1700,2,1)="5","Frequent Buyers",
IF(RIGHT(AN1700,1)="5","Big Spenders",
IF(LEFT(AN1700,1)="4","Potential Loyalists",
IF(LEFT(AN1700,1)="3","Needs Attention",
IF(LEFT(AN1700,1)="2","About to Sleep",
IF(LEFT(AN1700,1)="1","Lost",
IF(LEFT(AN1700,1)&lt;="2","At Risk","Others")))))))))</f>
        <v>Champions</v>
      </c>
    </row>
    <row r="1701" spans="1:41" x14ac:dyDescent="0.3">
      <c r="A1701">
        <v>7919</v>
      </c>
      <c r="B1701">
        <v>1976</v>
      </c>
      <c r="C1701" t="s">
        <v>37</v>
      </c>
      <c r="D1701" t="s">
        <v>35</v>
      </c>
      <c r="E1701">
        <v>72335</v>
      </c>
      <c r="F1701">
        <v>0</v>
      </c>
      <c r="G1701">
        <v>0</v>
      </c>
      <c r="H1701" s="1">
        <v>41134</v>
      </c>
      <c r="I1701">
        <v>2</v>
      </c>
      <c r="J1701">
        <v>1285</v>
      </c>
      <c r="K1701">
        <v>105</v>
      </c>
      <c r="L1701">
        <v>653</v>
      </c>
      <c r="M1701">
        <v>28</v>
      </c>
      <c r="N1701">
        <v>21</v>
      </c>
      <c r="O1701">
        <v>0</v>
      </c>
      <c r="P1701">
        <v>1</v>
      </c>
      <c r="Q1701">
        <v>10</v>
      </c>
      <c r="R1701">
        <v>4</v>
      </c>
      <c r="S1701">
        <v>8</v>
      </c>
      <c r="T1701">
        <v>8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0</v>
      </c>
      <c r="AB1701" t="s">
        <v>30</v>
      </c>
      <c r="AC1701" s="13">
        <f>SUM(Table13[[#This Row],[MntWines]:[MntGoldProds]])</f>
        <v>2092</v>
      </c>
      <c r="AD1701" s="13">
        <f>AVERAGE(Table13[[#This Row],[MntWines]:[MntGoldProds]])</f>
        <v>348.66666666666669</v>
      </c>
      <c r="AG1701">
        <f>SUM(Table13[[#This Row],[NumDealsPurchases]:[NumStorePurchases]])</f>
        <v>23</v>
      </c>
      <c r="AH1701" s="14">
        <f>44232-Table13[[#This Row],[Dt_Customer]]</f>
        <v>3098</v>
      </c>
      <c r="AJ1701" s="13">
        <f>Table13[[#This Row],[NumDealsPurchases]]/Table13[[#This Row],[Total Number of Purchases]]*100</f>
        <v>4.3478260869565215</v>
      </c>
      <c r="AK1701">
        <f>6-ROUNDUP(_xlfn.PERCENTRANK.INC(Table13[Recency],Table13[[#This Row],[Recency]])*5, 0)</f>
        <v>5</v>
      </c>
      <c r="AL1701" s="15">
        <f>ROUNDUP(_xlfn.PERCENTRANK.INC(Table13[Total Number of Purchases],Table13[[#This Row],[Total Number of Purchases]])*5,0)</f>
        <v>5</v>
      </c>
      <c r="AM1701" s="15">
        <f>ROUNDUP(_xlfn.PERCENTRANK.INC(Table13[Total Spend],Table13[[#This Row],[Total Spend]])*5,0)</f>
        <v>5</v>
      </c>
      <c r="AN1701" s="15" t="str">
        <f>Table13[[#This Row],[Recency Score]]&amp;Table13[[#This Row],[Frequency Score]]&amp;Table13[[#This Row],[Monetary Score]]</f>
        <v>555</v>
      </c>
      <c r="AO1701" s="15" t="str">
        <f>IF(AN1701="555","Champions",
IF(AND(LEFT(AN1701,1)="5", MID(AN1701,2,1)&gt;="3"),"Loyal Customers",
IF(MID(AN1701,2,1)="5","Frequent Buyers",
IF(RIGHT(AN1701,1)="5","Big Spenders",
IF(LEFT(AN1701,1)="4","Potential Loyalists",
IF(LEFT(AN1701,1)="3","Needs Attention",
IF(LEFT(AN1701,1)="2","About to Sleep",
IF(LEFT(AN1701,1)="1","Lost",
IF(LEFT(AN1701,1)&lt;="2","At Risk","Others")))))))))</f>
        <v>Champions</v>
      </c>
    </row>
    <row r="1702" spans="1:41" x14ac:dyDescent="0.3">
      <c r="A1702">
        <v>4114</v>
      </c>
      <c r="B1702">
        <v>1964</v>
      </c>
      <c r="C1702" t="s">
        <v>41</v>
      </c>
      <c r="D1702" t="s">
        <v>33</v>
      </c>
      <c r="E1702">
        <v>79143</v>
      </c>
      <c r="F1702">
        <v>0</v>
      </c>
      <c r="G1702">
        <v>0</v>
      </c>
      <c r="H1702" s="1">
        <v>41132</v>
      </c>
      <c r="I1702">
        <v>2</v>
      </c>
      <c r="J1702">
        <v>650</v>
      </c>
      <c r="K1702">
        <v>37</v>
      </c>
      <c r="L1702">
        <v>780</v>
      </c>
      <c r="M1702">
        <v>27</v>
      </c>
      <c r="N1702">
        <v>167</v>
      </c>
      <c r="O1702">
        <v>32</v>
      </c>
      <c r="P1702">
        <v>1</v>
      </c>
      <c r="Q1702">
        <v>6</v>
      </c>
      <c r="R1702">
        <v>9</v>
      </c>
      <c r="S1702">
        <v>13</v>
      </c>
      <c r="T1702">
        <v>3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 t="s">
        <v>36</v>
      </c>
      <c r="AC1702" s="13">
        <f>SUM(Table13[[#This Row],[MntWines]:[MntGoldProds]])</f>
        <v>1693</v>
      </c>
      <c r="AD1702" s="13">
        <f>AVERAGE(Table13[[#This Row],[MntWines]:[MntGoldProds]])</f>
        <v>282.16666666666669</v>
      </c>
      <c r="AG1702">
        <f>SUM(Table13[[#This Row],[NumDealsPurchases]:[NumStorePurchases]])</f>
        <v>29</v>
      </c>
      <c r="AH1702" s="14">
        <f>44232-Table13[[#This Row],[Dt_Customer]]</f>
        <v>3100</v>
      </c>
      <c r="AJ1702" s="13">
        <f>Table13[[#This Row],[NumDealsPurchases]]/Table13[[#This Row],[Total Number of Purchases]]*100</f>
        <v>3.4482758620689653</v>
      </c>
      <c r="AK1702">
        <f>6-ROUNDUP(_xlfn.PERCENTRANK.INC(Table13[Recency],Table13[[#This Row],[Recency]])*5, 0)</f>
        <v>5</v>
      </c>
      <c r="AL1702" s="15">
        <f>ROUNDUP(_xlfn.PERCENTRANK.INC(Table13[Total Number of Purchases],Table13[[#This Row],[Total Number of Purchases]])*5,0)</f>
        <v>5</v>
      </c>
      <c r="AM1702" s="15">
        <f>ROUNDUP(_xlfn.PERCENTRANK.INC(Table13[Total Spend],Table13[[#This Row],[Total Spend]])*5,0)</f>
        <v>5</v>
      </c>
      <c r="AN1702" s="15" t="str">
        <f>Table13[[#This Row],[Recency Score]]&amp;Table13[[#This Row],[Frequency Score]]&amp;Table13[[#This Row],[Monetary Score]]</f>
        <v>555</v>
      </c>
      <c r="AO1702" s="15" t="str">
        <f>IF(AN1702="555","Champions",
IF(AND(LEFT(AN1702,1)="5", MID(AN1702,2,1)&gt;="3"),"Loyal Customers",
IF(MID(AN1702,2,1)="5","Frequent Buyers",
IF(RIGHT(AN1702,1)="5","Big Spenders",
IF(LEFT(AN1702,1)="4","Potential Loyalists",
IF(LEFT(AN1702,1)="3","Needs Attention",
IF(LEFT(AN1702,1)="2","About to Sleep",
IF(LEFT(AN1702,1)="1","Lost",
IF(LEFT(AN1702,1)&lt;="2","At Risk","Others")))))))))</f>
        <v>Champions</v>
      </c>
    </row>
    <row r="1703" spans="1:41" x14ac:dyDescent="0.3">
      <c r="A1703">
        <v>1225</v>
      </c>
      <c r="B1703">
        <v>1963</v>
      </c>
      <c r="C1703" t="s">
        <v>28</v>
      </c>
      <c r="D1703" t="s">
        <v>33</v>
      </c>
      <c r="E1703">
        <v>80124</v>
      </c>
      <c r="F1703">
        <v>0</v>
      </c>
      <c r="G1703">
        <v>0</v>
      </c>
      <c r="H1703" s="1">
        <v>41816</v>
      </c>
      <c r="I1703">
        <v>47</v>
      </c>
      <c r="J1703">
        <v>483</v>
      </c>
      <c r="K1703">
        <v>84</v>
      </c>
      <c r="L1703">
        <v>398</v>
      </c>
      <c r="M1703">
        <v>205</v>
      </c>
      <c r="N1703">
        <v>84</v>
      </c>
      <c r="O1703">
        <v>241</v>
      </c>
      <c r="P1703">
        <v>1</v>
      </c>
      <c r="Q1703">
        <v>3</v>
      </c>
      <c r="R1703">
        <v>7</v>
      </c>
      <c r="S1703">
        <v>8</v>
      </c>
      <c r="T1703">
        <v>1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0</v>
      </c>
      <c r="AB1703" t="s">
        <v>43</v>
      </c>
      <c r="AC1703" s="13">
        <f>SUM(Table13[[#This Row],[MntWines]:[MntGoldProds]])</f>
        <v>1495</v>
      </c>
      <c r="AD1703" s="13">
        <f>AVERAGE(Table13[[#This Row],[MntWines]:[MntGoldProds]])</f>
        <v>249.16666666666666</v>
      </c>
      <c r="AG1703">
        <f>SUM(Table13[[#This Row],[NumDealsPurchases]:[NumStorePurchases]])</f>
        <v>19</v>
      </c>
      <c r="AH1703" s="14">
        <f>44232-Table13[[#This Row],[Dt_Customer]]</f>
        <v>2416</v>
      </c>
      <c r="AJ1703" s="13">
        <f>Table13[[#This Row],[NumDealsPurchases]]/Table13[[#This Row],[Total Number of Purchases]]*100</f>
        <v>5.2631578947368416</v>
      </c>
      <c r="AK1703">
        <f>6-ROUNDUP(_xlfn.PERCENTRANK.INC(Table13[Recency],Table13[[#This Row],[Recency]])*5, 0)</f>
        <v>3</v>
      </c>
      <c r="AL1703" s="15">
        <f>ROUNDUP(_xlfn.PERCENTRANK.INC(Table13[Total Number of Purchases],Table13[[#This Row],[Total Number of Purchases]])*5,0)</f>
        <v>4</v>
      </c>
      <c r="AM1703" s="15">
        <f>ROUNDUP(_xlfn.PERCENTRANK.INC(Table13[Total Spend],Table13[[#This Row],[Total Spend]])*5,0)</f>
        <v>5</v>
      </c>
      <c r="AN1703" s="15" t="str">
        <f>Table13[[#This Row],[Recency Score]]&amp;Table13[[#This Row],[Frequency Score]]&amp;Table13[[#This Row],[Monetary Score]]</f>
        <v>345</v>
      </c>
      <c r="AO1703" s="15" t="str">
        <f>IF(AN1703="555","Champions",
IF(AND(LEFT(AN1703,1)="5", MID(AN1703,2,1)&gt;="3"),"Loyal Customers",
IF(MID(AN1703,2,1)="5","Frequent Buyers",
IF(RIGHT(AN1703,1)="5","Big Spenders",
IF(LEFT(AN1703,1)="4","Potential Loyalists",
IF(LEFT(AN1703,1)="3","Needs Attention",
IF(LEFT(AN1703,1)="2","About to Sleep",
IF(LEFT(AN1703,1)="1","Lost",
IF(LEFT(AN1703,1)&lt;="2","At Risk","Others")))))))))</f>
        <v>Big Spenders</v>
      </c>
    </row>
    <row r="1704" spans="1:41" x14ac:dyDescent="0.3">
      <c r="A1704">
        <v>7059</v>
      </c>
      <c r="B1704">
        <v>1963</v>
      </c>
      <c r="C1704" t="s">
        <v>28</v>
      </c>
      <c r="D1704" t="s">
        <v>33</v>
      </c>
      <c r="E1704">
        <v>80124</v>
      </c>
      <c r="F1704">
        <v>0</v>
      </c>
      <c r="G1704">
        <v>0</v>
      </c>
      <c r="H1704" s="1">
        <v>41816</v>
      </c>
      <c r="I1704">
        <v>47</v>
      </c>
      <c r="J1704">
        <v>483</v>
      </c>
      <c r="K1704">
        <v>84</v>
      </c>
      <c r="L1704">
        <v>398</v>
      </c>
      <c r="M1704">
        <v>205</v>
      </c>
      <c r="N1704">
        <v>84</v>
      </c>
      <c r="O1704">
        <v>241</v>
      </c>
      <c r="P1704">
        <v>1</v>
      </c>
      <c r="Q1704">
        <v>3</v>
      </c>
      <c r="R1704">
        <v>7</v>
      </c>
      <c r="S1704">
        <v>8</v>
      </c>
      <c r="T1704">
        <v>1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 t="s">
        <v>30</v>
      </c>
      <c r="AC1704" s="13">
        <f>SUM(Table13[[#This Row],[MntWines]:[MntGoldProds]])</f>
        <v>1495</v>
      </c>
      <c r="AD1704" s="13">
        <f>AVERAGE(Table13[[#This Row],[MntWines]:[MntGoldProds]])</f>
        <v>249.16666666666666</v>
      </c>
      <c r="AG1704">
        <f>SUM(Table13[[#This Row],[NumDealsPurchases]:[NumStorePurchases]])</f>
        <v>19</v>
      </c>
      <c r="AH1704" s="14">
        <f>44232-Table13[[#This Row],[Dt_Customer]]</f>
        <v>2416</v>
      </c>
      <c r="AJ1704" s="13">
        <f>Table13[[#This Row],[NumDealsPurchases]]/Table13[[#This Row],[Total Number of Purchases]]*100</f>
        <v>5.2631578947368416</v>
      </c>
      <c r="AK1704">
        <f>6-ROUNDUP(_xlfn.PERCENTRANK.INC(Table13[Recency],Table13[[#This Row],[Recency]])*5, 0)</f>
        <v>3</v>
      </c>
      <c r="AL1704" s="15">
        <f>ROUNDUP(_xlfn.PERCENTRANK.INC(Table13[Total Number of Purchases],Table13[[#This Row],[Total Number of Purchases]])*5,0)</f>
        <v>4</v>
      </c>
      <c r="AM1704" s="15">
        <f>ROUNDUP(_xlfn.PERCENTRANK.INC(Table13[Total Spend],Table13[[#This Row],[Total Spend]])*5,0)</f>
        <v>5</v>
      </c>
      <c r="AN1704" s="15" t="str">
        <f>Table13[[#This Row],[Recency Score]]&amp;Table13[[#This Row],[Frequency Score]]&amp;Table13[[#This Row],[Monetary Score]]</f>
        <v>345</v>
      </c>
      <c r="AO1704" s="15" t="str">
        <f>IF(AN1704="555","Champions",
IF(AND(LEFT(AN1704,1)="5", MID(AN1704,2,1)&gt;="3"),"Loyal Customers",
IF(MID(AN1704,2,1)="5","Frequent Buyers",
IF(RIGHT(AN1704,1)="5","Big Spenders",
IF(LEFT(AN1704,1)="4","Potential Loyalists",
IF(LEFT(AN1704,1)="3","Needs Attention",
IF(LEFT(AN1704,1)="2","About to Sleep",
IF(LEFT(AN1704,1)="1","Lost",
IF(LEFT(AN1704,1)&lt;="2","At Risk","Others")))))))))</f>
        <v>Big Spenders</v>
      </c>
    </row>
    <row r="1705" spans="1:41" x14ac:dyDescent="0.3">
      <c r="A1705">
        <v>2781</v>
      </c>
      <c r="B1705">
        <v>1981</v>
      </c>
      <c r="C1705" t="s">
        <v>28</v>
      </c>
      <c r="D1705" t="s">
        <v>31</v>
      </c>
      <c r="E1705">
        <v>72066</v>
      </c>
      <c r="F1705">
        <v>0</v>
      </c>
      <c r="G1705">
        <v>0</v>
      </c>
      <c r="H1705" s="1">
        <v>41813</v>
      </c>
      <c r="I1705">
        <v>55</v>
      </c>
      <c r="J1705">
        <v>1003</v>
      </c>
      <c r="K1705">
        <v>34</v>
      </c>
      <c r="L1705">
        <v>536</v>
      </c>
      <c r="M1705">
        <v>134</v>
      </c>
      <c r="N1705">
        <v>51</v>
      </c>
      <c r="O1705">
        <v>34</v>
      </c>
      <c r="P1705">
        <v>1</v>
      </c>
      <c r="Q1705">
        <v>4</v>
      </c>
      <c r="R1705">
        <v>6</v>
      </c>
      <c r="S1705">
        <v>6</v>
      </c>
      <c r="T1705">
        <v>2</v>
      </c>
      <c r="U1705">
        <v>1</v>
      </c>
      <c r="V1705">
        <v>0</v>
      </c>
      <c r="W1705">
        <v>0</v>
      </c>
      <c r="X1705">
        <v>0</v>
      </c>
      <c r="Y1705">
        <v>1</v>
      </c>
      <c r="Z1705">
        <v>1</v>
      </c>
      <c r="AA1705">
        <v>0</v>
      </c>
      <c r="AB1705" t="s">
        <v>43</v>
      </c>
      <c r="AC1705" s="13">
        <f>SUM(Table13[[#This Row],[MntWines]:[MntGoldProds]])</f>
        <v>1792</v>
      </c>
      <c r="AD1705" s="13">
        <f>AVERAGE(Table13[[#This Row],[MntWines]:[MntGoldProds]])</f>
        <v>298.66666666666669</v>
      </c>
      <c r="AG1705">
        <f>SUM(Table13[[#This Row],[NumDealsPurchases]:[NumStorePurchases]])</f>
        <v>17</v>
      </c>
      <c r="AH1705" s="14">
        <f>44232-Table13[[#This Row],[Dt_Customer]]</f>
        <v>2419</v>
      </c>
      <c r="AJ1705" s="13">
        <f>Table13[[#This Row],[NumDealsPurchases]]/Table13[[#This Row],[Total Number of Purchases]]*100</f>
        <v>5.8823529411764701</v>
      </c>
      <c r="AK1705">
        <f>6-ROUNDUP(_xlfn.PERCENTRANK.INC(Table13[Recency],Table13[[#This Row],[Recency]])*5, 0)</f>
        <v>3</v>
      </c>
      <c r="AL1705" s="15">
        <f>ROUNDUP(_xlfn.PERCENTRANK.INC(Table13[Total Number of Purchases],Table13[[#This Row],[Total Number of Purchases]])*5,0)</f>
        <v>3</v>
      </c>
      <c r="AM1705" s="15">
        <f>ROUNDUP(_xlfn.PERCENTRANK.INC(Table13[Total Spend],Table13[[#This Row],[Total Spend]])*5,0)</f>
        <v>5</v>
      </c>
      <c r="AN1705" s="15" t="str">
        <f>Table13[[#This Row],[Recency Score]]&amp;Table13[[#This Row],[Frequency Score]]&amp;Table13[[#This Row],[Monetary Score]]</f>
        <v>335</v>
      </c>
      <c r="AO1705" s="15" t="str">
        <f>IF(AN1705="555","Champions",
IF(AND(LEFT(AN1705,1)="5", MID(AN1705,2,1)&gt;="3"),"Loyal Customers",
IF(MID(AN1705,2,1)="5","Frequent Buyers",
IF(RIGHT(AN1705,1)="5","Big Spenders",
IF(LEFT(AN1705,1)="4","Potential Loyalists",
IF(LEFT(AN1705,1)="3","Needs Attention",
IF(LEFT(AN1705,1)="2","About to Sleep",
IF(LEFT(AN1705,1)="1","Lost",
IF(LEFT(AN1705,1)&lt;="2","At Risk","Others")))))))))</f>
        <v>Big Spenders</v>
      </c>
    </row>
    <row r="1706" spans="1:41" x14ac:dyDescent="0.3">
      <c r="A1706">
        <v>2939</v>
      </c>
      <c r="B1706">
        <v>1970</v>
      </c>
      <c r="C1706" t="s">
        <v>41</v>
      </c>
      <c r="D1706" t="s">
        <v>35</v>
      </c>
      <c r="E1706">
        <v>79419</v>
      </c>
      <c r="F1706">
        <v>0</v>
      </c>
      <c r="G1706">
        <v>0</v>
      </c>
      <c r="H1706" s="1">
        <v>41812</v>
      </c>
      <c r="I1706">
        <v>96</v>
      </c>
      <c r="J1706">
        <v>751</v>
      </c>
      <c r="K1706">
        <v>127</v>
      </c>
      <c r="L1706">
        <v>687</v>
      </c>
      <c r="M1706">
        <v>20</v>
      </c>
      <c r="N1706">
        <v>15</v>
      </c>
      <c r="O1706">
        <v>31</v>
      </c>
      <c r="P1706">
        <v>1</v>
      </c>
      <c r="Q1706">
        <v>4</v>
      </c>
      <c r="R1706">
        <v>6</v>
      </c>
      <c r="S1706">
        <v>4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 t="s">
        <v>32</v>
      </c>
      <c r="AC1706" s="13">
        <f>SUM(Table13[[#This Row],[MntWines]:[MntGoldProds]])</f>
        <v>1631</v>
      </c>
      <c r="AD1706" s="13">
        <f>AVERAGE(Table13[[#This Row],[MntWines]:[MntGoldProds]])</f>
        <v>271.83333333333331</v>
      </c>
      <c r="AG1706">
        <f>SUM(Table13[[#This Row],[NumDealsPurchases]:[NumStorePurchases]])</f>
        <v>15</v>
      </c>
      <c r="AH1706" s="14">
        <f>44232-Table13[[#This Row],[Dt_Customer]]</f>
        <v>2420</v>
      </c>
      <c r="AJ1706" s="13">
        <f>Table13[[#This Row],[NumDealsPurchases]]/Table13[[#This Row],[Total Number of Purchases]]*100</f>
        <v>6.666666666666667</v>
      </c>
      <c r="AK1706">
        <f>6-ROUNDUP(_xlfn.PERCENTRANK.INC(Table13[Recency],Table13[[#This Row],[Recency]])*5, 0)</f>
        <v>1</v>
      </c>
      <c r="AL1706" s="15">
        <f>ROUNDUP(_xlfn.PERCENTRANK.INC(Table13[Total Number of Purchases],Table13[[#This Row],[Total Number of Purchases]])*5,0)</f>
        <v>3</v>
      </c>
      <c r="AM1706" s="15">
        <f>ROUNDUP(_xlfn.PERCENTRANK.INC(Table13[Total Spend],Table13[[#This Row],[Total Spend]])*5,0)</f>
        <v>5</v>
      </c>
      <c r="AN1706" s="15" t="str">
        <f>Table13[[#This Row],[Recency Score]]&amp;Table13[[#This Row],[Frequency Score]]&amp;Table13[[#This Row],[Monetary Score]]</f>
        <v>135</v>
      </c>
      <c r="AO1706" s="15" t="str">
        <f>IF(AN1706="555","Champions",
IF(AND(LEFT(AN1706,1)="5", MID(AN1706,2,1)&gt;="3"),"Loyal Customers",
IF(MID(AN1706,2,1)="5","Frequent Buyers",
IF(RIGHT(AN1706,1)="5","Big Spenders",
IF(LEFT(AN1706,1)="4","Potential Loyalists",
IF(LEFT(AN1706,1)="3","Needs Attention",
IF(LEFT(AN1706,1)="2","About to Sleep",
IF(LEFT(AN1706,1)="1","Lost",
IF(LEFT(AN1706,1)&lt;="2","At Risk","Others")))))))))</f>
        <v>Big Spenders</v>
      </c>
    </row>
    <row r="1707" spans="1:41" x14ac:dyDescent="0.3">
      <c r="A1707">
        <v>9400</v>
      </c>
      <c r="B1707">
        <v>1958</v>
      </c>
      <c r="C1707" t="s">
        <v>38</v>
      </c>
      <c r="D1707" t="s">
        <v>31</v>
      </c>
      <c r="E1707">
        <v>85485</v>
      </c>
      <c r="F1707">
        <v>0</v>
      </c>
      <c r="G1707">
        <v>0</v>
      </c>
      <c r="H1707" s="1">
        <v>41811</v>
      </c>
      <c r="I1707">
        <v>73</v>
      </c>
      <c r="J1707">
        <v>630</v>
      </c>
      <c r="K1707">
        <v>26</v>
      </c>
      <c r="L1707">
        <v>611</v>
      </c>
      <c r="M1707">
        <v>44</v>
      </c>
      <c r="N1707">
        <v>18</v>
      </c>
      <c r="O1707">
        <v>54</v>
      </c>
      <c r="P1707">
        <v>1</v>
      </c>
      <c r="Q1707">
        <v>6</v>
      </c>
      <c r="R1707">
        <v>6</v>
      </c>
      <c r="S1707">
        <v>6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 t="s">
        <v>30</v>
      </c>
      <c r="AC1707" s="13">
        <f>SUM(Table13[[#This Row],[MntWines]:[MntGoldProds]])</f>
        <v>1383</v>
      </c>
      <c r="AD1707" s="13">
        <f>AVERAGE(Table13[[#This Row],[MntWines]:[MntGoldProds]])</f>
        <v>230.5</v>
      </c>
      <c r="AG1707">
        <f>SUM(Table13[[#This Row],[NumDealsPurchases]:[NumStorePurchases]])</f>
        <v>19</v>
      </c>
      <c r="AH1707" s="14">
        <f>44232-Table13[[#This Row],[Dt_Customer]]</f>
        <v>2421</v>
      </c>
      <c r="AJ1707" s="13">
        <f>Table13[[#This Row],[NumDealsPurchases]]/Table13[[#This Row],[Total Number of Purchases]]*100</f>
        <v>5.2631578947368416</v>
      </c>
      <c r="AK1707">
        <f>6-ROUNDUP(_xlfn.PERCENTRANK.INC(Table13[Recency],Table13[[#This Row],[Recency]])*5, 0)</f>
        <v>2</v>
      </c>
      <c r="AL1707" s="15">
        <f>ROUNDUP(_xlfn.PERCENTRANK.INC(Table13[Total Number of Purchases],Table13[[#This Row],[Total Number of Purchases]])*5,0)</f>
        <v>4</v>
      </c>
      <c r="AM1707" s="15">
        <f>ROUNDUP(_xlfn.PERCENTRANK.INC(Table13[Total Spend],Table13[[#This Row],[Total Spend]])*5,0)</f>
        <v>5</v>
      </c>
      <c r="AN1707" s="15" t="str">
        <f>Table13[[#This Row],[Recency Score]]&amp;Table13[[#This Row],[Frequency Score]]&amp;Table13[[#This Row],[Monetary Score]]</f>
        <v>245</v>
      </c>
      <c r="AO1707" s="15" t="str">
        <f>IF(AN1707="555","Champions",
IF(AND(LEFT(AN1707,1)="5", MID(AN1707,2,1)&gt;="3"),"Loyal Customers",
IF(MID(AN1707,2,1)="5","Frequent Buyers",
IF(RIGHT(AN1707,1)="5","Big Spenders",
IF(LEFT(AN1707,1)="4","Potential Loyalists",
IF(LEFT(AN1707,1)="3","Needs Attention",
IF(LEFT(AN1707,1)="2","About to Sleep",
IF(LEFT(AN1707,1)="1","Lost",
IF(LEFT(AN1707,1)&lt;="2","At Risk","Others")))))))))</f>
        <v>Big Spenders</v>
      </c>
    </row>
    <row r="1708" spans="1:41" x14ac:dyDescent="0.3">
      <c r="A1708">
        <v>477</v>
      </c>
      <c r="B1708">
        <v>1986</v>
      </c>
      <c r="C1708" t="s">
        <v>28</v>
      </c>
      <c r="D1708" t="s">
        <v>33</v>
      </c>
      <c r="E1708">
        <v>83512</v>
      </c>
      <c r="F1708">
        <v>0</v>
      </c>
      <c r="G1708">
        <v>0</v>
      </c>
      <c r="H1708" s="1">
        <v>41807</v>
      </c>
      <c r="I1708">
        <v>31</v>
      </c>
      <c r="J1708">
        <v>1060</v>
      </c>
      <c r="K1708">
        <v>61</v>
      </c>
      <c r="L1708">
        <v>835</v>
      </c>
      <c r="M1708">
        <v>80</v>
      </c>
      <c r="N1708">
        <v>20</v>
      </c>
      <c r="O1708">
        <v>101</v>
      </c>
      <c r="P1708">
        <v>1</v>
      </c>
      <c r="Q1708">
        <v>4</v>
      </c>
      <c r="R1708">
        <v>7</v>
      </c>
      <c r="S1708">
        <v>10</v>
      </c>
      <c r="T1708">
        <v>1</v>
      </c>
      <c r="U1708">
        <v>1</v>
      </c>
      <c r="V1708">
        <v>1</v>
      </c>
      <c r="W1708">
        <v>1</v>
      </c>
      <c r="X1708">
        <v>0</v>
      </c>
      <c r="Y1708">
        <v>1</v>
      </c>
      <c r="Z1708">
        <v>1</v>
      </c>
      <c r="AA1708">
        <v>0</v>
      </c>
      <c r="AB1708" t="s">
        <v>30</v>
      </c>
      <c r="AC1708" s="13">
        <f>SUM(Table13[[#This Row],[MntWines]:[MntGoldProds]])</f>
        <v>2157</v>
      </c>
      <c r="AD1708" s="13">
        <f>AVERAGE(Table13[[#This Row],[MntWines]:[MntGoldProds]])</f>
        <v>359.5</v>
      </c>
      <c r="AG1708">
        <f>SUM(Table13[[#This Row],[NumDealsPurchases]:[NumStorePurchases]])</f>
        <v>22</v>
      </c>
      <c r="AH1708" s="14">
        <f>44232-Table13[[#This Row],[Dt_Customer]]</f>
        <v>2425</v>
      </c>
      <c r="AJ1708" s="13">
        <f>Table13[[#This Row],[NumDealsPurchases]]/Table13[[#This Row],[Total Number of Purchases]]*100</f>
        <v>4.5454545454545459</v>
      </c>
      <c r="AK1708">
        <f>6-ROUNDUP(_xlfn.PERCENTRANK.INC(Table13[Recency],Table13[[#This Row],[Recency]])*5, 0)</f>
        <v>4</v>
      </c>
      <c r="AL1708" s="15">
        <f>ROUNDUP(_xlfn.PERCENTRANK.INC(Table13[Total Number of Purchases],Table13[[#This Row],[Total Number of Purchases]])*5,0)</f>
        <v>4</v>
      </c>
      <c r="AM1708" s="15">
        <f>ROUNDUP(_xlfn.PERCENTRANK.INC(Table13[Total Spend],Table13[[#This Row],[Total Spend]])*5,0)</f>
        <v>5</v>
      </c>
      <c r="AN1708" s="15" t="str">
        <f>Table13[[#This Row],[Recency Score]]&amp;Table13[[#This Row],[Frequency Score]]&amp;Table13[[#This Row],[Monetary Score]]</f>
        <v>445</v>
      </c>
      <c r="AO1708" s="15" t="str">
        <f>IF(AN1708="555","Champions",
IF(AND(LEFT(AN1708,1)="5", MID(AN1708,2,1)&gt;="3"),"Loyal Customers",
IF(MID(AN1708,2,1)="5","Frequent Buyers",
IF(RIGHT(AN1708,1)="5","Big Spenders",
IF(LEFT(AN1708,1)="4","Potential Loyalists",
IF(LEFT(AN1708,1)="3","Needs Attention",
IF(LEFT(AN1708,1)="2","About to Sleep",
IF(LEFT(AN1708,1)="1","Lost",
IF(LEFT(AN1708,1)&lt;="2","At Risk","Others")))))))))</f>
        <v>Big Spenders</v>
      </c>
    </row>
    <row r="1709" spans="1:41" x14ac:dyDescent="0.3">
      <c r="A1709">
        <v>1826</v>
      </c>
      <c r="B1709">
        <v>1970</v>
      </c>
      <c r="C1709" t="s">
        <v>28</v>
      </c>
      <c r="D1709" t="s">
        <v>29</v>
      </c>
      <c r="E1709">
        <v>84835</v>
      </c>
      <c r="F1709">
        <v>0</v>
      </c>
      <c r="G1709">
        <v>0</v>
      </c>
      <c r="H1709" s="1">
        <v>41806</v>
      </c>
      <c r="I1709">
        <v>0</v>
      </c>
      <c r="J1709">
        <v>189</v>
      </c>
      <c r="K1709">
        <v>104</v>
      </c>
      <c r="L1709">
        <v>379</v>
      </c>
      <c r="M1709">
        <v>111</v>
      </c>
      <c r="N1709">
        <v>189</v>
      </c>
      <c r="O1709">
        <v>218</v>
      </c>
      <c r="P1709">
        <v>1</v>
      </c>
      <c r="Q1709">
        <v>4</v>
      </c>
      <c r="R1709">
        <v>4</v>
      </c>
      <c r="S1709">
        <v>6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 t="s">
        <v>30</v>
      </c>
      <c r="AC1709" s="13">
        <f>SUM(Table13[[#This Row],[MntWines]:[MntGoldProds]])</f>
        <v>1190</v>
      </c>
      <c r="AD1709" s="13">
        <f>AVERAGE(Table13[[#This Row],[MntWines]:[MntGoldProds]])</f>
        <v>198.33333333333334</v>
      </c>
      <c r="AG1709">
        <f>SUM(Table13[[#This Row],[NumDealsPurchases]:[NumStorePurchases]])</f>
        <v>15</v>
      </c>
      <c r="AH1709" s="14">
        <f>44232-Table13[[#This Row],[Dt_Customer]]</f>
        <v>2426</v>
      </c>
      <c r="AJ1709" s="13">
        <f>Table13[[#This Row],[NumDealsPurchases]]/Table13[[#This Row],[Total Number of Purchases]]*100</f>
        <v>6.666666666666667</v>
      </c>
      <c r="AK1709">
        <f>6-ROUNDUP(_xlfn.PERCENTRANK.INC(Table13[Recency],Table13[[#This Row],[Recency]])*5, 0)</f>
        <v>6</v>
      </c>
      <c r="AL1709" s="15">
        <f>ROUNDUP(_xlfn.PERCENTRANK.INC(Table13[Total Number of Purchases],Table13[[#This Row],[Total Number of Purchases]])*5,0)</f>
        <v>3</v>
      </c>
      <c r="AM1709" s="15">
        <f>ROUNDUP(_xlfn.PERCENTRANK.INC(Table13[Total Spend],Table13[[#This Row],[Total Spend]])*5,0)</f>
        <v>5</v>
      </c>
      <c r="AN1709" s="15" t="str">
        <f>Table13[[#This Row],[Recency Score]]&amp;Table13[[#This Row],[Frequency Score]]&amp;Table13[[#This Row],[Monetary Score]]</f>
        <v>635</v>
      </c>
      <c r="AO1709" s="15" t="str">
        <f>IF(AN1709="555","Champions",
IF(AND(LEFT(AN1709,1)="5", MID(AN1709,2,1)&gt;="3"),"Loyal Customers",
IF(MID(AN1709,2,1)="5","Frequent Buyers",
IF(RIGHT(AN1709,1)="5","Big Spenders",
IF(LEFT(AN1709,1)="4","Potential Loyalists",
IF(LEFT(AN1709,1)="3","Needs Attention",
IF(LEFT(AN1709,1)="2","About to Sleep",
IF(LEFT(AN1709,1)="1","Lost",
IF(LEFT(AN1709,1)&lt;="2","At Risk","Others")))))))))</f>
        <v>Big Spenders</v>
      </c>
    </row>
    <row r="1710" spans="1:41" x14ac:dyDescent="0.3">
      <c r="A1710">
        <v>2225</v>
      </c>
      <c r="B1710">
        <v>1977</v>
      </c>
      <c r="C1710" t="s">
        <v>28</v>
      </c>
      <c r="D1710" t="s">
        <v>29</v>
      </c>
      <c r="E1710">
        <v>82582</v>
      </c>
      <c r="F1710">
        <v>0</v>
      </c>
      <c r="G1710">
        <v>0</v>
      </c>
      <c r="H1710" s="1">
        <v>41797</v>
      </c>
      <c r="I1710">
        <v>54</v>
      </c>
      <c r="J1710">
        <v>510</v>
      </c>
      <c r="K1710">
        <v>120</v>
      </c>
      <c r="L1710">
        <v>550</v>
      </c>
      <c r="M1710">
        <v>156</v>
      </c>
      <c r="N1710">
        <v>40</v>
      </c>
      <c r="O1710">
        <v>241</v>
      </c>
      <c r="P1710">
        <v>1</v>
      </c>
      <c r="Q1710">
        <v>4</v>
      </c>
      <c r="R1710">
        <v>9</v>
      </c>
      <c r="S1710">
        <v>7</v>
      </c>
      <c r="T1710">
        <v>1</v>
      </c>
      <c r="U1710">
        <v>1</v>
      </c>
      <c r="V1710">
        <v>0</v>
      </c>
      <c r="W1710">
        <v>1</v>
      </c>
      <c r="X1710">
        <v>0</v>
      </c>
      <c r="Y1710">
        <v>0</v>
      </c>
      <c r="Z1710">
        <v>1</v>
      </c>
      <c r="AA1710">
        <v>0</v>
      </c>
      <c r="AB1710" t="s">
        <v>36</v>
      </c>
      <c r="AC1710" s="13">
        <f>SUM(Table13[[#This Row],[MntWines]:[MntGoldProds]])</f>
        <v>1617</v>
      </c>
      <c r="AD1710" s="13">
        <f>AVERAGE(Table13[[#This Row],[MntWines]:[MntGoldProds]])</f>
        <v>269.5</v>
      </c>
      <c r="AG1710">
        <f>SUM(Table13[[#This Row],[NumDealsPurchases]:[NumStorePurchases]])</f>
        <v>21</v>
      </c>
      <c r="AH1710" s="14">
        <f>44232-Table13[[#This Row],[Dt_Customer]]</f>
        <v>2435</v>
      </c>
      <c r="AJ1710" s="13">
        <f>Table13[[#This Row],[NumDealsPurchases]]/Table13[[#This Row],[Total Number of Purchases]]*100</f>
        <v>4.7619047619047619</v>
      </c>
      <c r="AK1710">
        <f>6-ROUNDUP(_xlfn.PERCENTRANK.INC(Table13[Recency],Table13[[#This Row],[Recency]])*5, 0)</f>
        <v>3</v>
      </c>
      <c r="AL1710" s="15">
        <f>ROUNDUP(_xlfn.PERCENTRANK.INC(Table13[Total Number of Purchases],Table13[[#This Row],[Total Number of Purchases]])*5,0)</f>
        <v>4</v>
      </c>
      <c r="AM1710" s="15">
        <f>ROUNDUP(_xlfn.PERCENTRANK.INC(Table13[Total Spend],Table13[[#This Row],[Total Spend]])*5,0)</f>
        <v>5</v>
      </c>
      <c r="AN1710" s="15" t="str">
        <f>Table13[[#This Row],[Recency Score]]&amp;Table13[[#This Row],[Frequency Score]]&amp;Table13[[#This Row],[Monetary Score]]</f>
        <v>345</v>
      </c>
      <c r="AO1710" s="15" t="str">
        <f>IF(AN1710="555","Champions",
IF(AND(LEFT(AN1710,1)="5", MID(AN1710,2,1)&gt;="3"),"Loyal Customers",
IF(MID(AN1710,2,1)="5","Frequent Buyers",
IF(RIGHT(AN1710,1)="5","Big Spenders",
IF(LEFT(AN1710,1)="4","Potential Loyalists",
IF(LEFT(AN1710,1)="3","Needs Attention",
IF(LEFT(AN1710,1)="2","About to Sleep",
IF(LEFT(AN1710,1)="1","Lost",
IF(LEFT(AN1710,1)&lt;="2","At Risk","Others")))))))))</f>
        <v>Big Spenders</v>
      </c>
    </row>
    <row r="1711" spans="1:41" x14ac:dyDescent="0.3">
      <c r="A1711">
        <v>7959</v>
      </c>
      <c r="B1711">
        <v>1961</v>
      </c>
      <c r="C1711" t="s">
        <v>28</v>
      </c>
      <c r="D1711" t="s">
        <v>33</v>
      </c>
      <c r="E1711">
        <v>79410</v>
      </c>
      <c r="F1711">
        <v>0</v>
      </c>
      <c r="G1711">
        <v>0</v>
      </c>
      <c r="H1711" s="1">
        <v>41788</v>
      </c>
      <c r="I1711">
        <v>19</v>
      </c>
      <c r="J1711">
        <v>658</v>
      </c>
      <c r="K1711">
        <v>80</v>
      </c>
      <c r="L1711">
        <v>483</v>
      </c>
      <c r="M1711">
        <v>123</v>
      </c>
      <c r="N1711">
        <v>13</v>
      </c>
      <c r="O1711">
        <v>13</v>
      </c>
      <c r="P1711">
        <v>1</v>
      </c>
      <c r="Q1711">
        <v>3</v>
      </c>
      <c r="R1711">
        <v>2</v>
      </c>
      <c r="S1711">
        <v>5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 t="s">
        <v>30</v>
      </c>
      <c r="AC1711" s="13">
        <f>SUM(Table13[[#This Row],[MntWines]:[MntGoldProds]])</f>
        <v>1370</v>
      </c>
      <c r="AD1711" s="13">
        <f>AVERAGE(Table13[[#This Row],[MntWines]:[MntGoldProds]])</f>
        <v>228.33333333333334</v>
      </c>
      <c r="AG1711">
        <f>SUM(Table13[[#This Row],[NumDealsPurchases]:[NumStorePurchases]])</f>
        <v>11</v>
      </c>
      <c r="AH1711" s="14">
        <f>44232-Table13[[#This Row],[Dt_Customer]]</f>
        <v>2444</v>
      </c>
      <c r="AJ1711" s="13">
        <f>Table13[[#This Row],[NumDealsPurchases]]/Table13[[#This Row],[Total Number of Purchases]]*100</f>
        <v>9.0909090909090917</v>
      </c>
      <c r="AK1711">
        <f>6-ROUNDUP(_xlfn.PERCENTRANK.INC(Table13[Recency],Table13[[#This Row],[Recency]])*5, 0)</f>
        <v>5</v>
      </c>
      <c r="AL1711" s="15">
        <f>ROUNDUP(_xlfn.PERCENTRANK.INC(Table13[Total Number of Purchases],Table13[[#This Row],[Total Number of Purchases]])*5,0)</f>
        <v>2</v>
      </c>
      <c r="AM1711" s="15">
        <f>ROUNDUP(_xlfn.PERCENTRANK.INC(Table13[Total Spend],Table13[[#This Row],[Total Spend]])*5,0)</f>
        <v>5</v>
      </c>
      <c r="AN1711" s="15" t="str">
        <f>Table13[[#This Row],[Recency Score]]&amp;Table13[[#This Row],[Frequency Score]]&amp;Table13[[#This Row],[Monetary Score]]</f>
        <v>525</v>
      </c>
      <c r="AO1711" s="15" t="str">
        <f>IF(AN1711="555","Champions",
IF(AND(LEFT(AN1711,1)="5", MID(AN1711,2,1)&gt;="3"),"Loyal Customers",
IF(MID(AN1711,2,1)="5","Frequent Buyers",
IF(RIGHT(AN1711,1)="5","Big Spenders",
IF(LEFT(AN1711,1)="4","Potential Loyalists",
IF(LEFT(AN1711,1)="3","Needs Attention",
IF(LEFT(AN1711,1)="2","About to Sleep",
IF(LEFT(AN1711,1)="1","Lost",
IF(LEFT(AN1711,1)&lt;="2","At Risk","Others")))))))))</f>
        <v>Big Spenders</v>
      </c>
    </row>
    <row r="1712" spans="1:41" x14ac:dyDescent="0.3">
      <c r="A1712">
        <v>1127</v>
      </c>
      <c r="B1712">
        <v>1973</v>
      </c>
      <c r="C1712" t="s">
        <v>37</v>
      </c>
      <c r="D1712" t="s">
        <v>33</v>
      </c>
      <c r="E1712">
        <v>85844</v>
      </c>
      <c r="F1712">
        <v>0</v>
      </c>
      <c r="G1712">
        <v>0</v>
      </c>
      <c r="H1712" s="1">
        <v>41788</v>
      </c>
      <c r="I1712">
        <v>62</v>
      </c>
      <c r="J1712">
        <v>938</v>
      </c>
      <c r="K1712">
        <v>19</v>
      </c>
      <c r="L1712">
        <v>843</v>
      </c>
      <c r="M1712">
        <v>25</v>
      </c>
      <c r="N1712">
        <v>95</v>
      </c>
      <c r="O1712">
        <v>38</v>
      </c>
      <c r="P1712">
        <v>1</v>
      </c>
      <c r="Q1712">
        <v>6</v>
      </c>
      <c r="R1712">
        <v>6</v>
      </c>
      <c r="S1712">
        <v>7</v>
      </c>
      <c r="T1712">
        <v>2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 t="s">
        <v>30</v>
      </c>
      <c r="AC1712" s="13">
        <f>SUM(Table13[[#This Row],[MntWines]:[MntGoldProds]])</f>
        <v>1958</v>
      </c>
      <c r="AD1712" s="13">
        <f>AVERAGE(Table13[[#This Row],[MntWines]:[MntGoldProds]])</f>
        <v>326.33333333333331</v>
      </c>
      <c r="AG1712">
        <f>SUM(Table13[[#This Row],[NumDealsPurchases]:[NumStorePurchases]])</f>
        <v>20</v>
      </c>
      <c r="AH1712" s="14">
        <f>44232-Table13[[#This Row],[Dt_Customer]]</f>
        <v>2444</v>
      </c>
      <c r="AJ1712" s="13">
        <f>Table13[[#This Row],[NumDealsPurchases]]/Table13[[#This Row],[Total Number of Purchases]]*100</f>
        <v>5</v>
      </c>
      <c r="AK1712">
        <f>6-ROUNDUP(_xlfn.PERCENTRANK.INC(Table13[Recency],Table13[[#This Row],[Recency]])*5, 0)</f>
        <v>2</v>
      </c>
      <c r="AL1712" s="15">
        <f>ROUNDUP(_xlfn.PERCENTRANK.INC(Table13[Total Number of Purchases],Table13[[#This Row],[Total Number of Purchases]])*5,0)</f>
        <v>4</v>
      </c>
      <c r="AM1712" s="15">
        <f>ROUNDUP(_xlfn.PERCENTRANK.INC(Table13[Total Spend],Table13[[#This Row],[Total Spend]])*5,0)</f>
        <v>5</v>
      </c>
      <c r="AN1712" s="15" t="str">
        <f>Table13[[#This Row],[Recency Score]]&amp;Table13[[#This Row],[Frequency Score]]&amp;Table13[[#This Row],[Monetary Score]]</f>
        <v>245</v>
      </c>
      <c r="AO1712" s="15" t="str">
        <f>IF(AN1712="555","Champions",
IF(AND(LEFT(AN1712,1)="5", MID(AN1712,2,1)&gt;="3"),"Loyal Customers",
IF(MID(AN1712,2,1)="5","Frequent Buyers",
IF(RIGHT(AN1712,1)="5","Big Spenders",
IF(LEFT(AN1712,1)="4","Potential Loyalists",
IF(LEFT(AN1712,1)="3","Needs Attention",
IF(LEFT(AN1712,1)="2","About to Sleep",
IF(LEFT(AN1712,1)="1","Lost",
IF(LEFT(AN1712,1)&lt;="2","At Risk","Others")))))))))</f>
        <v>Big Spenders</v>
      </c>
    </row>
    <row r="1713" spans="1:41" x14ac:dyDescent="0.3">
      <c r="A1713">
        <v>10767</v>
      </c>
      <c r="B1713">
        <v>1989</v>
      </c>
      <c r="C1713" t="s">
        <v>37</v>
      </c>
      <c r="D1713" t="s">
        <v>35</v>
      </c>
      <c r="E1713">
        <v>77845</v>
      </c>
      <c r="F1713">
        <v>0</v>
      </c>
      <c r="G1713">
        <v>0</v>
      </c>
      <c r="H1713" s="1">
        <v>41775</v>
      </c>
      <c r="I1713">
        <v>40</v>
      </c>
      <c r="J1713">
        <v>760</v>
      </c>
      <c r="K1713">
        <v>40</v>
      </c>
      <c r="L1713">
        <v>480</v>
      </c>
      <c r="M1713">
        <v>0</v>
      </c>
      <c r="N1713">
        <v>40</v>
      </c>
      <c r="O1713">
        <v>26</v>
      </c>
      <c r="P1713">
        <v>1</v>
      </c>
      <c r="Q1713">
        <v>3</v>
      </c>
      <c r="R1713">
        <v>5</v>
      </c>
      <c r="S1713">
        <v>12</v>
      </c>
      <c r="T1713">
        <v>1</v>
      </c>
      <c r="U1713">
        <v>1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 t="s">
        <v>34</v>
      </c>
      <c r="AC1713" s="13">
        <f>SUM(Table13[[#This Row],[MntWines]:[MntGoldProds]])</f>
        <v>1346</v>
      </c>
      <c r="AD1713" s="13">
        <f>AVERAGE(Table13[[#This Row],[MntWines]:[MntGoldProds]])</f>
        <v>224.33333333333334</v>
      </c>
      <c r="AG1713">
        <f>SUM(Table13[[#This Row],[NumDealsPurchases]:[NumStorePurchases]])</f>
        <v>21</v>
      </c>
      <c r="AH1713" s="14">
        <f>44232-Table13[[#This Row],[Dt_Customer]]</f>
        <v>2457</v>
      </c>
      <c r="AJ1713" s="13">
        <f>Table13[[#This Row],[NumDealsPurchases]]/Table13[[#This Row],[Total Number of Purchases]]*100</f>
        <v>4.7619047619047619</v>
      </c>
      <c r="AK1713">
        <f>6-ROUNDUP(_xlfn.PERCENTRANK.INC(Table13[Recency],Table13[[#This Row],[Recency]])*5, 0)</f>
        <v>3</v>
      </c>
      <c r="AL1713" s="15">
        <f>ROUNDUP(_xlfn.PERCENTRANK.INC(Table13[Total Number of Purchases],Table13[[#This Row],[Total Number of Purchases]])*5,0)</f>
        <v>4</v>
      </c>
      <c r="AM1713" s="15">
        <f>ROUNDUP(_xlfn.PERCENTRANK.INC(Table13[Total Spend],Table13[[#This Row],[Total Spend]])*5,0)</f>
        <v>5</v>
      </c>
      <c r="AN1713" s="15" t="str">
        <f>Table13[[#This Row],[Recency Score]]&amp;Table13[[#This Row],[Frequency Score]]&amp;Table13[[#This Row],[Monetary Score]]</f>
        <v>345</v>
      </c>
      <c r="AO1713" s="15" t="str">
        <f>IF(AN1713="555","Champions",
IF(AND(LEFT(AN1713,1)="5", MID(AN1713,2,1)&gt;="3"),"Loyal Customers",
IF(MID(AN1713,2,1)="5","Frequent Buyers",
IF(RIGHT(AN1713,1)="5","Big Spenders",
IF(LEFT(AN1713,1)="4","Potential Loyalists",
IF(LEFT(AN1713,1)="3","Needs Attention",
IF(LEFT(AN1713,1)="2","About to Sleep",
IF(LEFT(AN1713,1)="1","Lost",
IF(LEFT(AN1713,1)&lt;="2","At Risk","Others")))))))))</f>
        <v>Big Spenders</v>
      </c>
    </row>
    <row r="1714" spans="1:41" x14ac:dyDescent="0.3">
      <c r="A1714">
        <v>4149</v>
      </c>
      <c r="B1714">
        <v>1948</v>
      </c>
      <c r="C1714" t="s">
        <v>37</v>
      </c>
      <c r="D1714" t="s">
        <v>35</v>
      </c>
      <c r="E1714">
        <v>76140</v>
      </c>
      <c r="F1714">
        <v>0</v>
      </c>
      <c r="G1714">
        <v>0</v>
      </c>
      <c r="H1714" s="1">
        <v>41772</v>
      </c>
      <c r="I1714">
        <v>57</v>
      </c>
      <c r="J1714">
        <v>586</v>
      </c>
      <c r="K1714">
        <v>66</v>
      </c>
      <c r="L1714">
        <v>653</v>
      </c>
      <c r="M1714">
        <v>17</v>
      </c>
      <c r="N1714">
        <v>0</v>
      </c>
      <c r="O1714">
        <v>26</v>
      </c>
      <c r="P1714">
        <v>1</v>
      </c>
      <c r="Q1714">
        <v>5</v>
      </c>
      <c r="R1714">
        <v>9</v>
      </c>
      <c r="S1714">
        <v>6</v>
      </c>
      <c r="T1714">
        <v>2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 t="s">
        <v>30</v>
      </c>
      <c r="AC1714" s="13">
        <f>SUM(Table13[[#This Row],[MntWines]:[MntGoldProds]])</f>
        <v>1348</v>
      </c>
      <c r="AD1714" s="13">
        <f>AVERAGE(Table13[[#This Row],[MntWines]:[MntGoldProds]])</f>
        <v>224.66666666666666</v>
      </c>
      <c r="AG1714">
        <f>SUM(Table13[[#This Row],[NumDealsPurchases]:[NumStorePurchases]])</f>
        <v>21</v>
      </c>
      <c r="AH1714" s="14">
        <f>44232-Table13[[#This Row],[Dt_Customer]]</f>
        <v>2460</v>
      </c>
      <c r="AJ1714" s="13">
        <f>Table13[[#This Row],[NumDealsPurchases]]/Table13[[#This Row],[Total Number of Purchases]]*100</f>
        <v>4.7619047619047619</v>
      </c>
      <c r="AK1714">
        <f>6-ROUNDUP(_xlfn.PERCENTRANK.INC(Table13[Recency],Table13[[#This Row],[Recency]])*5, 0)</f>
        <v>3</v>
      </c>
      <c r="AL1714" s="15">
        <f>ROUNDUP(_xlfn.PERCENTRANK.INC(Table13[Total Number of Purchases],Table13[[#This Row],[Total Number of Purchases]])*5,0)</f>
        <v>4</v>
      </c>
      <c r="AM1714" s="15">
        <f>ROUNDUP(_xlfn.PERCENTRANK.INC(Table13[Total Spend],Table13[[#This Row],[Total Spend]])*5,0)</f>
        <v>5</v>
      </c>
      <c r="AN1714" s="15" t="str">
        <f>Table13[[#This Row],[Recency Score]]&amp;Table13[[#This Row],[Frequency Score]]&amp;Table13[[#This Row],[Monetary Score]]</f>
        <v>345</v>
      </c>
      <c r="AO1714" s="15" t="str">
        <f>IF(AN1714="555","Champions",
IF(AND(LEFT(AN1714,1)="5", MID(AN1714,2,1)&gt;="3"),"Loyal Customers",
IF(MID(AN1714,2,1)="5","Frequent Buyers",
IF(RIGHT(AN1714,1)="5","Big Spenders",
IF(LEFT(AN1714,1)="4","Potential Loyalists",
IF(LEFT(AN1714,1)="3","Needs Attention",
IF(LEFT(AN1714,1)="2","About to Sleep",
IF(LEFT(AN1714,1)="1","Lost",
IF(LEFT(AN1714,1)&lt;="2","At Risk","Others")))))))))</f>
        <v>Big Spenders</v>
      </c>
    </row>
    <row r="1715" spans="1:41" x14ac:dyDescent="0.3">
      <c r="A1715">
        <v>3434</v>
      </c>
      <c r="B1715">
        <v>1951</v>
      </c>
      <c r="C1715" t="s">
        <v>28</v>
      </c>
      <c r="D1715" t="s">
        <v>31</v>
      </c>
      <c r="E1715">
        <v>80872</v>
      </c>
      <c r="F1715">
        <v>0</v>
      </c>
      <c r="G1715">
        <v>0</v>
      </c>
      <c r="H1715" s="1">
        <v>41771</v>
      </c>
      <c r="I1715">
        <v>60</v>
      </c>
      <c r="J1715">
        <v>483</v>
      </c>
      <c r="K1715">
        <v>72</v>
      </c>
      <c r="L1715">
        <v>567</v>
      </c>
      <c r="M1715">
        <v>94</v>
      </c>
      <c r="N1715">
        <v>12</v>
      </c>
      <c r="O1715">
        <v>108</v>
      </c>
      <c r="P1715">
        <v>1</v>
      </c>
      <c r="Q1715">
        <v>4</v>
      </c>
      <c r="R1715">
        <v>4</v>
      </c>
      <c r="S1715">
        <v>10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 t="s">
        <v>30</v>
      </c>
      <c r="AC1715" s="13">
        <f>SUM(Table13[[#This Row],[MntWines]:[MntGoldProds]])</f>
        <v>1336</v>
      </c>
      <c r="AD1715" s="13">
        <f>AVERAGE(Table13[[#This Row],[MntWines]:[MntGoldProds]])</f>
        <v>222.66666666666666</v>
      </c>
      <c r="AG1715">
        <f>SUM(Table13[[#This Row],[NumDealsPurchases]:[NumStorePurchases]])</f>
        <v>19</v>
      </c>
      <c r="AH1715" s="14">
        <f>44232-Table13[[#This Row],[Dt_Customer]]</f>
        <v>2461</v>
      </c>
      <c r="AJ1715" s="13">
        <f>Table13[[#This Row],[NumDealsPurchases]]/Table13[[#This Row],[Total Number of Purchases]]*100</f>
        <v>5.2631578947368416</v>
      </c>
      <c r="AK1715">
        <f>6-ROUNDUP(_xlfn.PERCENTRANK.INC(Table13[Recency],Table13[[#This Row],[Recency]])*5, 0)</f>
        <v>2</v>
      </c>
      <c r="AL1715" s="15">
        <f>ROUNDUP(_xlfn.PERCENTRANK.INC(Table13[Total Number of Purchases],Table13[[#This Row],[Total Number of Purchases]])*5,0)</f>
        <v>4</v>
      </c>
      <c r="AM1715" s="15">
        <f>ROUNDUP(_xlfn.PERCENTRANK.INC(Table13[Total Spend],Table13[[#This Row],[Total Spend]])*5,0)</f>
        <v>5</v>
      </c>
      <c r="AN1715" s="15" t="str">
        <f>Table13[[#This Row],[Recency Score]]&amp;Table13[[#This Row],[Frequency Score]]&amp;Table13[[#This Row],[Monetary Score]]</f>
        <v>245</v>
      </c>
      <c r="AO1715" s="15" t="str">
        <f>IF(AN1715="555","Champions",
IF(AND(LEFT(AN1715,1)="5", MID(AN1715,2,1)&gt;="3"),"Loyal Customers",
IF(MID(AN1715,2,1)="5","Frequent Buyers",
IF(RIGHT(AN1715,1)="5","Big Spenders",
IF(LEFT(AN1715,1)="4","Potential Loyalists",
IF(LEFT(AN1715,1)="3","Needs Attention",
IF(LEFT(AN1715,1)="2","About to Sleep",
IF(LEFT(AN1715,1)="1","Lost",
IF(LEFT(AN1715,1)&lt;="2","At Risk","Others")))))))))</f>
        <v>Big Spenders</v>
      </c>
    </row>
    <row r="1716" spans="1:41" x14ac:dyDescent="0.3">
      <c r="A1716">
        <v>8504</v>
      </c>
      <c r="B1716">
        <v>1973</v>
      </c>
      <c r="C1716" t="s">
        <v>28</v>
      </c>
      <c r="D1716" t="s">
        <v>33</v>
      </c>
      <c r="E1716">
        <v>79593</v>
      </c>
      <c r="F1716">
        <v>0</v>
      </c>
      <c r="G1716">
        <v>0</v>
      </c>
      <c r="H1716" s="1">
        <v>41771</v>
      </c>
      <c r="I1716">
        <v>70</v>
      </c>
      <c r="J1716">
        <v>350</v>
      </c>
      <c r="K1716">
        <v>60</v>
      </c>
      <c r="L1716">
        <v>568</v>
      </c>
      <c r="M1716">
        <v>110</v>
      </c>
      <c r="N1716">
        <v>133</v>
      </c>
      <c r="O1716">
        <v>145</v>
      </c>
      <c r="P1716">
        <v>1</v>
      </c>
      <c r="Q1716">
        <v>5</v>
      </c>
      <c r="R1716">
        <v>6</v>
      </c>
      <c r="S1716">
        <v>7</v>
      </c>
      <c r="T1716">
        <v>2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 t="s">
        <v>39</v>
      </c>
      <c r="AC1716" s="13">
        <f>SUM(Table13[[#This Row],[MntWines]:[MntGoldProds]])</f>
        <v>1366</v>
      </c>
      <c r="AD1716" s="13">
        <f>AVERAGE(Table13[[#This Row],[MntWines]:[MntGoldProds]])</f>
        <v>227.66666666666666</v>
      </c>
      <c r="AG1716">
        <f>SUM(Table13[[#This Row],[NumDealsPurchases]:[NumStorePurchases]])</f>
        <v>19</v>
      </c>
      <c r="AH1716" s="14">
        <f>44232-Table13[[#This Row],[Dt_Customer]]</f>
        <v>2461</v>
      </c>
      <c r="AJ1716" s="13">
        <f>Table13[[#This Row],[NumDealsPurchases]]/Table13[[#This Row],[Total Number of Purchases]]*100</f>
        <v>5.2631578947368416</v>
      </c>
      <c r="AK1716">
        <f>6-ROUNDUP(_xlfn.PERCENTRANK.INC(Table13[Recency],Table13[[#This Row],[Recency]])*5, 0)</f>
        <v>2</v>
      </c>
      <c r="AL1716" s="15">
        <f>ROUNDUP(_xlfn.PERCENTRANK.INC(Table13[Total Number of Purchases],Table13[[#This Row],[Total Number of Purchases]])*5,0)</f>
        <v>4</v>
      </c>
      <c r="AM1716" s="15">
        <f>ROUNDUP(_xlfn.PERCENTRANK.INC(Table13[Total Spend],Table13[[#This Row],[Total Spend]])*5,0)</f>
        <v>5</v>
      </c>
      <c r="AN1716" s="15" t="str">
        <f>Table13[[#This Row],[Recency Score]]&amp;Table13[[#This Row],[Frequency Score]]&amp;Table13[[#This Row],[Monetary Score]]</f>
        <v>245</v>
      </c>
      <c r="AO1716" s="15" t="str">
        <f>IF(AN1716="555","Champions",
IF(AND(LEFT(AN1716,1)="5", MID(AN1716,2,1)&gt;="3"),"Loyal Customers",
IF(MID(AN1716,2,1)="5","Frequent Buyers",
IF(RIGHT(AN1716,1)="5","Big Spenders",
IF(LEFT(AN1716,1)="4","Potential Loyalists",
IF(LEFT(AN1716,1)="3","Needs Attention",
IF(LEFT(AN1716,1)="2","About to Sleep",
IF(LEFT(AN1716,1)="1","Lost",
IF(LEFT(AN1716,1)&lt;="2","At Risk","Others")))))))))</f>
        <v>Big Spenders</v>
      </c>
    </row>
    <row r="1717" spans="1:41" x14ac:dyDescent="0.3">
      <c r="A1717">
        <v>1020</v>
      </c>
      <c r="B1717">
        <v>1973</v>
      </c>
      <c r="C1717" t="s">
        <v>28</v>
      </c>
      <c r="D1717" t="s">
        <v>33</v>
      </c>
      <c r="E1717">
        <v>79593</v>
      </c>
      <c r="F1717">
        <v>0</v>
      </c>
      <c r="G1717">
        <v>0</v>
      </c>
      <c r="H1717" s="1">
        <v>41771</v>
      </c>
      <c r="I1717">
        <v>70</v>
      </c>
      <c r="J1717">
        <v>350</v>
      </c>
      <c r="K1717">
        <v>60</v>
      </c>
      <c r="L1717">
        <v>568</v>
      </c>
      <c r="M1717">
        <v>110</v>
      </c>
      <c r="N1717">
        <v>133</v>
      </c>
      <c r="O1717">
        <v>145</v>
      </c>
      <c r="P1717">
        <v>1</v>
      </c>
      <c r="Q1717">
        <v>5</v>
      </c>
      <c r="R1717">
        <v>6</v>
      </c>
      <c r="S1717">
        <v>7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  <c r="AB1717" t="s">
        <v>30</v>
      </c>
      <c r="AC1717" s="13">
        <f>SUM(Table13[[#This Row],[MntWines]:[MntGoldProds]])</f>
        <v>1366</v>
      </c>
      <c r="AD1717" s="13">
        <f>AVERAGE(Table13[[#This Row],[MntWines]:[MntGoldProds]])</f>
        <v>227.66666666666666</v>
      </c>
      <c r="AG1717">
        <f>SUM(Table13[[#This Row],[NumDealsPurchases]:[NumStorePurchases]])</f>
        <v>19</v>
      </c>
      <c r="AH1717" s="14">
        <f>44232-Table13[[#This Row],[Dt_Customer]]</f>
        <v>2461</v>
      </c>
      <c r="AJ1717" s="13">
        <f>Table13[[#This Row],[NumDealsPurchases]]/Table13[[#This Row],[Total Number of Purchases]]*100</f>
        <v>5.2631578947368416</v>
      </c>
      <c r="AK1717">
        <f>6-ROUNDUP(_xlfn.PERCENTRANK.INC(Table13[Recency],Table13[[#This Row],[Recency]])*5, 0)</f>
        <v>2</v>
      </c>
      <c r="AL1717" s="15">
        <f>ROUNDUP(_xlfn.PERCENTRANK.INC(Table13[Total Number of Purchases],Table13[[#This Row],[Total Number of Purchases]])*5,0)</f>
        <v>4</v>
      </c>
      <c r="AM1717" s="15">
        <f>ROUNDUP(_xlfn.PERCENTRANK.INC(Table13[Total Spend],Table13[[#This Row],[Total Spend]])*5,0)</f>
        <v>5</v>
      </c>
      <c r="AN1717" s="15" t="str">
        <f>Table13[[#This Row],[Recency Score]]&amp;Table13[[#This Row],[Frequency Score]]&amp;Table13[[#This Row],[Monetary Score]]</f>
        <v>245</v>
      </c>
      <c r="AO1717" s="15" t="str">
        <f>IF(AN1717="555","Champions",
IF(AND(LEFT(AN1717,1)="5", MID(AN1717,2,1)&gt;="3"),"Loyal Customers",
IF(MID(AN1717,2,1)="5","Frequent Buyers",
IF(RIGHT(AN1717,1)="5","Big Spenders",
IF(LEFT(AN1717,1)="4","Potential Loyalists",
IF(LEFT(AN1717,1)="3","Needs Attention",
IF(LEFT(AN1717,1)="2","About to Sleep",
IF(LEFT(AN1717,1)="1","Lost",
IF(LEFT(AN1717,1)&lt;="2","At Risk","Others")))))))))</f>
        <v>Big Spenders</v>
      </c>
    </row>
    <row r="1718" spans="1:41" x14ac:dyDescent="0.3">
      <c r="A1718">
        <v>988</v>
      </c>
      <c r="B1718">
        <v>1965</v>
      </c>
      <c r="C1718" t="s">
        <v>28</v>
      </c>
      <c r="D1718" t="s">
        <v>33</v>
      </c>
      <c r="E1718">
        <v>81168</v>
      </c>
      <c r="F1718">
        <v>0</v>
      </c>
      <c r="G1718">
        <v>0</v>
      </c>
      <c r="H1718" s="1">
        <v>41766</v>
      </c>
      <c r="I1718">
        <v>84</v>
      </c>
      <c r="J1718">
        <v>410</v>
      </c>
      <c r="K1718">
        <v>0</v>
      </c>
      <c r="L1718">
        <v>592</v>
      </c>
      <c r="M1718">
        <v>147</v>
      </c>
      <c r="N1718">
        <v>22</v>
      </c>
      <c r="O1718">
        <v>22</v>
      </c>
      <c r="P1718">
        <v>1</v>
      </c>
      <c r="Q1718">
        <v>6</v>
      </c>
      <c r="R1718">
        <v>4</v>
      </c>
      <c r="S1718">
        <v>7</v>
      </c>
      <c r="T1718">
        <v>3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 t="s">
        <v>30</v>
      </c>
      <c r="AC1718" s="13">
        <f>SUM(Table13[[#This Row],[MntWines]:[MntGoldProds]])</f>
        <v>1193</v>
      </c>
      <c r="AD1718" s="13">
        <f>AVERAGE(Table13[[#This Row],[MntWines]:[MntGoldProds]])</f>
        <v>198.83333333333334</v>
      </c>
      <c r="AG1718">
        <f>SUM(Table13[[#This Row],[NumDealsPurchases]:[NumStorePurchases]])</f>
        <v>18</v>
      </c>
      <c r="AH1718" s="14">
        <f>44232-Table13[[#This Row],[Dt_Customer]]</f>
        <v>2466</v>
      </c>
      <c r="AJ1718" s="13">
        <f>Table13[[#This Row],[NumDealsPurchases]]/Table13[[#This Row],[Total Number of Purchases]]*100</f>
        <v>5.5555555555555554</v>
      </c>
      <c r="AK1718">
        <f>6-ROUNDUP(_xlfn.PERCENTRANK.INC(Table13[Recency],Table13[[#This Row],[Recency]])*5, 0)</f>
        <v>1</v>
      </c>
      <c r="AL1718" s="15">
        <f>ROUNDUP(_xlfn.PERCENTRANK.INC(Table13[Total Number of Purchases],Table13[[#This Row],[Total Number of Purchases]])*5,0)</f>
        <v>4</v>
      </c>
      <c r="AM1718" s="15">
        <f>ROUNDUP(_xlfn.PERCENTRANK.INC(Table13[Total Spend],Table13[[#This Row],[Total Spend]])*5,0)</f>
        <v>5</v>
      </c>
      <c r="AN1718" s="15" t="str">
        <f>Table13[[#This Row],[Recency Score]]&amp;Table13[[#This Row],[Frequency Score]]&amp;Table13[[#This Row],[Monetary Score]]</f>
        <v>145</v>
      </c>
      <c r="AO1718" s="15" t="str">
        <f>IF(AN1718="555","Champions",
IF(AND(LEFT(AN1718,1)="5", MID(AN1718,2,1)&gt;="3"),"Loyal Customers",
IF(MID(AN1718,2,1)="5","Frequent Buyers",
IF(RIGHT(AN1718,1)="5","Big Spenders",
IF(LEFT(AN1718,1)="4","Potential Loyalists",
IF(LEFT(AN1718,1)="3","Needs Attention",
IF(LEFT(AN1718,1)="2","About to Sleep",
IF(LEFT(AN1718,1)="1","Lost",
IF(LEFT(AN1718,1)&lt;="2","At Risk","Others")))))))))</f>
        <v>Big Spenders</v>
      </c>
    </row>
    <row r="1719" spans="1:41" x14ac:dyDescent="0.3">
      <c r="A1719">
        <v>7723</v>
      </c>
      <c r="B1719">
        <v>1979</v>
      </c>
      <c r="C1719" t="s">
        <v>28</v>
      </c>
      <c r="D1719" t="s">
        <v>35</v>
      </c>
      <c r="E1719">
        <v>75507</v>
      </c>
      <c r="F1719">
        <v>0</v>
      </c>
      <c r="G1719">
        <v>0</v>
      </c>
      <c r="H1719" s="1">
        <v>41761</v>
      </c>
      <c r="I1719">
        <v>56</v>
      </c>
      <c r="J1719">
        <v>709</v>
      </c>
      <c r="K1719">
        <v>93</v>
      </c>
      <c r="L1719">
        <v>374</v>
      </c>
      <c r="M1719">
        <v>104</v>
      </c>
      <c r="N1719">
        <v>80</v>
      </c>
      <c r="O1719">
        <v>80</v>
      </c>
      <c r="P1719">
        <v>1</v>
      </c>
      <c r="Q1719">
        <v>8</v>
      </c>
      <c r="R1719">
        <v>6</v>
      </c>
      <c r="S1719">
        <v>6</v>
      </c>
      <c r="T1719">
        <v>3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 t="s">
        <v>39</v>
      </c>
      <c r="AC1719" s="13">
        <f>SUM(Table13[[#This Row],[MntWines]:[MntGoldProds]])</f>
        <v>1440</v>
      </c>
      <c r="AD1719" s="13">
        <f>AVERAGE(Table13[[#This Row],[MntWines]:[MntGoldProds]])</f>
        <v>240</v>
      </c>
      <c r="AG1719">
        <f>SUM(Table13[[#This Row],[NumDealsPurchases]:[NumStorePurchases]])</f>
        <v>21</v>
      </c>
      <c r="AH1719" s="14">
        <f>44232-Table13[[#This Row],[Dt_Customer]]</f>
        <v>2471</v>
      </c>
      <c r="AJ1719" s="13">
        <f>Table13[[#This Row],[NumDealsPurchases]]/Table13[[#This Row],[Total Number of Purchases]]*100</f>
        <v>4.7619047619047619</v>
      </c>
      <c r="AK1719">
        <f>6-ROUNDUP(_xlfn.PERCENTRANK.INC(Table13[Recency],Table13[[#This Row],[Recency]])*5, 0)</f>
        <v>3</v>
      </c>
      <c r="AL1719" s="15">
        <f>ROUNDUP(_xlfn.PERCENTRANK.INC(Table13[Total Number of Purchases],Table13[[#This Row],[Total Number of Purchases]])*5,0)</f>
        <v>4</v>
      </c>
      <c r="AM1719" s="15">
        <f>ROUNDUP(_xlfn.PERCENTRANK.INC(Table13[Total Spend],Table13[[#This Row],[Total Spend]])*5,0)</f>
        <v>5</v>
      </c>
      <c r="AN1719" s="15" t="str">
        <f>Table13[[#This Row],[Recency Score]]&amp;Table13[[#This Row],[Frequency Score]]&amp;Table13[[#This Row],[Monetary Score]]</f>
        <v>345</v>
      </c>
      <c r="AO1719" s="15" t="str">
        <f>IF(AN1719="555","Champions",
IF(AND(LEFT(AN1719,1)="5", MID(AN1719,2,1)&gt;="3"),"Loyal Customers",
IF(MID(AN1719,2,1)="5","Frequent Buyers",
IF(RIGHT(AN1719,1)="5","Big Spenders",
IF(LEFT(AN1719,1)="4","Potential Loyalists",
IF(LEFT(AN1719,1)="3","Needs Attention",
IF(LEFT(AN1719,1)="2","About to Sleep",
IF(LEFT(AN1719,1)="1","Lost",
IF(LEFT(AN1719,1)&lt;="2","At Risk","Others")))))))))</f>
        <v>Big Spenders</v>
      </c>
    </row>
    <row r="1720" spans="1:41" x14ac:dyDescent="0.3">
      <c r="A1720">
        <v>2963</v>
      </c>
      <c r="B1720">
        <v>1979</v>
      </c>
      <c r="C1720" t="s">
        <v>28</v>
      </c>
      <c r="D1720" t="s">
        <v>35</v>
      </c>
      <c r="E1720">
        <v>75507</v>
      </c>
      <c r="F1720">
        <v>0</v>
      </c>
      <c r="G1720">
        <v>0</v>
      </c>
      <c r="H1720" s="1">
        <v>41761</v>
      </c>
      <c r="I1720">
        <v>56</v>
      </c>
      <c r="J1720">
        <v>709</v>
      </c>
      <c r="K1720">
        <v>93</v>
      </c>
      <c r="L1720">
        <v>374</v>
      </c>
      <c r="M1720">
        <v>104</v>
      </c>
      <c r="N1720">
        <v>80</v>
      </c>
      <c r="O1720">
        <v>80</v>
      </c>
      <c r="P1720">
        <v>1</v>
      </c>
      <c r="Q1720">
        <v>8</v>
      </c>
      <c r="R1720">
        <v>6</v>
      </c>
      <c r="S1720">
        <v>6</v>
      </c>
      <c r="T1720">
        <v>3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 t="s">
        <v>36</v>
      </c>
      <c r="AC1720" s="13">
        <f>SUM(Table13[[#This Row],[MntWines]:[MntGoldProds]])</f>
        <v>1440</v>
      </c>
      <c r="AD1720" s="13">
        <f>AVERAGE(Table13[[#This Row],[MntWines]:[MntGoldProds]])</f>
        <v>240</v>
      </c>
      <c r="AG1720">
        <f>SUM(Table13[[#This Row],[NumDealsPurchases]:[NumStorePurchases]])</f>
        <v>21</v>
      </c>
      <c r="AH1720" s="14">
        <f>44232-Table13[[#This Row],[Dt_Customer]]</f>
        <v>2471</v>
      </c>
      <c r="AJ1720" s="13">
        <f>Table13[[#This Row],[NumDealsPurchases]]/Table13[[#This Row],[Total Number of Purchases]]*100</f>
        <v>4.7619047619047619</v>
      </c>
      <c r="AK1720">
        <f>6-ROUNDUP(_xlfn.PERCENTRANK.INC(Table13[Recency],Table13[[#This Row],[Recency]])*5, 0)</f>
        <v>3</v>
      </c>
      <c r="AL1720" s="15">
        <f>ROUNDUP(_xlfn.PERCENTRANK.INC(Table13[Total Number of Purchases],Table13[[#This Row],[Total Number of Purchases]])*5,0)</f>
        <v>4</v>
      </c>
      <c r="AM1720" s="15">
        <f>ROUNDUP(_xlfn.PERCENTRANK.INC(Table13[Total Spend],Table13[[#This Row],[Total Spend]])*5,0)</f>
        <v>5</v>
      </c>
      <c r="AN1720" s="15" t="str">
        <f>Table13[[#This Row],[Recency Score]]&amp;Table13[[#This Row],[Frequency Score]]&amp;Table13[[#This Row],[Monetary Score]]</f>
        <v>345</v>
      </c>
      <c r="AO1720" s="15" t="str">
        <f>IF(AN1720="555","Champions",
IF(AND(LEFT(AN1720,1)="5", MID(AN1720,2,1)&gt;="3"),"Loyal Customers",
IF(MID(AN1720,2,1)="5","Frequent Buyers",
IF(RIGHT(AN1720,1)="5","Big Spenders",
IF(LEFT(AN1720,1)="4","Potential Loyalists",
IF(LEFT(AN1720,1)="3","Needs Attention",
IF(LEFT(AN1720,1)="2","About to Sleep",
IF(LEFT(AN1720,1)="1","Lost",
IF(LEFT(AN1720,1)&lt;="2","At Risk","Others")))))))))</f>
        <v>Big Spenders</v>
      </c>
    </row>
    <row r="1721" spans="1:41" x14ac:dyDescent="0.3">
      <c r="A1721">
        <v>3010</v>
      </c>
      <c r="B1721">
        <v>1989</v>
      </c>
      <c r="C1721" t="s">
        <v>41</v>
      </c>
      <c r="D1721" t="s">
        <v>35</v>
      </c>
      <c r="E1721">
        <v>88420</v>
      </c>
      <c r="F1721">
        <v>0</v>
      </c>
      <c r="G1721">
        <v>0</v>
      </c>
      <c r="H1721" s="1">
        <v>41761</v>
      </c>
      <c r="I1721">
        <v>87</v>
      </c>
      <c r="J1721">
        <v>957</v>
      </c>
      <c r="K1721">
        <v>153</v>
      </c>
      <c r="L1721">
        <v>612</v>
      </c>
      <c r="M1721">
        <v>99</v>
      </c>
      <c r="N1721">
        <v>95</v>
      </c>
      <c r="O1721">
        <v>153</v>
      </c>
      <c r="P1721">
        <v>1</v>
      </c>
      <c r="Q1721">
        <v>4</v>
      </c>
      <c r="R1721">
        <v>7</v>
      </c>
      <c r="S1721">
        <v>8</v>
      </c>
      <c r="T1721">
        <v>1</v>
      </c>
      <c r="U1721">
        <v>1</v>
      </c>
      <c r="V1721">
        <v>0</v>
      </c>
      <c r="W1721">
        <v>1</v>
      </c>
      <c r="X1721">
        <v>0</v>
      </c>
      <c r="Y1721">
        <v>1</v>
      </c>
      <c r="Z1721">
        <v>0</v>
      </c>
      <c r="AA1721">
        <v>0</v>
      </c>
      <c r="AB1721" t="s">
        <v>30</v>
      </c>
      <c r="AC1721" s="13">
        <f>SUM(Table13[[#This Row],[MntWines]:[MntGoldProds]])</f>
        <v>2069</v>
      </c>
      <c r="AD1721" s="13">
        <f>AVERAGE(Table13[[#This Row],[MntWines]:[MntGoldProds]])</f>
        <v>344.83333333333331</v>
      </c>
      <c r="AG1721">
        <f>SUM(Table13[[#This Row],[NumDealsPurchases]:[NumStorePurchases]])</f>
        <v>20</v>
      </c>
      <c r="AH1721" s="14">
        <f>44232-Table13[[#This Row],[Dt_Customer]]</f>
        <v>2471</v>
      </c>
      <c r="AJ1721" s="13">
        <f>Table13[[#This Row],[NumDealsPurchases]]/Table13[[#This Row],[Total Number of Purchases]]*100</f>
        <v>5</v>
      </c>
      <c r="AK1721">
        <f>6-ROUNDUP(_xlfn.PERCENTRANK.INC(Table13[Recency],Table13[[#This Row],[Recency]])*5, 0)</f>
        <v>1</v>
      </c>
      <c r="AL1721" s="15">
        <f>ROUNDUP(_xlfn.PERCENTRANK.INC(Table13[Total Number of Purchases],Table13[[#This Row],[Total Number of Purchases]])*5,0)</f>
        <v>4</v>
      </c>
      <c r="AM1721" s="15">
        <f>ROUNDUP(_xlfn.PERCENTRANK.INC(Table13[Total Spend],Table13[[#This Row],[Total Spend]])*5,0)</f>
        <v>5</v>
      </c>
      <c r="AN1721" s="15" t="str">
        <f>Table13[[#This Row],[Recency Score]]&amp;Table13[[#This Row],[Frequency Score]]&amp;Table13[[#This Row],[Monetary Score]]</f>
        <v>145</v>
      </c>
      <c r="AO1721" s="15" t="str">
        <f>IF(AN1721="555","Champions",
IF(AND(LEFT(AN1721,1)="5", MID(AN1721,2,1)&gt;="3"),"Loyal Customers",
IF(MID(AN1721,2,1)="5","Frequent Buyers",
IF(RIGHT(AN1721,1)="5","Big Spenders",
IF(LEFT(AN1721,1)="4","Potential Loyalists",
IF(LEFT(AN1721,1)="3","Needs Attention",
IF(LEFT(AN1721,1)="2","About to Sleep",
IF(LEFT(AN1721,1)="1","Lost",
IF(LEFT(AN1721,1)&lt;="2","At Risk","Others")))))))))</f>
        <v>Big Spenders</v>
      </c>
    </row>
    <row r="1722" spans="1:41" x14ac:dyDescent="0.3">
      <c r="A1722">
        <v>8029</v>
      </c>
      <c r="B1722">
        <v>1988</v>
      </c>
      <c r="C1722" t="s">
        <v>41</v>
      </c>
      <c r="D1722" t="s">
        <v>31</v>
      </c>
      <c r="E1722">
        <v>90247</v>
      </c>
      <c r="F1722">
        <v>0</v>
      </c>
      <c r="G1722">
        <v>0</v>
      </c>
      <c r="H1722" s="1">
        <v>41758</v>
      </c>
      <c r="I1722">
        <v>27</v>
      </c>
      <c r="J1722">
        <v>1184</v>
      </c>
      <c r="K1722">
        <v>32</v>
      </c>
      <c r="L1722">
        <v>352</v>
      </c>
      <c r="M1722">
        <v>21</v>
      </c>
      <c r="N1722">
        <v>16</v>
      </c>
      <c r="O1722">
        <v>16</v>
      </c>
      <c r="P1722">
        <v>1</v>
      </c>
      <c r="Q1722">
        <v>3</v>
      </c>
      <c r="R1722">
        <v>4</v>
      </c>
      <c r="S1722">
        <v>7</v>
      </c>
      <c r="T1722">
        <v>1</v>
      </c>
      <c r="U1722">
        <v>1</v>
      </c>
      <c r="V1722">
        <v>0</v>
      </c>
      <c r="W1722">
        <v>0</v>
      </c>
      <c r="X1722">
        <v>1</v>
      </c>
      <c r="Y1722">
        <v>1</v>
      </c>
      <c r="Z1722">
        <v>1</v>
      </c>
      <c r="AA1722">
        <v>0</v>
      </c>
      <c r="AB1722" t="s">
        <v>34</v>
      </c>
      <c r="AC1722" s="13">
        <f>SUM(Table13[[#This Row],[MntWines]:[MntGoldProds]])</f>
        <v>1621</v>
      </c>
      <c r="AD1722" s="13">
        <f>AVERAGE(Table13[[#This Row],[MntWines]:[MntGoldProds]])</f>
        <v>270.16666666666669</v>
      </c>
      <c r="AG1722">
        <f>SUM(Table13[[#This Row],[NumDealsPurchases]:[NumStorePurchases]])</f>
        <v>15</v>
      </c>
      <c r="AH1722" s="14">
        <f>44232-Table13[[#This Row],[Dt_Customer]]</f>
        <v>2474</v>
      </c>
      <c r="AJ1722" s="13">
        <f>Table13[[#This Row],[NumDealsPurchases]]/Table13[[#This Row],[Total Number of Purchases]]*100</f>
        <v>6.666666666666667</v>
      </c>
      <c r="AK1722">
        <f>6-ROUNDUP(_xlfn.PERCENTRANK.INC(Table13[Recency],Table13[[#This Row],[Recency]])*5, 0)</f>
        <v>4</v>
      </c>
      <c r="AL1722" s="15">
        <f>ROUNDUP(_xlfn.PERCENTRANK.INC(Table13[Total Number of Purchases],Table13[[#This Row],[Total Number of Purchases]])*5,0)</f>
        <v>3</v>
      </c>
      <c r="AM1722" s="15">
        <f>ROUNDUP(_xlfn.PERCENTRANK.INC(Table13[Total Spend],Table13[[#This Row],[Total Spend]])*5,0)</f>
        <v>5</v>
      </c>
      <c r="AN1722" s="15" t="str">
        <f>Table13[[#This Row],[Recency Score]]&amp;Table13[[#This Row],[Frequency Score]]&amp;Table13[[#This Row],[Monetary Score]]</f>
        <v>435</v>
      </c>
      <c r="AO1722" s="15" t="str">
        <f>IF(AN1722="555","Champions",
IF(AND(LEFT(AN1722,1)="5", MID(AN1722,2,1)&gt;="3"),"Loyal Customers",
IF(MID(AN1722,2,1)="5","Frequent Buyers",
IF(RIGHT(AN1722,1)="5","Big Spenders",
IF(LEFT(AN1722,1)="4","Potential Loyalists",
IF(LEFT(AN1722,1)="3","Needs Attention",
IF(LEFT(AN1722,1)="2","About to Sleep",
IF(LEFT(AN1722,1)="1","Lost",
IF(LEFT(AN1722,1)&lt;="2","At Risk","Others")))))))))</f>
        <v>Big Spenders</v>
      </c>
    </row>
    <row r="1723" spans="1:41" x14ac:dyDescent="0.3">
      <c r="A1723">
        <v>9298</v>
      </c>
      <c r="B1723">
        <v>1947</v>
      </c>
      <c r="C1723" t="s">
        <v>37</v>
      </c>
      <c r="D1723" t="s">
        <v>35</v>
      </c>
      <c r="E1723">
        <v>81574</v>
      </c>
      <c r="F1723">
        <v>0</v>
      </c>
      <c r="G1723">
        <v>0</v>
      </c>
      <c r="H1723" s="1">
        <v>41757</v>
      </c>
      <c r="I1723">
        <v>89</v>
      </c>
      <c r="J1723">
        <v>1252</v>
      </c>
      <c r="K1723">
        <v>0</v>
      </c>
      <c r="L1723">
        <v>465</v>
      </c>
      <c r="M1723">
        <v>46</v>
      </c>
      <c r="N1723">
        <v>35</v>
      </c>
      <c r="O1723">
        <v>0</v>
      </c>
      <c r="P1723">
        <v>1</v>
      </c>
      <c r="Q1723">
        <v>4</v>
      </c>
      <c r="R1723">
        <v>5</v>
      </c>
      <c r="S1723">
        <v>8</v>
      </c>
      <c r="T1723">
        <v>1</v>
      </c>
      <c r="U1723">
        <v>0</v>
      </c>
      <c r="V1723">
        <v>0</v>
      </c>
      <c r="W1723">
        <v>0</v>
      </c>
      <c r="X1723">
        <v>1</v>
      </c>
      <c r="Y1723">
        <v>1</v>
      </c>
      <c r="Z1723">
        <v>0</v>
      </c>
      <c r="AA1723">
        <v>0</v>
      </c>
      <c r="AB1723" t="s">
        <v>43</v>
      </c>
      <c r="AC1723" s="13">
        <f>SUM(Table13[[#This Row],[MntWines]:[MntGoldProds]])</f>
        <v>1798</v>
      </c>
      <c r="AD1723" s="13">
        <f>AVERAGE(Table13[[#This Row],[MntWines]:[MntGoldProds]])</f>
        <v>299.66666666666669</v>
      </c>
      <c r="AG1723">
        <f>SUM(Table13[[#This Row],[NumDealsPurchases]:[NumStorePurchases]])</f>
        <v>18</v>
      </c>
      <c r="AH1723" s="14">
        <f>44232-Table13[[#This Row],[Dt_Customer]]</f>
        <v>2475</v>
      </c>
      <c r="AJ1723" s="13">
        <f>Table13[[#This Row],[NumDealsPurchases]]/Table13[[#This Row],[Total Number of Purchases]]*100</f>
        <v>5.5555555555555554</v>
      </c>
      <c r="AK1723">
        <f>6-ROUNDUP(_xlfn.PERCENTRANK.INC(Table13[Recency],Table13[[#This Row],[Recency]])*5, 0)</f>
        <v>1</v>
      </c>
      <c r="AL1723" s="15">
        <f>ROUNDUP(_xlfn.PERCENTRANK.INC(Table13[Total Number of Purchases],Table13[[#This Row],[Total Number of Purchases]])*5,0)</f>
        <v>4</v>
      </c>
      <c r="AM1723" s="15">
        <f>ROUNDUP(_xlfn.PERCENTRANK.INC(Table13[Total Spend],Table13[[#This Row],[Total Spend]])*5,0)</f>
        <v>5</v>
      </c>
      <c r="AN1723" s="15" t="str">
        <f>Table13[[#This Row],[Recency Score]]&amp;Table13[[#This Row],[Frequency Score]]&amp;Table13[[#This Row],[Monetary Score]]</f>
        <v>145</v>
      </c>
      <c r="AO1723" s="15" t="str">
        <f>IF(AN1723="555","Champions",
IF(AND(LEFT(AN1723,1)="5", MID(AN1723,2,1)&gt;="3"),"Loyal Customers",
IF(MID(AN1723,2,1)="5","Frequent Buyers",
IF(RIGHT(AN1723,1)="5","Big Spenders",
IF(LEFT(AN1723,1)="4","Potential Loyalists",
IF(LEFT(AN1723,1)="3","Needs Attention",
IF(LEFT(AN1723,1)="2","About to Sleep",
IF(LEFT(AN1723,1)="1","Lost",
IF(LEFT(AN1723,1)&lt;="2","At Risk","Others")))))))))</f>
        <v>Big Spenders</v>
      </c>
    </row>
    <row r="1724" spans="1:41" x14ac:dyDescent="0.3">
      <c r="A1724">
        <v>5832</v>
      </c>
      <c r="B1724">
        <v>1960</v>
      </c>
      <c r="C1724" t="s">
        <v>38</v>
      </c>
      <c r="D1724" t="s">
        <v>35</v>
      </c>
      <c r="E1724">
        <v>92556</v>
      </c>
      <c r="F1724">
        <v>0</v>
      </c>
      <c r="G1724">
        <v>0</v>
      </c>
      <c r="H1724" s="1">
        <v>41749</v>
      </c>
      <c r="I1724">
        <v>32</v>
      </c>
      <c r="J1724">
        <v>493</v>
      </c>
      <c r="K1724">
        <v>183</v>
      </c>
      <c r="L1724">
        <v>352</v>
      </c>
      <c r="M1724">
        <v>184</v>
      </c>
      <c r="N1724">
        <v>23</v>
      </c>
      <c r="O1724">
        <v>28</v>
      </c>
      <c r="P1724">
        <v>0</v>
      </c>
      <c r="Q1724">
        <v>3</v>
      </c>
      <c r="R1724">
        <v>5</v>
      </c>
      <c r="S1724">
        <v>13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 t="s">
        <v>30</v>
      </c>
      <c r="AC1724" s="13">
        <f>SUM(Table13[[#This Row],[MntWines]:[MntGoldProds]])</f>
        <v>1263</v>
      </c>
      <c r="AD1724" s="13">
        <f>AVERAGE(Table13[[#This Row],[MntWines]:[MntGoldProds]])</f>
        <v>210.5</v>
      </c>
      <c r="AG1724">
        <f>SUM(Table13[[#This Row],[NumDealsPurchases]:[NumStorePurchases]])</f>
        <v>21</v>
      </c>
      <c r="AH1724" s="14">
        <f>44232-Table13[[#This Row],[Dt_Customer]]</f>
        <v>2483</v>
      </c>
      <c r="AJ1724" s="13">
        <f>Table13[[#This Row],[NumDealsPurchases]]/Table13[[#This Row],[Total Number of Purchases]]*100</f>
        <v>0</v>
      </c>
      <c r="AK1724">
        <f>6-ROUNDUP(_xlfn.PERCENTRANK.INC(Table13[Recency],Table13[[#This Row],[Recency]])*5, 0)</f>
        <v>4</v>
      </c>
      <c r="AL1724" s="15">
        <f>ROUNDUP(_xlfn.PERCENTRANK.INC(Table13[Total Number of Purchases],Table13[[#This Row],[Total Number of Purchases]])*5,0)</f>
        <v>4</v>
      </c>
      <c r="AM1724" s="15">
        <f>ROUNDUP(_xlfn.PERCENTRANK.INC(Table13[Total Spend],Table13[[#This Row],[Total Spend]])*5,0)</f>
        <v>5</v>
      </c>
      <c r="AN1724" s="15" t="str">
        <f>Table13[[#This Row],[Recency Score]]&amp;Table13[[#This Row],[Frequency Score]]&amp;Table13[[#This Row],[Monetary Score]]</f>
        <v>445</v>
      </c>
      <c r="AO1724" s="15" t="str">
        <f>IF(AN1724="555","Champions",
IF(AND(LEFT(AN1724,1)="5", MID(AN1724,2,1)&gt;="3"),"Loyal Customers",
IF(MID(AN1724,2,1)="5","Frequent Buyers",
IF(RIGHT(AN1724,1)="5","Big Spenders",
IF(LEFT(AN1724,1)="4","Potential Loyalists",
IF(LEFT(AN1724,1)="3","Needs Attention",
IF(LEFT(AN1724,1)="2","About to Sleep",
IF(LEFT(AN1724,1)="1","Lost",
IF(LEFT(AN1724,1)&lt;="2","At Risk","Others")))))))))</f>
        <v>Big Spenders</v>
      </c>
    </row>
    <row r="1725" spans="1:41" x14ac:dyDescent="0.3">
      <c r="A1725">
        <v>11074</v>
      </c>
      <c r="B1725">
        <v>1977</v>
      </c>
      <c r="C1725" t="s">
        <v>28</v>
      </c>
      <c r="D1725" t="s">
        <v>31</v>
      </c>
      <c r="E1725">
        <v>85072</v>
      </c>
      <c r="F1725">
        <v>0</v>
      </c>
      <c r="G1725">
        <v>0</v>
      </c>
      <c r="H1725" s="1">
        <v>41738</v>
      </c>
      <c r="I1725">
        <v>94</v>
      </c>
      <c r="J1725">
        <v>494</v>
      </c>
      <c r="K1725">
        <v>92</v>
      </c>
      <c r="L1725">
        <v>391</v>
      </c>
      <c r="M1725">
        <v>194</v>
      </c>
      <c r="N1725">
        <v>11</v>
      </c>
      <c r="O1725">
        <v>241</v>
      </c>
      <c r="P1725">
        <v>1</v>
      </c>
      <c r="Q1725">
        <v>3</v>
      </c>
      <c r="R1725">
        <v>4</v>
      </c>
      <c r="S1725">
        <v>10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 t="s">
        <v>43</v>
      </c>
      <c r="AC1725" s="13">
        <f>SUM(Table13[[#This Row],[MntWines]:[MntGoldProds]])</f>
        <v>1423</v>
      </c>
      <c r="AD1725" s="13">
        <f>AVERAGE(Table13[[#This Row],[MntWines]:[MntGoldProds]])</f>
        <v>237.16666666666666</v>
      </c>
      <c r="AG1725">
        <f>SUM(Table13[[#This Row],[NumDealsPurchases]:[NumStorePurchases]])</f>
        <v>18</v>
      </c>
      <c r="AH1725" s="14">
        <f>44232-Table13[[#This Row],[Dt_Customer]]</f>
        <v>2494</v>
      </c>
      <c r="AJ1725" s="13">
        <f>Table13[[#This Row],[NumDealsPurchases]]/Table13[[#This Row],[Total Number of Purchases]]*100</f>
        <v>5.5555555555555554</v>
      </c>
      <c r="AK1725">
        <f>6-ROUNDUP(_xlfn.PERCENTRANK.INC(Table13[Recency],Table13[[#This Row],[Recency]])*5, 0)</f>
        <v>1</v>
      </c>
      <c r="AL1725" s="15">
        <f>ROUNDUP(_xlfn.PERCENTRANK.INC(Table13[Total Number of Purchases],Table13[[#This Row],[Total Number of Purchases]])*5,0)</f>
        <v>4</v>
      </c>
      <c r="AM1725" s="15">
        <f>ROUNDUP(_xlfn.PERCENTRANK.INC(Table13[Total Spend],Table13[[#This Row],[Total Spend]])*5,0)</f>
        <v>5</v>
      </c>
      <c r="AN1725" s="15" t="str">
        <f>Table13[[#This Row],[Recency Score]]&amp;Table13[[#This Row],[Frequency Score]]&amp;Table13[[#This Row],[Monetary Score]]</f>
        <v>145</v>
      </c>
      <c r="AO1725" s="15" t="str">
        <f>IF(AN1725="555","Champions",
IF(AND(LEFT(AN1725,1)="5", MID(AN1725,2,1)&gt;="3"),"Loyal Customers",
IF(MID(AN1725,2,1)="5","Frequent Buyers",
IF(RIGHT(AN1725,1)="5","Big Spenders",
IF(LEFT(AN1725,1)="4","Potential Loyalists",
IF(LEFT(AN1725,1)="3","Needs Attention",
IF(LEFT(AN1725,1)="2","About to Sleep",
IF(LEFT(AN1725,1)="1","Lost",
IF(LEFT(AN1725,1)&lt;="2","At Risk","Others")))))))))</f>
        <v>Big Spenders</v>
      </c>
    </row>
    <row r="1726" spans="1:41" x14ac:dyDescent="0.3">
      <c r="A1726">
        <v>7010</v>
      </c>
      <c r="B1726">
        <v>1965</v>
      </c>
      <c r="C1726" t="s">
        <v>38</v>
      </c>
      <c r="D1726" t="s">
        <v>33</v>
      </c>
      <c r="E1726">
        <v>70924</v>
      </c>
      <c r="F1726">
        <v>0</v>
      </c>
      <c r="G1726">
        <v>0</v>
      </c>
      <c r="H1726" s="1">
        <v>41736</v>
      </c>
      <c r="I1726">
        <v>41</v>
      </c>
      <c r="J1726">
        <v>635</v>
      </c>
      <c r="K1726">
        <v>114</v>
      </c>
      <c r="L1726">
        <v>254</v>
      </c>
      <c r="M1726">
        <v>132</v>
      </c>
      <c r="N1726">
        <v>152</v>
      </c>
      <c r="O1726">
        <v>76</v>
      </c>
      <c r="P1726">
        <v>1</v>
      </c>
      <c r="Q1726">
        <v>6</v>
      </c>
      <c r="R1726">
        <v>6</v>
      </c>
      <c r="S1726">
        <v>7</v>
      </c>
      <c r="T1726">
        <v>3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 t="s">
        <v>30</v>
      </c>
      <c r="AC1726" s="13">
        <f>SUM(Table13[[#This Row],[MntWines]:[MntGoldProds]])</f>
        <v>1363</v>
      </c>
      <c r="AD1726" s="13">
        <f>AVERAGE(Table13[[#This Row],[MntWines]:[MntGoldProds]])</f>
        <v>227.16666666666666</v>
      </c>
      <c r="AG1726">
        <f>SUM(Table13[[#This Row],[NumDealsPurchases]:[NumStorePurchases]])</f>
        <v>20</v>
      </c>
      <c r="AH1726" s="14">
        <f>44232-Table13[[#This Row],[Dt_Customer]]</f>
        <v>2496</v>
      </c>
      <c r="AJ1726" s="13">
        <f>Table13[[#This Row],[NumDealsPurchases]]/Table13[[#This Row],[Total Number of Purchases]]*100</f>
        <v>5</v>
      </c>
      <c r="AK1726">
        <f>6-ROUNDUP(_xlfn.PERCENTRANK.INC(Table13[Recency],Table13[[#This Row],[Recency]])*5, 0)</f>
        <v>3</v>
      </c>
      <c r="AL1726" s="15">
        <f>ROUNDUP(_xlfn.PERCENTRANK.INC(Table13[Total Number of Purchases],Table13[[#This Row],[Total Number of Purchases]])*5,0)</f>
        <v>4</v>
      </c>
      <c r="AM1726" s="15">
        <f>ROUNDUP(_xlfn.PERCENTRANK.INC(Table13[Total Spend],Table13[[#This Row],[Total Spend]])*5,0)</f>
        <v>5</v>
      </c>
      <c r="AN1726" s="15" t="str">
        <f>Table13[[#This Row],[Recency Score]]&amp;Table13[[#This Row],[Frequency Score]]&amp;Table13[[#This Row],[Monetary Score]]</f>
        <v>345</v>
      </c>
      <c r="AO1726" s="15" t="str">
        <f>IF(AN1726="555","Champions",
IF(AND(LEFT(AN1726,1)="5", MID(AN1726,2,1)&gt;="3"),"Loyal Customers",
IF(MID(AN1726,2,1)="5","Frequent Buyers",
IF(RIGHT(AN1726,1)="5","Big Spenders",
IF(LEFT(AN1726,1)="4","Potential Loyalists",
IF(LEFT(AN1726,1)="3","Needs Attention",
IF(LEFT(AN1726,1)="2","About to Sleep",
IF(LEFT(AN1726,1)="1","Lost",
IF(LEFT(AN1726,1)&lt;="2","At Risk","Others")))))))))</f>
        <v>Big Spenders</v>
      </c>
    </row>
    <row r="1727" spans="1:41" x14ac:dyDescent="0.3">
      <c r="A1727">
        <v>4767</v>
      </c>
      <c r="B1727">
        <v>1965</v>
      </c>
      <c r="C1727" t="s">
        <v>38</v>
      </c>
      <c r="D1727" t="s">
        <v>33</v>
      </c>
      <c r="E1727">
        <v>70924</v>
      </c>
      <c r="F1727">
        <v>0</v>
      </c>
      <c r="G1727">
        <v>0</v>
      </c>
      <c r="H1727" s="1">
        <v>41736</v>
      </c>
      <c r="I1727">
        <v>41</v>
      </c>
      <c r="J1727">
        <v>635</v>
      </c>
      <c r="K1727">
        <v>114</v>
      </c>
      <c r="L1727">
        <v>254</v>
      </c>
      <c r="M1727">
        <v>132</v>
      </c>
      <c r="N1727">
        <v>152</v>
      </c>
      <c r="O1727">
        <v>76</v>
      </c>
      <c r="P1727">
        <v>1</v>
      </c>
      <c r="Q1727">
        <v>6</v>
      </c>
      <c r="R1727">
        <v>6</v>
      </c>
      <c r="S1727">
        <v>7</v>
      </c>
      <c r="T1727">
        <v>3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0</v>
      </c>
      <c r="AB1727" t="s">
        <v>30</v>
      </c>
      <c r="AC1727" s="13">
        <f>SUM(Table13[[#This Row],[MntWines]:[MntGoldProds]])</f>
        <v>1363</v>
      </c>
      <c r="AD1727" s="13">
        <f>AVERAGE(Table13[[#This Row],[MntWines]:[MntGoldProds]])</f>
        <v>227.16666666666666</v>
      </c>
      <c r="AG1727">
        <f>SUM(Table13[[#This Row],[NumDealsPurchases]:[NumStorePurchases]])</f>
        <v>20</v>
      </c>
      <c r="AH1727" s="14">
        <f>44232-Table13[[#This Row],[Dt_Customer]]</f>
        <v>2496</v>
      </c>
      <c r="AJ1727" s="13">
        <f>Table13[[#This Row],[NumDealsPurchases]]/Table13[[#This Row],[Total Number of Purchases]]*100</f>
        <v>5</v>
      </c>
      <c r="AK1727">
        <f>6-ROUNDUP(_xlfn.PERCENTRANK.INC(Table13[Recency],Table13[[#This Row],[Recency]])*5, 0)</f>
        <v>3</v>
      </c>
      <c r="AL1727" s="15">
        <f>ROUNDUP(_xlfn.PERCENTRANK.INC(Table13[Total Number of Purchases],Table13[[#This Row],[Total Number of Purchases]])*5,0)</f>
        <v>4</v>
      </c>
      <c r="AM1727" s="15">
        <f>ROUNDUP(_xlfn.PERCENTRANK.INC(Table13[Total Spend],Table13[[#This Row],[Total Spend]])*5,0)</f>
        <v>5</v>
      </c>
      <c r="AN1727" s="15" t="str">
        <f>Table13[[#This Row],[Recency Score]]&amp;Table13[[#This Row],[Frequency Score]]&amp;Table13[[#This Row],[Monetary Score]]</f>
        <v>345</v>
      </c>
      <c r="AO1727" s="15" t="str">
        <f>IF(AN1727="555","Champions",
IF(AND(LEFT(AN1727,1)="5", MID(AN1727,2,1)&gt;="3"),"Loyal Customers",
IF(MID(AN1727,2,1)="5","Frequent Buyers",
IF(RIGHT(AN1727,1)="5","Big Spenders",
IF(LEFT(AN1727,1)="4","Potential Loyalists",
IF(LEFT(AN1727,1)="3","Needs Attention",
IF(LEFT(AN1727,1)="2","About to Sleep",
IF(LEFT(AN1727,1)="1","Lost",
IF(LEFT(AN1727,1)&lt;="2","At Risk","Others")))))))))</f>
        <v>Big Spenders</v>
      </c>
    </row>
    <row r="1728" spans="1:41" x14ac:dyDescent="0.3">
      <c r="A1728">
        <v>8746</v>
      </c>
      <c r="B1728">
        <v>1989</v>
      </c>
      <c r="C1728" t="s">
        <v>28</v>
      </c>
      <c r="D1728" t="s">
        <v>33</v>
      </c>
      <c r="E1728">
        <v>75433</v>
      </c>
      <c r="F1728">
        <v>1</v>
      </c>
      <c r="G1728">
        <v>0</v>
      </c>
      <c r="H1728" s="1">
        <v>41734</v>
      </c>
      <c r="I1728">
        <v>28</v>
      </c>
      <c r="J1728">
        <v>800</v>
      </c>
      <c r="K1728">
        <v>0</v>
      </c>
      <c r="L1728">
        <v>297</v>
      </c>
      <c r="M1728">
        <v>0</v>
      </c>
      <c r="N1728">
        <v>34</v>
      </c>
      <c r="O1728">
        <v>57</v>
      </c>
      <c r="P1728">
        <v>2</v>
      </c>
      <c r="Q1728">
        <v>2</v>
      </c>
      <c r="R1728">
        <v>5</v>
      </c>
      <c r="S1728">
        <v>10</v>
      </c>
      <c r="T1728">
        <v>6</v>
      </c>
      <c r="U1728">
        <v>1</v>
      </c>
      <c r="V1728">
        <v>0</v>
      </c>
      <c r="W1728">
        <v>0</v>
      </c>
      <c r="X1728">
        <v>1</v>
      </c>
      <c r="Y1728">
        <v>0</v>
      </c>
      <c r="Z1728">
        <v>0</v>
      </c>
      <c r="AA1728">
        <v>0</v>
      </c>
      <c r="AB1728" t="s">
        <v>30</v>
      </c>
      <c r="AC1728" s="13">
        <f>SUM(Table13[[#This Row],[MntWines]:[MntGoldProds]])</f>
        <v>1188</v>
      </c>
      <c r="AD1728" s="13">
        <f>AVERAGE(Table13[[#This Row],[MntWines]:[MntGoldProds]])</f>
        <v>198</v>
      </c>
      <c r="AG1728">
        <f>SUM(Table13[[#This Row],[NumDealsPurchases]:[NumStorePurchases]])</f>
        <v>19</v>
      </c>
      <c r="AH1728" s="14">
        <f>44232-Table13[[#This Row],[Dt_Customer]]</f>
        <v>2498</v>
      </c>
      <c r="AJ1728" s="13">
        <f>Table13[[#This Row],[NumDealsPurchases]]/Table13[[#This Row],[Total Number of Purchases]]*100</f>
        <v>10.526315789473683</v>
      </c>
      <c r="AK1728">
        <f>6-ROUNDUP(_xlfn.PERCENTRANK.INC(Table13[Recency],Table13[[#This Row],[Recency]])*5, 0)</f>
        <v>4</v>
      </c>
      <c r="AL1728" s="15">
        <f>ROUNDUP(_xlfn.PERCENTRANK.INC(Table13[Total Number of Purchases],Table13[[#This Row],[Total Number of Purchases]])*5,0)</f>
        <v>4</v>
      </c>
      <c r="AM1728" s="15">
        <f>ROUNDUP(_xlfn.PERCENTRANK.INC(Table13[Total Spend],Table13[[#This Row],[Total Spend]])*5,0)</f>
        <v>5</v>
      </c>
      <c r="AN1728" s="15" t="str">
        <f>Table13[[#This Row],[Recency Score]]&amp;Table13[[#This Row],[Frequency Score]]&amp;Table13[[#This Row],[Monetary Score]]</f>
        <v>445</v>
      </c>
      <c r="AO1728" s="15" t="str">
        <f>IF(AN1728="555","Champions",
IF(AND(LEFT(AN1728,1)="5", MID(AN1728,2,1)&gt;="3"),"Loyal Customers",
IF(MID(AN1728,2,1)="5","Frequent Buyers",
IF(RIGHT(AN1728,1)="5","Big Spenders",
IF(LEFT(AN1728,1)="4","Potential Loyalists",
IF(LEFT(AN1728,1)="3","Needs Attention",
IF(LEFT(AN1728,1)="2","About to Sleep",
IF(LEFT(AN1728,1)="1","Lost",
IF(LEFT(AN1728,1)&lt;="2","At Risk","Others")))))))))</f>
        <v>Big Spenders</v>
      </c>
    </row>
    <row r="1729" spans="1:41" x14ac:dyDescent="0.3">
      <c r="A1729">
        <v>202</v>
      </c>
      <c r="B1729">
        <v>1948</v>
      </c>
      <c r="C1729" t="s">
        <v>37</v>
      </c>
      <c r="D1729" t="s">
        <v>42</v>
      </c>
      <c r="E1729">
        <v>82032</v>
      </c>
      <c r="F1729">
        <v>0</v>
      </c>
      <c r="G1729">
        <v>0</v>
      </c>
      <c r="H1729" s="1">
        <v>41734</v>
      </c>
      <c r="I1729">
        <v>54</v>
      </c>
      <c r="J1729">
        <v>332</v>
      </c>
      <c r="K1729">
        <v>194</v>
      </c>
      <c r="L1729">
        <v>377</v>
      </c>
      <c r="M1729">
        <v>149</v>
      </c>
      <c r="N1729">
        <v>125</v>
      </c>
      <c r="O1729">
        <v>57</v>
      </c>
      <c r="P1729">
        <v>0</v>
      </c>
      <c r="Q1729">
        <v>4</v>
      </c>
      <c r="R1729">
        <v>6</v>
      </c>
      <c r="S1729">
        <v>7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 t="s">
        <v>40</v>
      </c>
      <c r="AC1729" s="13">
        <f>SUM(Table13[[#This Row],[MntWines]:[MntGoldProds]])</f>
        <v>1234</v>
      </c>
      <c r="AD1729" s="13">
        <f>AVERAGE(Table13[[#This Row],[MntWines]:[MntGoldProds]])</f>
        <v>205.66666666666666</v>
      </c>
      <c r="AG1729">
        <f>SUM(Table13[[#This Row],[NumDealsPurchases]:[NumStorePurchases]])</f>
        <v>17</v>
      </c>
      <c r="AH1729" s="14">
        <f>44232-Table13[[#This Row],[Dt_Customer]]</f>
        <v>2498</v>
      </c>
      <c r="AJ1729" s="13">
        <f>Table13[[#This Row],[NumDealsPurchases]]/Table13[[#This Row],[Total Number of Purchases]]*100</f>
        <v>0</v>
      </c>
      <c r="AK1729">
        <f>6-ROUNDUP(_xlfn.PERCENTRANK.INC(Table13[Recency],Table13[[#This Row],[Recency]])*5, 0)</f>
        <v>3</v>
      </c>
      <c r="AL1729" s="15">
        <f>ROUNDUP(_xlfn.PERCENTRANK.INC(Table13[Total Number of Purchases],Table13[[#This Row],[Total Number of Purchases]])*5,0)</f>
        <v>3</v>
      </c>
      <c r="AM1729" s="15">
        <f>ROUNDUP(_xlfn.PERCENTRANK.INC(Table13[Total Spend],Table13[[#This Row],[Total Spend]])*5,0)</f>
        <v>5</v>
      </c>
      <c r="AN1729" s="15" t="str">
        <f>Table13[[#This Row],[Recency Score]]&amp;Table13[[#This Row],[Frequency Score]]&amp;Table13[[#This Row],[Monetary Score]]</f>
        <v>335</v>
      </c>
      <c r="AO1729" s="15" t="str">
        <f>IF(AN1729="555","Champions",
IF(AND(LEFT(AN1729,1)="5", MID(AN1729,2,1)&gt;="3"),"Loyal Customers",
IF(MID(AN1729,2,1)="5","Frequent Buyers",
IF(RIGHT(AN1729,1)="5","Big Spenders",
IF(LEFT(AN1729,1)="4","Potential Loyalists",
IF(LEFT(AN1729,1)="3","Needs Attention",
IF(LEFT(AN1729,1)="2","About to Sleep",
IF(LEFT(AN1729,1)="1","Lost",
IF(LEFT(AN1729,1)&lt;="2","At Risk","Others")))))))))</f>
        <v>Big Spenders</v>
      </c>
    </row>
    <row r="1730" spans="1:41" x14ac:dyDescent="0.3">
      <c r="A1730">
        <v>9589</v>
      </c>
      <c r="B1730">
        <v>1948</v>
      </c>
      <c r="C1730" t="s">
        <v>37</v>
      </c>
      <c r="D1730" t="s">
        <v>42</v>
      </c>
      <c r="E1730">
        <v>82032</v>
      </c>
      <c r="F1730">
        <v>0</v>
      </c>
      <c r="G1730">
        <v>0</v>
      </c>
      <c r="H1730" s="1">
        <v>41734</v>
      </c>
      <c r="I1730">
        <v>54</v>
      </c>
      <c r="J1730">
        <v>332</v>
      </c>
      <c r="K1730">
        <v>194</v>
      </c>
      <c r="L1730">
        <v>377</v>
      </c>
      <c r="M1730">
        <v>149</v>
      </c>
      <c r="N1730">
        <v>125</v>
      </c>
      <c r="O1730">
        <v>57</v>
      </c>
      <c r="P1730">
        <v>0</v>
      </c>
      <c r="Q1730">
        <v>4</v>
      </c>
      <c r="R1730">
        <v>6</v>
      </c>
      <c r="S1730">
        <v>7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 t="s">
        <v>40</v>
      </c>
      <c r="AC1730" s="13">
        <f>SUM(Table13[[#This Row],[MntWines]:[MntGoldProds]])</f>
        <v>1234</v>
      </c>
      <c r="AD1730" s="13">
        <f>AVERAGE(Table13[[#This Row],[MntWines]:[MntGoldProds]])</f>
        <v>205.66666666666666</v>
      </c>
      <c r="AG1730">
        <f>SUM(Table13[[#This Row],[NumDealsPurchases]:[NumStorePurchases]])</f>
        <v>17</v>
      </c>
      <c r="AH1730" s="14">
        <f>44232-Table13[[#This Row],[Dt_Customer]]</f>
        <v>2498</v>
      </c>
      <c r="AJ1730" s="13">
        <f>Table13[[#This Row],[NumDealsPurchases]]/Table13[[#This Row],[Total Number of Purchases]]*100</f>
        <v>0</v>
      </c>
      <c r="AK1730">
        <f>6-ROUNDUP(_xlfn.PERCENTRANK.INC(Table13[Recency],Table13[[#This Row],[Recency]])*5, 0)</f>
        <v>3</v>
      </c>
      <c r="AL1730" s="15">
        <f>ROUNDUP(_xlfn.PERCENTRANK.INC(Table13[Total Number of Purchases],Table13[[#This Row],[Total Number of Purchases]])*5,0)</f>
        <v>3</v>
      </c>
      <c r="AM1730" s="15">
        <f>ROUNDUP(_xlfn.PERCENTRANK.INC(Table13[Total Spend],Table13[[#This Row],[Total Spend]])*5,0)</f>
        <v>5</v>
      </c>
      <c r="AN1730" s="15" t="str">
        <f>Table13[[#This Row],[Recency Score]]&amp;Table13[[#This Row],[Frequency Score]]&amp;Table13[[#This Row],[Monetary Score]]</f>
        <v>335</v>
      </c>
      <c r="AO1730" s="15" t="str">
        <f>IF(AN1730="555","Champions",
IF(AND(LEFT(AN1730,1)="5", MID(AN1730,2,1)&gt;="3"),"Loyal Customers",
IF(MID(AN1730,2,1)="5","Frequent Buyers",
IF(RIGHT(AN1730,1)="5","Big Spenders",
IF(LEFT(AN1730,1)="4","Potential Loyalists",
IF(LEFT(AN1730,1)="3","Needs Attention",
IF(LEFT(AN1730,1)="2","About to Sleep",
IF(LEFT(AN1730,1)="1","Lost",
IF(LEFT(AN1730,1)&lt;="2","At Risk","Others")))))))))</f>
        <v>Big Spenders</v>
      </c>
    </row>
    <row r="1731" spans="1:41" x14ac:dyDescent="0.3">
      <c r="A1731">
        <v>3194</v>
      </c>
      <c r="B1731">
        <v>1974</v>
      </c>
      <c r="C1731" t="s">
        <v>37</v>
      </c>
      <c r="D1731" t="s">
        <v>31</v>
      </c>
      <c r="E1731">
        <v>71466</v>
      </c>
      <c r="F1731">
        <v>0</v>
      </c>
      <c r="G1731">
        <v>0</v>
      </c>
      <c r="H1731" s="1">
        <v>41734</v>
      </c>
      <c r="I1731">
        <v>86</v>
      </c>
      <c r="J1731">
        <v>412</v>
      </c>
      <c r="K1731">
        <v>12</v>
      </c>
      <c r="L1731">
        <v>546</v>
      </c>
      <c r="M1731">
        <v>78</v>
      </c>
      <c r="N1731">
        <v>182</v>
      </c>
      <c r="O1731">
        <v>0</v>
      </c>
      <c r="P1731">
        <v>1</v>
      </c>
      <c r="Q1731">
        <v>4</v>
      </c>
      <c r="R1731">
        <v>4</v>
      </c>
      <c r="S1731">
        <v>10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 t="s">
        <v>32</v>
      </c>
      <c r="AC1731" s="13">
        <f>SUM(Table13[[#This Row],[MntWines]:[MntGoldProds]])</f>
        <v>1230</v>
      </c>
      <c r="AD1731" s="13">
        <f>AVERAGE(Table13[[#This Row],[MntWines]:[MntGoldProds]])</f>
        <v>205</v>
      </c>
      <c r="AG1731">
        <f>SUM(Table13[[#This Row],[NumDealsPurchases]:[NumStorePurchases]])</f>
        <v>19</v>
      </c>
      <c r="AH1731" s="14">
        <f>44232-Table13[[#This Row],[Dt_Customer]]</f>
        <v>2498</v>
      </c>
      <c r="AJ1731" s="13">
        <f>Table13[[#This Row],[NumDealsPurchases]]/Table13[[#This Row],[Total Number of Purchases]]*100</f>
        <v>5.2631578947368416</v>
      </c>
      <c r="AK1731">
        <f>6-ROUNDUP(_xlfn.PERCENTRANK.INC(Table13[Recency],Table13[[#This Row],[Recency]])*5, 0)</f>
        <v>1</v>
      </c>
      <c r="AL1731" s="15">
        <f>ROUNDUP(_xlfn.PERCENTRANK.INC(Table13[Total Number of Purchases],Table13[[#This Row],[Total Number of Purchases]])*5,0)</f>
        <v>4</v>
      </c>
      <c r="AM1731" s="15">
        <f>ROUNDUP(_xlfn.PERCENTRANK.INC(Table13[Total Spend],Table13[[#This Row],[Total Spend]])*5,0)</f>
        <v>5</v>
      </c>
      <c r="AN1731" s="15" t="str">
        <f>Table13[[#This Row],[Recency Score]]&amp;Table13[[#This Row],[Frequency Score]]&amp;Table13[[#This Row],[Monetary Score]]</f>
        <v>145</v>
      </c>
      <c r="AO1731" s="15" t="str">
        <f>IF(AN1731="555","Champions",
IF(AND(LEFT(AN1731,1)="5", MID(AN1731,2,1)&gt;="3"),"Loyal Customers",
IF(MID(AN1731,2,1)="5","Frequent Buyers",
IF(RIGHT(AN1731,1)="5","Big Spenders",
IF(LEFT(AN1731,1)="4","Potential Loyalists",
IF(LEFT(AN1731,1)="3","Needs Attention",
IF(LEFT(AN1731,1)="2","About to Sleep",
IF(LEFT(AN1731,1)="1","Lost",
IF(LEFT(AN1731,1)&lt;="2","At Risk","Others")))))))))</f>
        <v>Big Spenders</v>
      </c>
    </row>
    <row r="1732" spans="1:41" x14ac:dyDescent="0.3">
      <c r="A1732">
        <v>10164</v>
      </c>
      <c r="B1732">
        <v>1958</v>
      </c>
      <c r="C1732" t="s">
        <v>28</v>
      </c>
      <c r="D1732" t="s">
        <v>31</v>
      </c>
      <c r="E1732">
        <v>94472</v>
      </c>
      <c r="F1732">
        <v>0</v>
      </c>
      <c r="G1732">
        <v>1</v>
      </c>
      <c r="H1732" s="1">
        <v>41732</v>
      </c>
      <c r="I1732">
        <v>75</v>
      </c>
      <c r="J1732">
        <v>1017</v>
      </c>
      <c r="K1732">
        <v>33</v>
      </c>
      <c r="L1732">
        <v>417</v>
      </c>
      <c r="M1732">
        <v>108</v>
      </c>
      <c r="N1732">
        <v>100</v>
      </c>
      <c r="O1732">
        <v>16</v>
      </c>
      <c r="P1732">
        <v>1</v>
      </c>
      <c r="Q1732">
        <v>5</v>
      </c>
      <c r="R1732">
        <v>5</v>
      </c>
      <c r="S1732">
        <v>5</v>
      </c>
      <c r="T1732">
        <v>5</v>
      </c>
      <c r="U1732">
        <v>0</v>
      </c>
      <c r="V1732">
        <v>0</v>
      </c>
      <c r="W1732">
        <v>0</v>
      </c>
      <c r="X1732">
        <v>1</v>
      </c>
      <c r="Y1732">
        <v>1</v>
      </c>
      <c r="Z1732">
        <v>0</v>
      </c>
      <c r="AA1732">
        <v>0</v>
      </c>
      <c r="AB1732" t="s">
        <v>30</v>
      </c>
      <c r="AC1732" s="13">
        <f>SUM(Table13[[#This Row],[MntWines]:[MntGoldProds]])</f>
        <v>1691</v>
      </c>
      <c r="AD1732" s="13">
        <f>AVERAGE(Table13[[#This Row],[MntWines]:[MntGoldProds]])</f>
        <v>281.83333333333331</v>
      </c>
      <c r="AG1732">
        <f>SUM(Table13[[#This Row],[NumDealsPurchases]:[NumStorePurchases]])</f>
        <v>16</v>
      </c>
      <c r="AH1732" s="14">
        <f>44232-Table13[[#This Row],[Dt_Customer]]</f>
        <v>2500</v>
      </c>
      <c r="AJ1732" s="13">
        <f>Table13[[#This Row],[NumDealsPurchases]]/Table13[[#This Row],[Total Number of Purchases]]*100</f>
        <v>6.25</v>
      </c>
      <c r="AK1732">
        <f>6-ROUNDUP(_xlfn.PERCENTRANK.INC(Table13[Recency],Table13[[#This Row],[Recency]])*5, 0)</f>
        <v>2</v>
      </c>
      <c r="AL1732" s="15">
        <f>ROUNDUP(_xlfn.PERCENTRANK.INC(Table13[Total Number of Purchases],Table13[[#This Row],[Total Number of Purchases]])*5,0)</f>
        <v>3</v>
      </c>
      <c r="AM1732" s="15">
        <f>ROUNDUP(_xlfn.PERCENTRANK.INC(Table13[Total Spend],Table13[[#This Row],[Total Spend]])*5,0)</f>
        <v>5</v>
      </c>
      <c r="AN1732" s="15" t="str">
        <f>Table13[[#This Row],[Recency Score]]&amp;Table13[[#This Row],[Frequency Score]]&amp;Table13[[#This Row],[Monetary Score]]</f>
        <v>235</v>
      </c>
      <c r="AO1732" s="15" t="str">
        <f>IF(AN1732="555","Champions",
IF(AND(LEFT(AN1732,1)="5", MID(AN1732,2,1)&gt;="3"),"Loyal Customers",
IF(MID(AN1732,2,1)="5","Frequent Buyers",
IF(RIGHT(AN1732,1)="5","Big Spenders",
IF(LEFT(AN1732,1)="4","Potential Loyalists",
IF(LEFT(AN1732,1)="3","Needs Attention",
IF(LEFT(AN1732,1)="2","About to Sleep",
IF(LEFT(AN1732,1)="1","Lost",
IF(LEFT(AN1732,1)&lt;="2","At Risk","Others")))))))))</f>
        <v>Big Spenders</v>
      </c>
    </row>
    <row r="1733" spans="1:41" x14ac:dyDescent="0.3">
      <c r="A1733">
        <v>7106</v>
      </c>
      <c r="B1733">
        <v>1943</v>
      </c>
      <c r="C1733" t="s">
        <v>37</v>
      </c>
      <c r="D1733" t="s">
        <v>33</v>
      </c>
      <c r="E1733">
        <v>75865</v>
      </c>
      <c r="F1733">
        <v>0</v>
      </c>
      <c r="G1733">
        <v>0</v>
      </c>
      <c r="H1733" s="1">
        <v>41729</v>
      </c>
      <c r="I1733">
        <v>73</v>
      </c>
      <c r="J1733">
        <v>483</v>
      </c>
      <c r="K1733">
        <v>0</v>
      </c>
      <c r="L1733">
        <v>591</v>
      </c>
      <c r="M1733">
        <v>156</v>
      </c>
      <c r="N1733">
        <v>0</v>
      </c>
      <c r="O1733">
        <v>12</v>
      </c>
      <c r="P1733">
        <v>1</v>
      </c>
      <c r="Q1733">
        <v>3</v>
      </c>
      <c r="R1733">
        <v>5</v>
      </c>
      <c r="S1733">
        <v>10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 t="s">
        <v>30</v>
      </c>
      <c r="AC1733" s="13">
        <f>SUM(Table13[[#This Row],[MntWines]:[MntGoldProds]])</f>
        <v>1242</v>
      </c>
      <c r="AD1733" s="13">
        <f>AVERAGE(Table13[[#This Row],[MntWines]:[MntGoldProds]])</f>
        <v>207</v>
      </c>
      <c r="AG1733">
        <f>SUM(Table13[[#This Row],[NumDealsPurchases]:[NumStorePurchases]])</f>
        <v>19</v>
      </c>
      <c r="AH1733" s="14">
        <f>44232-Table13[[#This Row],[Dt_Customer]]</f>
        <v>2503</v>
      </c>
      <c r="AJ1733" s="13">
        <f>Table13[[#This Row],[NumDealsPurchases]]/Table13[[#This Row],[Total Number of Purchases]]*100</f>
        <v>5.2631578947368416</v>
      </c>
      <c r="AK1733">
        <f>6-ROUNDUP(_xlfn.PERCENTRANK.INC(Table13[Recency],Table13[[#This Row],[Recency]])*5, 0)</f>
        <v>2</v>
      </c>
      <c r="AL1733" s="15">
        <f>ROUNDUP(_xlfn.PERCENTRANK.INC(Table13[Total Number of Purchases],Table13[[#This Row],[Total Number of Purchases]])*5,0)</f>
        <v>4</v>
      </c>
      <c r="AM1733" s="15">
        <f>ROUNDUP(_xlfn.PERCENTRANK.INC(Table13[Total Spend],Table13[[#This Row],[Total Spend]])*5,0)</f>
        <v>5</v>
      </c>
      <c r="AN1733" s="15" t="str">
        <f>Table13[[#This Row],[Recency Score]]&amp;Table13[[#This Row],[Frequency Score]]&amp;Table13[[#This Row],[Monetary Score]]</f>
        <v>245</v>
      </c>
      <c r="AO1733" s="15" t="str">
        <f>IF(AN1733="555","Champions",
IF(AND(LEFT(AN1733,1)="5", MID(AN1733,2,1)&gt;="3"),"Loyal Customers",
IF(MID(AN1733,2,1)="5","Frequent Buyers",
IF(RIGHT(AN1733,1)="5","Big Spenders",
IF(LEFT(AN1733,1)="4","Potential Loyalists",
IF(LEFT(AN1733,1)="3","Needs Attention",
IF(LEFT(AN1733,1)="2","About to Sleep",
IF(LEFT(AN1733,1)="1","Lost",
IF(LEFT(AN1733,1)&lt;="2","At Risk","Others")))))))))</f>
        <v>Big Spenders</v>
      </c>
    </row>
    <row r="1734" spans="1:41" x14ac:dyDescent="0.3">
      <c r="A1734">
        <v>5558</v>
      </c>
      <c r="B1734">
        <v>1954</v>
      </c>
      <c r="C1734" t="s">
        <v>37</v>
      </c>
      <c r="D1734" t="s">
        <v>31</v>
      </c>
      <c r="E1734">
        <v>90933</v>
      </c>
      <c r="F1734">
        <v>0</v>
      </c>
      <c r="G1734">
        <v>0</v>
      </c>
      <c r="H1734" s="1">
        <v>41729</v>
      </c>
      <c r="I1734">
        <v>90</v>
      </c>
      <c r="J1734">
        <v>1020</v>
      </c>
      <c r="K1734">
        <v>31</v>
      </c>
      <c r="L1734">
        <v>430</v>
      </c>
      <c r="M1734">
        <v>62</v>
      </c>
      <c r="N1734">
        <v>63</v>
      </c>
      <c r="O1734">
        <v>79</v>
      </c>
      <c r="P1734">
        <v>1</v>
      </c>
      <c r="Q1734">
        <v>4</v>
      </c>
      <c r="R1734">
        <v>6</v>
      </c>
      <c r="S1734">
        <v>4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 t="s">
        <v>30</v>
      </c>
      <c r="AC1734" s="13">
        <f>SUM(Table13[[#This Row],[MntWines]:[MntGoldProds]])</f>
        <v>1685</v>
      </c>
      <c r="AD1734" s="13">
        <f>AVERAGE(Table13[[#This Row],[MntWines]:[MntGoldProds]])</f>
        <v>280.83333333333331</v>
      </c>
      <c r="AG1734">
        <f>SUM(Table13[[#This Row],[NumDealsPurchases]:[NumStorePurchases]])</f>
        <v>15</v>
      </c>
      <c r="AH1734" s="14">
        <f>44232-Table13[[#This Row],[Dt_Customer]]</f>
        <v>2503</v>
      </c>
      <c r="AJ1734" s="13">
        <f>Table13[[#This Row],[NumDealsPurchases]]/Table13[[#This Row],[Total Number of Purchases]]*100</f>
        <v>6.666666666666667</v>
      </c>
      <c r="AK1734">
        <f>6-ROUNDUP(_xlfn.PERCENTRANK.INC(Table13[Recency],Table13[[#This Row],[Recency]])*5, 0)</f>
        <v>1</v>
      </c>
      <c r="AL1734" s="15">
        <f>ROUNDUP(_xlfn.PERCENTRANK.INC(Table13[Total Number of Purchases],Table13[[#This Row],[Total Number of Purchases]])*5,0)</f>
        <v>3</v>
      </c>
      <c r="AM1734" s="15">
        <f>ROUNDUP(_xlfn.PERCENTRANK.INC(Table13[Total Spend],Table13[[#This Row],[Total Spend]])*5,0)</f>
        <v>5</v>
      </c>
      <c r="AN1734" s="15" t="str">
        <f>Table13[[#This Row],[Recency Score]]&amp;Table13[[#This Row],[Frequency Score]]&amp;Table13[[#This Row],[Monetary Score]]</f>
        <v>135</v>
      </c>
      <c r="AO1734" s="15" t="str">
        <f>IF(AN1734="555","Champions",
IF(AND(LEFT(AN1734,1)="5", MID(AN1734,2,1)&gt;="3"),"Loyal Customers",
IF(MID(AN1734,2,1)="5","Frequent Buyers",
IF(RIGHT(AN1734,1)="5","Big Spenders",
IF(LEFT(AN1734,1)="4","Potential Loyalists",
IF(LEFT(AN1734,1)="3","Needs Attention",
IF(LEFT(AN1734,1)="2","About to Sleep",
IF(LEFT(AN1734,1)="1","Lost",
IF(LEFT(AN1734,1)&lt;="2","At Risk","Others")))))))))</f>
        <v>Big Spenders</v>
      </c>
    </row>
    <row r="1735" spans="1:41" x14ac:dyDescent="0.3">
      <c r="A1735">
        <v>7348</v>
      </c>
      <c r="B1735">
        <v>1958</v>
      </c>
      <c r="C1735" t="s">
        <v>37</v>
      </c>
      <c r="D1735" t="s">
        <v>31</v>
      </c>
      <c r="E1735">
        <v>71691</v>
      </c>
      <c r="F1735">
        <v>0</v>
      </c>
      <c r="G1735">
        <v>0</v>
      </c>
      <c r="H1735" s="1">
        <v>41715</v>
      </c>
      <c r="I1735">
        <v>0</v>
      </c>
      <c r="J1735">
        <v>336</v>
      </c>
      <c r="K1735">
        <v>130</v>
      </c>
      <c r="L1735">
        <v>411</v>
      </c>
      <c r="M1735">
        <v>240</v>
      </c>
      <c r="N1735">
        <v>32</v>
      </c>
      <c r="O1735">
        <v>43</v>
      </c>
      <c r="P1735">
        <v>1</v>
      </c>
      <c r="Q1735">
        <v>4</v>
      </c>
      <c r="R1735">
        <v>7</v>
      </c>
      <c r="S1735">
        <v>5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 t="s">
        <v>30</v>
      </c>
      <c r="AC1735" s="13">
        <f>SUM(Table13[[#This Row],[MntWines]:[MntGoldProds]])</f>
        <v>1192</v>
      </c>
      <c r="AD1735" s="13">
        <f>AVERAGE(Table13[[#This Row],[MntWines]:[MntGoldProds]])</f>
        <v>198.66666666666666</v>
      </c>
      <c r="AG1735">
        <f>SUM(Table13[[#This Row],[NumDealsPurchases]:[NumStorePurchases]])</f>
        <v>17</v>
      </c>
      <c r="AH1735" s="14">
        <f>44232-Table13[[#This Row],[Dt_Customer]]</f>
        <v>2517</v>
      </c>
      <c r="AJ1735" s="13">
        <f>Table13[[#This Row],[NumDealsPurchases]]/Table13[[#This Row],[Total Number of Purchases]]*100</f>
        <v>5.8823529411764701</v>
      </c>
      <c r="AK1735">
        <f>6-ROUNDUP(_xlfn.PERCENTRANK.INC(Table13[Recency],Table13[[#This Row],[Recency]])*5, 0)</f>
        <v>6</v>
      </c>
      <c r="AL1735" s="15">
        <f>ROUNDUP(_xlfn.PERCENTRANK.INC(Table13[Total Number of Purchases],Table13[[#This Row],[Total Number of Purchases]])*5,0)</f>
        <v>3</v>
      </c>
      <c r="AM1735" s="15">
        <f>ROUNDUP(_xlfn.PERCENTRANK.INC(Table13[Total Spend],Table13[[#This Row],[Total Spend]])*5,0)</f>
        <v>5</v>
      </c>
      <c r="AN1735" s="15" t="str">
        <f>Table13[[#This Row],[Recency Score]]&amp;Table13[[#This Row],[Frequency Score]]&amp;Table13[[#This Row],[Monetary Score]]</f>
        <v>635</v>
      </c>
      <c r="AO1735" s="15" t="str">
        <f>IF(AN1735="555","Champions",
IF(AND(LEFT(AN1735,1)="5", MID(AN1735,2,1)&gt;="3"),"Loyal Customers",
IF(MID(AN1735,2,1)="5","Frequent Buyers",
IF(RIGHT(AN1735,1)="5","Big Spenders",
IF(LEFT(AN1735,1)="4","Potential Loyalists",
IF(LEFT(AN1735,1)="3","Needs Attention",
IF(LEFT(AN1735,1)="2","About to Sleep",
IF(LEFT(AN1735,1)="1","Lost",
IF(LEFT(AN1735,1)&lt;="2","At Risk","Others")))))))))</f>
        <v>Big Spenders</v>
      </c>
    </row>
    <row r="1736" spans="1:41" x14ac:dyDescent="0.3">
      <c r="A1736">
        <v>6036</v>
      </c>
      <c r="B1736">
        <v>1959</v>
      </c>
      <c r="C1736" t="s">
        <v>41</v>
      </c>
      <c r="D1736" t="s">
        <v>35</v>
      </c>
      <c r="E1736">
        <v>89120</v>
      </c>
      <c r="F1736">
        <v>0</v>
      </c>
      <c r="G1736">
        <v>0</v>
      </c>
      <c r="H1736" s="1">
        <v>41715</v>
      </c>
      <c r="I1736">
        <v>78</v>
      </c>
      <c r="J1736">
        <v>1168</v>
      </c>
      <c r="K1736">
        <v>92</v>
      </c>
      <c r="L1736">
        <v>408</v>
      </c>
      <c r="M1736">
        <v>72</v>
      </c>
      <c r="N1736">
        <v>129</v>
      </c>
      <c r="O1736">
        <v>55</v>
      </c>
      <c r="P1736">
        <v>1</v>
      </c>
      <c r="Q1736">
        <v>5</v>
      </c>
      <c r="R1736">
        <v>6</v>
      </c>
      <c r="S1736">
        <v>7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  <c r="AB1736" t="s">
        <v>30</v>
      </c>
      <c r="AC1736" s="13">
        <f>SUM(Table13[[#This Row],[MntWines]:[MntGoldProds]])</f>
        <v>1924</v>
      </c>
      <c r="AD1736" s="13">
        <f>AVERAGE(Table13[[#This Row],[MntWines]:[MntGoldProds]])</f>
        <v>320.66666666666669</v>
      </c>
      <c r="AG1736">
        <f>SUM(Table13[[#This Row],[NumDealsPurchases]:[NumStorePurchases]])</f>
        <v>19</v>
      </c>
      <c r="AH1736" s="14">
        <f>44232-Table13[[#This Row],[Dt_Customer]]</f>
        <v>2517</v>
      </c>
      <c r="AJ1736" s="13">
        <f>Table13[[#This Row],[NumDealsPurchases]]/Table13[[#This Row],[Total Number of Purchases]]*100</f>
        <v>5.2631578947368416</v>
      </c>
      <c r="AK1736">
        <f>6-ROUNDUP(_xlfn.PERCENTRANK.INC(Table13[Recency],Table13[[#This Row],[Recency]])*5, 0)</f>
        <v>2</v>
      </c>
      <c r="AL1736" s="15">
        <f>ROUNDUP(_xlfn.PERCENTRANK.INC(Table13[Total Number of Purchases],Table13[[#This Row],[Total Number of Purchases]])*5,0)</f>
        <v>4</v>
      </c>
      <c r="AM1736" s="15">
        <f>ROUNDUP(_xlfn.PERCENTRANK.INC(Table13[Total Spend],Table13[[#This Row],[Total Spend]])*5,0)</f>
        <v>5</v>
      </c>
      <c r="AN1736" s="15" t="str">
        <f>Table13[[#This Row],[Recency Score]]&amp;Table13[[#This Row],[Frequency Score]]&amp;Table13[[#This Row],[Monetary Score]]</f>
        <v>245</v>
      </c>
      <c r="AO1736" s="15" t="str">
        <f>IF(AN1736="555","Champions",
IF(AND(LEFT(AN1736,1)="5", MID(AN1736,2,1)&gt;="3"),"Loyal Customers",
IF(MID(AN1736,2,1)="5","Frequent Buyers",
IF(RIGHT(AN1736,1)="5","Big Spenders",
IF(LEFT(AN1736,1)="4","Potential Loyalists",
IF(LEFT(AN1736,1)="3","Needs Attention",
IF(LEFT(AN1736,1)="2","About to Sleep",
IF(LEFT(AN1736,1)="1","Lost",
IF(LEFT(AN1736,1)&lt;="2","At Risk","Others")))))))))</f>
        <v>Big Spenders</v>
      </c>
    </row>
    <row r="1737" spans="1:41" x14ac:dyDescent="0.3">
      <c r="A1737">
        <v>10129</v>
      </c>
      <c r="B1737">
        <v>1966</v>
      </c>
      <c r="C1737" t="s">
        <v>28</v>
      </c>
      <c r="D1737" t="s">
        <v>35</v>
      </c>
      <c r="E1737">
        <v>82427</v>
      </c>
      <c r="F1737">
        <v>0</v>
      </c>
      <c r="G1737">
        <v>0</v>
      </c>
      <c r="H1737" s="1">
        <v>41710</v>
      </c>
      <c r="I1737">
        <v>35</v>
      </c>
      <c r="J1737">
        <v>482</v>
      </c>
      <c r="K1737">
        <v>147</v>
      </c>
      <c r="L1737">
        <v>509</v>
      </c>
      <c r="M1737">
        <v>104</v>
      </c>
      <c r="N1737">
        <v>107</v>
      </c>
      <c r="O1737">
        <v>107</v>
      </c>
      <c r="P1737">
        <v>1</v>
      </c>
      <c r="Q1737">
        <v>3</v>
      </c>
      <c r="R1737">
        <v>5</v>
      </c>
      <c r="S1737">
        <v>12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 t="s">
        <v>30</v>
      </c>
      <c r="AC1737" s="13">
        <f>SUM(Table13[[#This Row],[MntWines]:[MntGoldProds]])</f>
        <v>1456</v>
      </c>
      <c r="AD1737" s="13">
        <f>AVERAGE(Table13[[#This Row],[MntWines]:[MntGoldProds]])</f>
        <v>242.66666666666666</v>
      </c>
      <c r="AG1737">
        <f>SUM(Table13[[#This Row],[NumDealsPurchases]:[NumStorePurchases]])</f>
        <v>21</v>
      </c>
      <c r="AH1737" s="14">
        <f>44232-Table13[[#This Row],[Dt_Customer]]</f>
        <v>2522</v>
      </c>
      <c r="AJ1737" s="13">
        <f>Table13[[#This Row],[NumDealsPurchases]]/Table13[[#This Row],[Total Number of Purchases]]*100</f>
        <v>4.7619047619047619</v>
      </c>
      <c r="AK1737">
        <f>6-ROUNDUP(_xlfn.PERCENTRANK.INC(Table13[Recency],Table13[[#This Row],[Recency]])*5, 0)</f>
        <v>4</v>
      </c>
      <c r="AL1737" s="15">
        <f>ROUNDUP(_xlfn.PERCENTRANK.INC(Table13[Total Number of Purchases],Table13[[#This Row],[Total Number of Purchases]])*5,0)</f>
        <v>4</v>
      </c>
      <c r="AM1737" s="15">
        <f>ROUNDUP(_xlfn.PERCENTRANK.INC(Table13[Total Spend],Table13[[#This Row],[Total Spend]])*5,0)</f>
        <v>5</v>
      </c>
      <c r="AN1737" s="15" t="str">
        <f>Table13[[#This Row],[Recency Score]]&amp;Table13[[#This Row],[Frequency Score]]&amp;Table13[[#This Row],[Monetary Score]]</f>
        <v>445</v>
      </c>
      <c r="AO1737" s="15" t="str">
        <f>IF(AN1737="555","Champions",
IF(AND(LEFT(AN1737,1)="5", MID(AN1737,2,1)&gt;="3"),"Loyal Customers",
IF(MID(AN1737,2,1)="5","Frequent Buyers",
IF(RIGHT(AN1737,1)="5","Big Spenders",
IF(LEFT(AN1737,1)="4","Potential Loyalists",
IF(LEFT(AN1737,1)="3","Needs Attention",
IF(LEFT(AN1737,1)="2","About to Sleep",
IF(LEFT(AN1737,1)="1","Lost",
IF(LEFT(AN1737,1)&lt;="2","At Risk","Others")))))))))</f>
        <v>Big Spenders</v>
      </c>
    </row>
    <row r="1738" spans="1:41" x14ac:dyDescent="0.3">
      <c r="A1738">
        <v>2186</v>
      </c>
      <c r="B1738">
        <v>1977</v>
      </c>
      <c r="C1738" t="s">
        <v>38</v>
      </c>
      <c r="D1738" t="s">
        <v>35</v>
      </c>
      <c r="E1738">
        <v>82326</v>
      </c>
      <c r="F1738">
        <v>0</v>
      </c>
      <c r="G1738">
        <v>0</v>
      </c>
      <c r="H1738" s="1">
        <v>41708</v>
      </c>
      <c r="I1738">
        <v>30</v>
      </c>
      <c r="J1738">
        <v>938</v>
      </c>
      <c r="K1738">
        <v>142</v>
      </c>
      <c r="L1738">
        <v>754</v>
      </c>
      <c r="M1738">
        <v>159</v>
      </c>
      <c r="N1738">
        <v>81</v>
      </c>
      <c r="O1738">
        <v>183</v>
      </c>
      <c r="P1738">
        <v>1</v>
      </c>
      <c r="Q1738">
        <v>5</v>
      </c>
      <c r="R1738">
        <v>10</v>
      </c>
      <c r="S1738">
        <v>6</v>
      </c>
      <c r="T1738">
        <v>2</v>
      </c>
      <c r="U1738">
        <v>1</v>
      </c>
      <c r="V1738">
        <v>0</v>
      </c>
      <c r="W1738">
        <v>0</v>
      </c>
      <c r="X1738">
        <v>1</v>
      </c>
      <c r="Y1738">
        <v>1</v>
      </c>
      <c r="Z1738">
        <v>1</v>
      </c>
      <c r="AA1738">
        <v>0</v>
      </c>
      <c r="AB1738" t="s">
        <v>30</v>
      </c>
      <c r="AC1738" s="13">
        <f>SUM(Table13[[#This Row],[MntWines]:[MntGoldProds]])</f>
        <v>2257</v>
      </c>
      <c r="AD1738" s="13">
        <f>AVERAGE(Table13[[#This Row],[MntWines]:[MntGoldProds]])</f>
        <v>376.16666666666669</v>
      </c>
      <c r="AG1738">
        <f>SUM(Table13[[#This Row],[NumDealsPurchases]:[NumStorePurchases]])</f>
        <v>22</v>
      </c>
      <c r="AH1738" s="14">
        <f>44232-Table13[[#This Row],[Dt_Customer]]</f>
        <v>2524</v>
      </c>
      <c r="AJ1738" s="13">
        <f>Table13[[#This Row],[NumDealsPurchases]]/Table13[[#This Row],[Total Number of Purchases]]*100</f>
        <v>4.5454545454545459</v>
      </c>
      <c r="AK1738">
        <f>6-ROUNDUP(_xlfn.PERCENTRANK.INC(Table13[Recency],Table13[[#This Row],[Recency]])*5, 0)</f>
        <v>4</v>
      </c>
      <c r="AL1738" s="15">
        <f>ROUNDUP(_xlfn.PERCENTRANK.INC(Table13[Total Number of Purchases],Table13[[#This Row],[Total Number of Purchases]])*5,0)</f>
        <v>4</v>
      </c>
      <c r="AM1738" s="15">
        <f>ROUNDUP(_xlfn.PERCENTRANK.INC(Table13[Total Spend],Table13[[#This Row],[Total Spend]])*5,0)</f>
        <v>5</v>
      </c>
      <c r="AN1738" s="15" t="str">
        <f>Table13[[#This Row],[Recency Score]]&amp;Table13[[#This Row],[Frequency Score]]&amp;Table13[[#This Row],[Monetary Score]]</f>
        <v>445</v>
      </c>
      <c r="AO1738" s="15" t="str">
        <f>IF(AN1738="555","Champions",
IF(AND(LEFT(AN1738,1)="5", MID(AN1738,2,1)&gt;="3"),"Loyal Customers",
IF(MID(AN1738,2,1)="5","Frequent Buyers",
IF(RIGHT(AN1738,1)="5","Big Spenders",
IF(LEFT(AN1738,1)="4","Potential Loyalists",
IF(LEFT(AN1738,1)="3","Needs Attention",
IF(LEFT(AN1738,1)="2","About to Sleep",
IF(LEFT(AN1738,1)="1","Lost",
IF(LEFT(AN1738,1)&lt;="2","At Risk","Others")))))))))</f>
        <v>Big Spenders</v>
      </c>
    </row>
    <row r="1739" spans="1:41" x14ac:dyDescent="0.3">
      <c r="A1739">
        <v>2416</v>
      </c>
      <c r="B1739">
        <v>1969</v>
      </c>
      <c r="C1739" t="s">
        <v>37</v>
      </c>
      <c r="D1739" t="s">
        <v>31</v>
      </c>
      <c r="E1739">
        <v>66582</v>
      </c>
      <c r="F1739">
        <v>0</v>
      </c>
      <c r="G1739">
        <v>0</v>
      </c>
      <c r="H1739" s="1">
        <v>41701</v>
      </c>
      <c r="I1739">
        <v>83</v>
      </c>
      <c r="J1739">
        <v>789</v>
      </c>
      <c r="K1739">
        <v>25</v>
      </c>
      <c r="L1739">
        <v>420</v>
      </c>
      <c r="M1739">
        <v>16</v>
      </c>
      <c r="N1739">
        <v>38</v>
      </c>
      <c r="O1739">
        <v>0</v>
      </c>
      <c r="P1739">
        <v>1</v>
      </c>
      <c r="Q1739">
        <v>2</v>
      </c>
      <c r="R1739">
        <v>8</v>
      </c>
      <c r="S1739">
        <v>9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 t="s">
        <v>30</v>
      </c>
      <c r="AC1739" s="13">
        <f>SUM(Table13[[#This Row],[MntWines]:[MntGoldProds]])</f>
        <v>1288</v>
      </c>
      <c r="AD1739" s="13">
        <f>AVERAGE(Table13[[#This Row],[MntWines]:[MntGoldProds]])</f>
        <v>214.66666666666666</v>
      </c>
      <c r="AG1739">
        <f>SUM(Table13[[#This Row],[NumDealsPurchases]:[NumStorePurchases]])</f>
        <v>20</v>
      </c>
      <c r="AH1739" s="14">
        <f>44232-Table13[[#This Row],[Dt_Customer]]</f>
        <v>2531</v>
      </c>
      <c r="AJ1739" s="13">
        <f>Table13[[#This Row],[NumDealsPurchases]]/Table13[[#This Row],[Total Number of Purchases]]*100</f>
        <v>5</v>
      </c>
      <c r="AK1739">
        <f>6-ROUNDUP(_xlfn.PERCENTRANK.INC(Table13[Recency],Table13[[#This Row],[Recency]])*5, 0)</f>
        <v>1</v>
      </c>
      <c r="AL1739" s="15">
        <f>ROUNDUP(_xlfn.PERCENTRANK.INC(Table13[Total Number of Purchases],Table13[[#This Row],[Total Number of Purchases]])*5,0)</f>
        <v>4</v>
      </c>
      <c r="AM1739" s="15">
        <f>ROUNDUP(_xlfn.PERCENTRANK.INC(Table13[Total Spend],Table13[[#This Row],[Total Spend]])*5,0)</f>
        <v>5</v>
      </c>
      <c r="AN1739" s="15" t="str">
        <f>Table13[[#This Row],[Recency Score]]&amp;Table13[[#This Row],[Frequency Score]]&amp;Table13[[#This Row],[Monetary Score]]</f>
        <v>145</v>
      </c>
      <c r="AO1739" s="15" t="str">
        <f>IF(AN1739="555","Champions",
IF(AND(LEFT(AN1739,1)="5", MID(AN1739,2,1)&gt;="3"),"Loyal Customers",
IF(MID(AN1739,2,1)="5","Frequent Buyers",
IF(RIGHT(AN1739,1)="5","Big Spenders",
IF(LEFT(AN1739,1)="4","Potential Loyalists",
IF(LEFT(AN1739,1)="3","Needs Attention",
IF(LEFT(AN1739,1)="2","About to Sleep",
IF(LEFT(AN1739,1)="1","Lost",
IF(LEFT(AN1739,1)&lt;="2","At Risk","Others")))))))))</f>
        <v>Big Spenders</v>
      </c>
    </row>
    <row r="1740" spans="1:41" x14ac:dyDescent="0.3">
      <c r="A1740">
        <v>2532</v>
      </c>
      <c r="B1740">
        <v>1987</v>
      </c>
      <c r="C1740" t="s">
        <v>41</v>
      </c>
      <c r="D1740" t="s">
        <v>31</v>
      </c>
      <c r="E1740">
        <v>73454</v>
      </c>
      <c r="F1740">
        <v>0</v>
      </c>
      <c r="G1740">
        <v>0</v>
      </c>
      <c r="H1740" s="1">
        <v>41699</v>
      </c>
      <c r="I1740">
        <v>95</v>
      </c>
      <c r="J1740">
        <v>982</v>
      </c>
      <c r="K1740">
        <v>73</v>
      </c>
      <c r="L1740">
        <v>351</v>
      </c>
      <c r="M1740">
        <v>56</v>
      </c>
      <c r="N1740">
        <v>14</v>
      </c>
      <c r="O1740">
        <v>175</v>
      </c>
      <c r="P1740">
        <v>1</v>
      </c>
      <c r="Q1740">
        <v>2</v>
      </c>
      <c r="R1740">
        <v>4</v>
      </c>
      <c r="S1740">
        <v>6</v>
      </c>
      <c r="T1740">
        <v>5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 t="s">
        <v>30</v>
      </c>
      <c r="AC1740" s="13">
        <f>SUM(Table13[[#This Row],[MntWines]:[MntGoldProds]])</f>
        <v>1651</v>
      </c>
      <c r="AD1740" s="13">
        <f>AVERAGE(Table13[[#This Row],[MntWines]:[MntGoldProds]])</f>
        <v>275.16666666666669</v>
      </c>
      <c r="AG1740">
        <f>SUM(Table13[[#This Row],[NumDealsPurchases]:[NumStorePurchases]])</f>
        <v>13</v>
      </c>
      <c r="AH1740" s="14">
        <f>44232-Table13[[#This Row],[Dt_Customer]]</f>
        <v>2533</v>
      </c>
      <c r="AJ1740" s="13">
        <f>Table13[[#This Row],[NumDealsPurchases]]/Table13[[#This Row],[Total Number of Purchases]]*100</f>
        <v>7.6923076923076925</v>
      </c>
      <c r="AK1740">
        <f>6-ROUNDUP(_xlfn.PERCENTRANK.INC(Table13[Recency],Table13[[#This Row],[Recency]])*5, 0)</f>
        <v>1</v>
      </c>
      <c r="AL1740" s="15">
        <f>ROUNDUP(_xlfn.PERCENTRANK.INC(Table13[Total Number of Purchases],Table13[[#This Row],[Total Number of Purchases]])*5,0)</f>
        <v>3</v>
      </c>
      <c r="AM1740" s="15">
        <f>ROUNDUP(_xlfn.PERCENTRANK.INC(Table13[Total Spend],Table13[[#This Row],[Total Spend]])*5,0)</f>
        <v>5</v>
      </c>
      <c r="AN1740" s="15" t="str">
        <f>Table13[[#This Row],[Recency Score]]&amp;Table13[[#This Row],[Frequency Score]]&amp;Table13[[#This Row],[Monetary Score]]</f>
        <v>135</v>
      </c>
      <c r="AO1740" s="15" t="str">
        <f>IF(AN1740="555","Champions",
IF(AND(LEFT(AN1740,1)="5", MID(AN1740,2,1)&gt;="3"),"Loyal Customers",
IF(MID(AN1740,2,1)="5","Frequent Buyers",
IF(RIGHT(AN1740,1)="5","Big Spenders",
IF(LEFT(AN1740,1)="4","Potential Loyalists",
IF(LEFT(AN1740,1)="3","Needs Attention",
IF(LEFT(AN1740,1)="2","About to Sleep",
IF(LEFT(AN1740,1)="1","Lost",
IF(LEFT(AN1740,1)&lt;="2","At Risk","Others")))))))))</f>
        <v>Big Spenders</v>
      </c>
    </row>
    <row r="1741" spans="1:41" x14ac:dyDescent="0.3">
      <c r="A1741">
        <v>2909</v>
      </c>
      <c r="B1741">
        <v>1974</v>
      </c>
      <c r="C1741" t="s">
        <v>37</v>
      </c>
      <c r="D1741" t="s">
        <v>33</v>
      </c>
      <c r="E1741">
        <v>78128</v>
      </c>
      <c r="F1741">
        <v>0</v>
      </c>
      <c r="G1741">
        <v>1</v>
      </c>
      <c r="H1741" s="1">
        <v>41689</v>
      </c>
      <c r="I1741">
        <v>89</v>
      </c>
      <c r="J1741">
        <v>934</v>
      </c>
      <c r="K1741">
        <v>24</v>
      </c>
      <c r="L1741">
        <v>230</v>
      </c>
      <c r="M1741">
        <v>16</v>
      </c>
      <c r="N1741">
        <v>24</v>
      </c>
      <c r="O1741">
        <v>36</v>
      </c>
      <c r="P1741">
        <v>2</v>
      </c>
      <c r="Q1741">
        <v>8</v>
      </c>
      <c r="R1741">
        <v>4</v>
      </c>
      <c r="S1741">
        <v>6</v>
      </c>
      <c r="T1741">
        <v>3</v>
      </c>
      <c r="U1741">
        <v>0</v>
      </c>
      <c r="V1741">
        <v>0</v>
      </c>
      <c r="W1741">
        <v>0</v>
      </c>
      <c r="X1741">
        <v>1</v>
      </c>
      <c r="Y1741">
        <v>1</v>
      </c>
      <c r="Z1741">
        <v>0</v>
      </c>
      <c r="AA1741">
        <v>0</v>
      </c>
      <c r="AB1741" t="s">
        <v>39</v>
      </c>
      <c r="AC1741" s="13">
        <f>SUM(Table13[[#This Row],[MntWines]:[MntGoldProds]])</f>
        <v>1264</v>
      </c>
      <c r="AD1741" s="13">
        <f>AVERAGE(Table13[[#This Row],[MntWines]:[MntGoldProds]])</f>
        <v>210.66666666666666</v>
      </c>
      <c r="AG1741">
        <f>SUM(Table13[[#This Row],[NumDealsPurchases]:[NumStorePurchases]])</f>
        <v>20</v>
      </c>
      <c r="AH1741" s="14">
        <f>44232-Table13[[#This Row],[Dt_Customer]]</f>
        <v>2543</v>
      </c>
      <c r="AJ1741" s="13">
        <f>Table13[[#This Row],[NumDealsPurchases]]/Table13[[#This Row],[Total Number of Purchases]]*100</f>
        <v>10</v>
      </c>
      <c r="AK1741">
        <f>6-ROUNDUP(_xlfn.PERCENTRANK.INC(Table13[Recency],Table13[[#This Row],[Recency]])*5, 0)</f>
        <v>1</v>
      </c>
      <c r="AL1741" s="15">
        <f>ROUNDUP(_xlfn.PERCENTRANK.INC(Table13[Total Number of Purchases],Table13[[#This Row],[Total Number of Purchases]])*5,0)</f>
        <v>4</v>
      </c>
      <c r="AM1741" s="15">
        <f>ROUNDUP(_xlfn.PERCENTRANK.INC(Table13[Total Spend],Table13[[#This Row],[Total Spend]])*5,0)</f>
        <v>5</v>
      </c>
      <c r="AN1741" s="15" t="str">
        <f>Table13[[#This Row],[Recency Score]]&amp;Table13[[#This Row],[Frequency Score]]&amp;Table13[[#This Row],[Monetary Score]]</f>
        <v>145</v>
      </c>
      <c r="AO1741" s="15" t="str">
        <f>IF(AN1741="555","Champions",
IF(AND(LEFT(AN1741,1)="5", MID(AN1741,2,1)&gt;="3"),"Loyal Customers",
IF(MID(AN1741,2,1)="5","Frequent Buyers",
IF(RIGHT(AN1741,1)="5","Big Spenders",
IF(LEFT(AN1741,1)="4","Potential Loyalists",
IF(LEFT(AN1741,1)="3","Needs Attention",
IF(LEFT(AN1741,1)="2","About to Sleep",
IF(LEFT(AN1741,1)="1","Lost",
IF(LEFT(AN1741,1)&lt;="2","At Risk","Others")))))))))</f>
        <v>Big Spenders</v>
      </c>
    </row>
    <row r="1742" spans="1:41" x14ac:dyDescent="0.3">
      <c r="A1742">
        <v>4248</v>
      </c>
      <c r="B1742">
        <v>1960</v>
      </c>
      <c r="C1742" t="s">
        <v>41</v>
      </c>
      <c r="D1742" t="s">
        <v>31</v>
      </c>
      <c r="E1742">
        <v>98777</v>
      </c>
      <c r="F1742">
        <v>0</v>
      </c>
      <c r="G1742">
        <v>0</v>
      </c>
      <c r="H1742" s="1">
        <v>41687</v>
      </c>
      <c r="I1742">
        <v>23</v>
      </c>
      <c r="J1742">
        <v>1000</v>
      </c>
      <c r="K1742">
        <v>19</v>
      </c>
      <c r="L1742">
        <v>711</v>
      </c>
      <c r="M1742">
        <v>125</v>
      </c>
      <c r="N1742">
        <v>115</v>
      </c>
      <c r="O1742">
        <v>38</v>
      </c>
      <c r="P1742">
        <v>0</v>
      </c>
      <c r="Q1742">
        <v>4</v>
      </c>
      <c r="R1742">
        <v>6</v>
      </c>
      <c r="S1742">
        <v>9</v>
      </c>
      <c r="T1742">
        <v>1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0</v>
      </c>
      <c r="AB1742" t="s">
        <v>30</v>
      </c>
      <c r="AC1742" s="13">
        <f>SUM(Table13[[#This Row],[MntWines]:[MntGoldProds]])</f>
        <v>2008</v>
      </c>
      <c r="AD1742" s="13">
        <f>AVERAGE(Table13[[#This Row],[MntWines]:[MntGoldProds]])</f>
        <v>334.66666666666669</v>
      </c>
      <c r="AG1742">
        <f>SUM(Table13[[#This Row],[NumDealsPurchases]:[NumStorePurchases]])</f>
        <v>19</v>
      </c>
      <c r="AH1742" s="14">
        <f>44232-Table13[[#This Row],[Dt_Customer]]</f>
        <v>2545</v>
      </c>
      <c r="AJ1742" s="13">
        <f>Table13[[#This Row],[NumDealsPurchases]]/Table13[[#This Row],[Total Number of Purchases]]*100</f>
        <v>0</v>
      </c>
      <c r="AK1742">
        <f>6-ROUNDUP(_xlfn.PERCENTRANK.INC(Table13[Recency],Table13[[#This Row],[Recency]])*5, 0)</f>
        <v>4</v>
      </c>
      <c r="AL1742" s="15">
        <f>ROUNDUP(_xlfn.PERCENTRANK.INC(Table13[Total Number of Purchases],Table13[[#This Row],[Total Number of Purchases]])*5,0)</f>
        <v>4</v>
      </c>
      <c r="AM1742" s="15">
        <f>ROUNDUP(_xlfn.PERCENTRANK.INC(Table13[Total Spend],Table13[[#This Row],[Total Spend]])*5,0)</f>
        <v>5</v>
      </c>
      <c r="AN1742" s="15" t="str">
        <f>Table13[[#This Row],[Recency Score]]&amp;Table13[[#This Row],[Frequency Score]]&amp;Table13[[#This Row],[Monetary Score]]</f>
        <v>445</v>
      </c>
      <c r="AO1742" s="15" t="str">
        <f>IF(AN1742="555","Champions",
IF(AND(LEFT(AN1742,1)="5", MID(AN1742,2,1)&gt;="3"),"Loyal Customers",
IF(MID(AN1742,2,1)="5","Frequent Buyers",
IF(RIGHT(AN1742,1)="5","Big Spenders",
IF(LEFT(AN1742,1)="4","Potential Loyalists",
IF(LEFT(AN1742,1)="3","Needs Attention",
IF(LEFT(AN1742,1)="2","About to Sleep",
IF(LEFT(AN1742,1)="1","Lost",
IF(LEFT(AN1742,1)&lt;="2","At Risk","Others")))))))))</f>
        <v>Big Spenders</v>
      </c>
    </row>
    <row r="1743" spans="1:41" x14ac:dyDescent="0.3">
      <c r="A1743">
        <v>7451</v>
      </c>
      <c r="B1743">
        <v>1960</v>
      </c>
      <c r="C1743" t="s">
        <v>41</v>
      </c>
      <c r="D1743" t="s">
        <v>31</v>
      </c>
      <c r="E1743">
        <v>98777</v>
      </c>
      <c r="F1743">
        <v>0</v>
      </c>
      <c r="G1743">
        <v>0</v>
      </c>
      <c r="H1743" s="1">
        <v>41687</v>
      </c>
      <c r="I1743">
        <v>23</v>
      </c>
      <c r="J1743">
        <v>1000</v>
      </c>
      <c r="K1743">
        <v>19</v>
      </c>
      <c r="L1743">
        <v>711</v>
      </c>
      <c r="M1743">
        <v>125</v>
      </c>
      <c r="N1743">
        <v>115</v>
      </c>
      <c r="O1743">
        <v>38</v>
      </c>
      <c r="P1743">
        <v>0</v>
      </c>
      <c r="Q1743">
        <v>4</v>
      </c>
      <c r="R1743">
        <v>6</v>
      </c>
      <c r="S1743">
        <v>9</v>
      </c>
      <c r="T1743">
        <v>1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0</v>
      </c>
      <c r="AA1743">
        <v>0</v>
      </c>
      <c r="AB1743" t="s">
        <v>30</v>
      </c>
      <c r="AC1743" s="13">
        <f>SUM(Table13[[#This Row],[MntWines]:[MntGoldProds]])</f>
        <v>2008</v>
      </c>
      <c r="AD1743" s="13">
        <f>AVERAGE(Table13[[#This Row],[MntWines]:[MntGoldProds]])</f>
        <v>334.66666666666669</v>
      </c>
      <c r="AG1743">
        <f>SUM(Table13[[#This Row],[NumDealsPurchases]:[NumStorePurchases]])</f>
        <v>19</v>
      </c>
      <c r="AH1743" s="14">
        <f>44232-Table13[[#This Row],[Dt_Customer]]</f>
        <v>2545</v>
      </c>
      <c r="AJ1743" s="13">
        <f>Table13[[#This Row],[NumDealsPurchases]]/Table13[[#This Row],[Total Number of Purchases]]*100</f>
        <v>0</v>
      </c>
      <c r="AK1743">
        <f>6-ROUNDUP(_xlfn.PERCENTRANK.INC(Table13[Recency],Table13[[#This Row],[Recency]])*5, 0)</f>
        <v>4</v>
      </c>
      <c r="AL1743" s="15">
        <f>ROUNDUP(_xlfn.PERCENTRANK.INC(Table13[Total Number of Purchases],Table13[[#This Row],[Total Number of Purchases]])*5,0)</f>
        <v>4</v>
      </c>
      <c r="AM1743" s="15">
        <f>ROUNDUP(_xlfn.PERCENTRANK.INC(Table13[Total Spend],Table13[[#This Row],[Total Spend]])*5,0)</f>
        <v>5</v>
      </c>
      <c r="AN1743" s="15" t="str">
        <f>Table13[[#This Row],[Recency Score]]&amp;Table13[[#This Row],[Frequency Score]]&amp;Table13[[#This Row],[Monetary Score]]</f>
        <v>445</v>
      </c>
      <c r="AO1743" s="15" t="str">
        <f>IF(AN1743="555","Champions",
IF(AND(LEFT(AN1743,1)="5", MID(AN1743,2,1)&gt;="3"),"Loyal Customers",
IF(MID(AN1743,2,1)="5","Frequent Buyers",
IF(RIGHT(AN1743,1)="5","Big Spenders",
IF(LEFT(AN1743,1)="4","Potential Loyalists",
IF(LEFT(AN1743,1)="3","Needs Attention",
IF(LEFT(AN1743,1)="2","About to Sleep",
IF(LEFT(AN1743,1)="1","Lost",
IF(LEFT(AN1743,1)&lt;="2","At Risk","Others")))))))))</f>
        <v>Big Spenders</v>
      </c>
    </row>
    <row r="1744" spans="1:41" x14ac:dyDescent="0.3">
      <c r="A1744">
        <v>5350</v>
      </c>
      <c r="B1744">
        <v>1991</v>
      </c>
      <c r="C1744" t="s">
        <v>41</v>
      </c>
      <c r="D1744" t="s">
        <v>31</v>
      </c>
      <c r="E1744">
        <v>90638</v>
      </c>
      <c r="F1744">
        <v>0</v>
      </c>
      <c r="G1744">
        <v>0</v>
      </c>
      <c r="H1744" s="1">
        <v>41683</v>
      </c>
      <c r="I1744">
        <v>29</v>
      </c>
      <c r="J1744">
        <v>1156</v>
      </c>
      <c r="K1744">
        <v>120</v>
      </c>
      <c r="L1744">
        <v>915</v>
      </c>
      <c r="M1744">
        <v>94</v>
      </c>
      <c r="N1744">
        <v>144</v>
      </c>
      <c r="O1744">
        <v>96</v>
      </c>
      <c r="P1744">
        <v>1</v>
      </c>
      <c r="Q1744">
        <v>3</v>
      </c>
      <c r="R1744">
        <v>4</v>
      </c>
      <c r="S1744">
        <v>10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>
        <v>0</v>
      </c>
      <c r="AB1744" t="s">
        <v>43</v>
      </c>
      <c r="AC1744" s="13">
        <f>SUM(Table13[[#This Row],[MntWines]:[MntGoldProds]])</f>
        <v>2525</v>
      </c>
      <c r="AD1744" s="13">
        <f>AVERAGE(Table13[[#This Row],[MntWines]:[MntGoldProds]])</f>
        <v>420.83333333333331</v>
      </c>
      <c r="AG1744">
        <f>SUM(Table13[[#This Row],[NumDealsPurchases]:[NumStorePurchases]])</f>
        <v>18</v>
      </c>
      <c r="AH1744" s="14">
        <f>44232-Table13[[#This Row],[Dt_Customer]]</f>
        <v>2549</v>
      </c>
      <c r="AJ1744" s="13">
        <f>Table13[[#This Row],[NumDealsPurchases]]/Table13[[#This Row],[Total Number of Purchases]]*100</f>
        <v>5.5555555555555554</v>
      </c>
      <c r="AK1744">
        <f>6-ROUNDUP(_xlfn.PERCENTRANK.INC(Table13[Recency],Table13[[#This Row],[Recency]])*5, 0)</f>
        <v>4</v>
      </c>
      <c r="AL1744" s="15">
        <f>ROUNDUP(_xlfn.PERCENTRANK.INC(Table13[Total Number of Purchases],Table13[[#This Row],[Total Number of Purchases]])*5,0)</f>
        <v>4</v>
      </c>
      <c r="AM1744" s="15">
        <f>ROUNDUP(_xlfn.PERCENTRANK.INC(Table13[Total Spend],Table13[[#This Row],[Total Spend]])*5,0)</f>
        <v>5</v>
      </c>
      <c r="AN1744" s="15" t="str">
        <f>Table13[[#This Row],[Recency Score]]&amp;Table13[[#This Row],[Frequency Score]]&amp;Table13[[#This Row],[Monetary Score]]</f>
        <v>445</v>
      </c>
      <c r="AO1744" s="15" t="str">
        <f>IF(AN1744="555","Champions",
IF(AND(LEFT(AN1744,1)="5", MID(AN1744,2,1)&gt;="3"),"Loyal Customers",
IF(MID(AN1744,2,1)="5","Frequent Buyers",
IF(RIGHT(AN1744,1)="5","Big Spenders",
IF(LEFT(AN1744,1)="4","Potential Loyalists",
IF(LEFT(AN1744,1)="3","Needs Attention",
IF(LEFT(AN1744,1)="2","About to Sleep",
IF(LEFT(AN1744,1)="1","Lost",
IF(LEFT(AN1744,1)&lt;="2","At Risk","Others")))))))))</f>
        <v>Big Spenders</v>
      </c>
    </row>
    <row r="1745" spans="1:41" x14ac:dyDescent="0.3">
      <c r="A1745">
        <v>5735</v>
      </c>
      <c r="B1745">
        <v>1991</v>
      </c>
      <c r="C1745" t="s">
        <v>41</v>
      </c>
      <c r="D1745" t="s">
        <v>31</v>
      </c>
      <c r="E1745">
        <v>90638</v>
      </c>
      <c r="F1745">
        <v>0</v>
      </c>
      <c r="G1745">
        <v>0</v>
      </c>
      <c r="H1745" s="1">
        <v>41683</v>
      </c>
      <c r="I1745">
        <v>29</v>
      </c>
      <c r="J1745">
        <v>1156</v>
      </c>
      <c r="K1745">
        <v>120</v>
      </c>
      <c r="L1745">
        <v>915</v>
      </c>
      <c r="M1745">
        <v>94</v>
      </c>
      <c r="N1745">
        <v>144</v>
      </c>
      <c r="O1745">
        <v>96</v>
      </c>
      <c r="P1745">
        <v>1</v>
      </c>
      <c r="Q1745">
        <v>3</v>
      </c>
      <c r="R1745">
        <v>4</v>
      </c>
      <c r="S1745">
        <v>10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 t="s">
        <v>30</v>
      </c>
      <c r="AC1745" s="13">
        <f>SUM(Table13[[#This Row],[MntWines]:[MntGoldProds]])</f>
        <v>2525</v>
      </c>
      <c r="AD1745" s="13">
        <f>AVERAGE(Table13[[#This Row],[MntWines]:[MntGoldProds]])</f>
        <v>420.83333333333331</v>
      </c>
      <c r="AG1745">
        <f>SUM(Table13[[#This Row],[NumDealsPurchases]:[NumStorePurchases]])</f>
        <v>18</v>
      </c>
      <c r="AH1745" s="14">
        <f>44232-Table13[[#This Row],[Dt_Customer]]</f>
        <v>2549</v>
      </c>
      <c r="AJ1745" s="13">
        <f>Table13[[#This Row],[NumDealsPurchases]]/Table13[[#This Row],[Total Number of Purchases]]*100</f>
        <v>5.5555555555555554</v>
      </c>
      <c r="AK1745">
        <f>6-ROUNDUP(_xlfn.PERCENTRANK.INC(Table13[Recency],Table13[[#This Row],[Recency]])*5, 0)</f>
        <v>4</v>
      </c>
      <c r="AL1745" s="15">
        <f>ROUNDUP(_xlfn.PERCENTRANK.INC(Table13[Total Number of Purchases],Table13[[#This Row],[Total Number of Purchases]])*5,0)</f>
        <v>4</v>
      </c>
      <c r="AM1745" s="15">
        <f>ROUNDUP(_xlfn.PERCENTRANK.INC(Table13[Total Spend],Table13[[#This Row],[Total Spend]])*5,0)</f>
        <v>5</v>
      </c>
      <c r="AN1745" s="15" t="str">
        <f>Table13[[#This Row],[Recency Score]]&amp;Table13[[#This Row],[Frequency Score]]&amp;Table13[[#This Row],[Monetary Score]]</f>
        <v>445</v>
      </c>
      <c r="AO1745" s="15" t="str">
        <f>IF(AN1745="555","Champions",
IF(AND(LEFT(AN1745,1)="5", MID(AN1745,2,1)&gt;="3"),"Loyal Customers",
IF(MID(AN1745,2,1)="5","Frequent Buyers",
IF(RIGHT(AN1745,1)="5","Big Spenders",
IF(LEFT(AN1745,1)="4","Potential Loyalists",
IF(LEFT(AN1745,1)="3","Needs Attention",
IF(LEFT(AN1745,1)="2","About to Sleep",
IF(LEFT(AN1745,1)="1","Lost",
IF(LEFT(AN1745,1)&lt;="2","At Risk","Others")))))))))</f>
        <v>Big Spenders</v>
      </c>
    </row>
    <row r="1746" spans="1:41" x14ac:dyDescent="0.3">
      <c r="A1746">
        <v>3334</v>
      </c>
      <c r="B1746">
        <v>1951</v>
      </c>
      <c r="C1746" t="s">
        <v>28</v>
      </c>
      <c r="D1746" t="s">
        <v>33</v>
      </c>
      <c r="E1746">
        <v>94642</v>
      </c>
      <c r="F1746">
        <v>0</v>
      </c>
      <c r="G1746">
        <v>0</v>
      </c>
      <c r="H1746" s="1">
        <v>41682</v>
      </c>
      <c r="I1746">
        <v>35</v>
      </c>
      <c r="J1746">
        <v>879</v>
      </c>
      <c r="K1746">
        <v>143</v>
      </c>
      <c r="L1746">
        <v>797</v>
      </c>
      <c r="M1746">
        <v>106</v>
      </c>
      <c r="N1746">
        <v>143</v>
      </c>
      <c r="O1746">
        <v>143</v>
      </c>
      <c r="P1746">
        <v>0</v>
      </c>
      <c r="Q1746">
        <v>5</v>
      </c>
      <c r="R1746">
        <v>7</v>
      </c>
      <c r="S1746">
        <v>9</v>
      </c>
      <c r="T1746">
        <v>1</v>
      </c>
      <c r="U1746">
        <v>1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 t="s">
        <v>30</v>
      </c>
      <c r="AC1746" s="13">
        <f>SUM(Table13[[#This Row],[MntWines]:[MntGoldProds]])</f>
        <v>2211</v>
      </c>
      <c r="AD1746" s="13">
        <f>AVERAGE(Table13[[#This Row],[MntWines]:[MntGoldProds]])</f>
        <v>368.5</v>
      </c>
      <c r="AG1746">
        <f>SUM(Table13[[#This Row],[NumDealsPurchases]:[NumStorePurchases]])</f>
        <v>21</v>
      </c>
      <c r="AH1746" s="14">
        <f>44232-Table13[[#This Row],[Dt_Customer]]</f>
        <v>2550</v>
      </c>
      <c r="AJ1746" s="13">
        <f>Table13[[#This Row],[NumDealsPurchases]]/Table13[[#This Row],[Total Number of Purchases]]*100</f>
        <v>0</v>
      </c>
      <c r="AK1746">
        <f>6-ROUNDUP(_xlfn.PERCENTRANK.INC(Table13[Recency],Table13[[#This Row],[Recency]])*5, 0)</f>
        <v>4</v>
      </c>
      <c r="AL1746" s="15">
        <f>ROUNDUP(_xlfn.PERCENTRANK.INC(Table13[Total Number of Purchases],Table13[[#This Row],[Total Number of Purchases]])*5,0)</f>
        <v>4</v>
      </c>
      <c r="AM1746" s="15">
        <f>ROUNDUP(_xlfn.PERCENTRANK.INC(Table13[Total Spend],Table13[[#This Row],[Total Spend]])*5,0)</f>
        <v>5</v>
      </c>
      <c r="AN1746" s="15" t="str">
        <f>Table13[[#This Row],[Recency Score]]&amp;Table13[[#This Row],[Frequency Score]]&amp;Table13[[#This Row],[Monetary Score]]</f>
        <v>445</v>
      </c>
      <c r="AO1746" s="15" t="str">
        <f>IF(AN1746="555","Champions",
IF(AND(LEFT(AN1746,1)="5", MID(AN1746,2,1)&gt;="3"),"Loyal Customers",
IF(MID(AN1746,2,1)="5","Frequent Buyers",
IF(RIGHT(AN1746,1)="5","Big Spenders",
IF(LEFT(AN1746,1)="4","Potential Loyalists",
IF(LEFT(AN1746,1)="3","Needs Attention",
IF(LEFT(AN1746,1)="2","About to Sleep",
IF(LEFT(AN1746,1)="1","Lost",
IF(LEFT(AN1746,1)&lt;="2","At Risk","Others")))))))))</f>
        <v>Big Spenders</v>
      </c>
    </row>
    <row r="1747" spans="1:41" x14ac:dyDescent="0.3">
      <c r="A1747">
        <v>6384</v>
      </c>
      <c r="B1747">
        <v>1978</v>
      </c>
      <c r="C1747" t="s">
        <v>28</v>
      </c>
      <c r="D1747" t="s">
        <v>29</v>
      </c>
      <c r="E1747">
        <v>71022</v>
      </c>
      <c r="F1747">
        <v>0</v>
      </c>
      <c r="G1747">
        <v>1</v>
      </c>
      <c r="H1747" s="1">
        <v>41681</v>
      </c>
      <c r="I1747">
        <v>30</v>
      </c>
      <c r="J1747">
        <v>909</v>
      </c>
      <c r="K1747">
        <v>12</v>
      </c>
      <c r="L1747">
        <v>278</v>
      </c>
      <c r="M1747">
        <v>0</v>
      </c>
      <c r="N1747">
        <v>12</v>
      </c>
      <c r="O1747">
        <v>242</v>
      </c>
      <c r="P1747">
        <v>3</v>
      </c>
      <c r="Q1747">
        <v>5</v>
      </c>
      <c r="R1747">
        <v>2</v>
      </c>
      <c r="S1747">
        <v>11</v>
      </c>
      <c r="T1747">
        <v>8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 t="s">
        <v>34</v>
      </c>
      <c r="AC1747" s="13">
        <f>SUM(Table13[[#This Row],[MntWines]:[MntGoldProds]])</f>
        <v>1453</v>
      </c>
      <c r="AD1747" s="13">
        <f>AVERAGE(Table13[[#This Row],[MntWines]:[MntGoldProds]])</f>
        <v>242.16666666666666</v>
      </c>
      <c r="AG1747">
        <f>SUM(Table13[[#This Row],[NumDealsPurchases]:[NumStorePurchases]])</f>
        <v>21</v>
      </c>
      <c r="AH1747" s="14">
        <f>44232-Table13[[#This Row],[Dt_Customer]]</f>
        <v>2551</v>
      </c>
      <c r="AJ1747" s="13">
        <f>Table13[[#This Row],[NumDealsPurchases]]/Table13[[#This Row],[Total Number of Purchases]]*100</f>
        <v>14.285714285714285</v>
      </c>
      <c r="AK1747">
        <f>6-ROUNDUP(_xlfn.PERCENTRANK.INC(Table13[Recency],Table13[[#This Row],[Recency]])*5, 0)</f>
        <v>4</v>
      </c>
      <c r="AL1747" s="15">
        <f>ROUNDUP(_xlfn.PERCENTRANK.INC(Table13[Total Number of Purchases],Table13[[#This Row],[Total Number of Purchases]])*5,0)</f>
        <v>4</v>
      </c>
      <c r="AM1747" s="15">
        <f>ROUNDUP(_xlfn.PERCENTRANK.INC(Table13[Total Spend],Table13[[#This Row],[Total Spend]])*5,0)</f>
        <v>5</v>
      </c>
      <c r="AN1747" s="15" t="str">
        <f>Table13[[#This Row],[Recency Score]]&amp;Table13[[#This Row],[Frequency Score]]&amp;Table13[[#This Row],[Monetary Score]]</f>
        <v>445</v>
      </c>
      <c r="AO1747" s="15" t="str">
        <f>IF(AN1747="555","Champions",
IF(AND(LEFT(AN1747,1)="5", MID(AN1747,2,1)&gt;="3"),"Loyal Customers",
IF(MID(AN1747,2,1)="5","Frequent Buyers",
IF(RIGHT(AN1747,1)="5","Big Spenders",
IF(LEFT(AN1747,1)="4","Potential Loyalists",
IF(LEFT(AN1747,1)="3","Needs Attention",
IF(LEFT(AN1747,1)="2","About to Sleep",
IF(LEFT(AN1747,1)="1","Lost",
IF(LEFT(AN1747,1)&lt;="2","At Risk","Others")))))))))</f>
        <v>Big Spenders</v>
      </c>
    </row>
    <row r="1748" spans="1:41" x14ac:dyDescent="0.3">
      <c r="A1748">
        <v>1139</v>
      </c>
      <c r="B1748">
        <v>1984</v>
      </c>
      <c r="C1748" t="s">
        <v>37</v>
      </c>
      <c r="D1748" t="s">
        <v>33</v>
      </c>
      <c r="E1748">
        <v>73356</v>
      </c>
      <c r="F1748">
        <v>0</v>
      </c>
      <c r="G1748">
        <v>0</v>
      </c>
      <c r="H1748" s="1">
        <v>41676</v>
      </c>
      <c r="I1748">
        <v>56</v>
      </c>
      <c r="J1748">
        <v>1050</v>
      </c>
      <c r="K1748">
        <v>14</v>
      </c>
      <c r="L1748">
        <v>322</v>
      </c>
      <c r="M1748">
        <v>0</v>
      </c>
      <c r="N1748">
        <v>14</v>
      </c>
      <c r="O1748">
        <v>112</v>
      </c>
      <c r="P1748">
        <v>1</v>
      </c>
      <c r="Q1748">
        <v>5</v>
      </c>
      <c r="R1748">
        <v>11</v>
      </c>
      <c r="S1748">
        <v>5</v>
      </c>
      <c r="T1748">
        <v>2</v>
      </c>
      <c r="U1748">
        <v>1</v>
      </c>
      <c r="V1748">
        <v>0</v>
      </c>
      <c r="W1748">
        <v>1</v>
      </c>
      <c r="X1748">
        <v>0</v>
      </c>
      <c r="Y1748">
        <v>1</v>
      </c>
      <c r="Z1748">
        <v>1</v>
      </c>
      <c r="AA1748">
        <v>0</v>
      </c>
      <c r="AB1748" t="s">
        <v>30</v>
      </c>
      <c r="AC1748" s="13">
        <f>SUM(Table13[[#This Row],[MntWines]:[MntGoldProds]])</f>
        <v>1512</v>
      </c>
      <c r="AD1748" s="13">
        <f>AVERAGE(Table13[[#This Row],[MntWines]:[MntGoldProds]])</f>
        <v>252</v>
      </c>
      <c r="AG1748">
        <f>SUM(Table13[[#This Row],[NumDealsPurchases]:[NumStorePurchases]])</f>
        <v>22</v>
      </c>
      <c r="AH1748" s="14">
        <f>44232-Table13[[#This Row],[Dt_Customer]]</f>
        <v>2556</v>
      </c>
      <c r="AJ1748" s="13">
        <f>Table13[[#This Row],[NumDealsPurchases]]/Table13[[#This Row],[Total Number of Purchases]]*100</f>
        <v>4.5454545454545459</v>
      </c>
      <c r="AK1748">
        <f>6-ROUNDUP(_xlfn.PERCENTRANK.INC(Table13[Recency],Table13[[#This Row],[Recency]])*5, 0)</f>
        <v>3</v>
      </c>
      <c r="AL1748" s="15">
        <f>ROUNDUP(_xlfn.PERCENTRANK.INC(Table13[Total Number of Purchases],Table13[[#This Row],[Total Number of Purchases]])*5,0)</f>
        <v>4</v>
      </c>
      <c r="AM1748" s="15">
        <f>ROUNDUP(_xlfn.PERCENTRANK.INC(Table13[Total Spend],Table13[[#This Row],[Total Spend]])*5,0)</f>
        <v>5</v>
      </c>
      <c r="AN1748" s="15" t="str">
        <f>Table13[[#This Row],[Recency Score]]&amp;Table13[[#This Row],[Frequency Score]]&amp;Table13[[#This Row],[Monetary Score]]</f>
        <v>345</v>
      </c>
      <c r="AO1748" s="15" t="str">
        <f>IF(AN1748="555","Champions",
IF(AND(LEFT(AN1748,1)="5", MID(AN1748,2,1)&gt;="3"),"Loyal Customers",
IF(MID(AN1748,2,1)="5","Frequent Buyers",
IF(RIGHT(AN1748,1)="5","Big Spenders",
IF(LEFT(AN1748,1)="4","Potential Loyalists",
IF(LEFT(AN1748,1)="3","Needs Attention",
IF(LEFT(AN1748,1)="2","About to Sleep",
IF(LEFT(AN1748,1)="1","Lost",
IF(LEFT(AN1748,1)&lt;="2","At Risk","Others")))))))))</f>
        <v>Big Spenders</v>
      </c>
    </row>
    <row r="1749" spans="1:41" x14ac:dyDescent="0.3">
      <c r="A1749">
        <v>7861</v>
      </c>
      <c r="B1749">
        <v>1952</v>
      </c>
      <c r="C1749" t="s">
        <v>41</v>
      </c>
      <c r="D1749" t="s">
        <v>33</v>
      </c>
      <c r="E1749">
        <v>77027</v>
      </c>
      <c r="F1749">
        <v>0</v>
      </c>
      <c r="G1749">
        <v>1</v>
      </c>
      <c r="H1749" s="1">
        <v>41675</v>
      </c>
      <c r="I1749">
        <v>23</v>
      </c>
      <c r="J1749">
        <v>820</v>
      </c>
      <c r="K1749">
        <v>57</v>
      </c>
      <c r="L1749">
        <v>242</v>
      </c>
      <c r="M1749">
        <v>45</v>
      </c>
      <c r="N1749">
        <v>0</v>
      </c>
      <c r="O1749">
        <v>11</v>
      </c>
      <c r="P1749">
        <v>2</v>
      </c>
      <c r="Q1749">
        <v>8</v>
      </c>
      <c r="R1749">
        <v>3</v>
      </c>
      <c r="S1749">
        <v>6</v>
      </c>
      <c r="T1749">
        <v>4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 t="s">
        <v>30</v>
      </c>
      <c r="AC1749" s="13">
        <f>SUM(Table13[[#This Row],[MntWines]:[MntGoldProds]])</f>
        <v>1175</v>
      </c>
      <c r="AD1749" s="13">
        <f>AVERAGE(Table13[[#This Row],[MntWines]:[MntGoldProds]])</f>
        <v>195.83333333333334</v>
      </c>
      <c r="AG1749">
        <f>SUM(Table13[[#This Row],[NumDealsPurchases]:[NumStorePurchases]])</f>
        <v>19</v>
      </c>
      <c r="AH1749" s="14">
        <f>44232-Table13[[#This Row],[Dt_Customer]]</f>
        <v>2557</v>
      </c>
      <c r="AJ1749" s="13">
        <f>Table13[[#This Row],[NumDealsPurchases]]/Table13[[#This Row],[Total Number of Purchases]]*100</f>
        <v>10.526315789473683</v>
      </c>
      <c r="AK1749">
        <f>6-ROUNDUP(_xlfn.PERCENTRANK.INC(Table13[Recency],Table13[[#This Row],[Recency]])*5, 0)</f>
        <v>4</v>
      </c>
      <c r="AL1749" s="15">
        <f>ROUNDUP(_xlfn.PERCENTRANK.INC(Table13[Total Number of Purchases],Table13[[#This Row],[Total Number of Purchases]])*5,0)</f>
        <v>4</v>
      </c>
      <c r="AM1749" s="15">
        <f>ROUNDUP(_xlfn.PERCENTRANK.INC(Table13[Total Spend],Table13[[#This Row],[Total Spend]])*5,0)</f>
        <v>5</v>
      </c>
      <c r="AN1749" s="15" t="str">
        <f>Table13[[#This Row],[Recency Score]]&amp;Table13[[#This Row],[Frequency Score]]&amp;Table13[[#This Row],[Monetary Score]]</f>
        <v>445</v>
      </c>
      <c r="AO1749" s="15" t="str">
        <f>IF(AN1749="555","Champions",
IF(AND(LEFT(AN1749,1)="5", MID(AN1749,2,1)&gt;="3"),"Loyal Customers",
IF(MID(AN1749,2,1)="5","Frequent Buyers",
IF(RIGHT(AN1749,1)="5","Big Spenders",
IF(LEFT(AN1749,1)="4","Potential Loyalists",
IF(LEFT(AN1749,1)="3","Needs Attention",
IF(LEFT(AN1749,1)="2","About to Sleep",
IF(LEFT(AN1749,1)="1","Lost",
IF(LEFT(AN1749,1)&lt;="2","At Risk","Others")))))))))</f>
        <v>Big Spenders</v>
      </c>
    </row>
    <row r="1750" spans="1:41" x14ac:dyDescent="0.3">
      <c r="A1750">
        <v>10469</v>
      </c>
      <c r="B1750">
        <v>1981</v>
      </c>
      <c r="C1750" t="s">
        <v>28</v>
      </c>
      <c r="D1750" t="s">
        <v>35</v>
      </c>
      <c r="E1750">
        <v>88325</v>
      </c>
      <c r="F1750">
        <v>0</v>
      </c>
      <c r="G1750">
        <v>0</v>
      </c>
      <c r="H1750" s="1">
        <v>41675</v>
      </c>
      <c r="I1750">
        <v>42</v>
      </c>
      <c r="J1750">
        <v>519</v>
      </c>
      <c r="K1750">
        <v>71</v>
      </c>
      <c r="L1750">
        <v>860</v>
      </c>
      <c r="M1750">
        <v>93</v>
      </c>
      <c r="N1750">
        <v>27</v>
      </c>
      <c r="O1750">
        <v>53</v>
      </c>
      <c r="P1750">
        <v>1</v>
      </c>
      <c r="Q1750">
        <v>6</v>
      </c>
      <c r="R1750">
        <v>2</v>
      </c>
      <c r="S1750">
        <v>9</v>
      </c>
      <c r="T1750">
        <v>2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 t="s">
        <v>40</v>
      </c>
      <c r="AC1750" s="13">
        <f>SUM(Table13[[#This Row],[MntWines]:[MntGoldProds]])</f>
        <v>1623</v>
      </c>
      <c r="AD1750" s="13">
        <f>AVERAGE(Table13[[#This Row],[MntWines]:[MntGoldProds]])</f>
        <v>270.5</v>
      </c>
      <c r="AG1750">
        <f>SUM(Table13[[#This Row],[NumDealsPurchases]:[NumStorePurchases]])</f>
        <v>18</v>
      </c>
      <c r="AH1750" s="14">
        <f>44232-Table13[[#This Row],[Dt_Customer]]</f>
        <v>2557</v>
      </c>
      <c r="AJ1750" s="13">
        <f>Table13[[#This Row],[NumDealsPurchases]]/Table13[[#This Row],[Total Number of Purchases]]*100</f>
        <v>5.5555555555555554</v>
      </c>
      <c r="AK1750">
        <f>6-ROUNDUP(_xlfn.PERCENTRANK.INC(Table13[Recency],Table13[[#This Row],[Recency]])*5, 0)</f>
        <v>3</v>
      </c>
      <c r="AL1750" s="15">
        <f>ROUNDUP(_xlfn.PERCENTRANK.INC(Table13[Total Number of Purchases],Table13[[#This Row],[Total Number of Purchases]])*5,0)</f>
        <v>4</v>
      </c>
      <c r="AM1750" s="15">
        <f>ROUNDUP(_xlfn.PERCENTRANK.INC(Table13[Total Spend],Table13[[#This Row],[Total Spend]])*5,0)</f>
        <v>5</v>
      </c>
      <c r="AN1750" s="15" t="str">
        <f>Table13[[#This Row],[Recency Score]]&amp;Table13[[#This Row],[Frequency Score]]&amp;Table13[[#This Row],[Monetary Score]]</f>
        <v>345</v>
      </c>
      <c r="AO1750" s="15" t="str">
        <f>IF(AN1750="555","Champions",
IF(AND(LEFT(AN1750,1)="5", MID(AN1750,2,1)&gt;="3"),"Loyal Customers",
IF(MID(AN1750,2,1)="5","Frequent Buyers",
IF(RIGHT(AN1750,1)="5","Big Spenders",
IF(LEFT(AN1750,1)="4","Potential Loyalists",
IF(LEFT(AN1750,1)="3","Needs Attention",
IF(LEFT(AN1750,1)="2","About to Sleep",
IF(LEFT(AN1750,1)="1","Lost",
IF(LEFT(AN1750,1)&lt;="2","At Risk","Others")))))))))</f>
        <v>Big Spenders</v>
      </c>
    </row>
    <row r="1751" spans="1:41" x14ac:dyDescent="0.3">
      <c r="A1751">
        <v>10981</v>
      </c>
      <c r="B1751">
        <v>1988</v>
      </c>
      <c r="C1751" t="s">
        <v>28</v>
      </c>
      <c r="D1751" t="s">
        <v>33</v>
      </c>
      <c r="E1751">
        <v>84219</v>
      </c>
      <c r="F1751">
        <v>0</v>
      </c>
      <c r="G1751">
        <v>0</v>
      </c>
      <c r="H1751" s="1">
        <v>41672</v>
      </c>
      <c r="I1751">
        <v>27</v>
      </c>
      <c r="J1751">
        <v>434</v>
      </c>
      <c r="K1751">
        <v>137</v>
      </c>
      <c r="L1751">
        <v>400</v>
      </c>
      <c r="M1751">
        <v>45</v>
      </c>
      <c r="N1751">
        <v>137</v>
      </c>
      <c r="O1751">
        <v>45</v>
      </c>
      <c r="P1751">
        <v>1</v>
      </c>
      <c r="Q1751">
        <v>3</v>
      </c>
      <c r="R1751">
        <v>4</v>
      </c>
      <c r="S1751">
        <v>10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 t="s">
        <v>43</v>
      </c>
      <c r="AC1751" s="13">
        <f>SUM(Table13[[#This Row],[MntWines]:[MntGoldProds]])</f>
        <v>1198</v>
      </c>
      <c r="AD1751" s="13">
        <f>AVERAGE(Table13[[#This Row],[MntWines]:[MntGoldProds]])</f>
        <v>199.66666666666666</v>
      </c>
      <c r="AG1751">
        <f>SUM(Table13[[#This Row],[NumDealsPurchases]:[NumStorePurchases]])</f>
        <v>18</v>
      </c>
      <c r="AH1751" s="14">
        <f>44232-Table13[[#This Row],[Dt_Customer]]</f>
        <v>2560</v>
      </c>
      <c r="AJ1751" s="13">
        <f>Table13[[#This Row],[NumDealsPurchases]]/Table13[[#This Row],[Total Number of Purchases]]*100</f>
        <v>5.5555555555555554</v>
      </c>
      <c r="AK1751">
        <f>6-ROUNDUP(_xlfn.PERCENTRANK.INC(Table13[Recency],Table13[[#This Row],[Recency]])*5, 0)</f>
        <v>4</v>
      </c>
      <c r="AL1751" s="15">
        <f>ROUNDUP(_xlfn.PERCENTRANK.INC(Table13[Total Number of Purchases],Table13[[#This Row],[Total Number of Purchases]])*5,0)</f>
        <v>4</v>
      </c>
      <c r="AM1751" s="15">
        <f>ROUNDUP(_xlfn.PERCENTRANK.INC(Table13[Total Spend],Table13[[#This Row],[Total Spend]])*5,0)</f>
        <v>5</v>
      </c>
      <c r="AN1751" s="15" t="str">
        <f>Table13[[#This Row],[Recency Score]]&amp;Table13[[#This Row],[Frequency Score]]&amp;Table13[[#This Row],[Monetary Score]]</f>
        <v>445</v>
      </c>
      <c r="AO1751" s="15" t="str">
        <f>IF(AN1751="555","Champions",
IF(AND(LEFT(AN1751,1)="5", MID(AN1751,2,1)&gt;="3"),"Loyal Customers",
IF(MID(AN1751,2,1)="5","Frequent Buyers",
IF(RIGHT(AN1751,1)="5","Big Spenders",
IF(LEFT(AN1751,1)="4","Potential Loyalists",
IF(LEFT(AN1751,1)="3","Needs Attention",
IF(LEFT(AN1751,1)="2","About to Sleep",
IF(LEFT(AN1751,1)="1","Lost",
IF(LEFT(AN1751,1)&lt;="2","At Risk","Others")))))))))</f>
        <v>Big Spenders</v>
      </c>
    </row>
    <row r="1752" spans="1:41" x14ac:dyDescent="0.3">
      <c r="A1752">
        <v>486</v>
      </c>
      <c r="B1752">
        <v>1988</v>
      </c>
      <c r="C1752" t="s">
        <v>28</v>
      </c>
      <c r="D1752" t="s">
        <v>33</v>
      </c>
      <c r="E1752">
        <v>84219</v>
      </c>
      <c r="F1752">
        <v>0</v>
      </c>
      <c r="G1752">
        <v>0</v>
      </c>
      <c r="H1752" s="1">
        <v>41672</v>
      </c>
      <c r="I1752">
        <v>27</v>
      </c>
      <c r="J1752">
        <v>434</v>
      </c>
      <c r="K1752">
        <v>137</v>
      </c>
      <c r="L1752">
        <v>400</v>
      </c>
      <c r="M1752">
        <v>45</v>
      </c>
      <c r="N1752">
        <v>137</v>
      </c>
      <c r="O1752">
        <v>45</v>
      </c>
      <c r="P1752">
        <v>1</v>
      </c>
      <c r="Q1752">
        <v>3</v>
      </c>
      <c r="R1752">
        <v>4</v>
      </c>
      <c r="S1752">
        <v>10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 t="s">
        <v>32</v>
      </c>
      <c r="AC1752" s="13">
        <f>SUM(Table13[[#This Row],[MntWines]:[MntGoldProds]])</f>
        <v>1198</v>
      </c>
      <c r="AD1752" s="13">
        <f>AVERAGE(Table13[[#This Row],[MntWines]:[MntGoldProds]])</f>
        <v>199.66666666666666</v>
      </c>
      <c r="AG1752">
        <f>SUM(Table13[[#This Row],[NumDealsPurchases]:[NumStorePurchases]])</f>
        <v>18</v>
      </c>
      <c r="AH1752" s="14">
        <f>44232-Table13[[#This Row],[Dt_Customer]]</f>
        <v>2560</v>
      </c>
      <c r="AJ1752" s="13">
        <f>Table13[[#This Row],[NumDealsPurchases]]/Table13[[#This Row],[Total Number of Purchases]]*100</f>
        <v>5.5555555555555554</v>
      </c>
      <c r="AK1752">
        <f>6-ROUNDUP(_xlfn.PERCENTRANK.INC(Table13[Recency],Table13[[#This Row],[Recency]])*5, 0)</f>
        <v>4</v>
      </c>
      <c r="AL1752" s="15">
        <f>ROUNDUP(_xlfn.PERCENTRANK.INC(Table13[Total Number of Purchases],Table13[[#This Row],[Total Number of Purchases]])*5,0)</f>
        <v>4</v>
      </c>
      <c r="AM1752" s="15">
        <f>ROUNDUP(_xlfn.PERCENTRANK.INC(Table13[Total Spend],Table13[[#This Row],[Total Spend]])*5,0)</f>
        <v>5</v>
      </c>
      <c r="AN1752" s="15" t="str">
        <f>Table13[[#This Row],[Recency Score]]&amp;Table13[[#This Row],[Frequency Score]]&amp;Table13[[#This Row],[Monetary Score]]</f>
        <v>445</v>
      </c>
      <c r="AO1752" s="15" t="str">
        <f>IF(AN1752="555","Champions",
IF(AND(LEFT(AN1752,1)="5", MID(AN1752,2,1)&gt;="3"),"Loyal Customers",
IF(MID(AN1752,2,1)="5","Frequent Buyers",
IF(RIGHT(AN1752,1)="5","Big Spenders",
IF(LEFT(AN1752,1)="4","Potential Loyalists",
IF(LEFT(AN1752,1)="3","Needs Attention",
IF(LEFT(AN1752,1)="2","About to Sleep",
IF(LEFT(AN1752,1)="1","Lost",
IF(LEFT(AN1752,1)&lt;="2","At Risk","Others")))))))))</f>
        <v>Big Spenders</v>
      </c>
    </row>
    <row r="1753" spans="1:41" x14ac:dyDescent="0.3">
      <c r="A1753">
        <v>7270</v>
      </c>
      <c r="B1753">
        <v>1981</v>
      </c>
      <c r="C1753" t="s">
        <v>28</v>
      </c>
      <c r="D1753" t="s">
        <v>29</v>
      </c>
      <c r="E1753">
        <v>56981</v>
      </c>
      <c r="F1753">
        <v>0</v>
      </c>
      <c r="G1753">
        <v>0</v>
      </c>
      <c r="H1753" s="1">
        <v>41664</v>
      </c>
      <c r="I1753">
        <v>91</v>
      </c>
      <c r="J1753">
        <v>908</v>
      </c>
      <c r="K1753">
        <v>48</v>
      </c>
      <c r="L1753">
        <v>217</v>
      </c>
      <c r="M1753">
        <v>32</v>
      </c>
      <c r="N1753">
        <v>12</v>
      </c>
      <c r="O1753">
        <v>24</v>
      </c>
      <c r="P1753">
        <v>1</v>
      </c>
      <c r="Q1753">
        <v>2</v>
      </c>
      <c r="R1753">
        <v>3</v>
      </c>
      <c r="S1753">
        <v>13</v>
      </c>
      <c r="T1753">
        <v>6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 t="s">
        <v>43</v>
      </c>
      <c r="AC1753" s="13">
        <f>SUM(Table13[[#This Row],[MntWines]:[MntGoldProds]])</f>
        <v>1241</v>
      </c>
      <c r="AD1753" s="13">
        <f>AVERAGE(Table13[[#This Row],[MntWines]:[MntGoldProds]])</f>
        <v>206.83333333333334</v>
      </c>
      <c r="AG1753">
        <f>SUM(Table13[[#This Row],[NumDealsPurchases]:[NumStorePurchases]])</f>
        <v>19</v>
      </c>
      <c r="AH1753" s="14">
        <f>44232-Table13[[#This Row],[Dt_Customer]]</f>
        <v>2568</v>
      </c>
      <c r="AJ1753" s="13">
        <f>Table13[[#This Row],[NumDealsPurchases]]/Table13[[#This Row],[Total Number of Purchases]]*100</f>
        <v>5.2631578947368416</v>
      </c>
      <c r="AK1753">
        <f>6-ROUNDUP(_xlfn.PERCENTRANK.INC(Table13[Recency],Table13[[#This Row],[Recency]])*5, 0)</f>
        <v>1</v>
      </c>
      <c r="AL1753" s="15">
        <f>ROUNDUP(_xlfn.PERCENTRANK.INC(Table13[Total Number of Purchases],Table13[[#This Row],[Total Number of Purchases]])*5,0)</f>
        <v>4</v>
      </c>
      <c r="AM1753" s="15">
        <f>ROUNDUP(_xlfn.PERCENTRANK.INC(Table13[Total Spend],Table13[[#This Row],[Total Spend]])*5,0)</f>
        <v>5</v>
      </c>
      <c r="AN1753" s="15" t="str">
        <f>Table13[[#This Row],[Recency Score]]&amp;Table13[[#This Row],[Frequency Score]]&amp;Table13[[#This Row],[Monetary Score]]</f>
        <v>145</v>
      </c>
      <c r="AO1753" s="15" t="str">
        <f>IF(AN1753="555","Champions",
IF(AND(LEFT(AN1753,1)="5", MID(AN1753,2,1)&gt;="3"),"Loyal Customers",
IF(MID(AN1753,2,1)="5","Frequent Buyers",
IF(RIGHT(AN1753,1)="5","Big Spenders",
IF(LEFT(AN1753,1)="4","Potential Loyalists",
IF(LEFT(AN1753,1)="3","Needs Attention",
IF(LEFT(AN1753,1)="2","About to Sleep",
IF(LEFT(AN1753,1)="1","Lost",
IF(LEFT(AN1753,1)&lt;="2","At Risk","Others")))))))))</f>
        <v>Big Spenders</v>
      </c>
    </row>
    <row r="1754" spans="1:41" x14ac:dyDescent="0.3">
      <c r="A1754">
        <v>1592</v>
      </c>
      <c r="B1754">
        <v>1970</v>
      </c>
      <c r="C1754" t="s">
        <v>28</v>
      </c>
      <c r="D1754" t="s">
        <v>33</v>
      </c>
      <c r="E1754">
        <v>90765</v>
      </c>
      <c r="F1754">
        <v>0</v>
      </c>
      <c r="G1754">
        <v>0</v>
      </c>
      <c r="H1754" s="1">
        <v>41663</v>
      </c>
      <c r="I1754">
        <v>25</v>
      </c>
      <c r="J1754">
        <v>547</v>
      </c>
      <c r="K1754">
        <v>99</v>
      </c>
      <c r="L1754">
        <v>812</v>
      </c>
      <c r="M1754">
        <v>151</v>
      </c>
      <c r="N1754">
        <v>82</v>
      </c>
      <c r="O1754">
        <v>33</v>
      </c>
      <c r="P1754">
        <v>0</v>
      </c>
      <c r="Q1754">
        <v>4</v>
      </c>
      <c r="R1754">
        <v>6</v>
      </c>
      <c r="S1754">
        <v>5</v>
      </c>
      <c r="T1754">
        <v>1</v>
      </c>
      <c r="U1754">
        <v>1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 t="s">
        <v>32</v>
      </c>
      <c r="AC1754" s="13">
        <f>SUM(Table13[[#This Row],[MntWines]:[MntGoldProds]])</f>
        <v>1724</v>
      </c>
      <c r="AD1754" s="13">
        <f>AVERAGE(Table13[[#This Row],[MntWines]:[MntGoldProds]])</f>
        <v>287.33333333333331</v>
      </c>
      <c r="AG1754">
        <f>SUM(Table13[[#This Row],[NumDealsPurchases]:[NumStorePurchases]])</f>
        <v>15</v>
      </c>
      <c r="AH1754" s="14">
        <f>44232-Table13[[#This Row],[Dt_Customer]]</f>
        <v>2569</v>
      </c>
      <c r="AJ1754" s="13">
        <f>Table13[[#This Row],[NumDealsPurchases]]/Table13[[#This Row],[Total Number of Purchases]]*100</f>
        <v>0</v>
      </c>
      <c r="AK1754">
        <f>6-ROUNDUP(_xlfn.PERCENTRANK.INC(Table13[Recency],Table13[[#This Row],[Recency]])*5, 0)</f>
        <v>4</v>
      </c>
      <c r="AL1754" s="15">
        <f>ROUNDUP(_xlfn.PERCENTRANK.INC(Table13[Total Number of Purchases],Table13[[#This Row],[Total Number of Purchases]])*5,0)</f>
        <v>3</v>
      </c>
      <c r="AM1754" s="15">
        <f>ROUNDUP(_xlfn.PERCENTRANK.INC(Table13[Total Spend],Table13[[#This Row],[Total Spend]])*5,0)</f>
        <v>5</v>
      </c>
      <c r="AN1754" s="15" t="str">
        <f>Table13[[#This Row],[Recency Score]]&amp;Table13[[#This Row],[Frequency Score]]&amp;Table13[[#This Row],[Monetary Score]]</f>
        <v>435</v>
      </c>
      <c r="AO1754" s="15" t="str">
        <f>IF(AN1754="555","Champions",
IF(AND(LEFT(AN1754,1)="5", MID(AN1754,2,1)&gt;="3"),"Loyal Customers",
IF(MID(AN1754,2,1)="5","Frequent Buyers",
IF(RIGHT(AN1754,1)="5","Big Spenders",
IF(LEFT(AN1754,1)="4","Potential Loyalists",
IF(LEFT(AN1754,1)="3","Needs Attention",
IF(LEFT(AN1754,1)="2","About to Sleep",
IF(LEFT(AN1754,1)="1","Lost",
IF(LEFT(AN1754,1)&lt;="2","At Risk","Others")))))))))</f>
        <v>Big Spenders</v>
      </c>
    </row>
    <row r="1755" spans="1:41" x14ac:dyDescent="0.3">
      <c r="A1755">
        <v>4331</v>
      </c>
      <c r="B1755">
        <v>1978</v>
      </c>
      <c r="C1755" t="s">
        <v>41</v>
      </c>
      <c r="D1755" t="s">
        <v>35</v>
      </c>
      <c r="E1755">
        <v>85738</v>
      </c>
      <c r="F1755">
        <v>0</v>
      </c>
      <c r="G1755">
        <v>0</v>
      </c>
      <c r="H1755" s="1">
        <v>41662</v>
      </c>
      <c r="I1755">
        <v>41</v>
      </c>
      <c r="J1755">
        <v>913</v>
      </c>
      <c r="K1755">
        <v>26</v>
      </c>
      <c r="L1755">
        <v>376</v>
      </c>
      <c r="M1755">
        <v>17</v>
      </c>
      <c r="N1755">
        <v>26</v>
      </c>
      <c r="O1755">
        <v>13</v>
      </c>
      <c r="P1755">
        <v>1</v>
      </c>
      <c r="Q1755">
        <v>3</v>
      </c>
      <c r="R1755">
        <v>6</v>
      </c>
      <c r="S1755">
        <v>11</v>
      </c>
      <c r="T1755">
        <v>1</v>
      </c>
      <c r="U1755">
        <v>0</v>
      </c>
      <c r="V1755">
        <v>0</v>
      </c>
      <c r="W1755">
        <v>0</v>
      </c>
      <c r="X1755">
        <v>1</v>
      </c>
      <c r="Y1755">
        <v>1</v>
      </c>
      <c r="Z1755">
        <v>0</v>
      </c>
      <c r="AA1755">
        <v>0</v>
      </c>
      <c r="AB1755" t="s">
        <v>30</v>
      </c>
      <c r="AC1755" s="13">
        <f>SUM(Table13[[#This Row],[MntWines]:[MntGoldProds]])</f>
        <v>1371</v>
      </c>
      <c r="AD1755" s="13">
        <f>AVERAGE(Table13[[#This Row],[MntWines]:[MntGoldProds]])</f>
        <v>228.5</v>
      </c>
      <c r="AG1755">
        <f>SUM(Table13[[#This Row],[NumDealsPurchases]:[NumStorePurchases]])</f>
        <v>21</v>
      </c>
      <c r="AH1755" s="14">
        <f>44232-Table13[[#This Row],[Dt_Customer]]</f>
        <v>2570</v>
      </c>
      <c r="AJ1755" s="13">
        <f>Table13[[#This Row],[NumDealsPurchases]]/Table13[[#This Row],[Total Number of Purchases]]*100</f>
        <v>4.7619047619047619</v>
      </c>
      <c r="AK1755">
        <f>6-ROUNDUP(_xlfn.PERCENTRANK.INC(Table13[Recency],Table13[[#This Row],[Recency]])*5, 0)</f>
        <v>3</v>
      </c>
      <c r="AL1755" s="15">
        <f>ROUNDUP(_xlfn.PERCENTRANK.INC(Table13[Total Number of Purchases],Table13[[#This Row],[Total Number of Purchases]])*5,0)</f>
        <v>4</v>
      </c>
      <c r="AM1755" s="15">
        <f>ROUNDUP(_xlfn.PERCENTRANK.INC(Table13[Total Spend],Table13[[#This Row],[Total Spend]])*5,0)</f>
        <v>5</v>
      </c>
      <c r="AN1755" s="15" t="str">
        <f>Table13[[#This Row],[Recency Score]]&amp;Table13[[#This Row],[Frequency Score]]&amp;Table13[[#This Row],[Monetary Score]]</f>
        <v>345</v>
      </c>
      <c r="AO1755" s="15" t="str">
        <f>IF(AN1755="555","Champions",
IF(AND(LEFT(AN1755,1)="5", MID(AN1755,2,1)&gt;="3"),"Loyal Customers",
IF(MID(AN1755,2,1)="5","Frequent Buyers",
IF(RIGHT(AN1755,1)="5","Big Spenders",
IF(LEFT(AN1755,1)="4","Potential Loyalists",
IF(LEFT(AN1755,1)="3","Needs Attention",
IF(LEFT(AN1755,1)="2","About to Sleep",
IF(LEFT(AN1755,1)="1","Lost",
IF(LEFT(AN1755,1)&lt;="2","At Risk","Others")))))))))</f>
        <v>Big Spenders</v>
      </c>
    </row>
    <row r="1756" spans="1:41" x14ac:dyDescent="0.3">
      <c r="A1756">
        <v>4310</v>
      </c>
      <c r="B1756">
        <v>1944</v>
      </c>
      <c r="C1756" t="s">
        <v>28</v>
      </c>
      <c r="D1756" t="s">
        <v>33</v>
      </c>
      <c r="E1756">
        <v>80589</v>
      </c>
      <c r="F1756">
        <v>0</v>
      </c>
      <c r="G1756">
        <v>0</v>
      </c>
      <c r="H1756" s="1">
        <v>41661</v>
      </c>
      <c r="I1756">
        <v>25</v>
      </c>
      <c r="J1756">
        <v>507</v>
      </c>
      <c r="K1756">
        <v>93</v>
      </c>
      <c r="L1756">
        <v>520</v>
      </c>
      <c r="M1756">
        <v>242</v>
      </c>
      <c r="N1756">
        <v>40</v>
      </c>
      <c r="O1756">
        <v>26</v>
      </c>
      <c r="P1756">
        <v>1</v>
      </c>
      <c r="Q1756">
        <v>5</v>
      </c>
      <c r="R1756">
        <v>10</v>
      </c>
      <c r="S1756">
        <v>5</v>
      </c>
      <c r="T1756">
        <v>1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0</v>
      </c>
      <c r="AB1756" t="s">
        <v>36</v>
      </c>
      <c r="AC1756" s="13">
        <f>SUM(Table13[[#This Row],[MntWines]:[MntGoldProds]])</f>
        <v>1428</v>
      </c>
      <c r="AD1756" s="13">
        <f>AVERAGE(Table13[[#This Row],[MntWines]:[MntGoldProds]])</f>
        <v>238</v>
      </c>
      <c r="AG1756">
        <f>SUM(Table13[[#This Row],[NumDealsPurchases]:[NumStorePurchases]])</f>
        <v>21</v>
      </c>
      <c r="AH1756" s="14">
        <f>44232-Table13[[#This Row],[Dt_Customer]]</f>
        <v>2571</v>
      </c>
      <c r="AJ1756" s="13">
        <f>Table13[[#This Row],[NumDealsPurchases]]/Table13[[#This Row],[Total Number of Purchases]]*100</f>
        <v>4.7619047619047619</v>
      </c>
      <c r="AK1756">
        <f>6-ROUNDUP(_xlfn.PERCENTRANK.INC(Table13[Recency],Table13[[#This Row],[Recency]])*5, 0)</f>
        <v>4</v>
      </c>
      <c r="AL1756" s="15">
        <f>ROUNDUP(_xlfn.PERCENTRANK.INC(Table13[Total Number of Purchases],Table13[[#This Row],[Total Number of Purchases]])*5,0)</f>
        <v>4</v>
      </c>
      <c r="AM1756" s="15">
        <f>ROUNDUP(_xlfn.PERCENTRANK.INC(Table13[Total Spend],Table13[[#This Row],[Total Spend]])*5,0)</f>
        <v>5</v>
      </c>
      <c r="AN1756" s="15" t="str">
        <f>Table13[[#This Row],[Recency Score]]&amp;Table13[[#This Row],[Frequency Score]]&amp;Table13[[#This Row],[Monetary Score]]</f>
        <v>445</v>
      </c>
      <c r="AO1756" s="15" t="str">
        <f>IF(AN1756="555","Champions",
IF(AND(LEFT(AN1756,1)="5", MID(AN1756,2,1)&gt;="3"),"Loyal Customers",
IF(MID(AN1756,2,1)="5","Frequent Buyers",
IF(RIGHT(AN1756,1)="5","Big Spenders",
IF(LEFT(AN1756,1)="4","Potential Loyalists",
IF(LEFT(AN1756,1)="3","Needs Attention",
IF(LEFT(AN1756,1)="2","About to Sleep",
IF(LEFT(AN1756,1)="1","Lost",
IF(LEFT(AN1756,1)&lt;="2","At Risk","Others")))))))))</f>
        <v>Big Spenders</v>
      </c>
    </row>
    <row r="1757" spans="1:41" x14ac:dyDescent="0.3">
      <c r="A1757">
        <v>1399</v>
      </c>
      <c r="B1757">
        <v>1958</v>
      </c>
      <c r="C1757" t="s">
        <v>28</v>
      </c>
      <c r="D1757" t="s">
        <v>33</v>
      </c>
      <c r="E1757">
        <v>72905</v>
      </c>
      <c r="F1757">
        <v>0</v>
      </c>
      <c r="G1757">
        <v>0</v>
      </c>
      <c r="H1757" s="1">
        <v>41660</v>
      </c>
      <c r="I1757">
        <v>52</v>
      </c>
      <c r="J1757">
        <v>407</v>
      </c>
      <c r="K1757">
        <v>114</v>
      </c>
      <c r="L1757">
        <v>445</v>
      </c>
      <c r="M1757">
        <v>181</v>
      </c>
      <c r="N1757">
        <v>165</v>
      </c>
      <c r="O1757">
        <v>203</v>
      </c>
      <c r="P1757">
        <v>1</v>
      </c>
      <c r="Q1757">
        <v>3</v>
      </c>
      <c r="R1757">
        <v>7</v>
      </c>
      <c r="S1757">
        <v>9</v>
      </c>
      <c r="T1757">
        <v>1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 t="s">
        <v>30</v>
      </c>
      <c r="AC1757" s="13">
        <f>SUM(Table13[[#This Row],[MntWines]:[MntGoldProds]])</f>
        <v>1515</v>
      </c>
      <c r="AD1757" s="13">
        <f>AVERAGE(Table13[[#This Row],[MntWines]:[MntGoldProds]])</f>
        <v>252.5</v>
      </c>
      <c r="AG1757">
        <f>SUM(Table13[[#This Row],[NumDealsPurchases]:[NumStorePurchases]])</f>
        <v>20</v>
      </c>
      <c r="AH1757" s="14">
        <f>44232-Table13[[#This Row],[Dt_Customer]]</f>
        <v>2572</v>
      </c>
      <c r="AJ1757" s="13">
        <f>Table13[[#This Row],[NumDealsPurchases]]/Table13[[#This Row],[Total Number of Purchases]]*100</f>
        <v>5</v>
      </c>
      <c r="AK1757">
        <f>6-ROUNDUP(_xlfn.PERCENTRANK.INC(Table13[Recency],Table13[[#This Row],[Recency]])*5, 0)</f>
        <v>3</v>
      </c>
      <c r="AL1757" s="15">
        <f>ROUNDUP(_xlfn.PERCENTRANK.INC(Table13[Total Number of Purchases],Table13[[#This Row],[Total Number of Purchases]])*5,0)</f>
        <v>4</v>
      </c>
      <c r="AM1757" s="15">
        <f>ROUNDUP(_xlfn.PERCENTRANK.INC(Table13[Total Spend],Table13[[#This Row],[Total Spend]])*5,0)</f>
        <v>5</v>
      </c>
      <c r="AN1757" s="15" t="str">
        <f>Table13[[#This Row],[Recency Score]]&amp;Table13[[#This Row],[Frequency Score]]&amp;Table13[[#This Row],[Monetary Score]]</f>
        <v>345</v>
      </c>
      <c r="AO1757" s="15" t="str">
        <f>IF(AN1757="555","Champions",
IF(AND(LEFT(AN1757,1)="5", MID(AN1757,2,1)&gt;="3"),"Loyal Customers",
IF(MID(AN1757,2,1)="5","Frequent Buyers",
IF(RIGHT(AN1757,1)="5","Big Spenders",
IF(LEFT(AN1757,1)="4","Potential Loyalists",
IF(LEFT(AN1757,1)="3","Needs Attention",
IF(LEFT(AN1757,1)="2","About to Sleep",
IF(LEFT(AN1757,1)="1","Lost",
IF(LEFT(AN1757,1)&lt;="2","At Risk","Others")))))))))</f>
        <v>Big Spenders</v>
      </c>
    </row>
    <row r="1758" spans="1:41" x14ac:dyDescent="0.3">
      <c r="A1758">
        <v>5848</v>
      </c>
      <c r="B1758">
        <v>1970</v>
      </c>
      <c r="C1758" t="s">
        <v>28</v>
      </c>
      <c r="D1758" t="s">
        <v>35</v>
      </c>
      <c r="E1758">
        <v>81205</v>
      </c>
      <c r="F1758">
        <v>0</v>
      </c>
      <c r="G1758">
        <v>0</v>
      </c>
      <c r="H1758" s="1">
        <v>41652</v>
      </c>
      <c r="I1758">
        <v>43</v>
      </c>
      <c r="J1758">
        <v>724</v>
      </c>
      <c r="K1758">
        <v>74</v>
      </c>
      <c r="L1758">
        <v>929</v>
      </c>
      <c r="M1758">
        <v>97</v>
      </c>
      <c r="N1758">
        <v>55</v>
      </c>
      <c r="O1758">
        <v>130</v>
      </c>
      <c r="P1758">
        <v>1</v>
      </c>
      <c r="Q1758">
        <v>5</v>
      </c>
      <c r="R1758">
        <v>6</v>
      </c>
      <c r="S1758">
        <v>7</v>
      </c>
      <c r="T1758">
        <v>2</v>
      </c>
      <c r="U1758">
        <v>0</v>
      </c>
      <c r="V1758">
        <v>1</v>
      </c>
      <c r="W1758">
        <v>1</v>
      </c>
      <c r="X1758">
        <v>0</v>
      </c>
      <c r="Y1758">
        <v>1</v>
      </c>
      <c r="Z1758">
        <v>1</v>
      </c>
      <c r="AA1758">
        <v>0</v>
      </c>
      <c r="AB1758" t="s">
        <v>40</v>
      </c>
      <c r="AC1758" s="13">
        <f>SUM(Table13[[#This Row],[MntWines]:[MntGoldProds]])</f>
        <v>2009</v>
      </c>
      <c r="AD1758" s="13">
        <f>AVERAGE(Table13[[#This Row],[MntWines]:[MntGoldProds]])</f>
        <v>334.83333333333331</v>
      </c>
      <c r="AG1758">
        <f>SUM(Table13[[#This Row],[NumDealsPurchases]:[NumStorePurchases]])</f>
        <v>19</v>
      </c>
      <c r="AH1758" s="14">
        <f>44232-Table13[[#This Row],[Dt_Customer]]</f>
        <v>2580</v>
      </c>
      <c r="AJ1758" s="13">
        <f>Table13[[#This Row],[NumDealsPurchases]]/Table13[[#This Row],[Total Number of Purchases]]*100</f>
        <v>5.2631578947368416</v>
      </c>
      <c r="AK1758">
        <f>6-ROUNDUP(_xlfn.PERCENTRANK.INC(Table13[Recency],Table13[[#This Row],[Recency]])*5, 0)</f>
        <v>3</v>
      </c>
      <c r="AL1758" s="15">
        <f>ROUNDUP(_xlfn.PERCENTRANK.INC(Table13[Total Number of Purchases],Table13[[#This Row],[Total Number of Purchases]])*5,0)</f>
        <v>4</v>
      </c>
      <c r="AM1758" s="15">
        <f>ROUNDUP(_xlfn.PERCENTRANK.INC(Table13[Total Spend],Table13[[#This Row],[Total Spend]])*5,0)</f>
        <v>5</v>
      </c>
      <c r="AN1758" s="15" t="str">
        <f>Table13[[#This Row],[Recency Score]]&amp;Table13[[#This Row],[Frequency Score]]&amp;Table13[[#This Row],[Monetary Score]]</f>
        <v>345</v>
      </c>
      <c r="AO1758" s="15" t="str">
        <f>IF(AN1758="555","Champions",
IF(AND(LEFT(AN1758,1)="5", MID(AN1758,2,1)&gt;="3"),"Loyal Customers",
IF(MID(AN1758,2,1)="5","Frequent Buyers",
IF(RIGHT(AN1758,1)="5","Big Spenders",
IF(LEFT(AN1758,1)="4","Potential Loyalists",
IF(LEFT(AN1758,1)="3","Needs Attention",
IF(LEFT(AN1758,1)="2","About to Sleep",
IF(LEFT(AN1758,1)="1","Lost",
IF(LEFT(AN1758,1)&lt;="2","At Risk","Others")))))))))</f>
        <v>Big Spenders</v>
      </c>
    </row>
    <row r="1759" spans="1:41" x14ac:dyDescent="0.3">
      <c r="A1759">
        <v>10955</v>
      </c>
      <c r="B1759">
        <v>1964</v>
      </c>
      <c r="C1759" t="s">
        <v>28</v>
      </c>
      <c r="D1759" t="s">
        <v>42</v>
      </c>
      <c r="E1759">
        <v>85620</v>
      </c>
      <c r="F1759">
        <v>0</v>
      </c>
      <c r="G1759">
        <v>0</v>
      </c>
      <c r="H1759" s="1">
        <v>41646</v>
      </c>
      <c r="I1759">
        <v>68</v>
      </c>
      <c r="J1759">
        <v>416</v>
      </c>
      <c r="K1759">
        <v>46</v>
      </c>
      <c r="L1759">
        <v>925</v>
      </c>
      <c r="M1759">
        <v>60</v>
      </c>
      <c r="N1759">
        <v>107</v>
      </c>
      <c r="O1759">
        <v>46</v>
      </c>
      <c r="P1759">
        <v>1</v>
      </c>
      <c r="Q1759">
        <v>3</v>
      </c>
      <c r="R1759">
        <v>6</v>
      </c>
      <c r="S1759">
        <v>4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 t="s">
        <v>30</v>
      </c>
      <c r="AC1759" s="13">
        <f>SUM(Table13[[#This Row],[MntWines]:[MntGoldProds]])</f>
        <v>1600</v>
      </c>
      <c r="AD1759" s="13">
        <f>AVERAGE(Table13[[#This Row],[MntWines]:[MntGoldProds]])</f>
        <v>266.66666666666669</v>
      </c>
      <c r="AG1759">
        <f>SUM(Table13[[#This Row],[NumDealsPurchases]:[NumStorePurchases]])</f>
        <v>14</v>
      </c>
      <c r="AH1759" s="14">
        <f>44232-Table13[[#This Row],[Dt_Customer]]</f>
        <v>2586</v>
      </c>
      <c r="AJ1759" s="13">
        <f>Table13[[#This Row],[NumDealsPurchases]]/Table13[[#This Row],[Total Number of Purchases]]*100</f>
        <v>7.1428571428571423</v>
      </c>
      <c r="AK1759">
        <f>6-ROUNDUP(_xlfn.PERCENTRANK.INC(Table13[Recency],Table13[[#This Row],[Recency]])*5, 0)</f>
        <v>2</v>
      </c>
      <c r="AL1759" s="15">
        <f>ROUNDUP(_xlfn.PERCENTRANK.INC(Table13[Total Number of Purchases],Table13[[#This Row],[Total Number of Purchases]])*5,0)</f>
        <v>3</v>
      </c>
      <c r="AM1759" s="15">
        <f>ROUNDUP(_xlfn.PERCENTRANK.INC(Table13[Total Spend],Table13[[#This Row],[Total Spend]])*5,0)</f>
        <v>5</v>
      </c>
      <c r="AN1759" s="15" t="str">
        <f>Table13[[#This Row],[Recency Score]]&amp;Table13[[#This Row],[Frequency Score]]&amp;Table13[[#This Row],[Monetary Score]]</f>
        <v>235</v>
      </c>
      <c r="AO1759" s="15" t="str">
        <f>IF(AN1759="555","Champions",
IF(AND(LEFT(AN1759,1)="5", MID(AN1759,2,1)&gt;="3"),"Loyal Customers",
IF(MID(AN1759,2,1)="5","Frequent Buyers",
IF(RIGHT(AN1759,1)="5","Big Spenders",
IF(LEFT(AN1759,1)="4","Potential Loyalists",
IF(LEFT(AN1759,1)="3","Needs Attention",
IF(LEFT(AN1759,1)="2","About to Sleep",
IF(LEFT(AN1759,1)="1","Lost",
IF(LEFT(AN1759,1)&lt;="2","At Risk","Others")))))))))</f>
        <v>Big Spenders</v>
      </c>
    </row>
    <row r="1760" spans="1:41" x14ac:dyDescent="0.3">
      <c r="A1760">
        <v>6974</v>
      </c>
      <c r="B1760">
        <v>1972</v>
      </c>
      <c r="C1760" t="s">
        <v>37</v>
      </c>
      <c r="D1760" t="s">
        <v>35</v>
      </c>
      <c r="E1760">
        <v>83443</v>
      </c>
      <c r="F1760">
        <v>0</v>
      </c>
      <c r="G1760">
        <v>0</v>
      </c>
      <c r="H1760" s="1">
        <v>41639</v>
      </c>
      <c r="I1760">
        <v>89</v>
      </c>
      <c r="J1760">
        <v>518</v>
      </c>
      <c r="K1760">
        <v>42</v>
      </c>
      <c r="L1760">
        <v>742</v>
      </c>
      <c r="M1760">
        <v>55</v>
      </c>
      <c r="N1760">
        <v>56</v>
      </c>
      <c r="O1760">
        <v>84</v>
      </c>
      <c r="P1760">
        <v>1</v>
      </c>
      <c r="Q1760">
        <v>6</v>
      </c>
      <c r="R1760">
        <v>10</v>
      </c>
      <c r="S1760">
        <v>5</v>
      </c>
      <c r="T1760">
        <v>2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 t="s">
        <v>39</v>
      </c>
      <c r="AC1760" s="13">
        <f>SUM(Table13[[#This Row],[MntWines]:[MntGoldProds]])</f>
        <v>1497</v>
      </c>
      <c r="AD1760" s="13">
        <f>AVERAGE(Table13[[#This Row],[MntWines]:[MntGoldProds]])</f>
        <v>249.5</v>
      </c>
      <c r="AG1760">
        <f>SUM(Table13[[#This Row],[NumDealsPurchases]:[NumStorePurchases]])</f>
        <v>22</v>
      </c>
      <c r="AH1760" s="14">
        <f>44232-Table13[[#This Row],[Dt_Customer]]</f>
        <v>2593</v>
      </c>
      <c r="AJ1760" s="13">
        <f>Table13[[#This Row],[NumDealsPurchases]]/Table13[[#This Row],[Total Number of Purchases]]*100</f>
        <v>4.5454545454545459</v>
      </c>
      <c r="AK1760">
        <f>6-ROUNDUP(_xlfn.PERCENTRANK.INC(Table13[Recency],Table13[[#This Row],[Recency]])*5, 0)</f>
        <v>1</v>
      </c>
      <c r="AL1760" s="15">
        <f>ROUNDUP(_xlfn.PERCENTRANK.INC(Table13[Total Number of Purchases],Table13[[#This Row],[Total Number of Purchases]])*5,0)</f>
        <v>4</v>
      </c>
      <c r="AM1760" s="15">
        <f>ROUNDUP(_xlfn.PERCENTRANK.INC(Table13[Total Spend],Table13[[#This Row],[Total Spend]])*5,0)</f>
        <v>5</v>
      </c>
      <c r="AN1760" s="15" t="str">
        <f>Table13[[#This Row],[Recency Score]]&amp;Table13[[#This Row],[Frequency Score]]&amp;Table13[[#This Row],[Monetary Score]]</f>
        <v>145</v>
      </c>
      <c r="AO1760" s="15" t="str">
        <f>IF(AN1760="555","Champions",
IF(AND(LEFT(AN1760,1)="5", MID(AN1760,2,1)&gt;="3"),"Loyal Customers",
IF(MID(AN1760,2,1)="5","Frequent Buyers",
IF(RIGHT(AN1760,1)="5","Big Spenders",
IF(LEFT(AN1760,1)="4","Potential Loyalists",
IF(LEFT(AN1760,1)="3","Needs Attention",
IF(LEFT(AN1760,1)="2","About to Sleep",
IF(LEFT(AN1760,1)="1","Lost",
IF(LEFT(AN1760,1)&lt;="2","At Risk","Others")))))))))</f>
        <v>Big Spenders</v>
      </c>
    </row>
    <row r="1761" spans="1:41" x14ac:dyDescent="0.3">
      <c r="A1761">
        <v>3139</v>
      </c>
      <c r="B1761">
        <v>1982</v>
      </c>
      <c r="C1761" t="s">
        <v>38</v>
      </c>
      <c r="D1761" t="s">
        <v>31</v>
      </c>
      <c r="E1761">
        <v>74116</v>
      </c>
      <c r="F1761">
        <v>0</v>
      </c>
      <c r="G1761">
        <v>0</v>
      </c>
      <c r="H1761" s="1">
        <v>41638</v>
      </c>
      <c r="I1761">
        <v>53</v>
      </c>
      <c r="J1761">
        <v>871</v>
      </c>
      <c r="K1761">
        <v>111</v>
      </c>
      <c r="L1761">
        <v>704</v>
      </c>
      <c r="M1761">
        <v>145</v>
      </c>
      <c r="N1761">
        <v>55</v>
      </c>
      <c r="O1761">
        <v>166</v>
      </c>
      <c r="P1761">
        <v>1</v>
      </c>
      <c r="Q1761">
        <v>4</v>
      </c>
      <c r="R1761">
        <v>4</v>
      </c>
      <c r="S1761">
        <v>10</v>
      </c>
      <c r="T1761">
        <v>2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0</v>
      </c>
      <c r="AB1761" t="s">
        <v>43</v>
      </c>
      <c r="AC1761" s="13">
        <f>SUM(Table13[[#This Row],[MntWines]:[MntGoldProds]])</f>
        <v>2052</v>
      </c>
      <c r="AD1761" s="13">
        <f>AVERAGE(Table13[[#This Row],[MntWines]:[MntGoldProds]])</f>
        <v>342</v>
      </c>
      <c r="AG1761">
        <f>SUM(Table13[[#This Row],[NumDealsPurchases]:[NumStorePurchases]])</f>
        <v>19</v>
      </c>
      <c r="AH1761" s="14">
        <f>44232-Table13[[#This Row],[Dt_Customer]]</f>
        <v>2594</v>
      </c>
      <c r="AJ1761" s="13">
        <f>Table13[[#This Row],[NumDealsPurchases]]/Table13[[#This Row],[Total Number of Purchases]]*100</f>
        <v>5.2631578947368416</v>
      </c>
      <c r="AK1761">
        <f>6-ROUNDUP(_xlfn.PERCENTRANK.INC(Table13[Recency],Table13[[#This Row],[Recency]])*5, 0)</f>
        <v>3</v>
      </c>
      <c r="AL1761" s="15">
        <f>ROUNDUP(_xlfn.PERCENTRANK.INC(Table13[Total Number of Purchases],Table13[[#This Row],[Total Number of Purchases]])*5,0)</f>
        <v>4</v>
      </c>
      <c r="AM1761" s="15">
        <f>ROUNDUP(_xlfn.PERCENTRANK.INC(Table13[Total Spend],Table13[[#This Row],[Total Spend]])*5,0)</f>
        <v>5</v>
      </c>
      <c r="AN1761" s="15" t="str">
        <f>Table13[[#This Row],[Recency Score]]&amp;Table13[[#This Row],[Frequency Score]]&amp;Table13[[#This Row],[Monetary Score]]</f>
        <v>345</v>
      </c>
      <c r="AO1761" s="15" t="str">
        <f>IF(AN1761="555","Champions",
IF(AND(LEFT(AN1761,1)="5", MID(AN1761,2,1)&gt;="3"),"Loyal Customers",
IF(MID(AN1761,2,1)="5","Frequent Buyers",
IF(RIGHT(AN1761,1)="5","Big Spenders",
IF(LEFT(AN1761,1)="4","Potential Loyalists",
IF(LEFT(AN1761,1)="3","Needs Attention",
IF(LEFT(AN1761,1)="2","About to Sleep",
IF(LEFT(AN1761,1)="1","Lost",
IF(LEFT(AN1761,1)&lt;="2","At Risk","Others")))))))))</f>
        <v>Big Spenders</v>
      </c>
    </row>
    <row r="1762" spans="1:41" x14ac:dyDescent="0.3">
      <c r="A1762">
        <v>1065</v>
      </c>
      <c r="B1762">
        <v>1963</v>
      </c>
      <c r="C1762" t="s">
        <v>28</v>
      </c>
      <c r="D1762" t="s">
        <v>31</v>
      </c>
      <c r="E1762">
        <v>80695</v>
      </c>
      <c r="F1762">
        <v>0</v>
      </c>
      <c r="G1762">
        <v>0</v>
      </c>
      <c r="H1762" s="1">
        <v>41637</v>
      </c>
      <c r="I1762">
        <v>85</v>
      </c>
      <c r="J1762">
        <v>557</v>
      </c>
      <c r="K1762">
        <v>129</v>
      </c>
      <c r="L1762">
        <v>984</v>
      </c>
      <c r="M1762">
        <v>193</v>
      </c>
      <c r="N1762">
        <v>37</v>
      </c>
      <c r="O1762">
        <v>18</v>
      </c>
      <c r="P1762">
        <v>1</v>
      </c>
      <c r="Q1762">
        <v>5</v>
      </c>
      <c r="R1762">
        <v>8</v>
      </c>
      <c r="S1762">
        <v>5</v>
      </c>
      <c r="T1762">
        <v>2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 t="s">
        <v>34</v>
      </c>
      <c r="AC1762" s="13">
        <f>SUM(Table13[[#This Row],[MntWines]:[MntGoldProds]])</f>
        <v>1918</v>
      </c>
      <c r="AD1762" s="13">
        <f>AVERAGE(Table13[[#This Row],[MntWines]:[MntGoldProds]])</f>
        <v>319.66666666666669</v>
      </c>
      <c r="AG1762">
        <f>SUM(Table13[[#This Row],[NumDealsPurchases]:[NumStorePurchases]])</f>
        <v>19</v>
      </c>
      <c r="AH1762" s="14">
        <f>44232-Table13[[#This Row],[Dt_Customer]]</f>
        <v>2595</v>
      </c>
      <c r="AJ1762" s="13">
        <f>Table13[[#This Row],[NumDealsPurchases]]/Table13[[#This Row],[Total Number of Purchases]]*100</f>
        <v>5.2631578947368416</v>
      </c>
      <c r="AK1762">
        <f>6-ROUNDUP(_xlfn.PERCENTRANK.INC(Table13[Recency],Table13[[#This Row],[Recency]])*5, 0)</f>
        <v>1</v>
      </c>
      <c r="AL1762" s="15">
        <f>ROUNDUP(_xlfn.PERCENTRANK.INC(Table13[Total Number of Purchases],Table13[[#This Row],[Total Number of Purchases]])*5,0)</f>
        <v>4</v>
      </c>
      <c r="AM1762" s="15">
        <f>ROUNDUP(_xlfn.PERCENTRANK.INC(Table13[Total Spend],Table13[[#This Row],[Total Spend]])*5,0)</f>
        <v>5</v>
      </c>
      <c r="AN1762" s="15" t="str">
        <f>Table13[[#This Row],[Recency Score]]&amp;Table13[[#This Row],[Frequency Score]]&amp;Table13[[#This Row],[Monetary Score]]</f>
        <v>145</v>
      </c>
      <c r="AO1762" s="15" t="str">
        <f>IF(AN1762="555","Champions",
IF(AND(LEFT(AN1762,1)="5", MID(AN1762,2,1)&gt;="3"),"Loyal Customers",
IF(MID(AN1762,2,1)="5","Frequent Buyers",
IF(RIGHT(AN1762,1)="5","Big Spenders",
IF(LEFT(AN1762,1)="4","Potential Loyalists",
IF(LEFT(AN1762,1)="3","Needs Attention",
IF(LEFT(AN1762,1)="2","About to Sleep",
IF(LEFT(AN1762,1)="1","Lost",
IF(LEFT(AN1762,1)&lt;="2","At Risk","Others")))))))))</f>
        <v>Big Spenders</v>
      </c>
    </row>
    <row r="1763" spans="1:41" x14ac:dyDescent="0.3">
      <c r="A1763">
        <v>1137</v>
      </c>
      <c r="B1763">
        <v>1964</v>
      </c>
      <c r="C1763" t="s">
        <v>28</v>
      </c>
      <c r="D1763" t="s">
        <v>31</v>
      </c>
      <c r="E1763">
        <v>81246</v>
      </c>
      <c r="F1763">
        <v>0</v>
      </c>
      <c r="G1763">
        <v>0</v>
      </c>
      <c r="H1763" s="1">
        <v>41637</v>
      </c>
      <c r="I1763">
        <v>87</v>
      </c>
      <c r="J1763">
        <v>398</v>
      </c>
      <c r="K1763">
        <v>190</v>
      </c>
      <c r="L1763">
        <v>537</v>
      </c>
      <c r="M1763">
        <v>61</v>
      </c>
      <c r="N1763">
        <v>156</v>
      </c>
      <c r="O1763">
        <v>37</v>
      </c>
      <c r="P1763">
        <v>1</v>
      </c>
      <c r="Q1763">
        <v>4</v>
      </c>
      <c r="R1763">
        <v>5</v>
      </c>
      <c r="S1763">
        <v>7</v>
      </c>
      <c r="T1763">
        <v>1</v>
      </c>
      <c r="U1763">
        <v>1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 t="s">
        <v>30</v>
      </c>
      <c r="AC1763" s="13">
        <f>SUM(Table13[[#This Row],[MntWines]:[MntGoldProds]])</f>
        <v>1379</v>
      </c>
      <c r="AD1763" s="13">
        <f>AVERAGE(Table13[[#This Row],[MntWines]:[MntGoldProds]])</f>
        <v>229.83333333333334</v>
      </c>
      <c r="AG1763">
        <f>SUM(Table13[[#This Row],[NumDealsPurchases]:[NumStorePurchases]])</f>
        <v>17</v>
      </c>
      <c r="AH1763" s="14">
        <f>44232-Table13[[#This Row],[Dt_Customer]]</f>
        <v>2595</v>
      </c>
      <c r="AJ1763" s="13">
        <f>Table13[[#This Row],[NumDealsPurchases]]/Table13[[#This Row],[Total Number of Purchases]]*100</f>
        <v>5.8823529411764701</v>
      </c>
      <c r="AK1763">
        <f>6-ROUNDUP(_xlfn.PERCENTRANK.INC(Table13[Recency],Table13[[#This Row],[Recency]])*5, 0)</f>
        <v>1</v>
      </c>
      <c r="AL1763" s="15">
        <f>ROUNDUP(_xlfn.PERCENTRANK.INC(Table13[Total Number of Purchases],Table13[[#This Row],[Total Number of Purchases]])*5,0)</f>
        <v>3</v>
      </c>
      <c r="AM1763" s="15">
        <f>ROUNDUP(_xlfn.PERCENTRANK.INC(Table13[Total Spend],Table13[[#This Row],[Total Spend]])*5,0)</f>
        <v>5</v>
      </c>
      <c r="AN1763" s="15" t="str">
        <f>Table13[[#This Row],[Recency Score]]&amp;Table13[[#This Row],[Frequency Score]]&amp;Table13[[#This Row],[Monetary Score]]</f>
        <v>135</v>
      </c>
      <c r="AO1763" s="15" t="str">
        <f>IF(AN1763="555","Champions",
IF(AND(LEFT(AN1763,1)="5", MID(AN1763,2,1)&gt;="3"),"Loyal Customers",
IF(MID(AN1763,2,1)="5","Frequent Buyers",
IF(RIGHT(AN1763,1)="5","Big Spenders",
IF(LEFT(AN1763,1)="4","Potential Loyalists",
IF(LEFT(AN1763,1)="3","Needs Attention",
IF(LEFT(AN1763,1)="2","About to Sleep",
IF(LEFT(AN1763,1)="1","Lost",
IF(LEFT(AN1763,1)&lt;="2","At Risk","Others")))))))))</f>
        <v>Big Spenders</v>
      </c>
    </row>
    <row r="1764" spans="1:41" x14ac:dyDescent="0.3">
      <c r="A1764">
        <v>2079</v>
      </c>
      <c r="B1764">
        <v>1947</v>
      </c>
      <c r="C1764" t="s">
        <v>38</v>
      </c>
      <c r="D1764" t="s">
        <v>33</v>
      </c>
      <c r="E1764">
        <v>81044</v>
      </c>
      <c r="F1764">
        <v>0</v>
      </c>
      <c r="G1764">
        <v>0</v>
      </c>
      <c r="H1764" s="1">
        <v>41635</v>
      </c>
      <c r="I1764">
        <v>0</v>
      </c>
      <c r="J1764">
        <v>450</v>
      </c>
      <c r="K1764">
        <v>26</v>
      </c>
      <c r="L1764">
        <v>535</v>
      </c>
      <c r="M1764">
        <v>73</v>
      </c>
      <c r="N1764">
        <v>98</v>
      </c>
      <c r="O1764">
        <v>26</v>
      </c>
      <c r="P1764">
        <v>1</v>
      </c>
      <c r="Q1764">
        <v>5</v>
      </c>
      <c r="R1764">
        <v>6</v>
      </c>
      <c r="S1764">
        <v>10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 t="s">
        <v>34</v>
      </c>
      <c r="AC1764" s="13">
        <f>SUM(Table13[[#This Row],[MntWines]:[MntGoldProds]])</f>
        <v>1208</v>
      </c>
      <c r="AD1764" s="13">
        <f>AVERAGE(Table13[[#This Row],[MntWines]:[MntGoldProds]])</f>
        <v>201.33333333333334</v>
      </c>
      <c r="AG1764">
        <f>SUM(Table13[[#This Row],[NumDealsPurchases]:[NumStorePurchases]])</f>
        <v>22</v>
      </c>
      <c r="AH1764" s="14">
        <f>44232-Table13[[#This Row],[Dt_Customer]]</f>
        <v>2597</v>
      </c>
      <c r="AJ1764" s="13">
        <f>Table13[[#This Row],[NumDealsPurchases]]/Table13[[#This Row],[Total Number of Purchases]]*100</f>
        <v>4.5454545454545459</v>
      </c>
      <c r="AK1764">
        <f>6-ROUNDUP(_xlfn.PERCENTRANK.INC(Table13[Recency],Table13[[#This Row],[Recency]])*5, 0)</f>
        <v>6</v>
      </c>
      <c r="AL1764" s="15">
        <f>ROUNDUP(_xlfn.PERCENTRANK.INC(Table13[Total Number of Purchases],Table13[[#This Row],[Total Number of Purchases]])*5,0)</f>
        <v>4</v>
      </c>
      <c r="AM1764" s="15">
        <f>ROUNDUP(_xlfn.PERCENTRANK.INC(Table13[Total Spend],Table13[[#This Row],[Total Spend]])*5,0)</f>
        <v>5</v>
      </c>
      <c r="AN1764" s="15" t="str">
        <f>Table13[[#This Row],[Recency Score]]&amp;Table13[[#This Row],[Frequency Score]]&amp;Table13[[#This Row],[Monetary Score]]</f>
        <v>645</v>
      </c>
      <c r="AO1764" s="15" t="str">
        <f>IF(AN1764="555","Champions",
IF(AND(LEFT(AN1764,1)="5", MID(AN1764,2,1)&gt;="3"),"Loyal Customers",
IF(MID(AN1764,2,1)="5","Frequent Buyers",
IF(RIGHT(AN1764,1)="5","Big Spenders",
IF(LEFT(AN1764,1)="4","Potential Loyalists",
IF(LEFT(AN1764,1)="3","Needs Attention",
IF(LEFT(AN1764,1)="2","About to Sleep",
IF(LEFT(AN1764,1)="1","Lost",
IF(LEFT(AN1764,1)&lt;="2","At Risk","Others")))))))))</f>
        <v>Big Spenders</v>
      </c>
    </row>
    <row r="1765" spans="1:41" x14ac:dyDescent="0.3">
      <c r="A1765">
        <v>10394</v>
      </c>
      <c r="B1765">
        <v>1984</v>
      </c>
      <c r="C1765" t="s">
        <v>28</v>
      </c>
      <c r="D1765" t="s">
        <v>33</v>
      </c>
      <c r="E1765">
        <v>90000</v>
      </c>
      <c r="F1765">
        <v>0</v>
      </c>
      <c r="G1765">
        <v>0</v>
      </c>
      <c r="H1765" s="1">
        <v>41631</v>
      </c>
      <c r="I1765">
        <v>91</v>
      </c>
      <c r="J1765">
        <v>675</v>
      </c>
      <c r="K1765">
        <v>144</v>
      </c>
      <c r="L1765">
        <v>133</v>
      </c>
      <c r="M1765">
        <v>94</v>
      </c>
      <c r="N1765">
        <v>192</v>
      </c>
      <c r="O1765">
        <v>241</v>
      </c>
      <c r="P1765">
        <v>1</v>
      </c>
      <c r="Q1765">
        <v>4</v>
      </c>
      <c r="R1765">
        <v>8</v>
      </c>
      <c r="S1765">
        <v>5</v>
      </c>
      <c r="T1765">
        <v>1</v>
      </c>
      <c r="U1765">
        <v>1</v>
      </c>
      <c r="V1765">
        <v>0</v>
      </c>
      <c r="W1765">
        <v>1</v>
      </c>
      <c r="X1765">
        <v>0</v>
      </c>
      <c r="Y1765">
        <v>1</v>
      </c>
      <c r="Z1765">
        <v>0</v>
      </c>
      <c r="AA1765">
        <v>0</v>
      </c>
      <c r="AB1765" t="s">
        <v>32</v>
      </c>
      <c r="AC1765" s="13">
        <f>SUM(Table13[[#This Row],[MntWines]:[MntGoldProds]])</f>
        <v>1479</v>
      </c>
      <c r="AD1765" s="13">
        <f>AVERAGE(Table13[[#This Row],[MntWines]:[MntGoldProds]])</f>
        <v>246.5</v>
      </c>
      <c r="AG1765">
        <f>SUM(Table13[[#This Row],[NumDealsPurchases]:[NumStorePurchases]])</f>
        <v>18</v>
      </c>
      <c r="AH1765" s="14">
        <f>44232-Table13[[#This Row],[Dt_Customer]]</f>
        <v>2601</v>
      </c>
      <c r="AJ1765" s="13">
        <f>Table13[[#This Row],[NumDealsPurchases]]/Table13[[#This Row],[Total Number of Purchases]]*100</f>
        <v>5.5555555555555554</v>
      </c>
      <c r="AK1765">
        <f>6-ROUNDUP(_xlfn.PERCENTRANK.INC(Table13[Recency],Table13[[#This Row],[Recency]])*5, 0)</f>
        <v>1</v>
      </c>
      <c r="AL1765" s="15">
        <f>ROUNDUP(_xlfn.PERCENTRANK.INC(Table13[Total Number of Purchases],Table13[[#This Row],[Total Number of Purchases]])*5,0)</f>
        <v>4</v>
      </c>
      <c r="AM1765" s="15">
        <f>ROUNDUP(_xlfn.PERCENTRANK.INC(Table13[Total Spend],Table13[[#This Row],[Total Spend]])*5,0)</f>
        <v>5</v>
      </c>
      <c r="AN1765" s="15" t="str">
        <f>Table13[[#This Row],[Recency Score]]&amp;Table13[[#This Row],[Frequency Score]]&amp;Table13[[#This Row],[Monetary Score]]</f>
        <v>145</v>
      </c>
      <c r="AO1765" s="15" t="str">
        <f>IF(AN1765="555","Champions",
IF(AND(LEFT(AN1765,1)="5", MID(AN1765,2,1)&gt;="3"),"Loyal Customers",
IF(MID(AN1765,2,1)="5","Frequent Buyers",
IF(RIGHT(AN1765,1)="5","Big Spenders",
IF(LEFT(AN1765,1)="4","Potential Loyalists",
IF(LEFT(AN1765,1)="3","Needs Attention",
IF(LEFT(AN1765,1)="2","About to Sleep",
IF(LEFT(AN1765,1)="1","Lost",
IF(LEFT(AN1765,1)&lt;="2","At Risk","Others")))))))))</f>
        <v>Big Spenders</v>
      </c>
    </row>
    <row r="1766" spans="1:41" x14ac:dyDescent="0.3">
      <c r="A1766">
        <v>569</v>
      </c>
      <c r="B1766">
        <v>1991</v>
      </c>
      <c r="C1766" t="s">
        <v>28</v>
      </c>
      <c r="D1766" t="s">
        <v>31</v>
      </c>
      <c r="E1766">
        <v>90273</v>
      </c>
      <c r="F1766">
        <v>0</v>
      </c>
      <c r="G1766">
        <v>0</v>
      </c>
      <c r="H1766" s="1">
        <v>41622</v>
      </c>
      <c r="I1766">
        <v>32</v>
      </c>
      <c r="J1766">
        <v>704</v>
      </c>
      <c r="K1766">
        <v>129</v>
      </c>
      <c r="L1766">
        <v>853</v>
      </c>
      <c r="M1766">
        <v>120</v>
      </c>
      <c r="N1766">
        <v>74</v>
      </c>
      <c r="O1766">
        <v>111</v>
      </c>
      <c r="P1766">
        <v>1</v>
      </c>
      <c r="Q1766">
        <v>5</v>
      </c>
      <c r="R1766">
        <v>6</v>
      </c>
      <c r="S1766">
        <v>7</v>
      </c>
      <c r="T1766">
        <v>2</v>
      </c>
      <c r="U1766">
        <v>1</v>
      </c>
      <c r="V1766">
        <v>0</v>
      </c>
      <c r="W1766">
        <v>0</v>
      </c>
      <c r="X1766">
        <v>1</v>
      </c>
      <c r="Y1766">
        <v>1</v>
      </c>
      <c r="Z1766">
        <v>1</v>
      </c>
      <c r="AA1766">
        <v>0</v>
      </c>
      <c r="AB1766" t="s">
        <v>30</v>
      </c>
      <c r="AC1766" s="13">
        <f>SUM(Table13[[#This Row],[MntWines]:[MntGoldProds]])</f>
        <v>1991</v>
      </c>
      <c r="AD1766" s="13">
        <f>AVERAGE(Table13[[#This Row],[MntWines]:[MntGoldProds]])</f>
        <v>331.83333333333331</v>
      </c>
      <c r="AG1766">
        <f>SUM(Table13[[#This Row],[NumDealsPurchases]:[NumStorePurchases]])</f>
        <v>19</v>
      </c>
      <c r="AH1766" s="14">
        <f>44232-Table13[[#This Row],[Dt_Customer]]</f>
        <v>2610</v>
      </c>
      <c r="AJ1766" s="13">
        <f>Table13[[#This Row],[NumDealsPurchases]]/Table13[[#This Row],[Total Number of Purchases]]*100</f>
        <v>5.2631578947368416</v>
      </c>
      <c r="AK1766">
        <f>6-ROUNDUP(_xlfn.PERCENTRANK.INC(Table13[Recency],Table13[[#This Row],[Recency]])*5, 0)</f>
        <v>4</v>
      </c>
      <c r="AL1766" s="15">
        <f>ROUNDUP(_xlfn.PERCENTRANK.INC(Table13[Total Number of Purchases],Table13[[#This Row],[Total Number of Purchases]])*5,0)</f>
        <v>4</v>
      </c>
      <c r="AM1766" s="15">
        <f>ROUNDUP(_xlfn.PERCENTRANK.INC(Table13[Total Spend],Table13[[#This Row],[Total Spend]])*5,0)</f>
        <v>5</v>
      </c>
      <c r="AN1766" s="15" t="str">
        <f>Table13[[#This Row],[Recency Score]]&amp;Table13[[#This Row],[Frequency Score]]&amp;Table13[[#This Row],[Monetary Score]]</f>
        <v>445</v>
      </c>
      <c r="AO1766" s="15" t="str">
        <f>IF(AN1766="555","Champions",
IF(AND(LEFT(AN1766,1)="5", MID(AN1766,2,1)&gt;="3"),"Loyal Customers",
IF(MID(AN1766,2,1)="5","Frequent Buyers",
IF(RIGHT(AN1766,1)="5","Big Spenders",
IF(LEFT(AN1766,1)="4","Potential Loyalists",
IF(LEFT(AN1766,1)="3","Needs Attention",
IF(LEFT(AN1766,1)="2","About to Sleep",
IF(LEFT(AN1766,1)="1","Lost",
IF(LEFT(AN1766,1)&lt;="2","At Risk","Others")))))))))</f>
        <v>Big Spenders</v>
      </c>
    </row>
    <row r="1767" spans="1:41" x14ac:dyDescent="0.3">
      <c r="A1767">
        <v>1915</v>
      </c>
      <c r="B1767">
        <v>1951</v>
      </c>
      <c r="C1767" t="s">
        <v>37</v>
      </c>
      <c r="D1767" t="s">
        <v>33</v>
      </c>
      <c r="E1767">
        <v>78939</v>
      </c>
      <c r="F1767">
        <v>0</v>
      </c>
      <c r="G1767">
        <v>0</v>
      </c>
      <c r="H1767" s="1">
        <v>41620</v>
      </c>
      <c r="I1767">
        <v>57</v>
      </c>
      <c r="J1767">
        <v>794</v>
      </c>
      <c r="K1767">
        <v>115</v>
      </c>
      <c r="L1767">
        <v>243</v>
      </c>
      <c r="M1767">
        <v>150</v>
      </c>
      <c r="N1767">
        <v>0</v>
      </c>
      <c r="O1767">
        <v>205</v>
      </c>
      <c r="P1767">
        <v>1</v>
      </c>
      <c r="Q1767">
        <v>8</v>
      </c>
      <c r="R1767">
        <v>5</v>
      </c>
      <c r="S1767">
        <v>6</v>
      </c>
      <c r="T1767">
        <v>3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 t="s">
        <v>39</v>
      </c>
      <c r="AC1767" s="13">
        <f>SUM(Table13[[#This Row],[MntWines]:[MntGoldProds]])</f>
        <v>1507</v>
      </c>
      <c r="AD1767" s="13">
        <f>AVERAGE(Table13[[#This Row],[MntWines]:[MntGoldProds]])</f>
        <v>251.16666666666666</v>
      </c>
      <c r="AG1767">
        <f>SUM(Table13[[#This Row],[NumDealsPurchases]:[NumStorePurchases]])</f>
        <v>20</v>
      </c>
      <c r="AH1767" s="14">
        <f>44232-Table13[[#This Row],[Dt_Customer]]</f>
        <v>2612</v>
      </c>
      <c r="AJ1767" s="13">
        <f>Table13[[#This Row],[NumDealsPurchases]]/Table13[[#This Row],[Total Number of Purchases]]*100</f>
        <v>5</v>
      </c>
      <c r="AK1767">
        <f>6-ROUNDUP(_xlfn.PERCENTRANK.INC(Table13[Recency],Table13[[#This Row],[Recency]])*5, 0)</f>
        <v>3</v>
      </c>
      <c r="AL1767" s="15">
        <f>ROUNDUP(_xlfn.PERCENTRANK.INC(Table13[Total Number of Purchases],Table13[[#This Row],[Total Number of Purchases]])*5,0)</f>
        <v>4</v>
      </c>
      <c r="AM1767" s="15">
        <f>ROUNDUP(_xlfn.PERCENTRANK.INC(Table13[Total Spend],Table13[[#This Row],[Total Spend]])*5,0)</f>
        <v>5</v>
      </c>
      <c r="AN1767" s="15" t="str">
        <f>Table13[[#This Row],[Recency Score]]&amp;Table13[[#This Row],[Frequency Score]]&amp;Table13[[#This Row],[Monetary Score]]</f>
        <v>345</v>
      </c>
      <c r="AO1767" s="15" t="str">
        <f>IF(AN1767="555","Champions",
IF(AND(LEFT(AN1767,1)="5", MID(AN1767,2,1)&gt;="3"),"Loyal Customers",
IF(MID(AN1767,2,1)="5","Frequent Buyers",
IF(RIGHT(AN1767,1)="5","Big Spenders",
IF(LEFT(AN1767,1)="4","Potential Loyalists",
IF(LEFT(AN1767,1)="3","Needs Attention",
IF(LEFT(AN1767,1)="2","About to Sleep",
IF(LEFT(AN1767,1)="1","Lost",
IF(LEFT(AN1767,1)&lt;="2","At Risk","Others")))))))))</f>
        <v>Big Spenders</v>
      </c>
    </row>
    <row r="1768" spans="1:41" x14ac:dyDescent="0.3">
      <c r="A1768">
        <v>10424</v>
      </c>
      <c r="B1768">
        <v>1968</v>
      </c>
      <c r="C1768" t="s">
        <v>28</v>
      </c>
      <c r="D1768" t="s">
        <v>31</v>
      </c>
      <c r="E1768">
        <v>75922</v>
      </c>
      <c r="F1768">
        <v>0</v>
      </c>
      <c r="G1768">
        <v>0</v>
      </c>
      <c r="H1768" s="1">
        <v>41617</v>
      </c>
      <c r="I1768">
        <v>60</v>
      </c>
      <c r="J1768">
        <v>265</v>
      </c>
      <c r="K1768">
        <v>138</v>
      </c>
      <c r="L1768">
        <v>553</v>
      </c>
      <c r="M1768">
        <v>224</v>
      </c>
      <c r="N1768">
        <v>23</v>
      </c>
      <c r="O1768">
        <v>92</v>
      </c>
      <c r="P1768">
        <v>1</v>
      </c>
      <c r="Q1768">
        <v>4</v>
      </c>
      <c r="R1768">
        <v>4</v>
      </c>
      <c r="S1768">
        <v>9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 t="s">
        <v>43</v>
      </c>
      <c r="AC1768" s="13">
        <f>SUM(Table13[[#This Row],[MntWines]:[MntGoldProds]])</f>
        <v>1295</v>
      </c>
      <c r="AD1768" s="13">
        <f>AVERAGE(Table13[[#This Row],[MntWines]:[MntGoldProds]])</f>
        <v>215.83333333333334</v>
      </c>
      <c r="AG1768">
        <f>SUM(Table13[[#This Row],[NumDealsPurchases]:[NumStorePurchases]])</f>
        <v>18</v>
      </c>
      <c r="AH1768" s="14">
        <f>44232-Table13[[#This Row],[Dt_Customer]]</f>
        <v>2615</v>
      </c>
      <c r="AJ1768" s="13">
        <f>Table13[[#This Row],[NumDealsPurchases]]/Table13[[#This Row],[Total Number of Purchases]]*100</f>
        <v>5.5555555555555554</v>
      </c>
      <c r="AK1768">
        <f>6-ROUNDUP(_xlfn.PERCENTRANK.INC(Table13[Recency],Table13[[#This Row],[Recency]])*5, 0)</f>
        <v>2</v>
      </c>
      <c r="AL1768" s="15">
        <f>ROUNDUP(_xlfn.PERCENTRANK.INC(Table13[Total Number of Purchases],Table13[[#This Row],[Total Number of Purchases]])*5,0)</f>
        <v>4</v>
      </c>
      <c r="AM1768" s="15">
        <f>ROUNDUP(_xlfn.PERCENTRANK.INC(Table13[Total Spend],Table13[[#This Row],[Total Spend]])*5,0)</f>
        <v>5</v>
      </c>
      <c r="AN1768" s="15" t="str">
        <f>Table13[[#This Row],[Recency Score]]&amp;Table13[[#This Row],[Frequency Score]]&amp;Table13[[#This Row],[Monetary Score]]</f>
        <v>245</v>
      </c>
      <c r="AO1768" s="15" t="str">
        <f>IF(AN1768="555","Champions",
IF(AND(LEFT(AN1768,1)="5", MID(AN1768,2,1)&gt;="3"),"Loyal Customers",
IF(MID(AN1768,2,1)="5","Frequent Buyers",
IF(RIGHT(AN1768,1)="5","Big Spenders",
IF(LEFT(AN1768,1)="4","Potential Loyalists",
IF(LEFT(AN1768,1)="3","Needs Attention",
IF(LEFT(AN1768,1)="2","About to Sleep",
IF(LEFT(AN1768,1)="1","Lost",
IF(LEFT(AN1768,1)&lt;="2","At Risk","Others")))))))))</f>
        <v>Big Spenders</v>
      </c>
    </row>
    <row r="1769" spans="1:41" x14ac:dyDescent="0.3">
      <c r="A1769">
        <v>4322</v>
      </c>
      <c r="B1769">
        <v>1958</v>
      </c>
      <c r="C1769" t="s">
        <v>37</v>
      </c>
      <c r="D1769" t="s">
        <v>35</v>
      </c>
      <c r="E1769">
        <v>77863</v>
      </c>
      <c r="F1769">
        <v>0</v>
      </c>
      <c r="G1769">
        <v>0</v>
      </c>
      <c r="H1769" s="1">
        <v>41605</v>
      </c>
      <c r="I1769">
        <v>20</v>
      </c>
      <c r="J1769">
        <v>881</v>
      </c>
      <c r="K1769">
        <v>38</v>
      </c>
      <c r="L1769">
        <v>319</v>
      </c>
      <c r="M1769">
        <v>16</v>
      </c>
      <c r="N1769">
        <v>25</v>
      </c>
      <c r="O1769">
        <v>12</v>
      </c>
      <c r="P1769">
        <v>1</v>
      </c>
      <c r="Q1769">
        <v>4</v>
      </c>
      <c r="R1769">
        <v>5</v>
      </c>
      <c r="S1769">
        <v>10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 t="s">
        <v>30</v>
      </c>
      <c r="AC1769" s="13">
        <f>SUM(Table13[[#This Row],[MntWines]:[MntGoldProds]])</f>
        <v>1291</v>
      </c>
      <c r="AD1769" s="13">
        <f>AVERAGE(Table13[[#This Row],[MntWines]:[MntGoldProds]])</f>
        <v>215.16666666666666</v>
      </c>
      <c r="AG1769">
        <f>SUM(Table13[[#This Row],[NumDealsPurchases]:[NumStorePurchases]])</f>
        <v>20</v>
      </c>
      <c r="AH1769" s="14">
        <f>44232-Table13[[#This Row],[Dt_Customer]]</f>
        <v>2627</v>
      </c>
      <c r="AJ1769" s="13">
        <f>Table13[[#This Row],[NumDealsPurchases]]/Table13[[#This Row],[Total Number of Purchases]]*100</f>
        <v>5</v>
      </c>
      <c r="AK1769">
        <f>6-ROUNDUP(_xlfn.PERCENTRANK.INC(Table13[Recency],Table13[[#This Row],[Recency]])*5, 0)</f>
        <v>4</v>
      </c>
      <c r="AL1769" s="15">
        <f>ROUNDUP(_xlfn.PERCENTRANK.INC(Table13[Total Number of Purchases],Table13[[#This Row],[Total Number of Purchases]])*5,0)</f>
        <v>4</v>
      </c>
      <c r="AM1769" s="15">
        <f>ROUNDUP(_xlfn.PERCENTRANK.INC(Table13[Total Spend],Table13[[#This Row],[Total Spend]])*5,0)</f>
        <v>5</v>
      </c>
      <c r="AN1769" s="15" t="str">
        <f>Table13[[#This Row],[Recency Score]]&amp;Table13[[#This Row],[Frequency Score]]&amp;Table13[[#This Row],[Monetary Score]]</f>
        <v>445</v>
      </c>
      <c r="AO1769" s="15" t="str">
        <f>IF(AN1769="555","Champions",
IF(AND(LEFT(AN1769,1)="5", MID(AN1769,2,1)&gt;="3"),"Loyal Customers",
IF(MID(AN1769,2,1)="5","Frequent Buyers",
IF(RIGHT(AN1769,1)="5","Big Spenders",
IF(LEFT(AN1769,1)="4","Potential Loyalists",
IF(LEFT(AN1769,1)="3","Needs Attention",
IF(LEFT(AN1769,1)="2","About to Sleep",
IF(LEFT(AN1769,1)="1","Lost",
IF(LEFT(AN1769,1)&lt;="2","At Risk","Others")))))))))</f>
        <v>Big Spenders</v>
      </c>
    </row>
    <row r="1770" spans="1:41" x14ac:dyDescent="0.3">
      <c r="A1770">
        <v>6303</v>
      </c>
      <c r="B1770">
        <v>1986</v>
      </c>
      <c r="C1770" t="s">
        <v>37</v>
      </c>
      <c r="D1770" t="s">
        <v>35</v>
      </c>
      <c r="E1770">
        <v>91820</v>
      </c>
      <c r="F1770">
        <v>0</v>
      </c>
      <c r="G1770">
        <v>0</v>
      </c>
      <c r="H1770" s="1">
        <v>41601</v>
      </c>
      <c r="I1770">
        <v>72</v>
      </c>
      <c r="J1770">
        <v>410</v>
      </c>
      <c r="K1770">
        <v>73</v>
      </c>
      <c r="L1770">
        <v>747</v>
      </c>
      <c r="M1770">
        <v>76</v>
      </c>
      <c r="N1770">
        <v>161</v>
      </c>
      <c r="O1770">
        <v>30</v>
      </c>
      <c r="P1770">
        <v>0</v>
      </c>
      <c r="Q1770">
        <v>5</v>
      </c>
      <c r="R1770">
        <v>5</v>
      </c>
      <c r="S1770">
        <v>12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 t="s">
        <v>32</v>
      </c>
      <c r="AC1770" s="13">
        <f>SUM(Table13[[#This Row],[MntWines]:[MntGoldProds]])</f>
        <v>1497</v>
      </c>
      <c r="AD1770" s="13">
        <f>AVERAGE(Table13[[#This Row],[MntWines]:[MntGoldProds]])</f>
        <v>249.5</v>
      </c>
      <c r="AG1770">
        <f>SUM(Table13[[#This Row],[NumDealsPurchases]:[NumStorePurchases]])</f>
        <v>22</v>
      </c>
      <c r="AH1770" s="14">
        <f>44232-Table13[[#This Row],[Dt_Customer]]</f>
        <v>2631</v>
      </c>
      <c r="AJ1770" s="13">
        <f>Table13[[#This Row],[NumDealsPurchases]]/Table13[[#This Row],[Total Number of Purchases]]*100</f>
        <v>0</v>
      </c>
      <c r="AK1770">
        <f>6-ROUNDUP(_xlfn.PERCENTRANK.INC(Table13[Recency],Table13[[#This Row],[Recency]])*5, 0)</f>
        <v>2</v>
      </c>
      <c r="AL1770" s="15">
        <f>ROUNDUP(_xlfn.PERCENTRANK.INC(Table13[Total Number of Purchases],Table13[[#This Row],[Total Number of Purchases]])*5,0)</f>
        <v>4</v>
      </c>
      <c r="AM1770" s="15">
        <f>ROUNDUP(_xlfn.PERCENTRANK.INC(Table13[Total Spend],Table13[[#This Row],[Total Spend]])*5,0)</f>
        <v>5</v>
      </c>
      <c r="AN1770" s="15" t="str">
        <f>Table13[[#This Row],[Recency Score]]&amp;Table13[[#This Row],[Frequency Score]]&amp;Table13[[#This Row],[Monetary Score]]</f>
        <v>245</v>
      </c>
      <c r="AO1770" s="15" t="str">
        <f>IF(AN1770="555","Champions",
IF(AND(LEFT(AN1770,1)="5", MID(AN1770,2,1)&gt;="3"),"Loyal Customers",
IF(MID(AN1770,2,1)="5","Frequent Buyers",
IF(RIGHT(AN1770,1)="5","Big Spenders",
IF(LEFT(AN1770,1)="4","Potential Loyalists",
IF(LEFT(AN1770,1)="3","Needs Attention",
IF(LEFT(AN1770,1)="2","About to Sleep",
IF(LEFT(AN1770,1)="1","Lost",
IF(LEFT(AN1770,1)&lt;="2","At Risk","Others")))))))))</f>
        <v>Big Spenders</v>
      </c>
    </row>
    <row r="1771" spans="1:41" x14ac:dyDescent="0.3">
      <c r="A1771">
        <v>146</v>
      </c>
      <c r="B1771">
        <v>1960</v>
      </c>
      <c r="C1771" t="s">
        <v>37</v>
      </c>
      <c r="D1771" t="s">
        <v>31</v>
      </c>
      <c r="E1771">
        <v>76045</v>
      </c>
      <c r="F1771">
        <v>0</v>
      </c>
      <c r="G1771">
        <v>0</v>
      </c>
      <c r="H1771" s="1">
        <v>41593</v>
      </c>
      <c r="I1771">
        <v>78</v>
      </c>
      <c r="J1771">
        <v>760</v>
      </c>
      <c r="K1771">
        <v>53</v>
      </c>
      <c r="L1771">
        <v>400</v>
      </c>
      <c r="M1771">
        <v>17</v>
      </c>
      <c r="N1771">
        <v>93</v>
      </c>
      <c r="O1771">
        <v>0</v>
      </c>
      <c r="P1771">
        <v>1</v>
      </c>
      <c r="Q1771">
        <v>4</v>
      </c>
      <c r="R1771">
        <v>5</v>
      </c>
      <c r="S1771">
        <v>11</v>
      </c>
      <c r="T1771">
        <v>2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t="s">
        <v>30</v>
      </c>
      <c r="AC1771" s="13">
        <f>SUM(Table13[[#This Row],[MntWines]:[MntGoldProds]])</f>
        <v>1323</v>
      </c>
      <c r="AD1771" s="13">
        <f>AVERAGE(Table13[[#This Row],[MntWines]:[MntGoldProds]])</f>
        <v>220.5</v>
      </c>
      <c r="AG1771">
        <f>SUM(Table13[[#This Row],[NumDealsPurchases]:[NumStorePurchases]])</f>
        <v>21</v>
      </c>
      <c r="AH1771" s="14">
        <f>44232-Table13[[#This Row],[Dt_Customer]]</f>
        <v>2639</v>
      </c>
      <c r="AJ1771" s="13">
        <f>Table13[[#This Row],[NumDealsPurchases]]/Table13[[#This Row],[Total Number of Purchases]]*100</f>
        <v>4.7619047619047619</v>
      </c>
      <c r="AK1771">
        <f>6-ROUNDUP(_xlfn.PERCENTRANK.INC(Table13[Recency],Table13[[#This Row],[Recency]])*5, 0)</f>
        <v>2</v>
      </c>
      <c r="AL1771" s="15">
        <f>ROUNDUP(_xlfn.PERCENTRANK.INC(Table13[Total Number of Purchases],Table13[[#This Row],[Total Number of Purchases]])*5,0)</f>
        <v>4</v>
      </c>
      <c r="AM1771" s="15">
        <f>ROUNDUP(_xlfn.PERCENTRANK.INC(Table13[Total Spend],Table13[[#This Row],[Total Spend]])*5,0)</f>
        <v>5</v>
      </c>
      <c r="AN1771" s="15" t="str">
        <f>Table13[[#This Row],[Recency Score]]&amp;Table13[[#This Row],[Frequency Score]]&amp;Table13[[#This Row],[Monetary Score]]</f>
        <v>245</v>
      </c>
      <c r="AO1771" s="15" t="str">
        <f>IF(AN1771="555","Champions",
IF(AND(LEFT(AN1771,1)="5", MID(AN1771,2,1)&gt;="3"),"Loyal Customers",
IF(MID(AN1771,2,1)="5","Frequent Buyers",
IF(RIGHT(AN1771,1)="5","Big Spenders",
IF(LEFT(AN1771,1)="4","Potential Loyalists",
IF(LEFT(AN1771,1)="3","Needs Attention",
IF(LEFT(AN1771,1)="2","About to Sleep",
IF(LEFT(AN1771,1)="1","Lost",
IF(LEFT(AN1771,1)&lt;="2","At Risk","Others")))))))))</f>
        <v>Big Spenders</v>
      </c>
    </row>
    <row r="1772" spans="1:41" x14ac:dyDescent="0.3">
      <c r="A1772">
        <v>4501</v>
      </c>
      <c r="B1772">
        <v>1965</v>
      </c>
      <c r="C1772" t="s">
        <v>41</v>
      </c>
      <c r="D1772" t="s">
        <v>31</v>
      </c>
      <c r="E1772">
        <v>69882</v>
      </c>
      <c r="F1772">
        <v>0</v>
      </c>
      <c r="G1772">
        <v>0</v>
      </c>
      <c r="H1772" s="1">
        <v>41588</v>
      </c>
      <c r="I1772">
        <v>94</v>
      </c>
      <c r="J1772">
        <v>292</v>
      </c>
      <c r="K1772">
        <v>127</v>
      </c>
      <c r="L1772">
        <v>635</v>
      </c>
      <c r="M1772">
        <v>132</v>
      </c>
      <c r="N1772">
        <v>127</v>
      </c>
      <c r="O1772">
        <v>165</v>
      </c>
      <c r="P1772">
        <v>1</v>
      </c>
      <c r="Q1772">
        <v>3</v>
      </c>
      <c r="R1772">
        <v>7</v>
      </c>
      <c r="S1772">
        <v>9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 t="s">
        <v>30</v>
      </c>
      <c r="AC1772" s="13">
        <f>SUM(Table13[[#This Row],[MntWines]:[MntGoldProds]])</f>
        <v>1478</v>
      </c>
      <c r="AD1772" s="13">
        <f>AVERAGE(Table13[[#This Row],[MntWines]:[MntGoldProds]])</f>
        <v>246.33333333333334</v>
      </c>
      <c r="AG1772">
        <f>SUM(Table13[[#This Row],[NumDealsPurchases]:[NumStorePurchases]])</f>
        <v>20</v>
      </c>
      <c r="AH1772" s="14">
        <f>44232-Table13[[#This Row],[Dt_Customer]]</f>
        <v>2644</v>
      </c>
      <c r="AJ1772" s="13">
        <f>Table13[[#This Row],[NumDealsPurchases]]/Table13[[#This Row],[Total Number of Purchases]]*100</f>
        <v>5</v>
      </c>
      <c r="AK1772">
        <f>6-ROUNDUP(_xlfn.PERCENTRANK.INC(Table13[Recency],Table13[[#This Row],[Recency]])*5, 0)</f>
        <v>1</v>
      </c>
      <c r="AL1772" s="15">
        <f>ROUNDUP(_xlfn.PERCENTRANK.INC(Table13[Total Number of Purchases],Table13[[#This Row],[Total Number of Purchases]])*5,0)</f>
        <v>4</v>
      </c>
      <c r="AM1772" s="15">
        <f>ROUNDUP(_xlfn.PERCENTRANK.INC(Table13[Total Spend],Table13[[#This Row],[Total Spend]])*5,0)</f>
        <v>5</v>
      </c>
      <c r="AN1772" s="15" t="str">
        <f>Table13[[#This Row],[Recency Score]]&amp;Table13[[#This Row],[Frequency Score]]&amp;Table13[[#This Row],[Monetary Score]]</f>
        <v>145</v>
      </c>
      <c r="AO1772" s="15" t="str">
        <f>IF(AN1772="555","Champions",
IF(AND(LEFT(AN1772,1)="5", MID(AN1772,2,1)&gt;="3"),"Loyal Customers",
IF(MID(AN1772,2,1)="5","Frequent Buyers",
IF(RIGHT(AN1772,1)="5","Big Spenders",
IF(LEFT(AN1772,1)="4","Potential Loyalists",
IF(LEFT(AN1772,1)="3","Needs Attention",
IF(LEFT(AN1772,1)="2","About to Sleep",
IF(LEFT(AN1772,1)="1","Lost",
IF(LEFT(AN1772,1)&lt;="2","At Risk","Others")))))))))</f>
        <v>Big Spenders</v>
      </c>
    </row>
    <row r="1773" spans="1:41" x14ac:dyDescent="0.3">
      <c r="A1773">
        <v>5113</v>
      </c>
      <c r="B1773">
        <v>1971</v>
      </c>
      <c r="C1773" t="s">
        <v>37</v>
      </c>
      <c r="D1773" t="s">
        <v>29</v>
      </c>
      <c r="E1773">
        <v>86979</v>
      </c>
      <c r="F1773">
        <v>0</v>
      </c>
      <c r="G1773">
        <v>0</v>
      </c>
      <c r="H1773" s="1">
        <v>41585</v>
      </c>
      <c r="I1773">
        <v>67</v>
      </c>
      <c r="J1773">
        <v>584</v>
      </c>
      <c r="K1773">
        <v>100</v>
      </c>
      <c r="L1773">
        <v>835</v>
      </c>
      <c r="M1773">
        <v>65</v>
      </c>
      <c r="N1773">
        <v>83</v>
      </c>
      <c r="O1773">
        <v>35</v>
      </c>
      <c r="P1773">
        <v>1</v>
      </c>
      <c r="Q1773">
        <v>5</v>
      </c>
      <c r="R1773">
        <v>5</v>
      </c>
      <c r="S1773">
        <v>5</v>
      </c>
      <c r="T1773">
        <v>2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1</v>
      </c>
      <c r="AA1773">
        <v>0</v>
      </c>
      <c r="AB1773" t="s">
        <v>30</v>
      </c>
      <c r="AC1773" s="13">
        <f>SUM(Table13[[#This Row],[MntWines]:[MntGoldProds]])</f>
        <v>1702</v>
      </c>
      <c r="AD1773" s="13">
        <f>AVERAGE(Table13[[#This Row],[MntWines]:[MntGoldProds]])</f>
        <v>283.66666666666669</v>
      </c>
      <c r="AG1773">
        <f>SUM(Table13[[#This Row],[NumDealsPurchases]:[NumStorePurchases]])</f>
        <v>16</v>
      </c>
      <c r="AH1773" s="14">
        <f>44232-Table13[[#This Row],[Dt_Customer]]</f>
        <v>2647</v>
      </c>
      <c r="AJ1773" s="13">
        <f>Table13[[#This Row],[NumDealsPurchases]]/Table13[[#This Row],[Total Number of Purchases]]*100</f>
        <v>6.25</v>
      </c>
      <c r="AK1773">
        <f>6-ROUNDUP(_xlfn.PERCENTRANK.INC(Table13[Recency],Table13[[#This Row],[Recency]])*5, 0)</f>
        <v>2</v>
      </c>
      <c r="AL1773" s="15">
        <f>ROUNDUP(_xlfn.PERCENTRANK.INC(Table13[Total Number of Purchases],Table13[[#This Row],[Total Number of Purchases]])*5,0)</f>
        <v>3</v>
      </c>
      <c r="AM1773" s="15">
        <f>ROUNDUP(_xlfn.PERCENTRANK.INC(Table13[Total Spend],Table13[[#This Row],[Total Spend]])*5,0)</f>
        <v>5</v>
      </c>
      <c r="AN1773" s="15" t="str">
        <f>Table13[[#This Row],[Recency Score]]&amp;Table13[[#This Row],[Frequency Score]]&amp;Table13[[#This Row],[Monetary Score]]</f>
        <v>235</v>
      </c>
      <c r="AO1773" s="15" t="str">
        <f>IF(AN1773="555","Champions",
IF(AND(LEFT(AN1773,1)="5", MID(AN1773,2,1)&gt;="3"),"Loyal Customers",
IF(MID(AN1773,2,1)="5","Frequent Buyers",
IF(RIGHT(AN1773,1)="5","Big Spenders",
IF(LEFT(AN1773,1)="4","Potential Loyalists",
IF(LEFT(AN1773,1)="3","Needs Attention",
IF(LEFT(AN1773,1)="2","About to Sleep",
IF(LEFT(AN1773,1)="1","Lost",
IF(LEFT(AN1773,1)&lt;="2","At Risk","Others")))))))))</f>
        <v>Big Spenders</v>
      </c>
    </row>
    <row r="1774" spans="1:41" x14ac:dyDescent="0.3">
      <c r="A1774">
        <v>4654</v>
      </c>
      <c r="B1774">
        <v>1992</v>
      </c>
      <c r="C1774" t="s">
        <v>28</v>
      </c>
      <c r="D1774" t="s">
        <v>35</v>
      </c>
      <c r="E1774">
        <v>75114</v>
      </c>
      <c r="F1774">
        <v>0</v>
      </c>
      <c r="G1774">
        <v>0</v>
      </c>
      <c r="H1774" s="1">
        <v>41585</v>
      </c>
      <c r="I1774">
        <v>40</v>
      </c>
      <c r="J1774">
        <v>571</v>
      </c>
      <c r="K1774">
        <v>12</v>
      </c>
      <c r="L1774">
        <v>523</v>
      </c>
      <c r="M1774">
        <v>63</v>
      </c>
      <c r="N1774">
        <v>60</v>
      </c>
      <c r="O1774">
        <v>24</v>
      </c>
      <c r="P1774">
        <v>1</v>
      </c>
      <c r="Q1774">
        <v>3</v>
      </c>
      <c r="R1774">
        <v>10</v>
      </c>
      <c r="S1774">
        <v>5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 t="s">
        <v>43</v>
      </c>
      <c r="AC1774" s="13">
        <f>SUM(Table13[[#This Row],[MntWines]:[MntGoldProds]])</f>
        <v>1253</v>
      </c>
      <c r="AD1774" s="13">
        <f>AVERAGE(Table13[[#This Row],[MntWines]:[MntGoldProds]])</f>
        <v>208.83333333333334</v>
      </c>
      <c r="AG1774">
        <f>SUM(Table13[[#This Row],[NumDealsPurchases]:[NumStorePurchases]])</f>
        <v>19</v>
      </c>
      <c r="AH1774" s="14">
        <f>44232-Table13[[#This Row],[Dt_Customer]]</f>
        <v>2647</v>
      </c>
      <c r="AJ1774" s="13">
        <f>Table13[[#This Row],[NumDealsPurchases]]/Table13[[#This Row],[Total Number of Purchases]]*100</f>
        <v>5.2631578947368416</v>
      </c>
      <c r="AK1774">
        <f>6-ROUNDUP(_xlfn.PERCENTRANK.INC(Table13[Recency],Table13[[#This Row],[Recency]])*5, 0)</f>
        <v>3</v>
      </c>
      <c r="AL1774" s="15">
        <f>ROUNDUP(_xlfn.PERCENTRANK.INC(Table13[Total Number of Purchases],Table13[[#This Row],[Total Number of Purchases]])*5,0)</f>
        <v>4</v>
      </c>
      <c r="AM1774" s="15">
        <f>ROUNDUP(_xlfn.PERCENTRANK.INC(Table13[Total Spend],Table13[[#This Row],[Total Spend]])*5,0)</f>
        <v>5</v>
      </c>
      <c r="AN1774" s="15" t="str">
        <f>Table13[[#This Row],[Recency Score]]&amp;Table13[[#This Row],[Frequency Score]]&amp;Table13[[#This Row],[Monetary Score]]</f>
        <v>345</v>
      </c>
      <c r="AO1774" s="15" t="str">
        <f>IF(AN1774="555","Champions",
IF(AND(LEFT(AN1774,1)="5", MID(AN1774,2,1)&gt;="3"),"Loyal Customers",
IF(MID(AN1774,2,1)="5","Frequent Buyers",
IF(RIGHT(AN1774,1)="5","Big Spenders",
IF(LEFT(AN1774,1)="4","Potential Loyalists",
IF(LEFT(AN1774,1)="3","Needs Attention",
IF(LEFT(AN1774,1)="2","About to Sleep",
IF(LEFT(AN1774,1)="1","Lost",
IF(LEFT(AN1774,1)&lt;="2","At Risk","Others")))))))))</f>
        <v>Big Spenders</v>
      </c>
    </row>
    <row r="1775" spans="1:41" x14ac:dyDescent="0.3">
      <c r="A1775">
        <v>701</v>
      </c>
      <c r="B1775">
        <v>1971</v>
      </c>
      <c r="C1775" t="s">
        <v>28</v>
      </c>
      <c r="D1775" t="s">
        <v>33</v>
      </c>
      <c r="E1775">
        <v>73691</v>
      </c>
      <c r="F1775">
        <v>0</v>
      </c>
      <c r="G1775">
        <v>1</v>
      </c>
      <c r="H1775" s="1">
        <v>41584</v>
      </c>
      <c r="I1775">
        <v>58</v>
      </c>
      <c r="J1775">
        <v>707</v>
      </c>
      <c r="K1775">
        <v>21</v>
      </c>
      <c r="L1775">
        <v>250</v>
      </c>
      <c r="M1775">
        <v>85</v>
      </c>
      <c r="N1775">
        <v>43</v>
      </c>
      <c r="O1775">
        <v>73</v>
      </c>
      <c r="P1775">
        <v>2</v>
      </c>
      <c r="Q1775">
        <v>6</v>
      </c>
      <c r="R1775">
        <v>2</v>
      </c>
      <c r="S1775">
        <v>8</v>
      </c>
      <c r="T1775">
        <v>2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0</v>
      </c>
      <c r="AB1775" t="s">
        <v>30</v>
      </c>
      <c r="AC1775" s="13">
        <f>SUM(Table13[[#This Row],[MntWines]:[MntGoldProds]])</f>
        <v>1179</v>
      </c>
      <c r="AD1775" s="13">
        <f>AVERAGE(Table13[[#This Row],[MntWines]:[MntGoldProds]])</f>
        <v>196.5</v>
      </c>
      <c r="AG1775">
        <f>SUM(Table13[[#This Row],[NumDealsPurchases]:[NumStorePurchases]])</f>
        <v>18</v>
      </c>
      <c r="AH1775" s="14">
        <f>44232-Table13[[#This Row],[Dt_Customer]]</f>
        <v>2648</v>
      </c>
      <c r="AJ1775" s="13">
        <f>Table13[[#This Row],[NumDealsPurchases]]/Table13[[#This Row],[Total Number of Purchases]]*100</f>
        <v>11.111111111111111</v>
      </c>
      <c r="AK1775">
        <f>6-ROUNDUP(_xlfn.PERCENTRANK.INC(Table13[Recency],Table13[[#This Row],[Recency]])*5, 0)</f>
        <v>3</v>
      </c>
      <c r="AL1775" s="15">
        <f>ROUNDUP(_xlfn.PERCENTRANK.INC(Table13[Total Number of Purchases],Table13[[#This Row],[Total Number of Purchases]])*5,0)</f>
        <v>4</v>
      </c>
      <c r="AM1775" s="15">
        <f>ROUNDUP(_xlfn.PERCENTRANK.INC(Table13[Total Spend],Table13[[#This Row],[Total Spend]])*5,0)</f>
        <v>5</v>
      </c>
      <c r="AN1775" s="15" t="str">
        <f>Table13[[#This Row],[Recency Score]]&amp;Table13[[#This Row],[Frequency Score]]&amp;Table13[[#This Row],[Monetary Score]]</f>
        <v>345</v>
      </c>
      <c r="AO1775" s="15" t="str">
        <f>IF(AN1775="555","Champions",
IF(AND(LEFT(AN1775,1)="5", MID(AN1775,2,1)&gt;="3"),"Loyal Customers",
IF(MID(AN1775,2,1)="5","Frequent Buyers",
IF(RIGHT(AN1775,1)="5","Big Spenders",
IF(LEFT(AN1775,1)="4","Potential Loyalists",
IF(LEFT(AN1775,1)="3","Needs Attention",
IF(LEFT(AN1775,1)="2","About to Sleep",
IF(LEFT(AN1775,1)="1","Lost",
IF(LEFT(AN1775,1)&lt;="2","At Risk","Others")))))))))</f>
        <v>Big Spenders</v>
      </c>
    </row>
    <row r="1776" spans="1:41" x14ac:dyDescent="0.3">
      <c r="A1776">
        <v>2894</v>
      </c>
      <c r="B1776">
        <v>1985</v>
      </c>
      <c r="C1776" t="s">
        <v>28</v>
      </c>
      <c r="D1776" t="s">
        <v>31</v>
      </c>
      <c r="E1776">
        <v>72903</v>
      </c>
      <c r="F1776">
        <v>0</v>
      </c>
      <c r="G1776">
        <v>0</v>
      </c>
      <c r="H1776" s="1">
        <v>41576</v>
      </c>
      <c r="I1776">
        <v>74</v>
      </c>
      <c r="J1776">
        <v>1067</v>
      </c>
      <c r="K1776">
        <v>138</v>
      </c>
      <c r="L1776">
        <v>750</v>
      </c>
      <c r="M1776">
        <v>0</v>
      </c>
      <c r="N1776">
        <v>19</v>
      </c>
      <c r="O1776">
        <v>39</v>
      </c>
      <c r="P1776">
        <v>1</v>
      </c>
      <c r="Q1776">
        <v>7</v>
      </c>
      <c r="R1776">
        <v>5</v>
      </c>
      <c r="S1776">
        <v>8</v>
      </c>
      <c r="T1776">
        <v>4</v>
      </c>
      <c r="U1776">
        <v>1</v>
      </c>
      <c r="V1776">
        <v>0</v>
      </c>
      <c r="W1776">
        <v>0</v>
      </c>
      <c r="X1776">
        <v>1</v>
      </c>
      <c r="Y1776">
        <v>1</v>
      </c>
      <c r="Z1776">
        <v>1</v>
      </c>
      <c r="AA1776">
        <v>0</v>
      </c>
      <c r="AB1776" t="s">
        <v>30</v>
      </c>
      <c r="AC1776" s="13">
        <f>SUM(Table13[[#This Row],[MntWines]:[MntGoldProds]])</f>
        <v>2013</v>
      </c>
      <c r="AD1776" s="13">
        <f>AVERAGE(Table13[[#This Row],[MntWines]:[MntGoldProds]])</f>
        <v>335.5</v>
      </c>
      <c r="AG1776">
        <f>SUM(Table13[[#This Row],[NumDealsPurchases]:[NumStorePurchases]])</f>
        <v>21</v>
      </c>
      <c r="AH1776" s="14">
        <f>44232-Table13[[#This Row],[Dt_Customer]]</f>
        <v>2656</v>
      </c>
      <c r="AJ1776" s="13">
        <f>Table13[[#This Row],[NumDealsPurchases]]/Table13[[#This Row],[Total Number of Purchases]]*100</f>
        <v>4.7619047619047619</v>
      </c>
      <c r="AK1776">
        <f>6-ROUNDUP(_xlfn.PERCENTRANK.INC(Table13[Recency],Table13[[#This Row],[Recency]])*5, 0)</f>
        <v>2</v>
      </c>
      <c r="AL1776" s="15">
        <f>ROUNDUP(_xlfn.PERCENTRANK.INC(Table13[Total Number of Purchases],Table13[[#This Row],[Total Number of Purchases]])*5,0)</f>
        <v>4</v>
      </c>
      <c r="AM1776" s="15">
        <f>ROUNDUP(_xlfn.PERCENTRANK.INC(Table13[Total Spend],Table13[[#This Row],[Total Spend]])*5,0)</f>
        <v>5</v>
      </c>
      <c r="AN1776" s="15" t="str">
        <f>Table13[[#This Row],[Recency Score]]&amp;Table13[[#This Row],[Frequency Score]]&amp;Table13[[#This Row],[Monetary Score]]</f>
        <v>245</v>
      </c>
      <c r="AO1776" s="15" t="str">
        <f>IF(AN1776="555","Champions",
IF(AND(LEFT(AN1776,1)="5", MID(AN1776,2,1)&gt;="3"),"Loyal Customers",
IF(MID(AN1776,2,1)="5","Frequent Buyers",
IF(RIGHT(AN1776,1)="5","Big Spenders",
IF(LEFT(AN1776,1)="4","Potential Loyalists",
IF(LEFT(AN1776,1)="3","Needs Attention",
IF(LEFT(AN1776,1)="2","About to Sleep",
IF(LEFT(AN1776,1)="1","Lost",
IF(LEFT(AN1776,1)&lt;="2","At Risk","Others")))))))))</f>
        <v>Big Spenders</v>
      </c>
    </row>
    <row r="1777" spans="1:41" x14ac:dyDescent="0.3">
      <c r="A1777">
        <v>313</v>
      </c>
      <c r="B1777">
        <v>1968</v>
      </c>
      <c r="C1777" t="s">
        <v>28</v>
      </c>
      <c r="D1777" t="s">
        <v>42</v>
      </c>
      <c r="E1777">
        <v>73455</v>
      </c>
      <c r="F1777">
        <v>0</v>
      </c>
      <c r="G1777">
        <v>0</v>
      </c>
      <c r="H1777" s="1">
        <v>41575</v>
      </c>
      <c r="I1777">
        <v>98</v>
      </c>
      <c r="J1777">
        <v>901</v>
      </c>
      <c r="K1777">
        <v>61</v>
      </c>
      <c r="L1777">
        <v>757</v>
      </c>
      <c r="M1777">
        <v>186</v>
      </c>
      <c r="N1777">
        <v>163</v>
      </c>
      <c r="O1777">
        <v>20</v>
      </c>
      <c r="P1777">
        <v>1</v>
      </c>
      <c r="Q1777">
        <v>6</v>
      </c>
      <c r="R1777">
        <v>5</v>
      </c>
      <c r="S1777">
        <v>10</v>
      </c>
      <c r="T1777">
        <v>3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0</v>
      </c>
      <c r="AB1777" t="s">
        <v>43</v>
      </c>
      <c r="AC1777" s="13">
        <f>SUM(Table13[[#This Row],[MntWines]:[MntGoldProds]])</f>
        <v>2088</v>
      </c>
      <c r="AD1777" s="13">
        <f>AVERAGE(Table13[[#This Row],[MntWines]:[MntGoldProds]])</f>
        <v>348</v>
      </c>
      <c r="AG1777">
        <f>SUM(Table13[[#This Row],[NumDealsPurchases]:[NumStorePurchases]])</f>
        <v>22</v>
      </c>
      <c r="AH1777" s="14">
        <f>44232-Table13[[#This Row],[Dt_Customer]]</f>
        <v>2657</v>
      </c>
      <c r="AJ1777" s="13">
        <f>Table13[[#This Row],[NumDealsPurchases]]/Table13[[#This Row],[Total Number of Purchases]]*100</f>
        <v>4.5454545454545459</v>
      </c>
      <c r="AK1777">
        <f>6-ROUNDUP(_xlfn.PERCENTRANK.INC(Table13[Recency],Table13[[#This Row],[Recency]])*5, 0)</f>
        <v>1</v>
      </c>
      <c r="AL1777" s="15">
        <f>ROUNDUP(_xlfn.PERCENTRANK.INC(Table13[Total Number of Purchases],Table13[[#This Row],[Total Number of Purchases]])*5,0)</f>
        <v>4</v>
      </c>
      <c r="AM1777" s="15">
        <f>ROUNDUP(_xlfn.PERCENTRANK.INC(Table13[Total Spend],Table13[[#This Row],[Total Spend]])*5,0)</f>
        <v>5</v>
      </c>
      <c r="AN1777" s="15" t="str">
        <f>Table13[[#This Row],[Recency Score]]&amp;Table13[[#This Row],[Frequency Score]]&amp;Table13[[#This Row],[Monetary Score]]</f>
        <v>145</v>
      </c>
      <c r="AO1777" s="15" t="str">
        <f>IF(AN1777="555","Champions",
IF(AND(LEFT(AN1777,1)="5", MID(AN1777,2,1)&gt;="3"),"Loyal Customers",
IF(MID(AN1777,2,1)="5","Frequent Buyers",
IF(RIGHT(AN1777,1)="5","Big Spenders",
IF(LEFT(AN1777,1)="4","Potential Loyalists",
IF(LEFT(AN1777,1)="3","Needs Attention",
IF(LEFT(AN1777,1)="2","About to Sleep",
IF(LEFT(AN1777,1)="1","Lost",
IF(LEFT(AN1777,1)&lt;="2","At Risk","Others")))))))))</f>
        <v>Big Spenders</v>
      </c>
    </row>
    <row r="1778" spans="1:41" x14ac:dyDescent="0.3">
      <c r="A1778">
        <v>1232</v>
      </c>
      <c r="B1778">
        <v>1982</v>
      </c>
      <c r="C1778" t="s">
        <v>37</v>
      </c>
      <c r="D1778" t="s">
        <v>35</v>
      </c>
      <c r="E1778">
        <v>70038</v>
      </c>
      <c r="F1778">
        <v>0</v>
      </c>
      <c r="G1778">
        <v>0</v>
      </c>
      <c r="H1778" s="1">
        <v>41572</v>
      </c>
      <c r="I1778">
        <v>54</v>
      </c>
      <c r="J1778">
        <v>587</v>
      </c>
      <c r="K1778">
        <v>54</v>
      </c>
      <c r="L1778">
        <v>348</v>
      </c>
      <c r="M1778">
        <v>71</v>
      </c>
      <c r="N1778">
        <v>54</v>
      </c>
      <c r="O1778">
        <v>130</v>
      </c>
      <c r="P1778">
        <v>1</v>
      </c>
      <c r="Q1778">
        <v>4</v>
      </c>
      <c r="R1778">
        <v>4</v>
      </c>
      <c r="S1778">
        <v>8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 t="s">
        <v>39</v>
      </c>
      <c r="AC1778" s="13">
        <f>SUM(Table13[[#This Row],[MntWines]:[MntGoldProds]])</f>
        <v>1244</v>
      </c>
      <c r="AD1778" s="13">
        <f>AVERAGE(Table13[[#This Row],[MntWines]:[MntGoldProds]])</f>
        <v>207.33333333333334</v>
      </c>
      <c r="AG1778">
        <f>SUM(Table13[[#This Row],[NumDealsPurchases]:[NumStorePurchases]])</f>
        <v>17</v>
      </c>
      <c r="AH1778" s="14">
        <f>44232-Table13[[#This Row],[Dt_Customer]]</f>
        <v>2660</v>
      </c>
      <c r="AJ1778" s="13">
        <f>Table13[[#This Row],[NumDealsPurchases]]/Table13[[#This Row],[Total Number of Purchases]]*100</f>
        <v>5.8823529411764701</v>
      </c>
      <c r="AK1778">
        <f>6-ROUNDUP(_xlfn.PERCENTRANK.INC(Table13[Recency],Table13[[#This Row],[Recency]])*5, 0)</f>
        <v>3</v>
      </c>
      <c r="AL1778" s="15">
        <f>ROUNDUP(_xlfn.PERCENTRANK.INC(Table13[Total Number of Purchases],Table13[[#This Row],[Total Number of Purchases]])*5,0)</f>
        <v>3</v>
      </c>
      <c r="AM1778" s="15">
        <f>ROUNDUP(_xlfn.PERCENTRANK.INC(Table13[Total Spend],Table13[[#This Row],[Total Spend]])*5,0)</f>
        <v>5</v>
      </c>
      <c r="AN1778" s="15" t="str">
        <f>Table13[[#This Row],[Recency Score]]&amp;Table13[[#This Row],[Frequency Score]]&amp;Table13[[#This Row],[Monetary Score]]</f>
        <v>335</v>
      </c>
      <c r="AO1778" s="15" t="str">
        <f>IF(AN1778="555","Champions",
IF(AND(LEFT(AN1778,1)="5", MID(AN1778,2,1)&gt;="3"),"Loyal Customers",
IF(MID(AN1778,2,1)="5","Frequent Buyers",
IF(RIGHT(AN1778,1)="5","Big Spenders",
IF(LEFT(AN1778,1)="4","Potential Loyalists",
IF(LEFT(AN1778,1)="3","Needs Attention",
IF(LEFT(AN1778,1)="2","About to Sleep",
IF(LEFT(AN1778,1)="1","Lost",
IF(LEFT(AN1778,1)&lt;="2","At Risk","Others")))))))))</f>
        <v>Big Spenders</v>
      </c>
    </row>
    <row r="1779" spans="1:41" x14ac:dyDescent="0.3">
      <c r="A1779">
        <v>2345</v>
      </c>
      <c r="B1779">
        <v>1982</v>
      </c>
      <c r="C1779" t="s">
        <v>37</v>
      </c>
      <c r="D1779" t="s">
        <v>35</v>
      </c>
      <c r="E1779">
        <v>70038</v>
      </c>
      <c r="F1779">
        <v>0</v>
      </c>
      <c r="G1779">
        <v>0</v>
      </c>
      <c r="H1779" s="1">
        <v>41572</v>
      </c>
      <c r="I1779">
        <v>54</v>
      </c>
      <c r="J1779">
        <v>587</v>
      </c>
      <c r="K1779">
        <v>54</v>
      </c>
      <c r="L1779">
        <v>348</v>
      </c>
      <c r="M1779">
        <v>71</v>
      </c>
      <c r="N1779">
        <v>54</v>
      </c>
      <c r="O1779">
        <v>130</v>
      </c>
      <c r="P1779">
        <v>1</v>
      </c>
      <c r="Q1779">
        <v>4</v>
      </c>
      <c r="R1779">
        <v>4</v>
      </c>
      <c r="S1779">
        <v>8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t="s">
        <v>36</v>
      </c>
      <c r="AC1779" s="13">
        <f>SUM(Table13[[#This Row],[MntWines]:[MntGoldProds]])</f>
        <v>1244</v>
      </c>
      <c r="AD1779" s="13">
        <f>AVERAGE(Table13[[#This Row],[MntWines]:[MntGoldProds]])</f>
        <v>207.33333333333334</v>
      </c>
      <c r="AG1779">
        <f>SUM(Table13[[#This Row],[NumDealsPurchases]:[NumStorePurchases]])</f>
        <v>17</v>
      </c>
      <c r="AH1779" s="14">
        <f>44232-Table13[[#This Row],[Dt_Customer]]</f>
        <v>2660</v>
      </c>
      <c r="AJ1779" s="13">
        <f>Table13[[#This Row],[NumDealsPurchases]]/Table13[[#This Row],[Total Number of Purchases]]*100</f>
        <v>5.8823529411764701</v>
      </c>
      <c r="AK1779">
        <f>6-ROUNDUP(_xlfn.PERCENTRANK.INC(Table13[Recency],Table13[[#This Row],[Recency]])*5, 0)</f>
        <v>3</v>
      </c>
      <c r="AL1779" s="15">
        <f>ROUNDUP(_xlfn.PERCENTRANK.INC(Table13[Total Number of Purchases],Table13[[#This Row],[Total Number of Purchases]])*5,0)</f>
        <v>3</v>
      </c>
      <c r="AM1779" s="15">
        <f>ROUNDUP(_xlfn.PERCENTRANK.INC(Table13[Total Spend],Table13[[#This Row],[Total Spend]])*5,0)</f>
        <v>5</v>
      </c>
      <c r="AN1779" s="15" t="str">
        <f>Table13[[#This Row],[Recency Score]]&amp;Table13[[#This Row],[Frequency Score]]&amp;Table13[[#This Row],[Monetary Score]]</f>
        <v>335</v>
      </c>
      <c r="AO1779" s="15" t="str">
        <f>IF(AN1779="555","Champions",
IF(AND(LEFT(AN1779,1)="5", MID(AN1779,2,1)&gt;="3"),"Loyal Customers",
IF(MID(AN1779,2,1)="5","Frequent Buyers",
IF(RIGHT(AN1779,1)="5","Big Spenders",
IF(LEFT(AN1779,1)="4","Potential Loyalists",
IF(LEFT(AN1779,1)="3","Needs Attention",
IF(LEFT(AN1779,1)="2","About to Sleep",
IF(LEFT(AN1779,1)="1","Lost",
IF(LEFT(AN1779,1)&lt;="2","At Risk","Others")))))))))</f>
        <v>Big Spenders</v>
      </c>
    </row>
    <row r="1780" spans="1:41" x14ac:dyDescent="0.3">
      <c r="A1780">
        <v>10430</v>
      </c>
      <c r="B1780">
        <v>1973</v>
      </c>
      <c r="C1780" t="s">
        <v>28</v>
      </c>
      <c r="D1780" t="s">
        <v>29</v>
      </c>
      <c r="E1780">
        <v>89694</v>
      </c>
      <c r="F1780">
        <v>1</v>
      </c>
      <c r="G1780">
        <v>1</v>
      </c>
      <c r="H1780" s="1">
        <v>41556</v>
      </c>
      <c r="I1780">
        <v>22</v>
      </c>
      <c r="J1780">
        <v>1126</v>
      </c>
      <c r="K1780">
        <v>28</v>
      </c>
      <c r="L1780">
        <v>211</v>
      </c>
      <c r="M1780">
        <v>37</v>
      </c>
      <c r="N1780">
        <v>28</v>
      </c>
      <c r="O1780">
        <v>42</v>
      </c>
      <c r="P1780">
        <v>3</v>
      </c>
      <c r="Q1780">
        <v>4</v>
      </c>
      <c r="R1780">
        <v>3</v>
      </c>
      <c r="S1780">
        <v>4</v>
      </c>
      <c r="T1780">
        <v>5</v>
      </c>
      <c r="U1780">
        <v>1</v>
      </c>
      <c r="V1780">
        <v>0</v>
      </c>
      <c r="W1780">
        <v>0</v>
      </c>
      <c r="X1780">
        <v>1</v>
      </c>
      <c r="Y1780">
        <v>1</v>
      </c>
      <c r="Z1780">
        <v>0</v>
      </c>
      <c r="AA1780">
        <v>0</v>
      </c>
      <c r="AB1780" t="s">
        <v>36</v>
      </c>
      <c r="AC1780" s="13">
        <f>SUM(Table13[[#This Row],[MntWines]:[MntGoldProds]])</f>
        <v>1472</v>
      </c>
      <c r="AD1780" s="13">
        <f>AVERAGE(Table13[[#This Row],[MntWines]:[MntGoldProds]])</f>
        <v>245.33333333333334</v>
      </c>
      <c r="AG1780">
        <f>SUM(Table13[[#This Row],[NumDealsPurchases]:[NumStorePurchases]])</f>
        <v>14</v>
      </c>
      <c r="AH1780" s="14">
        <f>44232-Table13[[#This Row],[Dt_Customer]]</f>
        <v>2676</v>
      </c>
      <c r="AJ1780" s="13">
        <f>Table13[[#This Row],[NumDealsPurchases]]/Table13[[#This Row],[Total Number of Purchases]]*100</f>
        <v>21.428571428571427</v>
      </c>
      <c r="AK1780">
        <f>6-ROUNDUP(_xlfn.PERCENTRANK.INC(Table13[Recency],Table13[[#This Row],[Recency]])*5, 0)</f>
        <v>4</v>
      </c>
      <c r="AL1780" s="15">
        <f>ROUNDUP(_xlfn.PERCENTRANK.INC(Table13[Total Number of Purchases],Table13[[#This Row],[Total Number of Purchases]])*5,0)</f>
        <v>3</v>
      </c>
      <c r="AM1780" s="15">
        <f>ROUNDUP(_xlfn.PERCENTRANK.INC(Table13[Total Spend],Table13[[#This Row],[Total Spend]])*5,0)</f>
        <v>5</v>
      </c>
      <c r="AN1780" s="15" t="str">
        <f>Table13[[#This Row],[Recency Score]]&amp;Table13[[#This Row],[Frequency Score]]&amp;Table13[[#This Row],[Monetary Score]]</f>
        <v>435</v>
      </c>
      <c r="AO1780" s="15" t="str">
        <f>IF(AN1780="555","Champions",
IF(AND(LEFT(AN1780,1)="5", MID(AN1780,2,1)&gt;="3"),"Loyal Customers",
IF(MID(AN1780,2,1)="5","Frequent Buyers",
IF(RIGHT(AN1780,1)="5","Big Spenders",
IF(LEFT(AN1780,1)="4","Potential Loyalists",
IF(LEFT(AN1780,1)="3","Needs Attention",
IF(LEFT(AN1780,1)="2","About to Sleep",
IF(LEFT(AN1780,1)="1","Lost",
IF(LEFT(AN1780,1)&lt;="2","At Risk","Others")))))))))</f>
        <v>Big Spenders</v>
      </c>
    </row>
    <row r="1781" spans="1:41" x14ac:dyDescent="0.3">
      <c r="A1781">
        <v>5538</v>
      </c>
      <c r="B1781">
        <v>1975</v>
      </c>
      <c r="C1781" t="s">
        <v>28</v>
      </c>
      <c r="D1781" t="s">
        <v>29</v>
      </c>
      <c r="E1781">
        <v>83829</v>
      </c>
      <c r="F1781">
        <v>0</v>
      </c>
      <c r="G1781">
        <v>0</v>
      </c>
      <c r="H1781" s="1">
        <v>41555</v>
      </c>
      <c r="I1781">
        <v>78</v>
      </c>
      <c r="J1781">
        <v>897</v>
      </c>
      <c r="K1781">
        <v>161</v>
      </c>
      <c r="L1781">
        <v>430</v>
      </c>
      <c r="M1781">
        <v>186</v>
      </c>
      <c r="N1781">
        <v>161</v>
      </c>
      <c r="O1781">
        <v>27</v>
      </c>
      <c r="P1781">
        <v>0</v>
      </c>
      <c r="Q1781">
        <v>4</v>
      </c>
      <c r="R1781">
        <v>7</v>
      </c>
      <c r="S1781">
        <v>6</v>
      </c>
      <c r="T1781">
        <v>1</v>
      </c>
      <c r="U1781">
        <v>1</v>
      </c>
      <c r="V1781">
        <v>0</v>
      </c>
      <c r="W1781">
        <v>1</v>
      </c>
      <c r="X1781">
        <v>0</v>
      </c>
      <c r="Y1781">
        <v>1</v>
      </c>
      <c r="Z1781">
        <v>1</v>
      </c>
      <c r="AA1781">
        <v>0</v>
      </c>
      <c r="AB1781" t="s">
        <v>30</v>
      </c>
      <c r="AC1781" s="13">
        <f>SUM(Table13[[#This Row],[MntWines]:[MntGoldProds]])</f>
        <v>1862</v>
      </c>
      <c r="AD1781" s="13">
        <f>AVERAGE(Table13[[#This Row],[MntWines]:[MntGoldProds]])</f>
        <v>310.33333333333331</v>
      </c>
      <c r="AG1781">
        <f>SUM(Table13[[#This Row],[NumDealsPurchases]:[NumStorePurchases]])</f>
        <v>17</v>
      </c>
      <c r="AH1781" s="14">
        <f>44232-Table13[[#This Row],[Dt_Customer]]</f>
        <v>2677</v>
      </c>
      <c r="AJ1781" s="13">
        <f>Table13[[#This Row],[NumDealsPurchases]]/Table13[[#This Row],[Total Number of Purchases]]*100</f>
        <v>0</v>
      </c>
      <c r="AK1781">
        <f>6-ROUNDUP(_xlfn.PERCENTRANK.INC(Table13[Recency],Table13[[#This Row],[Recency]])*5, 0)</f>
        <v>2</v>
      </c>
      <c r="AL1781" s="15">
        <f>ROUNDUP(_xlfn.PERCENTRANK.INC(Table13[Total Number of Purchases],Table13[[#This Row],[Total Number of Purchases]])*5,0)</f>
        <v>3</v>
      </c>
      <c r="AM1781" s="15">
        <f>ROUNDUP(_xlfn.PERCENTRANK.INC(Table13[Total Spend],Table13[[#This Row],[Total Spend]])*5,0)</f>
        <v>5</v>
      </c>
      <c r="AN1781" s="15" t="str">
        <f>Table13[[#This Row],[Recency Score]]&amp;Table13[[#This Row],[Frequency Score]]&amp;Table13[[#This Row],[Monetary Score]]</f>
        <v>235</v>
      </c>
      <c r="AO1781" s="15" t="str">
        <f>IF(AN1781="555","Champions",
IF(AND(LEFT(AN1781,1)="5", MID(AN1781,2,1)&gt;="3"),"Loyal Customers",
IF(MID(AN1781,2,1)="5","Frequent Buyers",
IF(RIGHT(AN1781,1)="5","Big Spenders",
IF(LEFT(AN1781,1)="4","Potential Loyalists",
IF(LEFT(AN1781,1)="3","Needs Attention",
IF(LEFT(AN1781,1)="2","About to Sleep",
IF(LEFT(AN1781,1)="1","Lost",
IF(LEFT(AN1781,1)&lt;="2","At Risk","Others")))))))))</f>
        <v>Big Spenders</v>
      </c>
    </row>
    <row r="1782" spans="1:41" x14ac:dyDescent="0.3">
      <c r="A1782">
        <v>3910</v>
      </c>
      <c r="B1782">
        <v>1975</v>
      </c>
      <c r="C1782" t="s">
        <v>28</v>
      </c>
      <c r="D1782" t="s">
        <v>29</v>
      </c>
      <c r="E1782">
        <v>83829</v>
      </c>
      <c r="F1782">
        <v>0</v>
      </c>
      <c r="G1782">
        <v>0</v>
      </c>
      <c r="H1782" s="1">
        <v>41555</v>
      </c>
      <c r="I1782">
        <v>78</v>
      </c>
      <c r="J1782">
        <v>897</v>
      </c>
      <c r="K1782">
        <v>161</v>
      </c>
      <c r="L1782">
        <v>430</v>
      </c>
      <c r="M1782">
        <v>186</v>
      </c>
      <c r="N1782">
        <v>161</v>
      </c>
      <c r="O1782">
        <v>27</v>
      </c>
      <c r="P1782">
        <v>0</v>
      </c>
      <c r="Q1782">
        <v>4</v>
      </c>
      <c r="R1782">
        <v>7</v>
      </c>
      <c r="S1782">
        <v>6</v>
      </c>
      <c r="T1782">
        <v>1</v>
      </c>
      <c r="U1782">
        <v>1</v>
      </c>
      <c r="V1782">
        <v>0</v>
      </c>
      <c r="W1782">
        <v>1</v>
      </c>
      <c r="X1782">
        <v>0</v>
      </c>
      <c r="Y1782">
        <v>1</v>
      </c>
      <c r="Z1782">
        <v>1</v>
      </c>
      <c r="AA1782">
        <v>0</v>
      </c>
      <c r="AB1782" t="s">
        <v>30</v>
      </c>
      <c r="AC1782" s="13">
        <f>SUM(Table13[[#This Row],[MntWines]:[MntGoldProds]])</f>
        <v>1862</v>
      </c>
      <c r="AD1782" s="13">
        <f>AVERAGE(Table13[[#This Row],[MntWines]:[MntGoldProds]])</f>
        <v>310.33333333333331</v>
      </c>
      <c r="AG1782">
        <f>SUM(Table13[[#This Row],[NumDealsPurchases]:[NumStorePurchases]])</f>
        <v>17</v>
      </c>
      <c r="AH1782" s="14">
        <f>44232-Table13[[#This Row],[Dt_Customer]]</f>
        <v>2677</v>
      </c>
      <c r="AJ1782" s="13">
        <f>Table13[[#This Row],[NumDealsPurchases]]/Table13[[#This Row],[Total Number of Purchases]]*100</f>
        <v>0</v>
      </c>
      <c r="AK1782">
        <f>6-ROUNDUP(_xlfn.PERCENTRANK.INC(Table13[Recency],Table13[[#This Row],[Recency]])*5, 0)</f>
        <v>2</v>
      </c>
      <c r="AL1782" s="15">
        <f>ROUNDUP(_xlfn.PERCENTRANK.INC(Table13[Total Number of Purchases],Table13[[#This Row],[Total Number of Purchases]])*5,0)</f>
        <v>3</v>
      </c>
      <c r="AM1782" s="15">
        <f>ROUNDUP(_xlfn.PERCENTRANK.INC(Table13[Total Spend],Table13[[#This Row],[Total Spend]])*5,0)</f>
        <v>5</v>
      </c>
      <c r="AN1782" s="15" t="str">
        <f>Table13[[#This Row],[Recency Score]]&amp;Table13[[#This Row],[Frequency Score]]&amp;Table13[[#This Row],[Monetary Score]]</f>
        <v>235</v>
      </c>
      <c r="AO1782" s="15" t="str">
        <f>IF(AN1782="555","Champions",
IF(AND(LEFT(AN1782,1)="5", MID(AN1782,2,1)&gt;="3"),"Loyal Customers",
IF(MID(AN1782,2,1)="5","Frequent Buyers",
IF(RIGHT(AN1782,1)="5","Big Spenders",
IF(LEFT(AN1782,1)="4","Potential Loyalists",
IF(LEFT(AN1782,1)="3","Needs Attention",
IF(LEFT(AN1782,1)="2","About to Sleep",
IF(LEFT(AN1782,1)="1","Lost",
IF(LEFT(AN1782,1)&lt;="2","At Risk","Others")))))))))</f>
        <v>Big Spenders</v>
      </c>
    </row>
    <row r="1783" spans="1:41" x14ac:dyDescent="0.3">
      <c r="A1783">
        <v>7428</v>
      </c>
      <c r="B1783">
        <v>1975</v>
      </c>
      <c r="C1783" t="s">
        <v>28</v>
      </c>
      <c r="D1783" t="s">
        <v>35</v>
      </c>
      <c r="E1783">
        <v>80144</v>
      </c>
      <c r="F1783">
        <v>0</v>
      </c>
      <c r="G1783">
        <v>0</v>
      </c>
      <c r="H1783" s="1">
        <v>41547</v>
      </c>
      <c r="I1783">
        <v>47</v>
      </c>
      <c r="J1783">
        <v>240</v>
      </c>
      <c r="K1783">
        <v>132</v>
      </c>
      <c r="L1783">
        <v>445</v>
      </c>
      <c r="M1783">
        <v>250</v>
      </c>
      <c r="N1783">
        <v>192</v>
      </c>
      <c r="O1783">
        <v>108</v>
      </c>
      <c r="P1783">
        <v>1</v>
      </c>
      <c r="Q1783">
        <v>3</v>
      </c>
      <c r="R1783">
        <v>7</v>
      </c>
      <c r="S1783">
        <v>8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 t="s">
        <v>36</v>
      </c>
      <c r="AC1783" s="13">
        <f>SUM(Table13[[#This Row],[MntWines]:[MntGoldProds]])</f>
        <v>1367</v>
      </c>
      <c r="AD1783" s="13">
        <f>AVERAGE(Table13[[#This Row],[MntWines]:[MntGoldProds]])</f>
        <v>227.83333333333334</v>
      </c>
      <c r="AG1783">
        <f>SUM(Table13[[#This Row],[NumDealsPurchases]:[NumStorePurchases]])</f>
        <v>19</v>
      </c>
      <c r="AH1783" s="14">
        <f>44232-Table13[[#This Row],[Dt_Customer]]</f>
        <v>2685</v>
      </c>
      <c r="AJ1783" s="13">
        <f>Table13[[#This Row],[NumDealsPurchases]]/Table13[[#This Row],[Total Number of Purchases]]*100</f>
        <v>5.2631578947368416</v>
      </c>
      <c r="AK1783">
        <f>6-ROUNDUP(_xlfn.PERCENTRANK.INC(Table13[Recency],Table13[[#This Row],[Recency]])*5, 0)</f>
        <v>3</v>
      </c>
      <c r="AL1783" s="15">
        <f>ROUNDUP(_xlfn.PERCENTRANK.INC(Table13[Total Number of Purchases],Table13[[#This Row],[Total Number of Purchases]])*5,0)</f>
        <v>4</v>
      </c>
      <c r="AM1783" s="15">
        <f>ROUNDUP(_xlfn.PERCENTRANK.INC(Table13[Total Spend],Table13[[#This Row],[Total Spend]])*5,0)</f>
        <v>5</v>
      </c>
      <c r="AN1783" s="15" t="str">
        <f>Table13[[#This Row],[Recency Score]]&amp;Table13[[#This Row],[Frequency Score]]&amp;Table13[[#This Row],[Monetary Score]]</f>
        <v>345</v>
      </c>
      <c r="AO1783" s="15" t="str">
        <f>IF(AN1783="555","Champions",
IF(AND(LEFT(AN1783,1)="5", MID(AN1783,2,1)&gt;="3"),"Loyal Customers",
IF(MID(AN1783,2,1)="5","Frequent Buyers",
IF(RIGHT(AN1783,1)="5","Big Spenders",
IF(LEFT(AN1783,1)="4","Potential Loyalists",
IF(LEFT(AN1783,1)="3","Needs Attention",
IF(LEFT(AN1783,1)="2","About to Sleep",
IF(LEFT(AN1783,1)="1","Lost",
IF(LEFT(AN1783,1)&lt;="2","At Risk","Others")))))))))</f>
        <v>Big Spenders</v>
      </c>
    </row>
    <row r="1784" spans="1:41" x14ac:dyDescent="0.3">
      <c r="A1784">
        <v>10140</v>
      </c>
      <c r="B1784">
        <v>1983</v>
      </c>
      <c r="C1784" t="s">
        <v>37</v>
      </c>
      <c r="D1784" t="s">
        <v>35</v>
      </c>
      <c r="E1784">
        <v>70123</v>
      </c>
      <c r="F1784">
        <v>0</v>
      </c>
      <c r="G1784">
        <v>0</v>
      </c>
      <c r="H1784" s="1">
        <v>41545</v>
      </c>
      <c r="I1784">
        <v>27</v>
      </c>
      <c r="J1784">
        <v>1308</v>
      </c>
      <c r="K1784">
        <v>0</v>
      </c>
      <c r="L1784">
        <v>396</v>
      </c>
      <c r="M1784">
        <v>23</v>
      </c>
      <c r="N1784">
        <v>0</v>
      </c>
      <c r="O1784">
        <v>0</v>
      </c>
      <c r="P1784">
        <v>1</v>
      </c>
      <c r="Q1784">
        <v>5</v>
      </c>
      <c r="R1784">
        <v>7</v>
      </c>
      <c r="S1784">
        <v>4</v>
      </c>
      <c r="T1784">
        <v>3</v>
      </c>
      <c r="U1784">
        <v>0</v>
      </c>
      <c r="V1784">
        <v>1</v>
      </c>
      <c r="W1784">
        <v>0</v>
      </c>
      <c r="X1784">
        <v>1</v>
      </c>
      <c r="Y1784">
        <v>0</v>
      </c>
      <c r="Z1784">
        <v>0</v>
      </c>
      <c r="AA1784">
        <v>0</v>
      </c>
      <c r="AB1784" t="s">
        <v>40</v>
      </c>
      <c r="AC1784" s="13">
        <f>SUM(Table13[[#This Row],[MntWines]:[MntGoldProds]])</f>
        <v>1727</v>
      </c>
      <c r="AD1784" s="13">
        <f>AVERAGE(Table13[[#This Row],[MntWines]:[MntGoldProds]])</f>
        <v>287.83333333333331</v>
      </c>
      <c r="AG1784">
        <f>SUM(Table13[[#This Row],[NumDealsPurchases]:[NumStorePurchases]])</f>
        <v>17</v>
      </c>
      <c r="AH1784" s="14">
        <f>44232-Table13[[#This Row],[Dt_Customer]]</f>
        <v>2687</v>
      </c>
      <c r="AJ1784" s="13">
        <f>Table13[[#This Row],[NumDealsPurchases]]/Table13[[#This Row],[Total Number of Purchases]]*100</f>
        <v>5.8823529411764701</v>
      </c>
      <c r="AK1784">
        <f>6-ROUNDUP(_xlfn.PERCENTRANK.INC(Table13[Recency],Table13[[#This Row],[Recency]])*5, 0)</f>
        <v>4</v>
      </c>
      <c r="AL1784" s="15">
        <f>ROUNDUP(_xlfn.PERCENTRANK.INC(Table13[Total Number of Purchases],Table13[[#This Row],[Total Number of Purchases]])*5,0)</f>
        <v>3</v>
      </c>
      <c r="AM1784" s="15">
        <f>ROUNDUP(_xlfn.PERCENTRANK.INC(Table13[Total Spend],Table13[[#This Row],[Total Spend]])*5,0)</f>
        <v>5</v>
      </c>
      <c r="AN1784" s="15" t="str">
        <f>Table13[[#This Row],[Recency Score]]&amp;Table13[[#This Row],[Frequency Score]]&amp;Table13[[#This Row],[Monetary Score]]</f>
        <v>435</v>
      </c>
      <c r="AO1784" s="15" t="str">
        <f>IF(AN1784="555","Champions",
IF(AND(LEFT(AN1784,1)="5", MID(AN1784,2,1)&gt;="3"),"Loyal Customers",
IF(MID(AN1784,2,1)="5","Frequent Buyers",
IF(RIGHT(AN1784,1)="5","Big Spenders",
IF(LEFT(AN1784,1)="4","Potential Loyalists",
IF(LEFT(AN1784,1)="3","Needs Attention",
IF(LEFT(AN1784,1)="2","About to Sleep",
IF(LEFT(AN1784,1)="1","Lost",
IF(LEFT(AN1784,1)&lt;="2","At Risk","Others")))))))))</f>
        <v>Big Spenders</v>
      </c>
    </row>
    <row r="1785" spans="1:41" x14ac:dyDescent="0.3">
      <c r="A1785">
        <v>1665</v>
      </c>
      <c r="B1785">
        <v>1964</v>
      </c>
      <c r="C1785" t="s">
        <v>37</v>
      </c>
      <c r="D1785" t="s">
        <v>29</v>
      </c>
      <c r="E1785">
        <v>64140</v>
      </c>
      <c r="F1785">
        <v>0</v>
      </c>
      <c r="G1785">
        <v>2</v>
      </c>
      <c r="H1785" s="1">
        <v>41540</v>
      </c>
      <c r="I1785">
        <v>71</v>
      </c>
      <c r="J1785">
        <v>1459</v>
      </c>
      <c r="K1785">
        <v>0</v>
      </c>
      <c r="L1785">
        <v>61</v>
      </c>
      <c r="M1785">
        <v>0</v>
      </c>
      <c r="N1785">
        <v>15</v>
      </c>
      <c r="O1785">
        <v>215</v>
      </c>
      <c r="P1785">
        <v>5</v>
      </c>
      <c r="Q1785">
        <v>2</v>
      </c>
      <c r="R1785">
        <v>5</v>
      </c>
      <c r="S1785">
        <v>6</v>
      </c>
      <c r="T1785">
        <v>5</v>
      </c>
      <c r="U1785">
        <v>0</v>
      </c>
      <c r="V1785">
        <v>1</v>
      </c>
      <c r="W1785">
        <v>1</v>
      </c>
      <c r="X1785">
        <v>0</v>
      </c>
      <c r="Y1785">
        <v>1</v>
      </c>
      <c r="Z1785">
        <v>1</v>
      </c>
      <c r="AA1785">
        <v>0</v>
      </c>
      <c r="AB1785" t="s">
        <v>43</v>
      </c>
      <c r="AC1785" s="13">
        <f>SUM(Table13[[#This Row],[MntWines]:[MntGoldProds]])</f>
        <v>1750</v>
      </c>
      <c r="AD1785" s="13">
        <f>AVERAGE(Table13[[#This Row],[MntWines]:[MntGoldProds]])</f>
        <v>291.66666666666669</v>
      </c>
      <c r="AG1785">
        <f>SUM(Table13[[#This Row],[NumDealsPurchases]:[NumStorePurchases]])</f>
        <v>18</v>
      </c>
      <c r="AH1785" s="14">
        <f>44232-Table13[[#This Row],[Dt_Customer]]</f>
        <v>2692</v>
      </c>
      <c r="AJ1785" s="13">
        <f>Table13[[#This Row],[NumDealsPurchases]]/Table13[[#This Row],[Total Number of Purchases]]*100</f>
        <v>27.777777777777779</v>
      </c>
      <c r="AK1785">
        <f>6-ROUNDUP(_xlfn.PERCENTRANK.INC(Table13[Recency],Table13[[#This Row],[Recency]])*5, 0)</f>
        <v>2</v>
      </c>
      <c r="AL1785" s="15">
        <f>ROUNDUP(_xlfn.PERCENTRANK.INC(Table13[Total Number of Purchases],Table13[[#This Row],[Total Number of Purchases]])*5,0)</f>
        <v>4</v>
      </c>
      <c r="AM1785" s="15">
        <f>ROUNDUP(_xlfn.PERCENTRANK.INC(Table13[Total Spend],Table13[[#This Row],[Total Spend]])*5,0)</f>
        <v>5</v>
      </c>
      <c r="AN1785" s="15" t="str">
        <f>Table13[[#This Row],[Recency Score]]&amp;Table13[[#This Row],[Frequency Score]]&amp;Table13[[#This Row],[Monetary Score]]</f>
        <v>245</v>
      </c>
      <c r="AO1785" s="15" t="str">
        <f>IF(AN1785="555","Champions",
IF(AND(LEFT(AN1785,1)="5", MID(AN1785,2,1)&gt;="3"),"Loyal Customers",
IF(MID(AN1785,2,1)="5","Frequent Buyers",
IF(RIGHT(AN1785,1)="5","Big Spenders",
IF(LEFT(AN1785,1)="4","Potential Loyalists",
IF(LEFT(AN1785,1)="3","Needs Attention",
IF(LEFT(AN1785,1)="2","About to Sleep",
IF(LEFT(AN1785,1)="1","Lost",
IF(LEFT(AN1785,1)&lt;="2","At Risk","Others")))))))))</f>
        <v>Big Spenders</v>
      </c>
    </row>
    <row r="1786" spans="1:41" x14ac:dyDescent="0.3">
      <c r="A1786">
        <v>9938</v>
      </c>
      <c r="B1786">
        <v>1954</v>
      </c>
      <c r="C1786" t="s">
        <v>28</v>
      </c>
      <c r="D1786" t="s">
        <v>33</v>
      </c>
      <c r="E1786">
        <v>80067</v>
      </c>
      <c r="F1786">
        <v>0</v>
      </c>
      <c r="G1786">
        <v>0</v>
      </c>
      <c r="H1786" s="1">
        <v>41536</v>
      </c>
      <c r="I1786">
        <v>82</v>
      </c>
      <c r="J1786">
        <v>519</v>
      </c>
      <c r="K1786">
        <v>17</v>
      </c>
      <c r="L1786">
        <v>813</v>
      </c>
      <c r="M1786">
        <v>27</v>
      </c>
      <c r="N1786">
        <v>173</v>
      </c>
      <c r="O1786">
        <v>51</v>
      </c>
      <c r="P1786">
        <v>1</v>
      </c>
      <c r="Q1786">
        <v>4</v>
      </c>
      <c r="R1786">
        <v>6</v>
      </c>
      <c r="S1786">
        <v>6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 t="s">
        <v>40</v>
      </c>
      <c r="AC1786" s="13">
        <f>SUM(Table13[[#This Row],[MntWines]:[MntGoldProds]])</f>
        <v>1600</v>
      </c>
      <c r="AD1786" s="13">
        <f>AVERAGE(Table13[[#This Row],[MntWines]:[MntGoldProds]])</f>
        <v>266.66666666666669</v>
      </c>
      <c r="AG1786">
        <f>SUM(Table13[[#This Row],[NumDealsPurchases]:[NumStorePurchases]])</f>
        <v>17</v>
      </c>
      <c r="AH1786" s="14">
        <f>44232-Table13[[#This Row],[Dt_Customer]]</f>
        <v>2696</v>
      </c>
      <c r="AJ1786" s="13">
        <f>Table13[[#This Row],[NumDealsPurchases]]/Table13[[#This Row],[Total Number of Purchases]]*100</f>
        <v>5.8823529411764701</v>
      </c>
      <c r="AK1786">
        <f>6-ROUNDUP(_xlfn.PERCENTRANK.INC(Table13[Recency],Table13[[#This Row],[Recency]])*5, 0)</f>
        <v>1</v>
      </c>
      <c r="AL1786" s="15">
        <f>ROUNDUP(_xlfn.PERCENTRANK.INC(Table13[Total Number of Purchases],Table13[[#This Row],[Total Number of Purchases]])*5,0)</f>
        <v>3</v>
      </c>
      <c r="AM1786" s="15">
        <f>ROUNDUP(_xlfn.PERCENTRANK.INC(Table13[Total Spend],Table13[[#This Row],[Total Spend]])*5,0)</f>
        <v>5</v>
      </c>
      <c r="AN1786" s="15" t="str">
        <f>Table13[[#This Row],[Recency Score]]&amp;Table13[[#This Row],[Frequency Score]]&amp;Table13[[#This Row],[Monetary Score]]</f>
        <v>135</v>
      </c>
      <c r="AO1786" s="15" t="str">
        <f>IF(AN1786="555","Champions",
IF(AND(LEFT(AN1786,1)="5", MID(AN1786,2,1)&gt;="3"),"Loyal Customers",
IF(MID(AN1786,2,1)="5","Frequent Buyers",
IF(RIGHT(AN1786,1)="5","Big Spenders",
IF(LEFT(AN1786,1)="4","Potential Loyalists",
IF(LEFT(AN1786,1)="3","Needs Attention",
IF(LEFT(AN1786,1)="2","About to Sleep",
IF(LEFT(AN1786,1)="1","Lost",
IF(LEFT(AN1786,1)&lt;="2","At Risk","Others")))))))))</f>
        <v>Big Spenders</v>
      </c>
    </row>
    <row r="1787" spans="1:41" x14ac:dyDescent="0.3">
      <c r="A1787">
        <v>4789</v>
      </c>
      <c r="B1787">
        <v>1953</v>
      </c>
      <c r="C1787" t="s">
        <v>28</v>
      </c>
      <c r="D1787" t="s">
        <v>35</v>
      </c>
      <c r="E1787">
        <v>80812</v>
      </c>
      <c r="F1787">
        <v>0</v>
      </c>
      <c r="G1787">
        <v>0</v>
      </c>
      <c r="H1787" s="1">
        <v>41534</v>
      </c>
      <c r="I1787">
        <v>95</v>
      </c>
      <c r="J1787">
        <v>769</v>
      </c>
      <c r="K1787">
        <v>22</v>
      </c>
      <c r="L1787">
        <v>500</v>
      </c>
      <c r="M1787">
        <v>210</v>
      </c>
      <c r="N1787">
        <v>143</v>
      </c>
      <c r="O1787">
        <v>33</v>
      </c>
      <c r="P1787">
        <v>1</v>
      </c>
      <c r="Q1787">
        <v>4</v>
      </c>
      <c r="R1787">
        <v>8</v>
      </c>
      <c r="S1787">
        <v>5</v>
      </c>
      <c r="T1787">
        <v>2</v>
      </c>
      <c r="U1787">
        <v>1</v>
      </c>
      <c r="V1787">
        <v>0</v>
      </c>
      <c r="W1787">
        <v>1</v>
      </c>
      <c r="X1787">
        <v>0</v>
      </c>
      <c r="Y1787">
        <v>1</v>
      </c>
      <c r="Z1787">
        <v>0</v>
      </c>
      <c r="AA1787">
        <v>0</v>
      </c>
      <c r="AB1787" t="s">
        <v>40</v>
      </c>
      <c r="AC1787" s="13">
        <f>SUM(Table13[[#This Row],[MntWines]:[MntGoldProds]])</f>
        <v>1677</v>
      </c>
      <c r="AD1787" s="13">
        <f>AVERAGE(Table13[[#This Row],[MntWines]:[MntGoldProds]])</f>
        <v>279.5</v>
      </c>
      <c r="AG1787">
        <f>SUM(Table13[[#This Row],[NumDealsPurchases]:[NumStorePurchases]])</f>
        <v>18</v>
      </c>
      <c r="AH1787" s="14">
        <f>44232-Table13[[#This Row],[Dt_Customer]]</f>
        <v>2698</v>
      </c>
      <c r="AJ1787" s="13">
        <f>Table13[[#This Row],[NumDealsPurchases]]/Table13[[#This Row],[Total Number of Purchases]]*100</f>
        <v>5.5555555555555554</v>
      </c>
      <c r="AK1787">
        <f>6-ROUNDUP(_xlfn.PERCENTRANK.INC(Table13[Recency],Table13[[#This Row],[Recency]])*5, 0)</f>
        <v>1</v>
      </c>
      <c r="AL1787" s="15">
        <f>ROUNDUP(_xlfn.PERCENTRANK.INC(Table13[Total Number of Purchases],Table13[[#This Row],[Total Number of Purchases]])*5,0)</f>
        <v>4</v>
      </c>
      <c r="AM1787" s="15">
        <f>ROUNDUP(_xlfn.PERCENTRANK.INC(Table13[Total Spend],Table13[[#This Row],[Total Spend]])*5,0)</f>
        <v>5</v>
      </c>
      <c r="AN1787" s="15" t="str">
        <f>Table13[[#This Row],[Recency Score]]&amp;Table13[[#This Row],[Frequency Score]]&amp;Table13[[#This Row],[Monetary Score]]</f>
        <v>145</v>
      </c>
      <c r="AO1787" s="15" t="str">
        <f>IF(AN1787="555","Champions",
IF(AND(LEFT(AN1787,1)="5", MID(AN1787,2,1)&gt;="3"),"Loyal Customers",
IF(MID(AN1787,2,1)="5","Frequent Buyers",
IF(RIGHT(AN1787,1)="5","Big Spenders",
IF(LEFT(AN1787,1)="4","Potential Loyalists",
IF(LEFT(AN1787,1)="3","Needs Attention",
IF(LEFT(AN1787,1)="2","About to Sleep",
IF(LEFT(AN1787,1)="1","Lost",
IF(LEFT(AN1787,1)&lt;="2","At Risk","Others")))))))))</f>
        <v>Big Spenders</v>
      </c>
    </row>
    <row r="1788" spans="1:41" x14ac:dyDescent="0.3">
      <c r="A1788">
        <v>10736</v>
      </c>
      <c r="B1788">
        <v>1971</v>
      </c>
      <c r="C1788" t="s">
        <v>28</v>
      </c>
      <c r="D1788" t="s">
        <v>31</v>
      </c>
      <c r="E1788">
        <v>72258</v>
      </c>
      <c r="F1788">
        <v>0</v>
      </c>
      <c r="G1788">
        <v>1</v>
      </c>
      <c r="H1788" s="1">
        <v>41529</v>
      </c>
      <c r="I1788">
        <v>28</v>
      </c>
      <c r="J1788">
        <v>522</v>
      </c>
      <c r="K1788">
        <v>0</v>
      </c>
      <c r="L1788">
        <v>522</v>
      </c>
      <c r="M1788">
        <v>227</v>
      </c>
      <c r="N1788">
        <v>120</v>
      </c>
      <c r="O1788">
        <v>134</v>
      </c>
      <c r="P1788">
        <v>2</v>
      </c>
      <c r="Q1788">
        <v>6</v>
      </c>
      <c r="R1788">
        <v>9</v>
      </c>
      <c r="S1788">
        <v>5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 t="s">
        <v>32</v>
      </c>
      <c r="AC1788" s="13">
        <f>SUM(Table13[[#This Row],[MntWines]:[MntGoldProds]])</f>
        <v>1525</v>
      </c>
      <c r="AD1788" s="13">
        <f>AVERAGE(Table13[[#This Row],[MntWines]:[MntGoldProds]])</f>
        <v>254.16666666666666</v>
      </c>
      <c r="AG1788">
        <f>SUM(Table13[[#This Row],[NumDealsPurchases]:[NumStorePurchases]])</f>
        <v>22</v>
      </c>
      <c r="AH1788" s="14">
        <f>44232-Table13[[#This Row],[Dt_Customer]]</f>
        <v>2703</v>
      </c>
      <c r="AJ1788" s="13">
        <f>Table13[[#This Row],[NumDealsPurchases]]/Table13[[#This Row],[Total Number of Purchases]]*100</f>
        <v>9.0909090909090917</v>
      </c>
      <c r="AK1788">
        <f>6-ROUNDUP(_xlfn.PERCENTRANK.INC(Table13[Recency],Table13[[#This Row],[Recency]])*5, 0)</f>
        <v>4</v>
      </c>
      <c r="AL1788" s="15">
        <f>ROUNDUP(_xlfn.PERCENTRANK.INC(Table13[Total Number of Purchases],Table13[[#This Row],[Total Number of Purchases]])*5,0)</f>
        <v>4</v>
      </c>
      <c r="AM1788" s="15">
        <f>ROUNDUP(_xlfn.PERCENTRANK.INC(Table13[Total Spend],Table13[[#This Row],[Total Spend]])*5,0)</f>
        <v>5</v>
      </c>
      <c r="AN1788" s="15" t="str">
        <f>Table13[[#This Row],[Recency Score]]&amp;Table13[[#This Row],[Frequency Score]]&amp;Table13[[#This Row],[Monetary Score]]</f>
        <v>445</v>
      </c>
      <c r="AO1788" s="15" t="str">
        <f>IF(AN1788="555","Champions",
IF(AND(LEFT(AN1788,1)="5", MID(AN1788,2,1)&gt;="3"),"Loyal Customers",
IF(MID(AN1788,2,1)="5","Frequent Buyers",
IF(RIGHT(AN1788,1)="5","Big Spenders",
IF(LEFT(AN1788,1)="4","Potential Loyalists",
IF(LEFT(AN1788,1)="3","Needs Attention",
IF(LEFT(AN1788,1)="2","About to Sleep",
IF(LEFT(AN1788,1)="1","Lost",
IF(LEFT(AN1788,1)&lt;="2","At Risk","Others")))))))))</f>
        <v>Big Spenders</v>
      </c>
    </row>
    <row r="1789" spans="1:41" x14ac:dyDescent="0.3">
      <c r="A1789">
        <v>10163</v>
      </c>
      <c r="B1789">
        <v>1984</v>
      </c>
      <c r="C1789" t="s">
        <v>37</v>
      </c>
      <c r="D1789" t="s">
        <v>31</v>
      </c>
      <c r="E1789">
        <v>82733</v>
      </c>
      <c r="F1789">
        <v>0</v>
      </c>
      <c r="G1789">
        <v>0</v>
      </c>
      <c r="H1789" s="1">
        <v>41527</v>
      </c>
      <c r="I1789">
        <v>28</v>
      </c>
      <c r="J1789">
        <v>712</v>
      </c>
      <c r="K1789">
        <v>50</v>
      </c>
      <c r="L1789">
        <v>420</v>
      </c>
      <c r="M1789">
        <v>65</v>
      </c>
      <c r="N1789">
        <v>38</v>
      </c>
      <c r="O1789">
        <v>38</v>
      </c>
      <c r="P1789">
        <v>1</v>
      </c>
      <c r="Q1789">
        <v>8</v>
      </c>
      <c r="R1789">
        <v>4</v>
      </c>
      <c r="S1789">
        <v>7</v>
      </c>
      <c r="T1789">
        <v>4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 t="s">
        <v>30</v>
      </c>
      <c r="AC1789" s="13">
        <f>SUM(Table13[[#This Row],[MntWines]:[MntGoldProds]])</f>
        <v>1323</v>
      </c>
      <c r="AD1789" s="13">
        <f>AVERAGE(Table13[[#This Row],[MntWines]:[MntGoldProds]])</f>
        <v>220.5</v>
      </c>
      <c r="AG1789">
        <f>SUM(Table13[[#This Row],[NumDealsPurchases]:[NumStorePurchases]])</f>
        <v>20</v>
      </c>
      <c r="AH1789" s="14">
        <f>44232-Table13[[#This Row],[Dt_Customer]]</f>
        <v>2705</v>
      </c>
      <c r="AJ1789" s="13">
        <f>Table13[[#This Row],[NumDealsPurchases]]/Table13[[#This Row],[Total Number of Purchases]]*100</f>
        <v>5</v>
      </c>
      <c r="AK1789">
        <f>6-ROUNDUP(_xlfn.PERCENTRANK.INC(Table13[Recency],Table13[[#This Row],[Recency]])*5, 0)</f>
        <v>4</v>
      </c>
      <c r="AL1789" s="15">
        <f>ROUNDUP(_xlfn.PERCENTRANK.INC(Table13[Total Number of Purchases],Table13[[#This Row],[Total Number of Purchases]])*5,0)</f>
        <v>4</v>
      </c>
      <c r="AM1789" s="15">
        <f>ROUNDUP(_xlfn.PERCENTRANK.INC(Table13[Total Spend],Table13[[#This Row],[Total Spend]])*5,0)</f>
        <v>5</v>
      </c>
      <c r="AN1789" s="15" t="str">
        <f>Table13[[#This Row],[Recency Score]]&amp;Table13[[#This Row],[Frequency Score]]&amp;Table13[[#This Row],[Monetary Score]]</f>
        <v>445</v>
      </c>
      <c r="AO1789" s="15" t="str">
        <f>IF(AN1789="555","Champions",
IF(AND(LEFT(AN1789,1)="5", MID(AN1789,2,1)&gt;="3"),"Loyal Customers",
IF(MID(AN1789,2,1)="5","Frequent Buyers",
IF(RIGHT(AN1789,1)="5","Big Spenders",
IF(LEFT(AN1789,1)="4","Potential Loyalists",
IF(LEFT(AN1789,1)="3","Needs Attention",
IF(LEFT(AN1789,1)="2","About to Sleep",
IF(LEFT(AN1789,1)="1","Lost",
IF(LEFT(AN1789,1)&lt;="2","At Risk","Others")))))))))</f>
        <v>Big Spenders</v>
      </c>
    </row>
    <row r="1790" spans="1:41" x14ac:dyDescent="0.3">
      <c r="A1790">
        <v>1964</v>
      </c>
      <c r="B1790">
        <v>1951</v>
      </c>
      <c r="C1790" t="s">
        <v>28</v>
      </c>
      <c r="D1790" t="s">
        <v>35</v>
      </c>
      <c r="E1790">
        <v>86610</v>
      </c>
      <c r="F1790">
        <v>0</v>
      </c>
      <c r="G1790">
        <v>0</v>
      </c>
      <c r="H1790" s="1">
        <v>41522</v>
      </c>
      <c r="I1790">
        <v>66</v>
      </c>
      <c r="J1790">
        <v>446</v>
      </c>
      <c r="K1790">
        <v>107</v>
      </c>
      <c r="L1790">
        <v>768</v>
      </c>
      <c r="M1790">
        <v>33</v>
      </c>
      <c r="N1790">
        <v>196</v>
      </c>
      <c r="O1790">
        <v>53</v>
      </c>
      <c r="P1790">
        <v>1</v>
      </c>
      <c r="Q1790">
        <v>5</v>
      </c>
      <c r="R1790">
        <v>6</v>
      </c>
      <c r="S1790">
        <v>6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 t="s">
        <v>30</v>
      </c>
      <c r="AC1790" s="13">
        <f>SUM(Table13[[#This Row],[MntWines]:[MntGoldProds]])</f>
        <v>1603</v>
      </c>
      <c r="AD1790" s="13">
        <f>AVERAGE(Table13[[#This Row],[MntWines]:[MntGoldProds]])</f>
        <v>267.16666666666669</v>
      </c>
      <c r="AG1790">
        <f>SUM(Table13[[#This Row],[NumDealsPurchases]:[NumStorePurchases]])</f>
        <v>18</v>
      </c>
      <c r="AH1790" s="14">
        <f>44232-Table13[[#This Row],[Dt_Customer]]</f>
        <v>2710</v>
      </c>
      <c r="AJ1790" s="13">
        <f>Table13[[#This Row],[NumDealsPurchases]]/Table13[[#This Row],[Total Number of Purchases]]*100</f>
        <v>5.5555555555555554</v>
      </c>
      <c r="AK1790">
        <f>6-ROUNDUP(_xlfn.PERCENTRANK.INC(Table13[Recency],Table13[[#This Row],[Recency]])*5, 0)</f>
        <v>2</v>
      </c>
      <c r="AL1790" s="15">
        <f>ROUNDUP(_xlfn.PERCENTRANK.INC(Table13[Total Number of Purchases],Table13[[#This Row],[Total Number of Purchases]])*5,0)</f>
        <v>4</v>
      </c>
      <c r="AM1790" s="15">
        <f>ROUNDUP(_xlfn.PERCENTRANK.INC(Table13[Total Spend],Table13[[#This Row],[Total Spend]])*5,0)</f>
        <v>5</v>
      </c>
      <c r="AN1790" s="15" t="str">
        <f>Table13[[#This Row],[Recency Score]]&amp;Table13[[#This Row],[Frequency Score]]&amp;Table13[[#This Row],[Monetary Score]]</f>
        <v>245</v>
      </c>
      <c r="AO1790" s="15" t="str">
        <f>IF(AN1790="555","Champions",
IF(AND(LEFT(AN1790,1)="5", MID(AN1790,2,1)&gt;="3"),"Loyal Customers",
IF(MID(AN1790,2,1)="5","Frequent Buyers",
IF(RIGHT(AN1790,1)="5","Big Spenders",
IF(LEFT(AN1790,1)="4","Potential Loyalists",
IF(LEFT(AN1790,1)="3","Needs Attention",
IF(LEFT(AN1790,1)="2","About to Sleep",
IF(LEFT(AN1790,1)="1","Lost",
IF(LEFT(AN1790,1)&lt;="2","At Risk","Others")))))))))</f>
        <v>Big Spenders</v>
      </c>
    </row>
    <row r="1791" spans="1:41" x14ac:dyDescent="0.3">
      <c r="A1791">
        <v>4356</v>
      </c>
      <c r="B1791">
        <v>1971</v>
      </c>
      <c r="C1791" t="s">
        <v>28</v>
      </c>
      <c r="D1791" t="s">
        <v>35</v>
      </c>
      <c r="E1791">
        <v>71819</v>
      </c>
      <c r="F1791">
        <v>0</v>
      </c>
      <c r="G1791">
        <v>1</v>
      </c>
      <c r="H1791" s="1">
        <v>41514</v>
      </c>
      <c r="I1791">
        <v>70</v>
      </c>
      <c r="J1791">
        <v>1224</v>
      </c>
      <c r="K1791">
        <v>28</v>
      </c>
      <c r="L1791">
        <v>140</v>
      </c>
      <c r="M1791">
        <v>0</v>
      </c>
      <c r="N1791">
        <v>14</v>
      </c>
      <c r="O1791">
        <v>168</v>
      </c>
      <c r="P1791">
        <v>3</v>
      </c>
      <c r="Q1791">
        <v>3</v>
      </c>
      <c r="R1791">
        <v>3</v>
      </c>
      <c r="S1791">
        <v>5</v>
      </c>
      <c r="T1791">
        <v>6</v>
      </c>
      <c r="U1791">
        <v>0</v>
      </c>
      <c r="V1791">
        <v>0</v>
      </c>
      <c r="W1791">
        <v>0</v>
      </c>
      <c r="X1791">
        <v>1</v>
      </c>
      <c r="Y1791">
        <v>1</v>
      </c>
      <c r="Z1791">
        <v>0</v>
      </c>
      <c r="AA1791">
        <v>0</v>
      </c>
      <c r="AB1791" t="s">
        <v>30</v>
      </c>
      <c r="AC1791" s="13">
        <f>SUM(Table13[[#This Row],[MntWines]:[MntGoldProds]])</f>
        <v>1574</v>
      </c>
      <c r="AD1791" s="13">
        <f>AVERAGE(Table13[[#This Row],[MntWines]:[MntGoldProds]])</f>
        <v>262.33333333333331</v>
      </c>
      <c r="AG1791">
        <f>SUM(Table13[[#This Row],[NumDealsPurchases]:[NumStorePurchases]])</f>
        <v>14</v>
      </c>
      <c r="AH1791" s="14">
        <f>44232-Table13[[#This Row],[Dt_Customer]]</f>
        <v>2718</v>
      </c>
      <c r="AJ1791" s="13">
        <f>Table13[[#This Row],[NumDealsPurchases]]/Table13[[#This Row],[Total Number of Purchases]]*100</f>
        <v>21.428571428571427</v>
      </c>
      <c r="AK1791">
        <f>6-ROUNDUP(_xlfn.PERCENTRANK.INC(Table13[Recency],Table13[[#This Row],[Recency]])*5, 0)</f>
        <v>2</v>
      </c>
      <c r="AL1791" s="15">
        <f>ROUNDUP(_xlfn.PERCENTRANK.INC(Table13[Total Number of Purchases],Table13[[#This Row],[Total Number of Purchases]])*5,0)</f>
        <v>3</v>
      </c>
      <c r="AM1791" s="15">
        <f>ROUNDUP(_xlfn.PERCENTRANK.INC(Table13[Total Spend],Table13[[#This Row],[Total Spend]])*5,0)</f>
        <v>5</v>
      </c>
      <c r="AN1791" s="15" t="str">
        <f>Table13[[#This Row],[Recency Score]]&amp;Table13[[#This Row],[Frequency Score]]&amp;Table13[[#This Row],[Monetary Score]]</f>
        <v>235</v>
      </c>
      <c r="AO1791" s="15" t="str">
        <f>IF(AN1791="555","Champions",
IF(AND(LEFT(AN1791,1)="5", MID(AN1791,2,1)&gt;="3"),"Loyal Customers",
IF(MID(AN1791,2,1)="5","Frequent Buyers",
IF(RIGHT(AN1791,1)="5","Big Spenders",
IF(LEFT(AN1791,1)="4","Potential Loyalists",
IF(LEFT(AN1791,1)="3","Needs Attention",
IF(LEFT(AN1791,1)="2","About to Sleep",
IF(LEFT(AN1791,1)="1","Lost",
IF(LEFT(AN1791,1)&lt;="2","At Risk","Others")))))))))</f>
        <v>Big Spenders</v>
      </c>
    </row>
    <row r="1792" spans="1:41" x14ac:dyDescent="0.3">
      <c r="A1792">
        <v>9606</v>
      </c>
      <c r="B1792">
        <v>1965</v>
      </c>
      <c r="C1792" t="s">
        <v>37</v>
      </c>
      <c r="D1792" t="s">
        <v>33</v>
      </c>
      <c r="E1792">
        <v>69969</v>
      </c>
      <c r="F1792">
        <v>0</v>
      </c>
      <c r="G1792">
        <v>0</v>
      </c>
      <c r="H1792" s="1">
        <v>41513</v>
      </c>
      <c r="I1792">
        <v>64</v>
      </c>
      <c r="J1792">
        <v>882</v>
      </c>
      <c r="K1792">
        <v>29</v>
      </c>
      <c r="L1792">
        <v>514</v>
      </c>
      <c r="M1792">
        <v>38</v>
      </c>
      <c r="N1792">
        <v>29</v>
      </c>
      <c r="O1792">
        <v>44</v>
      </c>
      <c r="P1792">
        <v>1</v>
      </c>
      <c r="Q1792">
        <v>4</v>
      </c>
      <c r="R1792">
        <v>2</v>
      </c>
      <c r="S1792">
        <v>6</v>
      </c>
      <c r="T1792">
        <v>3</v>
      </c>
      <c r="U1792">
        <v>1</v>
      </c>
      <c r="V1792">
        <v>0</v>
      </c>
      <c r="W1792">
        <v>0</v>
      </c>
      <c r="X1792">
        <v>0</v>
      </c>
      <c r="Y1792">
        <v>1</v>
      </c>
      <c r="Z1792">
        <v>1</v>
      </c>
      <c r="AA1792">
        <v>0</v>
      </c>
      <c r="AB1792" t="s">
        <v>30</v>
      </c>
      <c r="AC1792" s="13">
        <f>SUM(Table13[[#This Row],[MntWines]:[MntGoldProds]])</f>
        <v>1536</v>
      </c>
      <c r="AD1792" s="13">
        <f>AVERAGE(Table13[[#This Row],[MntWines]:[MntGoldProds]])</f>
        <v>256</v>
      </c>
      <c r="AG1792">
        <f>SUM(Table13[[#This Row],[NumDealsPurchases]:[NumStorePurchases]])</f>
        <v>13</v>
      </c>
      <c r="AH1792" s="14">
        <f>44232-Table13[[#This Row],[Dt_Customer]]</f>
        <v>2719</v>
      </c>
      <c r="AJ1792" s="13">
        <f>Table13[[#This Row],[NumDealsPurchases]]/Table13[[#This Row],[Total Number of Purchases]]*100</f>
        <v>7.6923076923076925</v>
      </c>
      <c r="AK1792">
        <f>6-ROUNDUP(_xlfn.PERCENTRANK.INC(Table13[Recency],Table13[[#This Row],[Recency]])*5, 0)</f>
        <v>2</v>
      </c>
      <c r="AL1792" s="15">
        <f>ROUNDUP(_xlfn.PERCENTRANK.INC(Table13[Total Number of Purchases],Table13[[#This Row],[Total Number of Purchases]])*5,0)</f>
        <v>3</v>
      </c>
      <c r="AM1792" s="15">
        <f>ROUNDUP(_xlfn.PERCENTRANK.INC(Table13[Total Spend],Table13[[#This Row],[Total Spend]])*5,0)</f>
        <v>5</v>
      </c>
      <c r="AN1792" s="15" t="str">
        <f>Table13[[#This Row],[Recency Score]]&amp;Table13[[#This Row],[Frequency Score]]&amp;Table13[[#This Row],[Monetary Score]]</f>
        <v>235</v>
      </c>
      <c r="AO1792" s="15" t="str">
        <f>IF(AN1792="555","Champions",
IF(AND(LEFT(AN1792,1)="5", MID(AN1792,2,1)&gt;="3"),"Loyal Customers",
IF(MID(AN1792,2,1)="5","Frequent Buyers",
IF(RIGHT(AN1792,1)="5","Big Spenders",
IF(LEFT(AN1792,1)="4","Potential Loyalists",
IF(LEFT(AN1792,1)="3","Needs Attention",
IF(LEFT(AN1792,1)="2","About to Sleep",
IF(LEFT(AN1792,1)="1","Lost",
IF(LEFT(AN1792,1)&lt;="2","At Risk","Others")))))))))</f>
        <v>Big Spenders</v>
      </c>
    </row>
    <row r="1793" spans="1:41" x14ac:dyDescent="0.3">
      <c r="A1793">
        <v>2730</v>
      </c>
      <c r="B1793">
        <v>1955</v>
      </c>
      <c r="C1793" t="s">
        <v>28</v>
      </c>
      <c r="D1793" t="s">
        <v>31</v>
      </c>
      <c r="E1793">
        <v>80317</v>
      </c>
      <c r="F1793">
        <v>0</v>
      </c>
      <c r="G1793">
        <v>0</v>
      </c>
      <c r="H1793" s="1">
        <v>41506</v>
      </c>
      <c r="I1793">
        <v>64</v>
      </c>
      <c r="J1793">
        <v>536</v>
      </c>
      <c r="K1793">
        <v>11</v>
      </c>
      <c r="L1793">
        <v>387</v>
      </c>
      <c r="M1793">
        <v>149</v>
      </c>
      <c r="N1793">
        <v>91</v>
      </c>
      <c r="O1793">
        <v>57</v>
      </c>
      <c r="P1793">
        <v>1</v>
      </c>
      <c r="Q1793">
        <v>3</v>
      </c>
      <c r="R1793">
        <v>4</v>
      </c>
      <c r="S1793">
        <v>10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 t="s">
        <v>32</v>
      </c>
      <c r="AC1793" s="13">
        <f>SUM(Table13[[#This Row],[MntWines]:[MntGoldProds]])</f>
        <v>1231</v>
      </c>
      <c r="AD1793" s="13">
        <f>AVERAGE(Table13[[#This Row],[MntWines]:[MntGoldProds]])</f>
        <v>205.16666666666666</v>
      </c>
      <c r="AG1793">
        <f>SUM(Table13[[#This Row],[NumDealsPurchases]:[NumStorePurchases]])</f>
        <v>18</v>
      </c>
      <c r="AH1793" s="14">
        <f>44232-Table13[[#This Row],[Dt_Customer]]</f>
        <v>2726</v>
      </c>
      <c r="AJ1793" s="13">
        <f>Table13[[#This Row],[NumDealsPurchases]]/Table13[[#This Row],[Total Number of Purchases]]*100</f>
        <v>5.5555555555555554</v>
      </c>
      <c r="AK1793">
        <f>6-ROUNDUP(_xlfn.PERCENTRANK.INC(Table13[Recency],Table13[[#This Row],[Recency]])*5, 0)</f>
        <v>2</v>
      </c>
      <c r="AL1793" s="15">
        <f>ROUNDUP(_xlfn.PERCENTRANK.INC(Table13[Total Number of Purchases],Table13[[#This Row],[Total Number of Purchases]])*5,0)</f>
        <v>4</v>
      </c>
      <c r="AM1793" s="15">
        <f>ROUNDUP(_xlfn.PERCENTRANK.INC(Table13[Total Spend],Table13[[#This Row],[Total Spend]])*5,0)</f>
        <v>5</v>
      </c>
      <c r="AN1793" s="15" t="str">
        <f>Table13[[#This Row],[Recency Score]]&amp;Table13[[#This Row],[Frequency Score]]&amp;Table13[[#This Row],[Monetary Score]]</f>
        <v>245</v>
      </c>
      <c r="AO1793" s="15" t="str">
        <f>IF(AN1793="555","Champions",
IF(AND(LEFT(AN1793,1)="5", MID(AN1793,2,1)&gt;="3"),"Loyal Customers",
IF(MID(AN1793,2,1)="5","Frequent Buyers",
IF(RIGHT(AN1793,1)="5","Big Spenders",
IF(LEFT(AN1793,1)="4","Potential Loyalists",
IF(LEFT(AN1793,1)="3","Needs Attention",
IF(LEFT(AN1793,1)="2","About to Sleep",
IF(LEFT(AN1793,1)="1","Lost",
IF(LEFT(AN1793,1)&lt;="2","At Risk","Others")))))))))</f>
        <v>Big Spenders</v>
      </c>
    </row>
    <row r="1794" spans="1:41" x14ac:dyDescent="0.3">
      <c r="A1794">
        <v>6721</v>
      </c>
      <c r="B1794">
        <v>1951</v>
      </c>
      <c r="C1794" t="s">
        <v>28</v>
      </c>
      <c r="D1794" t="s">
        <v>33</v>
      </c>
      <c r="E1794">
        <v>71965</v>
      </c>
      <c r="F1794">
        <v>0</v>
      </c>
      <c r="G1794">
        <v>1</v>
      </c>
      <c r="H1794" s="1">
        <v>41484</v>
      </c>
      <c r="I1794">
        <v>21</v>
      </c>
      <c r="J1794">
        <v>572</v>
      </c>
      <c r="K1794">
        <v>19</v>
      </c>
      <c r="L1794">
        <v>286</v>
      </c>
      <c r="M1794">
        <v>50</v>
      </c>
      <c r="N1794">
        <v>38</v>
      </c>
      <c r="O1794">
        <v>248</v>
      </c>
      <c r="P1794">
        <v>3</v>
      </c>
      <c r="Q1794">
        <v>6</v>
      </c>
      <c r="R1794">
        <v>3</v>
      </c>
      <c r="S1794">
        <v>5</v>
      </c>
      <c r="T1794">
        <v>3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 t="s">
        <v>32</v>
      </c>
      <c r="AC1794" s="13">
        <f>SUM(Table13[[#This Row],[MntWines]:[MntGoldProds]])</f>
        <v>1213</v>
      </c>
      <c r="AD1794" s="13">
        <f>AVERAGE(Table13[[#This Row],[MntWines]:[MntGoldProds]])</f>
        <v>202.16666666666666</v>
      </c>
      <c r="AG1794">
        <f>SUM(Table13[[#This Row],[NumDealsPurchases]:[NumStorePurchases]])</f>
        <v>17</v>
      </c>
      <c r="AH1794" s="14">
        <f>44232-Table13[[#This Row],[Dt_Customer]]</f>
        <v>2748</v>
      </c>
      <c r="AJ1794" s="13">
        <f>Table13[[#This Row],[NumDealsPurchases]]/Table13[[#This Row],[Total Number of Purchases]]*100</f>
        <v>17.647058823529413</v>
      </c>
      <c r="AK1794">
        <f>6-ROUNDUP(_xlfn.PERCENTRANK.INC(Table13[Recency],Table13[[#This Row],[Recency]])*5, 0)</f>
        <v>4</v>
      </c>
      <c r="AL1794" s="15">
        <f>ROUNDUP(_xlfn.PERCENTRANK.INC(Table13[Total Number of Purchases],Table13[[#This Row],[Total Number of Purchases]])*5,0)</f>
        <v>3</v>
      </c>
      <c r="AM1794" s="15">
        <f>ROUNDUP(_xlfn.PERCENTRANK.INC(Table13[Total Spend],Table13[[#This Row],[Total Spend]])*5,0)</f>
        <v>5</v>
      </c>
      <c r="AN1794" s="15" t="str">
        <f>Table13[[#This Row],[Recency Score]]&amp;Table13[[#This Row],[Frequency Score]]&amp;Table13[[#This Row],[Monetary Score]]</f>
        <v>435</v>
      </c>
      <c r="AO1794" s="15" t="str">
        <f>IF(AN1794="555","Champions",
IF(AND(LEFT(AN1794,1)="5", MID(AN1794,2,1)&gt;="3"),"Loyal Customers",
IF(MID(AN1794,2,1)="5","Frequent Buyers",
IF(RIGHT(AN1794,1)="5","Big Spenders",
IF(LEFT(AN1794,1)="4","Potential Loyalists",
IF(LEFT(AN1794,1)="3","Needs Attention",
IF(LEFT(AN1794,1)="2","About to Sleep",
IF(LEFT(AN1794,1)="1","Lost",
IF(LEFT(AN1794,1)&lt;="2","At Risk","Others")))))))))</f>
        <v>Big Spenders</v>
      </c>
    </row>
    <row r="1795" spans="1:41" x14ac:dyDescent="0.3">
      <c r="A1795">
        <v>10057</v>
      </c>
      <c r="B1795">
        <v>1951</v>
      </c>
      <c r="C1795" t="s">
        <v>28</v>
      </c>
      <c r="D1795" t="s">
        <v>31</v>
      </c>
      <c r="E1795">
        <v>72282</v>
      </c>
      <c r="F1795">
        <v>0</v>
      </c>
      <c r="G1795">
        <v>0</v>
      </c>
      <c r="H1795" s="1">
        <v>41474</v>
      </c>
      <c r="I1795">
        <v>70</v>
      </c>
      <c r="J1795">
        <v>503</v>
      </c>
      <c r="K1795">
        <v>27</v>
      </c>
      <c r="L1795">
        <v>419</v>
      </c>
      <c r="M1795">
        <v>90</v>
      </c>
      <c r="N1795">
        <v>139</v>
      </c>
      <c r="O1795">
        <v>153</v>
      </c>
      <c r="P1795">
        <v>1</v>
      </c>
      <c r="Q1795">
        <v>5</v>
      </c>
      <c r="R1795">
        <v>7</v>
      </c>
      <c r="S1795">
        <v>9</v>
      </c>
      <c r="T1795">
        <v>7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 t="s">
        <v>30</v>
      </c>
      <c r="AC1795" s="13">
        <f>SUM(Table13[[#This Row],[MntWines]:[MntGoldProds]])</f>
        <v>1331</v>
      </c>
      <c r="AD1795" s="13">
        <f>AVERAGE(Table13[[#This Row],[MntWines]:[MntGoldProds]])</f>
        <v>221.83333333333334</v>
      </c>
      <c r="AG1795">
        <f>SUM(Table13[[#This Row],[NumDealsPurchases]:[NumStorePurchases]])</f>
        <v>22</v>
      </c>
      <c r="AH1795" s="14">
        <f>44232-Table13[[#This Row],[Dt_Customer]]</f>
        <v>2758</v>
      </c>
      <c r="AJ1795" s="13">
        <f>Table13[[#This Row],[NumDealsPurchases]]/Table13[[#This Row],[Total Number of Purchases]]*100</f>
        <v>4.5454545454545459</v>
      </c>
      <c r="AK1795">
        <f>6-ROUNDUP(_xlfn.PERCENTRANK.INC(Table13[Recency],Table13[[#This Row],[Recency]])*5, 0)</f>
        <v>2</v>
      </c>
      <c r="AL1795" s="15">
        <f>ROUNDUP(_xlfn.PERCENTRANK.INC(Table13[Total Number of Purchases],Table13[[#This Row],[Total Number of Purchases]])*5,0)</f>
        <v>4</v>
      </c>
      <c r="AM1795" s="15">
        <f>ROUNDUP(_xlfn.PERCENTRANK.INC(Table13[Total Spend],Table13[[#This Row],[Total Spend]])*5,0)</f>
        <v>5</v>
      </c>
      <c r="AN1795" s="15" t="str">
        <f>Table13[[#This Row],[Recency Score]]&amp;Table13[[#This Row],[Frequency Score]]&amp;Table13[[#This Row],[Monetary Score]]</f>
        <v>245</v>
      </c>
      <c r="AO1795" s="15" t="str">
        <f>IF(AN1795="555","Champions",
IF(AND(LEFT(AN1795,1)="5", MID(AN1795,2,1)&gt;="3"),"Loyal Customers",
IF(MID(AN1795,2,1)="5","Frequent Buyers",
IF(RIGHT(AN1795,1)="5","Big Spenders",
IF(LEFT(AN1795,1)="4","Potential Loyalists",
IF(LEFT(AN1795,1)="3","Needs Attention",
IF(LEFT(AN1795,1)="2","About to Sleep",
IF(LEFT(AN1795,1)="1","Lost",
IF(LEFT(AN1795,1)&lt;="2","At Risk","Others")))))))))</f>
        <v>Big Spenders</v>
      </c>
    </row>
    <row r="1796" spans="1:41" x14ac:dyDescent="0.3">
      <c r="A1796">
        <v>2254</v>
      </c>
      <c r="B1796">
        <v>1983</v>
      </c>
      <c r="C1796" t="s">
        <v>28</v>
      </c>
      <c r="D1796" t="s">
        <v>33</v>
      </c>
      <c r="E1796">
        <v>69520</v>
      </c>
      <c r="F1796">
        <v>0</v>
      </c>
      <c r="G1796">
        <v>0</v>
      </c>
      <c r="H1796" s="1">
        <v>41462</v>
      </c>
      <c r="I1796">
        <v>95</v>
      </c>
      <c r="J1796">
        <v>627</v>
      </c>
      <c r="K1796">
        <v>120</v>
      </c>
      <c r="L1796">
        <v>414</v>
      </c>
      <c r="M1796">
        <v>121</v>
      </c>
      <c r="N1796">
        <v>80</v>
      </c>
      <c r="O1796">
        <v>93</v>
      </c>
      <c r="P1796">
        <v>1</v>
      </c>
      <c r="Q1796">
        <v>9</v>
      </c>
      <c r="R1796">
        <v>6</v>
      </c>
      <c r="S1796">
        <v>5</v>
      </c>
      <c r="T1796">
        <v>5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 t="s">
        <v>36</v>
      </c>
      <c r="AC1796" s="13">
        <f>SUM(Table13[[#This Row],[MntWines]:[MntGoldProds]])</f>
        <v>1455</v>
      </c>
      <c r="AD1796" s="13">
        <f>AVERAGE(Table13[[#This Row],[MntWines]:[MntGoldProds]])</f>
        <v>242.5</v>
      </c>
      <c r="AG1796">
        <f>SUM(Table13[[#This Row],[NumDealsPurchases]:[NumStorePurchases]])</f>
        <v>21</v>
      </c>
      <c r="AH1796" s="14">
        <f>44232-Table13[[#This Row],[Dt_Customer]]</f>
        <v>2770</v>
      </c>
      <c r="AJ1796" s="13">
        <f>Table13[[#This Row],[NumDealsPurchases]]/Table13[[#This Row],[Total Number of Purchases]]*100</f>
        <v>4.7619047619047619</v>
      </c>
      <c r="AK1796">
        <f>6-ROUNDUP(_xlfn.PERCENTRANK.INC(Table13[Recency],Table13[[#This Row],[Recency]])*5, 0)</f>
        <v>1</v>
      </c>
      <c r="AL1796" s="15">
        <f>ROUNDUP(_xlfn.PERCENTRANK.INC(Table13[Total Number of Purchases],Table13[[#This Row],[Total Number of Purchases]])*5,0)</f>
        <v>4</v>
      </c>
      <c r="AM1796" s="15">
        <f>ROUNDUP(_xlfn.PERCENTRANK.INC(Table13[Total Spend],Table13[[#This Row],[Total Spend]])*5,0)</f>
        <v>5</v>
      </c>
      <c r="AN1796" s="15" t="str">
        <f>Table13[[#This Row],[Recency Score]]&amp;Table13[[#This Row],[Frequency Score]]&amp;Table13[[#This Row],[Monetary Score]]</f>
        <v>145</v>
      </c>
      <c r="AO1796" s="15" t="str">
        <f>IF(AN1796="555","Champions",
IF(AND(LEFT(AN1796,1)="5", MID(AN1796,2,1)&gt;="3"),"Loyal Customers",
IF(MID(AN1796,2,1)="5","Frequent Buyers",
IF(RIGHT(AN1796,1)="5","Big Spenders",
IF(LEFT(AN1796,1)="4","Potential Loyalists",
IF(LEFT(AN1796,1)="3","Needs Attention",
IF(LEFT(AN1796,1)="2","About to Sleep",
IF(LEFT(AN1796,1)="1","Lost",
IF(LEFT(AN1796,1)&lt;="2","At Risk","Others")))))))))</f>
        <v>Big Spenders</v>
      </c>
    </row>
    <row r="1797" spans="1:41" x14ac:dyDescent="0.3">
      <c r="A1797">
        <v>6349</v>
      </c>
      <c r="B1797">
        <v>1987</v>
      </c>
      <c r="C1797" t="s">
        <v>41</v>
      </c>
      <c r="D1797" t="s">
        <v>29</v>
      </c>
      <c r="E1797">
        <v>61787</v>
      </c>
      <c r="F1797">
        <v>0</v>
      </c>
      <c r="G1797">
        <v>0</v>
      </c>
      <c r="H1797" s="1">
        <v>41461</v>
      </c>
      <c r="I1797">
        <v>71</v>
      </c>
      <c r="J1797">
        <v>621</v>
      </c>
      <c r="K1797">
        <v>73</v>
      </c>
      <c r="L1797">
        <v>414</v>
      </c>
      <c r="M1797">
        <v>78</v>
      </c>
      <c r="N1797">
        <v>48</v>
      </c>
      <c r="O1797">
        <v>85</v>
      </c>
      <c r="P1797">
        <v>1</v>
      </c>
      <c r="Q1797">
        <v>8</v>
      </c>
      <c r="R1797">
        <v>4</v>
      </c>
      <c r="S1797">
        <v>6</v>
      </c>
      <c r="T1797">
        <v>5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t="s">
        <v>30</v>
      </c>
      <c r="AC1797" s="13">
        <f>SUM(Table13[[#This Row],[MntWines]:[MntGoldProds]])</f>
        <v>1319</v>
      </c>
      <c r="AD1797" s="13">
        <f>AVERAGE(Table13[[#This Row],[MntWines]:[MntGoldProds]])</f>
        <v>219.83333333333334</v>
      </c>
      <c r="AG1797">
        <f>SUM(Table13[[#This Row],[NumDealsPurchases]:[NumStorePurchases]])</f>
        <v>19</v>
      </c>
      <c r="AH1797" s="14">
        <f>44232-Table13[[#This Row],[Dt_Customer]]</f>
        <v>2771</v>
      </c>
      <c r="AJ1797" s="13">
        <f>Table13[[#This Row],[NumDealsPurchases]]/Table13[[#This Row],[Total Number of Purchases]]*100</f>
        <v>5.2631578947368416</v>
      </c>
      <c r="AK1797">
        <f>6-ROUNDUP(_xlfn.PERCENTRANK.INC(Table13[Recency],Table13[[#This Row],[Recency]])*5, 0)</f>
        <v>2</v>
      </c>
      <c r="AL1797" s="15">
        <f>ROUNDUP(_xlfn.PERCENTRANK.INC(Table13[Total Number of Purchases],Table13[[#This Row],[Total Number of Purchases]])*5,0)</f>
        <v>4</v>
      </c>
      <c r="AM1797" s="15">
        <f>ROUNDUP(_xlfn.PERCENTRANK.INC(Table13[Total Spend],Table13[[#This Row],[Total Spend]])*5,0)</f>
        <v>5</v>
      </c>
      <c r="AN1797" s="15" t="str">
        <f>Table13[[#This Row],[Recency Score]]&amp;Table13[[#This Row],[Frequency Score]]&amp;Table13[[#This Row],[Monetary Score]]</f>
        <v>245</v>
      </c>
      <c r="AO1797" s="15" t="str">
        <f>IF(AN1797="555","Champions",
IF(AND(LEFT(AN1797,1)="5", MID(AN1797,2,1)&gt;="3"),"Loyal Customers",
IF(MID(AN1797,2,1)="5","Frequent Buyers",
IF(RIGHT(AN1797,1)="5","Big Spenders",
IF(LEFT(AN1797,1)="4","Potential Loyalists",
IF(LEFT(AN1797,1)="3","Needs Attention",
IF(LEFT(AN1797,1)="2","About to Sleep",
IF(LEFT(AN1797,1)="1","Lost",
IF(LEFT(AN1797,1)&lt;="2","At Risk","Others")))))))))</f>
        <v>Big Spenders</v>
      </c>
    </row>
    <row r="1798" spans="1:41" x14ac:dyDescent="0.3">
      <c r="A1798">
        <v>7214</v>
      </c>
      <c r="B1798">
        <v>1957</v>
      </c>
      <c r="C1798" t="s">
        <v>28</v>
      </c>
      <c r="D1798" t="s">
        <v>33</v>
      </c>
      <c r="E1798">
        <v>62187</v>
      </c>
      <c r="F1798">
        <v>0</v>
      </c>
      <c r="G1798">
        <v>0</v>
      </c>
      <c r="H1798" s="1">
        <v>41460</v>
      </c>
      <c r="I1798">
        <v>49</v>
      </c>
      <c r="J1798">
        <v>792</v>
      </c>
      <c r="K1798">
        <v>0</v>
      </c>
      <c r="L1798">
        <v>275</v>
      </c>
      <c r="M1798">
        <v>45</v>
      </c>
      <c r="N1798">
        <v>45</v>
      </c>
      <c r="O1798">
        <v>126</v>
      </c>
      <c r="P1798">
        <v>1</v>
      </c>
      <c r="Q1798">
        <v>4</v>
      </c>
      <c r="R1798">
        <v>8</v>
      </c>
      <c r="S1798">
        <v>5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t="s">
        <v>30</v>
      </c>
      <c r="AC1798" s="13">
        <f>SUM(Table13[[#This Row],[MntWines]:[MntGoldProds]])</f>
        <v>1283</v>
      </c>
      <c r="AD1798" s="13">
        <f>AVERAGE(Table13[[#This Row],[MntWines]:[MntGoldProds]])</f>
        <v>213.83333333333334</v>
      </c>
      <c r="AG1798">
        <f>SUM(Table13[[#This Row],[NumDealsPurchases]:[NumStorePurchases]])</f>
        <v>18</v>
      </c>
      <c r="AH1798" s="14">
        <f>44232-Table13[[#This Row],[Dt_Customer]]</f>
        <v>2772</v>
      </c>
      <c r="AJ1798" s="13">
        <f>Table13[[#This Row],[NumDealsPurchases]]/Table13[[#This Row],[Total Number of Purchases]]*100</f>
        <v>5.5555555555555554</v>
      </c>
      <c r="AK1798">
        <f>6-ROUNDUP(_xlfn.PERCENTRANK.INC(Table13[Recency],Table13[[#This Row],[Recency]])*5, 0)</f>
        <v>3</v>
      </c>
      <c r="AL1798" s="15">
        <f>ROUNDUP(_xlfn.PERCENTRANK.INC(Table13[Total Number of Purchases],Table13[[#This Row],[Total Number of Purchases]])*5,0)</f>
        <v>4</v>
      </c>
      <c r="AM1798" s="15">
        <f>ROUNDUP(_xlfn.PERCENTRANK.INC(Table13[Total Spend],Table13[[#This Row],[Total Spend]])*5,0)</f>
        <v>5</v>
      </c>
      <c r="AN1798" s="15" t="str">
        <f>Table13[[#This Row],[Recency Score]]&amp;Table13[[#This Row],[Frequency Score]]&amp;Table13[[#This Row],[Monetary Score]]</f>
        <v>345</v>
      </c>
      <c r="AO1798" s="15" t="str">
        <f>IF(AN1798="555","Champions",
IF(AND(LEFT(AN1798,1)="5", MID(AN1798,2,1)&gt;="3"),"Loyal Customers",
IF(MID(AN1798,2,1)="5","Frequent Buyers",
IF(RIGHT(AN1798,1)="5","Big Spenders",
IF(LEFT(AN1798,1)="4","Potential Loyalists",
IF(LEFT(AN1798,1)="3","Needs Attention",
IF(LEFT(AN1798,1)="2","About to Sleep",
IF(LEFT(AN1798,1)="1","Lost",
IF(LEFT(AN1798,1)&lt;="2","At Risk","Others")))))))))</f>
        <v>Big Spenders</v>
      </c>
    </row>
    <row r="1799" spans="1:41" x14ac:dyDescent="0.3">
      <c r="A1799">
        <v>6421</v>
      </c>
      <c r="B1799">
        <v>1961</v>
      </c>
      <c r="C1799" t="s">
        <v>28</v>
      </c>
      <c r="D1799" t="s">
        <v>35</v>
      </c>
      <c r="E1799">
        <v>88347</v>
      </c>
      <c r="F1799">
        <v>0</v>
      </c>
      <c r="G1799">
        <v>0</v>
      </c>
      <c r="H1799" s="1">
        <v>41458</v>
      </c>
      <c r="I1799">
        <v>32</v>
      </c>
      <c r="J1799">
        <v>1050</v>
      </c>
      <c r="K1799">
        <v>178</v>
      </c>
      <c r="L1799">
        <v>555</v>
      </c>
      <c r="M1799">
        <v>77</v>
      </c>
      <c r="N1799">
        <v>138</v>
      </c>
      <c r="O1799">
        <v>118</v>
      </c>
      <c r="P1799">
        <v>1</v>
      </c>
      <c r="Q1799">
        <v>4</v>
      </c>
      <c r="R1799">
        <v>7</v>
      </c>
      <c r="S1799">
        <v>9</v>
      </c>
      <c r="T1799">
        <v>1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30</v>
      </c>
      <c r="AC1799" s="13">
        <f>SUM(Table13[[#This Row],[MntWines]:[MntGoldProds]])</f>
        <v>2116</v>
      </c>
      <c r="AD1799" s="13">
        <f>AVERAGE(Table13[[#This Row],[MntWines]:[MntGoldProds]])</f>
        <v>352.66666666666669</v>
      </c>
      <c r="AG1799">
        <f>SUM(Table13[[#This Row],[NumDealsPurchases]:[NumStorePurchases]])</f>
        <v>21</v>
      </c>
      <c r="AH1799" s="14">
        <f>44232-Table13[[#This Row],[Dt_Customer]]</f>
        <v>2774</v>
      </c>
      <c r="AJ1799" s="13">
        <f>Table13[[#This Row],[NumDealsPurchases]]/Table13[[#This Row],[Total Number of Purchases]]*100</f>
        <v>4.7619047619047619</v>
      </c>
      <c r="AK1799">
        <f>6-ROUNDUP(_xlfn.PERCENTRANK.INC(Table13[Recency],Table13[[#This Row],[Recency]])*5, 0)</f>
        <v>4</v>
      </c>
      <c r="AL1799" s="15">
        <f>ROUNDUP(_xlfn.PERCENTRANK.INC(Table13[Total Number of Purchases],Table13[[#This Row],[Total Number of Purchases]])*5,0)</f>
        <v>4</v>
      </c>
      <c r="AM1799" s="15">
        <f>ROUNDUP(_xlfn.PERCENTRANK.INC(Table13[Total Spend],Table13[[#This Row],[Total Spend]])*5,0)</f>
        <v>5</v>
      </c>
      <c r="AN1799" s="15" t="str">
        <f>Table13[[#This Row],[Recency Score]]&amp;Table13[[#This Row],[Frequency Score]]&amp;Table13[[#This Row],[Monetary Score]]</f>
        <v>445</v>
      </c>
      <c r="AO1799" s="15" t="str">
        <f>IF(AN1799="555","Champions",
IF(AND(LEFT(AN1799,1)="5", MID(AN1799,2,1)&gt;="3"),"Loyal Customers",
IF(MID(AN1799,2,1)="5","Frequent Buyers",
IF(RIGHT(AN1799,1)="5","Big Spenders",
IF(LEFT(AN1799,1)="4","Potential Loyalists",
IF(LEFT(AN1799,1)="3","Needs Attention",
IF(LEFT(AN1799,1)="2","About to Sleep",
IF(LEFT(AN1799,1)="1","Lost",
IF(LEFT(AN1799,1)&lt;="2","At Risk","Others")))))))))</f>
        <v>Big Spenders</v>
      </c>
    </row>
    <row r="1800" spans="1:41" x14ac:dyDescent="0.3">
      <c r="A1800">
        <v>4597</v>
      </c>
      <c r="B1800">
        <v>1970</v>
      </c>
      <c r="C1800" t="s">
        <v>37</v>
      </c>
      <c r="D1800" t="s">
        <v>35</v>
      </c>
      <c r="E1800">
        <v>82072</v>
      </c>
      <c r="F1800">
        <v>0</v>
      </c>
      <c r="G1800">
        <v>0</v>
      </c>
      <c r="H1800" s="1">
        <v>41457</v>
      </c>
      <c r="I1800">
        <v>67</v>
      </c>
      <c r="J1800">
        <v>889</v>
      </c>
      <c r="K1800">
        <v>55</v>
      </c>
      <c r="L1800">
        <v>685</v>
      </c>
      <c r="M1800">
        <v>168</v>
      </c>
      <c r="N1800">
        <v>92</v>
      </c>
      <c r="O1800">
        <v>129</v>
      </c>
      <c r="P1800">
        <v>1</v>
      </c>
      <c r="Q1800">
        <v>3</v>
      </c>
      <c r="R1800">
        <v>2</v>
      </c>
      <c r="S1800">
        <v>13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 t="s">
        <v>43</v>
      </c>
      <c r="AC1800" s="13">
        <f>SUM(Table13[[#This Row],[MntWines]:[MntGoldProds]])</f>
        <v>2018</v>
      </c>
      <c r="AD1800" s="13">
        <f>AVERAGE(Table13[[#This Row],[MntWines]:[MntGoldProds]])</f>
        <v>336.33333333333331</v>
      </c>
      <c r="AG1800">
        <f>SUM(Table13[[#This Row],[NumDealsPurchases]:[NumStorePurchases]])</f>
        <v>19</v>
      </c>
      <c r="AH1800" s="14">
        <f>44232-Table13[[#This Row],[Dt_Customer]]</f>
        <v>2775</v>
      </c>
      <c r="AJ1800" s="13">
        <f>Table13[[#This Row],[NumDealsPurchases]]/Table13[[#This Row],[Total Number of Purchases]]*100</f>
        <v>5.2631578947368416</v>
      </c>
      <c r="AK1800">
        <f>6-ROUNDUP(_xlfn.PERCENTRANK.INC(Table13[Recency],Table13[[#This Row],[Recency]])*5, 0)</f>
        <v>2</v>
      </c>
      <c r="AL1800" s="15">
        <f>ROUNDUP(_xlfn.PERCENTRANK.INC(Table13[Total Number of Purchases],Table13[[#This Row],[Total Number of Purchases]])*5,0)</f>
        <v>4</v>
      </c>
      <c r="AM1800" s="15">
        <f>ROUNDUP(_xlfn.PERCENTRANK.INC(Table13[Total Spend],Table13[[#This Row],[Total Spend]])*5,0)</f>
        <v>5</v>
      </c>
      <c r="AN1800" s="15" t="str">
        <f>Table13[[#This Row],[Recency Score]]&amp;Table13[[#This Row],[Frequency Score]]&amp;Table13[[#This Row],[Monetary Score]]</f>
        <v>245</v>
      </c>
      <c r="AO1800" s="15" t="str">
        <f>IF(AN1800="555","Champions",
IF(AND(LEFT(AN1800,1)="5", MID(AN1800,2,1)&gt;="3"),"Loyal Customers",
IF(MID(AN1800,2,1)="5","Frequent Buyers",
IF(RIGHT(AN1800,1)="5","Big Spenders",
IF(LEFT(AN1800,1)="4","Potential Loyalists",
IF(LEFT(AN1800,1)="3","Needs Attention",
IF(LEFT(AN1800,1)="2","About to Sleep",
IF(LEFT(AN1800,1)="1","Lost",
IF(LEFT(AN1800,1)&lt;="2","At Risk","Others")))))))))</f>
        <v>Big Spenders</v>
      </c>
    </row>
    <row r="1801" spans="1:41" hidden="1" x14ac:dyDescent="0.3">
      <c r="A1801">
        <v>7281</v>
      </c>
      <c r="B1801">
        <v>1959</v>
      </c>
      <c r="C1801" t="s">
        <v>37</v>
      </c>
      <c r="D1801" t="s">
        <v>31</v>
      </c>
      <c r="F1801">
        <v>0</v>
      </c>
      <c r="G1801">
        <v>0</v>
      </c>
      <c r="H1801" s="1">
        <v>41583</v>
      </c>
      <c r="I1801">
        <v>80</v>
      </c>
      <c r="J1801">
        <v>81</v>
      </c>
      <c r="K1801">
        <v>11</v>
      </c>
      <c r="L1801">
        <v>50</v>
      </c>
      <c r="M1801">
        <v>3</v>
      </c>
      <c r="N1801">
        <v>2</v>
      </c>
      <c r="O1801">
        <v>39</v>
      </c>
      <c r="P1801">
        <v>1</v>
      </c>
      <c r="Q1801">
        <v>1</v>
      </c>
      <c r="R1801">
        <v>3</v>
      </c>
      <c r="S1801">
        <v>4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 t="s">
        <v>36</v>
      </c>
      <c r="AC1801">
        <f>SUM(Table13[[#This Row],[MntWines]:[MntGoldProds]])</f>
        <v>186</v>
      </c>
      <c r="AD1801">
        <f>AVERAGE(Table13[[#This Row],[MntWines]:[MntGoldProds]])</f>
        <v>31</v>
      </c>
      <c r="AG1801">
        <f>SUM(Table13[[#This Row],[NumDealsPurchases]:[NumStorePurchases]])</f>
        <v>9</v>
      </c>
      <c r="AH1801" s="1">
        <f>44232-Table13[[#This Row],[Dt_Customer]]</f>
        <v>2649</v>
      </c>
      <c r="AJ1801">
        <f>Table13[[#This Row],[NumDealsPurchases]]/Table13[[#This Row],[Total Number of Purchases]]*100</f>
        <v>11.111111111111111</v>
      </c>
      <c r="AK1801">
        <f>6-ROUNDUP(_xlfn.PERCENTRANK.INC(Table13[Recency],Table13[[#This Row],[Recency]])*5, 0)</f>
        <v>2</v>
      </c>
      <c r="AL1801" s="15">
        <f>ROUNDUP(_xlfn.PERCENTRANK.INC(Table13[Total Number of Purchases],Table13[[#This Row],[Total Number of Purchases]])*5,0)</f>
        <v>2</v>
      </c>
      <c r="AM1801" s="15">
        <f>ROUNDUP(_xlfn.PERCENTRANK.INC(Table13[Total Spend],Table13[[#This Row],[Total Spend]])*5,0)</f>
        <v>2</v>
      </c>
      <c r="AN1801" s="15" t="str">
        <f>Table13[[#This Row],[Recency Score]]&amp;Table13[[#This Row],[Frequency Score]]&amp;Table13[[#This Row],[Monetary Score]]</f>
        <v>222</v>
      </c>
      <c r="AO1801" s="15" t="str">
        <f>IF(AN1801="555","Champions",
IF(AND(LEFT(AN1801,1)="5", MID(AN1801,2,1)&gt;="3"),"Loyal Customers",
IF(MID(AN1801,2,1)="5","Frequent Buyers",
IF(RIGHT(AN1801,1)="5","Big Spenders",
IF(LEFT(AN1801,1)="4","Potential Loyalists",
IF(LEFT(AN1801,1)="3","Needs Attention",
IF(LEFT(AN1801,1)="2","About to Sleep",
IF(LEFT(AN1801,1)="1","Lost",
IF(LEFT(AN1801,1)&lt;="2","At Risk","Others")))))))))</f>
        <v>About to Sleep</v>
      </c>
    </row>
    <row r="1802" spans="1:41" x14ac:dyDescent="0.3">
      <c r="A1802">
        <v>5204</v>
      </c>
      <c r="B1802">
        <v>1971</v>
      </c>
      <c r="C1802" t="s">
        <v>28</v>
      </c>
      <c r="D1802" t="s">
        <v>35</v>
      </c>
      <c r="E1802">
        <v>74538</v>
      </c>
      <c r="F1802">
        <v>0</v>
      </c>
      <c r="G1802">
        <v>0</v>
      </c>
      <c r="H1802" s="1">
        <v>41454</v>
      </c>
      <c r="I1802">
        <v>21</v>
      </c>
      <c r="J1802">
        <v>380</v>
      </c>
      <c r="K1802">
        <v>98</v>
      </c>
      <c r="L1802">
        <v>733</v>
      </c>
      <c r="M1802">
        <v>110</v>
      </c>
      <c r="N1802">
        <v>112</v>
      </c>
      <c r="O1802">
        <v>28</v>
      </c>
      <c r="P1802">
        <v>1</v>
      </c>
      <c r="Q1802">
        <v>8</v>
      </c>
      <c r="R1802">
        <v>8</v>
      </c>
      <c r="S1802">
        <v>5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>
        <v>0</v>
      </c>
      <c r="AB1802" t="s">
        <v>30</v>
      </c>
      <c r="AC1802" s="13">
        <f>SUM(Table13[[#This Row],[MntWines]:[MntGoldProds]])</f>
        <v>1461</v>
      </c>
      <c r="AD1802" s="13">
        <f>AVERAGE(Table13[[#This Row],[MntWines]:[MntGoldProds]])</f>
        <v>243.5</v>
      </c>
      <c r="AG1802">
        <f>SUM(Table13[[#This Row],[NumDealsPurchases]:[NumStorePurchases]])</f>
        <v>22</v>
      </c>
      <c r="AH1802" s="14">
        <f>44232-Table13[[#This Row],[Dt_Customer]]</f>
        <v>2778</v>
      </c>
      <c r="AJ1802" s="13">
        <f>Table13[[#This Row],[NumDealsPurchases]]/Table13[[#This Row],[Total Number of Purchases]]*100</f>
        <v>4.5454545454545459</v>
      </c>
      <c r="AK1802">
        <f>6-ROUNDUP(_xlfn.PERCENTRANK.INC(Table13[Recency],Table13[[#This Row],[Recency]])*5, 0)</f>
        <v>4</v>
      </c>
      <c r="AL1802" s="15">
        <f>ROUNDUP(_xlfn.PERCENTRANK.INC(Table13[Total Number of Purchases],Table13[[#This Row],[Total Number of Purchases]])*5,0)</f>
        <v>4</v>
      </c>
      <c r="AM1802" s="15">
        <f>ROUNDUP(_xlfn.PERCENTRANK.INC(Table13[Total Spend],Table13[[#This Row],[Total Spend]])*5,0)</f>
        <v>5</v>
      </c>
      <c r="AN1802" s="15" t="str">
        <f>Table13[[#This Row],[Recency Score]]&amp;Table13[[#This Row],[Frequency Score]]&amp;Table13[[#This Row],[Monetary Score]]</f>
        <v>445</v>
      </c>
      <c r="AO1802" s="15" t="str">
        <f>IF(AN1802="555","Champions",
IF(AND(LEFT(AN1802,1)="5", MID(AN1802,2,1)&gt;="3"),"Loyal Customers",
IF(MID(AN1802,2,1)="5","Frequent Buyers",
IF(RIGHT(AN1802,1)="5","Big Spenders",
IF(LEFT(AN1802,1)="4","Potential Loyalists",
IF(LEFT(AN1802,1)="3","Needs Attention",
IF(LEFT(AN1802,1)="2","About to Sleep",
IF(LEFT(AN1802,1)="1","Lost",
IF(LEFT(AN1802,1)&lt;="2","At Risk","Others")))))))))</f>
        <v>Big Spenders</v>
      </c>
    </row>
    <row r="1803" spans="1:41" x14ac:dyDescent="0.3">
      <c r="A1803">
        <v>7053</v>
      </c>
      <c r="B1803">
        <v>1966</v>
      </c>
      <c r="C1803" t="s">
        <v>37</v>
      </c>
      <c r="D1803" t="s">
        <v>31</v>
      </c>
      <c r="E1803">
        <v>78420</v>
      </c>
      <c r="F1803">
        <v>0</v>
      </c>
      <c r="G1803">
        <v>0</v>
      </c>
      <c r="H1803" s="1">
        <v>41454</v>
      </c>
      <c r="I1803">
        <v>75</v>
      </c>
      <c r="J1803">
        <v>604</v>
      </c>
      <c r="K1803">
        <v>28</v>
      </c>
      <c r="L1803">
        <v>674</v>
      </c>
      <c r="M1803">
        <v>91</v>
      </c>
      <c r="N1803">
        <v>28</v>
      </c>
      <c r="O1803">
        <v>28</v>
      </c>
      <c r="P1803">
        <v>1</v>
      </c>
      <c r="Q1803">
        <v>3</v>
      </c>
      <c r="R1803">
        <v>10</v>
      </c>
      <c r="S1803">
        <v>8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 t="s">
        <v>43</v>
      </c>
      <c r="AC1803" s="13">
        <f>SUM(Table13[[#This Row],[MntWines]:[MntGoldProds]])</f>
        <v>1453</v>
      </c>
      <c r="AD1803" s="13">
        <f>AVERAGE(Table13[[#This Row],[MntWines]:[MntGoldProds]])</f>
        <v>242.16666666666666</v>
      </c>
      <c r="AG1803">
        <f>SUM(Table13[[#This Row],[NumDealsPurchases]:[NumStorePurchases]])</f>
        <v>22</v>
      </c>
      <c r="AH1803" s="14">
        <f>44232-Table13[[#This Row],[Dt_Customer]]</f>
        <v>2778</v>
      </c>
      <c r="AJ1803" s="13">
        <f>Table13[[#This Row],[NumDealsPurchases]]/Table13[[#This Row],[Total Number of Purchases]]*100</f>
        <v>4.5454545454545459</v>
      </c>
      <c r="AK1803">
        <f>6-ROUNDUP(_xlfn.PERCENTRANK.INC(Table13[Recency],Table13[[#This Row],[Recency]])*5, 0)</f>
        <v>2</v>
      </c>
      <c r="AL1803" s="15">
        <f>ROUNDUP(_xlfn.PERCENTRANK.INC(Table13[Total Number of Purchases],Table13[[#This Row],[Total Number of Purchases]])*5,0)</f>
        <v>4</v>
      </c>
      <c r="AM1803" s="15">
        <f>ROUNDUP(_xlfn.PERCENTRANK.INC(Table13[Total Spend],Table13[[#This Row],[Total Spend]])*5,0)</f>
        <v>5</v>
      </c>
      <c r="AN1803" s="15" t="str">
        <f>Table13[[#This Row],[Recency Score]]&amp;Table13[[#This Row],[Frequency Score]]&amp;Table13[[#This Row],[Monetary Score]]</f>
        <v>245</v>
      </c>
      <c r="AO1803" s="15" t="str">
        <f>IF(AN1803="555","Champions",
IF(AND(LEFT(AN1803,1)="5", MID(AN1803,2,1)&gt;="3"),"Loyal Customers",
IF(MID(AN1803,2,1)="5","Frequent Buyers",
IF(RIGHT(AN1803,1)="5","Big Spenders",
IF(LEFT(AN1803,1)="4","Potential Loyalists",
IF(LEFT(AN1803,1)="3","Needs Attention",
IF(LEFT(AN1803,1)="2","About to Sleep",
IF(LEFT(AN1803,1)="1","Lost",
IF(LEFT(AN1803,1)&lt;="2","At Risk","Others")))))))))</f>
        <v>Big Spenders</v>
      </c>
    </row>
    <row r="1804" spans="1:41" x14ac:dyDescent="0.3">
      <c r="A1804">
        <v>2181</v>
      </c>
      <c r="B1804">
        <v>1970</v>
      </c>
      <c r="C1804" t="s">
        <v>28</v>
      </c>
      <c r="D1804" t="s">
        <v>33</v>
      </c>
      <c r="E1804">
        <v>70617</v>
      </c>
      <c r="F1804">
        <v>0</v>
      </c>
      <c r="G1804">
        <v>0</v>
      </c>
      <c r="H1804" s="1">
        <v>41448</v>
      </c>
      <c r="I1804">
        <v>45</v>
      </c>
      <c r="J1804">
        <v>353</v>
      </c>
      <c r="K1804">
        <v>61</v>
      </c>
      <c r="L1804">
        <v>753</v>
      </c>
      <c r="M1804">
        <v>40</v>
      </c>
      <c r="N1804">
        <v>46</v>
      </c>
      <c r="O1804">
        <v>27</v>
      </c>
      <c r="P1804">
        <v>1</v>
      </c>
      <c r="Q1804">
        <v>3</v>
      </c>
      <c r="R1804">
        <v>3</v>
      </c>
      <c r="S1804">
        <v>7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 t="s">
        <v>30</v>
      </c>
      <c r="AC1804" s="13">
        <f>SUM(Table13[[#This Row],[MntWines]:[MntGoldProds]])</f>
        <v>1280</v>
      </c>
      <c r="AD1804" s="13">
        <f>AVERAGE(Table13[[#This Row],[MntWines]:[MntGoldProds]])</f>
        <v>213.33333333333334</v>
      </c>
      <c r="AG1804">
        <f>SUM(Table13[[#This Row],[NumDealsPurchases]:[NumStorePurchases]])</f>
        <v>14</v>
      </c>
      <c r="AH1804" s="14">
        <f>44232-Table13[[#This Row],[Dt_Customer]]</f>
        <v>2784</v>
      </c>
      <c r="AJ1804" s="13">
        <f>Table13[[#This Row],[NumDealsPurchases]]/Table13[[#This Row],[Total Number of Purchases]]*100</f>
        <v>7.1428571428571423</v>
      </c>
      <c r="AK1804">
        <f>6-ROUNDUP(_xlfn.PERCENTRANK.INC(Table13[Recency],Table13[[#This Row],[Recency]])*5, 0)</f>
        <v>3</v>
      </c>
      <c r="AL1804" s="15">
        <f>ROUNDUP(_xlfn.PERCENTRANK.INC(Table13[Total Number of Purchases],Table13[[#This Row],[Total Number of Purchases]])*5,0)</f>
        <v>3</v>
      </c>
      <c r="AM1804" s="15">
        <f>ROUNDUP(_xlfn.PERCENTRANK.INC(Table13[Total Spend],Table13[[#This Row],[Total Spend]])*5,0)</f>
        <v>5</v>
      </c>
      <c r="AN1804" s="15" t="str">
        <f>Table13[[#This Row],[Recency Score]]&amp;Table13[[#This Row],[Frequency Score]]&amp;Table13[[#This Row],[Monetary Score]]</f>
        <v>335</v>
      </c>
      <c r="AO1804" s="15" t="str">
        <f>IF(AN1804="555","Champions",
IF(AND(LEFT(AN1804,1)="5", MID(AN1804,2,1)&gt;="3"),"Loyal Customers",
IF(MID(AN1804,2,1)="5","Frequent Buyers",
IF(RIGHT(AN1804,1)="5","Big Spenders",
IF(LEFT(AN1804,1)="4","Potential Loyalists",
IF(LEFT(AN1804,1)="3","Needs Attention",
IF(LEFT(AN1804,1)="2","About to Sleep",
IF(LEFT(AN1804,1)="1","Lost",
IF(LEFT(AN1804,1)&lt;="2","At Risk","Others")))))))))</f>
        <v>Big Spenders</v>
      </c>
    </row>
    <row r="1805" spans="1:41" x14ac:dyDescent="0.3">
      <c r="A1805">
        <v>3179</v>
      </c>
      <c r="B1805">
        <v>1980</v>
      </c>
      <c r="C1805" t="s">
        <v>28</v>
      </c>
      <c r="D1805" t="s">
        <v>31</v>
      </c>
      <c r="E1805">
        <v>81741</v>
      </c>
      <c r="F1805">
        <v>0</v>
      </c>
      <c r="G1805">
        <v>0</v>
      </c>
      <c r="H1805" s="1">
        <v>41441</v>
      </c>
      <c r="I1805">
        <v>75</v>
      </c>
      <c r="J1805">
        <v>249</v>
      </c>
      <c r="K1805">
        <v>153</v>
      </c>
      <c r="L1805">
        <v>940</v>
      </c>
      <c r="M1805">
        <v>58</v>
      </c>
      <c r="N1805">
        <v>134</v>
      </c>
      <c r="O1805">
        <v>38</v>
      </c>
      <c r="P1805">
        <v>0</v>
      </c>
      <c r="Q1805">
        <v>6</v>
      </c>
      <c r="R1805">
        <v>6</v>
      </c>
      <c r="S1805">
        <v>7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 t="s">
        <v>30</v>
      </c>
      <c r="AC1805" s="13">
        <f>SUM(Table13[[#This Row],[MntWines]:[MntGoldProds]])</f>
        <v>1572</v>
      </c>
      <c r="AD1805" s="13">
        <f>AVERAGE(Table13[[#This Row],[MntWines]:[MntGoldProds]])</f>
        <v>262</v>
      </c>
      <c r="AG1805">
        <f>SUM(Table13[[#This Row],[NumDealsPurchases]:[NumStorePurchases]])</f>
        <v>19</v>
      </c>
      <c r="AH1805" s="14">
        <f>44232-Table13[[#This Row],[Dt_Customer]]</f>
        <v>2791</v>
      </c>
      <c r="AJ1805" s="13">
        <f>Table13[[#This Row],[NumDealsPurchases]]/Table13[[#This Row],[Total Number of Purchases]]*100</f>
        <v>0</v>
      </c>
      <c r="AK1805">
        <f>6-ROUNDUP(_xlfn.PERCENTRANK.INC(Table13[Recency],Table13[[#This Row],[Recency]])*5, 0)</f>
        <v>2</v>
      </c>
      <c r="AL1805" s="15">
        <f>ROUNDUP(_xlfn.PERCENTRANK.INC(Table13[Total Number of Purchases],Table13[[#This Row],[Total Number of Purchases]])*5,0)</f>
        <v>4</v>
      </c>
      <c r="AM1805" s="15">
        <f>ROUNDUP(_xlfn.PERCENTRANK.INC(Table13[Total Spend],Table13[[#This Row],[Total Spend]])*5,0)</f>
        <v>5</v>
      </c>
      <c r="AN1805" s="15" t="str">
        <f>Table13[[#This Row],[Recency Score]]&amp;Table13[[#This Row],[Frequency Score]]&amp;Table13[[#This Row],[Monetary Score]]</f>
        <v>245</v>
      </c>
      <c r="AO1805" s="15" t="str">
        <f>IF(AN1805="555","Champions",
IF(AND(LEFT(AN1805,1)="5", MID(AN1805,2,1)&gt;="3"),"Loyal Customers",
IF(MID(AN1805,2,1)="5","Frequent Buyers",
IF(RIGHT(AN1805,1)="5","Big Spenders",
IF(LEFT(AN1805,1)="4","Potential Loyalists",
IF(LEFT(AN1805,1)="3","Needs Attention",
IF(LEFT(AN1805,1)="2","About to Sleep",
IF(LEFT(AN1805,1)="1","Lost",
IF(LEFT(AN1805,1)&lt;="2","At Risk","Others")))))))))</f>
        <v>Big Spenders</v>
      </c>
    </row>
    <row r="1806" spans="1:41" x14ac:dyDescent="0.3">
      <c r="A1806">
        <v>10870</v>
      </c>
      <c r="B1806">
        <v>1967</v>
      </c>
      <c r="C1806" t="s">
        <v>28</v>
      </c>
      <c r="D1806" t="s">
        <v>33</v>
      </c>
      <c r="E1806">
        <v>61223</v>
      </c>
      <c r="F1806">
        <v>0</v>
      </c>
      <c r="G1806">
        <v>1</v>
      </c>
      <c r="H1806" s="1">
        <v>41438</v>
      </c>
      <c r="I1806">
        <v>46</v>
      </c>
      <c r="J1806">
        <v>709</v>
      </c>
      <c r="K1806">
        <v>43</v>
      </c>
      <c r="L1806">
        <v>182</v>
      </c>
      <c r="M1806">
        <v>42</v>
      </c>
      <c r="N1806">
        <v>118</v>
      </c>
      <c r="O1806">
        <v>247</v>
      </c>
      <c r="P1806">
        <v>2</v>
      </c>
      <c r="Q1806">
        <v>9</v>
      </c>
      <c r="R1806">
        <v>3</v>
      </c>
      <c r="S1806">
        <v>4</v>
      </c>
      <c r="T1806">
        <v>5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 t="s">
        <v>43</v>
      </c>
      <c r="AC1806" s="13">
        <f>SUM(Table13[[#This Row],[MntWines]:[MntGoldProds]])</f>
        <v>1341</v>
      </c>
      <c r="AD1806" s="13">
        <f>AVERAGE(Table13[[#This Row],[MntWines]:[MntGoldProds]])</f>
        <v>223.5</v>
      </c>
      <c r="AG1806">
        <f>SUM(Table13[[#This Row],[NumDealsPurchases]:[NumStorePurchases]])</f>
        <v>18</v>
      </c>
      <c r="AH1806" s="14">
        <f>44232-Table13[[#This Row],[Dt_Customer]]</f>
        <v>2794</v>
      </c>
      <c r="AJ1806" s="13">
        <f>Table13[[#This Row],[NumDealsPurchases]]/Table13[[#This Row],[Total Number of Purchases]]*100</f>
        <v>11.111111111111111</v>
      </c>
      <c r="AK1806">
        <f>6-ROUNDUP(_xlfn.PERCENTRANK.INC(Table13[Recency],Table13[[#This Row],[Recency]])*5, 0)</f>
        <v>3</v>
      </c>
      <c r="AL1806" s="15">
        <f>ROUNDUP(_xlfn.PERCENTRANK.INC(Table13[Total Number of Purchases],Table13[[#This Row],[Total Number of Purchases]])*5,0)</f>
        <v>4</v>
      </c>
      <c r="AM1806" s="15">
        <f>ROUNDUP(_xlfn.PERCENTRANK.INC(Table13[Total Spend],Table13[[#This Row],[Total Spend]])*5,0)</f>
        <v>5</v>
      </c>
      <c r="AN1806" s="15" t="str">
        <f>Table13[[#This Row],[Recency Score]]&amp;Table13[[#This Row],[Frequency Score]]&amp;Table13[[#This Row],[Monetary Score]]</f>
        <v>345</v>
      </c>
      <c r="AO1806" s="15" t="str">
        <f>IF(AN1806="555","Champions",
IF(AND(LEFT(AN1806,1)="5", MID(AN1806,2,1)&gt;="3"),"Loyal Customers",
IF(MID(AN1806,2,1)="5","Frequent Buyers",
IF(RIGHT(AN1806,1)="5","Big Spenders",
IF(LEFT(AN1806,1)="4","Potential Loyalists",
IF(LEFT(AN1806,1)="3","Needs Attention",
IF(LEFT(AN1806,1)="2","About to Sleep",
IF(LEFT(AN1806,1)="1","Lost",
IF(LEFT(AN1806,1)&lt;="2","At Risk","Others")))))))))</f>
        <v>Big Spenders</v>
      </c>
    </row>
    <row r="1807" spans="1:41" x14ac:dyDescent="0.3">
      <c r="A1807">
        <v>1361</v>
      </c>
      <c r="B1807">
        <v>1974</v>
      </c>
      <c r="C1807" t="s">
        <v>41</v>
      </c>
      <c r="D1807" t="s">
        <v>33</v>
      </c>
      <c r="E1807">
        <v>82584</v>
      </c>
      <c r="F1807">
        <v>0</v>
      </c>
      <c r="G1807">
        <v>0</v>
      </c>
      <c r="H1807" s="1">
        <v>41429</v>
      </c>
      <c r="I1807">
        <v>26</v>
      </c>
      <c r="J1807">
        <v>1076</v>
      </c>
      <c r="K1807">
        <v>68</v>
      </c>
      <c r="L1807">
        <v>103</v>
      </c>
      <c r="M1807">
        <v>29</v>
      </c>
      <c r="N1807">
        <v>91</v>
      </c>
      <c r="O1807">
        <v>68</v>
      </c>
      <c r="P1807">
        <v>1</v>
      </c>
      <c r="Q1807">
        <v>3</v>
      </c>
      <c r="R1807">
        <v>4</v>
      </c>
      <c r="S1807">
        <v>8</v>
      </c>
      <c r="T1807">
        <v>1</v>
      </c>
      <c r="U1807">
        <v>0</v>
      </c>
      <c r="V1807">
        <v>0</v>
      </c>
      <c r="W1807">
        <v>0</v>
      </c>
      <c r="X1807">
        <v>1</v>
      </c>
      <c r="Y1807">
        <v>1</v>
      </c>
      <c r="Z1807">
        <v>1</v>
      </c>
      <c r="AA1807">
        <v>0</v>
      </c>
      <c r="AB1807" t="s">
        <v>30</v>
      </c>
      <c r="AC1807" s="13">
        <f>SUM(Table13[[#This Row],[MntWines]:[MntGoldProds]])</f>
        <v>1435</v>
      </c>
      <c r="AD1807" s="13">
        <f>AVERAGE(Table13[[#This Row],[MntWines]:[MntGoldProds]])</f>
        <v>239.16666666666666</v>
      </c>
      <c r="AG1807">
        <f>SUM(Table13[[#This Row],[NumDealsPurchases]:[NumStorePurchases]])</f>
        <v>16</v>
      </c>
      <c r="AH1807" s="14">
        <f>44232-Table13[[#This Row],[Dt_Customer]]</f>
        <v>2803</v>
      </c>
      <c r="AJ1807" s="13">
        <f>Table13[[#This Row],[NumDealsPurchases]]/Table13[[#This Row],[Total Number of Purchases]]*100</f>
        <v>6.25</v>
      </c>
      <c r="AK1807">
        <f>6-ROUNDUP(_xlfn.PERCENTRANK.INC(Table13[Recency],Table13[[#This Row],[Recency]])*5, 0)</f>
        <v>4</v>
      </c>
      <c r="AL1807" s="15">
        <f>ROUNDUP(_xlfn.PERCENTRANK.INC(Table13[Total Number of Purchases],Table13[[#This Row],[Total Number of Purchases]])*5,0)</f>
        <v>3</v>
      </c>
      <c r="AM1807" s="15">
        <f>ROUNDUP(_xlfn.PERCENTRANK.INC(Table13[Total Spend],Table13[[#This Row],[Total Spend]])*5,0)</f>
        <v>5</v>
      </c>
      <c r="AN1807" s="15" t="str">
        <f>Table13[[#This Row],[Recency Score]]&amp;Table13[[#This Row],[Frequency Score]]&amp;Table13[[#This Row],[Monetary Score]]</f>
        <v>435</v>
      </c>
      <c r="AO1807" s="15" t="str">
        <f>IF(AN1807="555","Champions",
IF(AND(LEFT(AN1807,1)="5", MID(AN1807,2,1)&gt;="3"),"Loyal Customers",
IF(MID(AN1807,2,1)="5","Frequent Buyers",
IF(RIGHT(AN1807,1)="5","Big Spenders",
IF(LEFT(AN1807,1)="4","Potential Loyalists",
IF(LEFT(AN1807,1)="3","Needs Attention",
IF(LEFT(AN1807,1)="2","About to Sleep",
IF(LEFT(AN1807,1)="1","Lost",
IF(LEFT(AN1807,1)&lt;="2","At Risk","Others")))))))))</f>
        <v>Big Spenders</v>
      </c>
    </row>
    <row r="1808" spans="1:41" x14ac:dyDescent="0.3">
      <c r="A1808">
        <v>4278</v>
      </c>
      <c r="B1808">
        <v>1983</v>
      </c>
      <c r="C1808" t="s">
        <v>37</v>
      </c>
      <c r="D1808" t="s">
        <v>31</v>
      </c>
      <c r="E1808">
        <v>87188</v>
      </c>
      <c r="F1808">
        <v>0</v>
      </c>
      <c r="G1808">
        <v>0</v>
      </c>
      <c r="H1808" s="1">
        <v>41428</v>
      </c>
      <c r="I1808">
        <v>73</v>
      </c>
      <c r="J1808">
        <v>910</v>
      </c>
      <c r="K1808">
        <v>111</v>
      </c>
      <c r="L1808">
        <v>724</v>
      </c>
      <c r="M1808">
        <v>49</v>
      </c>
      <c r="N1808">
        <v>74</v>
      </c>
      <c r="O1808">
        <v>55</v>
      </c>
      <c r="P1808">
        <v>1</v>
      </c>
      <c r="Q1808">
        <v>10</v>
      </c>
      <c r="R1808">
        <v>2</v>
      </c>
      <c r="S1808">
        <v>6</v>
      </c>
      <c r="T1808">
        <v>3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 t="s">
        <v>40</v>
      </c>
      <c r="AC1808" s="13">
        <f>SUM(Table13[[#This Row],[MntWines]:[MntGoldProds]])</f>
        <v>1923</v>
      </c>
      <c r="AD1808" s="13">
        <f>AVERAGE(Table13[[#This Row],[MntWines]:[MntGoldProds]])</f>
        <v>320.5</v>
      </c>
      <c r="AG1808">
        <f>SUM(Table13[[#This Row],[NumDealsPurchases]:[NumStorePurchases]])</f>
        <v>19</v>
      </c>
      <c r="AH1808" s="14">
        <f>44232-Table13[[#This Row],[Dt_Customer]]</f>
        <v>2804</v>
      </c>
      <c r="AJ1808" s="13">
        <f>Table13[[#This Row],[NumDealsPurchases]]/Table13[[#This Row],[Total Number of Purchases]]*100</f>
        <v>5.2631578947368416</v>
      </c>
      <c r="AK1808">
        <f>6-ROUNDUP(_xlfn.PERCENTRANK.INC(Table13[Recency],Table13[[#This Row],[Recency]])*5, 0)</f>
        <v>2</v>
      </c>
      <c r="AL1808" s="15">
        <f>ROUNDUP(_xlfn.PERCENTRANK.INC(Table13[Total Number of Purchases],Table13[[#This Row],[Total Number of Purchases]])*5,0)</f>
        <v>4</v>
      </c>
      <c r="AM1808" s="15">
        <f>ROUNDUP(_xlfn.PERCENTRANK.INC(Table13[Total Spend],Table13[[#This Row],[Total Spend]])*5,0)</f>
        <v>5</v>
      </c>
      <c r="AN1808" s="15" t="str">
        <f>Table13[[#This Row],[Recency Score]]&amp;Table13[[#This Row],[Frequency Score]]&amp;Table13[[#This Row],[Monetary Score]]</f>
        <v>245</v>
      </c>
      <c r="AO1808" s="15" t="str">
        <f>IF(AN1808="555","Champions",
IF(AND(LEFT(AN1808,1)="5", MID(AN1808,2,1)&gt;="3"),"Loyal Customers",
IF(MID(AN1808,2,1)="5","Frequent Buyers",
IF(RIGHT(AN1808,1)="5","Big Spenders",
IF(LEFT(AN1808,1)="4","Potential Loyalists",
IF(LEFT(AN1808,1)="3","Needs Attention",
IF(LEFT(AN1808,1)="2","About to Sleep",
IF(LEFT(AN1808,1)="1","Lost",
IF(LEFT(AN1808,1)&lt;="2","At Risk","Others")))))))))</f>
        <v>Big Spenders</v>
      </c>
    </row>
    <row r="1809" spans="1:41" x14ac:dyDescent="0.3">
      <c r="A1809">
        <v>10156</v>
      </c>
      <c r="B1809">
        <v>1975</v>
      </c>
      <c r="C1809" t="s">
        <v>28</v>
      </c>
      <c r="D1809" t="s">
        <v>31</v>
      </c>
      <c r="E1809">
        <v>84196</v>
      </c>
      <c r="F1809">
        <v>0</v>
      </c>
      <c r="G1809">
        <v>1</v>
      </c>
      <c r="H1809" s="1">
        <v>41428</v>
      </c>
      <c r="I1809">
        <v>56</v>
      </c>
      <c r="J1809">
        <v>215</v>
      </c>
      <c r="K1809">
        <v>63</v>
      </c>
      <c r="L1809">
        <v>507</v>
      </c>
      <c r="M1809">
        <v>231</v>
      </c>
      <c r="N1809">
        <v>31</v>
      </c>
      <c r="O1809">
        <v>190</v>
      </c>
      <c r="P1809">
        <v>1</v>
      </c>
      <c r="Q1809">
        <v>8</v>
      </c>
      <c r="R1809">
        <v>4</v>
      </c>
      <c r="S1809">
        <v>7</v>
      </c>
      <c r="T1809">
        <v>3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 t="s">
        <v>30</v>
      </c>
      <c r="AC1809" s="13">
        <f>SUM(Table13[[#This Row],[MntWines]:[MntGoldProds]])</f>
        <v>1237</v>
      </c>
      <c r="AD1809" s="13">
        <f>AVERAGE(Table13[[#This Row],[MntWines]:[MntGoldProds]])</f>
        <v>206.16666666666666</v>
      </c>
      <c r="AG1809">
        <f>SUM(Table13[[#This Row],[NumDealsPurchases]:[NumStorePurchases]])</f>
        <v>20</v>
      </c>
      <c r="AH1809" s="14">
        <f>44232-Table13[[#This Row],[Dt_Customer]]</f>
        <v>2804</v>
      </c>
      <c r="AJ1809" s="13">
        <f>Table13[[#This Row],[NumDealsPurchases]]/Table13[[#This Row],[Total Number of Purchases]]*100</f>
        <v>5</v>
      </c>
      <c r="AK1809">
        <f>6-ROUNDUP(_xlfn.PERCENTRANK.INC(Table13[Recency],Table13[[#This Row],[Recency]])*5, 0)</f>
        <v>3</v>
      </c>
      <c r="AL1809" s="15">
        <f>ROUNDUP(_xlfn.PERCENTRANK.INC(Table13[Total Number of Purchases],Table13[[#This Row],[Total Number of Purchases]])*5,0)</f>
        <v>4</v>
      </c>
      <c r="AM1809" s="15">
        <f>ROUNDUP(_xlfn.PERCENTRANK.INC(Table13[Total Spend],Table13[[#This Row],[Total Spend]])*5,0)</f>
        <v>5</v>
      </c>
      <c r="AN1809" s="15" t="str">
        <f>Table13[[#This Row],[Recency Score]]&amp;Table13[[#This Row],[Frequency Score]]&amp;Table13[[#This Row],[Monetary Score]]</f>
        <v>345</v>
      </c>
      <c r="AO1809" s="15" t="str">
        <f>IF(AN1809="555","Champions",
IF(AND(LEFT(AN1809,1)="5", MID(AN1809,2,1)&gt;="3"),"Loyal Customers",
IF(MID(AN1809,2,1)="5","Frequent Buyers",
IF(RIGHT(AN1809,1)="5","Big Spenders",
IF(LEFT(AN1809,1)="4","Potential Loyalists",
IF(LEFT(AN1809,1)="3","Needs Attention",
IF(LEFT(AN1809,1)="2","About to Sleep",
IF(LEFT(AN1809,1)="1","Lost",
IF(LEFT(AN1809,1)&lt;="2","At Risk","Others")))))))))</f>
        <v>Big Spenders</v>
      </c>
    </row>
    <row r="1810" spans="1:41" x14ac:dyDescent="0.3">
      <c r="A1810">
        <v>2565</v>
      </c>
      <c r="B1810">
        <v>1955</v>
      </c>
      <c r="C1810" t="s">
        <v>41</v>
      </c>
      <c r="D1810" t="s">
        <v>29</v>
      </c>
      <c r="E1810">
        <v>70638</v>
      </c>
      <c r="F1810">
        <v>0</v>
      </c>
      <c r="G1810">
        <v>0</v>
      </c>
      <c r="H1810" s="1">
        <v>41426</v>
      </c>
      <c r="I1810">
        <v>69</v>
      </c>
      <c r="J1810">
        <v>1016</v>
      </c>
      <c r="K1810">
        <v>12</v>
      </c>
      <c r="L1810">
        <v>215</v>
      </c>
      <c r="M1810">
        <v>16</v>
      </c>
      <c r="N1810">
        <v>12</v>
      </c>
      <c r="O1810">
        <v>63</v>
      </c>
      <c r="P1810">
        <v>1</v>
      </c>
      <c r="Q1810">
        <v>4</v>
      </c>
      <c r="R1810">
        <v>5</v>
      </c>
      <c r="S1810">
        <v>10</v>
      </c>
      <c r="T1810">
        <v>3</v>
      </c>
      <c r="U1810">
        <v>0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0</v>
      </c>
      <c r="AB1810" t="s">
        <v>43</v>
      </c>
      <c r="AC1810" s="13">
        <f>SUM(Table13[[#This Row],[MntWines]:[MntGoldProds]])</f>
        <v>1334</v>
      </c>
      <c r="AD1810" s="13">
        <f>AVERAGE(Table13[[#This Row],[MntWines]:[MntGoldProds]])</f>
        <v>222.33333333333334</v>
      </c>
      <c r="AG1810">
        <f>SUM(Table13[[#This Row],[NumDealsPurchases]:[NumStorePurchases]])</f>
        <v>20</v>
      </c>
      <c r="AH1810" s="14">
        <f>44232-Table13[[#This Row],[Dt_Customer]]</f>
        <v>2806</v>
      </c>
      <c r="AJ1810" s="13">
        <f>Table13[[#This Row],[NumDealsPurchases]]/Table13[[#This Row],[Total Number of Purchases]]*100</f>
        <v>5</v>
      </c>
      <c r="AK1810">
        <f>6-ROUNDUP(_xlfn.PERCENTRANK.INC(Table13[Recency],Table13[[#This Row],[Recency]])*5, 0)</f>
        <v>2</v>
      </c>
      <c r="AL1810" s="15">
        <f>ROUNDUP(_xlfn.PERCENTRANK.INC(Table13[Total Number of Purchases],Table13[[#This Row],[Total Number of Purchases]])*5,0)</f>
        <v>4</v>
      </c>
      <c r="AM1810" s="15">
        <f>ROUNDUP(_xlfn.PERCENTRANK.INC(Table13[Total Spend],Table13[[#This Row],[Total Spend]])*5,0)</f>
        <v>5</v>
      </c>
      <c r="AN1810" s="15" t="str">
        <f>Table13[[#This Row],[Recency Score]]&amp;Table13[[#This Row],[Frequency Score]]&amp;Table13[[#This Row],[Monetary Score]]</f>
        <v>245</v>
      </c>
      <c r="AO1810" s="15" t="str">
        <f>IF(AN1810="555","Champions",
IF(AND(LEFT(AN1810,1)="5", MID(AN1810,2,1)&gt;="3"),"Loyal Customers",
IF(MID(AN1810,2,1)="5","Frequent Buyers",
IF(RIGHT(AN1810,1)="5","Big Spenders",
IF(LEFT(AN1810,1)="4","Potential Loyalists",
IF(LEFT(AN1810,1)="3","Needs Attention",
IF(LEFT(AN1810,1)="2","About to Sleep",
IF(LEFT(AN1810,1)="1","Lost",
IF(LEFT(AN1810,1)&lt;="2","At Risk","Others")))))))))</f>
        <v>Big Spenders</v>
      </c>
    </row>
    <row r="1811" spans="1:41" x14ac:dyDescent="0.3">
      <c r="A1811">
        <v>6810</v>
      </c>
      <c r="B1811">
        <v>1983</v>
      </c>
      <c r="C1811" t="s">
        <v>28</v>
      </c>
      <c r="D1811" t="s">
        <v>29</v>
      </c>
      <c r="E1811">
        <v>82025</v>
      </c>
      <c r="F1811">
        <v>0</v>
      </c>
      <c r="G1811">
        <v>0</v>
      </c>
      <c r="H1811" s="1">
        <v>41422</v>
      </c>
      <c r="I1811">
        <v>76</v>
      </c>
      <c r="J1811">
        <v>267</v>
      </c>
      <c r="K1811">
        <v>98</v>
      </c>
      <c r="L1811">
        <v>606</v>
      </c>
      <c r="M1811">
        <v>48</v>
      </c>
      <c r="N1811">
        <v>70</v>
      </c>
      <c r="O1811">
        <v>98</v>
      </c>
      <c r="P1811">
        <v>1</v>
      </c>
      <c r="Q1811">
        <v>3</v>
      </c>
      <c r="R1811">
        <v>2</v>
      </c>
      <c r="S1811">
        <v>6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>
        <v>0</v>
      </c>
      <c r="AB1811" t="s">
        <v>43</v>
      </c>
      <c r="AC1811" s="13">
        <f>SUM(Table13[[#This Row],[MntWines]:[MntGoldProds]])</f>
        <v>1187</v>
      </c>
      <c r="AD1811" s="13">
        <f>AVERAGE(Table13[[#This Row],[MntWines]:[MntGoldProds]])</f>
        <v>197.83333333333334</v>
      </c>
      <c r="AG1811">
        <f>SUM(Table13[[#This Row],[NumDealsPurchases]:[NumStorePurchases]])</f>
        <v>12</v>
      </c>
      <c r="AH1811" s="14">
        <f>44232-Table13[[#This Row],[Dt_Customer]]</f>
        <v>2810</v>
      </c>
      <c r="AJ1811" s="13">
        <f>Table13[[#This Row],[NumDealsPurchases]]/Table13[[#This Row],[Total Number of Purchases]]*100</f>
        <v>8.3333333333333321</v>
      </c>
      <c r="AK1811">
        <f>6-ROUNDUP(_xlfn.PERCENTRANK.INC(Table13[Recency],Table13[[#This Row],[Recency]])*5, 0)</f>
        <v>2</v>
      </c>
      <c r="AL1811" s="15">
        <f>ROUNDUP(_xlfn.PERCENTRANK.INC(Table13[Total Number of Purchases],Table13[[#This Row],[Total Number of Purchases]])*5,0)</f>
        <v>3</v>
      </c>
      <c r="AM1811" s="15">
        <f>ROUNDUP(_xlfn.PERCENTRANK.INC(Table13[Total Spend],Table13[[#This Row],[Total Spend]])*5,0)</f>
        <v>5</v>
      </c>
      <c r="AN1811" s="15" t="str">
        <f>Table13[[#This Row],[Recency Score]]&amp;Table13[[#This Row],[Frequency Score]]&amp;Table13[[#This Row],[Monetary Score]]</f>
        <v>235</v>
      </c>
      <c r="AO1811" s="15" t="str">
        <f>IF(AN1811="555","Champions",
IF(AND(LEFT(AN1811,1)="5", MID(AN1811,2,1)&gt;="3"),"Loyal Customers",
IF(MID(AN1811,2,1)="5","Frequent Buyers",
IF(RIGHT(AN1811,1)="5","Big Spenders",
IF(LEFT(AN1811,1)="4","Potential Loyalists",
IF(LEFT(AN1811,1)="3","Needs Attention",
IF(LEFT(AN1811,1)="2","About to Sleep",
IF(LEFT(AN1811,1)="1","Lost",
IF(LEFT(AN1811,1)&lt;="2","At Risk","Others")))))))))</f>
        <v>Big Spenders</v>
      </c>
    </row>
    <row r="1812" spans="1:41" x14ac:dyDescent="0.3">
      <c r="A1812">
        <v>8643</v>
      </c>
      <c r="B1812">
        <v>1971</v>
      </c>
      <c r="C1812" t="s">
        <v>28</v>
      </c>
      <c r="D1812" t="s">
        <v>35</v>
      </c>
      <c r="E1812">
        <v>69930</v>
      </c>
      <c r="F1812">
        <v>0</v>
      </c>
      <c r="G1812">
        <v>0</v>
      </c>
      <c r="H1812" s="1">
        <v>41420</v>
      </c>
      <c r="I1812">
        <v>21</v>
      </c>
      <c r="J1812">
        <v>252</v>
      </c>
      <c r="K1812">
        <v>98</v>
      </c>
      <c r="L1812">
        <v>827</v>
      </c>
      <c r="M1812">
        <v>219</v>
      </c>
      <c r="N1812">
        <v>70</v>
      </c>
      <c r="O1812">
        <v>196</v>
      </c>
      <c r="P1812">
        <v>1</v>
      </c>
      <c r="Q1812">
        <v>4</v>
      </c>
      <c r="R1812">
        <v>5</v>
      </c>
      <c r="S1812">
        <v>12</v>
      </c>
      <c r="T1812">
        <v>3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 t="s">
        <v>40</v>
      </c>
      <c r="AC1812" s="13">
        <f>SUM(Table13[[#This Row],[MntWines]:[MntGoldProds]])</f>
        <v>1662</v>
      </c>
      <c r="AD1812" s="13">
        <f>AVERAGE(Table13[[#This Row],[MntWines]:[MntGoldProds]])</f>
        <v>277</v>
      </c>
      <c r="AG1812">
        <f>SUM(Table13[[#This Row],[NumDealsPurchases]:[NumStorePurchases]])</f>
        <v>22</v>
      </c>
      <c r="AH1812" s="14">
        <f>44232-Table13[[#This Row],[Dt_Customer]]</f>
        <v>2812</v>
      </c>
      <c r="AJ1812" s="13">
        <f>Table13[[#This Row],[NumDealsPurchases]]/Table13[[#This Row],[Total Number of Purchases]]*100</f>
        <v>4.5454545454545459</v>
      </c>
      <c r="AK1812">
        <f>6-ROUNDUP(_xlfn.PERCENTRANK.INC(Table13[Recency],Table13[[#This Row],[Recency]])*5, 0)</f>
        <v>4</v>
      </c>
      <c r="AL1812" s="15">
        <f>ROUNDUP(_xlfn.PERCENTRANK.INC(Table13[Total Number of Purchases],Table13[[#This Row],[Total Number of Purchases]])*5,0)</f>
        <v>4</v>
      </c>
      <c r="AM1812" s="15">
        <f>ROUNDUP(_xlfn.PERCENTRANK.INC(Table13[Total Spend],Table13[[#This Row],[Total Spend]])*5,0)</f>
        <v>5</v>
      </c>
      <c r="AN1812" s="15" t="str">
        <f>Table13[[#This Row],[Recency Score]]&amp;Table13[[#This Row],[Frequency Score]]&amp;Table13[[#This Row],[Monetary Score]]</f>
        <v>445</v>
      </c>
      <c r="AO1812" s="15" t="str">
        <f>IF(AN1812="555","Champions",
IF(AND(LEFT(AN1812,1)="5", MID(AN1812,2,1)&gt;="3"),"Loyal Customers",
IF(MID(AN1812,2,1)="5","Frequent Buyers",
IF(RIGHT(AN1812,1)="5","Big Spenders",
IF(LEFT(AN1812,1)="4","Potential Loyalists",
IF(LEFT(AN1812,1)="3","Needs Attention",
IF(LEFT(AN1812,1)="2","About to Sleep",
IF(LEFT(AN1812,1)="1","Lost",
IF(LEFT(AN1812,1)&lt;="2","At Risk","Others")))))))))</f>
        <v>Big Spenders</v>
      </c>
    </row>
    <row r="1813" spans="1:41" x14ac:dyDescent="0.3">
      <c r="A1813">
        <v>3174</v>
      </c>
      <c r="B1813">
        <v>1959</v>
      </c>
      <c r="C1813" t="s">
        <v>28</v>
      </c>
      <c r="D1813" t="s">
        <v>35</v>
      </c>
      <c r="E1813">
        <v>87771</v>
      </c>
      <c r="F1813">
        <v>0</v>
      </c>
      <c r="G1813">
        <v>1</v>
      </c>
      <c r="H1813" s="1">
        <v>41416</v>
      </c>
      <c r="I1813">
        <v>61</v>
      </c>
      <c r="J1813">
        <v>1492</v>
      </c>
      <c r="K1813">
        <v>38</v>
      </c>
      <c r="L1813">
        <v>287</v>
      </c>
      <c r="M1813">
        <v>50</v>
      </c>
      <c r="N1813">
        <v>57</v>
      </c>
      <c r="O1813">
        <v>33</v>
      </c>
      <c r="P1813">
        <v>1</v>
      </c>
      <c r="Q1813">
        <v>5</v>
      </c>
      <c r="R1813">
        <v>10</v>
      </c>
      <c r="S1813">
        <v>4</v>
      </c>
      <c r="T1813">
        <v>6</v>
      </c>
      <c r="U1813">
        <v>1</v>
      </c>
      <c r="V1813">
        <v>1</v>
      </c>
      <c r="W1813">
        <v>0</v>
      </c>
      <c r="X1813">
        <v>1</v>
      </c>
      <c r="Y1813">
        <v>1</v>
      </c>
      <c r="Z1813">
        <v>1</v>
      </c>
      <c r="AA1813">
        <v>0</v>
      </c>
      <c r="AB1813" t="s">
        <v>30</v>
      </c>
      <c r="AC1813" s="13">
        <f>SUM(Table13[[#This Row],[MntWines]:[MntGoldProds]])</f>
        <v>1957</v>
      </c>
      <c r="AD1813" s="13">
        <f>AVERAGE(Table13[[#This Row],[MntWines]:[MntGoldProds]])</f>
        <v>326.16666666666669</v>
      </c>
      <c r="AG1813">
        <f>SUM(Table13[[#This Row],[NumDealsPurchases]:[NumStorePurchases]])</f>
        <v>20</v>
      </c>
      <c r="AH1813" s="14">
        <f>44232-Table13[[#This Row],[Dt_Customer]]</f>
        <v>2816</v>
      </c>
      <c r="AJ1813" s="13">
        <f>Table13[[#This Row],[NumDealsPurchases]]/Table13[[#This Row],[Total Number of Purchases]]*100</f>
        <v>5</v>
      </c>
      <c r="AK1813">
        <f>6-ROUNDUP(_xlfn.PERCENTRANK.INC(Table13[Recency],Table13[[#This Row],[Recency]])*5, 0)</f>
        <v>2</v>
      </c>
      <c r="AL1813" s="15">
        <f>ROUNDUP(_xlfn.PERCENTRANK.INC(Table13[Total Number of Purchases],Table13[[#This Row],[Total Number of Purchases]])*5,0)</f>
        <v>4</v>
      </c>
      <c r="AM1813" s="15">
        <f>ROUNDUP(_xlfn.PERCENTRANK.INC(Table13[Total Spend],Table13[[#This Row],[Total Spend]])*5,0)</f>
        <v>5</v>
      </c>
      <c r="AN1813" s="15" t="str">
        <f>Table13[[#This Row],[Recency Score]]&amp;Table13[[#This Row],[Frequency Score]]&amp;Table13[[#This Row],[Monetary Score]]</f>
        <v>245</v>
      </c>
      <c r="AO1813" s="15" t="str">
        <f>IF(AN1813="555","Champions",
IF(AND(LEFT(AN1813,1)="5", MID(AN1813,2,1)&gt;="3"),"Loyal Customers",
IF(MID(AN1813,2,1)="5","Frequent Buyers",
IF(RIGHT(AN1813,1)="5","Big Spenders",
IF(LEFT(AN1813,1)="4","Potential Loyalists",
IF(LEFT(AN1813,1)="3","Needs Attention",
IF(LEFT(AN1813,1)="2","About to Sleep",
IF(LEFT(AN1813,1)="1","Lost",
IF(LEFT(AN1813,1)&lt;="2","At Risk","Others")))))))))</f>
        <v>Big Spenders</v>
      </c>
    </row>
    <row r="1814" spans="1:41" x14ac:dyDescent="0.3">
      <c r="A1814">
        <v>5536</v>
      </c>
      <c r="B1814">
        <v>1959</v>
      </c>
      <c r="C1814" t="s">
        <v>28</v>
      </c>
      <c r="D1814" t="s">
        <v>35</v>
      </c>
      <c r="E1814">
        <v>87771</v>
      </c>
      <c r="F1814">
        <v>0</v>
      </c>
      <c r="G1814">
        <v>1</v>
      </c>
      <c r="H1814" s="1">
        <v>41416</v>
      </c>
      <c r="I1814">
        <v>61</v>
      </c>
      <c r="J1814">
        <v>1492</v>
      </c>
      <c r="K1814">
        <v>38</v>
      </c>
      <c r="L1814">
        <v>287</v>
      </c>
      <c r="M1814">
        <v>50</v>
      </c>
      <c r="N1814">
        <v>57</v>
      </c>
      <c r="O1814">
        <v>33</v>
      </c>
      <c r="P1814">
        <v>1</v>
      </c>
      <c r="Q1814">
        <v>5</v>
      </c>
      <c r="R1814">
        <v>10</v>
      </c>
      <c r="S1814">
        <v>4</v>
      </c>
      <c r="T1814">
        <v>6</v>
      </c>
      <c r="U1814">
        <v>1</v>
      </c>
      <c r="V1814">
        <v>1</v>
      </c>
      <c r="W1814">
        <v>0</v>
      </c>
      <c r="X1814">
        <v>1</v>
      </c>
      <c r="Y1814">
        <v>1</v>
      </c>
      <c r="Z1814">
        <v>1</v>
      </c>
      <c r="AA1814">
        <v>0</v>
      </c>
      <c r="AB1814" t="s">
        <v>32</v>
      </c>
      <c r="AC1814" s="13">
        <f>SUM(Table13[[#This Row],[MntWines]:[MntGoldProds]])</f>
        <v>1957</v>
      </c>
      <c r="AD1814" s="13">
        <f>AVERAGE(Table13[[#This Row],[MntWines]:[MntGoldProds]])</f>
        <v>326.16666666666669</v>
      </c>
      <c r="AG1814">
        <f>SUM(Table13[[#This Row],[NumDealsPurchases]:[NumStorePurchases]])</f>
        <v>20</v>
      </c>
      <c r="AH1814" s="14">
        <f>44232-Table13[[#This Row],[Dt_Customer]]</f>
        <v>2816</v>
      </c>
      <c r="AJ1814" s="13">
        <f>Table13[[#This Row],[NumDealsPurchases]]/Table13[[#This Row],[Total Number of Purchases]]*100</f>
        <v>5</v>
      </c>
      <c r="AK1814">
        <f>6-ROUNDUP(_xlfn.PERCENTRANK.INC(Table13[Recency],Table13[[#This Row],[Recency]])*5, 0)</f>
        <v>2</v>
      </c>
      <c r="AL1814" s="15">
        <f>ROUNDUP(_xlfn.PERCENTRANK.INC(Table13[Total Number of Purchases],Table13[[#This Row],[Total Number of Purchases]])*5,0)</f>
        <v>4</v>
      </c>
      <c r="AM1814" s="15">
        <f>ROUNDUP(_xlfn.PERCENTRANK.INC(Table13[Total Spend],Table13[[#This Row],[Total Spend]])*5,0)</f>
        <v>5</v>
      </c>
      <c r="AN1814" s="15" t="str">
        <f>Table13[[#This Row],[Recency Score]]&amp;Table13[[#This Row],[Frequency Score]]&amp;Table13[[#This Row],[Monetary Score]]</f>
        <v>245</v>
      </c>
      <c r="AO1814" s="15" t="str">
        <f>IF(AN1814="555","Champions",
IF(AND(LEFT(AN1814,1)="5", MID(AN1814,2,1)&gt;="3"),"Loyal Customers",
IF(MID(AN1814,2,1)="5","Frequent Buyers",
IF(RIGHT(AN1814,1)="5","Big Spenders",
IF(LEFT(AN1814,1)="4","Potential Loyalists",
IF(LEFT(AN1814,1)="3","Needs Attention",
IF(LEFT(AN1814,1)="2","About to Sleep",
IF(LEFT(AN1814,1)="1","Lost",
IF(LEFT(AN1814,1)&lt;="2","At Risk","Others")))))))))</f>
        <v>Big Spenders</v>
      </c>
    </row>
    <row r="1815" spans="1:41" x14ac:dyDescent="0.3">
      <c r="A1815">
        <v>3979</v>
      </c>
      <c r="B1815">
        <v>1983</v>
      </c>
      <c r="C1815" t="s">
        <v>37</v>
      </c>
      <c r="D1815" t="s">
        <v>29</v>
      </c>
      <c r="E1815">
        <v>90687</v>
      </c>
      <c r="F1815">
        <v>0</v>
      </c>
      <c r="G1815">
        <v>0</v>
      </c>
      <c r="H1815" s="1">
        <v>41416</v>
      </c>
      <c r="I1815">
        <v>98</v>
      </c>
      <c r="J1815">
        <v>982</v>
      </c>
      <c r="K1815">
        <v>17</v>
      </c>
      <c r="L1815">
        <v>672</v>
      </c>
      <c r="M1815">
        <v>23</v>
      </c>
      <c r="N1815">
        <v>34</v>
      </c>
      <c r="O1815">
        <v>51</v>
      </c>
      <c r="P1815">
        <v>1</v>
      </c>
      <c r="Q1815">
        <v>6</v>
      </c>
      <c r="R1815">
        <v>2</v>
      </c>
      <c r="S1815">
        <v>8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>
        <v>0</v>
      </c>
      <c r="AB1815" t="s">
        <v>30</v>
      </c>
      <c r="AC1815" s="13">
        <f>SUM(Table13[[#This Row],[MntWines]:[MntGoldProds]])</f>
        <v>1779</v>
      </c>
      <c r="AD1815" s="13">
        <f>AVERAGE(Table13[[#This Row],[MntWines]:[MntGoldProds]])</f>
        <v>296.5</v>
      </c>
      <c r="AG1815">
        <f>SUM(Table13[[#This Row],[NumDealsPurchases]:[NumStorePurchases]])</f>
        <v>17</v>
      </c>
      <c r="AH1815" s="14">
        <f>44232-Table13[[#This Row],[Dt_Customer]]</f>
        <v>2816</v>
      </c>
      <c r="AJ1815" s="13">
        <f>Table13[[#This Row],[NumDealsPurchases]]/Table13[[#This Row],[Total Number of Purchases]]*100</f>
        <v>5.8823529411764701</v>
      </c>
      <c r="AK1815">
        <f>6-ROUNDUP(_xlfn.PERCENTRANK.INC(Table13[Recency],Table13[[#This Row],[Recency]])*5, 0)</f>
        <v>1</v>
      </c>
      <c r="AL1815" s="15">
        <f>ROUNDUP(_xlfn.PERCENTRANK.INC(Table13[Total Number of Purchases],Table13[[#This Row],[Total Number of Purchases]])*5,0)</f>
        <v>3</v>
      </c>
      <c r="AM1815" s="15">
        <f>ROUNDUP(_xlfn.PERCENTRANK.INC(Table13[Total Spend],Table13[[#This Row],[Total Spend]])*5,0)</f>
        <v>5</v>
      </c>
      <c r="AN1815" s="15" t="str">
        <f>Table13[[#This Row],[Recency Score]]&amp;Table13[[#This Row],[Frequency Score]]&amp;Table13[[#This Row],[Monetary Score]]</f>
        <v>135</v>
      </c>
      <c r="AO1815" s="15" t="str">
        <f>IF(AN1815="555","Champions",
IF(AND(LEFT(AN1815,1)="5", MID(AN1815,2,1)&gt;="3"),"Loyal Customers",
IF(MID(AN1815,2,1)="5","Frequent Buyers",
IF(RIGHT(AN1815,1)="5","Big Spenders",
IF(LEFT(AN1815,1)="4","Potential Loyalists",
IF(LEFT(AN1815,1)="3","Needs Attention",
IF(LEFT(AN1815,1)="2","About to Sleep",
IF(LEFT(AN1815,1)="1","Lost",
IF(LEFT(AN1815,1)&lt;="2","At Risk","Others")))))))))</f>
        <v>Big Spenders</v>
      </c>
    </row>
    <row r="1816" spans="1:41" x14ac:dyDescent="0.3">
      <c r="A1816">
        <v>2176</v>
      </c>
      <c r="B1816">
        <v>1972</v>
      </c>
      <c r="C1816" t="s">
        <v>28</v>
      </c>
      <c r="D1816" t="s">
        <v>33</v>
      </c>
      <c r="E1816">
        <v>80134</v>
      </c>
      <c r="F1816">
        <v>1</v>
      </c>
      <c r="G1816">
        <v>0</v>
      </c>
      <c r="H1816" s="1">
        <v>41414</v>
      </c>
      <c r="I1816">
        <v>40</v>
      </c>
      <c r="J1816">
        <v>1218</v>
      </c>
      <c r="K1816">
        <v>16</v>
      </c>
      <c r="L1816">
        <v>272</v>
      </c>
      <c r="M1816">
        <v>104</v>
      </c>
      <c r="N1816">
        <v>0</v>
      </c>
      <c r="O1816">
        <v>80</v>
      </c>
      <c r="P1816">
        <v>2</v>
      </c>
      <c r="Q1816">
        <v>5</v>
      </c>
      <c r="R1816">
        <v>3</v>
      </c>
      <c r="S1816">
        <v>6</v>
      </c>
      <c r="T1816">
        <v>6</v>
      </c>
      <c r="U1816">
        <v>1</v>
      </c>
      <c r="V1816">
        <v>0</v>
      </c>
      <c r="W1816">
        <v>0</v>
      </c>
      <c r="X1816">
        <v>1</v>
      </c>
      <c r="Y1816">
        <v>1</v>
      </c>
      <c r="Z1816">
        <v>1</v>
      </c>
      <c r="AA1816">
        <v>0</v>
      </c>
      <c r="AB1816" t="s">
        <v>43</v>
      </c>
      <c r="AC1816" s="13">
        <f>SUM(Table13[[#This Row],[MntWines]:[MntGoldProds]])</f>
        <v>1690</v>
      </c>
      <c r="AD1816" s="13">
        <f>AVERAGE(Table13[[#This Row],[MntWines]:[MntGoldProds]])</f>
        <v>281.66666666666669</v>
      </c>
      <c r="AG1816">
        <f>SUM(Table13[[#This Row],[NumDealsPurchases]:[NumStorePurchases]])</f>
        <v>16</v>
      </c>
      <c r="AH1816" s="14">
        <f>44232-Table13[[#This Row],[Dt_Customer]]</f>
        <v>2818</v>
      </c>
      <c r="AJ1816" s="13">
        <f>Table13[[#This Row],[NumDealsPurchases]]/Table13[[#This Row],[Total Number of Purchases]]*100</f>
        <v>12.5</v>
      </c>
      <c r="AK1816">
        <f>6-ROUNDUP(_xlfn.PERCENTRANK.INC(Table13[Recency],Table13[[#This Row],[Recency]])*5, 0)</f>
        <v>3</v>
      </c>
      <c r="AL1816" s="15">
        <f>ROUNDUP(_xlfn.PERCENTRANK.INC(Table13[Total Number of Purchases],Table13[[#This Row],[Total Number of Purchases]])*5,0)</f>
        <v>3</v>
      </c>
      <c r="AM1816" s="15">
        <f>ROUNDUP(_xlfn.PERCENTRANK.INC(Table13[Total Spend],Table13[[#This Row],[Total Spend]])*5,0)</f>
        <v>5</v>
      </c>
      <c r="AN1816" s="15" t="str">
        <f>Table13[[#This Row],[Recency Score]]&amp;Table13[[#This Row],[Frequency Score]]&amp;Table13[[#This Row],[Monetary Score]]</f>
        <v>335</v>
      </c>
      <c r="AO1816" s="15" t="str">
        <f>IF(AN1816="555","Champions",
IF(AND(LEFT(AN1816,1)="5", MID(AN1816,2,1)&gt;="3"),"Loyal Customers",
IF(MID(AN1816,2,1)="5","Frequent Buyers",
IF(RIGHT(AN1816,1)="5","Big Spenders",
IF(LEFT(AN1816,1)="4","Potential Loyalists",
IF(LEFT(AN1816,1)="3","Needs Attention",
IF(LEFT(AN1816,1)="2","About to Sleep",
IF(LEFT(AN1816,1)="1","Lost",
IF(LEFT(AN1816,1)&lt;="2","At Risk","Others")))))))))</f>
        <v>Big Spenders</v>
      </c>
    </row>
    <row r="1817" spans="1:41" x14ac:dyDescent="0.3">
      <c r="A1817">
        <v>9121</v>
      </c>
      <c r="B1817">
        <v>1972</v>
      </c>
      <c r="C1817" t="s">
        <v>28</v>
      </c>
      <c r="D1817" t="s">
        <v>33</v>
      </c>
      <c r="E1817">
        <v>80134</v>
      </c>
      <c r="F1817">
        <v>1</v>
      </c>
      <c r="G1817">
        <v>0</v>
      </c>
      <c r="H1817" s="1">
        <v>41414</v>
      </c>
      <c r="I1817">
        <v>40</v>
      </c>
      <c r="J1817">
        <v>1218</v>
      </c>
      <c r="K1817">
        <v>16</v>
      </c>
      <c r="L1817">
        <v>272</v>
      </c>
      <c r="M1817">
        <v>104</v>
      </c>
      <c r="N1817">
        <v>0</v>
      </c>
      <c r="O1817">
        <v>80</v>
      </c>
      <c r="P1817">
        <v>2</v>
      </c>
      <c r="Q1817">
        <v>5</v>
      </c>
      <c r="R1817">
        <v>3</v>
      </c>
      <c r="S1817">
        <v>6</v>
      </c>
      <c r="T1817">
        <v>6</v>
      </c>
      <c r="U1817">
        <v>1</v>
      </c>
      <c r="V1817">
        <v>0</v>
      </c>
      <c r="W1817">
        <v>0</v>
      </c>
      <c r="X1817">
        <v>1</v>
      </c>
      <c r="Y1817">
        <v>1</v>
      </c>
      <c r="Z1817">
        <v>1</v>
      </c>
      <c r="AA1817">
        <v>0</v>
      </c>
      <c r="AB1817" t="s">
        <v>36</v>
      </c>
      <c r="AC1817" s="13">
        <f>SUM(Table13[[#This Row],[MntWines]:[MntGoldProds]])</f>
        <v>1690</v>
      </c>
      <c r="AD1817" s="13">
        <f>AVERAGE(Table13[[#This Row],[MntWines]:[MntGoldProds]])</f>
        <v>281.66666666666669</v>
      </c>
      <c r="AG1817">
        <f>SUM(Table13[[#This Row],[NumDealsPurchases]:[NumStorePurchases]])</f>
        <v>16</v>
      </c>
      <c r="AH1817" s="14">
        <f>44232-Table13[[#This Row],[Dt_Customer]]</f>
        <v>2818</v>
      </c>
      <c r="AJ1817" s="13">
        <f>Table13[[#This Row],[NumDealsPurchases]]/Table13[[#This Row],[Total Number of Purchases]]*100</f>
        <v>12.5</v>
      </c>
      <c r="AK1817">
        <f>6-ROUNDUP(_xlfn.PERCENTRANK.INC(Table13[Recency],Table13[[#This Row],[Recency]])*5, 0)</f>
        <v>3</v>
      </c>
      <c r="AL1817" s="15">
        <f>ROUNDUP(_xlfn.PERCENTRANK.INC(Table13[Total Number of Purchases],Table13[[#This Row],[Total Number of Purchases]])*5,0)</f>
        <v>3</v>
      </c>
      <c r="AM1817" s="15">
        <f>ROUNDUP(_xlfn.PERCENTRANK.INC(Table13[Total Spend],Table13[[#This Row],[Total Spend]])*5,0)</f>
        <v>5</v>
      </c>
      <c r="AN1817" s="15" t="str">
        <f>Table13[[#This Row],[Recency Score]]&amp;Table13[[#This Row],[Frequency Score]]&amp;Table13[[#This Row],[Monetary Score]]</f>
        <v>335</v>
      </c>
      <c r="AO1817" s="15" t="str">
        <f>IF(AN1817="555","Champions",
IF(AND(LEFT(AN1817,1)="5", MID(AN1817,2,1)&gt;="3"),"Loyal Customers",
IF(MID(AN1817,2,1)="5","Frequent Buyers",
IF(RIGHT(AN1817,1)="5","Big Spenders",
IF(LEFT(AN1817,1)="4","Potential Loyalists",
IF(LEFT(AN1817,1)="3","Needs Attention",
IF(LEFT(AN1817,1)="2","About to Sleep",
IF(LEFT(AN1817,1)="1","Lost",
IF(LEFT(AN1817,1)&lt;="2","At Risk","Others")))))))))</f>
        <v>Big Spenders</v>
      </c>
    </row>
    <row r="1818" spans="1:41" x14ac:dyDescent="0.3">
      <c r="A1818">
        <v>2002</v>
      </c>
      <c r="B1818">
        <v>1958</v>
      </c>
      <c r="C1818" t="s">
        <v>28</v>
      </c>
      <c r="D1818" t="s">
        <v>29</v>
      </c>
      <c r="E1818">
        <v>71964</v>
      </c>
      <c r="F1818">
        <v>0</v>
      </c>
      <c r="G1818">
        <v>0</v>
      </c>
      <c r="H1818" s="1">
        <v>41414</v>
      </c>
      <c r="I1818">
        <v>81</v>
      </c>
      <c r="J1818">
        <v>587</v>
      </c>
      <c r="K1818">
        <v>51</v>
      </c>
      <c r="L1818">
        <v>932</v>
      </c>
      <c r="M1818">
        <v>180</v>
      </c>
      <c r="N1818">
        <v>34</v>
      </c>
      <c r="O1818">
        <v>86</v>
      </c>
      <c r="P1818">
        <v>1</v>
      </c>
      <c r="Q1818">
        <v>5</v>
      </c>
      <c r="R1818">
        <v>6</v>
      </c>
      <c r="S1818">
        <v>5</v>
      </c>
      <c r="T1818">
        <v>3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 t="s">
        <v>30</v>
      </c>
      <c r="AC1818" s="13">
        <f>SUM(Table13[[#This Row],[MntWines]:[MntGoldProds]])</f>
        <v>1870</v>
      </c>
      <c r="AD1818" s="13">
        <f>AVERAGE(Table13[[#This Row],[MntWines]:[MntGoldProds]])</f>
        <v>311.66666666666669</v>
      </c>
      <c r="AG1818">
        <f>SUM(Table13[[#This Row],[NumDealsPurchases]:[NumStorePurchases]])</f>
        <v>17</v>
      </c>
      <c r="AH1818" s="14">
        <f>44232-Table13[[#This Row],[Dt_Customer]]</f>
        <v>2818</v>
      </c>
      <c r="AJ1818" s="13">
        <f>Table13[[#This Row],[NumDealsPurchases]]/Table13[[#This Row],[Total Number of Purchases]]*100</f>
        <v>5.8823529411764701</v>
      </c>
      <c r="AK1818">
        <f>6-ROUNDUP(_xlfn.PERCENTRANK.INC(Table13[Recency],Table13[[#This Row],[Recency]])*5, 0)</f>
        <v>1</v>
      </c>
      <c r="AL1818" s="15">
        <f>ROUNDUP(_xlfn.PERCENTRANK.INC(Table13[Total Number of Purchases],Table13[[#This Row],[Total Number of Purchases]])*5,0)</f>
        <v>3</v>
      </c>
      <c r="AM1818" s="15">
        <f>ROUNDUP(_xlfn.PERCENTRANK.INC(Table13[Total Spend],Table13[[#This Row],[Total Spend]])*5,0)</f>
        <v>5</v>
      </c>
      <c r="AN1818" s="15" t="str">
        <f>Table13[[#This Row],[Recency Score]]&amp;Table13[[#This Row],[Frequency Score]]&amp;Table13[[#This Row],[Monetary Score]]</f>
        <v>135</v>
      </c>
      <c r="AO1818" s="15" t="str">
        <f>IF(AN1818="555","Champions",
IF(AND(LEFT(AN1818,1)="5", MID(AN1818,2,1)&gt;="3"),"Loyal Customers",
IF(MID(AN1818,2,1)="5","Frequent Buyers",
IF(RIGHT(AN1818,1)="5","Big Spenders",
IF(LEFT(AN1818,1)="4","Potential Loyalists",
IF(LEFT(AN1818,1)="3","Needs Attention",
IF(LEFT(AN1818,1)="2","About to Sleep",
IF(LEFT(AN1818,1)="1","Lost",
IF(LEFT(AN1818,1)&lt;="2","At Risk","Others")))))))))</f>
        <v>Big Spenders</v>
      </c>
    </row>
    <row r="1819" spans="1:41" x14ac:dyDescent="0.3">
      <c r="A1819">
        <v>3560</v>
      </c>
      <c r="B1819">
        <v>1952</v>
      </c>
      <c r="C1819" t="s">
        <v>28</v>
      </c>
      <c r="D1819" t="s">
        <v>35</v>
      </c>
      <c r="E1819">
        <v>83844</v>
      </c>
      <c r="F1819">
        <v>0</v>
      </c>
      <c r="G1819">
        <v>0</v>
      </c>
      <c r="H1819" s="1">
        <v>41406</v>
      </c>
      <c r="I1819">
        <v>57</v>
      </c>
      <c r="J1819">
        <v>901</v>
      </c>
      <c r="K1819">
        <v>31</v>
      </c>
      <c r="L1819">
        <v>345</v>
      </c>
      <c r="M1819">
        <v>75</v>
      </c>
      <c r="N1819">
        <v>31</v>
      </c>
      <c r="O1819">
        <v>191</v>
      </c>
      <c r="P1819">
        <v>1</v>
      </c>
      <c r="Q1819">
        <v>4</v>
      </c>
      <c r="R1819">
        <v>4</v>
      </c>
      <c r="S1819">
        <v>11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 t="s">
        <v>39</v>
      </c>
      <c r="AC1819" s="13">
        <f>SUM(Table13[[#This Row],[MntWines]:[MntGoldProds]])</f>
        <v>1574</v>
      </c>
      <c r="AD1819" s="13">
        <f>AVERAGE(Table13[[#This Row],[MntWines]:[MntGoldProds]])</f>
        <v>262.33333333333331</v>
      </c>
      <c r="AG1819">
        <f>SUM(Table13[[#This Row],[NumDealsPurchases]:[NumStorePurchases]])</f>
        <v>20</v>
      </c>
      <c r="AH1819" s="14">
        <f>44232-Table13[[#This Row],[Dt_Customer]]</f>
        <v>2826</v>
      </c>
      <c r="AJ1819" s="13">
        <f>Table13[[#This Row],[NumDealsPurchases]]/Table13[[#This Row],[Total Number of Purchases]]*100</f>
        <v>5</v>
      </c>
      <c r="AK1819">
        <f>6-ROUNDUP(_xlfn.PERCENTRANK.INC(Table13[Recency],Table13[[#This Row],[Recency]])*5, 0)</f>
        <v>3</v>
      </c>
      <c r="AL1819" s="15">
        <f>ROUNDUP(_xlfn.PERCENTRANK.INC(Table13[Total Number of Purchases],Table13[[#This Row],[Total Number of Purchases]])*5,0)</f>
        <v>4</v>
      </c>
      <c r="AM1819" s="15">
        <f>ROUNDUP(_xlfn.PERCENTRANK.INC(Table13[Total Spend],Table13[[#This Row],[Total Spend]])*5,0)</f>
        <v>5</v>
      </c>
      <c r="AN1819" s="15" t="str">
        <f>Table13[[#This Row],[Recency Score]]&amp;Table13[[#This Row],[Frequency Score]]&amp;Table13[[#This Row],[Monetary Score]]</f>
        <v>345</v>
      </c>
      <c r="AO1819" s="15" t="str">
        <f>IF(AN1819="555","Champions",
IF(AND(LEFT(AN1819,1)="5", MID(AN1819,2,1)&gt;="3"),"Loyal Customers",
IF(MID(AN1819,2,1)="5","Frequent Buyers",
IF(RIGHT(AN1819,1)="5","Big Spenders",
IF(LEFT(AN1819,1)="4","Potential Loyalists",
IF(LEFT(AN1819,1)="3","Needs Attention",
IF(LEFT(AN1819,1)="2","About to Sleep",
IF(LEFT(AN1819,1)="1","Lost",
IF(LEFT(AN1819,1)&lt;="2","At Risk","Others")))))))))</f>
        <v>Big Spenders</v>
      </c>
    </row>
    <row r="1820" spans="1:41" x14ac:dyDescent="0.3">
      <c r="A1820">
        <v>241</v>
      </c>
      <c r="B1820">
        <v>1952</v>
      </c>
      <c r="C1820" t="s">
        <v>28</v>
      </c>
      <c r="D1820" t="s">
        <v>35</v>
      </c>
      <c r="E1820">
        <v>83844</v>
      </c>
      <c r="F1820">
        <v>0</v>
      </c>
      <c r="G1820">
        <v>0</v>
      </c>
      <c r="H1820" s="1">
        <v>41406</v>
      </c>
      <c r="I1820">
        <v>57</v>
      </c>
      <c r="J1820">
        <v>901</v>
      </c>
      <c r="K1820">
        <v>31</v>
      </c>
      <c r="L1820">
        <v>345</v>
      </c>
      <c r="M1820">
        <v>75</v>
      </c>
      <c r="N1820">
        <v>31</v>
      </c>
      <c r="O1820">
        <v>191</v>
      </c>
      <c r="P1820">
        <v>1</v>
      </c>
      <c r="Q1820">
        <v>4</v>
      </c>
      <c r="R1820">
        <v>4</v>
      </c>
      <c r="S1820">
        <v>11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0</v>
      </c>
      <c r="AB1820" t="s">
        <v>30</v>
      </c>
      <c r="AC1820" s="13">
        <f>SUM(Table13[[#This Row],[MntWines]:[MntGoldProds]])</f>
        <v>1574</v>
      </c>
      <c r="AD1820" s="13">
        <f>AVERAGE(Table13[[#This Row],[MntWines]:[MntGoldProds]])</f>
        <v>262.33333333333331</v>
      </c>
      <c r="AG1820">
        <f>SUM(Table13[[#This Row],[NumDealsPurchases]:[NumStorePurchases]])</f>
        <v>20</v>
      </c>
      <c r="AH1820" s="14">
        <f>44232-Table13[[#This Row],[Dt_Customer]]</f>
        <v>2826</v>
      </c>
      <c r="AJ1820" s="13">
        <f>Table13[[#This Row],[NumDealsPurchases]]/Table13[[#This Row],[Total Number of Purchases]]*100</f>
        <v>5</v>
      </c>
      <c r="AK1820">
        <f>6-ROUNDUP(_xlfn.PERCENTRANK.INC(Table13[Recency],Table13[[#This Row],[Recency]])*5, 0)</f>
        <v>3</v>
      </c>
      <c r="AL1820" s="15">
        <f>ROUNDUP(_xlfn.PERCENTRANK.INC(Table13[Total Number of Purchases],Table13[[#This Row],[Total Number of Purchases]])*5,0)</f>
        <v>4</v>
      </c>
      <c r="AM1820" s="15">
        <f>ROUNDUP(_xlfn.PERCENTRANK.INC(Table13[Total Spend],Table13[[#This Row],[Total Spend]])*5,0)</f>
        <v>5</v>
      </c>
      <c r="AN1820" s="15" t="str">
        <f>Table13[[#This Row],[Recency Score]]&amp;Table13[[#This Row],[Frequency Score]]&amp;Table13[[#This Row],[Monetary Score]]</f>
        <v>345</v>
      </c>
      <c r="AO1820" s="15" t="str">
        <f>IF(AN1820="555","Champions",
IF(AND(LEFT(AN1820,1)="5", MID(AN1820,2,1)&gt;="3"),"Loyal Customers",
IF(MID(AN1820,2,1)="5","Frequent Buyers",
IF(RIGHT(AN1820,1)="5","Big Spenders",
IF(LEFT(AN1820,1)="4","Potential Loyalists",
IF(LEFT(AN1820,1)="3","Needs Attention",
IF(LEFT(AN1820,1)="2","About to Sleep",
IF(LEFT(AN1820,1)="1","Lost",
IF(LEFT(AN1820,1)&lt;="2","At Risk","Others")))))))))</f>
        <v>Big Spenders</v>
      </c>
    </row>
    <row r="1821" spans="1:41" x14ac:dyDescent="0.3">
      <c r="A1821">
        <v>7521</v>
      </c>
      <c r="B1821">
        <v>1952</v>
      </c>
      <c r="C1821" t="s">
        <v>28</v>
      </c>
      <c r="D1821" t="s">
        <v>35</v>
      </c>
      <c r="E1821">
        <v>83844</v>
      </c>
      <c r="F1821">
        <v>0</v>
      </c>
      <c r="G1821">
        <v>0</v>
      </c>
      <c r="H1821" s="1">
        <v>41406</v>
      </c>
      <c r="I1821">
        <v>57</v>
      </c>
      <c r="J1821">
        <v>901</v>
      </c>
      <c r="K1821">
        <v>31</v>
      </c>
      <c r="L1821">
        <v>345</v>
      </c>
      <c r="M1821">
        <v>75</v>
      </c>
      <c r="N1821">
        <v>31</v>
      </c>
      <c r="O1821">
        <v>191</v>
      </c>
      <c r="P1821">
        <v>1</v>
      </c>
      <c r="Q1821">
        <v>4</v>
      </c>
      <c r="R1821">
        <v>4</v>
      </c>
      <c r="S1821">
        <v>11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0</v>
      </c>
      <c r="AB1821" t="s">
        <v>32</v>
      </c>
      <c r="AC1821" s="13">
        <f>SUM(Table13[[#This Row],[MntWines]:[MntGoldProds]])</f>
        <v>1574</v>
      </c>
      <c r="AD1821" s="13">
        <f>AVERAGE(Table13[[#This Row],[MntWines]:[MntGoldProds]])</f>
        <v>262.33333333333331</v>
      </c>
      <c r="AG1821">
        <f>SUM(Table13[[#This Row],[NumDealsPurchases]:[NumStorePurchases]])</f>
        <v>20</v>
      </c>
      <c r="AH1821" s="14">
        <f>44232-Table13[[#This Row],[Dt_Customer]]</f>
        <v>2826</v>
      </c>
      <c r="AJ1821" s="13">
        <f>Table13[[#This Row],[NumDealsPurchases]]/Table13[[#This Row],[Total Number of Purchases]]*100</f>
        <v>5</v>
      </c>
      <c r="AK1821">
        <f>6-ROUNDUP(_xlfn.PERCENTRANK.INC(Table13[Recency],Table13[[#This Row],[Recency]])*5, 0)</f>
        <v>3</v>
      </c>
      <c r="AL1821" s="15">
        <f>ROUNDUP(_xlfn.PERCENTRANK.INC(Table13[Total Number of Purchases],Table13[[#This Row],[Total Number of Purchases]])*5,0)</f>
        <v>4</v>
      </c>
      <c r="AM1821" s="15">
        <f>ROUNDUP(_xlfn.PERCENTRANK.INC(Table13[Total Spend],Table13[[#This Row],[Total Spend]])*5,0)</f>
        <v>5</v>
      </c>
      <c r="AN1821" s="15" t="str">
        <f>Table13[[#This Row],[Recency Score]]&amp;Table13[[#This Row],[Frequency Score]]&amp;Table13[[#This Row],[Monetary Score]]</f>
        <v>345</v>
      </c>
      <c r="AO1821" s="15" t="str">
        <f>IF(AN1821="555","Champions",
IF(AND(LEFT(AN1821,1)="5", MID(AN1821,2,1)&gt;="3"),"Loyal Customers",
IF(MID(AN1821,2,1)="5","Frequent Buyers",
IF(RIGHT(AN1821,1)="5","Big Spenders",
IF(LEFT(AN1821,1)="4","Potential Loyalists",
IF(LEFT(AN1821,1)="3","Needs Attention",
IF(LEFT(AN1821,1)="2","About to Sleep",
IF(LEFT(AN1821,1)="1","Lost",
IF(LEFT(AN1821,1)&lt;="2","At Risk","Others")))))))))</f>
        <v>Big Spenders</v>
      </c>
    </row>
    <row r="1822" spans="1:41" x14ac:dyDescent="0.3">
      <c r="A1822">
        <v>2150</v>
      </c>
      <c r="B1822">
        <v>1958</v>
      </c>
      <c r="C1822" t="s">
        <v>37</v>
      </c>
      <c r="D1822" t="s">
        <v>42</v>
      </c>
      <c r="E1822">
        <v>80995</v>
      </c>
      <c r="F1822">
        <v>0</v>
      </c>
      <c r="G1822">
        <v>1</v>
      </c>
      <c r="H1822" s="1">
        <v>41405</v>
      </c>
      <c r="I1822">
        <v>83</v>
      </c>
      <c r="J1822">
        <v>860</v>
      </c>
      <c r="K1822">
        <v>28</v>
      </c>
      <c r="L1822">
        <v>409</v>
      </c>
      <c r="M1822">
        <v>73</v>
      </c>
      <c r="N1822">
        <v>56</v>
      </c>
      <c r="O1822">
        <v>56</v>
      </c>
      <c r="P1822">
        <v>1</v>
      </c>
      <c r="Q1822">
        <v>8</v>
      </c>
      <c r="R1822">
        <v>9</v>
      </c>
      <c r="S1822">
        <v>4</v>
      </c>
      <c r="T1822">
        <v>4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 t="s">
        <v>32</v>
      </c>
      <c r="AC1822" s="13">
        <f>SUM(Table13[[#This Row],[MntWines]:[MntGoldProds]])</f>
        <v>1482</v>
      </c>
      <c r="AD1822" s="13">
        <f>AVERAGE(Table13[[#This Row],[MntWines]:[MntGoldProds]])</f>
        <v>247</v>
      </c>
      <c r="AG1822">
        <f>SUM(Table13[[#This Row],[NumDealsPurchases]:[NumStorePurchases]])</f>
        <v>22</v>
      </c>
      <c r="AH1822" s="14">
        <f>44232-Table13[[#This Row],[Dt_Customer]]</f>
        <v>2827</v>
      </c>
      <c r="AJ1822" s="13">
        <f>Table13[[#This Row],[NumDealsPurchases]]/Table13[[#This Row],[Total Number of Purchases]]*100</f>
        <v>4.5454545454545459</v>
      </c>
      <c r="AK1822">
        <f>6-ROUNDUP(_xlfn.PERCENTRANK.INC(Table13[Recency],Table13[[#This Row],[Recency]])*5, 0)</f>
        <v>1</v>
      </c>
      <c r="AL1822" s="15">
        <f>ROUNDUP(_xlfn.PERCENTRANK.INC(Table13[Total Number of Purchases],Table13[[#This Row],[Total Number of Purchases]])*5,0)</f>
        <v>4</v>
      </c>
      <c r="AM1822" s="15">
        <f>ROUNDUP(_xlfn.PERCENTRANK.INC(Table13[Total Spend],Table13[[#This Row],[Total Spend]])*5,0)</f>
        <v>5</v>
      </c>
      <c r="AN1822" s="15" t="str">
        <f>Table13[[#This Row],[Recency Score]]&amp;Table13[[#This Row],[Frequency Score]]&amp;Table13[[#This Row],[Monetary Score]]</f>
        <v>145</v>
      </c>
      <c r="AO1822" s="15" t="str">
        <f>IF(AN1822="555","Champions",
IF(AND(LEFT(AN1822,1)="5", MID(AN1822,2,1)&gt;="3"),"Loyal Customers",
IF(MID(AN1822,2,1)="5","Frequent Buyers",
IF(RIGHT(AN1822,1)="5","Big Spenders",
IF(LEFT(AN1822,1)="4","Potential Loyalists",
IF(LEFT(AN1822,1)="3","Needs Attention",
IF(LEFT(AN1822,1)="2","About to Sleep",
IF(LEFT(AN1822,1)="1","Lost",
IF(LEFT(AN1822,1)&lt;="2","At Risk","Others")))))))))</f>
        <v>Big Spenders</v>
      </c>
    </row>
    <row r="1823" spans="1:41" x14ac:dyDescent="0.3">
      <c r="A1823">
        <v>9499</v>
      </c>
      <c r="B1823">
        <v>1954</v>
      </c>
      <c r="C1823" t="s">
        <v>28</v>
      </c>
      <c r="D1823" t="s">
        <v>33</v>
      </c>
      <c r="E1823">
        <v>93404</v>
      </c>
      <c r="F1823">
        <v>1</v>
      </c>
      <c r="G1823">
        <v>2</v>
      </c>
      <c r="H1823" s="1">
        <v>41401</v>
      </c>
      <c r="I1823">
        <v>97</v>
      </c>
      <c r="J1823">
        <v>1279</v>
      </c>
      <c r="K1823">
        <v>15</v>
      </c>
      <c r="L1823">
        <v>287</v>
      </c>
      <c r="M1823">
        <v>20</v>
      </c>
      <c r="N1823">
        <v>0</v>
      </c>
      <c r="O1823">
        <v>15</v>
      </c>
      <c r="P1823">
        <v>3</v>
      </c>
      <c r="Q1823">
        <v>3</v>
      </c>
      <c r="R1823">
        <v>4</v>
      </c>
      <c r="S1823">
        <v>7</v>
      </c>
      <c r="T1823">
        <v>5</v>
      </c>
      <c r="U1823">
        <v>0</v>
      </c>
      <c r="V1823">
        <v>0</v>
      </c>
      <c r="W1823">
        <v>0</v>
      </c>
      <c r="X1823">
        <v>1</v>
      </c>
      <c r="Y1823">
        <v>1</v>
      </c>
      <c r="Z1823">
        <v>0</v>
      </c>
      <c r="AA1823">
        <v>0</v>
      </c>
      <c r="AB1823" t="s">
        <v>32</v>
      </c>
      <c r="AC1823" s="13">
        <f>SUM(Table13[[#This Row],[MntWines]:[MntGoldProds]])</f>
        <v>1616</v>
      </c>
      <c r="AD1823" s="13">
        <f>AVERAGE(Table13[[#This Row],[MntWines]:[MntGoldProds]])</f>
        <v>269.33333333333331</v>
      </c>
      <c r="AG1823">
        <f>SUM(Table13[[#This Row],[NumDealsPurchases]:[NumStorePurchases]])</f>
        <v>17</v>
      </c>
      <c r="AH1823" s="14">
        <f>44232-Table13[[#This Row],[Dt_Customer]]</f>
        <v>2831</v>
      </c>
      <c r="AJ1823" s="13">
        <f>Table13[[#This Row],[NumDealsPurchases]]/Table13[[#This Row],[Total Number of Purchases]]*100</f>
        <v>17.647058823529413</v>
      </c>
      <c r="AK1823">
        <f>6-ROUNDUP(_xlfn.PERCENTRANK.INC(Table13[Recency],Table13[[#This Row],[Recency]])*5, 0)</f>
        <v>1</v>
      </c>
      <c r="AL1823" s="15">
        <f>ROUNDUP(_xlfn.PERCENTRANK.INC(Table13[Total Number of Purchases],Table13[[#This Row],[Total Number of Purchases]])*5,0)</f>
        <v>3</v>
      </c>
      <c r="AM1823" s="15">
        <f>ROUNDUP(_xlfn.PERCENTRANK.INC(Table13[Total Spend],Table13[[#This Row],[Total Spend]])*5,0)</f>
        <v>5</v>
      </c>
      <c r="AN1823" s="15" t="str">
        <f>Table13[[#This Row],[Recency Score]]&amp;Table13[[#This Row],[Frequency Score]]&amp;Table13[[#This Row],[Monetary Score]]</f>
        <v>135</v>
      </c>
      <c r="AO1823" s="15" t="str">
        <f>IF(AN1823="555","Champions",
IF(AND(LEFT(AN1823,1)="5", MID(AN1823,2,1)&gt;="3"),"Loyal Customers",
IF(MID(AN1823,2,1)="5","Frequent Buyers",
IF(RIGHT(AN1823,1)="5","Big Spenders",
IF(LEFT(AN1823,1)="4","Potential Loyalists",
IF(LEFT(AN1823,1)="3","Needs Attention",
IF(LEFT(AN1823,1)="2","About to Sleep",
IF(LEFT(AN1823,1)="1","Lost",
IF(LEFT(AN1823,1)&lt;="2","At Risk","Others")))))))))</f>
        <v>Big Spenders</v>
      </c>
    </row>
    <row r="1824" spans="1:41" x14ac:dyDescent="0.3">
      <c r="A1824">
        <v>0</v>
      </c>
      <c r="B1824">
        <v>1985</v>
      </c>
      <c r="C1824" t="s">
        <v>28</v>
      </c>
      <c r="D1824" t="s">
        <v>33</v>
      </c>
      <c r="E1824">
        <v>70951</v>
      </c>
      <c r="F1824">
        <v>0</v>
      </c>
      <c r="G1824">
        <v>0</v>
      </c>
      <c r="H1824" s="1">
        <v>41398</v>
      </c>
      <c r="I1824">
        <v>66</v>
      </c>
      <c r="J1824">
        <v>239</v>
      </c>
      <c r="K1824">
        <v>10</v>
      </c>
      <c r="L1824">
        <v>554</v>
      </c>
      <c r="M1824">
        <v>254</v>
      </c>
      <c r="N1824">
        <v>87</v>
      </c>
      <c r="O1824">
        <v>54</v>
      </c>
      <c r="P1824">
        <v>1</v>
      </c>
      <c r="Q1824">
        <v>3</v>
      </c>
      <c r="R1824">
        <v>4</v>
      </c>
      <c r="S1824">
        <v>9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 t="s">
        <v>43</v>
      </c>
      <c r="AC1824" s="13">
        <f>SUM(Table13[[#This Row],[MntWines]:[MntGoldProds]])</f>
        <v>1198</v>
      </c>
      <c r="AD1824" s="13">
        <f>AVERAGE(Table13[[#This Row],[MntWines]:[MntGoldProds]])</f>
        <v>199.66666666666666</v>
      </c>
      <c r="AG1824">
        <f>SUM(Table13[[#This Row],[NumDealsPurchases]:[NumStorePurchases]])</f>
        <v>17</v>
      </c>
      <c r="AH1824" s="14">
        <f>44232-Table13[[#This Row],[Dt_Customer]]</f>
        <v>2834</v>
      </c>
      <c r="AJ1824" s="13">
        <f>Table13[[#This Row],[NumDealsPurchases]]/Table13[[#This Row],[Total Number of Purchases]]*100</f>
        <v>5.8823529411764701</v>
      </c>
      <c r="AK1824">
        <f>6-ROUNDUP(_xlfn.PERCENTRANK.INC(Table13[Recency],Table13[[#This Row],[Recency]])*5, 0)</f>
        <v>2</v>
      </c>
      <c r="AL1824" s="15">
        <f>ROUNDUP(_xlfn.PERCENTRANK.INC(Table13[Total Number of Purchases],Table13[[#This Row],[Total Number of Purchases]])*5,0)</f>
        <v>3</v>
      </c>
      <c r="AM1824" s="15">
        <f>ROUNDUP(_xlfn.PERCENTRANK.INC(Table13[Total Spend],Table13[[#This Row],[Total Spend]])*5,0)</f>
        <v>5</v>
      </c>
      <c r="AN1824" s="15" t="str">
        <f>Table13[[#This Row],[Recency Score]]&amp;Table13[[#This Row],[Frequency Score]]&amp;Table13[[#This Row],[Monetary Score]]</f>
        <v>235</v>
      </c>
      <c r="AO1824" s="15" t="str">
        <f>IF(AN1824="555","Champions",
IF(AND(LEFT(AN1824,1)="5", MID(AN1824,2,1)&gt;="3"),"Loyal Customers",
IF(MID(AN1824,2,1)="5","Frequent Buyers",
IF(RIGHT(AN1824,1)="5","Big Spenders",
IF(LEFT(AN1824,1)="4","Potential Loyalists",
IF(LEFT(AN1824,1)="3","Needs Attention",
IF(LEFT(AN1824,1)="2","About to Sleep",
IF(LEFT(AN1824,1)="1","Lost",
IF(LEFT(AN1824,1)&lt;="2","At Risk","Others")))))))))</f>
        <v>Big Spenders</v>
      </c>
    </row>
    <row r="1825" spans="1:41" x14ac:dyDescent="0.3">
      <c r="A1825">
        <v>8015</v>
      </c>
      <c r="B1825">
        <v>1962</v>
      </c>
      <c r="C1825" t="s">
        <v>37</v>
      </c>
      <c r="D1825" t="s">
        <v>29</v>
      </c>
      <c r="E1825">
        <v>85696</v>
      </c>
      <c r="F1825">
        <v>0</v>
      </c>
      <c r="G1825">
        <v>0</v>
      </c>
      <c r="H1825" s="1">
        <v>41397</v>
      </c>
      <c r="I1825">
        <v>88</v>
      </c>
      <c r="J1825">
        <v>714</v>
      </c>
      <c r="K1825">
        <v>76</v>
      </c>
      <c r="L1825">
        <v>395</v>
      </c>
      <c r="M1825">
        <v>116</v>
      </c>
      <c r="N1825">
        <v>0</v>
      </c>
      <c r="O1825">
        <v>12</v>
      </c>
      <c r="P1825">
        <v>1</v>
      </c>
      <c r="Q1825">
        <v>4</v>
      </c>
      <c r="R1825">
        <v>6</v>
      </c>
      <c r="S1825">
        <v>9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 t="s">
        <v>30</v>
      </c>
      <c r="AC1825" s="13">
        <f>SUM(Table13[[#This Row],[MntWines]:[MntGoldProds]])</f>
        <v>1313</v>
      </c>
      <c r="AD1825" s="13">
        <f>AVERAGE(Table13[[#This Row],[MntWines]:[MntGoldProds]])</f>
        <v>218.83333333333334</v>
      </c>
      <c r="AG1825">
        <f>SUM(Table13[[#This Row],[NumDealsPurchases]:[NumStorePurchases]])</f>
        <v>20</v>
      </c>
      <c r="AH1825" s="14">
        <f>44232-Table13[[#This Row],[Dt_Customer]]</f>
        <v>2835</v>
      </c>
      <c r="AJ1825" s="13">
        <f>Table13[[#This Row],[NumDealsPurchases]]/Table13[[#This Row],[Total Number of Purchases]]*100</f>
        <v>5</v>
      </c>
      <c r="AK1825">
        <f>6-ROUNDUP(_xlfn.PERCENTRANK.INC(Table13[Recency],Table13[[#This Row],[Recency]])*5, 0)</f>
        <v>1</v>
      </c>
      <c r="AL1825" s="15">
        <f>ROUNDUP(_xlfn.PERCENTRANK.INC(Table13[Total Number of Purchases],Table13[[#This Row],[Total Number of Purchases]])*5,0)</f>
        <v>4</v>
      </c>
      <c r="AM1825" s="15">
        <f>ROUNDUP(_xlfn.PERCENTRANK.INC(Table13[Total Spend],Table13[[#This Row],[Total Spend]])*5,0)</f>
        <v>5</v>
      </c>
      <c r="AN1825" s="15" t="str">
        <f>Table13[[#This Row],[Recency Score]]&amp;Table13[[#This Row],[Frequency Score]]&amp;Table13[[#This Row],[Monetary Score]]</f>
        <v>145</v>
      </c>
      <c r="AO1825" s="15" t="str">
        <f>IF(AN1825="555","Champions",
IF(AND(LEFT(AN1825,1)="5", MID(AN1825,2,1)&gt;="3"),"Loyal Customers",
IF(MID(AN1825,2,1)="5","Frequent Buyers",
IF(RIGHT(AN1825,1)="5","Big Spenders",
IF(LEFT(AN1825,1)="4","Potential Loyalists",
IF(LEFT(AN1825,1)="3","Needs Attention",
IF(LEFT(AN1825,1)="2","About to Sleep",
IF(LEFT(AN1825,1)="1","Lost",
IF(LEFT(AN1825,1)&lt;="2","At Risk","Others")))))))))</f>
        <v>Big Spenders</v>
      </c>
    </row>
    <row r="1826" spans="1:41" x14ac:dyDescent="0.3">
      <c r="A1826">
        <v>1745</v>
      </c>
      <c r="B1826">
        <v>1962</v>
      </c>
      <c r="C1826" t="s">
        <v>37</v>
      </c>
      <c r="D1826" t="s">
        <v>29</v>
      </c>
      <c r="E1826">
        <v>85696</v>
      </c>
      <c r="F1826">
        <v>0</v>
      </c>
      <c r="G1826">
        <v>0</v>
      </c>
      <c r="H1826" s="1">
        <v>41397</v>
      </c>
      <c r="I1826">
        <v>88</v>
      </c>
      <c r="J1826">
        <v>714</v>
      </c>
      <c r="K1826">
        <v>76</v>
      </c>
      <c r="L1826">
        <v>395</v>
      </c>
      <c r="M1826">
        <v>116</v>
      </c>
      <c r="N1826">
        <v>0</v>
      </c>
      <c r="O1826">
        <v>12</v>
      </c>
      <c r="P1826">
        <v>1</v>
      </c>
      <c r="Q1826">
        <v>4</v>
      </c>
      <c r="R1826">
        <v>6</v>
      </c>
      <c r="S1826">
        <v>9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0</v>
      </c>
      <c r="AB1826" t="s">
        <v>30</v>
      </c>
      <c r="AC1826" s="13">
        <f>SUM(Table13[[#This Row],[MntWines]:[MntGoldProds]])</f>
        <v>1313</v>
      </c>
      <c r="AD1826" s="13">
        <f>AVERAGE(Table13[[#This Row],[MntWines]:[MntGoldProds]])</f>
        <v>218.83333333333334</v>
      </c>
      <c r="AG1826">
        <f>SUM(Table13[[#This Row],[NumDealsPurchases]:[NumStorePurchases]])</f>
        <v>20</v>
      </c>
      <c r="AH1826" s="14">
        <f>44232-Table13[[#This Row],[Dt_Customer]]</f>
        <v>2835</v>
      </c>
      <c r="AJ1826" s="13">
        <f>Table13[[#This Row],[NumDealsPurchases]]/Table13[[#This Row],[Total Number of Purchases]]*100</f>
        <v>5</v>
      </c>
      <c r="AK1826">
        <f>6-ROUNDUP(_xlfn.PERCENTRANK.INC(Table13[Recency],Table13[[#This Row],[Recency]])*5, 0)</f>
        <v>1</v>
      </c>
      <c r="AL1826" s="15">
        <f>ROUNDUP(_xlfn.PERCENTRANK.INC(Table13[Total Number of Purchases],Table13[[#This Row],[Total Number of Purchases]])*5,0)</f>
        <v>4</v>
      </c>
      <c r="AM1826" s="15">
        <f>ROUNDUP(_xlfn.PERCENTRANK.INC(Table13[Total Spend],Table13[[#This Row],[Total Spend]])*5,0)</f>
        <v>5</v>
      </c>
      <c r="AN1826" s="15" t="str">
        <f>Table13[[#This Row],[Recency Score]]&amp;Table13[[#This Row],[Frequency Score]]&amp;Table13[[#This Row],[Monetary Score]]</f>
        <v>145</v>
      </c>
      <c r="AO1826" s="15" t="str">
        <f>IF(AN1826="555","Champions",
IF(AND(LEFT(AN1826,1)="5", MID(AN1826,2,1)&gt;="3"),"Loyal Customers",
IF(MID(AN1826,2,1)="5","Frequent Buyers",
IF(RIGHT(AN1826,1)="5","Big Spenders",
IF(LEFT(AN1826,1)="4","Potential Loyalists",
IF(LEFT(AN1826,1)="3","Needs Attention",
IF(LEFT(AN1826,1)="2","About to Sleep",
IF(LEFT(AN1826,1)="1","Lost",
IF(LEFT(AN1826,1)&lt;="2","At Risk","Others")))))))))</f>
        <v>Big Spenders</v>
      </c>
    </row>
    <row r="1827" spans="1:41" x14ac:dyDescent="0.3">
      <c r="A1827">
        <v>257</v>
      </c>
      <c r="B1827">
        <v>1959</v>
      </c>
      <c r="C1827" t="s">
        <v>37</v>
      </c>
      <c r="D1827" t="s">
        <v>33</v>
      </c>
      <c r="E1827">
        <v>75032</v>
      </c>
      <c r="F1827">
        <v>0</v>
      </c>
      <c r="G1827">
        <v>1</v>
      </c>
      <c r="H1827" s="1">
        <v>41392</v>
      </c>
      <c r="I1827">
        <v>74</v>
      </c>
      <c r="J1827">
        <v>952</v>
      </c>
      <c r="K1827">
        <v>12</v>
      </c>
      <c r="L1827">
        <v>180</v>
      </c>
      <c r="M1827">
        <v>47</v>
      </c>
      <c r="N1827">
        <v>12</v>
      </c>
      <c r="O1827">
        <v>12</v>
      </c>
      <c r="P1827">
        <v>2</v>
      </c>
      <c r="Q1827">
        <v>5</v>
      </c>
      <c r="R1827">
        <v>4</v>
      </c>
      <c r="S1827">
        <v>9</v>
      </c>
      <c r="T1827">
        <v>3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 t="s">
        <v>30</v>
      </c>
      <c r="AC1827" s="13">
        <f>SUM(Table13[[#This Row],[MntWines]:[MntGoldProds]])</f>
        <v>1215</v>
      </c>
      <c r="AD1827" s="13">
        <f>AVERAGE(Table13[[#This Row],[MntWines]:[MntGoldProds]])</f>
        <v>202.5</v>
      </c>
      <c r="AG1827">
        <f>SUM(Table13[[#This Row],[NumDealsPurchases]:[NumStorePurchases]])</f>
        <v>20</v>
      </c>
      <c r="AH1827" s="14">
        <f>44232-Table13[[#This Row],[Dt_Customer]]</f>
        <v>2840</v>
      </c>
      <c r="AJ1827" s="13">
        <f>Table13[[#This Row],[NumDealsPurchases]]/Table13[[#This Row],[Total Number of Purchases]]*100</f>
        <v>10</v>
      </c>
      <c r="AK1827">
        <f>6-ROUNDUP(_xlfn.PERCENTRANK.INC(Table13[Recency],Table13[[#This Row],[Recency]])*5, 0)</f>
        <v>2</v>
      </c>
      <c r="AL1827" s="15">
        <f>ROUNDUP(_xlfn.PERCENTRANK.INC(Table13[Total Number of Purchases],Table13[[#This Row],[Total Number of Purchases]])*5,0)</f>
        <v>4</v>
      </c>
      <c r="AM1827" s="15">
        <f>ROUNDUP(_xlfn.PERCENTRANK.INC(Table13[Total Spend],Table13[[#This Row],[Total Spend]])*5,0)</f>
        <v>5</v>
      </c>
      <c r="AN1827" s="15" t="str">
        <f>Table13[[#This Row],[Recency Score]]&amp;Table13[[#This Row],[Frequency Score]]&amp;Table13[[#This Row],[Monetary Score]]</f>
        <v>245</v>
      </c>
      <c r="AO1827" s="15" t="str">
        <f>IF(AN1827="555","Champions",
IF(AND(LEFT(AN1827,1)="5", MID(AN1827,2,1)&gt;="3"),"Loyal Customers",
IF(MID(AN1827,2,1)="5","Frequent Buyers",
IF(RIGHT(AN1827,1)="5","Big Spenders",
IF(LEFT(AN1827,1)="4","Potential Loyalists",
IF(LEFT(AN1827,1)="3","Needs Attention",
IF(LEFT(AN1827,1)="2","About to Sleep",
IF(LEFT(AN1827,1)="1","Lost",
IF(LEFT(AN1827,1)&lt;="2","At Risk","Others")))))))))</f>
        <v>Big Spenders</v>
      </c>
    </row>
    <row r="1828" spans="1:41" x14ac:dyDescent="0.3">
      <c r="A1828">
        <v>11071</v>
      </c>
      <c r="B1828">
        <v>1984</v>
      </c>
      <c r="C1828" t="s">
        <v>28</v>
      </c>
      <c r="D1828" t="s">
        <v>31</v>
      </c>
      <c r="E1828">
        <v>79607</v>
      </c>
      <c r="F1828">
        <v>0</v>
      </c>
      <c r="G1828">
        <v>0</v>
      </c>
      <c r="H1828" s="1">
        <v>41385</v>
      </c>
      <c r="I1828">
        <v>37</v>
      </c>
      <c r="J1828">
        <v>450</v>
      </c>
      <c r="K1828">
        <v>133</v>
      </c>
      <c r="L1828">
        <v>951</v>
      </c>
      <c r="M1828">
        <v>173</v>
      </c>
      <c r="N1828">
        <v>0</v>
      </c>
      <c r="O1828">
        <v>216</v>
      </c>
      <c r="P1828">
        <v>1</v>
      </c>
      <c r="Q1828">
        <v>3</v>
      </c>
      <c r="R1828">
        <v>6</v>
      </c>
      <c r="S1828">
        <v>6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  <c r="AB1828" t="s">
        <v>32</v>
      </c>
      <c r="AC1828" s="13">
        <f>SUM(Table13[[#This Row],[MntWines]:[MntGoldProds]])</f>
        <v>1923</v>
      </c>
      <c r="AD1828" s="13">
        <f>AVERAGE(Table13[[#This Row],[MntWines]:[MntGoldProds]])</f>
        <v>320.5</v>
      </c>
      <c r="AG1828">
        <f>SUM(Table13[[#This Row],[NumDealsPurchases]:[NumStorePurchases]])</f>
        <v>16</v>
      </c>
      <c r="AH1828" s="14">
        <f>44232-Table13[[#This Row],[Dt_Customer]]</f>
        <v>2847</v>
      </c>
      <c r="AJ1828" s="13">
        <f>Table13[[#This Row],[NumDealsPurchases]]/Table13[[#This Row],[Total Number of Purchases]]*100</f>
        <v>6.25</v>
      </c>
      <c r="AK1828">
        <f>6-ROUNDUP(_xlfn.PERCENTRANK.INC(Table13[Recency],Table13[[#This Row],[Recency]])*5, 0)</f>
        <v>4</v>
      </c>
      <c r="AL1828" s="15">
        <f>ROUNDUP(_xlfn.PERCENTRANK.INC(Table13[Total Number of Purchases],Table13[[#This Row],[Total Number of Purchases]])*5,0)</f>
        <v>3</v>
      </c>
      <c r="AM1828" s="15">
        <f>ROUNDUP(_xlfn.PERCENTRANK.INC(Table13[Total Spend],Table13[[#This Row],[Total Spend]])*5,0)</f>
        <v>5</v>
      </c>
      <c r="AN1828" s="15" t="str">
        <f>Table13[[#This Row],[Recency Score]]&amp;Table13[[#This Row],[Frequency Score]]&amp;Table13[[#This Row],[Monetary Score]]</f>
        <v>435</v>
      </c>
      <c r="AO1828" s="15" t="str">
        <f>IF(AN1828="555","Champions",
IF(AND(LEFT(AN1828,1)="5", MID(AN1828,2,1)&gt;="3"),"Loyal Customers",
IF(MID(AN1828,2,1)="5","Frequent Buyers",
IF(RIGHT(AN1828,1)="5","Big Spenders",
IF(LEFT(AN1828,1)="4","Potential Loyalists",
IF(LEFT(AN1828,1)="3","Needs Attention",
IF(LEFT(AN1828,1)="2","About to Sleep",
IF(LEFT(AN1828,1)="1","Lost",
IF(LEFT(AN1828,1)&lt;="2","At Risk","Others")))))))))</f>
        <v>Big Spenders</v>
      </c>
    </row>
    <row r="1829" spans="1:41" x14ac:dyDescent="0.3">
      <c r="A1829">
        <v>11088</v>
      </c>
      <c r="B1829">
        <v>1971</v>
      </c>
      <c r="C1829" t="s">
        <v>37</v>
      </c>
      <c r="D1829" t="s">
        <v>35</v>
      </c>
      <c r="E1829">
        <v>78642</v>
      </c>
      <c r="F1829">
        <v>0</v>
      </c>
      <c r="G1829">
        <v>1</v>
      </c>
      <c r="H1829" s="1">
        <v>41385</v>
      </c>
      <c r="I1829">
        <v>83</v>
      </c>
      <c r="J1829">
        <v>1396</v>
      </c>
      <c r="K1829">
        <v>0</v>
      </c>
      <c r="L1829">
        <v>322</v>
      </c>
      <c r="M1829">
        <v>46</v>
      </c>
      <c r="N1829">
        <v>35</v>
      </c>
      <c r="O1829">
        <v>17</v>
      </c>
      <c r="P1829">
        <v>1</v>
      </c>
      <c r="Q1829">
        <v>4</v>
      </c>
      <c r="R1829">
        <v>9</v>
      </c>
      <c r="S1829">
        <v>4</v>
      </c>
      <c r="T1829">
        <v>6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 t="s">
        <v>30</v>
      </c>
      <c r="AC1829" s="13">
        <f>SUM(Table13[[#This Row],[MntWines]:[MntGoldProds]])</f>
        <v>1816</v>
      </c>
      <c r="AD1829" s="13">
        <f>AVERAGE(Table13[[#This Row],[MntWines]:[MntGoldProds]])</f>
        <v>302.66666666666669</v>
      </c>
      <c r="AG1829">
        <f>SUM(Table13[[#This Row],[NumDealsPurchases]:[NumStorePurchases]])</f>
        <v>18</v>
      </c>
      <c r="AH1829" s="14">
        <f>44232-Table13[[#This Row],[Dt_Customer]]</f>
        <v>2847</v>
      </c>
      <c r="AJ1829" s="13">
        <f>Table13[[#This Row],[NumDealsPurchases]]/Table13[[#This Row],[Total Number of Purchases]]*100</f>
        <v>5.5555555555555554</v>
      </c>
      <c r="AK1829">
        <f>6-ROUNDUP(_xlfn.PERCENTRANK.INC(Table13[Recency],Table13[[#This Row],[Recency]])*5, 0)</f>
        <v>1</v>
      </c>
      <c r="AL1829" s="15">
        <f>ROUNDUP(_xlfn.PERCENTRANK.INC(Table13[Total Number of Purchases],Table13[[#This Row],[Total Number of Purchases]])*5,0)</f>
        <v>4</v>
      </c>
      <c r="AM1829" s="15">
        <f>ROUNDUP(_xlfn.PERCENTRANK.INC(Table13[Total Spend],Table13[[#This Row],[Total Spend]])*5,0)</f>
        <v>5</v>
      </c>
      <c r="AN1829" s="15" t="str">
        <f>Table13[[#This Row],[Recency Score]]&amp;Table13[[#This Row],[Frequency Score]]&amp;Table13[[#This Row],[Monetary Score]]</f>
        <v>145</v>
      </c>
      <c r="AO1829" s="15" t="str">
        <f>IF(AN1829="555","Champions",
IF(AND(LEFT(AN1829,1)="5", MID(AN1829,2,1)&gt;="3"),"Loyal Customers",
IF(MID(AN1829,2,1)="5","Frequent Buyers",
IF(RIGHT(AN1829,1)="5","Big Spenders",
IF(LEFT(AN1829,1)="4","Potential Loyalists",
IF(LEFT(AN1829,1)="3","Needs Attention",
IF(LEFT(AN1829,1)="2","About to Sleep",
IF(LEFT(AN1829,1)="1","Lost",
IF(LEFT(AN1829,1)&lt;="2","At Risk","Others")))))))))</f>
        <v>Big Spenders</v>
      </c>
    </row>
    <row r="1830" spans="1:41" x14ac:dyDescent="0.3">
      <c r="A1830">
        <v>4483</v>
      </c>
      <c r="B1830">
        <v>1993</v>
      </c>
      <c r="C1830" t="s">
        <v>28</v>
      </c>
      <c r="D1830" t="s">
        <v>31</v>
      </c>
      <c r="E1830">
        <v>72354</v>
      </c>
      <c r="F1830">
        <v>0</v>
      </c>
      <c r="G1830">
        <v>0</v>
      </c>
      <c r="H1830" s="1">
        <v>41381</v>
      </c>
      <c r="I1830">
        <v>67</v>
      </c>
      <c r="J1830">
        <v>315</v>
      </c>
      <c r="K1830">
        <v>26</v>
      </c>
      <c r="L1830">
        <v>473</v>
      </c>
      <c r="M1830">
        <v>220</v>
      </c>
      <c r="N1830">
        <v>12</v>
      </c>
      <c r="O1830">
        <v>182</v>
      </c>
      <c r="P1830">
        <v>1</v>
      </c>
      <c r="Q1830">
        <v>2</v>
      </c>
      <c r="R1830">
        <v>10</v>
      </c>
      <c r="S1830">
        <v>6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 t="s">
        <v>43</v>
      </c>
      <c r="AC1830" s="13">
        <f>SUM(Table13[[#This Row],[MntWines]:[MntGoldProds]])</f>
        <v>1228</v>
      </c>
      <c r="AD1830" s="13">
        <f>AVERAGE(Table13[[#This Row],[MntWines]:[MntGoldProds]])</f>
        <v>204.66666666666666</v>
      </c>
      <c r="AG1830">
        <f>SUM(Table13[[#This Row],[NumDealsPurchases]:[NumStorePurchases]])</f>
        <v>19</v>
      </c>
      <c r="AH1830" s="14">
        <f>44232-Table13[[#This Row],[Dt_Customer]]</f>
        <v>2851</v>
      </c>
      <c r="AJ1830" s="13">
        <f>Table13[[#This Row],[NumDealsPurchases]]/Table13[[#This Row],[Total Number of Purchases]]*100</f>
        <v>5.2631578947368416</v>
      </c>
      <c r="AK1830">
        <f>6-ROUNDUP(_xlfn.PERCENTRANK.INC(Table13[Recency],Table13[[#This Row],[Recency]])*5, 0)</f>
        <v>2</v>
      </c>
      <c r="AL1830" s="15">
        <f>ROUNDUP(_xlfn.PERCENTRANK.INC(Table13[Total Number of Purchases],Table13[[#This Row],[Total Number of Purchases]])*5,0)</f>
        <v>4</v>
      </c>
      <c r="AM1830" s="15">
        <f>ROUNDUP(_xlfn.PERCENTRANK.INC(Table13[Total Spend],Table13[[#This Row],[Total Spend]])*5,0)</f>
        <v>5</v>
      </c>
      <c r="AN1830" s="15" t="str">
        <f>Table13[[#This Row],[Recency Score]]&amp;Table13[[#This Row],[Frequency Score]]&amp;Table13[[#This Row],[Monetary Score]]</f>
        <v>245</v>
      </c>
      <c r="AO1830" s="15" t="str">
        <f>IF(AN1830="555","Champions",
IF(AND(LEFT(AN1830,1)="5", MID(AN1830,2,1)&gt;="3"),"Loyal Customers",
IF(MID(AN1830,2,1)="5","Frequent Buyers",
IF(RIGHT(AN1830,1)="5","Big Spenders",
IF(LEFT(AN1830,1)="4","Potential Loyalists",
IF(LEFT(AN1830,1)="3","Needs Attention",
IF(LEFT(AN1830,1)="2","About to Sleep",
IF(LEFT(AN1830,1)="1","Lost",
IF(LEFT(AN1830,1)&lt;="2","At Risk","Others")))))))))</f>
        <v>Big Spenders</v>
      </c>
    </row>
    <row r="1831" spans="1:41" x14ac:dyDescent="0.3">
      <c r="A1831">
        <v>203</v>
      </c>
      <c r="B1831">
        <v>1975</v>
      </c>
      <c r="C1831" t="s">
        <v>41</v>
      </c>
      <c r="D1831" t="s">
        <v>31</v>
      </c>
      <c r="E1831">
        <v>81169</v>
      </c>
      <c r="F1831">
        <v>0</v>
      </c>
      <c r="G1831">
        <v>0</v>
      </c>
      <c r="H1831" s="1">
        <v>41378</v>
      </c>
      <c r="I1831">
        <v>47</v>
      </c>
      <c r="J1831">
        <v>1288</v>
      </c>
      <c r="K1831">
        <v>20</v>
      </c>
      <c r="L1831">
        <v>613</v>
      </c>
      <c r="M1831">
        <v>80</v>
      </c>
      <c r="N1831">
        <v>61</v>
      </c>
      <c r="O1831">
        <v>27</v>
      </c>
      <c r="P1831">
        <v>1</v>
      </c>
      <c r="Q1831">
        <v>5</v>
      </c>
      <c r="R1831">
        <v>7</v>
      </c>
      <c r="S1831">
        <v>9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 t="s">
        <v>30</v>
      </c>
      <c r="AC1831" s="13">
        <f>SUM(Table13[[#This Row],[MntWines]:[MntGoldProds]])</f>
        <v>2089</v>
      </c>
      <c r="AD1831" s="13">
        <f>AVERAGE(Table13[[#This Row],[MntWines]:[MntGoldProds]])</f>
        <v>348.16666666666669</v>
      </c>
      <c r="AG1831">
        <f>SUM(Table13[[#This Row],[NumDealsPurchases]:[NumStorePurchases]])</f>
        <v>22</v>
      </c>
      <c r="AH1831" s="14">
        <f>44232-Table13[[#This Row],[Dt_Customer]]</f>
        <v>2854</v>
      </c>
      <c r="AJ1831" s="13">
        <f>Table13[[#This Row],[NumDealsPurchases]]/Table13[[#This Row],[Total Number of Purchases]]*100</f>
        <v>4.5454545454545459</v>
      </c>
      <c r="AK1831">
        <f>6-ROUNDUP(_xlfn.PERCENTRANK.INC(Table13[Recency],Table13[[#This Row],[Recency]])*5, 0)</f>
        <v>3</v>
      </c>
      <c r="AL1831" s="15">
        <f>ROUNDUP(_xlfn.PERCENTRANK.INC(Table13[Total Number of Purchases],Table13[[#This Row],[Total Number of Purchases]])*5,0)</f>
        <v>4</v>
      </c>
      <c r="AM1831" s="15">
        <f>ROUNDUP(_xlfn.PERCENTRANK.INC(Table13[Total Spend],Table13[[#This Row],[Total Spend]])*5,0)</f>
        <v>5</v>
      </c>
      <c r="AN1831" s="15" t="str">
        <f>Table13[[#This Row],[Recency Score]]&amp;Table13[[#This Row],[Frequency Score]]&amp;Table13[[#This Row],[Monetary Score]]</f>
        <v>345</v>
      </c>
      <c r="AO1831" s="15" t="str">
        <f>IF(AN1831="555","Champions",
IF(AND(LEFT(AN1831,1)="5", MID(AN1831,2,1)&gt;="3"),"Loyal Customers",
IF(MID(AN1831,2,1)="5","Frequent Buyers",
IF(RIGHT(AN1831,1)="5","Big Spenders",
IF(LEFT(AN1831,1)="4","Potential Loyalists",
IF(LEFT(AN1831,1)="3","Needs Attention",
IF(LEFT(AN1831,1)="2","About to Sleep",
IF(LEFT(AN1831,1)="1","Lost",
IF(LEFT(AN1831,1)&lt;="2","At Risk","Others")))))))))</f>
        <v>Big Spenders</v>
      </c>
    </row>
    <row r="1832" spans="1:41" x14ac:dyDescent="0.3">
      <c r="A1832">
        <v>6932</v>
      </c>
      <c r="B1832">
        <v>1941</v>
      </c>
      <c r="C1832" t="s">
        <v>37</v>
      </c>
      <c r="D1832" t="s">
        <v>33</v>
      </c>
      <c r="E1832">
        <v>93027</v>
      </c>
      <c r="F1832">
        <v>0</v>
      </c>
      <c r="G1832">
        <v>0</v>
      </c>
      <c r="H1832" s="1">
        <v>41377</v>
      </c>
      <c r="I1832">
        <v>77</v>
      </c>
      <c r="J1832">
        <v>1285</v>
      </c>
      <c r="K1832">
        <v>42</v>
      </c>
      <c r="L1832">
        <v>716</v>
      </c>
      <c r="M1832">
        <v>55</v>
      </c>
      <c r="N1832">
        <v>0</v>
      </c>
      <c r="O1832">
        <v>21</v>
      </c>
      <c r="P1832">
        <v>0</v>
      </c>
      <c r="Q1832">
        <v>7</v>
      </c>
      <c r="R1832">
        <v>10</v>
      </c>
      <c r="S1832">
        <v>5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  <c r="AB1832" t="s">
        <v>30</v>
      </c>
      <c r="AC1832" s="13">
        <f>SUM(Table13[[#This Row],[MntWines]:[MntGoldProds]])</f>
        <v>2119</v>
      </c>
      <c r="AD1832" s="13">
        <f>AVERAGE(Table13[[#This Row],[MntWines]:[MntGoldProds]])</f>
        <v>353.16666666666669</v>
      </c>
      <c r="AG1832">
        <f>SUM(Table13[[#This Row],[NumDealsPurchases]:[NumStorePurchases]])</f>
        <v>22</v>
      </c>
      <c r="AH1832" s="14">
        <f>44232-Table13[[#This Row],[Dt_Customer]]</f>
        <v>2855</v>
      </c>
      <c r="AJ1832" s="13">
        <f>Table13[[#This Row],[NumDealsPurchases]]/Table13[[#This Row],[Total Number of Purchases]]*100</f>
        <v>0</v>
      </c>
      <c r="AK1832">
        <f>6-ROUNDUP(_xlfn.PERCENTRANK.INC(Table13[Recency],Table13[[#This Row],[Recency]])*5, 0)</f>
        <v>2</v>
      </c>
      <c r="AL1832" s="15">
        <f>ROUNDUP(_xlfn.PERCENTRANK.INC(Table13[Total Number of Purchases],Table13[[#This Row],[Total Number of Purchases]])*5,0)</f>
        <v>4</v>
      </c>
      <c r="AM1832" s="15">
        <f>ROUNDUP(_xlfn.PERCENTRANK.INC(Table13[Total Spend],Table13[[#This Row],[Total Spend]])*5,0)</f>
        <v>5</v>
      </c>
      <c r="AN1832" s="15" t="str">
        <f>Table13[[#This Row],[Recency Score]]&amp;Table13[[#This Row],[Frequency Score]]&amp;Table13[[#This Row],[Monetary Score]]</f>
        <v>245</v>
      </c>
      <c r="AO1832" s="15" t="str">
        <f>IF(AN1832="555","Champions",
IF(AND(LEFT(AN1832,1)="5", MID(AN1832,2,1)&gt;="3"),"Loyal Customers",
IF(MID(AN1832,2,1)="5","Frequent Buyers",
IF(RIGHT(AN1832,1)="5","Big Spenders",
IF(LEFT(AN1832,1)="4","Potential Loyalists",
IF(LEFT(AN1832,1)="3","Needs Attention",
IF(LEFT(AN1832,1)="2","About to Sleep",
IF(LEFT(AN1832,1)="1","Lost",
IF(LEFT(AN1832,1)&lt;="2","At Risk","Others")))))))))</f>
        <v>Big Spenders</v>
      </c>
    </row>
    <row r="1833" spans="1:41" x14ac:dyDescent="0.3">
      <c r="A1833">
        <v>6262</v>
      </c>
      <c r="B1833">
        <v>1962</v>
      </c>
      <c r="C1833" t="s">
        <v>41</v>
      </c>
      <c r="D1833" t="s">
        <v>31</v>
      </c>
      <c r="E1833">
        <v>72217</v>
      </c>
      <c r="F1833">
        <v>0</v>
      </c>
      <c r="G1833">
        <v>0</v>
      </c>
      <c r="H1833" s="1">
        <v>41374</v>
      </c>
      <c r="I1833">
        <v>93</v>
      </c>
      <c r="J1833">
        <v>816</v>
      </c>
      <c r="K1833">
        <v>42</v>
      </c>
      <c r="L1833">
        <v>450</v>
      </c>
      <c r="M1833">
        <v>55</v>
      </c>
      <c r="N1833">
        <v>56</v>
      </c>
      <c r="O1833">
        <v>154</v>
      </c>
      <c r="P1833">
        <v>1</v>
      </c>
      <c r="Q1833">
        <v>3</v>
      </c>
      <c r="R1833">
        <v>10</v>
      </c>
      <c r="S1833">
        <v>8</v>
      </c>
      <c r="T1833">
        <v>2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 t="s">
        <v>39</v>
      </c>
      <c r="AC1833" s="13">
        <f>SUM(Table13[[#This Row],[MntWines]:[MntGoldProds]])</f>
        <v>1573</v>
      </c>
      <c r="AD1833" s="13">
        <f>AVERAGE(Table13[[#This Row],[MntWines]:[MntGoldProds]])</f>
        <v>262.16666666666669</v>
      </c>
      <c r="AG1833">
        <f>SUM(Table13[[#This Row],[NumDealsPurchases]:[NumStorePurchases]])</f>
        <v>22</v>
      </c>
      <c r="AH1833" s="14">
        <f>44232-Table13[[#This Row],[Dt_Customer]]</f>
        <v>2858</v>
      </c>
      <c r="AJ1833" s="13">
        <f>Table13[[#This Row],[NumDealsPurchases]]/Table13[[#This Row],[Total Number of Purchases]]*100</f>
        <v>4.5454545454545459</v>
      </c>
      <c r="AK1833">
        <f>6-ROUNDUP(_xlfn.PERCENTRANK.INC(Table13[Recency],Table13[[#This Row],[Recency]])*5, 0)</f>
        <v>1</v>
      </c>
      <c r="AL1833" s="15">
        <f>ROUNDUP(_xlfn.PERCENTRANK.INC(Table13[Total Number of Purchases],Table13[[#This Row],[Total Number of Purchases]])*5,0)</f>
        <v>4</v>
      </c>
      <c r="AM1833" s="15">
        <f>ROUNDUP(_xlfn.PERCENTRANK.INC(Table13[Total Spend],Table13[[#This Row],[Total Spend]])*5,0)</f>
        <v>5</v>
      </c>
      <c r="AN1833" s="15" t="str">
        <f>Table13[[#This Row],[Recency Score]]&amp;Table13[[#This Row],[Frequency Score]]&amp;Table13[[#This Row],[Monetary Score]]</f>
        <v>145</v>
      </c>
      <c r="AO1833" s="15" t="str">
        <f>IF(AN1833="555","Champions",
IF(AND(LEFT(AN1833,1)="5", MID(AN1833,2,1)&gt;="3"),"Loyal Customers",
IF(MID(AN1833,2,1)="5","Frequent Buyers",
IF(RIGHT(AN1833,1)="5","Big Spenders",
IF(LEFT(AN1833,1)="4","Potential Loyalists",
IF(LEFT(AN1833,1)="3","Needs Attention",
IF(LEFT(AN1833,1)="2","About to Sleep",
IF(LEFT(AN1833,1)="1","Lost",
IF(LEFT(AN1833,1)&lt;="2","At Risk","Others")))))))))</f>
        <v>Big Spenders</v>
      </c>
    </row>
    <row r="1834" spans="1:41" x14ac:dyDescent="0.3">
      <c r="A1834">
        <v>1357</v>
      </c>
      <c r="B1834">
        <v>1970</v>
      </c>
      <c r="C1834" t="s">
        <v>28</v>
      </c>
      <c r="D1834" t="s">
        <v>35</v>
      </c>
      <c r="E1834">
        <v>74854</v>
      </c>
      <c r="F1834">
        <v>1</v>
      </c>
      <c r="G1834">
        <v>2</v>
      </c>
      <c r="H1834" s="1">
        <v>41372</v>
      </c>
      <c r="I1834">
        <v>90</v>
      </c>
      <c r="J1834">
        <v>856</v>
      </c>
      <c r="K1834">
        <v>59</v>
      </c>
      <c r="L1834">
        <v>487</v>
      </c>
      <c r="M1834">
        <v>58</v>
      </c>
      <c r="N1834">
        <v>29</v>
      </c>
      <c r="O1834">
        <v>73</v>
      </c>
      <c r="P1834">
        <v>7</v>
      </c>
      <c r="Q1834">
        <v>2</v>
      </c>
      <c r="R1834">
        <v>5</v>
      </c>
      <c r="S1834">
        <v>5</v>
      </c>
      <c r="T1834">
        <v>5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 t="s">
        <v>39</v>
      </c>
      <c r="AC1834" s="13">
        <f>SUM(Table13[[#This Row],[MntWines]:[MntGoldProds]])</f>
        <v>1562</v>
      </c>
      <c r="AD1834" s="13">
        <f>AVERAGE(Table13[[#This Row],[MntWines]:[MntGoldProds]])</f>
        <v>260.33333333333331</v>
      </c>
      <c r="AG1834">
        <f>SUM(Table13[[#This Row],[NumDealsPurchases]:[NumStorePurchases]])</f>
        <v>19</v>
      </c>
      <c r="AH1834" s="14">
        <f>44232-Table13[[#This Row],[Dt_Customer]]</f>
        <v>2860</v>
      </c>
      <c r="AJ1834" s="13">
        <f>Table13[[#This Row],[NumDealsPurchases]]/Table13[[#This Row],[Total Number of Purchases]]*100</f>
        <v>36.84210526315789</v>
      </c>
      <c r="AK1834">
        <f>6-ROUNDUP(_xlfn.PERCENTRANK.INC(Table13[Recency],Table13[[#This Row],[Recency]])*5, 0)</f>
        <v>1</v>
      </c>
      <c r="AL1834" s="15">
        <f>ROUNDUP(_xlfn.PERCENTRANK.INC(Table13[Total Number of Purchases],Table13[[#This Row],[Total Number of Purchases]])*5,0)</f>
        <v>4</v>
      </c>
      <c r="AM1834" s="15">
        <f>ROUNDUP(_xlfn.PERCENTRANK.INC(Table13[Total Spend],Table13[[#This Row],[Total Spend]])*5,0)</f>
        <v>5</v>
      </c>
      <c r="AN1834" s="15" t="str">
        <f>Table13[[#This Row],[Recency Score]]&amp;Table13[[#This Row],[Frequency Score]]&amp;Table13[[#This Row],[Monetary Score]]</f>
        <v>145</v>
      </c>
      <c r="AO1834" s="15" t="str">
        <f>IF(AN1834="555","Champions",
IF(AND(LEFT(AN1834,1)="5", MID(AN1834,2,1)&gt;="3"),"Loyal Customers",
IF(MID(AN1834,2,1)="5","Frequent Buyers",
IF(RIGHT(AN1834,1)="5","Big Spenders",
IF(LEFT(AN1834,1)="4","Potential Loyalists",
IF(LEFT(AN1834,1)="3","Needs Attention",
IF(LEFT(AN1834,1)="2","About to Sleep",
IF(LEFT(AN1834,1)="1","Lost",
IF(LEFT(AN1834,1)&lt;="2","At Risk","Others")))))))))</f>
        <v>Big Spenders</v>
      </c>
    </row>
    <row r="1835" spans="1:41" x14ac:dyDescent="0.3">
      <c r="A1835">
        <v>9145</v>
      </c>
      <c r="B1835">
        <v>1972</v>
      </c>
      <c r="C1835" t="s">
        <v>28</v>
      </c>
      <c r="D1835" t="s">
        <v>31</v>
      </c>
      <c r="E1835">
        <v>72504</v>
      </c>
      <c r="F1835">
        <v>0</v>
      </c>
      <c r="G1835">
        <v>1</v>
      </c>
      <c r="H1835" s="1">
        <v>41370</v>
      </c>
      <c r="I1835">
        <v>43</v>
      </c>
      <c r="J1835">
        <v>604</v>
      </c>
      <c r="K1835">
        <v>26</v>
      </c>
      <c r="L1835">
        <v>470</v>
      </c>
      <c r="M1835">
        <v>123</v>
      </c>
      <c r="N1835">
        <v>161</v>
      </c>
      <c r="O1835">
        <v>94</v>
      </c>
      <c r="P1835">
        <v>2</v>
      </c>
      <c r="Q1835">
        <v>5</v>
      </c>
      <c r="R1835">
        <v>9</v>
      </c>
      <c r="S1835">
        <v>6</v>
      </c>
      <c r="T1835">
        <v>2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 t="s">
        <v>32</v>
      </c>
      <c r="AC1835" s="13">
        <f>SUM(Table13[[#This Row],[MntWines]:[MntGoldProds]])</f>
        <v>1478</v>
      </c>
      <c r="AD1835" s="13">
        <f>AVERAGE(Table13[[#This Row],[MntWines]:[MntGoldProds]])</f>
        <v>246.33333333333334</v>
      </c>
      <c r="AG1835">
        <f>SUM(Table13[[#This Row],[NumDealsPurchases]:[NumStorePurchases]])</f>
        <v>22</v>
      </c>
      <c r="AH1835" s="14">
        <f>44232-Table13[[#This Row],[Dt_Customer]]</f>
        <v>2862</v>
      </c>
      <c r="AJ1835" s="13">
        <f>Table13[[#This Row],[NumDealsPurchases]]/Table13[[#This Row],[Total Number of Purchases]]*100</f>
        <v>9.0909090909090917</v>
      </c>
      <c r="AK1835">
        <f>6-ROUNDUP(_xlfn.PERCENTRANK.INC(Table13[Recency],Table13[[#This Row],[Recency]])*5, 0)</f>
        <v>3</v>
      </c>
      <c r="AL1835" s="15">
        <f>ROUNDUP(_xlfn.PERCENTRANK.INC(Table13[Total Number of Purchases],Table13[[#This Row],[Total Number of Purchases]])*5,0)</f>
        <v>4</v>
      </c>
      <c r="AM1835" s="15">
        <f>ROUNDUP(_xlfn.PERCENTRANK.INC(Table13[Total Spend],Table13[[#This Row],[Total Spend]])*5,0)</f>
        <v>5</v>
      </c>
      <c r="AN1835" s="15" t="str">
        <f>Table13[[#This Row],[Recency Score]]&amp;Table13[[#This Row],[Frequency Score]]&amp;Table13[[#This Row],[Monetary Score]]</f>
        <v>345</v>
      </c>
      <c r="AO1835" s="15" t="str">
        <f>IF(AN1835="555","Champions",
IF(AND(LEFT(AN1835,1)="5", MID(AN1835,2,1)&gt;="3"),"Loyal Customers",
IF(MID(AN1835,2,1)="5","Frequent Buyers",
IF(RIGHT(AN1835,1)="5","Big Spenders",
IF(LEFT(AN1835,1)="4","Potential Loyalists",
IF(LEFT(AN1835,1)="3","Needs Attention",
IF(LEFT(AN1835,1)="2","About to Sleep",
IF(LEFT(AN1835,1)="1","Lost",
IF(LEFT(AN1835,1)&lt;="2","At Risk","Others")))))))))</f>
        <v>Big Spenders</v>
      </c>
    </row>
    <row r="1836" spans="1:41" x14ac:dyDescent="0.3">
      <c r="A1836">
        <v>8314</v>
      </c>
      <c r="B1836">
        <v>1982</v>
      </c>
      <c r="C1836" t="s">
        <v>28</v>
      </c>
      <c r="D1836" t="s">
        <v>33</v>
      </c>
      <c r="E1836">
        <v>79908</v>
      </c>
      <c r="F1836">
        <v>0</v>
      </c>
      <c r="G1836">
        <v>0</v>
      </c>
      <c r="H1836" s="1">
        <v>41369</v>
      </c>
      <c r="I1836">
        <v>30</v>
      </c>
      <c r="J1836">
        <v>557</v>
      </c>
      <c r="K1836">
        <v>129</v>
      </c>
      <c r="L1836">
        <v>761</v>
      </c>
      <c r="M1836">
        <v>29</v>
      </c>
      <c r="N1836">
        <v>185</v>
      </c>
      <c r="O1836">
        <v>111</v>
      </c>
      <c r="P1836">
        <v>1</v>
      </c>
      <c r="Q1836">
        <v>5</v>
      </c>
      <c r="R1836">
        <v>6</v>
      </c>
      <c r="S1836">
        <v>7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  <c r="AB1836" t="s">
        <v>30</v>
      </c>
      <c r="AC1836" s="13">
        <f>SUM(Table13[[#This Row],[MntWines]:[MntGoldProds]])</f>
        <v>1772</v>
      </c>
      <c r="AD1836" s="13">
        <f>AVERAGE(Table13[[#This Row],[MntWines]:[MntGoldProds]])</f>
        <v>295.33333333333331</v>
      </c>
      <c r="AG1836">
        <f>SUM(Table13[[#This Row],[NumDealsPurchases]:[NumStorePurchases]])</f>
        <v>19</v>
      </c>
      <c r="AH1836" s="14">
        <f>44232-Table13[[#This Row],[Dt_Customer]]</f>
        <v>2863</v>
      </c>
      <c r="AJ1836" s="13">
        <f>Table13[[#This Row],[NumDealsPurchases]]/Table13[[#This Row],[Total Number of Purchases]]*100</f>
        <v>5.2631578947368416</v>
      </c>
      <c r="AK1836">
        <f>6-ROUNDUP(_xlfn.PERCENTRANK.INC(Table13[Recency],Table13[[#This Row],[Recency]])*5, 0)</f>
        <v>4</v>
      </c>
      <c r="AL1836" s="15">
        <f>ROUNDUP(_xlfn.PERCENTRANK.INC(Table13[Total Number of Purchases],Table13[[#This Row],[Total Number of Purchases]])*5,0)</f>
        <v>4</v>
      </c>
      <c r="AM1836" s="15">
        <f>ROUNDUP(_xlfn.PERCENTRANK.INC(Table13[Total Spend],Table13[[#This Row],[Total Spend]])*5,0)</f>
        <v>5</v>
      </c>
      <c r="AN1836" s="15" t="str">
        <f>Table13[[#This Row],[Recency Score]]&amp;Table13[[#This Row],[Frequency Score]]&amp;Table13[[#This Row],[Monetary Score]]</f>
        <v>445</v>
      </c>
      <c r="AO1836" s="15" t="str">
        <f>IF(AN1836="555","Champions",
IF(AND(LEFT(AN1836,1)="5", MID(AN1836,2,1)&gt;="3"),"Loyal Customers",
IF(MID(AN1836,2,1)="5","Frequent Buyers",
IF(RIGHT(AN1836,1)="5","Big Spenders",
IF(LEFT(AN1836,1)="4","Potential Loyalists",
IF(LEFT(AN1836,1)="3","Needs Attention",
IF(LEFT(AN1836,1)="2","About to Sleep",
IF(LEFT(AN1836,1)="1","Lost",
IF(LEFT(AN1836,1)&lt;="2","At Risk","Others")))))))))</f>
        <v>Big Spenders</v>
      </c>
    </row>
    <row r="1837" spans="1:41" x14ac:dyDescent="0.3">
      <c r="A1837">
        <v>6292</v>
      </c>
      <c r="B1837">
        <v>1986</v>
      </c>
      <c r="C1837" t="s">
        <v>37</v>
      </c>
      <c r="D1837" t="s">
        <v>33</v>
      </c>
      <c r="E1837">
        <v>82333</v>
      </c>
      <c r="F1837">
        <v>0</v>
      </c>
      <c r="G1837">
        <v>0</v>
      </c>
      <c r="H1837" s="1">
        <v>41363</v>
      </c>
      <c r="I1837">
        <v>60</v>
      </c>
      <c r="J1837">
        <v>1311</v>
      </c>
      <c r="K1837">
        <v>0</v>
      </c>
      <c r="L1837">
        <v>359</v>
      </c>
      <c r="M1837">
        <v>46</v>
      </c>
      <c r="N1837">
        <v>89</v>
      </c>
      <c r="O1837">
        <v>17</v>
      </c>
      <c r="P1837">
        <v>1</v>
      </c>
      <c r="Q1837">
        <v>4</v>
      </c>
      <c r="R1837">
        <v>3</v>
      </c>
      <c r="S1837">
        <v>10</v>
      </c>
      <c r="T1837">
        <v>2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>
        <v>0</v>
      </c>
      <c r="AB1837" t="s">
        <v>39</v>
      </c>
      <c r="AC1837" s="13">
        <f>SUM(Table13[[#This Row],[MntWines]:[MntGoldProds]])</f>
        <v>1822</v>
      </c>
      <c r="AD1837" s="13">
        <f>AVERAGE(Table13[[#This Row],[MntWines]:[MntGoldProds]])</f>
        <v>303.66666666666669</v>
      </c>
      <c r="AG1837">
        <f>SUM(Table13[[#This Row],[NumDealsPurchases]:[NumStorePurchases]])</f>
        <v>18</v>
      </c>
      <c r="AH1837" s="14">
        <f>44232-Table13[[#This Row],[Dt_Customer]]</f>
        <v>2869</v>
      </c>
      <c r="AJ1837" s="13">
        <f>Table13[[#This Row],[NumDealsPurchases]]/Table13[[#This Row],[Total Number of Purchases]]*100</f>
        <v>5.5555555555555554</v>
      </c>
      <c r="AK1837">
        <f>6-ROUNDUP(_xlfn.PERCENTRANK.INC(Table13[Recency],Table13[[#This Row],[Recency]])*5, 0)</f>
        <v>2</v>
      </c>
      <c r="AL1837" s="15">
        <f>ROUNDUP(_xlfn.PERCENTRANK.INC(Table13[Total Number of Purchases],Table13[[#This Row],[Total Number of Purchases]])*5,0)</f>
        <v>4</v>
      </c>
      <c r="AM1837" s="15">
        <f>ROUNDUP(_xlfn.PERCENTRANK.INC(Table13[Total Spend],Table13[[#This Row],[Total Spend]])*5,0)</f>
        <v>5</v>
      </c>
      <c r="AN1837" s="15" t="str">
        <f>Table13[[#This Row],[Recency Score]]&amp;Table13[[#This Row],[Frequency Score]]&amp;Table13[[#This Row],[Monetary Score]]</f>
        <v>245</v>
      </c>
      <c r="AO1837" s="15" t="str">
        <f>IF(AN1837="555","Champions",
IF(AND(LEFT(AN1837,1)="5", MID(AN1837,2,1)&gt;="3"),"Loyal Customers",
IF(MID(AN1837,2,1)="5","Frequent Buyers",
IF(RIGHT(AN1837,1)="5","Big Spenders",
IF(LEFT(AN1837,1)="4","Potential Loyalists",
IF(LEFT(AN1837,1)="3","Needs Attention",
IF(LEFT(AN1837,1)="2","About to Sleep",
IF(LEFT(AN1837,1)="1","Lost",
IF(LEFT(AN1837,1)&lt;="2","At Risk","Others")))))))))</f>
        <v>Big Spenders</v>
      </c>
    </row>
    <row r="1838" spans="1:41" x14ac:dyDescent="0.3">
      <c r="A1838">
        <v>7072</v>
      </c>
      <c r="B1838">
        <v>1973</v>
      </c>
      <c r="C1838" t="s">
        <v>28</v>
      </c>
      <c r="D1838" t="s">
        <v>33</v>
      </c>
      <c r="E1838">
        <v>67432</v>
      </c>
      <c r="F1838">
        <v>0</v>
      </c>
      <c r="G1838">
        <v>1</v>
      </c>
      <c r="H1838" s="1">
        <v>41362</v>
      </c>
      <c r="I1838">
        <v>69</v>
      </c>
      <c r="J1838">
        <v>432</v>
      </c>
      <c r="K1838">
        <v>79</v>
      </c>
      <c r="L1838">
        <v>341</v>
      </c>
      <c r="M1838">
        <v>177</v>
      </c>
      <c r="N1838">
        <v>136</v>
      </c>
      <c r="O1838">
        <v>170</v>
      </c>
      <c r="P1838">
        <v>2</v>
      </c>
      <c r="Q1838">
        <v>8</v>
      </c>
      <c r="R1838">
        <v>5</v>
      </c>
      <c r="S1838">
        <v>4</v>
      </c>
      <c r="T1838">
        <v>4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 t="s">
        <v>36</v>
      </c>
      <c r="AC1838" s="13">
        <f>SUM(Table13[[#This Row],[MntWines]:[MntGoldProds]])</f>
        <v>1335</v>
      </c>
      <c r="AD1838" s="13">
        <f>AVERAGE(Table13[[#This Row],[MntWines]:[MntGoldProds]])</f>
        <v>222.5</v>
      </c>
      <c r="AG1838">
        <f>SUM(Table13[[#This Row],[NumDealsPurchases]:[NumStorePurchases]])</f>
        <v>19</v>
      </c>
      <c r="AH1838" s="14">
        <f>44232-Table13[[#This Row],[Dt_Customer]]</f>
        <v>2870</v>
      </c>
      <c r="AJ1838" s="13">
        <f>Table13[[#This Row],[NumDealsPurchases]]/Table13[[#This Row],[Total Number of Purchases]]*100</f>
        <v>10.526315789473683</v>
      </c>
      <c r="AK1838">
        <f>6-ROUNDUP(_xlfn.PERCENTRANK.INC(Table13[Recency],Table13[[#This Row],[Recency]])*5, 0)</f>
        <v>2</v>
      </c>
      <c r="AL1838" s="15">
        <f>ROUNDUP(_xlfn.PERCENTRANK.INC(Table13[Total Number of Purchases],Table13[[#This Row],[Total Number of Purchases]])*5,0)</f>
        <v>4</v>
      </c>
      <c r="AM1838" s="15">
        <f>ROUNDUP(_xlfn.PERCENTRANK.INC(Table13[Total Spend],Table13[[#This Row],[Total Spend]])*5,0)</f>
        <v>5</v>
      </c>
      <c r="AN1838" s="15" t="str">
        <f>Table13[[#This Row],[Recency Score]]&amp;Table13[[#This Row],[Frequency Score]]&amp;Table13[[#This Row],[Monetary Score]]</f>
        <v>245</v>
      </c>
      <c r="AO1838" s="15" t="str">
        <f>IF(AN1838="555","Champions",
IF(AND(LEFT(AN1838,1)="5", MID(AN1838,2,1)&gt;="3"),"Loyal Customers",
IF(MID(AN1838,2,1)="5","Frequent Buyers",
IF(RIGHT(AN1838,1)="5","Big Spenders",
IF(LEFT(AN1838,1)="4","Potential Loyalists",
IF(LEFT(AN1838,1)="3","Needs Attention",
IF(LEFT(AN1838,1)="2","About to Sleep",
IF(LEFT(AN1838,1)="1","Lost",
IF(LEFT(AN1838,1)&lt;="2","At Risk","Others")))))))))</f>
        <v>Big Spenders</v>
      </c>
    </row>
    <row r="1839" spans="1:41" x14ac:dyDescent="0.3">
      <c r="A1839">
        <v>697</v>
      </c>
      <c r="B1839">
        <v>1969</v>
      </c>
      <c r="C1839" t="s">
        <v>28</v>
      </c>
      <c r="D1839" t="s">
        <v>35</v>
      </c>
      <c r="E1839">
        <v>74918</v>
      </c>
      <c r="F1839">
        <v>0</v>
      </c>
      <c r="G1839">
        <v>0</v>
      </c>
      <c r="H1839" s="1">
        <v>41345</v>
      </c>
      <c r="I1839">
        <v>78</v>
      </c>
      <c r="J1839">
        <v>972</v>
      </c>
      <c r="K1839">
        <v>59</v>
      </c>
      <c r="L1839">
        <v>913</v>
      </c>
      <c r="M1839">
        <v>25</v>
      </c>
      <c r="N1839">
        <v>19</v>
      </c>
      <c r="O1839">
        <v>59</v>
      </c>
      <c r="P1839">
        <v>1</v>
      </c>
      <c r="Q1839">
        <v>5</v>
      </c>
      <c r="R1839">
        <v>9</v>
      </c>
      <c r="S1839">
        <v>6</v>
      </c>
      <c r="T1839">
        <v>3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 t="s">
        <v>30</v>
      </c>
      <c r="AC1839" s="13">
        <f>SUM(Table13[[#This Row],[MntWines]:[MntGoldProds]])</f>
        <v>2047</v>
      </c>
      <c r="AD1839" s="13">
        <f>AVERAGE(Table13[[#This Row],[MntWines]:[MntGoldProds]])</f>
        <v>341.16666666666669</v>
      </c>
      <c r="AG1839">
        <f>SUM(Table13[[#This Row],[NumDealsPurchases]:[NumStorePurchases]])</f>
        <v>21</v>
      </c>
      <c r="AH1839" s="14">
        <f>44232-Table13[[#This Row],[Dt_Customer]]</f>
        <v>2887</v>
      </c>
      <c r="AJ1839" s="13">
        <f>Table13[[#This Row],[NumDealsPurchases]]/Table13[[#This Row],[Total Number of Purchases]]*100</f>
        <v>4.7619047619047619</v>
      </c>
      <c r="AK1839">
        <f>6-ROUNDUP(_xlfn.PERCENTRANK.INC(Table13[Recency],Table13[[#This Row],[Recency]])*5, 0)</f>
        <v>2</v>
      </c>
      <c r="AL1839" s="15">
        <f>ROUNDUP(_xlfn.PERCENTRANK.INC(Table13[Total Number of Purchases],Table13[[#This Row],[Total Number of Purchases]])*5,0)</f>
        <v>4</v>
      </c>
      <c r="AM1839" s="15">
        <f>ROUNDUP(_xlfn.PERCENTRANK.INC(Table13[Total Spend],Table13[[#This Row],[Total Spend]])*5,0)</f>
        <v>5</v>
      </c>
      <c r="AN1839" s="15" t="str">
        <f>Table13[[#This Row],[Recency Score]]&amp;Table13[[#This Row],[Frequency Score]]&amp;Table13[[#This Row],[Monetary Score]]</f>
        <v>245</v>
      </c>
      <c r="AO1839" s="15" t="str">
        <f>IF(AN1839="555","Champions",
IF(AND(LEFT(AN1839,1)="5", MID(AN1839,2,1)&gt;="3"),"Loyal Customers",
IF(MID(AN1839,2,1)="5","Frequent Buyers",
IF(RIGHT(AN1839,1)="5","Big Spenders",
IF(LEFT(AN1839,1)="4","Potential Loyalists",
IF(LEFT(AN1839,1)="3","Needs Attention",
IF(LEFT(AN1839,1)="2","About to Sleep",
IF(LEFT(AN1839,1)="1","Lost",
IF(LEFT(AN1839,1)&lt;="2","At Risk","Others")))))))))</f>
        <v>Big Spenders</v>
      </c>
    </row>
    <row r="1840" spans="1:41" x14ac:dyDescent="0.3">
      <c r="A1840">
        <v>3919</v>
      </c>
      <c r="B1840">
        <v>1976</v>
      </c>
      <c r="C1840" t="s">
        <v>41</v>
      </c>
      <c r="D1840" t="s">
        <v>31</v>
      </c>
      <c r="E1840">
        <v>72309</v>
      </c>
      <c r="F1840">
        <v>0</v>
      </c>
      <c r="G1840">
        <v>0</v>
      </c>
      <c r="H1840" s="1">
        <v>41344</v>
      </c>
      <c r="I1840">
        <v>64</v>
      </c>
      <c r="J1840">
        <v>960</v>
      </c>
      <c r="K1840">
        <v>0</v>
      </c>
      <c r="L1840">
        <v>883</v>
      </c>
      <c r="M1840">
        <v>50</v>
      </c>
      <c r="N1840">
        <v>38</v>
      </c>
      <c r="O1840">
        <v>0</v>
      </c>
      <c r="P1840">
        <v>1</v>
      </c>
      <c r="Q1840">
        <v>5</v>
      </c>
      <c r="R1840">
        <v>6</v>
      </c>
      <c r="S1840">
        <v>8</v>
      </c>
      <c r="T1840">
        <v>3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 t="s">
        <v>32</v>
      </c>
      <c r="AC1840" s="13">
        <f>SUM(Table13[[#This Row],[MntWines]:[MntGoldProds]])</f>
        <v>1931</v>
      </c>
      <c r="AD1840" s="13">
        <f>AVERAGE(Table13[[#This Row],[MntWines]:[MntGoldProds]])</f>
        <v>321.83333333333331</v>
      </c>
      <c r="AG1840">
        <f>SUM(Table13[[#This Row],[NumDealsPurchases]:[NumStorePurchases]])</f>
        <v>20</v>
      </c>
      <c r="AH1840" s="14">
        <f>44232-Table13[[#This Row],[Dt_Customer]]</f>
        <v>2888</v>
      </c>
      <c r="AJ1840" s="13">
        <f>Table13[[#This Row],[NumDealsPurchases]]/Table13[[#This Row],[Total Number of Purchases]]*100</f>
        <v>5</v>
      </c>
      <c r="AK1840">
        <f>6-ROUNDUP(_xlfn.PERCENTRANK.INC(Table13[Recency],Table13[[#This Row],[Recency]])*5, 0)</f>
        <v>2</v>
      </c>
      <c r="AL1840" s="15">
        <f>ROUNDUP(_xlfn.PERCENTRANK.INC(Table13[Total Number of Purchases],Table13[[#This Row],[Total Number of Purchases]])*5,0)</f>
        <v>4</v>
      </c>
      <c r="AM1840" s="15">
        <f>ROUNDUP(_xlfn.PERCENTRANK.INC(Table13[Total Spend],Table13[[#This Row],[Total Spend]])*5,0)</f>
        <v>5</v>
      </c>
      <c r="AN1840" s="15" t="str">
        <f>Table13[[#This Row],[Recency Score]]&amp;Table13[[#This Row],[Frequency Score]]&amp;Table13[[#This Row],[Monetary Score]]</f>
        <v>245</v>
      </c>
      <c r="AO1840" s="15" t="str">
        <f>IF(AN1840="555","Champions",
IF(AND(LEFT(AN1840,1)="5", MID(AN1840,2,1)&gt;="3"),"Loyal Customers",
IF(MID(AN1840,2,1)="5","Frequent Buyers",
IF(RIGHT(AN1840,1)="5","Big Spenders",
IF(LEFT(AN1840,1)="4","Potential Loyalists",
IF(LEFT(AN1840,1)="3","Needs Attention",
IF(LEFT(AN1840,1)="2","About to Sleep",
IF(LEFT(AN1840,1)="1","Lost",
IF(LEFT(AN1840,1)&lt;="2","At Risk","Others")))))))))</f>
        <v>Big Spenders</v>
      </c>
    </row>
    <row r="1841" spans="1:41" x14ac:dyDescent="0.3">
      <c r="A1841">
        <v>1173</v>
      </c>
      <c r="B1841">
        <v>1947</v>
      </c>
      <c r="C1841" t="s">
        <v>41</v>
      </c>
      <c r="D1841" t="s">
        <v>35</v>
      </c>
      <c r="E1841">
        <v>77632</v>
      </c>
      <c r="F1841">
        <v>0</v>
      </c>
      <c r="G1841">
        <v>0</v>
      </c>
      <c r="H1841" s="1">
        <v>41343</v>
      </c>
      <c r="I1841">
        <v>73</v>
      </c>
      <c r="J1841">
        <v>1200</v>
      </c>
      <c r="K1841">
        <v>105</v>
      </c>
      <c r="L1841">
        <v>758</v>
      </c>
      <c r="M1841">
        <v>0</v>
      </c>
      <c r="N1841">
        <v>42</v>
      </c>
      <c r="O1841">
        <v>147</v>
      </c>
      <c r="P1841">
        <v>1</v>
      </c>
      <c r="Q1841">
        <v>4</v>
      </c>
      <c r="R1841">
        <v>2</v>
      </c>
      <c r="S1841">
        <v>6</v>
      </c>
      <c r="T1841">
        <v>2</v>
      </c>
      <c r="U1841">
        <v>0</v>
      </c>
      <c r="V1841">
        <v>0</v>
      </c>
      <c r="W1841">
        <v>0</v>
      </c>
      <c r="X1841">
        <v>1</v>
      </c>
      <c r="Y1841">
        <v>1</v>
      </c>
      <c r="Z1841">
        <v>1</v>
      </c>
      <c r="AA1841">
        <v>0</v>
      </c>
      <c r="AB1841" t="s">
        <v>30</v>
      </c>
      <c r="AC1841" s="13">
        <f>SUM(Table13[[#This Row],[MntWines]:[MntGoldProds]])</f>
        <v>2252</v>
      </c>
      <c r="AD1841" s="13">
        <f>AVERAGE(Table13[[#This Row],[MntWines]:[MntGoldProds]])</f>
        <v>375.33333333333331</v>
      </c>
      <c r="AG1841">
        <f>SUM(Table13[[#This Row],[NumDealsPurchases]:[NumStorePurchases]])</f>
        <v>13</v>
      </c>
      <c r="AH1841" s="14">
        <f>44232-Table13[[#This Row],[Dt_Customer]]</f>
        <v>2889</v>
      </c>
      <c r="AJ1841" s="13">
        <f>Table13[[#This Row],[NumDealsPurchases]]/Table13[[#This Row],[Total Number of Purchases]]*100</f>
        <v>7.6923076923076925</v>
      </c>
      <c r="AK1841">
        <f>6-ROUNDUP(_xlfn.PERCENTRANK.INC(Table13[Recency],Table13[[#This Row],[Recency]])*5, 0)</f>
        <v>2</v>
      </c>
      <c r="AL1841" s="15">
        <f>ROUNDUP(_xlfn.PERCENTRANK.INC(Table13[Total Number of Purchases],Table13[[#This Row],[Total Number of Purchases]])*5,0)</f>
        <v>3</v>
      </c>
      <c r="AM1841" s="15">
        <f>ROUNDUP(_xlfn.PERCENTRANK.INC(Table13[Total Spend],Table13[[#This Row],[Total Spend]])*5,0)</f>
        <v>5</v>
      </c>
      <c r="AN1841" s="15" t="str">
        <f>Table13[[#This Row],[Recency Score]]&amp;Table13[[#This Row],[Frequency Score]]&amp;Table13[[#This Row],[Monetary Score]]</f>
        <v>235</v>
      </c>
      <c r="AO1841" s="15" t="str">
        <f>IF(AN1841="555","Champions",
IF(AND(LEFT(AN1841,1)="5", MID(AN1841,2,1)&gt;="3"),"Loyal Customers",
IF(MID(AN1841,2,1)="5","Frequent Buyers",
IF(RIGHT(AN1841,1)="5","Big Spenders",
IF(LEFT(AN1841,1)="4","Potential Loyalists",
IF(LEFT(AN1841,1)="3","Needs Attention",
IF(LEFT(AN1841,1)="2","About to Sleep",
IF(LEFT(AN1841,1)="1","Lost",
IF(LEFT(AN1841,1)&lt;="2","At Risk","Others")))))))))</f>
        <v>Big Spenders</v>
      </c>
    </row>
    <row r="1842" spans="1:41" x14ac:dyDescent="0.3">
      <c r="A1842">
        <v>5386</v>
      </c>
      <c r="B1842">
        <v>1953</v>
      </c>
      <c r="C1842" t="s">
        <v>28</v>
      </c>
      <c r="D1842" t="s">
        <v>35</v>
      </c>
      <c r="E1842">
        <v>94384</v>
      </c>
      <c r="F1842">
        <v>0</v>
      </c>
      <c r="G1842">
        <v>0</v>
      </c>
      <c r="H1842" s="1">
        <v>41337</v>
      </c>
      <c r="I1842">
        <v>62</v>
      </c>
      <c r="J1842">
        <v>1111</v>
      </c>
      <c r="K1842">
        <v>24</v>
      </c>
      <c r="L1842">
        <v>790</v>
      </c>
      <c r="M1842">
        <v>160</v>
      </c>
      <c r="N1842">
        <v>45</v>
      </c>
      <c r="O1842">
        <v>172</v>
      </c>
      <c r="P1842">
        <v>0</v>
      </c>
      <c r="Q1842">
        <v>5</v>
      </c>
      <c r="R1842">
        <v>8</v>
      </c>
      <c r="S1842">
        <v>5</v>
      </c>
      <c r="T1842">
        <v>2</v>
      </c>
      <c r="U1842">
        <v>1</v>
      </c>
      <c r="V1842">
        <v>0</v>
      </c>
      <c r="W1842">
        <v>0</v>
      </c>
      <c r="X1842">
        <v>1</v>
      </c>
      <c r="Y1842">
        <v>1</v>
      </c>
      <c r="Z1842">
        <v>1</v>
      </c>
      <c r="AA1842">
        <v>0</v>
      </c>
      <c r="AB1842" t="s">
        <v>43</v>
      </c>
      <c r="AC1842" s="13">
        <f>SUM(Table13[[#This Row],[MntWines]:[MntGoldProds]])</f>
        <v>2302</v>
      </c>
      <c r="AD1842" s="13">
        <f>AVERAGE(Table13[[#This Row],[MntWines]:[MntGoldProds]])</f>
        <v>383.66666666666669</v>
      </c>
      <c r="AG1842">
        <f>SUM(Table13[[#This Row],[NumDealsPurchases]:[NumStorePurchases]])</f>
        <v>18</v>
      </c>
      <c r="AH1842" s="14">
        <f>44232-Table13[[#This Row],[Dt_Customer]]</f>
        <v>2895</v>
      </c>
      <c r="AJ1842" s="13">
        <f>Table13[[#This Row],[NumDealsPurchases]]/Table13[[#This Row],[Total Number of Purchases]]*100</f>
        <v>0</v>
      </c>
      <c r="AK1842">
        <f>6-ROUNDUP(_xlfn.PERCENTRANK.INC(Table13[Recency],Table13[[#This Row],[Recency]])*5, 0)</f>
        <v>2</v>
      </c>
      <c r="AL1842" s="15">
        <f>ROUNDUP(_xlfn.PERCENTRANK.INC(Table13[Total Number of Purchases],Table13[[#This Row],[Total Number of Purchases]])*5,0)</f>
        <v>4</v>
      </c>
      <c r="AM1842" s="15">
        <f>ROUNDUP(_xlfn.PERCENTRANK.INC(Table13[Total Spend],Table13[[#This Row],[Total Spend]])*5,0)</f>
        <v>5</v>
      </c>
      <c r="AN1842" s="15" t="str">
        <f>Table13[[#This Row],[Recency Score]]&amp;Table13[[#This Row],[Frequency Score]]&amp;Table13[[#This Row],[Monetary Score]]</f>
        <v>245</v>
      </c>
      <c r="AO1842" s="15" t="str">
        <f>IF(AN1842="555","Champions",
IF(AND(LEFT(AN1842,1)="5", MID(AN1842,2,1)&gt;="3"),"Loyal Customers",
IF(MID(AN1842,2,1)="5","Frequent Buyers",
IF(RIGHT(AN1842,1)="5","Big Spenders",
IF(LEFT(AN1842,1)="4","Potential Loyalists",
IF(LEFT(AN1842,1)="3","Needs Attention",
IF(LEFT(AN1842,1)="2","About to Sleep",
IF(LEFT(AN1842,1)="1","Lost",
IF(LEFT(AN1842,1)&lt;="2","At Risk","Others")))))))))</f>
        <v>Big Spenders</v>
      </c>
    </row>
    <row r="1843" spans="1:41" x14ac:dyDescent="0.3">
      <c r="A1843">
        <v>6024</v>
      </c>
      <c r="B1843">
        <v>1953</v>
      </c>
      <c r="C1843" t="s">
        <v>28</v>
      </c>
      <c r="D1843" t="s">
        <v>35</v>
      </c>
      <c r="E1843">
        <v>94384</v>
      </c>
      <c r="F1843">
        <v>0</v>
      </c>
      <c r="G1843">
        <v>0</v>
      </c>
      <c r="H1843" s="1">
        <v>41337</v>
      </c>
      <c r="I1843">
        <v>62</v>
      </c>
      <c r="J1843">
        <v>1111</v>
      </c>
      <c r="K1843">
        <v>24</v>
      </c>
      <c r="L1843">
        <v>790</v>
      </c>
      <c r="M1843">
        <v>160</v>
      </c>
      <c r="N1843">
        <v>45</v>
      </c>
      <c r="O1843">
        <v>172</v>
      </c>
      <c r="P1843">
        <v>0</v>
      </c>
      <c r="Q1843">
        <v>5</v>
      </c>
      <c r="R1843">
        <v>8</v>
      </c>
      <c r="S1843">
        <v>5</v>
      </c>
      <c r="T1843">
        <v>2</v>
      </c>
      <c r="U1843">
        <v>1</v>
      </c>
      <c r="V1843">
        <v>0</v>
      </c>
      <c r="W1843">
        <v>0</v>
      </c>
      <c r="X1843">
        <v>1</v>
      </c>
      <c r="Y1843">
        <v>1</v>
      </c>
      <c r="Z1843">
        <v>1</v>
      </c>
      <c r="AA1843">
        <v>0</v>
      </c>
      <c r="AB1843" t="s">
        <v>30</v>
      </c>
      <c r="AC1843" s="13">
        <f>SUM(Table13[[#This Row],[MntWines]:[MntGoldProds]])</f>
        <v>2302</v>
      </c>
      <c r="AD1843" s="13">
        <f>AVERAGE(Table13[[#This Row],[MntWines]:[MntGoldProds]])</f>
        <v>383.66666666666669</v>
      </c>
      <c r="AG1843">
        <f>SUM(Table13[[#This Row],[NumDealsPurchases]:[NumStorePurchases]])</f>
        <v>18</v>
      </c>
      <c r="AH1843" s="14">
        <f>44232-Table13[[#This Row],[Dt_Customer]]</f>
        <v>2895</v>
      </c>
      <c r="AJ1843" s="13">
        <f>Table13[[#This Row],[NumDealsPurchases]]/Table13[[#This Row],[Total Number of Purchases]]*100</f>
        <v>0</v>
      </c>
      <c r="AK1843">
        <f>6-ROUNDUP(_xlfn.PERCENTRANK.INC(Table13[Recency],Table13[[#This Row],[Recency]])*5, 0)</f>
        <v>2</v>
      </c>
      <c r="AL1843" s="15">
        <f>ROUNDUP(_xlfn.PERCENTRANK.INC(Table13[Total Number of Purchases],Table13[[#This Row],[Total Number of Purchases]])*5,0)</f>
        <v>4</v>
      </c>
      <c r="AM1843" s="15">
        <f>ROUNDUP(_xlfn.PERCENTRANK.INC(Table13[Total Spend],Table13[[#This Row],[Total Spend]])*5,0)</f>
        <v>5</v>
      </c>
      <c r="AN1843" s="15" t="str">
        <f>Table13[[#This Row],[Recency Score]]&amp;Table13[[#This Row],[Frequency Score]]&amp;Table13[[#This Row],[Monetary Score]]</f>
        <v>245</v>
      </c>
      <c r="AO1843" s="15" t="str">
        <f>IF(AN1843="555","Champions",
IF(AND(LEFT(AN1843,1)="5", MID(AN1843,2,1)&gt;="3"),"Loyal Customers",
IF(MID(AN1843,2,1)="5","Frequent Buyers",
IF(RIGHT(AN1843,1)="5","Big Spenders",
IF(LEFT(AN1843,1)="4","Potential Loyalists",
IF(LEFT(AN1843,1)="3","Needs Attention",
IF(LEFT(AN1843,1)="2","About to Sleep",
IF(LEFT(AN1843,1)="1","Lost",
IF(LEFT(AN1843,1)&lt;="2","At Risk","Others")))))))))</f>
        <v>Big Spenders</v>
      </c>
    </row>
    <row r="1844" spans="1:41" x14ac:dyDescent="0.3">
      <c r="A1844">
        <v>737</v>
      </c>
      <c r="B1844">
        <v>1949</v>
      </c>
      <c r="C1844" t="s">
        <v>37</v>
      </c>
      <c r="D1844" t="s">
        <v>33</v>
      </c>
      <c r="E1844">
        <v>80360</v>
      </c>
      <c r="F1844">
        <v>0</v>
      </c>
      <c r="G1844">
        <v>0</v>
      </c>
      <c r="H1844" s="1">
        <v>41336</v>
      </c>
      <c r="I1844">
        <v>56</v>
      </c>
      <c r="J1844">
        <v>1493</v>
      </c>
      <c r="K1844">
        <v>86</v>
      </c>
      <c r="L1844">
        <v>454</v>
      </c>
      <c r="M1844">
        <v>112</v>
      </c>
      <c r="N1844">
        <v>43</v>
      </c>
      <c r="O1844">
        <v>43</v>
      </c>
      <c r="P1844">
        <v>2</v>
      </c>
      <c r="Q1844">
        <v>4</v>
      </c>
      <c r="R1844">
        <v>4</v>
      </c>
      <c r="S1844">
        <v>5</v>
      </c>
      <c r="T1844">
        <v>2</v>
      </c>
      <c r="U1844">
        <v>1</v>
      </c>
      <c r="V1844">
        <v>0</v>
      </c>
      <c r="W1844">
        <v>0</v>
      </c>
      <c r="X1844">
        <v>1</v>
      </c>
      <c r="Y1844">
        <v>1</v>
      </c>
      <c r="Z1844">
        <v>0</v>
      </c>
      <c r="AA1844">
        <v>0</v>
      </c>
      <c r="AB1844" t="s">
        <v>30</v>
      </c>
      <c r="AC1844" s="13">
        <f>SUM(Table13[[#This Row],[MntWines]:[MntGoldProds]])</f>
        <v>2231</v>
      </c>
      <c r="AD1844" s="13">
        <f>AVERAGE(Table13[[#This Row],[MntWines]:[MntGoldProds]])</f>
        <v>371.83333333333331</v>
      </c>
      <c r="AG1844">
        <f>SUM(Table13[[#This Row],[NumDealsPurchases]:[NumStorePurchases]])</f>
        <v>15</v>
      </c>
      <c r="AH1844" s="14">
        <f>44232-Table13[[#This Row],[Dt_Customer]]</f>
        <v>2896</v>
      </c>
      <c r="AJ1844" s="13">
        <f>Table13[[#This Row],[NumDealsPurchases]]/Table13[[#This Row],[Total Number of Purchases]]*100</f>
        <v>13.333333333333334</v>
      </c>
      <c r="AK1844">
        <f>6-ROUNDUP(_xlfn.PERCENTRANK.INC(Table13[Recency],Table13[[#This Row],[Recency]])*5, 0)</f>
        <v>3</v>
      </c>
      <c r="AL1844" s="15">
        <f>ROUNDUP(_xlfn.PERCENTRANK.INC(Table13[Total Number of Purchases],Table13[[#This Row],[Total Number of Purchases]])*5,0)</f>
        <v>3</v>
      </c>
      <c r="AM1844" s="15">
        <f>ROUNDUP(_xlfn.PERCENTRANK.INC(Table13[Total Spend],Table13[[#This Row],[Total Spend]])*5,0)</f>
        <v>5</v>
      </c>
      <c r="AN1844" s="15" t="str">
        <f>Table13[[#This Row],[Recency Score]]&amp;Table13[[#This Row],[Frequency Score]]&amp;Table13[[#This Row],[Monetary Score]]</f>
        <v>335</v>
      </c>
      <c r="AO1844" s="15" t="str">
        <f>IF(AN1844="555","Champions",
IF(AND(LEFT(AN1844,1)="5", MID(AN1844,2,1)&gt;="3"),"Loyal Customers",
IF(MID(AN1844,2,1)="5","Frequent Buyers",
IF(RIGHT(AN1844,1)="5","Big Spenders",
IF(LEFT(AN1844,1)="4","Potential Loyalists",
IF(LEFT(AN1844,1)="3","Needs Attention",
IF(LEFT(AN1844,1)="2","About to Sleep",
IF(LEFT(AN1844,1)="1","Lost",
IF(LEFT(AN1844,1)&lt;="2","At Risk","Others")))))))))</f>
        <v>Big Spenders</v>
      </c>
    </row>
    <row r="1845" spans="1:41" x14ac:dyDescent="0.3">
      <c r="A1845">
        <v>8537</v>
      </c>
      <c r="B1845">
        <v>1949</v>
      </c>
      <c r="C1845" t="s">
        <v>28</v>
      </c>
      <c r="D1845" t="s">
        <v>42</v>
      </c>
      <c r="E1845">
        <v>72643</v>
      </c>
      <c r="F1845">
        <v>0</v>
      </c>
      <c r="G1845">
        <v>0</v>
      </c>
      <c r="H1845" s="1">
        <v>41332</v>
      </c>
      <c r="I1845">
        <v>60</v>
      </c>
      <c r="J1845">
        <v>526</v>
      </c>
      <c r="K1845">
        <v>80</v>
      </c>
      <c r="L1845">
        <v>553</v>
      </c>
      <c r="M1845">
        <v>123</v>
      </c>
      <c r="N1845">
        <v>94</v>
      </c>
      <c r="O1845">
        <v>53</v>
      </c>
      <c r="P1845">
        <v>1</v>
      </c>
      <c r="Q1845">
        <v>3</v>
      </c>
      <c r="R1845">
        <v>10</v>
      </c>
      <c r="S1845">
        <v>7</v>
      </c>
      <c r="T1845">
        <v>2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0</v>
      </c>
      <c r="AB1845" t="s">
        <v>30</v>
      </c>
      <c r="AC1845" s="13">
        <f>SUM(Table13[[#This Row],[MntWines]:[MntGoldProds]])</f>
        <v>1429</v>
      </c>
      <c r="AD1845" s="13">
        <f>AVERAGE(Table13[[#This Row],[MntWines]:[MntGoldProds]])</f>
        <v>238.16666666666666</v>
      </c>
      <c r="AG1845">
        <f>SUM(Table13[[#This Row],[NumDealsPurchases]:[NumStorePurchases]])</f>
        <v>21</v>
      </c>
      <c r="AH1845" s="14">
        <f>44232-Table13[[#This Row],[Dt_Customer]]</f>
        <v>2900</v>
      </c>
      <c r="AJ1845" s="13">
        <f>Table13[[#This Row],[NumDealsPurchases]]/Table13[[#This Row],[Total Number of Purchases]]*100</f>
        <v>4.7619047619047619</v>
      </c>
      <c r="AK1845">
        <f>6-ROUNDUP(_xlfn.PERCENTRANK.INC(Table13[Recency],Table13[[#This Row],[Recency]])*5, 0)</f>
        <v>2</v>
      </c>
      <c r="AL1845" s="15">
        <f>ROUNDUP(_xlfn.PERCENTRANK.INC(Table13[Total Number of Purchases],Table13[[#This Row],[Total Number of Purchases]])*5,0)</f>
        <v>4</v>
      </c>
      <c r="AM1845" s="15">
        <f>ROUNDUP(_xlfn.PERCENTRANK.INC(Table13[Total Spend],Table13[[#This Row],[Total Spend]])*5,0)</f>
        <v>5</v>
      </c>
      <c r="AN1845" s="15" t="str">
        <f>Table13[[#This Row],[Recency Score]]&amp;Table13[[#This Row],[Frequency Score]]&amp;Table13[[#This Row],[Monetary Score]]</f>
        <v>245</v>
      </c>
      <c r="AO1845" s="15" t="str">
        <f>IF(AN1845="555","Champions",
IF(AND(LEFT(AN1845,1)="5", MID(AN1845,2,1)&gt;="3"),"Loyal Customers",
IF(MID(AN1845,2,1)="5","Frequent Buyers",
IF(RIGHT(AN1845,1)="5","Big Spenders",
IF(LEFT(AN1845,1)="4","Potential Loyalists",
IF(LEFT(AN1845,1)="3","Needs Attention",
IF(LEFT(AN1845,1)="2","About to Sleep",
IF(LEFT(AN1845,1)="1","Lost",
IF(LEFT(AN1845,1)&lt;="2","At Risk","Others")))))))))</f>
        <v>Big Spenders</v>
      </c>
    </row>
    <row r="1846" spans="1:41" x14ac:dyDescent="0.3">
      <c r="A1846">
        <v>10319</v>
      </c>
      <c r="B1846">
        <v>1971</v>
      </c>
      <c r="C1846" t="s">
        <v>28</v>
      </c>
      <c r="D1846" t="s">
        <v>33</v>
      </c>
      <c r="E1846">
        <v>66303</v>
      </c>
      <c r="F1846">
        <v>0</v>
      </c>
      <c r="G1846">
        <v>1</v>
      </c>
      <c r="H1846" s="1">
        <v>41331</v>
      </c>
      <c r="I1846">
        <v>56</v>
      </c>
      <c r="J1846">
        <v>1090</v>
      </c>
      <c r="K1846">
        <v>12</v>
      </c>
      <c r="L1846">
        <v>96</v>
      </c>
      <c r="M1846">
        <v>16</v>
      </c>
      <c r="N1846">
        <v>12</v>
      </c>
      <c r="O1846">
        <v>60</v>
      </c>
      <c r="P1846">
        <v>4</v>
      </c>
      <c r="Q1846">
        <v>3</v>
      </c>
      <c r="R1846">
        <v>4</v>
      </c>
      <c r="S1846">
        <v>11</v>
      </c>
      <c r="T1846">
        <v>8</v>
      </c>
      <c r="U1846">
        <v>0</v>
      </c>
      <c r="V1846">
        <v>0</v>
      </c>
      <c r="W1846">
        <v>0</v>
      </c>
      <c r="X1846">
        <v>1</v>
      </c>
      <c r="Y1846">
        <v>0</v>
      </c>
      <c r="Z1846">
        <v>0</v>
      </c>
      <c r="AA1846">
        <v>0</v>
      </c>
      <c r="AB1846" t="s">
        <v>30</v>
      </c>
      <c r="AC1846" s="13">
        <f>SUM(Table13[[#This Row],[MntWines]:[MntGoldProds]])</f>
        <v>1286</v>
      </c>
      <c r="AD1846" s="13">
        <f>AVERAGE(Table13[[#This Row],[MntWines]:[MntGoldProds]])</f>
        <v>214.33333333333334</v>
      </c>
      <c r="AG1846">
        <f>SUM(Table13[[#This Row],[NumDealsPurchases]:[NumStorePurchases]])</f>
        <v>22</v>
      </c>
      <c r="AH1846" s="14">
        <f>44232-Table13[[#This Row],[Dt_Customer]]</f>
        <v>2901</v>
      </c>
      <c r="AJ1846" s="13">
        <f>Table13[[#This Row],[NumDealsPurchases]]/Table13[[#This Row],[Total Number of Purchases]]*100</f>
        <v>18.181818181818183</v>
      </c>
      <c r="AK1846">
        <f>6-ROUNDUP(_xlfn.PERCENTRANK.INC(Table13[Recency],Table13[[#This Row],[Recency]])*5, 0)</f>
        <v>3</v>
      </c>
      <c r="AL1846" s="15">
        <f>ROUNDUP(_xlfn.PERCENTRANK.INC(Table13[Total Number of Purchases],Table13[[#This Row],[Total Number of Purchases]])*5,0)</f>
        <v>4</v>
      </c>
      <c r="AM1846" s="15">
        <f>ROUNDUP(_xlfn.PERCENTRANK.INC(Table13[Total Spend],Table13[[#This Row],[Total Spend]])*5,0)</f>
        <v>5</v>
      </c>
      <c r="AN1846" s="15" t="str">
        <f>Table13[[#This Row],[Recency Score]]&amp;Table13[[#This Row],[Frequency Score]]&amp;Table13[[#This Row],[Monetary Score]]</f>
        <v>345</v>
      </c>
      <c r="AO1846" s="15" t="str">
        <f>IF(AN1846="555","Champions",
IF(AND(LEFT(AN1846,1)="5", MID(AN1846,2,1)&gt;="3"),"Loyal Customers",
IF(MID(AN1846,2,1)="5","Frequent Buyers",
IF(RIGHT(AN1846,1)="5","Big Spenders",
IF(LEFT(AN1846,1)="4","Potential Loyalists",
IF(LEFT(AN1846,1)="3","Needs Attention",
IF(LEFT(AN1846,1)="2","About to Sleep",
IF(LEFT(AN1846,1)="1","Lost",
IF(LEFT(AN1846,1)&lt;="2","At Risk","Others")))))))))</f>
        <v>Big Spenders</v>
      </c>
    </row>
    <row r="1847" spans="1:41" x14ac:dyDescent="0.3">
      <c r="A1847">
        <v>10965</v>
      </c>
      <c r="B1847">
        <v>1955</v>
      </c>
      <c r="C1847" t="s">
        <v>28</v>
      </c>
      <c r="D1847" t="s">
        <v>35</v>
      </c>
      <c r="E1847">
        <v>76005</v>
      </c>
      <c r="F1847">
        <v>0</v>
      </c>
      <c r="G1847">
        <v>0</v>
      </c>
      <c r="H1847" s="1">
        <v>41327</v>
      </c>
      <c r="I1847">
        <v>72</v>
      </c>
      <c r="J1847">
        <v>983</v>
      </c>
      <c r="K1847">
        <v>20</v>
      </c>
      <c r="L1847">
        <v>389</v>
      </c>
      <c r="M1847">
        <v>240</v>
      </c>
      <c r="N1847">
        <v>50</v>
      </c>
      <c r="O1847">
        <v>40</v>
      </c>
      <c r="P1847">
        <v>1</v>
      </c>
      <c r="Q1847">
        <v>3</v>
      </c>
      <c r="R1847">
        <v>5</v>
      </c>
      <c r="S1847">
        <v>13</v>
      </c>
      <c r="T1847">
        <v>6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 t="s">
        <v>30</v>
      </c>
      <c r="AC1847" s="13">
        <f>SUM(Table13[[#This Row],[MntWines]:[MntGoldProds]])</f>
        <v>1722</v>
      </c>
      <c r="AD1847" s="13">
        <f>AVERAGE(Table13[[#This Row],[MntWines]:[MntGoldProds]])</f>
        <v>287</v>
      </c>
      <c r="AG1847">
        <f>SUM(Table13[[#This Row],[NumDealsPurchases]:[NumStorePurchases]])</f>
        <v>22</v>
      </c>
      <c r="AH1847" s="14">
        <f>44232-Table13[[#This Row],[Dt_Customer]]</f>
        <v>2905</v>
      </c>
      <c r="AJ1847" s="13">
        <f>Table13[[#This Row],[NumDealsPurchases]]/Table13[[#This Row],[Total Number of Purchases]]*100</f>
        <v>4.5454545454545459</v>
      </c>
      <c r="AK1847">
        <f>6-ROUNDUP(_xlfn.PERCENTRANK.INC(Table13[Recency],Table13[[#This Row],[Recency]])*5, 0)</f>
        <v>2</v>
      </c>
      <c r="AL1847" s="15">
        <f>ROUNDUP(_xlfn.PERCENTRANK.INC(Table13[Total Number of Purchases],Table13[[#This Row],[Total Number of Purchases]])*5,0)</f>
        <v>4</v>
      </c>
      <c r="AM1847" s="15">
        <f>ROUNDUP(_xlfn.PERCENTRANK.INC(Table13[Total Spend],Table13[[#This Row],[Total Spend]])*5,0)</f>
        <v>5</v>
      </c>
      <c r="AN1847" s="15" t="str">
        <f>Table13[[#This Row],[Recency Score]]&amp;Table13[[#This Row],[Frequency Score]]&amp;Table13[[#This Row],[Monetary Score]]</f>
        <v>245</v>
      </c>
      <c r="AO1847" s="15" t="str">
        <f>IF(AN1847="555","Champions",
IF(AND(LEFT(AN1847,1)="5", MID(AN1847,2,1)&gt;="3"),"Loyal Customers",
IF(MID(AN1847,2,1)="5","Frequent Buyers",
IF(RIGHT(AN1847,1)="5","Big Spenders",
IF(LEFT(AN1847,1)="4","Potential Loyalists",
IF(LEFT(AN1847,1)="3","Needs Attention",
IF(LEFT(AN1847,1)="2","About to Sleep",
IF(LEFT(AN1847,1)="1","Lost",
IF(LEFT(AN1847,1)&lt;="2","At Risk","Others")))))))))</f>
        <v>Big Spenders</v>
      </c>
    </row>
    <row r="1848" spans="1:41" x14ac:dyDescent="0.3">
      <c r="A1848">
        <v>10936</v>
      </c>
      <c r="B1848">
        <v>1965</v>
      </c>
      <c r="C1848" t="s">
        <v>28</v>
      </c>
      <c r="D1848" t="s">
        <v>33</v>
      </c>
      <c r="E1848">
        <v>72190</v>
      </c>
      <c r="F1848">
        <v>0</v>
      </c>
      <c r="G1848">
        <v>0</v>
      </c>
      <c r="H1848" s="1">
        <v>41318</v>
      </c>
      <c r="I1848">
        <v>79</v>
      </c>
      <c r="J1848">
        <v>597</v>
      </c>
      <c r="K1848">
        <v>166</v>
      </c>
      <c r="L1848">
        <v>597</v>
      </c>
      <c r="M1848">
        <v>172</v>
      </c>
      <c r="N1848">
        <v>166</v>
      </c>
      <c r="O1848">
        <v>249</v>
      </c>
      <c r="P1848">
        <v>1</v>
      </c>
      <c r="Q1848">
        <v>5</v>
      </c>
      <c r="R1848">
        <v>6</v>
      </c>
      <c r="S1848">
        <v>4</v>
      </c>
      <c r="T1848">
        <v>3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 t="s">
        <v>36</v>
      </c>
      <c r="AC1848" s="13">
        <f>SUM(Table13[[#This Row],[MntWines]:[MntGoldProds]])</f>
        <v>1947</v>
      </c>
      <c r="AD1848" s="13">
        <f>AVERAGE(Table13[[#This Row],[MntWines]:[MntGoldProds]])</f>
        <v>324.5</v>
      </c>
      <c r="AG1848">
        <f>SUM(Table13[[#This Row],[NumDealsPurchases]:[NumStorePurchases]])</f>
        <v>16</v>
      </c>
      <c r="AH1848" s="14">
        <f>44232-Table13[[#This Row],[Dt_Customer]]</f>
        <v>2914</v>
      </c>
      <c r="AJ1848" s="13">
        <f>Table13[[#This Row],[NumDealsPurchases]]/Table13[[#This Row],[Total Number of Purchases]]*100</f>
        <v>6.25</v>
      </c>
      <c r="AK1848">
        <f>6-ROUNDUP(_xlfn.PERCENTRANK.INC(Table13[Recency],Table13[[#This Row],[Recency]])*5, 0)</f>
        <v>2</v>
      </c>
      <c r="AL1848" s="15">
        <f>ROUNDUP(_xlfn.PERCENTRANK.INC(Table13[Total Number of Purchases],Table13[[#This Row],[Total Number of Purchases]])*5,0)</f>
        <v>3</v>
      </c>
      <c r="AM1848" s="15">
        <f>ROUNDUP(_xlfn.PERCENTRANK.INC(Table13[Total Spend],Table13[[#This Row],[Total Spend]])*5,0)</f>
        <v>5</v>
      </c>
      <c r="AN1848" s="15" t="str">
        <f>Table13[[#This Row],[Recency Score]]&amp;Table13[[#This Row],[Frequency Score]]&amp;Table13[[#This Row],[Monetary Score]]</f>
        <v>235</v>
      </c>
      <c r="AO1848" s="15" t="str">
        <f>IF(AN1848="555","Champions",
IF(AND(LEFT(AN1848,1)="5", MID(AN1848,2,1)&gt;="3"),"Loyal Customers",
IF(MID(AN1848,2,1)="5","Frequent Buyers",
IF(RIGHT(AN1848,1)="5","Big Spenders",
IF(LEFT(AN1848,1)="4","Potential Loyalists",
IF(LEFT(AN1848,1)="3","Needs Attention",
IF(LEFT(AN1848,1)="2","About to Sleep",
IF(LEFT(AN1848,1)="1","Lost",
IF(LEFT(AN1848,1)&lt;="2","At Risk","Others")))))))))</f>
        <v>Big Spenders</v>
      </c>
    </row>
    <row r="1849" spans="1:41" x14ac:dyDescent="0.3">
      <c r="A1849">
        <v>10868</v>
      </c>
      <c r="B1849">
        <v>1951</v>
      </c>
      <c r="C1849" t="s">
        <v>28</v>
      </c>
      <c r="D1849" t="s">
        <v>42</v>
      </c>
      <c r="E1849">
        <v>70792</v>
      </c>
      <c r="F1849">
        <v>0</v>
      </c>
      <c r="G1849">
        <v>0</v>
      </c>
      <c r="H1849" s="1">
        <v>41311</v>
      </c>
      <c r="I1849">
        <v>82</v>
      </c>
      <c r="J1849">
        <v>344</v>
      </c>
      <c r="K1849">
        <v>45</v>
      </c>
      <c r="L1849">
        <v>654</v>
      </c>
      <c r="M1849">
        <v>104</v>
      </c>
      <c r="N1849">
        <v>11</v>
      </c>
      <c r="O1849">
        <v>114</v>
      </c>
      <c r="P1849">
        <v>2</v>
      </c>
      <c r="Q1849">
        <v>3</v>
      </c>
      <c r="R1849">
        <v>4</v>
      </c>
      <c r="S1849">
        <v>10</v>
      </c>
      <c r="T1849">
        <v>3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 t="s">
        <v>30</v>
      </c>
      <c r="AC1849" s="13">
        <f>SUM(Table13[[#This Row],[MntWines]:[MntGoldProds]])</f>
        <v>1272</v>
      </c>
      <c r="AD1849" s="13">
        <f>AVERAGE(Table13[[#This Row],[MntWines]:[MntGoldProds]])</f>
        <v>212</v>
      </c>
      <c r="AG1849">
        <f>SUM(Table13[[#This Row],[NumDealsPurchases]:[NumStorePurchases]])</f>
        <v>19</v>
      </c>
      <c r="AH1849" s="14">
        <f>44232-Table13[[#This Row],[Dt_Customer]]</f>
        <v>2921</v>
      </c>
      <c r="AJ1849" s="13">
        <f>Table13[[#This Row],[NumDealsPurchases]]/Table13[[#This Row],[Total Number of Purchases]]*100</f>
        <v>10.526315789473683</v>
      </c>
      <c r="AK1849">
        <f>6-ROUNDUP(_xlfn.PERCENTRANK.INC(Table13[Recency],Table13[[#This Row],[Recency]])*5, 0)</f>
        <v>1</v>
      </c>
      <c r="AL1849" s="15">
        <f>ROUNDUP(_xlfn.PERCENTRANK.INC(Table13[Total Number of Purchases],Table13[[#This Row],[Total Number of Purchases]])*5,0)</f>
        <v>4</v>
      </c>
      <c r="AM1849" s="15">
        <f>ROUNDUP(_xlfn.PERCENTRANK.INC(Table13[Total Spend],Table13[[#This Row],[Total Spend]])*5,0)</f>
        <v>5</v>
      </c>
      <c r="AN1849" s="15" t="str">
        <f>Table13[[#This Row],[Recency Score]]&amp;Table13[[#This Row],[Frequency Score]]&amp;Table13[[#This Row],[Monetary Score]]</f>
        <v>145</v>
      </c>
      <c r="AO1849" s="15" t="str">
        <f>IF(AN1849="555","Champions",
IF(AND(LEFT(AN1849,1)="5", MID(AN1849,2,1)&gt;="3"),"Loyal Customers",
IF(MID(AN1849,2,1)="5","Frequent Buyers",
IF(RIGHT(AN1849,1)="5","Big Spenders",
IF(LEFT(AN1849,1)="4","Potential Loyalists",
IF(LEFT(AN1849,1)="3","Needs Attention",
IF(LEFT(AN1849,1)="2","About to Sleep",
IF(LEFT(AN1849,1)="1","Lost",
IF(LEFT(AN1849,1)&lt;="2","At Risk","Others")))))))))</f>
        <v>Big Spenders</v>
      </c>
    </row>
    <row r="1850" spans="1:41" x14ac:dyDescent="0.3">
      <c r="A1850">
        <v>2574</v>
      </c>
      <c r="B1850">
        <v>1977</v>
      </c>
      <c r="C1850" t="s">
        <v>37</v>
      </c>
      <c r="D1850" t="s">
        <v>33</v>
      </c>
      <c r="E1850">
        <v>61996</v>
      </c>
      <c r="F1850">
        <v>0</v>
      </c>
      <c r="G1850">
        <v>1</v>
      </c>
      <c r="H1850" s="1">
        <v>41305</v>
      </c>
      <c r="I1850">
        <v>27</v>
      </c>
      <c r="J1850">
        <v>1050</v>
      </c>
      <c r="K1850">
        <v>12</v>
      </c>
      <c r="L1850">
        <v>144</v>
      </c>
      <c r="M1850">
        <v>0</v>
      </c>
      <c r="N1850">
        <v>0</v>
      </c>
      <c r="O1850">
        <v>24</v>
      </c>
      <c r="P1850">
        <v>3</v>
      </c>
      <c r="Q1850">
        <v>6</v>
      </c>
      <c r="R1850">
        <v>4</v>
      </c>
      <c r="S1850">
        <v>8</v>
      </c>
      <c r="T1850">
        <v>5</v>
      </c>
      <c r="U1850">
        <v>1</v>
      </c>
      <c r="V1850">
        <v>1</v>
      </c>
      <c r="W1850">
        <v>0</v>
      </c>
      <c r="X1850">
        <v>1</v>
      </c>
      <c r="Y1850">
        <v>0</v>
      </c>
      <c r="Z1850">
        <v>1</v>
      </c>
      <c r="AA1850">
        <v>0</v>
      </c>
      <c r="AB1850" t="s">
        <v>30</v>
      </c>
      <c r="AC1850" s="13">
        <f>SUM(Table13[[#This Row],[MntWines]:[MntGoldProds]])</f>
        <v>1230</v>
      </c>
      <c r="AD1850" s="13">
        <f>AVERAGE(Table13[[#This Row],[MntWines]:[MntGoldProds]])</f>
        <v>205</v>
      </c>
      <c r="AG1850">
        <f>SUM(Table13[[#This Row],[NumDealsPurchases]:[NumStorePurchases]])</f>
        <v>21</v>
      </c>
      <c r="AH1850" s="14">
        <f>44232-Table13[[#This Row],[Dt_Customer]]</f>
        <v>2927</v>
      </c>
      <c r="AJ1850" s="13">
        <f>Table13[[#This Row],[NumDealsPurchases]]/Table13[[#This Row],[Total Number of Purchases]]*100</f>
        <v>14.285714285714285</v>
      </c>
      <c r="AK1850">
        <f>6-ROUNDUP(_xlfn.PERCENTRANK.INC(Table13[Recency],Table13[[#This Row],[Recency]])*5, 0)</f>
        <v>4</v>
      </c>
      <c r="AL1850" s="15">
        <f>ROUNDUP(_xlfn.PERCENTRANK.INC(Table13[Total Number of Purchases],Table13[[#This Row],[Total Number of Purchases]])*5,0)</f>
        <v>4</v>
      </c>
      <c r="AM1850" s="15">
        <f>ROUNDUP(_xlfn.PERCENTRANK.INC(Table13[Total Spend],Table13[[#This Row],[Total Spend]])*5,0)</f>
        <v>5</v>
      </c>
      <c r="AN1850" s="15" t="str">
        <f>Table13[[#This Row],[Recency Score]]&amp;Table13[[#This Row],[Frequency Score]]&amp;Table13[[#This Row],[Monetary Score]]</f>
        <v>445</v>
      </c>
      <c r="AO1850" s="15" t="str">
        <f>IF(AN1850="555","Champions",
IF(AND(LEFT(AN1850,1)="5", MID(AN1850,2,1)&gt;="3"),"Loyal Customers",
IF(MID(AN1850,2,1)="5","Frequent Buyers",
IF(RIGHT(AN1850,1)="5","Big Spenders",
IF(LEFT(AN1850,1)="4","Potential Loyalists",
IF(LEFT(AN1850,1)="3","Needs Attention",
IF(LEFT(AN1850,1)="2","About to Sleep",
IF(LEFT(AN1850,1)="1","Lost",
IF(LEFT(AN1850,1)&lt;="2","At Risk","Others")))))))))</f>
        <v>Big Spenders</v>
      </c>
    </row>
    <row r="1851" spans="1:41" x14ac:dyDescent="0.3">
      <c r="A1851">
        <v>10513</v>
      </c>
      <c r="B1851">
        <v>1992</v>
      </c>
      <c r="C1851" t="s">
        <v>28</v>
      </c>
      <c r="D1851" t="s">
        <v>35</v>
      </c>
      <c r="E1851">
        <v>63207</v>
      </c>
      <c r="F1851">
        <v>0</v>
      </c>
      <c r="G1851">
        <v>0</v>
      </c>
      <c r="H1851" s="1">
        <v>41294</v>
      </c>
      <c r="I1851">
        <v>68</v>
      </c>
      <c r="J1851">
        <v>438</v>
      </c>
      <c r="K1851">
        <v>169</v>
      </c>
      <c r="L1851">
        <v>565</v>
      </c>
      <c r="M1851">
        <v>91</v>
      </c>
      <c r="N1851">
        <v>169</v>
      </c>
      <c r="O1851">
        <v>70</v>
      </c>
      <c r="P1851">
        <v>1</v>
      </c>
      <c r="Q1851">
        <v>2</v>
      </c>
      <c r="R1851">
        <v>3</v>
      </c>
      <c r="S1851">
        <v>6</v>
      </c>
      <c r="T1851">
        <v>7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 t="s">
        <v>30</v>
      </c>
      <c r="AC1851" s="13">
        <f>SUM(Table13[[#This Row],[MntWines]:[MntGoldProds]])</f>
        <v>1502</v>
      </c>
      <c r="AD1851" s="13">
        <f>AVERAGE(Table13[[#This Row],[MntWines]:[MntGoldProds]])</f>
        <v>250.33333333333334</v>
      </c>
      <c r="AG1851">
        <f>SUM(Table13[[#This Row],[NumDealsPurchases]:[NumStorePurchases]])</f>
        <v>12</v>
      </c>
      <c r="AH1851" s="14">
        <f>44232-Table13[[#This Row],[Dt_Customer]]</f>
        <v>2938</v>
      </c>
      <c r="AJ1851" s="13">
        <f>Table13[[#This Row],[NumDealsPurchases]]/Table13[[#This Row],[Total Number of Purchases]]*100</f>
        <v>8.3333333333333321</v>
      </c>
      <c r="AK1851">
        <f>6-ROUNDUP(_xlfn.PERCENTRANK.INC(Table13[Recency],Table13[[#This Row],[Recency]])*5, 0)</f>
        <v>2</v>
      </c>
      <c r="AL1851" s="15">
        <f>ROUNDUP(_xlfn.PERCENTRANK.INC(Table13[Total Number of Purchases],Table13[[#This Row],[Total Number of Purchases]])*5,0)</f>
        <v>3</v>
      </c>
      <c r="AM1851" s="15">
        <f>ROUNDUP(_xlfn.PERCENTRANK.INC(Table13[Total Spend],Table13[[#This Row],[Total Spend]])*5,0)</f>
        <v>5</v>
      </c>
      <c r="AN1851" s="15" t="str">
        <f>Table13[[#This Row],[Recency Score]]&amp;Table13[[#This Row],[Frequency Score]]&amp;Table13[[#This Row],[Monetary Score]]</f>
        <v>235</v>
      </c>
      <c r="AO1851" s="15" t="str">
        <f>IF(AN1851="555","Champions",
IF(AND(LEFT(AN1851,1)="5", MID(AN1851,2,1)&gt;="3"),"Loyal Customers",
IF(MID(AN1851,2,1)="5","Frequent Buyers",
IF(RIGHT(AN1851,1)="5","Big Spenders",
IF(LEFT(AN1851,1)="4","Potential Loyalists",
IF(LEFT(AN1851,1)="3","Needs Attention",
IF(LEFT(AN1851,1)="2","About to Sleep",
IF(LEFT(AN1851,1)="1","Lost",
IF(LEFT(AN1851,1)&lt;="2","At Risk","Others")))))))))</f>
        <v>Big Spenders</v>
      </c>
    </row>
    <row r="1852" spans="1:41" x14ac:dyDescent="0.3">
      <c r="A1852">
        <v>1829</v>
      </c>
      <c r="B1852">
        <v>1961</v>
      </c>
      <c r="C1852" t="s">
        <v>37</v>
      </c>
      <c r="D1852" t="s">
        <v>29</v>
      </c>
      <c r="E1852">
        <v>54959</v>
      </c>
      <c r="F1852">
        <v>0</v>
      </c>
      <c r="G1852">
        <v>1</v>
      </c>
      <c r="H1852" s="1">
        <v>41293</v>
      </c>
      <c r="I1852">
        <v>55</v>
      </c>
      <c r="J1852">
        <v>1148</v>
      </c>
      <c r="K1852">
        <v>0</v>
      </c>
      <c r="L1852">
        <v>60</v>
      </c>
      <c r="M1852">
        <v>0</v>
      </c>
      <c r="N1852">
        <v>0</v>
      </c>
      <c r="O1852">
        <v>24</v>
      </c>
      <c r="P1852">
        <v>3</v>
      </c>
      <c r="Q1852">
        <v>9</v>
      </c>
      <c r="R1852">
        <v>5</v>
      </c>
      <c r="S1852">
        <v>4</v>
      </c>
      <c r="T1852">
        <v>7</v>
      </c>
      <c r="U1852">
        <v>0</v>
      </c>
      <c r="V1852">
        <v>0</v>
      </c>
      <c r="W1852">
        <v>0</v>
      </c>
      <c r="X1852">
        <v>1</v>
      </c>
      <c r="Y1852">
        <v>0</v>
      </c>
      <c r="Z1852">
        <v>1</v>
      </c>
      <c r="AA1852">
        <v>0</v>
      </c>
      <c r="AB1852" t="s">
        <v>30</v>
      </c>
      <c r="AC1852" s="13">
        <f>SUM(Table13[[#This Row],[MntWines]:[MntGoldProds]])</f>
        <v>1232</v>
      </c>
      <c r="AD1852" s="13">
        <f>AVERAGE(Table13[[#This Row],[MntWines]:[MntGoldProds]])</f>
        <v>205.33333333333334</v>
      </c>
      <c r="AG1852">
        <f>SUM(Table13[[#This Row],[NumDealsPurchases]:[NumStorePurchases]])</f>
        <v>21</v>
      </c>
      <c r="AH1852" s="14">
        <f>44232-Table13[[#This Row],[Dt_Customer]]</f>
        <v>2939</v>
      </c>
      <c r="AJ1852" s="13">
        <f>Table13[[#This Row],[NumDealsPurchases]]/Table13[[#This Row],[Total Number of Purchases]]*100</f>
        <v>14.285714285714285</v>
      </c>
      <c r="AK1852">
        <f>6-ROUNDUP(_xlfn.PERCENTRANK.INC(Table13[Recency],Table13[[#This Row],[Recency]])*5, 0)</f>
        <v>3</v>
      </c>
      <c r="AL1852" s="15">
        <f>ROUNDUP(_xlfn.PERCENTRANK.INC(Table13[Total Number of Purchases],Table13[[#This Row],[Total Number of Purchases]])*5,0)</f>
        <v>4</v>
      </c>
      <c r="AM1852" s="15">
        <f>ROUNDUP(_xlfn.PERCENTRANK.INC(Table13[Total Spend],Table13[[#This Row],[Total Spend]])*5,0)</f>
        <v>5</v>
      </c>
      <c r="AN1852" s="15" t="str">
        <f>Table13[[#This Row],[Recency Score]]&amp;Table13[[#This Row],[Frequency Score]]&amp;Table13[[#This Row],[Monetary Score]]</f>
        <v>345</v>
      </c>
      <c r="AO1852" s="15" t="str">
        <f>IF(AN1852="555","Champions",
IF(AND(LEFT(AN1852,1)="5", MID(AN1852,2,1)&gt;="3"),"Loyal Customers",
IF(MID(AN1852,2,1)="5","Frequent Buyers",
IF(RIGHT(AN1852,1)="5","Big Spenders",
IF(LEFT(AN1852,1)="4","Potential Loyalists",
IF(LEFT(AN1852,1)="3","Needs Attention",
IF(LEFT(AN1852,1)="2","About to Sleep",
IF(LEFT(AN1852,1)="1","Lost",
IF(LEFT(AN1852,1)&lt;="2","At Risk","Others")))))))))</f>
        <v>Big Spenders</v>
      </c>
    </row>
    <row r="1853" spans="1:41" x14ac:dyDescent="0.3">
      <c r="A1853">
        <v>6422</v>
      </c>
      <c r="B1853">
        <v>1954</v>
      </c>
      <c r="C1853" t="s">
        <v>28</v>
      </c>
      <c r="D1853" t="s">
        <v>33</v>
      </c>
      <c r="E1853">
        <v>86718</v>
      </c>
      <c r="F1853">
        <v>0</v>
      </c>
      <c r="G1853">
        <v>0</v>
      </c>
      <c r="H1853" s="1">
        <v>41291</v>
      </c>
      <c r="I1853">
        <v>20</v>
      </c>
      <c r="J1853">
        <v>344</v>
      </c>
      <c r="K1853">
        <v>189</v>
      </c>
      <c r="L1853">
        <v>482</v>
      </c>
      <c r="M1853">
        <v>50</v>
      </c>
      <c r="N1853">
        <v>33</v>
      </c>
      <c r="O1853">
        <v>172</v>
      </c>
      <c r="P1853">
        <v>1</v>
      </c>
      <c r="Q1853">
        <v>5</v>
      </c>
      <c r="R1853">
        <v>6</v>
      </c>
      <c r="S1853">
        <v>5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 t="s">
        <v>40</v>
      </c>
      <c r="AC1853" s="13">
        <f>SUM(Table13[[#This Row],[MntWines]:[MntGoldProds]])</f>
        <v>1270</v>
      </c>
      <c r="AD1853" s="13">
        <f>AVERAGE(Table13[[#This Row],[MntWines]:[MntGoldProds]])</f>
        <v>211.66666666666666</v>
      </c>
      <c r="AG1853">
        <f>SUM(Table13[[#This Row],[NumDealsPurchases]:[NumStorePurchases]])</f>
        <v>17</v>
      </c>
      <c r="AH1853" s="14">
        <f>44232-Table13[[#This Row],[Dt_Customer]]</f>
        <v>2941</v>
      </c>
      <c r="AJ1853" s="13">
        <f>Table13[[#This Row],[NumDealsPurchases]]/Table13[[#This Row],[Total Number of Purchases]]*100</f>
        <v>5.8823529411764701</v>
      </c>
      <c r="AK1853">
        <f>6-ROUNDUP(_xlfn.PERCENTRANK.INC(Table13[Recency],Table13[[#This Row],[Recency]])*5, 0)</f>
        <v>4</v>
      </c>
      <c r="AL1853" s="15">
        <f>ROUNDUP(_xlfn.PERCENTRANK.INC(Table13[Total Number of Purchases],Table13[[#This Row],[Total Number of Purchases]])*5,0)</f>
        <v>3</v>
      </c>
      <c r="AM1853" s="15">
        <f>ROUNDUP(_xlfn.PERCENTRANK.INC(Table13[Total Spend],Table13[[#This Row],[Total Spend]])*5,0)</f>
        <v>5</v>
      </c>
      <c r="AN1853" s="15" t="str">
        <f>Table13[[#This Row],[Recency Score]]&amp;Table13[[#This Row],[Frequency Score]]&amp;Table13[[#This Row],[Monetary Score]]</f>
        <v>435</v>
      </c>
      <c r="AO1853" s="15" t="str">
        <f>IF(AN1853="555","Champions",
IF(AND(LEFT(AN1853,1)="5", MID(AN1853,2,1)&gt;="3"),"Loyal Customers",
IF(MID(AN1853,2,1)="5","Frequent Buyers",
IF(RIGHT(AN1853,1)="5","Big Spenders",
IF(LEFT(AN1853,1)="4","Potential Loyalists",
IF(LEFT(AN1853,1)="3","Needs Attention",
IF(LEFT(AN1853,1)="2","About to Sleep",
IF(LEFT(AN1853,1)="1","Lost",
IF(LEFT(AN1853,1)&lt;="2","At Risk","Others")))))))))</f>
        <v>Big Spenders</v>
      </c>
    </row>
    <row r="1854" spans="1:41" x14ac:dyDescent="0.3">
      <c r="A1854">
        <v>9220</v>
      </c>
      <c r="B1854">
        <v>1971</v>
      </c>
      <c r="C1854" t="s">
        <v>28</v>
      </c>
      <c r="D1854" t="s">
        <v>31</v>
      </c>
      <c r="E1854">
        <v>91700</v>
      </c>
      <c r="F1854">
        <v>0</v>
      </c>
      <c r="G1854">
        <v>0</v>
      </c>
      <c r="H1854" s="1">
        <v>41291</v>
      </c>
      <c r="I1854">
        <v>58</v>
      </c>
      <c r="J1854">
        <v>576</v>
      </c>
      <c r="K1854">
        <v>172</v>
      </c>
      <c r="L1854">
        <v>961</v>
      </c>
      <c r="M1854">
        <v>125</v>
      </c>
      <c r="N1854">
        <v>115</v>
      </c>
      <c r="O1854">
        <v>19</v>
      </c>
      <c r="P1854">
        <v>1</v>
      </c>
      <c r="Q1854">
        <v>8</v>
      </c>
      <c r="R1854">
        <v>6</v>
      </c>
      <c r="S1854">
        <v>5</v>
      </c>
      <c r="T1854">
        <v>3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 t="s">
        <v>30</v>
      </c>
      <c r="AC1854" s="13">
        <f>SUM(Table13[[#This Row],[MntWines]:[MntGoldProds]])</f>
        <v>1968</v>
      </c>
      <c r="AD1854" s="13">
        <f>AVERAGE(Table13[[#This Row],[MntWines]:[MntGoldProds]])</f>
        <v>328</v>
      </c>
      <c r="AG1854">
        <f>SUM(Table13[[#This Row],[NumDealsPurchases]:[NumStorePurchases]])</f>
        <v>20</v>
      </c>
      <c r="AH1854" s="14">
        <f>44232-Table13[[#This Row],[Dt_Customer]]</f>
        <v>2941</v>
      </c>
      <c r="AJ1854" s="13">
        <f>Table13[[#This Row],[NumDealsPurchases]]/Table13[[#This Row],[Total Number of Purchases]]*100</f>
        <v>5</v>
      </c>
      <c r="AK1854">
        <f>6-ROUNDUP(_xlfn.PERCENTRANK.INC(Table13[Recency],Table13[[#This Row],[Recency]])*5, 0)</f>
        <v>3</v>
      </c>
      <c r="AL1854" s="15">
        <f>ROUNDUP(_xlfn.PERCENTRANK.INC(Table13[Total Number of Purchases],Table13[[#This Row],[Total Number of Purchases]])*5,0)</f>
        <v>4</v>
      </c>
      <c r="AM1854" s="15">
        <f>ROUNDUP(_xlfn.PERCENTRANK.INC(Table13[Total Spend],Table13[[#This Row],[Total Spend]])*5,0)</f>
        <v>5</v>
      </c>
      <c r="AN1854" s="15" t="str">
        <f>Table13[[#This Row],[Recency Score]]&amp;Table13[[#This Row],[Frequency Score]]&amp;Table13[[#This Row],[Monetary Score]]</f>
        <v>345</v>
      </c>
      <c r="AO1854" s="15" t="str">
        <f>IF(AN1854="555","Champions",
IF(AND(LEFT(AN1854,1)="5", MID(AN1854,2,1)&gt;="3"),"Loyal Customers",
IF(MID(AN1854,2,1)="5","Frequent Buyers",
IF(RIGHT(AN1854,1)="5","Big Spenders",
IF(LEFT(AN1854,1)="4","Potential Loyalists",
IF(LEFT(AN1854,1)="3","Needs Attention",
IF(LEFT(AN1854,1)="2","About to Sleep",
IF(LEFT(AN1854,1)="1","Lost",
IF(LEFT(AN1854,1)&lt;="2","At Risk","Others")))))))))</f>
        <v>Big Spenders</v>
      </c>
    </row>
    <row r="1855" spans="1:41" x14ac:dyDescent="0.3">
      <c r="A1855">
        <v>6543</v>
      </c>
      <c r="B1855">
        <v>1945</v>
      </c>
      <c r="C1855" t="s">
        <v>41</v>
      </c>
      <c r="D1855" t="s">
        <v>35</v>
      </c>
      <c r="E1855">
        <v>62847</v>
      </c>
      <c r="F1855">
        <v>0</v>
      </c>
      <c r="G1855">
        <v>0</v>
      </c>
      <c r="H1855" s="1">
        <v>41289</v>
      </c>
      <c r="I1855">
        <v>45</v>
      </c>
      <c r="J1855">
        <v>521</v>
      </c>
      <c r="K1855">
        <v>168</v>
      </c>
      <c r="L1855">
        <v>706</v>
      </c>
      <c r="M1855">
        <v>80</v>
      </c>
      <c r="N1855">
        <v>76</v>
      </c>
      <c r="O1855">
        <v>61</v>
      </c>
      <c r="P1855">
        <v>1</v>
      </c>
      <c r="Q1855">
        <v>3</v>
      </c>
      <c r="R1855">
        <v>6</v>
      </c>
      <c r="S1855">
        <v>4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 t="s">
        <v>32</v>
      </c>
      <c r="AC1855" s="13">
        <f>SUM(Table13[[#This Row],[MntWines]:[MntGoldProds]])</f>
        <v>1612</v>
      </c>
      <c r="AD1855" s="13">
        <f>AVERAGE(Table13[[#This Row],[MntWines]:[MntGoldProds]])</f>
        <v>268.66666666666669</v>
      </c>
      <c r="AG1855">
        <f>SUM(Table13[[#This Row],[NumDealsPurchases]:[NumStorePurchases]])</f>
        <v>14</v>
      </c>
      <c r="AH1855" s="14">
        <f>44232-Table13[[#This Row],[Dt_Customer]]</f>
        <v>2943</v>
      </c>
      <c r="AJ1855" s="13">
        <f>Table13[[#This Row],[NumDealsPurchases]]/Table13[[#This Row],[Total Number of Purchases]]*100</f>
        <v>7.1428571428571423</v>
      </c>
      <c r="AK1855">
        <f>6-ROUNDUP(_xlfn.PERCENTRANK.INC(Table13[Recency],Table13[[#This Row],[Recency]])*5, 0)</f>
        <v>3</v>
      </c>
      <c r="AL1855" s="15">
        <f>ROUNDUP(_xlfn.PERCENTRANK.INC(Table13[Total Number of Purchases],Table13[[#This Row],[Total Number of Purchases]])*5,0)</f>
        <v>3</v>
      </c>
      <c r="AM1855" s="15">
        <f>ROUNDUP(_xlfn.PERCENTRANK.INC(Table13[Total Spend],Table13[[#This Row],[Total Spend]])*5,0)</f>
        <v>5</v>
      </c>
      <c r="AN1855" s="15" t="str">
        <f>Table13[[#This Row],[Recency Score]]&amp;Table13[[#This Row],[Frequency Score]]&amp;Table13[[#This Row],[Monetary Score]]</f>
        <v>335</v>
      </c>
      <c r="AO1855" s="15" t="str">
        <f>IF(AN1855="555","Champions",
IF(AND(LEFT(AN1855,1)="5", MID(AN1855,2,1)&gt;="3"),"Loyal Customers",
IF(MID(AN1855,2,1)="5","Frequent Buyers",
IF(RIGHT(AN1855,1)="5","Big Spenders",
IF(LEFT(AN1855,1)="4","Potential Loyalists",
IF(LEFT(AN1855,1)="3","Needs Attention",
IF(LEFT(AN1855,1)="2","About to Sleep",
IF(LEFT(AN1855,1)="1","Lost",
IF(LEFT(AN1855,1)&lt;="2","At Risk","Others")))))))))</f>
        <v>Big Spenders</v>
      </c>
    </row>
    <row r="1856" spans="1:41" x14ac:dyDescent="0.3">
      <c r="A1856">
        <v>3690</v>
      </c>
      <c r="B1856">
        <v>1986</v>
      </c>
      <c r="C1856" t="s">
        <v>41</v>
      </c>
      <c r="D1856" t="s">
        <v>33</v>
      </c>
      <c r="E1856">
        <v>80141</v>
      </c>
      <c r="F1856">
        <v>0</v>
      </c>
      <c r="G1856">
        <v>0</v>
      </c>
      <c r="H1856" s="1">
        <v>41285</v>
      </c>
      <c r="I1856">
        <v>20</v>
      </c>
      <c r="J1856">
        <v>1184</v>
      </c>
      <c r="K1856">
        <v>102</v>
      </c>
      <c r="L1856">
        <v>673</v>
      </c>
      <c r="M1856">
        <v>52</v>
      </c>
      <c r="N1856">
        <v>40</v>
      </c>
      <c r="O1856">
        <v>40</v>
      </c>
      <c r="P1856">
        <v>1</v>
      </c>
      <c r="Q1856">
        <v>7</v>
      </c>
      <c r="R1856">
        <v>4</v>
      </c>
      <c r="S1856">
        <v>10</v>
      </c>
      <c r="T1856">
        <v>6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>
        <v>0</v>
      </c>
      <c r="AB1856" t="s">
        <v>30</v>
      </c>
      <c r="AC1856" s="13">
        <f>SUM(Table13[[#This Row],[MntWines]:[MntGoldProds]])</f>
        <v>2091</v>
      </c>
      <c r="AD1856" s="13">
        <f>AVERAGE(Table13[[#This Row],[MntWines]:[MntGoldProds]])</f>
        <v>348.5</v>
      </c>
      <c r="AG1856">
        <f>SUM(Table13[[#This Row],[NumDealsPurchases]:[NumStorePurchases]])</f>
        <v>22</v>
      </c>
      <c r="AH1856" s="14">
        <f>44232-Table13[[#This Row],[Dt_Customer]]</f>
        <v>2947</v>
      </c>
      <c r="AJ1856" s="13">
        <f>Table13[[#This Row],[NumDealsPurchases]]/Table13[[#This Row],[Total Number of Purchases]]*100</f>
        <v>4.5454545454545459</v>
      </c>
      <c r="AK1856">
        <f>6-ROUNDUP(_xlfn.PERCENTRANK.INC(Table13[Recency],Table13[[#This Row],[Recency]])*5, 0)</f>
        <v>4</v>
      </c>
      <c r="AL1856" s="15">
        <f>ROUNDUP(_xlfn.PERCENTRANK.INC(Table13[Total Number of Purchases],Table13[[#This Row],[Total Number of Purchases]])*5,0)</f>
        <v>4</v>
      </c>
      <c r="AM1856" s="15">
        <f>ROUNDUP(_xlfn.PERCENTRANK.INC(Table13[Total Spend],Table13[[#This Row],[Total Spend]])*5,0)</f>
        <v>5</v>
      </c>
      <c r="AN1856" s="15" t="str">
        <f>Table13[[#This Row],[Recency Score]]&amp;Table13[[#This Row],[Frequency Score]]&amp;Table13[[#This Row],[Monetary Score]]</f>
        <v>445</v>
      </c>
      <c r="AO1856" s="15" t="str">
        <f>IF(AN1856="555","Champions",
IF(AND(LEFT(AN1856,1)="5", MID(AN1856,2,1)&gt;="3"),"Loyal Customers",
IF(MID(AN1856,2,1)="5","Frequent Buyers",
IF(RIGHT(AN1856,1)="5","Big Spenders",
IF(LEFT(AN1856,1)="4","Potential Loyalists",
IF(LEFT(AN1856,1)="3","Needs Attention",
IF(LEFT(AN1856,1)="2","About to Sleep",
IF(LEFT(AN1856,1)="1","Lost",
IF(LEFT(AN1856,1)&lt;="2","At Risk","Others")))))))))</f>
        <v>Big Spenders</v>
      </c>
    </row>
    <row r="1857" spans="1:41" x14ac:dyDescent="0.3">
      <c r="A1857">
        <v>175</v>
      </c>
      <c r="B1857">
        <v>1986</v>
      </c>
      <c r="C1857" t="s">
        <v>28</v>
      </c>
      <c r="D1857" t="s">
        <v>33</v>
      </c>
      <c r="E1857">
        <v>71952</v>
      </c>
      <c r="F1857">
        <v>1</v>
      </c>
      <c r="G1857">
        <v>0</v>
      </c>
      <c r="H1857" s="1">
        <v>41284</v>
      </c>
      <c r="I1857">
        <v>93</v>
      </c>
      <c r="J1857">
        <v>656</v>
      </c>
      <c r="K1857">
        <v>80</v>
      </c>
      <c r="L1857">
        <v>455</v>
      </c>
      <c r="M1857">
        <v>52</v>
      </c>
      <c r="N1857">
        <v>107</v>
      </c>
      <c r="O1857">
        <v>93</v>
      </c>
      <c r="P1857">
        <v>2</v>
      </c>
      <c r="Q1857">
        <v>8</v>
      </c>
      <c r="R1857">
        <v>4</v>
      </c>
      <c r="S1857">
        <v>8</v>
      </c>
      <c r="T1857">
        <v>4</v>
      </c>
      <c r="U1857">
        <v>0</v>
      </c>
      <c r="V1857">
        <v>0</v>
      </c>
      <c r="W1857">
        <v>1</v>
      </c>
      <c r="X1857">
        <v>0</v>
      </c>
      <c r="Y1857">
        <v>1</v>
      </c>
      <c r="Z1857">
        <v>0</v>
      </c>
      <c r="AA1857">
        <v>0</v>
      </c>
      <c r="AB1857" t="s">
        <v>30</v>
      </c>
      <c r="AC1857" s="13">
        <f>SUM(Table13[[#This Row],[MntWines]:[MntGoldProds]])</f>
        <v>1443</v>
      </c>
      <c r="AD1857" s="13">
        <f>AVERAGE(Table13[[#This Row],[MntWines]:[MntGoldProds]])</f>
        <v>240.5</v>
      </c>
      <c r="AG1857">
        <f>SUM(Table13[[#This Row],[NumDealsPurchases]:[NumStorePurchases]])</f>
        <v>22</v>
      </c>
      <c r="AH1857" s="14">
        <f>44232-Table13[[#This Row],[Dt_Customer]]</f>
        <v>2948</v>
      </c>
      <c r="AJ1857" s="13">
        <f>Table13[[#This Row],[NumDealsPurchases]]/Table13[[#This Row],[Total Number of Purchases]]*100</f>
        <v>9.0909090909090917</v>
      </c>
      <c r="AK1857">
        <f>6-ROUNDUP(_xlfn.PERCENTRANK.INC(Table13[Recency],Table13[[#This Row],[Recency]])*5, 0)</f>
        <v>1</v>
      </c>
      <c r="AL1857" s="15">
        <f>ROUNDUP(_xlfn.PERCENTRANK.INC(Table13[Total Number of Purchases],Table13[[#This Row],[Total Number of Purchases]])*5,0)</f>
        <v>4</v>
      </c>
      <c r="AM1857" s="15">
        <f>ROUNDUP(_xlfn.PERCENTRANK.INC(Table13[Total Spend],Table13[[#This Row],[Total Spend]])*5,0)</f>
        <v>5</v>
      </c>
      <c r="AN1857" s="15" t="str">
        <f>Table13[[#This Row],[Recency Score]]&amp;Table13[[#This Row],[Frequency Score]]&amp;Table13[[#This Row],[Monetary Score]]</f>
        <v>145</v>
      </c>
      <c r="AO1857" s="15" t="str">
        <f>IF(AN1857="555","Champions",
IF(AND(LEFT(AN1857,1)="5", MID(AN1857,2,1)&gt;="3"),"Loyal Customers",
IF(MID(AN1857,2,1)="5","Frequent Buyers",
IF(RIGHT(AN1857,1)="5","Big Spenders",
IF(LEFT(AN1857,1)="4","Potential Loyalists",
IF(LEFT(AN1857,1)="3","Needs Attention",
IF(LEFT(AN1857,1)="2","About to Sleep",
IF(LEFT(AN1857,1)="1","Lost",
IF(LEFT(AN1857,1)&lt;="2","At Risk","Others")))))))))</f>
        <v>Big Spenders</v>
      </c>
    </row>
    <row r="1858" spans="1:41" x14ac:dyDescent="0.3">
      <c r="A1858">
        <v>6988</v>
      </c>
      <c r="B1858">
        <v>1986</v>
      </c>
      <c r="C1858" t="s">
        <v>28</v>
      </c>
      <c r="D1858" t="s">
        <v>33</v>
      </c>
      <c r="E1858">
        <v>71952</v>
      </c>
      <c r="F1858">
        <v>1</v>
      </c>
      <c r="G1858">
        <v>0</v>
      </c>
      <c r="H1858" s="1">
        <v>41284</v>
      </c>
      <c r="I1858">
        <v>93</v>
      </c>
      <c r="J1858">
        <v>656</v>
      </c>
      <c r="K1858">
        <v>80</v>
      </c>
      <c r="L1858">
        <v>455</v>
      </c>
      <c r="M1858">
        <v>52</v>
      </c>
      <c r="N1858">
        <v>107</v>
      </c>
      <c r="O1858">
        <v>93</v>
      </c>
      <c r="P1858">
        <v>2</v>
      </c>
      <c r="Q1858">
        <v>8</v>
      </c>
      <c r="R1858">
        <v>4</v>
      </c>
      <c r="S1858">
        <v>8</v>
      </c>
      <c r="T1858">
        <v>4</v>
      </c>
      <c r="U1858">
        <v>0</v>
      </c>
      <c r="V1858">
        <v>0</v>
      </c>
      <c r="W1858">
        <v>1</v>
      </c>
      <c r="X1858">
        <v>0</v>
      </c>
      <c r="Y1858">
        <v>1</v>
      </c>
      <c r="Z1858">
        <v>0</v>
      </c>
      <c r="AA1858">
        <v>0</v>
      </c>
      <c r="AB1858" t="s">
        <v>36</v>
      </c>
      <c r="AC1858" s="13">
        <f>SUM(Table13[[#This Row],[MntWines]:[MntGoldProds]])</f>
        <v>1443</v>
      </c>
      <c r="AD1858" s="13">
        <f>AVERAGE(Table13[[#This Row],[MntWines]:[MntGoldProds]])</f>
        <v>240.5</v>
      </c>
      <c r="AG1858">
        <f>SUM(Table13[[#This Row],[NumDealsPurchases]:[NumStorePurchases]])</f>
        <v>22</v>
      </c>
      <c r="AH1858" s="14">
        <f>44232-Table13[[#This Row],[Dt_Customer]]</f>
        <v>2948</v>
      </c>
      <c r="AJ1858" s="13">
        <f>Table13[[#This Row],[NumDealsPurchases]]/Table13[[#This Row],[Total Number of Purchases]]*100</f>
        <v>9.0909090909090917</v>
      </c>
      <c r="AK1858">
        <f>6-ROUNDUP(_xlfn.PERCENTRANK.INC(Table13[Recency],Table13[[#This Row],[Recency]])*5, 0)</f>
        <v>1</v>
      </c>
      <c r="AL1858" s="15">
        <f>ROUNDUP(_xlfn.PERCENTRANK.INC(Table13[Total Number of Purchases],Table13[[#This Row],[Total Number of Purchases]])*5,0)</f>
        <v>4</v>
      </c>
      <c r="AM1858" s="15">
        <f>ROUNDUP(_xlfn.PERCENTRANK.INC(Table13[Total Spend],Table13[[#This Row],[Total Spend]])*5,0)</f>
        <v>5</v>
      </c>
      <c r="AN1858" s="15" t="str">
        <f>Table13[[#This Row],[Recency Score]]&amp;Table13[[#This Row],[Frequency Score]]&amp;Table13[[#This Row],[Monetary Score]]</f>
        <v>145</v>
      </c>
      <c r="AO1858" s="15" t="str">
        <f>IF(AN1858="555","Champions",
IF(AND(LEFT(AN1858,1)="5", MID(AN1858,2,1)&gt;="3"),"Loyal Customers",
IF(MID(AN1858,2,1)="5","Frequent Buyers",
IF(RIGHT(AN1858,1)="5","Big Spenders",
IF(LEFT(AN1858,1)="4","Potential Loyalists",
IF(LEFT(AN1858,1)="3","Needs Attention",
IF(LEFT(AN1858,1)="2","About to Sleep",
IF(LEFT(AN1858,1)="1","Lost",
IF(LEFT(AN1858,1)&lt;="2","At Risk","Others")))))))))</f>
        <v>Big Spenders</v>
      </c>
    </row>
    <row r="1859" spans="1:41" x14ac:dyDescent="0.3">
      <c r="A1859">
        <v>9265</v>
      </c>
      <c r="B1859">
        <v>1953</v>
      </c>
      <c r="C1859" t="s">
        <v>28</v>
      </c>
      <c r="D1859" t="s">
        <v>33</v>
      </c>
      <c r="E1859">
        <v>75027</v>
      </c>
      <c r="F1859">
        <v>0</v>
      </c>
      <c r="G1859">
        <v>1</v>
      </c>
      <c r="H1859" s="1">
        <v>41283</v>
      </c>
      <c r="I1859">
        <v>74</v>
      </c>
      <c r="J1859">
        <v>925</v>
      </c>
      <c r="K1859">
        <v>64</v>
      </c>
      <c r="L1859">
        <v>179</v>
      </c>
      <c r="M1859">
        <v>133</v>
      </c>
      <c r="N1859">
        <v>12</v>
      </c>
      <c r="O1859">
        <v>77</v>
      </c>
      <c r="P1859">
        <v>2</v>
      </c>
      <c r="Q1859">
        <v>9</v>
      </c>
      <c r="R1859">
        <v>4</v>
      </c>
      <c r="S1859">
        <v>6</v>
      </c>
      <c r="T1859">
        <v>5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 t="s">
        <v>43</v>
      </c>
      <c r="AC1859" s="13">
        <f>SUM(Table13[[#This Row],[MntWines]:[MntGoldProds]])</f>
        <v>1390</v>
      </c>
      <c r="AD1859" s="13">
        <f>AVERAGE(Table13[[#This Row],[MntWines]:[MntGoldProds]])</f>
        <v>231.66666666666666</v>
      </c>
      <c r="AG1859">
        <f>SUM(Table13[[#This Row],[NumDealsPurchases]:[NumStorePurchases]])</f>
        <v>21</v>
      </c>
      <c r="AH1859" s="14">
        <f>44232-Table13[[#This Row],[Dt_Customer]]</f>
        <v>2949</v>
      </c>
      <c r="AJ1859" s="13">
        <f>Table13[[#This Row],[NumDealsPurchases]]/Table13[[#This Row],[Total Number of Purchases]]*100</f>
        <v>9.5238095238095237</v>
      </c>
      <c r="AK1859">
        <f>6-ROUNDUP(_xlfn.PERCENTRANK.INC(Table13[Recency],Table13[[#This Row],[Recency]])*5, 0)</f>
        <v>2</v>
      </c>
      <c r="AL1859" s="15">
        <f>ROUNDUP(_xlfn.PERCENTRANK.INC(Table13[Total Number of Purchases],Table13[[#This Row],[Total Number of Purchases]])*5,0)</f>
        <v>4</v>
      </c>
      <c r="AM1859" s="15">
        <f>ROUNDUP(_xlfn.PERCENTRANK.INC(Table13[Total Spend],Table13[[#This Row],[Total Spend]])*5,0)</f>
        <v>5</v>
      </c>
      <c r="AN1859" s="15" t="str">
        <f>Table13[[#This Row],[Recency Score]]&amp;Table13[[#This Row],[Frequency Score]]&amp;Table13[[#This Row],[Monetary Score]]</f>
        <v>245</v>
      </c>
      <c r="AO1859" s="15" t="str">
        <f>IF(AN1859="555","Champions",
IF(AND(LEFT(AN1859,1)="5", MID(AN1859,2,1)&gt;="3"),"Loyal Customers",
IF(MID(AN1859,2,1)="5","Frequent Buyers",
IF(RIGHT(AN1859,1)="5","Big Spenders",
IF(LEFT(AN1859,1)="4","Potential Loyalists",
IF(LEFT(AN1859,1)="3","Needs Attention",
IF(LEFT(AN1859,1)="2","About to Sleep",
IF(LEFT(AN1859,1)="1","Lost",
IF(LEFT(AN1859,1)&lt;="2","At Risk","Others")))))))))</f>
        <v>Big Spenders</v>
      </c>
    </row>
    <row r="1860" spans="1:41" x14ac:dyDescent="0.3">
      <c r="A1860">
        <v>590</v>
      </c>
      <c r="B1860">
        <v>1970</v>
      </c>
      <c r="C1860" t="s">
        <v>41</v>
      </c>
      <c r="D1860" t="s">
        <v>29</v>
      </c>
      <c r="E1860">
        <v>78579</v>
      </c>
      <c r="F1860">
        <v>0</v>
      </c>
      <c r="G1860">
        <v>0</v>
      </c>
      <c r="H1860" s="1">
        <v>41265</v>
      </c>
      <c r="I1860">
        <v>35</v>
      </c>
      <c r="J1860">
        <v>816</v>
      </c>
      <c r="K1860">
        <v>66</v>
      </c>
      <c r="L1860">
        <v>549</v>
      </c>
      <c r="M1860">
        <v>216</v>
      </c>
      <c r="N1860">
        <v>66</v>
      </c>
      <c r="O1860">
        <v>99</v>
      </c>
      <c r="P1860">
        <v>1</v>
      </c>
      <c r="Q1860">
        <v>5</v>
      </c>
      <c r="R1860">
        <v>6</v>
      </c>
      <c r="S1860">
        <v>4</v>
      </c>
      <c r="T1860">
        <v>3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v>0</v>
      </c>
      <c r="AB1860" t="s">
        <v>30</v>
      </c>
      <c r="AC1860" s="13">
        <f>SUM(Table13[[#This Row],[MntWines]:[MntGoldProds]])</f>
        <v>1812</v>
      </c>
      <c r="AD1860" s="13">
        <f>AVERAGE(Table13[[#This Row],[MntWines]:[MntGoldProds]])</f>
        <v>302</v>
      </c>
      <c r="AG1860">
        <f>SUM(Table13[[#This Row],[NumDealsPurchases]:[NumStorePurchases]])</f>
        <v>16</v>
      </c>
      <c r="AH1860" s="14">
        <f>44232-Table13[[#This Row],[Dt_Customer]]</f>
        <v>2967</v>
      </c>
      <c r="AJ1860" s="13">
        <f>Table13[[#This Row],[NumDealsPurchases]]/Table13[[#This Row],[Total Number of Purchases]]*100</f>
        <v>6.25</v>
      </c>
      <c r="AK1860">
        <f>6-ROUNDUP(_xlfn.PERCENTRANK.INC(Table13[Recency],Table13[[#This Row],[Recency]])*5, 0)</f>
        <v>4</v>
      </c>
      <c r="AL1860" s="15">
        <f>ROUNDUP(_xlfn.PERCENTRANK.INC(Table13[Total Number of Purchases],Table13[[#This Row],[Total Number of Purchases]])*5,0)</f>
        <v>3</v>
      </c>
      <c r="AM1860" s="15">
        <f>ROUNDUP(_xlfn.PERCENTRANK.INC(Table13[Total Spend],Table13[[#This Row],[Total Spend]])*5,0)</f>
        <v>5</v>
      </c>
      <c r="AN1860" s="15" t="str">
        <f>Table13[[#This Row],[Recency Score]]&amp;Table13[[#This Row],[Frequency Score]]&amp;Table13[[#This Row],[Monetary Score]]</f>
        <v>435</v>
      </c>
      <c r="AO1860" s="15" t="str">
        <f>IF(AN1860="555","Champions",
IF(AND(LEFT(AN1860,1)="5", MID(AN1860,2,1)&gt;="3"),"Loyal Customers",
IF(MID(AN1860,2,1)="5","Frequent Buyers",
IF(RIGHT(AN1860,1)="5","Big Spenders",
IF(LEFT(AN1860,1)="4","Potential Loyalists",
IF(LEFT(AN1860,1)="3","Needs Attention",
IF(LEFT(AN1860,1)="2","About to Sleep",
IF(LEFT(AN1860,1)="1","Lost",
IF(LEFT(AN1860,1)&lt;="2","At Risk","Others")))))))))</f>
        <v>Big Spenders</v>
      </c>
    </row>
    <row r="1861" spans="1:41" x14ac:dyDescent="0.3">
      <c r="A1861">
        <v>1544</v>
      </c>
      <c r="B1861">
        <v>1967</v>
      </c>
      <c r="C1861" t="s">
        <v>41</v>
      </c>
      <c r="D1861" t="s">
        <v>29</v>
      </c>
      <c r="E1861">
        <v>81380</v>
      </c>
      <c r="F1861">
        <v>0</v>
      </c>
      <c r="G1861">
        <v>0</v>
      </c>
      <c r="H1861" s="1">
        <v>41265</v>
      </c>
      <c r="I1861">
        <v>51</v>
      </c>
      <c r="J1861">
        <v>741</v>
      </c>
      <c r="K1861">
        <v>68</v>
      </c>
      <c r="L1861">
        <v>689</v>
      </c>
      <c r="M1861">
        <v>224</v>
      </c>
      <c r="N1861">
        <v>68</v>
      </c>
      <c r="O1861">
        <v>103</v>
      </c>
      <c r="P1861">
        <v>1</v>
      </c>
      <c r="Q1861">
        <v>4</v>
      </c>
      <c r="R1861">
        <v>2</v>
      </c>
      <c r="S1861">
        <v>10</v>
      </c>
      <c r="T1861">
        <v>2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t="s">
        <v>32</v>
      </c>
      <c r="AC1861" s="13">
        <f>SUM(Table13[[#This Row],[MntWines]:[MntGoldProds]])</f>
        <v>1893</v>
      </c>
      <c r="AD1861" s="13">
        <f>AVERAGE(Table13[[#This Row],[MntWines]:[MntGoldProds]])</f>
        <v>315.5</v>
      </c>
      <c r="AG1861">
        <f>SUM(Table13[[#This Row],[NumDealsPurchases]:[NumStorePurchases]])</f>
        <v>17</v>
      </c>
      <c r="AH1861" s="14">
        <f>44232-Table13[[#This Row],[Dt_Customer]]</f>
        <v>2967</v>
      </c>
      <c r="AJ1861" s="13">
        <f>Table13[[#This Row],[NumDealsPurchases]]/Table13[[#This Row],[Total Number of Purchases]]*100</f>
        <v>5.8823529411764701</v>
      </c>
      <c r="AK1861">
        <f>6-ROUNDUP(_xlfn.PERCENTRANK.INC(Table13[Recency],Table13[[#This Row],[Recency]])*5, 0)</f>
        <v>3</v>
      </c>
      <c r="AL1861" s="15">
        <f>ROUNDUP(_xlfn.PERCENTRANK.INC(Table13[Total Number of Purchases],Table13[[#This Row],[Total Number of Purchases]])*5,0)</f>
        <v>3</v>
      </c>
      <c r="AM1861" s="15">
        <f>ROUNDUP(_xlfn.PERCENTRANK.INC(Table13[Total Spend],Table13[[#This Row],[Total Spend]])*5,0)</f>
        <v>5</v>
      </c>
      <c r="AN1861" s="15" t="str">
        <f>Table13[[#This Row],[Recency Score]]&amp;Table13[[#This Row],[Frequency Score]]&amp;Table13[[#This Row],[Monetary Score]]</f>
        <v>335</v>
      </c>
      <c r="AO1861" s="15" t="str">
        <f>IF(AN1861="555","Champions",
IF(AND(LEFT(AN1861,1)="5", MID(AN1861,2,1)&gt;="3"),"Loyal Customers",
IF(MID(AN1861,2,1)="5","Frequent Buyers",
IF(RIGHT(AN1861,1)="5","Big Spenders",
IF(LEFT(AN1861,1)="4","Potential Loyalists",
IF(LEFT(AN1861,1)="3","Needs Attention",
IF(LEFT(AN1861,1)="2","About to Sleep",
IF(LEFT(AN1861,1)="1","Lost",
IF(LEFT(AN1861,1)&lt;="2","At Risk","Others")))))))))</f>
        <v>Big Spenders</v>
      </c>
    </row>
    <row r="1862" spans="1:41" x14ac:dyDescent="0.3">
      <c r="A1862">
        <v>7734</v>
      </c>
      <c r="B1862">
        <v>1993</v>
      </c>
      <c r="C1862" t="s">
        <v>28</v>
      </c>
      <c r="D1862" t="s">
        <v>48</v>
      </c>
      <c r="E1862">
        <v>79244</v>
      </c>
      <c r="F1862">
        <v>0</v>
      </c>
      <c r="G1862">
        <v>0</v>
      </c>
      <c r="H1862" s="1">
        <v>41262</v>
      </c>
      <c r="I1862">
        <v>58</v>
      </c>
      <c r="J1862">
        <v>471</v>
      </c>
      <c r="K1862">
        <v>102</v>
      </c>
      <c r="L1862">
        <v>125</v>
      </c>
      <c r="M1862">
        <v>212</v>
      </c>
      <c r="N1862">
        <v>61</v>
      </c>
      <c r="O1862">
        <v>245</v>
      </c>
      <c r="P1862">
        <v>1</v>
      </c>
      <c r="Q1862">
        <v>4</v>
      </c>
      <c r="R1862">
        <v>10</v>
      </c>
      <c r="S1862">
        <v>7</v>
      </c>
      <c r="T1862">
        <v>1</v>
      </c>
      <c r="U1862">
        <v>1</v>
      </c>
      <c r="V1862">
        <v>0</v>
      </c>
      <c r="W1862">
        <v>0</v>
      </c>
      <c r="X1862">
        <v>0</v>
      </c>
      <c r="Y1862">
        <v>1</v>
      </c>
      <c r="Z1862">
        <v>1</v>
      </c>
      <c r="AA1862">
        <v>0</v>
      </c>
      <c r="AB1862" t="s">
        <v>36</v>
      </c>
      <c r="AC1862" s="13">
        <f>SUM(Table13[[#This Row],[MntWines]:[MntGoldProds]])</f>
        <v>1216</v>
      </c>
      <c r="AD1862" s="13">
        <f>AVERAGE(Table13[[#This Row],[MntWines]:[MntGoldProds]])</f>
        <v>202.66666666666666</v>
      </c>
      <c r="AG1862">
        <f>SUM(Table13[[#This Row],[NumDealsPurchases]:[NumStorePurchases]])</f>
        <v>22</v>
      </c>
      <c r="AH1862" s="14">
        <f>44232-Table13[[#This Row],[Dt_Customer]]</f>
        <v>2970</v>
      </c>
      <c r="AJ1862" s="13">
        <f>Table13[[#This Row],[NumDealsPurchases]]/Table13[[#This Row],[Total Number of Purchases]]*100</f>
        <v>4.5454545454545459</v>
      </c>
      <c r="AK1862">
        <f>6-ROUNDUP(_xlfn.PERCENTRANK.INC(Table13[Recency],Table13[[#This Row],[Recency]])*5, 0)</f>
        <v>3</v>
      </c>
      <c r="AL1862" s="15">
        <f>ROUNDUP(_xlfn.PERCENTRANK.INC(Table13[Total Number of Purchases],Table13[[#This Row],[Total Number of Purchases]])*5,0)</f>
        <v>4</v>
      </c>
      <c r="AM1862" s="15">
        <f>ROUNDUP(_xlfn.PERCENTRANK.INC(Table13[Total Spend],Table13[[#This Row],[Total Spend]])*5,0)</f>
        <v>5</v>
      </c>
      <c r="AN1862" s="15" t="str">
        <f>Table13[[#This Row],[Recency Score]]&amp;Table13[[#This Row],[Frequency Score]]&amp;Table13[[#This Row],[Monetary Score]]</f>
        <v>345</v>
      </c>
      <c r="AO1862" s="15" t="str">
        <f>IF(AN1862="555","Champions",
IF(AND(LEFT(AN1862,1)="5", MID(AN1862,2,1)&gt;="3"),"Loyal Customers",
IF(MID(AN1862,2,1)="5","Frequent Buyers",
IF(RIGHT(AN1862,1)="5","Big Spenders",
IF(LEFT(AN1862,1)="4","Potential Loyalists",
IF(LEFT(AN1862,1)="3","Needs Attention",
IF(LEFT(AN1862,1)="2","About to Sleep",
IF(LEFT(AN1862,1)="1","Lost",
IF(LEFT(AN1862,1)&lt;="2","At Risk","Others")))))))))</f>
        <v>Big Spenders</v>
      </c>
    </row>
    <row r="1863" spans="1:41" x14ac:dyDescent="0.3">
      <c r="A1863">
        <v>8204</v>
      </c>
      <c r="B1863">
        <v>1971</v>
      </c>
      <c r="C1863" t="s">
        <v>38</v>
      </c>
      <c r="D1863" t="s">
        <v>33</v>
      </c>
      <c r="E1863">
        <v>78041</v>
      </c>
      <c r="F1863">
        <v>0</v>
      </c>
      <c r="G1863">
        <v>0</v>
      </c>
      <c r="H1863" s="1">
        <v>41259</v>
      </c>
      <c r="I1863">
        <v>93</v>
      </c>
      <c r="J1863">
        <v>482</v>
      </c>
      <c r="K1863">
        <v>35</v>
      </c>
      <c r="L1863">
        <v>553</v>
      </c>
      <c r="M1863">
        <v>72</v>
      </c>
      <c r="N1863">
        <v>160</v>
      </c>
      <c r="O1863">
        <v>17</v>
      </c>
      <c r="P1863">
        <v>1</v>
      </c>
      <c r="Q1863">
        <v>4</v>
      </c>
      <c r="R1863">
        <v>4</v>
      </c>
      <c r="S1863">
        <v>9</v>
      </c>
      <c r="T1863">
        <v>2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 t="s">
        <v>39</v>
      </c>
      <c r="AC1863" s="13">
        <f>SUM(Table13[[#This Row],[MntWines]:[MntGoldProds]])</f>
        <v>1319</v>
      </c>
      <c r="AD1863" s="13">
        <f>AVERAGE(Table13[[#This Row],[MntWines]:[MntGoldProds]])</f>
        <v>219.83333333333334</v>
      </c>
      <c r="AG1863">
        <f>SUM(Table13[[#This Row],[NumDealsPurchases]:[NumStorePurchases]])</f>
        <v>18</v>
      </c>
      <c r="AH1863" s="14">
        <f>44232-Table13[[#This Row],[Dt_Customer]]</f>
        <v>2973</v>
      </c>
      <c r="AJ1863" s="13">
        <f>Table13[[#This Row],[NumDealsPurchases]]/Table13[[#This Row],[Total Number of Purchases]]*100</f>
        <v>5.5555555555555554</v>
      </c>
      <c r="AK1863">
        <f>6-ROUNDUP(_xlfn.PERCENTRANK.INC(Table13[Recency],Table13[[#This Row],[Recency]])*5, 0)</f>
        <v>1</v>
      </c>
      <c r="AL1863" s="15">
        <f>ROUNDUP(_xlfn.PERCENTRANK.INC(Table13[Total Number of Purchases],Table13[[#This Row],[Total Number of Purchases]])*5,0)</f>
        <v>4</v>
      </c>
      <c r="AM1863" s="15">
        <f>ROUNDUP(_xlfn.PERCENTRANK.INC(Table13[Total Spend],Table13[[#This Row],[Total Spend]])*5,0)</f>
        <v>5</v>
      </c>
      <c r="AN1863" s="15" t="str">
        <f>Table13[[#This Row],[Recency Score]]&amp;Table13[[#This Row],[Frequency Score]]&amp;Table13[[#This Row],[Monetary Score]]</f>
        <v>145</v>
      </c>
      <c r="AO1863" s="15" t="str">
        <f>IF(AN1863="555","Champions",
IF(AND(LEFT(AN1863,1)="5", MID(AN1863,2,1)&gt;="3"),"Loyal Customers",
IF(MID(AN1863,2,1)="5","Frequent Buyers",
IF(RIGHT(AN1863,1)="5","Big Spenders",
IF(LEFT(AN1863,1)="4","Potential Loyalists",
IF(LEFT(AN1863,1)="3","Needs Attention",
IF(LEFT(AN1863,1)="2","About to Sleep",
IF(LEFT(AN1863,1)="1","Lost",
IF(LEFT(AN1863,1)&lt;="2","At Risk","Others")))))))))</f>
        <v>Big Spenders</v>
      </c>
    </row>
    <row r="1864" spans="1:41" hidden="1" x14ac:dyDescent="0.3">
      <c r="A1864">
        <v>1612</v>
      </c>
      <c r="B1864">
        <v>1981</v>
      </c>
      <c r="C1864" t="s">
        <v>37</v>
      </c>
      <c r="D1864" t="s">
        <v>31</v>
      </c>
      <c r="F1864">
        <v>1</v>
      </c>
      <c r="G1864">
        <v>0</v>
      </c>
      <c r="H1864" s="1">
        <v>41425</v>
      </c>
      <c r="I1864">
        <v>82</v>
      </c>
      <c r="J1864">
        <v>23</v>
      </c>
      <c r="K1864">
        <v>0</v>
      </c>
      <c r="L1864">
        <v>15</v>
      </c>
      <c r="M1864">
        <v>0</v>
      </c>
      <c r="N1864">
        <v>2</v>
      </c>
      <c r="O1864">
        <v>7</v>
      </c>
      <c r="P1864">
        <v>2</v>
      </c>
      <c r="Q1864">
        <v>3</v>
      </c>
      <c r="R1864">
        <v>0</v>
      </c>
      <c r="S1864">
        <v>3</v>
      </c>
      <c r="T1864">
        <v>6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 t="s">
        <v>36</v>
      </c>
      <c r="AC1864">
        <f>SUM(Table13[[#This Row],[MntWines]:[MntGoldProds]])</f>
        <v>47</v>
      </c>
      <c r="AD1864">
        <f>AVERAGE(Table13[[#This Row],[MntWines]:[MntGoldProds]])</f>
        <v>7.833333333333333</v>
      </c>
      <c r="AG1864">
        <f>SUM(Table13[[#This Row],[NumDealsPurchases]:[NumStorePurchases]])</f>
        <v>8</v>
      </c>
      <c r="AH1864" s="1">
        <f>44232-Table13[[#This Row],[Dt_Customer]]</f>
        <v>2807</v>
      </c>
      <c r="AJ1864">
        <f>Table13[[#This Row],[NumDealsPurchases]]/Table13[[#This Row],[Total Number of Purchases]]*100</f>
        <v>25</v>
      </c>
      <c r="AK1864">
        <f>6-ROUNDUP(_xlfn.PERCENTRANK.INC(Table13[Recency],Table13[[#This Row],[Recency]])*5, 0)</f>
        <v>1</v>
      </c>
      <c r="AL1864" s="15">
        <f>ROUNDUP(_xlfn.PERCENTRANK.INC(Table13[Total Number of Purchases],Table13[[#This Row],[Total Number of Purchases]])*5,0)</f>
        <v>2</v>
      </c>
      <c r="AM1864" s="15">
        <f>ROUNDUP(_xlfn.PERCENTRANK.INC(Table13[Total Spend],Table13[[#This Row],[Total Spend]])*5,0)</f>
        <v>1</v>
      </c>
      <c r="AN1864" s="15" t="str">
        <f>Table13[[#This Row],[Recency Score]]&amp;Table13[[#This Row],[Frequency Score]]&amp;Table13[[#This Row],[Monetary Score]]</f>
        <v>121</v>
      </c>
      <c r="AO1864" s="15" t="str">
        <f>IF(AN1864="555","Champions",
IF(AND(LEFT(AN1864,1)="5", MID(AN1864,2,1)&gt;="3"),"Loyal Customers",
IF(MID(AN1864,2,1)="5","Frequent Buyers",
IF(RIGHT(AN1864,1)="5","Big Spenders",
IF(LEFT(AN1864,1)="4","Potential Loyalists",
IF(LEFT(AN1864,1)="3","Needs Attention",
IF(LEFT(AN1864,1)="2","About to Sleep",
IF(LEFT(AN1864,1)="1","Lost",
IF(LEFT(AN1864,1)&lt;="2","At Risk","Others")))))))))</f>
        <v>Lost</v>
      </c>
    </row>
    <row r="1865" spans="1:41" x14ac:dyDescent="0.3">
      <c r="A1865">
        <v>7627</v>
      </c>
      <c r="B1865">
        <v>1975</v>
      </c>
      <c r="C1865" t="s">
        <v>41</v>
      </c>
      <c r="D1865" t="s">
        <v>33</v>
      </c>
      <c r="E1865">
        <v>92163</v>
      </c>
      <c r="F1865">
        <v>0</v>
      </c>
      <c r="G1865">
        <v>0</v>
      </c>
      <c r="H1865" s="1">
        <v>41255</v>
      </c>
      <c r="I1865">
        <v>25</v>
      </c>
      <c r="J1865">
        <v>817</v>
      </c>
      <c r="K1865">
        <v>183</v>
      </c>
      <c r="L1865">
        <v>797</v>
      </c>
      <c r="M1865">
        <v>106</v>
      </c>
      <c r="N1865">
        <v>163</v>
      </c>
      <c r="O1865">
        <v>20</v>
      </c>
      <c r="P1865">
        <v>0</v>
      </c>
      <c r="Q1865">
        <v>5</v>
      </c>
      <c r="R1865">
        <v>11</v>
      </c>
      <c r="S1865">
        <v>5</v>
      </c>
      <c r="T1865">
        <v>2</v>
      </c>
      <c r="U1865">
        <v>1</v>
      </c>
      <c r="V1865">
        <v>0</v>
      </c>
      <c r="W1865">
        <v>0</v>
      </c>
      <c r="X1865">
        <v>0</v>
      </c>
      <c r="Y1865">
        <v>1</v>
      </c>
      <c r="Z1865">
        <v>1</v>
      </c>
      <c r="AA1865">
        <v>0</v>
      </c>
      <c r="AB1865" t="s">
        <v>30</v>
      </c>
      <c r="AC1865" s="13">
        <f>SUM(Table13[[#This Row],[MntWines]:[MntGoldProds]])</f>
        <v>2086</v>
      </c>
      <c r="AD1865" s="13">
        <f>AVERAGE(Table13[[#This Row],[MntWines]:[MntGoldProds]])</f>
        <v>347.66666666666669</v>
      </c>
      <c r="AG1865">
        <f>SUM(Table13[[#This Row],[NumDealsPurchases]:[NumStorePurchases]])</f>
        <v>21</v>
      </c>
      <c r="AH1865" s="14">
        <f>44232-Table13[[#This Row],[Dt_Customer]]</f>
        <v>2977</v>
      </c>
      <c r="AJ1865" s="13">
        <f>Table13[[#This Row],[NumDealsPurchases]]/Table13[[#This Row],[Total Number of Purchases]]*100</f>
        <v>0</v>
      </c>
      <c r="AK1865">
        <f>6-ROUNDUP(_xlfn.PERCENTRANK.INC(Table13[Recency],Table13[[#This Row],[Recency]])*5, 0)</f>
        <v>4</v>
      </c>
      <c r="AL1865" s="15">
        <f>ROUNDUP(_xlfn.PERCENTRANK.INC(Table13[Total Number of Purchases],Table13[[#This Row],[Total Number of Purchases]])*5,0)</f>
        <v>4</v>
      </c>
      <c r="AM1865" s="15">
        <f>ROUNDUP(_xlfn.PERCENTRANK.INC(Table13[Total Spend],Table13[[#This Row],[Total Spend]])*5,0)</f>
        <v>5</v>
      </c>
      <c r="AN1865" s="15" t="str">
        <f>Table13[[#This Row],[Recency Score]]&amp;Table13[[#This Row],[Frequency Score]]&amp;Table13[[#This Row],[Monetary Score]]</f>
        <v>445</v>
      </c>
      <c r="AO1865" s="15" t="str">
        <f>IF(AN1865="555","Champions",
IF(AND(LEFT(AN1865,1)="5", MID(AN1865,2,1)&gt;="3"),"Loyal Customers",
IF(MID(AN1865,2,1)="5","Frequent Buyers",
IF(RIGHT(AN1865,1)="5","Big Spenders",
IF(LEFT(AN1865,1)="4","Potential Loyalists",
IF(LEFT(AN1865,1)="3","Needs Attention",
IF(LEFT(AN1865,1)="2","About to Sleep",
IF(LEFT(AN1865,1)="1","Lost",
IF(LEFT(AN1865,1)&lt;="2","At Risk","Others")))))))))</f>
        <v>Big Spenders</v>
      </c>
    </row>
    <row r="1866" spans="1:41" x14ac:dyDescent="0.3">
      <c r="A1866">
        <v>10479</v>
      </c>
      <c r="B1866">
        <v>1975</v>
      </c>
      <c r="C1866" t="s">
        <v>37</v>
      </c>
      <c r="D1866" t="s">
        <v>33</v>
      </c>
      <c r="E1866">
        <v>76618</v>
      </c>
      <c r="F1866">
        <v>0</v>
      </c>
      <c r="G1866">
        <v>0</v>
      </c>
      <c r="H1866" s="1">
        <v>41250</v>
      </c>
      <c r="I1866">
        <v>64</v>
      </c>
      <c r="J1866">
        <v>749</v>
      </c>
      <c r="K1866">
        <v>40</v>
      </c>
      <c r="L1866">
        <v>294</v>
      </c>
      <c r="M1866">
        <v>121</v>
      </c>
      <c r="N1866">
        <v>160</v>
      </c>
      <c r="O1866">
        <v>147</v>
      </c>
      <c r="P1866">
        <v>1</v>
      </c>
      <c r="Q1866">
        <v>3</v>
      </c>
      <c r="R1866">
        <v>2</v>
      </c>
      <c r="S1866">
        <v>5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 t="s">
        <v>36</v>
      </c>
      <c r="AC1866" s="13">
        <f>SUM(Table13[[#This Row],[MntWines]:[MntGoldProds]])</f>
        <v>1511</v>
      </c>
      <c r="AD1866" s="13">
        <f>AVERAGE(Table13[[#This Row],[MntWines]:[MntGoldProds]])</f>
        <v>251.83333333333334</v>
      </c>
      <c r="AG1866">
        <f>SUM(Table13[[#This Row],[NumDealsPurchases]:[NumStorePurchases]])</f>
        <v>11</v>
      </c>
      <c r="AH1866" s="14">
        <f>44232-Table13[[#This Row],[Dt_Customer]]</f>
        <v>2982</v>
      </c>
      <c r="AJ1866" s="13">
        <f>Table13[[#This Row],[NumDealsPurchases]]/Table13[[#This Row],[Total Number of Purchases]]*100</f>
        <v>9.0909090909090917</v>
      </c>
      <c r="AK1866">
        <f>6-ROUNDUP(_xlfn.PERCENTRANK.INC(Table13[Recency],Table13[[#This Row],[Recency]])*5, 0)</f>
        <v>2</v>
      </c>
      <c r="AL1866" s="15">
        <f>ROUNDUP(_xlfn.PERCENTRANK.INC(Table13[Total Number of Purchases],Table13[[#This Row],[Total Number of Purchases]])*5,0)</f>
        <v>2</v>
      </c>
      <c r="AM1866" s="15">
        <f>ROUNDUP(_xlfn.PERCENTRANK.INC(Table13[Total Spend],Table13[[#This Row],[Total Spend]])*5,0)</f>
        <v>5</v>
      </c>
      <c r="AN1866" s="15" t="str">
        <f>Table13[[#This Row],[Recency Score]]&amp;Table13[[#This Row],[Frequency Score]]&amp;Table13[[#This Row],[Monetary Score]]</f>
        <v>225</v>
      </c>
      <c r="AO1866" s="15" t="str">
        <f>IF(AN1866="555","Champions",
IF(AND(LEFT(AN1866,1)="5", MID(AN1866,2,1)&gt;="3"),"Loyal Customers",
IF(MID(AN1866,2,1)="5","Frequent Buyers",
IF(RIGHT(AN1866,1)="5","Big Spenders",
IF(LEFT(AN1866,1)="4","Potential Loyalists",
IF(LEFT(AN1866,1)="3","Needs Attention",
IF(LEFT(AN1866,1)="2","About to Sleep",
IF(LEFT(AN1866,1)="1","Lost",
IF(LEFT(AN1866,1)&lt;="2","At Risk","Others")))))))))</f>
        <v>Big Spenders</v>
      </c>
    </row>
    <row r="1867" spans="1:41" x14ac:dyDescent="0.3">
      <c r="A1867">
        <v>10619</v>
      </c>
      <c r="B1867">
        <v>1994</v>
      </c>
      <c r="C1867" t="s">
        <v>28</v>
      </c>
      <c r="D1867" t="s">
        <v>31</v>
      </c>
      <c r="E1867">
        <v>95529</v>
      </c>
      <c r="F1867">
        <v>0</v>
      </c>
      <c r="G1867">
        <v>0</v>
      </c>
      <c r="H1867" s="1">
        <v>41246</v>
      </c>
      <c r="I1867">
        <v>29</v>
      </c>
      <c r="J1867">
        <v>770</v>
      </c>
      <c r="K1867">
        <v>29</v>
      </c>
      <c r="L1867">
        <v>890</v>
      </c>
      <c r="M1867">
        <v>250</v>
      </c>
      <c r="N1867">
        <v>27</v>
      </c>
      <c r="O1867">
        <v>24</v>
      </c>
      <c r="P1867">
        <v>1</v>
      </c>
      <c r="Q1867">
        <v>7</v>
      </c>
      <c r="R1867">
        <v>3</v>
      </c>
      <c r="S1867">
        <v>7</v>
      </c>
      <c r="T1867">
        <v>3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>
        <v>0</v>
      </c>
      <c r="AB1867" t="s">
        <v>43</v>
      </c>
      <c r="AC1867" s="13">
        <f>SUM(Table13[[#This Row],[MntWines]:[MntGoldProds]])</f>
        <v>1990</v>
      </c>
      <c r="AD1867" s="13">
        <f>AVERAGE(Table13[[#This Row],[MntWines]:[MntGoldProds]])</f>
        <v>331.66666666666669</v>
      </c>
      <c r="AG1867">
        <f>SUM(Table13[[#This Row],[NumDealsPurchases]:[NumStorePurchases]])</f>
        <v>18</v>
      </c>
      <c r="AH1867" s="14">
        <f>44232-Table13[[#This Row],[Dt_Customer]]</f>
        <v>2986</v>
      </c>
      <c r="AJ1867" s="13">
        <f>Table13[[#This Row],[NumDealsPurchases]]/Table13[[#This Row],[Total Number of Purchases]]*100</f>
        <v>5.5555555555555554</v>
      </c>
      <c r="AK1867">
        <f>6-ROUNDUP(_xlfn.PERCENTRANK.INC(Table13[Recency],Table13[[#This Row],[Recency]])*5, 0)</f>
        <v>4</v>
      </c>
      <c r="AL1867" s="15">
        <f>ROUNDUP(_xlfn.PERCENTRANK.INC(Table13[Total Number of Purchases],Table13[[#This Row],[Total Number of Purchases]])*5,0)</f>
        <v>4</v>
      </c>
      <c r="AM1867" s="15">
        <f>ROUNDUP(_xlfn.PERCENTRANK.INC(Table13[Total Spend],Table13[[#This Row],[Total Spend]])*5,0)</f>
        <v>5</v>
      </c>
      <c r="AN1867" s="15" t="str">
        <f>Table13[[#This Row],[Recency Score]]&amp;Table13[[#This Row],[Frequency Score]]&amp;Table13[[#This Row],[Monetary Score]]</f>
        <v>445</v>
      </c>
      <c r="AO1867" s="15" t="str">
        <f>IF(AN1867="555","Champions",
IF(AND(LEFT(AN1867,1)="5", MID(AN1867,2,1)&gt;="3"),"Loyal Customers",
IF(MID(AN1867,2,1)="5","Frequent Buyers",
IF(RIGHT(AN1867,1)="5","Big Spenders",
IF(LEFT(AN1867,1)="4","Potential Loyalists",
IF(LEFT(AN1867,1)="3","Needs Attention",
IF(LEFT(AN1867,1)="2","About to Sleep",
IF(LEFT(AN1867,1)="1","Lost",
IF(LEFT(AN1867,1)&lt;="2","At Risk","Others")))))))))</f>
        <v>Big Spenders</v>
      </c>
    </row>
    <row r="1868" spans="1:41" hidden="1" x14ac:dyDescent="0.3">
      <c r="A1868">
        <v>5079</v>
      </c>
      <c r="B1868">
        <v>1971</v>
      </c>
      <c r="C1868" t="s">
        <v>28</v>
      </c>
      <c r="D1868" t="s">
        <v>33</v>
      </c>
      <c r="F1868">
        <v>1</v>
      </c>
      <c r="G1868">
        <v>1</v>
      </c>
      <c r="H1868" s="1">
        <v>41336</v>
      </c>
      <c r="I1868">
        <v>82</v>
      </c>
      <c r="J1868">
        <v>71</v>
      </c>
      <c r="K1868">
        <v>1</v>
      </c>
      <c r="L1868">
        <v>16</v>
      </c>
      <c r="M1868">
        <v>0</v>
      </c>
      <c r="N1868">
        <v>0</v>
      </c>
      <c r="O1868">
        <v>9</v>
      </c>
      <c r="P1868">
        <v>4</v>
      </c>
      <c r="Q1868">
        <v>2</v>
      </c>
      <c r="R1868">
        <v>1</v>
      </c>
      <c r="S1868">
        <v>3</v>
      </c>
      <c r="T1868">
        <v>8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 t="s">
        <v>36</v>
      </c>
      <c r="AC1868">
        <f>SUM(Table13[[#This Row],[MntWines]:[MntGoldProds]])</f>
        <v>97</v>
      </c>
      <c r="AD1868">
        <f>AVERAGE(Table13[[#This Row],[MntWines]:[MntGoldProds]])</f>
        <v>16.166666666666668</v>
      </c>
      <c r="AG1868">
        <f>SUM(Table13[[#This Row],[NumDealsPurchases]:[NumStorePurchases]])</f>
        <v>10</v>
      </c>
      <c r="AH1868" s="1">
        <f>44232-Table13[[#This Row],[Dt_Customer]]</f>
        <v>2896</v>
      </c>
      <c r="AJ1868">
        <f>Table13[[#This Row],[NumDealsPurchases]]/Table13[[#This Row],[Total Number of Purchases]]*100</f>
        <v>40</v>
      </c>
      <c r="AK1868">
        <f>6-ROUNDUP(_xlfn.PERCENTRANK.INC(Table13[Recency],Table13[[#This Row],[Recency]])*5, 0)</f>
        <v>1</v>
      </c>
      <c r="AL1868" s="15">
        <f>ROUNDUP(_xlfn.PERCENTRANK.INC(Table13[Total Number of Purchases],Table13[[#This Row],[Total Number of Purchases]])*5,0)</f>
        <v>2</v>
      </c>
      <c r="AM1868" s="15">
        <f>ROUNDUP(_xlfn.PERCENTRANK.INC(Table13[Total Spend],Table13[[#This Row],[Total Spend]])*5,0)</f>
        <v>2</v>
      </c>
      <c r="AN1868" s="15" t="str">
        <f>Table13[[#This Row],[Recency Score]]&amp;Table13[[#This Row],[Frequency Score]]&amp;Table13[[#This Row],[Monetary Score]]</f>
        <v>122</v>
      </c>
      <c r="AO1868" s="15" t="str">
        <f>IF(AN1868="555","Champions",
IF(AND(LEFT(AN1868,1)="5", MID(AN1868,2,1)&gt;="3"),"Loyal Customers",
IF(MID(AN1868,2,1)="5","Frequent Buyers",
IF(RIGHT(AN1868,1)="5","Big Spenders",
IF(LEFT(AN1868,1)="4","Potential Loyalists",
IF(LEFT(AN1868,1)="3","Needs Attention",
IF(LEFT(AN1868,1)="2","About to Sleep",
IF(LEFT(AN1868,1)="1","Lost",
IF(LEFT(AN1868,1)&lt;="2","At Risk","Others")))))))))</f>
        <v>Lost</v>
      </c>
    </row>
    <row r="1869" spans="1:41" x14ac:dyDescent="0.3">
      <c r="A1869">
        <v>3422</v>
      </c>
      <c r="B1869">
        <v>1975</v>
      </c>
      <c r="C1869" t="s">
        <v>28</v>
      </c>
      <c r="D1869" t="s">
        <v>33</v>
      </c>
      <c r="E1869">
        <v>76068</v>
      </c>
      <c r="F1869">
        <v>0</v>
      </c>
      <c r="G1869">
        <v>1</v>
      </c>
      <c r="H1869" s="1">
        <v>41242</v>
      </c>
      <c r="I1869">
        <v>67</v>
      </c>
      <c r="J1869">
        <v>1115</v>
      </c>
      <c r="K1869">
        <v>12</v>
      </c>
      <c r="L1869">
        <v>128</v>
      </c>
      <c r="M1869">
        <v>33</v>
      </c>
      <c r="N1869">
        <v>12</v>
      </c>
      <c r="O1869">
        <v>76</v>
      </c>
      <c r="P1869">
        <v>1</v>
      </c>
      <c r="Q1869">
        <v>2</v>
      </c>
      <c r="R1869">
        <v>3</v>
      </c>
      <c r="S1869">
        <v>4</v>
      </c>
      <c r="T1869">
        <v>6</v>
      </c>
      <c r="U1869">
        <v>0</v>
      </c>
      <c r="V1869">
        <v>1</v>
      </c>
      <c r="W1869">
        <v>0</v>
      </c>
      <c r="X1869">
        <v>1</v>
      </c>
      <c r="Y1869">
        <v>0</v>
      </c>
      <c r="Z1869">
        <v>0</v>
      </c>
      <c r="AA1869">
        <v>0</v>
      </c>
      <c r="AB1869" t="s">
        <v>39</v>
      </c>
      <c r="AC1869" s="13">
        <f>SUM(Table13[[#This Row],[MntWines]:[MntGoldProds]])</f>
        <v>1376</v>
      </c>
      <c r="AD1869" s="13">
        <f>AVERAGE(Table13[[#This Row],[MntWines]:[MntGoldProds]])</f>
        <v>229.33333333333334</v>
      </c>
      <c r="AG1869">
        <f>SUM(Table13[[#This Row],[NumDealsPurchases]:[NumStorePurchases]])</f>
        <v>10</v>
      </c>
      <c r="AH1869" s="14">
        <f>44232-Table13[[#This Row],[Dt_Customer]]</f>
        <v>2990</v>
      </c>
      <c r="AJ1869" s="13">
        <f>Table13[[#This Row],[NumDealsPurchases]]/Table13[[#This Row],[Total Number of Purchases]]*100</f>
        <v>10</v>
      </c>
      <c r="AK1869">
        <f>6-ROUNDUP(_xlfn.PERCENTRANK.INC(Table13[Recency],Table13[[#This Row],[Recency]])*5, 0)</f>
        <v>2</v>
      </c>
      <c r="AL1869" s="15">
        <f>ROUNDUP(_xlfn.PERCENTRANK.INC(Table13[Total Number of Purchases],Table13[[#This Row],[Total Number of Purchases]])*5,0)</f>
        <v>2</v>
      </c>
      <c r="AM1869" s="15">
        <f>ROUNDUP(_xlfn.PERCENTRANK.INC(Table13[Total Spend],Table13[[#This Row],[Total Spend]])*5,0)</f>
        <v>5</v>
      </c>
      <c r="AN1869" s="15" t="str">
        <f>Table13[[#This Row],[Recency Score]]&amp;Table13[[#This Row],[Frequency Score]]&amp;Table13[[#This Row],[Monetary Score]]</f>
        <v>225</v>
      </c>
      <c r="AO1869" s="15" t="str">
        <f>IF(AN1869="555","Champions",
IF(AND(LEFT(AN1869,1)="5", MID(AN1869,2,1)&gt;="3"),"Loyal Customers",
IF(MID(AN1869,2,1)="5","Frequent Buyers",
IF(RIGHT(AN1869,1)="5","Big Spenders",
IF(LEFT(AN1869,1)="4","Potential Loyalists",
IF(LEFT(AN1869,1)="3","Needs Attention",
IF(LEFT(AN1869,1)="2","About to Sleep",
IF(LEFT(AN1869,1)="1","Lost",
IF(LEFT(AN1869,1)&lt;="2","At Risk","Others")))))))))</f>
        <v>Big Spenders</v>
      </c>
    </row>
    <row r="1870" spans="1:41" x14ac:dyDescent="0.3">
      <c r="A1870">
        <v>528</v>
      </c>
      <c r="B1870">
        <v>1978</v>
      </c>
      <c r="C1870" t="s">
        <v>28</v>
      </c>
      <c r="D1870" t="s">
        <v>33</v>
      </c>
      <c r="E1870">
        <v>65819</v>
      </c>
      <c r="F1870">
        <v>0</v>
      </c>
      <c r="G1870">
        <v>0</v>
      </c>
      <c r="H1870" s="1">
        <v>41242</v>
      </c>
      <c r="I1870">
        <v>99</v>
      </c>
      <c r="J1870">
        <v>267</v>
      </c>
      <c r="K1870">
        <v>38</v>
      </c>
      <c r="L1870">
        <v>701</v>
      </c>
      <c r="M1870">
        <v>149</v>
      </c>
      <c r="N1870">
        <v>165</v>
      </c>
      <c r="O1870">
        <v>63</v>
      </c>
      <c r="P1870">
        <v>1</v>
      </c>
      <c r="Q1870">
        <v>5</v>
      </c>
      <c r="R1870">
        <v>4</v>
      </c>
      <c r="S1870">
        <v>10</v>
      </c>
      <c r="T1870">
        <v>3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 t="s">
        <v>40</v>
      </c>
      <c r="AC1870" s="13">
        <f>SUM(Table13[[#This Row],[MntWines]:[MntGoldProds]])</f>
        <v>1383</v>
      </c>
      <c r="AD1870" s="13">
        <f>AVERAGE(Table13[[#This Row],[MntWines]:[MntGoldProds]])</f>
        <v>230.5</v>
      </c>
      <c r="AG1870">
        <f>SUM(Table13[[#This Row],[NumDealsPurchases]:[NumStorePurchases]])</f>
        <v>20</v>
      </c>
      <c r="AH1870" s="14">
        <f>44232-Table13[[#This Row],[Dt_Customer]]</f>
        <v>2990</v>
      </c>
      <c r="AJ1870" s="13">
        <f>Table13[[#This Row],[NumDealsPurchases]]/Table13[[#This Row],[Total Number of Purchases]]*100</f>
        <v>5</v>
      </c>
      <c r="AK1870">
        <f>6-ROUNDUP(_xlfn.PERCENTRANK.INC(Table13[Recency],Table13[[#This Row],[Recency]])*5, 0)</f>
        <v>1</v>
      </c>
      <c r="AL1870" s="15">
        <f>ROUNDUP(_xlfn.PERCENTRANK.INC(Table13[Total Number of Purchases],Table13[[#This Row],[Total Number of Purchases]])*5,0)</f>
        <v>4</v>
      </c>
      <c r="AM1870" s="15">
        <f>ROUNDUP(_xlfn.PERCENTRANK.INC(Table13[Total Spend],Table13[[#This Row],[Total Spend]])*5,0)</f>
        <v>5</v>
      </c>
      <c r="AN1870" s="15" t="str">
        <f>Table13[[#This Row],[Recency Score]]&amp;Table13[[#This Row],[Frequency Score]]&amp;Table13[[#This Row],[Monetary Score]]</f>
        <v>145</v>
      </c>
      <c r="AO1870" s="15" t="str">
        <f>IF(AN1870="555","Champions",
IF(AND(LEFT(AN1870,1)="5", MID(AN1870,2,1)&gt;="3"),"Loyal Customers",
IF(MID(AN1870,2,1)="5","Frequent Buyers",
IF(RIGHT(AN1870,1)="5","Big Spenders",
IF(LEFT(AN1870,1)="4","Potential Loyalists",
IF(LEFT(AN1870,1)="3","Needs Attention",
IF(LEFT(AN1870,1)="2","About to Sleep",
IF(LEFT(AN1870,1)="1","Lost",
IF(LEFT(AN1870,1)&lt;="2","At Risk","Others")))))))))</f>
        <v>Big Spenders</v>
      </c>
    </row>
    <row r="1871" spans="1:41" x14ac:dyDescent="0.3">
      <c r="A1871">
        <v>4507</v>
      </c>
      <c r="B1871">
        <v>1952</v>
      </c>
      <c r="C1871" t="s">
        <v>28</v>
      </c>
      <c r="D1871" t="s">
        <v>31</v>
      </c>
      <c r="E1871">
        <v>72228</v>
      </c>
      <c r="F1871">
        <v>0</v>
      </c>
      <c r="G1871">
        <v>0</v>
      </c>
      <c r="H1871" s="1">
        <v>41240</v>
      </c>
      <c r="I1871">
        <v>87</v>
      </c>
      <c r="J1871">
        <v>631</v>
      </c>
      <c r="K1871">
        <v>28</v>
      </c>
      <c r="L1871">
        <v>491</v>
      </c>
      <c r="M1871">
        <v>30</v>
      </c>
      <c r="N1871">
        <v>14</v>
      </c>
      <c r="O1871">
        <v>56</v>
      </c>
      <c r="P1871">
        <v>1</v>
      </c>
      <c r="Q1871">
        <v>6</v>
      </c>
      <c r="R1871">
        <v>7</v>
      </c>
      <c r="S1871">
        <v>8</v>
      </c>
      <c r="T1871">
        <v>3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 t="s">
        <v>30</v>
      </c>
      <c r="AC1871" s="13">
        <f>SUM(Table13[[#This Row],[MntWines]:[MntGoldProds]])</f>
        <v>1250</v>
      </c>
      <c r="AD1871" s="13">
        <f>AVERAGE(Table13[[#This Row],[MntWines]:[MntGoldProds]])</f>
        <v>208.33333333333334</v>
      </c>
      <c r="AG1871">
        <f>SUM(Table13[[#This Row],[NumDealsPurchases]:[NumStorePurchases]])</f>
        <v>22</v>
      </c>
      <c r="AH1871" s="14">
        <f>44232-Table13[[#This Row],[Dt_Customer]]</f>
        <v>2992</v>
      </c>
      <c r="AJ1871" s="13">
        <f>Table13[[#This Row],[NumDealsPurchases]]/Table13[[#This Row],[Total Number of Purchases]]*100</f>
        <v>4.5454545454545459</v>
      </c>
      <c r="AK1871">
        <f>6-ROUNDUP(_xlfn.PERCENTRANK.INC(Table13[Recency],Table13[[#This Row],[Recency]])*5, 0)</f>
        <v>1</v>
      </c>
      <c r="AL1871" s="15">
        <f>ROUNDUP(_xlfn.PERCENTRANK.INC(Table13[Total Number of Purchases],Table13[[#This Row],[Total Number of Purchases]])*5,0)</f>
        <v>4</v>
      </c>
      <c r="AM1871" s="15">
        <f>ROUNDUP(_xlfn.PERCENTRANK.INC(Table13[Total Spend],Table13[[#This Row],[Total Spend]])*5,0)</f>
        <v>5</v>
      </c>
      <c r="AN1871" s="15" t="str">
        <f>Table13[[#This Row],[Recency Score]]&amp;Table13[[#This Row],[Frequency Score]]&amp;Table13[[#This Row],[Monetary Score]]</f>
        <v>145</v>
      </c>
      <c r="AO1871" s="15" t="str">
        <f>IF(AN1871="555","Champions",
IF(AND(LEFT(AN1871,1)="5", MID(AN1871,2,1)&gt;="3"),"Loyal Customers",
IF(MID(AN1871,2,1)="5","Frequent Buyers",
IF(RIGHT(AN1871,1)="5","Big Spenders",
IF(LEFT(AN1871,1)="4","Potential Loyalists",
IF(LEFT(AN1871,1)="3","Needs Attention",
IF(LEFT(AN1871,1)="2","About to Sleep",
IF(LEFT(AN1871,1)="1","Lost",
IF(LEFT(AN1871,1)&lt;="2","At Risk","Others")))))))))</f>
        <v>Big Spenders</v>
      </c>
    </row>
    <row r="1872" spans="1:41" x14ac:dyDescent="0.3">
      <c r="A1872">
        <v>9707</v>
      </c>
      <c r="B1872">
        <v>1969</v>
      </c>
      <c r="C1872" t="s">
        <v>37</v>
      </c>
      <c r="D1872" t="s">
        <v>33</v>
      </c>
      <c r="E1872">
        <v>55212</v>
      </c>
      <c r="F1872">
        <v>0</v>
      </c>
      <c r="G1872">
        <v>1</v>
      </c>
      <c r="H1872" s="1">
        <v>41236</v>
      </c>
      <c r="I1872">
        <v>65</v>
      </c>
      <c r="J1872">
        <v>1103</v>
      </c>
      <c r="K1872">
        <v>0</v>
      </c>
      <c r="L1872">
        <v>45</v>
      </c>
      <c r="M1872">
        <v>0</v>
      </c>
      <c r="N1872">
        <v>0</v>
      </c>
      <c r="O1872">
        <v>34</v>
      </c>
      <c r="P1872">
        <v>3</v>
      </c>
      <c r="Q1872">
        <v>4</v>
      </c>
      <c r="R1872">
        <v>2</v>
      </c>
      <c r="S1872">
        <v>11</v>
      </c>
      <c r="T1872">
        <v>8</v>
      </c>
      <c r="U1872">
        <v>0</v>
      </c>
      <c r="V1872">
        <v>1</v>
      </c>
      <c r="W1872">
        <v>0</v>
      </c>
      <c r="X1872">
        <v>1</v>
      </c>
      <c r="Y1872">
        <v>0</v>
      </c>
      <c r="Z1872">
        <v>0</v>
      </c>
      <c r="AA1872">
        <v>0</v>
      </c>
      <c r="AB1872" t="s">
        <v>30</v>
      </c>
      <c r="AC1872" s="13">
        <f>SUM(Table13[[#This Row],[MntWines]:[MntGoldProds]])</f>
        <v>1182</v>
      </c>
      <c r="AD1872" s="13">
        <f>AVERAGE(Table13[[#This Row],[MntWines]:[MntGoldProds]])</f>
        <v>197</v>
      </c>
      <c r="AG1872">
        <f>SUM(Table13[[#This Row],[NumDealsPurchases]:[NumStorePurchases]])</f>
        <v>20</v>
      </c>
      <c r="AH1872" s="14">
        <f>44232-Table13[[#This Row],[Dt_Customer]]</f>
        <v>2996</v>
      </c>
      <c r="AJ1872" s="13">
        <f>Table13[[#This Row],[NumDealsPurchases]]/Table13[[#This Row],[Total Number of Purchases]]*100</f>
        <v>15</v>
      </c>
      <c r="AK1872">
        <f>6-ROUNDUP(_xlfn.PERCENTRANK.INC(Table13[Recency],Table13[[#This Row],[Recency]])*5, 0)</f>
        <v>2</v>
      </c>
      <c r="AL1872" s="15">
        <f>ROUNDUP(_xlfn.PERCENTRANK.INC(Table13[Total Number of Purchases],Table13[[#This Row],[Total Number of Purchases]])*5,0)</f>
        <v>4</v>
      </c>
      <c r="AM1872" s="15">
        <f>ROUNDUP(_xlfn.PERCENTRANK.INC(Table13[Total Spend],Table13[[#This Row],[Total Spend]])*5,0)</f>
        <v>5</v>
      </c>
      <c r="AN1872" s="15" t="str">
        <f>Table13[[#This Row],[Recency Score]]&amp;Table13[[#This Row],[Frequency Score]]&amp;Table13[[#This Row],[Monetary Score]]</f>
        <v>245</v>
      </c>
      <c r="AO1872" s="15" t="str">
        <f>IF(AN1872="555","Champions",
IF(AND(LEFT(AN1872,1)="5", MID(AN1872,2,1)&gt;="3"),"Loyal Customers",
IF(MID(AN1872,2,1)="5","Frequent Buyers",
IF(RIGHT(AN1872,1)="5","Big Spenders",
IF(LEFT(AN1872,1)="4","Potential Loyalists",
IF(LEFT(AN1872,1)="3","Needs Attention",
IF(LEFT(AN1872,1)="2","About to Sleep",
IF(LEFT(AN1872,1)="1","Lost",
IF(LEFT(AN1872,1)&lt;="2","At Risk","Others")))))))))</f>
        <v>Big Spenders</v>
      </c>
    </row>
    <row r="1873" spans="1:41" x14ac:dyDescent="0.3">
      <c r="A1873">
        <v>10872</v>
      </c>
      <c r="B1873">
        <v>1969</v>
      </c>
      <c r="C1873" t="s">
        <v>37</v>
      </c>
      <c r="D1873" t="s">
        <v>33</v>
      </c>
      <c r="E1873">
        <v>55212</v>
      </c>
      <c r="F1873">
        <v>0</v>
      </c>
      <c r="G1873">
        <v>1</v>
      </c>
      <c r="H1873" s="1">
        <v>41236</v>
      </c>
      <c r="I1873">
        <v>65</v>
      </c>
      <c r="J1873">
        <v>1103</v>
      </c>
      <c r="K1873">
        <v>0</v>
      </c>
      <c r="L1873">
        <v>45</v>
      </c>
      <c r="M1873">
        <v>0</v>
      </c>
      <c r="N1873">
        <v>0</v>
      </c>
      <c r="O1873">
        <v>34</v>
      </c>
      <c r="P1873">
        <v>3</v>
      </c>
      <c r="Q1873">
        <v>4</v>
      </c>
      <c r="R1873">
        <v>2</v>
      </c>
      <c r="S1873">
        <v>11</v>
      </c>
      <c r="T1873">
        <v>8</v>
      </c>
      <c r="U1873">
        <v>0</v>
      </c>
      <c r="V1873">
        <v>1</v>
      </c>
      <c r="W1873">
        <v>0</v>
      </c>
      <c r="X1873">
        <v>1</v>
      </c>
      <c r="Y1873">
        <v>0</v>
      </c>
      <c r="Z1873">
        <v>0</v>
      </c>
      <c r="AA1873">
        <v>0</v>
      </c>
      <c r="AB1873" t="s">
        <v>30</v>
      </c>
      <c r="AC1873" s="13">
        <f>SUM(Table13[[#This Row],[MntWines]:[MntGoldProds]])</f>
        <v>1182</v>
      </c>
      <c r="AD1873" s="13">
        <f>AVERAGE(Table13[[#This Row],[MntWines]:[MntGoldProds]])</f>
        <v>197</v>
      </c>
      <c r="AG1873">
        <f>SUM(Table13[[#This Row],[NumDealsPurchases]:[NumStorePurchases]])</f>
        <v>20</v>
      </c>
      <c r="AH1873" s="14">
        <f>44232-Table13[[#This Row],[Dt_Customer]]</f>
        <v>2996</v>
      </c>
      <c r="AJ1873" s="13">
        <f>Table13[[#This Row],[NumDealsPurchases]]/Table13[[#This Row],[Total Number of Purchases]]*100</f>
        <v>15</v>
      </c>
      <c r="AK1873">
        <f>6-ROUNDUP(_xlfn.PERCENTRANK.INC(Table13[Recency],Table13[[#This Row],[Recency]])*5, 0)</f>
        <v>2</v>
      </c>
      <c r="AL1873" s="15">
        <f>ROUNDUP(_xlfn.PERCENTRANK.INC(Table13[Total Number of Purchases],Table13[[#This Row],[Total Number of Purchases]])*5,0)</f>
        <v>4</v>
      </c>
      <c r="AM1873" s="15">
        <f>ROUNDUP(_xlfn.PERCENTRANK.INC(Table13[Total Spend],Table13[[#This Row],[Total Spend]])*5,0)</f>
        <v>5</v>
      </c>
      <c r="AN1873" s="15" t="str">
        <f>Table13[[#This Row],[Recency Score]]&amp;Table13[[#This Row],[Frequency Score]]&amp;Table13[[#This Row],[Monetary Score]]</f>
        <v>245</v>
      </c>
      <c r="AO1873" s="15" t="str">
        <f>IF(AN1873="555","Champions",
IF(AND(LEFT(AN1873,1)="5", MID(AN1873,2,1)&gt;="3"),"Loyal Customers",
IF(MID(AN1873,2,1)="5","Frequent Buyers",
IF(RIGHT(AN1873,1)="5","Big Spenders",
IF(LEFT(AN1873,1)="4","Potential Loyalists",
IF(LEFT(AN1873,1)="3","Needs Attention",
IF(LEFT(AN1873,1)="2","About to Sleep",
IF(LEFT(AN1873,1)="1","Lost",
IF(LEFT(AN1873,1)&lt;="2","At Risk","Others")))))))))</f>
        <v>Big Spenders</v>
      </c>
    </row>
    <row r="1874" spans="1:41" x14ac:dyDescent="0.3">
      <c r="A1874">
        <v>5955</v>
      </c>
      <c r="B1874">
        <v>1962</v>
      </c>
      <c r="C1874" t="s">
        <v>28</v>
      </c>
      <c r="D1874" t="s">
        <v>35</v>
      </c>
      <c r="E1874">
        <v>72025</v>
      </c>
      <c r="F1874">
        <v>0</v>
      </c>
      <c r="G1874">
        <v>0</v>
      </c>
      <c r="H1874" s="1">
        <v>41230</v>
      </c>
      <c r="I1874">
        <v>27</v>
      </c>
      <c r="J1874">
        <v>833</v>
      </c>
      <c r="K1874">
        <v>33</v>
      </c>
      <c r="L1874">
        <v>549</v>
      </c>
      <c r="M1874">
        <v>151</v>
      </c>
      <c r="N1874">
        <v>133</v>
      </c>
      <c r="O1874">
        <v>233</v>
      </c>
      <c r="P1874">
        <v>1</v>
      </c>
      <c r="Q1874">
        <v>4</v>
      </c>
      <c r="R1874">
        <v>3</v>
      </c>
      <c r="S1874">
        <v>8</v>
      </c>
      <c r="T1874">
        <v>3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 t="s">
        <v>30</v>
      </c>
      <c r="AC1874" s="13">
        <f>SUM(Table13[[#This Row],[MntWines]:[MntGoldProds]])</f>
        <v>1932</v>
      </c>
      <c r="AD1874" s="13">
        <f>AVERAGE(Table13[[#This Row],[MntWines]:[MntGoldProds]])</f>
        <v>322</v>
      </c>
      <c r="AG1874">
        <f>SUM(Table13[[#This Row],[NumDealsPurchases]:[NumStorePurchases]])</f>
        <v>16</v>
      </c>
      <c r="AH1874" s="14">
        <f>44232-Table13[[#This Row],[Dt_Customer]]</f>
        <v>3002</v>
      </c>
      <c r="AJ1874" s="13">
        <f>Table13[[#This Row],[NumDealsPurchases]]/Table13[[#This Row],[Total Number of Purchases]]*100</f>
        <v>6.25</v>
      </c>
      <c r="AK1874">
        <f>6-ROUNDUP(_xlfn.PERCENTRANK.INC(Table13[Recency],Table13[[#This Row],[Recency]])*5, 0)</f>
        <v>4</v>
      </c>
      <c r="AL1874" s="15">
        <f>ROUNDUP(_xlfn.PERCENTRANK.INC(Table13[Total Number of Purchases],Table13[[#This Row],[Total Number of Purchases]])*5,0)</f>
        <v>3</v>
      </c>
      <c r="AM1874" s="15">
        <f>ROUNDUP(_xlfn.PERCENTRANK.INC(Table13[Total Spend],Table13[[#This Row],[Total Spend]])*5,0)</f>
        <v>5</v>
      </c>
      <c r="AN1874" s="15" t="str">
        <f>Table13[[#This Row],[Recency Score]]&amp;Table13[[#This Row],[Frequency Score]]&amp;Table13[[#This Row],[Monetary Score]]</f>
        <v>435</v>
      </c>
      <c r="AO1874" s="15" t="str">
        <f>IF(AN1874="555","Champions",
IF(AND(LEFT(AN1874,1)="5", MID(AN1874,2,1)&gt;="3"),"Loyal Customers",
IF(MID(AN1874,2,1)="5","Frequent Buyers",
IF(RIGHT(AN1874,1)="5","Big Spenders",
IF(LEFT(AN1874,1)="4","Potential Loyalists",
IF(LEFT(AN1874,1)="3","Needs Attention",
IF(LEFT(AN1874,1)="2","About to Sleep",
IF(LEFT(AN1874,1)="1","Lost",
IF(LEFT(AN1874,1)&lt;="2","At Risk","Others")))))))))</f>
        <v>Big Spenders</v>
      </c>
    </row>
    <row r="1875" spans="1:41" x14ac:dyDescent="0.3">
      <c r="A1875">
        <v>1867</v>
      </c>
      <c r="B1875">
        <v>1957</v>
      </c>
      <c r="C1875" t="s">
        <v>28</v>
      </c>
      <c r="D1875" t="s">
        <v>31</v>
      </c>
      <c r="E1875">
        <v>64849</v>
      </c>
      <c r="F1875">
        <v>0</v>
      </c>
      <c r="G1875">
        <v>0</v>
      </c>
      <c r="H1875" s="1">
        <v>41226</v>
      </c>
      <c r="I1875">
        <v>42</v>
      </c>
      <c r="J1875">
        <v>652</v>
      </c>
      <c r="K1875">
        <v>48</v>
      </c>
      <c r="L1875">
        <v>350</v>
      </c>
      <c r="M1875">
        <v>94</v>
      </c>
      <c r="N1875">
        <v>84</v>
      </c>
      <c r="O1875">
        <v>108</v>
      </c>
      <c r="P1875">
        <v>1</v>
      </c>
      <c r="Q1875">
        <v>9</v>
      </c>
      <c r="R1875">
        <v>3</v>
      </c>
      <c r="S1875">
        <v>6</v>
      </c>
      <c r="T1875">
        <v>5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 t="s">
        <v>30</v>
      </c>
      <c r="AC1875" s="13">
        <f>SUM(Table13[[#This Row],[MntWines]:[MntGoldProds]])</f>
        <v>1336</v>
      </c>
      <c r="AD1875" s="13">
        <f>AVERAGE(Table13[[#This Row],[MntWines]:[MntGoldProds]])</f>
        <v>222.66666666666666</v>
      </c>
      <c r="AG1875">
        <f>SUM(Table13[[#This Row],[NumDealsPurchases]:[NumStorePurchases]])</f>
        <v>19</v>
      </c>
      <c r="AH1875" s="14">
        <f>44232-Table13[[#This Row],[Dt_Customer]]</f>
        <v>3006</v>
      </c>
      <c r="AJ1875" s="13">
        <f>Table13[[#This Row],[NumDealsPurchases]]/Table13[[#This Row],[Total Number of Purchases]]*100</f>
        <v>5.2631578947368416</v>
      </c>
      <c r="AK1875">
        <f>6-ROUNDUP(_xlfn.PERCENTRANK.INC(Table13[Recency],Table13[[#This Row],[Recency]])*5, 0)</f>
        <v>3</v>
      </c>
      <c r="AL1875" s="15">
        <f>ROUNDUP(_xlfn.PERCENTRANK.INC(Table13[Total Number of Purchases],Table13[[#This Row],[Total Number of Purchases]])*5,0)</f>
        <v>4</v>
      </c>
      <c r="AM1875" s="15">
        <f>ROUNDUP(_xlfn.PERCENTRANK.INC(Table13[Total Spend],Table13[[#This Row],[Total Spend]])*5,0)</f>
        <v>5</v>
      </c>
      <c r="AN1875" s="15" t="str">
        <f>Table13[[#This Row],[Recency Score]]&amp;Table13[[#This Row],[Frequency Score]]&amp;Table13[[#This Row],[Monetary Score]]</f>
        <v>345</v>
      </c>
      <c r="AO1875" s="15" t="str">
        <f>IF(AN1875="555","Champions",
IF(AND(LEFT(AN1875,1)="5", MID(AN1875,2,1)&gt;="3"),"Loyal Customers",
IF(MID(AN1875,2,1)="5","Frequent Buyers",
IF(RIGHT(AN1875,1)="5","Big Spenders",
IF(LEFT(AN1875,1)="4","Potential Loyalists",
IF(LEFT(AN1875,1)="3","Needs Attention",
IF(LEFT(AN1875,1)="2","About to Sleep",
IF(LEFT(AN1875,1)="1","Lost",
IF(LEFT(AN1875,1)&lt;="2","At Risk","Others")))))))))</f>
        <v>Big Spenders</v>
      </c>
    </row>
    <row r="1876" spans="1:41" hidden="1" x14ac:dyDescent="0.3">
      <c r="A1876">
        <v>10339</v>
      </c>
      <c r="B1876">
        <v>1954</v>
      </c>
      <c r="C1876" t="s">
        <v>41</v>
      </c>
      <c r="D1876" t="s">
        <v>35</v>
      </c>
      <c r="F1876">
        <v>0</v>
      </c>
      <c r="G1876">
        <v>1</v>
      </c>
      <c r="H1876" s="1">
        <v>41448</v>
      </c>
      <c r="I1876">
        <v>83</v>
      </c>
      <c r="J1876">
        <v>161</v>
      </c>
      <c r="K1876">
        <v>0</v>
      </c>
      <c r="L1876">
        <v>22</v>
      </c>
      <c r="M1876">
        <v>0</v>
      </c>
      <c r="N1876">
        <v>0</v>
      </c>
      <c r="O1876">
        <v>24</v>
      </c>
      <c r="P1876">
        <v>2</v>
      </c>
      <c r="Q1876">
        <v>4</v>
      </c>
      <c r="R1876">
        <v>1</v>
      </c>
      <c r="S1876">
        <v>4</v>
      </c>
      <c r="T1876">
        <v>6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 t="s">
        <v>36</v>
      </c>
      <c r="AC1876">
        <f>SUM(Table13[[#This Row],[MntWines]:[MntGoldProds]])</f>
        <v>207</v>
      </c>
      <c r="AD1876">
        <f>AVERAGE(Table13[[#This Row],[MntWines]:[MntGoldProds]])</f>
        <v>34.5</v>
      </c>
      <c r="AG1876">
        <f>SUM(Table13[[#This Row],[NumDealsPurchases]:[NumStorePurchases]])</f>
        <v>11</v>
      </c>
      <c r="AH1876" s="1">
        <f>44232-Table13[[#This Row],[Dt_Customer]]</f>
        <v>2784</v>
      </c>
      <c r="AJ1876">
        <f>Table13[[#This Row],[NumDealsPurchases]]/Table13[[#This Row],[Total Number of Purchases]]*100</f>
        <v>18.181818181818183</v>
      </c>
      <c r="AK1876">
        <f>6-ROUNDUP(_xlfn.PERCENTRANK.INC(Table13[Recency],Table13[[#This Row],[Recency]])*5, 0)</f>
        <v>1</v>
      </c>
      <c r="AL1876" s="15">
        <f>ROUNDUP(_xlfn.PERCENTRANK.INC(Table13[Total Number of Purchases],Table13[[#This Row],[Total Number of Purchases]])*5,0)</f>
        <v>2</v>
      </c>
      <c r="AM1876" s="15">
        <f>ROUNDUP(_xlfn.PERCENTRANK.INC(Table13[Total Spend],Table13[[#This Row],[Total Spend]])*5,0)</f>
        <v>3</v>
      </c>
      <c r="AN1876" s="15" t="str">
        <f>Table13[[#This Row],[Recency Score]]&amp;Table13[[#This Row],[Frequency Score]]&amp;Table13[[#This Row],[Monetary Score]]</f>
        <v>123</v>
      </c>
      <c r="AO1876" s="15" t="str">
        <f>IF(AN1876="555","Champions",
IF(AND(LEFT(AN1876,1)="5", MID(AN1876,2,1)&gt;="3"),"Loyal Customers",
IF(MID(AN1876,2,1)="5","Frequent Buyers",
IF(RIGHT(AN1876,1)="5","Big Spenders",
IF(LEFT(AN1876,1)="4","Potential Loyalists",
IF(LEFT(AN1876,1)="3","Needs Attention",
IF(LEFT(AN1876,1)="2","About to Sleep",
IF(LEFT(AN1876,1)="1","Lost",
IF(LEFT(AN1876,1)&lt;="2","At Risk","Others")))))))))</f>
        <v>Lost</v>
      </c>
    </row>
    <row r="1877" spans="1:41" x14ac:dyDescent="0.3">
      <c r="A1877">
        <v>5544</v>
      </c>
      <c r="B1877">
        <v>1970</v>
      </c>
      <c r="C1877" t="s">
        <v>28</v>
      </c>
      <c r="D1877" t="s">
        <v>31</v>
      </c>
      <c r="E1877">
        <v>67384</v>
      </c>
      <c r="F1877">
        <v>0</v>
      </c>
      <c r="G1877">
        <v>1</v>
      </c>
      <c r="H1877" s="1">
        <v>41223</v>
      </c>
      <c r="I1877">
        <v>32</v>
      </c>
      <c r="J1877">
        <v>957</v>
      </c>
      <c r="K1877">
        <v>40</v>
      </c>
      <c r="L1877">
        <v>175</v>
      </c>
      <c r="M1877">
        <v>158</v>
      </c>
      <c r="N1877">
        <v>53</v>
      </c>
      <c r="O1877">
        <v>107</v>
      </c>
      <c r="P1877">
        <v>2</v>
      </c>
      <c r="Q1877">
        <v>7</v>
      </c>
      <c r="R1877">
        <v>8</v>
      </c>
      <c r="S1877">
        <v>5</v>
      </c>
      <c r="T1877">
        <v>5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 t="s">
        <v>30</v>
      </c>
      <c r="AC1877" s="13">
        <f>SUM(Table13[[#This Row],[MntWines]:[MntGoldProds]])</f>
        <v>1490</v>
      </c>
      <c r="AD1877" s="13">
        <f>AVERAGE(Table13[[#This Row],[MntWines]:[MntGoldProds]])</f>
        <v>248.33333333333334</v>
      </c>
      <c r="AG1877">
        <f>SUM(Table13[[#This Row],[NumDealsPurchases]:[NumStorePurchases]])</f>
        <v>22</v>
      </c>
      <c r="AH1877" s="14">
        <f>44232-Table13[[#This Row],[Dt_Customer]]</f>
        <v>3009</v>
      </c>
      <c r="AJ1877" s="13">
        <f>Table13[[#This Row],[NumDealsPurchases]]/Table13[[#This Row],[Total Number of Purchases]]*100</f>
        <v>9.0909090909090917</v>
      </c>
      <c r="AK1877">
        <f>6-ROUNDUP(_xlfn.PERCENTRANK.INC(Table13[Recency],Table13[[#This Row],[Recency]])*5, 0)</f>
        <v>4</v>
      </c>
      <c r="AL1877" s="15">
        <f>ROUNDUP(_xlfn.PERCENTRANK.INC(Table13[Total Number of Purchases],Table13[[#This Row],[Total Number of Purchases]])*5,0)</f>
        <v>4</v>
      </c>
      <c r="AM1877" s="15">
        <f>ROUNDUP(_xlfn.PERCENTRANK.INC(Table13[Total Spend],Table13[[#This Row],[Total Spend]])*5,0)</f>
        <v>5</v>
      </c>
      <c r="AN1877" s="15" t="str">
        <f>Table13[[#This Row],[Recency Score]]&amp;Table13[[#This Row],[Frequency Score]]&amp;Table13[[#This Row],[Monetary Score]]</f>
        <v>445</v>
      </c>
      <c r="AO1877" s="15" t="str">
        <f>IF(AN1877="555","Champions",
IF(AND(LEFT(AN1877,1)="5", MID(AN1877,2,1)&gt;="3"),"Loyal Customers",
IF(MID(AN1877,2,1)="5","Frequent Buyers",
IF(RIGHT(AN1877,1)="5","Big Spenders",
IF(LEFT(AN1877,1)="4","Potential Loyalists",
IF(LEFT(AN1877,1)="3","Needs Attention",
IF(LEFT(AN1877,1)="2","About to Sleep",
IF(LEFT(AN1877,1)="1","Lost",
IF(LEFT(AN1877,1)&lt;="2","At Risk","Others")))))))))</f>
        <v>Big Spenders</v>
      </c>
    </row>
    <row r="1878" spans="1:41" x14ac:dyDescent="0.3">
      <c r="A1878">
        <v>7431</v>
      </c>
      <c r="B1878">
        <v>1991</v>
      </c>
      <c r="C1878" t="s">
        <v>37</v>
      </c>
      <c r="D1878" t="s">
        <v>31</v>
      </c>
      <c r="E1878">
        <v>68126</v>
      </c>
      <c r="F1878">
        <v>0</v>
      </c>
      <c r="G1878">
        <v>0</v>
      </c>
      <c r="H1878" s="1">
        <v>41223</v>
      </c>
      <c r="I1878">
        <v>40</v>
      </c>
      <c r="J1878">
        <v>1332</v>
      </c>
      <c r="K1878">
        <v>17</v>
      </c>
      <c r="L1878">
        <v>311</v>
      </c>
      <c r="M1878">
        <v>23</v>
      </c>
      <c r="N1878">
        <v>51</v>
      </c>
      <c r="O1878">
        <v>86</v>
      </c>
      <c r="P1878">
        <v>1</v>
      </c>
      <c r="Q1878">
        <v>7</v>
      </c>
      <c r="R1878">
        <v>4</v>
      </c>
      <c r="S1878">
        <v>5</v>
      </c>
      <c r="T1878">
        <v>9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1</v>
      </c>
      <c r="AA1878">
        <v>0</v>
      </c>
      <c r="AB1878" t="s">
        <v>32</v>
      </c>
      <c r="AC1878" s="13">
        <f>SUM(Table13[[#This Row],[MntWines]:[MntGoldProds]])</f>
        <v>1820</v>
      </c>
      <c r="AD1878" s="13">
        <f>AVERAGE(Table13[[#This Row],[MntWines]:[MntGoldProds]])</f>
        <v>303.33333333333331</v>
      </c>
      <c r="AG1878">
        <f>SUM(Table13[[#This Row],[NumDealsPurchases]:[NumStorePurchases]])</f>
        <v>17</v>
      </c>
      <c r="AH1878" s="14">
        <f>44232-Table13[[#This Row],[Dt_Customer]]</f>
        <v>3009</v>
      </c>
      <c r="AJ1878" s="13">
        <f>Table13[[#This Row],[NumDealsPurchases]]/Table13[[#This Row],[Total Number of Purchases]]*100</f>
        <v>5.8823529411764701</v>
      </c>
      <c r="AK1878">
        <f>6-ROUNDUP(_xlfn.PERCENTRANK.INC(Table13[Recency],Table13[[#This Row],[Recency]])*5, 0)</f>
        <v>3</v>
      </c>
      <c r="AL1878" s="15">
        <f>ROUNDUP(_xlfn.PERCENTRANK.INC(Table13[Total Number of Purchases],Table13[[#This Row],[Total Number of Purchases]])*5,0)</f>
        <v>3</v>
      </c>
      <c r="AM1878" s="15">
        <f>ROUNDUP(_xlfn.PERCENTRANK.INC(Table13[Total Spend],Table13[[#This Row],[Total Spend]])*5,0)</f>
        <v>5</v>
      </c>
      <c r="AN1878" s="15" t="str">
        <f>Table13[[#This Row],[Recency Score]]&amp;Table13[[#This Row],[Frequency Score]]&amp;Table13[[#This Row],[Monetary Score]]</f>
        <v>335</v>
      </c>
      <c r="AO1878" s="15" t="str">
        <f>IF(AN1878="555","Champions",
IF(AND(LEFT(AN1878,1)="5", MID(AN1878,2,1)&gt;="3"),"Loyal Customers",
IF(MID(AN1878,2,1)="5","Frequent Buyers",
IF(RIGHT(AN1878,1)="5","Big Spenders",
IF(LEFT(AN1878,1)="4","Potential Loyalists",
IF(LEFT(AN1878,1)="3","Needs Attention",
IF(LEFT(AN1878,1)="2","About to Sleep",
IF(LEFT(AN1878,1)="1","Lost",
IF(LEFT(AN1878,1)&lt;="2","At Risk","Others")))))))))</f>
        <v>Big Spenders</v>
      </c>
    </row>
    <row r="1879" spans="1:41" x14ac:dyDescent="0.3">
      <c r="A1879">
        <v>1990</v>
      </c>
      <c r="B1879">
        <v>1974</v>
      </c>
      <c r="C1879" t="s">
        <v>37</v>
      </c>
      <c r="D1879" t="s">
        <v>31</v>
      </c>
      <c r="E1879">
        <v>63159</v>
      </c>
      <c r="F1879">
        <v>0</v>
      </c>
      <c r="G1879">
        <v>0</v>
      </c>
      <c r="H1879" s="1">
        <v>41218</v>
      </c>
      <c r="I1879">
        <v>74</v>
      </c>
      <c r="J1879">
        <v>965</v>
      </c>
      <c r="K1879">
        <v>34</v>
      </c>
      <c r="L1879">
        <v>586</v>
      </c>
      <c r="M1879">
        <v>89</v>
      </c>
      <c r="N1879">
        <v>86</v>
      </c>
      <c r="O1879">
        <v>37</v>
      </c>
      <c r="P1879">
        <v>1</v>
      </c>
      <c r="Q1879">
        <v>3</v>
      </c>
      <c r="R1879">
        <v>5</v>
      </c>
      <c r="S1879">
        <v>8</v>
      </c>
      <c r="T1879">
        <v>3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  <c r="AB1879" t="s">
        <v>30</v>
      </c>
      <c r="AC1879" s="13">
        <f>SUM(Table13[[#This Row],[MntWines]:[MntGoldProds]])</f>
        <v>1797</v>
      </c>
      <c r="AD1879" s="13">
        <f>AVERAGE(Table13[[#This Row],[MntWines]:[MntGoldProds]])</f>
        <v>299.5</v>
      </c>
      <c r="AG1879">
        <f>SUM(Table13[[#This Row],[NumDealsPurchases]:[NumStorePurchases]])</f>
        <v>17</v>
      </c>
      <c r="AH1879" s="14">
        <f>44232-Table13[[#This Row],[Dt_Customer]]</f>
        <v>3014</v>
      </c>
      <c r="AJ1879" s="13">
        <f>Table13[[#This Row],[NumDealsPurchases]]/Table13[[#This Row],[Total Number of Purchases]]*100</f>
        <v>5.8823529411764701</v>
      </c>
      <c r="AK1879">
        <f>6-ROUNDUP(_xlfn.PERCENTRANK.INC(Table13[Recency],Table13[[#This Row],[Recency]])*5, 0)</f>
        <v>2</v>
      </c>
      <c r="AL1879" s="15">
        <f>ROUNDUP(_xlfn.PERCENTRANK.INC(Table13[Total Number of Purchases],Table13[[#This Row],[Total Number of Purchases]])*5,0)</f>
        <v>3</v>
      </c>
      <c r="AM1879" s="15">
        <f>ROUNDUP(_xlfn.PERCENTRANK.INC(Table13[Total Spend],Table13[[#This Row],[Total Spend]])*5,0)</f>
        <v>5</v>
      </c>
      <c r="AN1879" s="15" t="str">
        <f>Table13[[#This Row],[Recency Score]]&amp;Table13[[#This Row],[Frequency Score]]&amp;Table13[[#This Row],[Monetary Score]]</f>
        <v>235</v>
      </c>
      <c r="AO1879" s="15" t="str">
        <f>IF(AN1879="555","Champions",
IF(AND(LEFT(AN1879,1)="5", MID(AN1879,2,1)&gt;="3"),"Loyal Customers",
IF(MID(AN1879,2,1)="5","Frequent Buyers",
IF(RIGHT(AN1879,1)="5","Big Spenders",
IF(LEFT(AN1879,1)="4","Potential Loyalists",
IF(LEFT(AN1879,1)="3","Needs Attention",
IF(LEFT(AN1879,1)="2","About to Sleep",
IF(LEFT(AN1879,1)="1","Lost",
IF(LEFT(AN1879,1)&lt;="2","At Risk","Others")))))))))</f>
        <v>Big Spenders</v>
      </c>
    </row>
    <row r="1880" spans="1:41" x14ac:dyDescent="0.3">
      <c r="A1880">
        <v>6055</v>
      </c>
      <c r="B1880">
        <v>1979</v>
      </c>
      <c r="C1880" t="s">
        <v>28</v>
      </c>
      <c r="D1880" t="s">
        <v>33</v>
      </c>
      <c r="E1880">
        <v>71626</v>
      </c>
      <c r="F1880">
        <v>0</v>
      </c>
      <c r="G1880">
        <v>0</v>
      </c>
      <c r="H1880" s="1">
        <v>41214</v>
      </c>
      <c r="I1880">
        <v>94</v>
      </c>
      <c r="J1880">
        <v>546</v>
      </c>
      <c r="K1880">
        <v>72</v>
      </c>
      <c r="L1880">
        <v>376</v>
      </c>
      <c r="M1880">
        <v>94</v>
      </c>
      <c r="N1880">
        <v>145</v>
      </c>
      <c r="O1880">
        <v>72</v>
      </c>
      <c r="P1880">
        <v>1</v>
      </c>
      <c r="Q1880">
        <v>5</v>
      </c>
      <c r="R1880">
        <v>5</v>
      </c>
      <c r="S1880">
        <v>8</v>
      </c>
      <c r="T1880">
        <v>3</v>
      </c>
      <c r="U1880">
        <v>0</v>
      </c>
      <c r="V1880">
        <v>0</v>
      </c>
      <c r="W1880">
        <v>0</v>
      </c>
      <c r="X1880">
        <v>1</v>
      </c>
      <c r="Y1880">
        <v>0</v>
      </c>
      <c r="Z1880">
        <v>0</v>
      </c>
      <c r="AA1880">
        <v>0</v>
      </c>
      <c r="AB1880" t="s">
        <v>30</v>
      </c>
      <c r="AC1880" s="13">
        <f>SUM(Table13[[#This Row],[MntWines]:[MntGoldProds]])</f>
        <v>1305</v>
      </c>
      <c r="AD1880" s="13">
        <f>AVERAGE(Table13[[#This Row],[MntWines]:[MntGoldProds]])</f>
        <v>217.5</v>
      </c>
      <c r="AG1880">
        <f>SUM(Table13[[#This Row],[NumDealsPurchases]:[NumStorePurchases]])</f>
        <v>19</v>
      </c>
      <c r="AH1880" s="14">
        <f>44232-Table13[[#This Row],[Dt_Customer]]</f>
        <v>3018</v>
      </c>
      <c r="AJ1880" s="13">
        <f>Table13[[#This Row],[NumDealsPurchases]]/Table13[[#This Row],[Total Number of Purchases]]*100</f>
        <v>5.2631578947368416</v>
      </c>
      <c r="AK1880">
        <f>6-ROUNDUP(_xlfn.PERCENTRANK.INC(Table13[Recency],Table13[[#This Row],[Recency]])*5, 0)</f>
        <v>1</v>
      </c>
      <c r="AL1880" s="15">
        <f>ROUNDUP(_xlfn.PERCENTRANK.INC(Table13[Total Number of Purchases],Table13[[#This Row],[Total Number of Purchases]])*5,0)</f>
        <v>4</v>
      </c>
      <c r="AM1880" s="15">
        <f>ROUNDUP(_xlfn.PERCENTRANK.INC(Table13[Total Spend],Table13[[#This Row],[Total Spend]])*5,0)</f>
        <v>5</v>
      </c>
      <c r="AN1880" s="15" t="str">
        <f>Table13[[#This Row],[Recency Score]]&amp;Table13[[#This Row],[Frequency Score]]&amp;Table13[[#This Row],[Monetary Score]]</f>
        <v>145</v>
      </c>
      <c r="AO1880" s="15" t="str">
        <f>IF(AN1880="555","Champions",
IF(AND(LEFT(AN1880,1)="5", MID(AN1880,2,1)&gt;="3"),"Loyal Customers",
IF(MID(AN1880,2,1)="5","Frequent Buyers",
IF(RIGHT(AN1880,1)="5","Big Spenders",
IF(LEFT(AN1880,1)="4","Potential Loyalists",
IF(LEFT(AN1880,1)="3","Needs Attention",
IF(LEFT(AN1880,1)="2","About to Sleep",
IF(LEFT(AN1880,1)="1","Lost",
IF(LEFT(AN1880,1)&lt;="2","At Risk","Others")))))))))</f>
        <v>Big Spenders</v>
      </c>
    </row>
    <row r="1881" spans="1:41" x14ac:dyDescent="0.3">
      <c r="A1881">
        <v>4543</v>
      </c>
      <c r="B1881">
        <v>1980</v>
      </c>
      <c r="C1881" t="s">
        <v>28</v>
      </c>
      <c r="D1881" t="s">
        <v>33</v>
      </c>
      <c r="E1881">
        <v>82497</v>
      </c>
      <c r="F1881">
        <v>0</v>
      </c>
      <c r="G1881">
        <v>0</v>
      </c>
      <c r="H1881" s="1">
        <v>41213</v>
      </c>
      <c r="I1881">
        <v>32</v>
      </c>
      <c r="J1881">
        <v>777</v>
      </c>
      <c r="K1881">
        <v>129</v>
      </c>
      <c r="L1881">
        <v>573</v>
      </c>
      <c r="M1881">
        <v>216</v>
      </c>
      <c r="N1881">
        <v>21</v>
      </c>
      <c r="O1881">
        <v>203</v>
      </c>
      <c r="P1881">
        <v>1</v>
      </c>
      <c r="Q1881">
        <v>2</v>
      </c>
      <c r="R1881">
        <v>7</v>
      </c>
      <c r="S1881">
        <v>9</v>
      </c>
      <c r="T1881">
        <v>4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 t="s">
        <v>43</v>
      </c>
      <c r="AC1881" s="13">
        <f>SUM(Table13[[#This Row],[MntWines]:[MntGoldProds]])</f>
        <v>1919</v>
      </c>
      <c r="AD1881" s="13">
        <f>AVERAGE(Table13[[#This Row],[MntWines]:[MntGoldProds]])</f>
        <v>319.83333333333331</v>
      </c>
      <c r="AG1881">
        <f>SUM(Table13[[#This Row],[NumDealsPurchases]:[NumStorePurchases]])</f>
        <v>19</v>
      </c>
      <c r="AH1881" s="14">
        <f>44232-Table13[[#This Row],[Dt_Customer]]</f>
        <v>3019</v>
      </c>
      <c r="AJ1881" s="13">
        <f>Table13[[#This Row],[NumDealsPurchases]]/Table13[[#This Row],[Total Number of Purchases]]*100</f>
        <v>5.2631578947368416</v>
      </c>
      <c r="AK1881">
        <f>6-ROUNDUP(_xlfn.PERCENTRANK.INC(Table13[Recency],Table13[[#This Row],[Recency]])*5, 0)</f>
        <v>4</v>
      </c>
      <c r="AL1881" s="15">
        <f>ROUNDUP(_xlfn.PERCENTRANK.INC(Table13[Total Number of Purchases],Table13[[#This Row],[Total Number of Purchases]])*5,0)</f>
        <v>4</v>
      </c>
      <c r="AM1881" s="15">
        <f>ROUNDUP(_xlfn.PERCENTRANK.INC(Table13[Total Spend],Table13[[#This Row],[Total Spend]])*5,0)</f>
        <v>5</v>
      </c>
      <c r="AN1881" s="15" t="str">
        <f>Table13[[#This Row],[Recency Score]]&amp;Table13[[#This Row],[Frequency Score]]&amp;Table13[[#This Row],[Monetary Score]]</f>
        <v>445</v>
      </c>
      <c r="AO1881" s="15" t="str">
        <f>IF(AN1881="555","Champions",
IF(AND(LEFT(AN1881,1)="5", MID(AN1881,2,1)&gt;="3"),"Loyal Customers",
IF(MID(AN1881,2,1)="5","Frequent Buyers",
IF(RIGHT(AN1881,1)="5","Big Spenders",
IF(LEFT(AN1881,1)="4","Potential Loyalists",
IF(LEFT(AN1881,1)="3","Needs Attention",
IF(LEFT(AN1881,1)="2","About to Sleep",
IF(LEFT(AN1881,1)="1","Lost",
IF(LEFT(AN1881,1)&lt;="2","At Risk","Others")))))))))</f>
        <v>Big Spenders</v>
      </c>
    </row>
    <row r="1882" spans="1:41" x14ac:dyDescent="0.3">
      <c r="A1882">
        <v>1168</v>
      </c>
      <c r="B1882">
        <v>1978</v>
      </c>
      <c r="C1882" t="s">
        <v>37</v>
      </c>
      <c r="D1882" t="s">
        <v>33</v>
      </c>
      <c r="E1882">
        <v>72159</v>
      </c>
      <c r="F1882">
        <v>0</v>
      </c>
      <c r="G1882">
        <v>0</v>
      </c>
      <c r="H1882" s="1">
        <v>41211</v>
      </c>
      <c r="I1882">
        <v>62</v>
      </c>
      <c r="J1882">
        <v>322</v>
      </c>
      <c r="K1882">
        <v>53</v>
      </c>
      <c r="L1882">
        <v>899</v>
      </c>
      <c r="M1882">
        <v>34</v>
      </c>
      <c r="N1882">
        <v>40</v>
      </c>
      <c r="O1882">
        <v>53</v>
      </c>
      <c r="P1882">
        <v>1</v>
      </c>
      <c r="Q1882">
        <v>4</v>
      </c>
      <c r="R1882">
        <v>6</v>
      </c>
      <c r="S1882">
        <v>10</v>
      </c>
      <c r="T1882">
        <v>2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 t="s">
        <v>30</v>
      </c>
      <c r="AC1882" s="13">
        <f>SUM(Table13[[#This Row],[MntWines]:[MntGoldProds]])</f>
        <v>1401</v>
      </c>
      <c r="AD1882" s="13">
        <f>AVERAGE(Table13[[#This Row],[MntWines]:[MntGoldProds]])</f>
        <v>233.5</v>
      </c>
      <c r="AG1882">
        <f>SUM(Table13[[#This Row],[NumDealsPurchases]:[NumStorePurchases]])</f>
        <v>21</v>
      </c>
      <c r="AH1882" s="14">
        <f>44232-Table13[[#This Row],[Dt_Customer]]</f>
        <v>3021</v>
      </c>
      <c r="AJ1882" s="13">
        <f>Table13[[#This Row],[NumDealsPurchases]]/Table13[[#This Row],[Total Number of Purchases]]*100</f>
        <v>4.7619047619047619</v>
      </c>
      <c r="AK1882">
        <f>6-ROUNDUP(_xlfn.PERCENTRANK.INC(Table13[Recency],Table13[[#This Row],[Recency]])*5, 0)</f>
        <v>2</v>
      </c>
      <c r="AL1882" s="15">
        <f>ROUNDUP(_xlfn.PERCENTRANK.INC(Table13[Total Number of Purchases],Table13[[#This Row],[Total Number of Purchases]])*5,0)</f>
        <v>4</v>
      </c>
      <c r="AM1882" s="15">
        <f>ROUNDUP(_xlfn.PERCENTRANK.INC(Table13[Total Spend],Table13[[#This Row],[Total Spend]])*5,0)</f>
        <v>5</v>
      </c>
      <c r="AN1882" s="15" t="str">
        <f>Table13[[#This Row],[Recency Score]]&amp;Table13[[#This Row],[Frequency Score]]&amp;Table13[[#This Row],[Monetary Score]]</f>
        <v>245</v>
      </c>
      <c r="AO1882" s="15" t="str">
        <f>IF(AN1882="555","Champions",
IF(AND(LEFT(AN1882,1)="5", MID(AN1882,2,1)&gt;="3"),"Loyal Customers",
IF(MID(AN1882,2,1)="5","Frequent Buyers",
IF(RIGHT(AN1882,1)="5","Big Spenders",
IF(LEFT(AN1882,1)="4","Potential Loyalists",
IF(LEFT(AN1882,1)="3","Needs Attention",
IF(LEFT(AN1882,1)="2","About to Sleep",
IF(LEFT(AN1882,1)="1","Lost",
IF(LEFT(AN1882,1)&lt;="2","At Risk","Others")))))))))</f>
        <v>Big Spenders</v>
      </c>
    </row>
    <row r="1883" spans="1:41" x14ac:dyDescent="0.3">
      <c r="A1883">
        <v>7899</v>
      </c>
      <c r="B1883">
        <v>1952</v>
      </c>
      <c r="C1883" t="s">
        <v>37</v>
      </c>
      <c r="D1883" t="s">
        <v>33</v>
      </c>
      <c r="E1883">
        <v>77610</v>
      </c>
      <c r="F1883">
        <v>0</v>
      </c>
      <c r="G1883">
        <v>1</v>
      </c>
      <c r="H1883" s="1">
        <v>41211</v>
      </c>
      <c r="I1883">
        <v>70</v>
      </c>
      <c r="J1883">
        <v>1245</v>
      </c>
      <c r="K1883">
        <v>33</v>
      </c>
      <c r="L1883">
        <v>332</v>
      </c>
      <c r="M1883">
        <v>21</v>
      </c>
      <c r="N1883">
        <v>33</v>
      </c>
      <c r="O1883">
        <v>16</v>
      </c>
      <c r="P1883">
        <v>2</v>
      </c>
      <c r="Q1883">
        <v>4</v>
      </c>
      <c r="R1883">
        <v>7</v>
      </c>
      <c r="S1883">
        <v>4</v>
      </c>
      <c r="T1883">
        <v>7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 t="s">
        <v>36</v>
      </c>
      <c r="AC1883" s="13">
        <f>SUM(Table13[[#This Row],[MntWines]:[MntGoldProds]])</f>
        <v>1680</v>
      </c>
      <c r="AD1883" s="13">
        <f>AVERAGE(Table13[[#This Row],[MntWines]:[MntGoldProds]])</f>
        <v>280</v>
      </c>
      <c r="AG1883">
        <f>SUM(Table13[[#This Row],[NumDealsPurchases]:[NumStorePurchases]])</f>
        <v>17</v>
      </c>
      <c r="AH1883" s="14">
        <f>44232-Table13[[#This Row],[Dt_Customer]]</f>
        <v>3021</v>
      </c>
      <c r="AJ1883" s="13">
        <f>Table13[[#This Row],[NumDealsPurchases]]/Table13[[#This Row],[Total Number of Purchases]]*100</f>
        <v>11.76470588235294</v>
      </c>
      <c r="AK1883">
        <f>6-ROUNDUP(_xlfn.PERCENTRANK.INC(Table13[Recency],Table13[[#This Row],[Recency]])*5, 0)</f>
        <v>2</v>
      </c>
      <c r="AL1883" s="15">
        <f>ROUNDUP(_xlfn.PERCENTRANK.INC(Table13[Total Number of Purchases],Table13[[#This Row],[Total Number of Purchases]])*5,0)</f>
        <v>3</v>
      </c>
      <c r="AM1883" s="15">
        <f>ROUNDUP(_xlfn.PERCENTRANK.INC(Table13[Total Spend],Table13[[#This Row],[Total Spend]])*5,0)</f>
        <v>5</v>
      </c>
      <c r="AN1883" s="15" t="str">
        <f>Table13[[#This Row],[Recency Score]]&amp;Table13[[#This Row],[Frequency Score]]&amp;Table13[[#This Row],[Monetary Score]]</f>
        <v>235</v>
      </c>
      <c r="AO1883" s="15" t="str">
        <f>IF(AN1883="555","Champions",
IF(AND(LEFT(AN1883,1)="5", MID(AN1883,2,1)&gt;="3"),"Loyal Customers",
IF(MID(AN1883,2,1)="5","Frequent Buyers",
IF(RIGHT(AN1883,1)="5","Big Spenders",
IF(LEFT(AN1883,1)="4","Potential Loyalists",
IF(LEFT(AN1883,1)="3","Needs Attention",
IF(LEFT(AN1883,1)="2","About to Sleep",
IF(LEFT(AN1883,1)="1","Lost",
IF(LEFT(AN1883,1)&lt;="2","At Risk","Others")))))))))</f>
        <v>Big Spenders</v>
      </c>
    </row>
    <row r="1884" spans="1:41" x14ac:dyDescent="0.3">
      <c r="A1884">
        <v>3138</v>
      </c>
      <c r="B1884">
        <v>1956</v>
      </c>
      <c r="C1884" t="s">
        <v>28</v>
      </c>
      <c r="D1884" t="s">
        <v>31</v>
      </c>
      <c r="E1884">
        <v>91249</v>
      </c>
      <c r="F1884">
        <v>0</v>
      </c>
      <c r="G1884">
        <v>0</v>
      </c>
      <c r="H1884" s="1">
        <v>41202</v>
      </c>
      <c r="I1884">
        <v>84</v>
      </c>
      <c r="J1884">
        <v>1324</v>
      </c>
      <c r="K1884">
        <v>27</v>
      </c>
      <c r="L1884">
        <v>119</v>
      </c>
      <c r="M1884">
        <v>71</v>
      </c>
      <c r="N1884">
        <v>108</v>
      </c>
      <c r="O1884">
        <v>27</v>
      </c>
      <c r="P1884">
        <v>0</v>
      </c>
      <c r="Q1884">
        <v>7</v>
      </c>
      <c r="R1884">
        <v>9</v>
      </c>
      <c r="S1884">
        <v>6</v>
      </c>
      <c r="T1884">
        <v>4</v>
      </c>
      <c r="U1884">
        <v>1</v>
      </c>
      <c r="V1884">
        <v>1</v>
      </c>
      <c r="W1884">
        <v>0</v>
      </c>
      <c r="X1884">
        <v>1</v>
      </c>
      <c r="Y1884">
        <v>1</v>
      </c>
      <c r="Z1884">
        <v>1</v>
      </c>
      <c r="AA1884">
        <v>0</v>
      </c>
      <c r="AB1884" t="s">
        <v>30</v>
      </c>
      <c r="AC1884" s="13">
        <f>SUM(Table13[[#This Row],[MntWines]:[MntGoldProds]])</f>
        <v>1676</v>
      </c>
      <c r="AD1884" s="13">
        <f>AVERAGE(Table13[[#This Row],[MntWines]:[MntGoldProds]])</f>
        <v>279.33333333333331</v>
      </c>
      <c r="AG1884">
        <f>SUM(Table13[[#This Row],[NumDealsPurchases]:[NumStorePurchases]])</f>
        <v>22</v>
      </c>
      <c r="AH1884" s="14">
        <f>44232-Table13[[#This Row],[Dt_Customer]]</f>
        <v>3030</v>
      </c>
      <c r="AJ1884" s="13">
        <f>Table13[[#This Row],[NumDealsPurchases]]/Table13[[#This Row],[Total Number of Purchases]]*100</f>
        <v>0</v>
      </c>
      <c r="AK1884">
        <f>6-ROUNDUP(_xlfn.PERCENTRANK.INC(Table13[Recency],Table13[[#This Row],[Recency]])*5, 0)</f>
        <v>1</v>
      </c>
      <c r="AL1884" s="15">
        <f>ROUNDUP(_xlfn.PERCENTRANK.INC(Table13[Total Number of Purchases],Table13[[#This Row],[Total Number of Purchases]])*5,0)</f>
        <v>4</v>
      </c>
      <c r="AM1884" s="15">
        <f>ROUNDUP(_xlfn.PERCENTRANK.INC(Table13[Total Spend],Table13[[#This Row],[Total Spend]])*5,0)</f>
        <v>5</v>
      </c>
      <c r="AN1884" s="15" t="str">
        <f>Table13[[#This Row],[Recency Score]]&amp;Table13[[#This Row],[Frequency Score]]&amp;Table13[[#This Row],[Monetary Score]]</f>
        <v>145</v>
      </c>
      <c r="AO1884" s="15" t="str">
        <f>IF(AN1884="555","Champions",
IF(AND(LEFT(AN1884,1)="5", MID(AN1884,2,1)&gt;="3"),"Loyal Customers",
IF(MID(AN1884,2,1)="5","Frequent Buyers",
IF(RIGHT(AN1884,1)="5","Big Spenders",
IF(LEFT(AN1884,1)="4","Potential Loyalists",
IF(LEFT(AN1884,1)="3","Needs Attention",
IF(LEFT(AN1884,1)="2","About to Sleep",
IF(LEFT(AN1884,1)="1","Lost",
IF(LEFT(AN1884,1)&lt;="2","At Risk","Others")))))))))</f>
        <v>Big Spenders</v>
      </c>
    </row>
    <row r="1885" spans="1:41" x14ac:dyDescent="0.3">
      <c r="A1885">
        <v>821</v>
      </c>
      <c r="B1885">
        <v>1992</v>
      </c>
      <c r="C1885" t="s">
        <v>41</v>
      </c>
      <c r="D1885" t="s">
        <v>31</v>
      </c>
      <c r="E1885">
        <v>92859</v>
      </c>
      <c r="F1885">
        <v>0</v>
      </c>
      <c r="G1885">
        <v>0</v>
      </c>
      <c r="H1885" s="1">
        <v>41201</v>
      </c>
      <c r="I1885">
        <v>46</v>
      </c>
      <c r="J1885">
        <v>962</v>
      </c>
      <c r="K1885">
        <v>61</v>
      </c>
      <c r="L1885">
        <v>921</v>
      </c>
      <c r="M1885">
        <v>52</v>
      </c>
      <c r="N1885">
        <v>61</v>
      </c>
      <c r="O1885">
        <v>20</v>
      </c>
      <c r="P1885">
        <v>1</v>
      </c>
      <c r="Q1885">
        <v>5</v>
      </c>
      <c r="R1885">
        <v>4</v>
      </c>
      <c r="S1885">
        <v>12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 t="s">
        <v>32</v>
      </c>
      <c r="AC1885" s="13">
        <f>SUM(Table13[[#This Row],[MntWines]:[MntGoldProds]])</f>
        <v>2077</v>
      </c>
      <c r="AD1885" s="13">
        <f>AVERAGE(Table13[[#This Row],[MntWines]:[MntGoldProds]])</f>
        <v>346.16666666666669</v>
      </c>
      <c r="AG1885">
        <f>SUM(Table13[[#This Row],[NumDealsPurchases]:[NumStorePurchases]])</f>
        <v>22</v>
      </c>
      <c r="AH1885" s="14">
        <f>44232-Table13[[#This Row],[Dt_Customer]]</f>
        <v>3031</v>
      </c>
      <c r="AJ1885" s="13">
        <f>Table13[[#This Row],[NumDealsPurchases]]/Table13[[#This Row],[Total Number of Purchases]]*100</f>
        <v>4.5454545454545459</v>
      </c>
      <c r="AK1885">
        <f>6-ROUNDUP(_xlfn.PERCENTRANK.INC(Table13[Recency],Table13[[#This Row],[Recency]])*5, 0)</f>
        <v>3</v>
      </c>
      <c r="AL1885" s="15">
        <f>ROUNDUP(_xlfn.PERCENTRANK.INC(Table13[Total Number of Purchases],Table13[[#This Row],[Total Number of Purchases]])*5,0)</f>
        <v>4</v>
      </c>
      <c r="AM1885" s="15">
        <f>ROUNDUP(_xlfn.PERCENTRANK.INC(Table13[Total Spend],Table13[[#This Row],[Total Spend]])*5,0)</f>
        <v>5</v>
      </c>
      <c r="AN1885" s="15" t="str">
        <f>Table13[[#This Row],[Recency Score]]&amp;Table13[[#This Row],[Frequency Score]]&amp;Table13[[#This Row],[Monetary Score]]</f>
        <v>345</v>
      </c>
      <c r="AO1885" s="15" t="str">
        <f>IF(AN1885="555","Champions",
IF(AND(LEFT(AN1885,1)="5", MID(AN1885,2,1)&gt;="3"),"Loyal Customers",
IF(MID(AN1885,2,1)="5","Frequent Buyers",
IF(RIGHT(AN1885,1)="5","Big Spenders",
IF(LEFT(AN1885,1)="4","Potential Loyalists",
IF(LEFT(AN1885,1)="3","Needs Attention",
IF(LEFT(AN1885,1)="2","About to Sleep",
IF(LEFT(AN1885,1)="1","Lost",
IF(LEFT(AN1885,1)&lt;="2","At Risk","Others")))))))))</f>
        <v>Big Spenders</v>
      </c>
    </row>
    <row r="1886" spans="1:41" x14ac:dyDescent="0.3">
      <c r="A1886">
        <v>3074</v>
      </c>
      <c r="B1886">
        <v>1984</v>
      </c>
      <c r="C1886" t="s">
        <v>37</v>
      </c>
      <c r="D1886" t="s">
        <v>33</v>
      </c>
      <c r="E1886">
        <v>70643</v>
      </c>
      <c r="F1886">
        <v>0</v>
      </c>
      <c r="G1886">
        <v>0</v>
      </c>
      <c r="H1886" s="1">
        <v>41197</v>
      </c>
      <c r="I1886">
        <v>66</v>
      </c>
      <c r="J1886">
        <v>1218</v>
      </c>
      <c r="K1886">
        <v>107</v>
      </c>
      <c r="L1886">
        <v>304</v>
      </c>
      <c r="M1886">
        <v>23</v>
      </c>
      <c r="N1886">
        <v>143</v>
      </c>
      <c r="O1886">
        <v>33</v>
      </c>
      <c r="P1886">
        <v>1</v>
      </c>
      <c r="Q1886">
        <v>5</v>
      </c>
      <c r="R1886">
        <v>8</v>
      </c>
      <c r="S1886">
        <v>4</v>
      </c>
      <c r="T1886">
        <v>6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0</v>
      </c>
      <c r="AB1886" t="s">
        <v>30</v>
      </c>
      <c r="AC1886" s="13">
        <f>SUM(Table13[[#This Row],[MntWines]:[MntGoldProds]])</f>
        <v>1828</v>
      </c>
      <c r="AD1886" s="13">
        <f>AVERAGE(Table13[[#This Row],[MntWines]:[MntGoldProds]])</f>
        <v>304.66666666666669</v>
      </c>
      <c r="AG1886">
        <f>SUM(Table13[[#This Row],[NumDealsPurchases]:[NumStorePurchases]])</f>
        <v>18</v>
      </c>
      <c r="AH1886" s="14">
        <f>44232-Table13[[#This Row],[Dt_Customer]]</f>
        <v>3035</v>
      </c>
      <c r="AJ1886" s="13">
        <f>Table13[[#This Row],[NumDealsPurchases]]/Table13[[#This Row],[Total Number of Purchases]]*100</f>
        <v>5.5555555555555554</v>
      </c>
      <c r="AK1886">
        <f>6-ROUNDUP(_xlfn.PERCENTRANK.INC(Table13[Recency],Table13[[#This Row],[Recency]])*5, 0)</f>
        <v>2</v>
      </c>
      <c r="AL1886" s="15">
        <f>ROUNDUP(_xlfn.PERCENTRANK.INC(Table13[Total Number of Purchases],Table13[[#This Row],[Total Number of Purchases]])*5,0)</f>
        <v>4</v>
      </c>
      <c r="AM1886" s="15">
        <f>ROUNDUP(_xlfn.PERCENTRANK.INC(Table13[Total Spend],Table13[[#This Row],[Total Spend]])*5,0)</f>
        <v>5</v>
      </c>
      <c r="AN1886" s="15" t="str">
        <f>Table13[[#This Row],[Recency Score]]&amp;Table13[[#This Row],[Frequency Score]]&amp;Table13[[#This Row],[Monetary Score]]</f>
        <v>245</v>
      </c>
      <c r="AO1886" s="15" t="str">
        <f>IF(AN1886="555","Champions",
IF(AND(LEFT(AN1886,1)="5", MID(AN1886,2,1)&gt;="3"),"Loyal Customers",
IF(MID(AN1886,2,1)="5","Frequent Buyers",
IF(RIGHT(AN1886,1)="5","Big Spenders",
IF(LEFT(AN1886,1)="4","Potential Loyalists",
IF(LEFT(AN1886,1)="3","Needs Attention",
IF(LEFT(AN1886,1)="2","About to Sleep",
IF(LEFT(AN1886,1)="1","Lost",
IF(LEFT(AN1886,1)&lt;="2","At Risk","Others")))))))))</f>
        <v>Big Spenders</v>
      </c>
    </row>
    <row r="1887" spans="1:41" x14ac:dyDescent="0.3">
      <c r="A1887">
        <v>3661</v>
      </c>
      <c r="B1887">
        <v>1995</v>
      </c>
      <c r="C1887" t="s">
        <v>38</v>
      </c>
      <c r="D1887" t="s">
        <v>31</v>
      </c>
      <c r="E1887">
        <v>80617</v>
      </c>
      <c r="F1887">
        <v>0</v>
      </c>
      <c r="G1887">
        <v>0</v>
      </c>
      <c r="H1887" s="1">
        <v>41194</v>
      </c>
      <c r="I1887">
        <v>42</v>
      </c>
      <c r="J1887">
        <v>594</v>
      </c>
      <c r="K1887">
        <v>51</v>
      </c>
      <c r="L1887">
        <v>631</v>
      </c>
      <c r="M1887">
        <v>72</v>
      </c>
      <c r="N1887">
        <v>55</v>
      </c>
      <c r="O1887">
        <v>32</v>
      </c>
      <c r="P1887">
        <v>1</v>
      </c>
      <c r="Q1887">
        <v>4</v>
      </c>
      <c r="R1887">
        <v>6</v>
      </c>
      <c r="S1887">
        <v>8</v>
      </c>
      <c r="T1887">
        <v>2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 t="s">
        <v>40</v>
      </c>
      <c r="AC1887" s="13">
        <f>SUM(Table13[[#This Row],[MntWines]:[MntGoldProds]])</f>
        <v>1435</v>
      </c>
      <c r="AD1887" s="13">
        <f>AVERAGE(Table13[[#This Row],[MntWines]:[MntGoldProds]])</f>
        <v>239.16666666666666</v>
      </c>
      <c r="AG1887">
        <f>SUM(Table13[[#This Row],[NumDealsPurchases]:[NumStorePurchases]])</f>
        <v>19</v>
      </c>
      <c r="AH1887" s="14">
        <f>44232-Table13[[#This Row],[Dt_Customer]]</f>
        <v>3038</v>
      </c>
      <c r="AJ1887" s="13">
        <f>Table13[[#This Row],[NumDealsPurchases]]/Table13[[#This Row],[Total Number of Purchases]]*100</f>
        <v>5.2631578947368416</v>
      </c>
      <c r="AK1887">
        <f>6-ROUNDUP(_xlfn.PERCENTRANK.INC(Table13[Recency],Table13[[#This Row],[Recency]])*5, 0)</f>
        <v>3</v>
      </c>
      <c r="AL1887" s="15">
        <f>ROUNDUP(_xlfn.PERCENTRANK.INC(Table13[Total Number of Purchases],Table13[[#This Row],[Total Number of Purchases]])*5,0)</f>
        <v>4</v>
      </c>
      <c r="AM1887" s="15">
        <f>ROUNDUP(_xlfn.PERCENTRANK.INC(Table13[Total Spend],Table13[[#This Row],[Total Spend]])*5,0)</f>
        <v>5</v>
      </c>
      <c r="AN1887" s="15" t="str">
        <f>Table13[[#This Row],[Recency Score]]&amp;Table13[[#This Row],[Frequency Score]]&amp;Table13[[#This Row],[Monetary Score]]</f>
        <v>345</v>
      </c>
      <c r="AO1887" s="15" t="str">
        <f>IF(AN1887="555","Champions",
IF(AND(LEFT(AN1887,1)="5", MID(AN1887,2,1)&gt;="3"),"Loyal Customers",
IF(MID(AN1887,2,1)="5","Frequent Buyers",
IF(RIGHT(AN1887,1)="5","Big Spenders",
IF(LEFT(AN1887,1)="4","Potential Loyalists",
IF(LEFT(AN1887,1)="3","Needs Attention",
IF(LEFT(AN1887,1)="2","About to Sleep",
IF(LEFT(AN1887,1)="1","Lost",
IF(LEFT(AN1887,1)&lt;="2","At Risk","Others")))))))))</f>
        <v>Big Spenders</v>
      </c>
    </row>
    <row r="1888" spans="1:41" x14ac:dyDescent="0.3">
      <c r="A1888">
        <v>7503</v>
      </c>
      <c r="B1888">
        <v>1976</v>
      </c>
      <c r="C1888" t="s">
        <v>28</v>
      </c>
      <c r="D1888" t="s">
        <v>31</v>
      </c>
      <c r="E1888">
        <v>75825</v>
      </c>
      <c r="F1888">
        <v>0</v>
      </c>
      <c r="G1888">
        <v>0</v>
      </c>
      <c r="H1888" s="1">
        <v>41194</v>
      </c>
      <c r="I1888">
        <v>40</v>
      </c>
      <c r="J1888">
        <v>1032</v>
      </c>
      <c r="K1888">
        <v>105</v>
      </c>
      <c r="L1888">
        <v>779</v>
      </c>
      <c r="M1888">
        <v>137</v>
      </c>
      <c r="N1888">
        <v>105</v>
      </c>
      <c r="O1888">
        <v>51</v>
      </c>
      <c r="P1888">
        <v>0</v>
      </c>
      <c r="Q1888">
        <v>5</v>
      </c>
      <c r="R1888">
        <v>8</v>
      </c>
      <c r="S1888">
        <v>9</v>
      </c>
      <c r="T1888">
        <v>4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1</v>
      </c>
      <c r="AA1888">
        <v>0</v>
      </c>
      <c r="AB1888" t="s">
        <v>39</v>
      </c>
      <c r="AC1888" s="13">
        <f>SUM(Table13[[#This Row],[MntWines]:[MntGoldProds]])</f>
        <v>2209</v>
      </c>
      <c r="AD1888" s="13">
        <f>AVERAGE(Table13[[#This Row],[MntWines]:[MntGoldProds]])</f>
        <v>368.16666666666669</v>
      </c>
      <c r="AG1888">
        <f>SUM(Table13[[#This Row],[NumDealsPurchases]:[NumStorePurchases]])</f>
        <v>22</v>
      </c>
      <c r="AH1888" s="14">
        <f>44232-Table13[[#This Row],[Dt_Customer]]</f>
        <v>3038</v>
      </c>
      <c r="AJ1888" s="13">
        <f>Table13[[#This Row],[NumDealsPurchases]]/Table13[[#This Row],[Total Number of Purchases]]*100</f>
        <v>0</v>
      </c>
      <c r="AK1888">
        <f>6-ROUNDUP(_xlfn.PERCENTRANK.INC(Table13[Recency],Table13[[#This Row],[Recency]])*5, 0)</f>
        <v>3</v>
      </c>
      <c r="AL1888" s="15">
        <f>ROUNDUP(_xlfn.PERCENTRANK.INC(Table13[Total Number of Purchases],Table13[[#This Row],[Total Number of Purchases]])*5,0)</f>
        <v>4</v>
      </c>
      <c r="AM1888" s="15">
        <f>ROUNDUP(_xlfn.PERCENTRANK.INC(Table13[Total Spend],Table13[[#This Row],[Total Spend]])*5,0)</f>
        <v>5</v>
      </c>
      <c r="AN1888" s="15" t="str">
        <f>Table13[[#This Row],[Recency Score]]&amp;Table13[[#This Row],[Frequency Score]]&amp;Table13[[#This Row],[Monetary Score]]</f>
        <v>345</v>
      </c>
      <c r="AO1888" s="15" t="str">
        <f>IF(AN1888="555","Champions",
IF(AND(LEFT(AN1888,1)="5", MID(AN1888,2,1)&gt;="3"),"Loyal Customers",
IF(MID(AN1888,2,1)="5","Frequent Buyers",
IF(RIGHT(AN1888,1)="5","Big Spenders",
IF(LEFT(AN1888,1)="4","Potential Loyalists",
IF(LEFT(AN1888,1)="3","Needs Attention",
IF(LEFT(AN1888,1)="2","About to Sleep",
IF(LEFT(AN1888,1)="1","Lost",
IF(LEFT(AN1888,1)&lt;="2","At Risk","Others")))))))))</f>
        <v>Big Spenders</v>
      </c>
    </row>
    <row r="1889" spans="1:41" x14ac:dyDescent="0.3">
      <c r="A1889">
        <v>3202</v>
      </c>
      <c r="B1889">
        <v>1987</v>
      </c>
      <c r="C1889" t="s">
        <v>37</v>
      </c>
      <c r="D1889" t="s">
        <v>33</v>
      </c>
      <c r="E1889">
        <v>51563</v>
      </c>
      <c r="F1889">
        <v>0</v>
      </c>
      <c r="G1889">
        <v>0</v>
      </c>
      <c r="H1889" s="1">
        <v>41183</v>
      </c>
      <c r="I1889">
        <v>60</v>
      </c>
      <c r="J1889">
        <v>1166</v>
      </c>
      <c r="K1889">
        <v>0</v>
      </c>
      <c r="L1889">
        <v>48</v>
      </c>
      <c r="M1889">
        <v>0</v>
      </c>
      <c r="N1889">
        <v>0</v>
      </c>
      <c r="O1889">
        <v>36</v>
      </c>
      <c r="P1889">
        <v>1</v>
      </c>
      <c r="Q1889">
        <v>4</v>
      </c>
      <c r="R1889">
        <v>4</v>
      </c>
      <c r="S1889">
        <v>10</v>
      </c>
      <c r="T1889">
        <v>8</v>
      </c>
      <c r="U1889">
        <v>0</v>
      </c>
      <c r="V1889">
        <v>0</v>
      </c>
      <c r="W1889">
        <v>0</v>
      </c>
      <c r="X1889">
        <v>1</v>
      </c>
      <c r="Y1889">
        <v>1</v>
      </c>
      <c r="Z1889">
        <v>0</v>
      </c>
      <c r="AA1889">
        <v>0</v>
      </c>
      <c r="AB1889" t="s">
        <v>43</v>
      </c>
      <c r="AC1889" s="13">
        <f>SUM(Table13[[#This Row],[MntWines]:[MntGoldProds]])</f>
        <v>1250</v>
      </c>
      <c r="AD1889" s="13">
        <f>AVERAGE(Table13[[#This Row],[MntWines]:[MntGoldProds]])</f>
        <v>208.33333333333334</v>
      </c>
      <c r="AG1889">
        <f>SUM(Table13[[#This Row],[NumDealsPurchases]:[NumStorePurchases]])</f>
        <v>19</v>
      </c>
      <c r="AH1889" s="14">
        <f>44232-Table13[[#This Row],[Dt_Customer]]</f>
        <v>3049</v>
      </c>
      <c r="AJ1889" s="13">
        <f>Table13[[#This Row],[NumDealsPurchases]]/Table13[[#This Row],[Total Number of Purchases]]*100</f>
        <v>5.2631578947368416</v>
      </c>
      <c r="AK1889">
        <f>6-ROUNDUP(_xlfn.PERCENTRANK.INC(Table13[Recency],Table13[[#This Row],[Recency]])*5, 0)</f>
        <v>2</v>
      </c>
      <c r="AL1889" s="15">
        <f>ROUNDUP(_xlfn.PERCENTRANK.INC(Table13[Total Number of Purchases],Table13[[#This Row],[Total Number of Purchases]])*5,0)</f>
        <v>4</v>
      </c>
      <c r="AM1889" s="15">
        <f>ROUNDUP(_xlfn.PERCENTRANK.INC(Table13[Total Spend],Table13[[#This Row],[Total Spend]])*5,0)</f>
        <v>5</v>
      </c>
      <c r="AN1889" s="15" t="str">
        <f>Table13[[#This Row],[Recency Score]]&amp;Table13[[#This Row],[Frequency Score]]&amp;Table13[[#This Row],[Monetary Score]]</f>
        <v>245</v>
      </c>
      <c r="AO1889" s="15" t="str">
        <f>IF(AN1889="555","Champions",
IF(AND(LEFT(AN1889,1)="5", MID(AN1889,2,1)&gt;="3"),"Loyal Customers",
IF(MID(AN1889,2,1)="5","Frequent Buyers",
IF(RIGHT(AN1889,1)="5","Big Spenders",
IF(LEFT(AN1889,1)="4","Potential Loyalists",
IF(LEFT(AN1889,1)="3","Needs Attention",
IF(LEFT(AN1889,1)="2","About to Sleep",
IF(LEFT(AN1889,1)="1","Lost",
IF(LEFT(AN1889,1)&lt;="2","At Risk","Others")))))))))</f>
        <v>Big Spenders</v>
      </c>
    </row>
    <row r="1890" spans="1:41" x14ac:dyDescent="0.3">
      <c r="A1890">
        <v>4943</v>
      </c>
      <c r="B1890">
        <v>1953</v>
      </c>
      <c r="C1890" t="s">
        <v>28</v>
      </c>
      <c r="D1890" t="s">
        <v>33</v>
      </c>
      <c r="E1890">
        <v>70503</v>
      </c>
      <c r="F1890">
        <v>0</v>
      </c>
      <c r="G1890">
        <v>0</v>
      </c>
      <c r="H1890" s="1">
        <v>41182</v>
      </c>
      <c r="I1890">
        <v>73</v>
      </c>
      <c r="J1890">
        <v>1379</v>
      </c>
      <c r="K1890">
        <v>33</v>
      </c>
      <c r="L1890">
        <v>216</v>
      </c>
      <c r="M1890">
        <v>0</v>
      </c>
      <c r="N1890">
        <v>33</v>
      </c>
      <c r="O1890">
        <v>66</v>
      </c>
      <c r="P1890">
        <v>1</v>
      </c>
      <c r="Q1890">
        <v>2</v>
      </c>
      <c r="R1890">
        <v>4</v>
      </c>
      <c r="S1890">
        <v>9</v>
      </c>
      <c r="T1890">
        <v>6</v>
      </c>
      <c r="U1890">
        <v>0</v>
      </c>
      <c r="V1890">
        <v>0</v>
      </c>
      <c r="W1890">
        <v>0</v>
      </c>
      <c r="X1890">
        <v>1</v>
      </c>
      <c r="Y1890">
        <v>1</v>
      </c>
      <c r="Z1890">
        <v>0</v>
      </c>
      <c r="AA1890">
        <v>0</v>
      </c>
      <c r="AB1890" t="s">
        <v>30</v>
      </c>
      <c r="AC1890" s="13">
        <f>SUM(Table13[[#This Row],[MntWines]:[MntGoldProds]])</f>
        <v>1727</v>
      </c>
      <c r="AD1890" s="13">
        <f>AVERAGE(Table13[[#This Row],[MntWines]:[MntGoldProds]])</f>
        <v>287.83333333333331</v>
      </c>
      <c r="AG1890">
        <f>SUM(Table13[[#This Row],[NumDealsPurchases]:[NumStorePurchases]])</f>
        <v>16</v>
      </c>
      <c r="AH1890" s="14">
        <f>44232-Table13[[#This Row],[Dt_Customer]]</f>
        <v>3050</v>
      </c>
      <c r="AJ1890" s="13">
        <f>Table13[[#This Row],[NumDealsPurchases]]/Table13[[#This Row],[Total Number of Purchases]]*100</f>
        <v>6.25</v>
      </c>
      <c r="AK1890">
        <f>6-ROUNDUP(_xlfn.PERCENTRANK.INC(Table13[Recency],Table13[[#This Row],[Recency]])*5, 0)</f>
        <v>2</v>
      </c>
      <c r="AL1890" s="15">
        <f>ROUNDUP(_xlfn.PERCENTRANK.INC(Table13[Total Number of Purchases],Table13[[#This Row],[Total Number of Purchases]])*5,0)</f>
        <v>3</v>
      </c>
      <c r="AM1890" s="15">
        <f>ROUNDUP(_xlfn.PERCENTRANK.INC(Table13[Total Spend],Table13[[#This Row],[Total Spend]])*5,0)</f>
        <v>5</v>
      </c>
      <c r="AN1890" s="15" t="str">
        <f>Table13[[#This Row],[Recency Score]]&amp;Table13[[#This Row],[Frequency Score]]&amp;Table13[[#This Row],[Monetary Score]]</f>
        <v>235</v>
      </c>
      <c r="AO1890" s="15" t="str">
        <f>IF(AN1890="555","Champions",
IF(AND(LEFT(AN1890,1)="5", MID(AN1890,2,1)&gt;="3"),"Loyal Customers",
IF(MID(AN1890,2,1)="5","Frequent Buyers",
IF(RIGHT(AN1890,1)="5","Big Spenders",
IF(LEFT(AN1890,1)="4","Potential Loyalists",
IF(LEFT(AN1890,1)="3","Needs Attention",
IF(LEFT(AN1890,1)="2","About to Sleep",
IF(LEFT(AN1890,1)="1","Lost",
IF(LEFT(AN1890,1)&lt;="2","At Risk","Others")))))))))</f>
        <v>Big Spenders</v>
      </c>
    </row>
    <row r="1891" spans="1:41" x14ac:dyDescent="0.3">
      <c r="A1891">
        <v>10343</v>
      </c>
      <c r="B1891">
        <v>1991</v>
      </c>
      <c r="C1891" t="s">
        <v>38</v>
      </c>
      <c r="D1891" t="s">
        <v>31</v>
      </c>
      <c r="E1891">
        <v>61618</v>
      </c>
      <c r="F1891">
        <v>0</v>
      </c>
      <c r="G1891">
        <v>0</v>
      </c>
      <c r="H1891" s="1">
        <v>41181</v>
      </c>
      <c r="I1891">
        <v>27</v>
      </c>
      <c r="J1891">
        <v>605</v>
      </c>
      <c r="K1891">
        <v>91</v>
      </c>
      <c r="L1891">
        <v>399</v>
      </c>
      <c r="M1891">
        <v>0</v>
      </c>
      <c r="N1891">
        <v>45</v>
      </c>
      <c r="O1891">
        <v>205</v>
      </c>
      <c r="P1891">
        <v>2</v>
      </c>
      <c r="Q1891">
        <v>3</v>
      </c>
      <c r="R1891">
        <v>6</v>
      </c>
      <c r="S1891">
        <v>8</v>
      </c>
      <c r="T1891">
        <v>3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 t="s">
        <v>40</v>
      </c>
      <c r="AC1891" s="13">
        <f>SUM(Table13[[#This Row],[MntWines]:[MntGoldProds]])</f>
        <v>1345</v>
      </c>
      <c r="AD1891" s="13">
        <f>AVERAGE(Table13[[#This Row],[MntWines]:[MntGoldProds]])</f>
        <v>224.16666666666666</v>
      </c>
      <c r="AG1891">
        <f>SUM(Table13[[#This Row],[NumDealsPurchases]:[NumStorePurchases]])</f>
        <v>19</v>
      </c>
      <c r="AH1891" s="14">
        <f>44232-Table13[[#This Row],[Dt_Customer]]</f>
        <v>3051</v>
      </c>
      <c r="AJ1891" s="13">
        <f>Table13[[#This Row],[NumDealsPurchases]]/Table13[[#This Row],[Total Number of Purchases]]*100</f>
        <v>10.526315789473683</v>
      </c>
      <c r="AK1891">
        <f>6-ROUNDUP(_xlfn.PERCENTRANK.INC(Table13[Recency],Table13[[#This Row],[Recency]])*5, 0)</f>
        <v>4</v>
      </c>
      <c r="AL1891" s="15">
        <f>ROUNDUP(_xlfn.PERCENTRANK.INC(Table13[Total Number of Purchases],Table13[[#This Row],[Total Number of Purchases]])*5,0)</f>
        <v>4</v>
      </c>
      <c r="AM1891" s="15">
        <f>ROUNDUP(_xlfn.PERCENTRANK.INC(Table13[Total Spend],Table13[[#This Row],[Total Spend]])*5,0)</f>
        <v>5</v>
      </c>
      <c r="AN1891" s="15" t="str">
        <f>Table13[[#This Row],[Recency Score]]&amp;Table13[[#This Row],[Frequency Score]]&amp;Table13[[#This Row],[Monetary Score]]</f>
        <v>445</v>
      </c>
      <c r="AO1891" s="15" t="str">
        <f>IF(AN1891="555","Champions",
IF(AND(LEFT(AN1891,1)="5", MID(AN1891,2,1)&gt;="3"),"Loyal Customers",
IF(MID(AN1891,2,1)="5","Frequent Buyers",
IF(RIGHT(AN1891,1)="5","Big Spenders",
IF(LEFT(AN1891,1)="4","Potential Loyalists",
IF(LEFT(AN1891,1)="3","Needs Attention",
IF(LEFT(AN1891,1)="2","About to Sleep",
IF(LEFT(AN1891,1)="1","Lost",
IF(LEFT(AN1891,1)&lt;="2","At Risk","Others")))))))))</f>
        <v>Big Spenders</v>
      </c>
    </row>
    <row r="1892" spans="1:41" x14ac:dyDescent="0.3">
      <c r="A1892">
        <v>1103</v>
      </c>
      <c r="B1892">
        <v>1976</v>
      </c>
      <c r="C1892" t="s">
        <v>41</v>
      </c>
      <c r="D1892" t="s">
        <v>33</v>
      </c>
      <c r="E1892">
        <v>81929</v>
      </c>
      <c r="F1892">
        <v>1</v>
      </c>
      <c r="G1892">
        <v>0</v>
      </c>
      <c r="H1892" s="1">
        <v>41181</v>
      </c>
      <c r="I1892">
        <v>60</v>
      </c>
      <c r="J1892">
        <v>1486</v>
      </c>
      <c r="K1892">
        <v>55</v>
      </c>
      <c r="L1892">
        <v>278</v>
      </c>
      <c r="M1892">
        <v>49</v>
      </c>
      <c r="N1892">
        <v>0</v>
      </c>
      <c r="O1892">
        <v>185</v>
      </c>
      <c r="P1892">
        <v>2</v>
      </c>
      <c r="Q1892">
        <v>4</v>
      </c>
      <c r="R1892">
        <v>4</v>
      </c>
      <c r="S1892">
        <v>10</v>
      </c>
      <c r="T1892">
        <v>6</v>
      </c>
      <c r="U1892">
        <v>0</v>
      </c>
      <c r="V1892">
        <v>0</v>
      </c>
      <c r="W1892">
        <v>1</v>
      </c>
      <c r="X1892">
        <v>0</v>
      </c>
      <c r="Y1892">
        <v>1</v>
      </c>
      <c r="Z1892">
        <v>1</v>
      </c>
      <c r="AA1892">
        <v>0</v>
      </c>
      <c r="AB1892" t="s">
        <v>36</v>
      </c>
      <c r="AC1892" s="13">
        <f>SUM(Table13[[#This Row],[MntWines]:[MntGoldProds]])</f>
        <v>2053</v>
      </c>
      <c r="AD1892" s="13">
        <f>AVERAGE(Table13[[#This Row],[MntWines]:[MntGoldProds]])</f>
        <v>342.16666666666669</v>
      </c>
      <c r="AG1892">
        <f>SUM(Table13[[#This Row],[NumDealsPurchases]:[NumStorePurchases]])</f>
        <v>20</v>
      </c>
      <c r="AH1892" s="14">
        <f>44232-Table13[[#This Row],[Dt_Customer]]</f>
        <v>3051</v>
      </c>
      <c r="AJ1892" s="13">
        <f>Table13[[#This Row],[NumDealsPurchases]]/Table13[[#This Row],[Total Number of Purchases]]*100</f>
        <v>10</v>
      </c>
      <c r="AK1892">
        <f>6-ROUNDUP(_xlfn.PERCENTRANK.INC(Table13[Recency],Table13[[#This Row],[Recency]])*5, 0)</f>
        <v>2</v>
      </c>
      <c r="AL1892" s="15">
        <f>ROUNDUP(_xlfn.PERCENTRANK.INC(Table13[Total Number of Purchases],Table13[[#This Row],[Total Number of Purchases]])*5,0)</f>
        <v>4</v>
      </c>
      <c r="AM1892" s="15">
        <f>ROUNDUP(_xlfn.PERCENTRANK.INC(Table13[Total Spend],Table13[[#This Row],[Total Spend]])*5,0)</f>
        <v>5</v>
      </c>
      <c r="AN1892" s="15" t="str">
        <f>Table13[[#This Row],[Recency Score]]&amp;Table13[[#This Row],[Frequency Score]]&amp;Table13[[#This Row],[Monetary Score]]</f>
        <v>245</v>
      </c>
      <c r="AO1892" s="15" t="str">
        <f>IF(AN1892="555","Champions",
IF(AND(LEFT(AN1892,1)="5", MID(AN1892,2,1)&gt;="3"),"Loyal Customers",
IF(MID(AN1892,2,1)="5","Frequent Buyers",
IF(RIGHT(AN1892,1)="5","Big Spenders",
IF(LEFT(AN1892,1)="4","Potential Loyalists",
IF(LEFT(AN1892,1)="3","Needs Attention",
IF(LEFT(AN1892,1)="2","About to Sleep",
IF(LEFT(AN1892,1)="1","Lost",
IF(LEFT(AN1892,1)&lt;="2","At Risk","Others")))))))))</f>
        <v>Big Spenders</v>
      </c>
    </row>
    <row r="1893" spans="1:41" x14ac:dyDescent="0.3">
      <c r="A1893">
        <v>7274</v>
      </c>
      <c r="B1893">
        <v>1957</v>
      </c>
      <c r="C1893" t="s">
        <v>28</v>
      </c>
      <c r="D1893" t="s">
        <v>33</v>
      </c>
      <c r="E1893">
        <v>78618</v>
      </c>
      <c r="F1893">
        <v>0</v>
      </c>
      <c r="G1893">
        <v>0</v>
      </c>
      <c r="H1893" s="1">
        <v>41180</v>
      </c>
      <c r="I1893">
        <v>87</v>
      </c>
      <c r="J1893">
        <v>736</v>
      </c>
      <c r="K1893">
        <v>163</v>
      </c>
      <c r="L1893">
        <v>818</v>
      </c>
      <c r="M1893">
        <v>212</v>
      </c>
      <c r="N1893">
        <v>163</v>
      </c>
      <c r="O1893">
        <v>61</v>
      </c>
      <c r="P1893">
        <v>1</v>
      </c>
      <c r="Q1893">
        <v>4</v>
      </c>
      <c r="R1893">
        <v>7</v>
      </c>
      <c r="S1893">
        <v>10</v>
      </c>
      <c r="T1893">
        <v>2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0</v>
      </c>
      <c r="AA1893">
        <v>0</v>
      </c>
      <c r="AB1893" t="s">
        <v>30</v>
      </c>
      <c r="AC1893" s="13">
        <f>SUM(Table13[[#This Row],[MntWines]:[MntGoldProds]])</f>
        <v>2153</v>
      </c>
      <c r="AD1893" s="13">
        <f>AVERAGE(Table13[[#This Row],[MntWines]:[MntGoldProds]])</f>
        <v>358.83333333333331</v>
      </c>
      <c r="AG1893">
        <f>SUM(Table13[[#This Row],[NumDealsPurchases]:[NumStorePurchases]])</f>
        <v>22</v>
      </c>
      <c r="AH1893" s="14">
        <f>44232-Table13[[#This Row],[Dt_Customer]]</f>
        <v>3052</v>
      </c>
      <c r="AJ1893" s="13">
        <f>Table13[[#This Row],[NumDealsPurchases]]/Table13[[#This Row],[Total Number of Purchases]]*100</f>
        <v>4.5454545454545459</v>
      </c>
      <c r="AK1893">
        <f>6-ROUNDUP(_xlfn.PERCENTRANK.INC(Table13[Recency],Table13[[#This Row],[Recency]])*5, 0)</f>
        <v>1</v>
      </c>
      <c r="AL1893" s="15">
        <f>ROUNDUP(_xlfn.PERCENTRANK.INC(Table13[Total Number of Purchases],Table13[[#This Row],[Total Number of Purchases]])*5,0)</f>
        <v>4</v>
      </c>
      <c r="AM1893" s="15">
        <f>ROUNDUP(_xlfn.PERCENTRANK.INC(Table13[Total Spend],Table13[[#This Row],[Total Spend]])*5,0)</f>
        <v>5</v>
      </c>
      <c r="AN1893" s="15" t="str">
        <f>Table13[[#This Row],[Recency Score]]&amp;Table13[[#This Row],[Frequency Score]]&amp;Table13[[#This Row],[Monetary Score]]</f>
        <v>145</v>
      </c>
      <c r="AO1893" s="15" t="str">
        <f>IF(AN1893="555","Champions",
IF(AND(LEFT(AN1893,1)="5", MID(AN1893,2,1)&gt;="3"),"Loyal Customers",
IF(MID(AN1893,2,1)="5","Frequent Buyers",
IF(RIGHT(AN1893,1)="5","Big Spenders",
IF(LEFT(AN1893,1)="4","Potential Loyalists",
IF(LEFT(AN1893,1)="3","Needs Attention",
IF(LEFT(AN1893,1)="2","About to Sleep",
IF(LEFT(AN1893,1)="1","Lost",
IF(LEFT(AN1893,1)&lt;="2","At Risk","Others")))))))))</f>
        <v>Big Spenders</v>
      </c>
    </row>
    <row r="1894" spans="1:41" x14ac:dyDescent="0.3">
      <c r="A1894">
        <v>10648</v>
      </c>
      <c r="B1894">
        <v>1982</v>
      </c>
      <c r="C1894" t="s">
        <v>38</v>
      </c>
      <c r="D1894" t="s">
        <v>35</v>
      </c>
      <c r="E1894">
        <v>66664</v>
      </c>
      <c r="F1894">
        <v>0</v>
      </c>
      <c r="G1894">
        <v>0</v>
      </c>
      <c r="H1894" s="1">
        <v>41177</v>
      </c>
      <c r="I1894">
        <v>78</v>
      </c>
      <c r="J1894">
        <v>398</v>
      </c>
      <c r="K1894">
        <v>96</v>
      </c>
      <c r="L1894">
        <v>447</v>
      </c>
      <c r="M1894">
        <v>220</v>
      </c>
      <c r="N1894">
        <v>96</v>
      </c>
      <c r="O1894">
        <v>32</v>
      </c>
      <c r="P1894">
        <v>1</v>
      </c>
      <c r="Q1894">
        <v>5</v>
      </c>
      <c r="R1894">
        <v>7</v>
      </c>
      <c r="S1894">
        <v>6</v>
      </c>
      <c r="T1894">
        <v>3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 t="s">
        <v>30</v>
      </c>
      <c r="AC1894" s="13">
        <f>SUM(Table13[[#This Row],[MntWines]:[MntGoldProds]])</f>
        <v>1289</v>
      </c>
      <c r="AD1894" s="13">
        <f>AVERAGE(Table13[[#This Row],[MntWines]:[MntGoldProds]])</f>
        <v>214.83333333333334</v>
      </c>
      <c r="AG1894">
        <f>SUM(Table13[[#This Row],[NumDealsPurchases]:[NumStorePurchases]])</f>
        <v>19</v>
      </c>
      <c r="AH1894" s="14">
        <f>44232-Table13[[#This Row],[Dt_Customer]]</f>
        <v>3055</v>
      </c>
      <c r="AJ1894" s="13">
        <f>Table13[[#This Row],[NumDealsPurchases]]/Table13[[#This Row],[Total Number of Purchases]]*100</f>
        <v>5.2631578947368416</v>
      </c>
      <c r="AK1894">
        <f>6-ROUNDUP(_xlfn.PERCENTRANK.INC(Table13[Recency],Table13[[#This Row],[Recency]])*5, 0)</f>
        <v>2</v>
      </c>
      <c r="AL1894" s="15">
        <f>ROUNDUP(_xlfn.PERCENTRANK.INC(Table13[Total Number of Purchases],Table13[[#This Row],[Total Number of Purchases]])*5,0)</f>
        <v>4</v>
      </c>
      <c r="AM1894" s="15">
        <f>ROUNDUP(_xlfn.PERCENTRANK.INC(Table13[Total Spend],Table13[[#This Row],[Total Spend]])*5,0)</f>
        <v>5</v>
      </c>
      <c r="AN1894" s="15" t="str">
        <f>Table13[[#This Row],[Recency Score]]&amp;Table13[[#This Row],[Frequency Score]]&amp;Table13[[#This Row],[Monetary Score]]</f>
        <v>245</v>
      </c>
      <c r="AO1894" s="15" t="str">
        <f>IF(AN1894="555","Champions",
IF(AND(LEFT(AN1894,1)="5", MID(AN1894,2,1)&gt;="3"),"Loyal Customers",
IF(MID(AN1894,2,1)="5","Frequent Buyers",
IF(RIGHT(AN1894,1)="5","Big Spenders",
IF(LEFT(AN1894,1)="4","Potential Loyalists",
IF(LEFT(AN1894,1)="3","Needs Attention",
IF(LEFT(AN1894,1)="2","About to Sleep",
IF(LEFT(AN1894,1)="1","Lost",
IF(LEFT(AN1894,1)&lt;="2","At Risk","Others")))))))))</f>
        <v>Big Spenders</v>
      </c>
    </row>
    <row r="1895" spans="1:41" x14ac:dyDescent="0.3">
      <c r="A1895">
        <v>5120</v>
      </c>
      <c r="B1895">
        <v>1982</v>
      </c>
      <c r="C1895" t="s">
        <v>38</v>
      </c>
      <c r="D1895" t="s">
        <v>35</v>
      </c>
      <c r="E1895">
        <v>66664</v>
      </c>
      <c r="F1895">
        <v>0</v>
      </c>
      <c r="G1895">
        <v>0</v>
      </c>
      <c r="H1895" s="1">
        <v>41177</v>
      </c>
      <c r="I1895">
        <v>78</v>
      </c>
      <c r="J1895">
        <v>398</v>
      </c>
      <c r="K1895">
        <v>96</v>
      </c>
      <c r="L1895">
        <v>447</v>
      </c>
      <c r="M1895">
        <v>220</v>
      </c>
      <c r="N1895">
        <v>96</v>
      </c>
      <c r="O1895">
        <v>32</v>
      </c>
      <c r="P1895">
        <v>1</v>
      </c>
      <c r="Q1895">
        <v>5</v>
      </c>
      <c r="R1895">
        <v>7</v>
      </c>
      <c r="S1895">
        <v>6</v>
      </c>
      <c r="T1895">
        <v>3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 t="s">
        <v>43</v>
      </c>
      <c r="AC1895" s="13">
        <f>SUM(Table13[[#This Row],[MntWines]:[MntGoldProds]])</f>
        <v>1289</v>
      </c>
      <c r="AD1895" s="13">
        <f>AVERAGE(Table13[[#This Row],[MntWines]:[MntGoldProds]])</f>
        <v>214.83333333333334</v>
      </c>
      <c r="AG1895">
        <f>SUM(Table13[[#This Row],[NumDealsPurchases]:[NumStorePurchases]])</f>
        <v>19</v>
      </c>
      <c r="AH1895" s="14">
        <f>44232-Table13[[#This Row],[Dt_Customer]]</f>
        <v>3055</v>
      </c>
      <c r="AJ1895" s="13">
        <f>Table13[[#This Row],[NumDealsPurchases]]/Table13[[#This Row],[Total Number of Purchases]]*100</f>
        <v>5.2631578947368416</v>
      </c>
      <c r="AK1895">
        <f>6-ROUNDUP(_xlfn.PERCENTRANK.INC(Table13[Recency],Table13[[#This Row],[Recency]])*5, 0)</f>
        <v>2</v>
      </c>
      <c r="AL1895" s="15">
        <f>ROUNDUP(_xlfn.PERCENTRANK.INC(Table13[Total Number of Purchases],Table13[[#This Row],[Total Number of Purchases]])*5,0)</f>
        <v>4</v>
      </c>
      <c r="AM1895" s="15">
        <f>ROUNDUP(_xlfn.PERCENTRANK.INC(Table13[Total Spend],Table13[[#This Row],[Total Spend]])*5,0)</f>
        <v>5</v>
      </c>
      <c r="AN1895" s="15" t="str">
        <f>Table13[[#This Row],[Recency Score]]&amp;Table13[[#This Row],[Frequency Score]]&amp;Table13[[#This Row],[Monetary Score]]</f>
        <v>245</v>
      </c>
      <c r="AO1895" s="15" t="str">
        <f>IF(AN1895="555","Champions",
IF(AND(LEFT(AN1895,1)="5", MID(AN1895,2,1)&gt;="3"),"Loyal Customers",
IF(MID(AN1895,2,1)="5","Frequent Buyers",
IF(RIGHT(AN1895,1)="5","Big Spenders",
IF(LEFT(AN1895,1)="4","Potential Loyalists",
IF(LEFT(AN1895,1)="3","Needs Attention",
IF(LEFT(AN1895,1)="2","About to Sleep",
IF(LEFT(AN1895,1)="1","Lost",
IF(LEFT(AN1895,1)&lt;="2","At Risk","Others")))))))))</f>
        <v>Big Spenders</v>
      </c>
    </row>
    <row r="1896" spans="1:41" x14ac:dyDescent="0.3">
      <c r="A1896">
        <v>9058</v>
      </c>
      <c r="B1896">
        <v>1955</v>
      </c>
      <c r="C1896" t="s">
        <v>28</v>
      </c>
      <c r="D1896" t="s">
        <v>42</v>
      </c>
      <c r="E1896">
        <v>79800</v>
      </c>
      <c r="F1896">
        <v>0</v>
      </c>
      <c r="G1896">
        <v>0</v>
      </c>
      <c r="H1896" s="1">
        <v>41175</v>
      </c>
      <c r="I1896">
        <v>65</v>
      </c>
      <c r="J1896">
        <v>1060</v>
      </c>
      <c r="K1896">
        <v>21</v>
      </c>
      <c r="L1896">
        <v>530</v>
      </c>
      <c r="M1896">
        <v>32</v>
      </c>
      <c r="N1896">
        <v>0</v>
      </c>
      <c r="O1896">
        <v>224</v>
      </c>
      <c r="P1896">
        <v>1</v>
      </c>
      <c r="Q1896">
        <v>5</v>
      </c>
      <c r="R1896">
        <v>11</v>
      </c>
      <c r="S1896">
        <v>5</v>
      </c>
      <c r="T1896">
        <v>3</v>
      </c>
      <c r="U1896">
        <v>1</v>
      </c>
      <c r="V1896">
        <v>0</v>
      </c>
      <c r="W1896">
        <v>1</v>
      </c>
      <c r="X1896">
        <v>0</v>
      </c>
      <c r="Y1896">
        <v>1</v>
      </c>
      <c r="Z1896">
        <v>1</v>
      </c>
      <c r="AA1896">
        <v>0</v>
      </c>
      <c r="AB1896" t="s">
        <v>30</v>
      </c>
      <c r="AC1896" s="13">
        <f>SUM(Table13[[#This Row],[MntWines]:[MntGoldProds]])</f>
        <v>1867</v>
      </c>
      <c r="AD1896" s="13">
        <f>AVERAGE(Table13[[#This Row],[MntWines]:[MntGoldProds]])</f>
        <v>311.16666666666669</v>
      </c>
      <c r="AG1896">
        <f>SUM(Table13[[#This Row],[NumDealsPurchases]:[NumStorePurchases]])</f>
        <v>22</v>
      </c>
      <c r="AH1896" s="14">
        <f>44232-Table13[[#This Row],[Dt_Customer]]</f>
        <v>3057</v>
      </c>
      <c r="AJ1896" s="13">
        <f>Table13[[#This Row],[NumDealsPurchases]]/Table13[[#This Row],[Total Number of Purchases]]*100</f>
        <v>4.5454545454545459</v>
      </c>
      <c r="AK1896">
        <f>6-ROUNDUP(_xlfn.PERCENTRANK.INC(Table13[Recency],Table13[[#This Row],[Recency]])*5, 0)</f>
        <v>2</v>
      </c>
      <c r="AL1896" s="15">
        <f>ROUNDUP(_xlfn.PERCENTRANK.INC(Table13[Total Number of Purchases],Table13[[#This Row],[Total Number of Purchases]])*5,0)</f>
        <v>4</v>
      </c>
      <c r="AM1896" s="15">
        <f>ROUNDUP(_xlfn.PERCENTRANK.INC(Table13[Total Spend],Table13[[#This Row],[Total Spend]])*5,0)</f>
        <v>5</v>
      </c>
      <c r="AN1896" s="15" t="str">
        <f>Table13[[#This Row],[Recency Score]]&amp;Table13[[#This Row],[Frequency Score]]&amp;Table13[[#This Row],[Monetary Score]]</f>
        <v>245</v>
      </c>
      <c r="AO1896" s="15" t="str">
        <f>IF(AN1896="555","Champions",
IF(AND(LEFT(AN1896,1)="5", MID(AN1896,2,1)&gt;="3"),"Loyal Customers",
IF(MID(AN1896,2,1)="5","Frequent Buyers",
IF(RIGHT(AN1896,1)="5","Big Spenders",
IF(LEFT(AN1896,1)="4","Potential Loyalists",
IF(LEFT(AN1896,1)="3","Needs Attention",
IF(LEFT(AN1896,1)="2","About to Sleep",
IF(LEFT(AN1896,1)="1","Lost",
IF(LEFT(AN1896,1)&lt;="2","At Risk","Others")))))))))</f>
        <v>Big Spenders</v>
      </c>
    </row>
    <row r="1897" spans="1:41" x14ac:dyDescent="0.3">
      <c r="A1897">
        <v>2379</v>
      </c>
      <c r="B1897">
        <v>1953</v>
      </c>
      <c r="C1897" t="s">
        <v>28</v>
      </c>
      <c r="D1897" t="s">
        <v>31</v>
      </c>
      <c r="E1897">
        <v>69267</v>
      </c>
      <c r="F1897">
        <v>0</v>
      </c>
      <c r="G1897">
        <v>0</v>
      </c>
      <c r="H1897" s="1">
        <v>41174</v>
      </c>
      <c r="I1897">
        <v>31</v>
      </c>
      <c r="J1897">
        <v>778</v>
      </c>
      <c r="K1897">
        <v>44</v>
      </c>
      <c r="L1897">
        <v>499</v>
      </c>
      <c r="M1897">
        <v>95</v>
      </c>
      <c r="N1897">
        <v>73</v>
      </c>
      <c r="O1897">
        <v>146</v>
      </c>
      <c r="P1897">
        <v>2</v>
      </c>
      <c r="Q1897">
        <v>3</v>
      </c>
      <c r="R1897">
        <v>4</v>
      </c>
      <c r="S1897">
        <v>5</v>
      </c>
      <c r="T1897">
        <v>7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0</v>
      </c>
      <c r="AB1897" t="s">
        <v>43</v>
      </c>
      <c r="AC1897" s="13">
        <f>SUM(Table13[[#This Row],[MntWines]:[MntGoldProds]])</f>
        <v>1635</v>
      </c>
      <c r="AD1897" s="13">
        <f>AVERAGE(Table13[[#This Row],[MntWines]:[MntGoldProds]])</f>
        <v>272.5</v>
      </c>
      <c r="AG1897">
        <f>SUM(Table13[[#This Row],[NumDealsPurchases]:[NumStorePurchases]])</f>
        <v>14</v>
      </c>
      <c r="AH1897" s="14">
        <f>44232-Table13[[#This Row],[Dt_Customer]]</f>
        <v>3058</v>
      </c>
      <c r="AJ1897" s="13">
        <f>Table13[[#This Row],[NumDealsPurchases]]/Table13[[#This Row],[Total Number of Purchases]]*100</f>
        <v>14.285714285714285</v>
      </c>
      <c r="AK1897">
        <f>6-ROUNDUP(_xlfn.PERCENTRANK.INC(Table13[Recency],Table13[[#This Row],[Recency]])*5, 0)</f>
        <v>4</v>
      </c>
      <c r="AL1897" s="15">
        <f>ROUNDUP(_xlfn.PERCENTRANK.INC(Table13[Total Number of Purchases],Table13[[#This Row],[Total Number of Purchases]])*5,0)</f>
        <v>3</v>
      </c>
      <c r="AM1897" s="15">
        <f>ROUNDUP(_xlfn.PERCENTRANK.INC(Table13[Total Spend],Table13[[#This Row],[Total Spend]])*5,0)</f>
        <v>5</v>
      </c>
      <c r="AN1897" s="15" t="str">
        <f>Table13[[#This Row],[Recency Score]]&amp;Table13[[#This Row],[Frequency Score]]&amp;Table13[[#This Row],[Monetary Score]]</f>
        <v>435</v>
      </c>
      <c r="AO1897" s="15" t="str">
        <f>IF(AN1897="555","Champions",
IF(AND(LEFT(AN1897,1)="5", MID(AN1897,2,1)&gt;="3"),"Loyal Customers",
IF(MID(AN1897,2,1)="5","Frequent Buyers",
IF(RIGHT(AN1897,1)="5","Big Spenders",
IF(LEFT(AN1897,1)="4","Potential Loyalists",
IF(LEFT(AN1897,1)="3","Needs Attention",
IF(LEFT(AN1897,1)="2","About to Sleep",
IF(LEFT(AN1897,1)="1","Lost",
IF(LEFT(AN1897,1)&lt;="2","At Risk","Others")))))))))</f>
        <v>Big Spenders</v>
      </c>
    </row>
    <row r="1898" spans="1:41" x14ac:dyDescent="0.3">
      <c r="A1898">
        <v>2931</v>
      </c>
      <c r="B1898">
        <v>1978</v>
      </c>
      <c r="C1898" t="s">
        <v>28</v>
      </c>
      <c r="D1898" t="s">
        <v>29</v>
      </c>
      <c r="E1898">
        <v>71847</v>
      </c>
      <c r="F1898">
        <v>0</v>
      </c>
      <c r="G1898">
        <v>0</v>
      </c>
      <c r="H1898" s="1">
        <v>41173</v>
      </c>
      <c r="I1898">
        <v>95</v>
      </c>
      <c r="J1898">
        <v>737</v>
      </c>
      <c r="K1898">
        <v>21</v>
      </c>
      <c r="L1898">
        <v>106</v>
      </c>
      <c r="M1898">
        <v>55</v>
      </c>
      <c r="N1898">
        <v>63</v>
      </c>
      <c r="O1898">
        <v>210</v>
      </c>
      <c r="P1898">
        <v>0</v>
      </c>
      <c r="Q1898">
        <v>6</v>
      </c>
      <c r="R1898">
        <v>7</v>
      </c>
      <c r="S1898">
        <v>9</v>
      </c>
      <c r="T1898">
        <v>3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 t="s">
        <v>30</v>
      </c>
      <c r="AC1898" s="13">
        <f>SUM(Table13[[#This Row],[MntWines]:[MntGoldProds]])</f>
        <v>1192</v>
      </c>
      <c r="AD1898" s="13">
        <f>AVERAGE(Table13[[#This Row],[MntWines]:[MntGoldProds]])</f>
        <v>198.66666666666666</v>
      </c>
      <c r="AG1898">
        <f>SUM(Table13[[#This Row],[NumDealsPurchases]:[NumStorePurchases]])</f>
        <v>22</v>
      </c>
      <c r="AH1898" s="14">
        <f>44232-Table13[[#This Row],[Dt_Customer]]</f>
        <v>3059</v>
      </c>
      <c r="AJ1898" s="13">
        <f>Table13[[#This Row],[NumDealsPurchases]]/Table13[[#This Row],[Total Number of Purchases]]*100</f>
        <v>0</v>
      </c>
      <c r="AK1898">
        <f>6-ROUNDUP(_xlfn.PERCENTRANK.INC(Table13[Recency],Table13[[#This Row],[Recency]])*5, 0)</f>
        <v>1</v>
      </c>
      <c r="AL1898" s="15">
        <f>ROUNDUP(_xlfn.PERCENTRANK.INC(Table13[Total Number of Purchases],Table13[[#This Row],[Total Number of Purchases]])*5,0)</f>
        <v>4</v>
      </c>
      <c r="AM1898" s="15">
        <f>ROUNDUP(_xlfn.PERCENTRANK.INC(Table13[Total Spend],Table13[[#This Row],[Total Spend]])*5,0)</f>
        <v>5</v>
      </c>
      <c r="AN1898" s="15" t="str">
        <f>Table13[[#This Row],[Recency Score]]&amp;Table13[[#This Row],[Frequency Score]]&amp;Table13[[#This Row],[Monetary Score]]</f>
        <v>145</v>
      </c>
      <c r="AO1898" s="15" t="str">
        <f>IF(AN1898="555","Champions",
IF(AND(LEFT(AN1898,1)="5", MID(AN1898,2,1)&gt;="3"),"Loyal Customers",
IF(MID(AN1898,2,1)="5","Frequent Buyers",
IF(RIGHT(AN1898,1)="5","Big Spenders",
IF(LEFT(AN1898,1)="4","Potential Loyalists",
IF(LEFT(AN1898,1)="3","Needs Attention",
IF(LEFT(AN1898,1)="2","About to Sleep",
IF(LEFT(AN1898,1)="1","Lost",
IF(LEFT(AN1898,1)&lt;="2","At Risk","Others")))))))))</f>
        <v>Big Spenders</v>
      </c>
    </row>
    <row r="1899" spans="1:41" x14ac:dyDescent="0.3">
      <c r="A1899">
        <v>3104</v>
      </c>
      <c r="B1899">
        <v>1961</v>
      </c>
      <c r="C1899" t="s">
        <v>28</v>
      </c>
      <c r="D1899" t="s">
        <v>31</v>
      </c>
      <c r="E1899">
        <v>82332</v>
      </c>
      <c r="F1899">
        <v>0</v>
      </c>
      <c r="G1899">
        <v>0</v>
      </c>
      <c r="H1899" s="1">
        <v>41169</v>
      </c>
      <c r="I1899">
        <v>89</v>
      </c>
      <c r="J1899">
        <v>830</v>
      </c>
      <c r="K1899">
        <v>59</v>
      </c>
      <c r="L1899">
        <v>968</v>
      </c>
      <c r="M1899">
        <v>51</v>
      </c>
      <c r="N1899">
        <v>79</v>
      </c>
      <c r="O1899">
        <v>19</v>
      </c>
      <c r="P1899">
        <v>1</v>
      </c>
      <c r="Q1899">
        <v>5</v>
      </c>
      <c r="R1899">
        <v>3</v>
      </c>
      <c r="S1899">
        <v>12</v>
      </c>
      <c r="T1899">
        <v>2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>
        <v>0</v>
      </c>
      <c r="AB1899" t="s">
        <v>39</v>
      </c>
      <c r="AC1899" s="13">
        <f>SUM(Table13[[#This Row],[MntWines]:[MntGoldProds]])</f>
        <v>2006</v>
      </c>
      <c r="AD1899" s="13">
        <f>AVERAGE(Table13[[#This Row],[MntWines]:[MntGoldProds]])</f>
        <v>334.33333333333331</v>
      </c>
      <c r="AG1899">
        <f>SUM(Table13[[#This Row],[NumDealsPurchases]:[NumStorePurchases]])</f>
        <v>21</v>
      </c>
      <c r="AH1899" s="14">
        <f>44232-Table13[[#This Row],[Dt_Customer]]</f>
        <v>3063</v>
      </c>
      <c r="AJ1899" s="13">
        <f>Table13[[#This Row],[NumDealsPurchases]]/Table13[[#This Row],[Total Number of Purchases]]*100</f>
        <v>4.7619047619047619</v>
      </c>
      <c r="AK1899">
        <f>6-ROUNDUP(_xlfn.PERCENTRANK.INC(Table13[Recency],Table13[[#This Row],[Recency]])*5, 0)</f>
        <v>1</v>
      </c>
      <c r="AL1899" s="15">
        <f>ROUNDUP(_xlfn.PERCENTRANK.INC(Table13[Total Number of Purchases],Table13[[#This Row],[Total Number of Purchases]])*5,0)</f>
        <v>4</v>
      </c>
      <c r="AM1899" s="15">
        <f>ROUNDUP(_xlfn.PERCENTRANK.INC(Table13[Total Spend],Table13[[#This Row],[Total Spend]])*5,0)</f>
        <v>5</v>
      </c>
      <c r="AN1899" s="15" t="str">
        <f>Table13[[#This Row],[Recency Score]]&amp;Table13[[#This Row],[Frequency Score]]&amp;Table13[[#This Row],[Monetary Score]]</f>
        <v>145</v>
      </c>
      <c r="AO1899" s="15" t="str">
        <f>IF(AN1899="555","Champions",
IF(AND(LEFT(AN1899,1)="5", MID(AN1899,2,1)&gt;="3"),"Loyal Customers",
IF(MID(AN1899,2,1)="5","Frequent Buyers",
IF(RIGHT(AN1899,1)="5","Big Spenders",
IF(LEFT(AN1899,1)="4","Potential Loyalists",
IF(LEFT(AN1899,1)="3","Needs Attention",
IF(LEFT(AN1899,1)="2","About to Sleep",
IF(LEFT(AN1899,1)="1","Lost",
IF(LEFT(AN1899,1)&lt;="2","At Risk","Others")))))))))</f>
        <v>Big Spenders</v>
      </c>
    </row>
    <row r="1900" spans="1:41" x14ac:dyDescent="0.3">
      <c r="A1900">
        <v>9826</v>
      </c>
      <c r="B1900">
        <v>1972</v>
      </c>
      <c r="C1900" t="s">
        <v>37</v>
      </c>
      <c r="D1900" t="s">
        <v>31</v>
      </c>
      <c r="E1900">
        <v>86857</v>
      </c>
      <c r="F1900">
        <v>0</v>
      </c>
      <c r="G1900">
        <v>0</v>
      </c>
      <c r="H1900" s="1">
        <v>41164</v>
      </c>
      <c r="I1900">
        <v>96</v>
      </c>
      <c r="J1900">
        <v>899</v>
      </c>
      <c r="K1900">
        <v>102</v>
      </c>
      <c r="L1900">
        <v>838</v>
      </c>
      <c r="M1900">
        <v>133</v>
      </c>
      <c r="N1900">
        <v>102</v>
      </c>
      <c r="O1900">
        <v>40</v>
      </c>
      <c r="P1900">
        <v>1</v>
      </c>
      <c r="Q1900">
        <v>5</v>
      </c>
      <c r="R1900">
        <v>6</v>
      </c>
      <c r="S1900">
        <v>10</v>
      </c>
      <c r="T1900">
        <v>2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0</v>
      </c>
      <c r="AB1900" t="s">
        <v>34</v>
      </c>
      <c r="AC1900" s="13">
        <f>SUM(Table13[[#This Row],[MntWines]:[MntGoldProds]])</f>
        <v>2114</v>
      </c>
      <c r="AD1900" s="13">
        <f>AVERAGE(Table13[[#This Row],[MntWines]:[MntGoldProds]])</f>
        <v>352.33333333333331</v>
      </c>
      <c r="AG1900">
        <f>SUM(Table13[[#This Row],[NumDealsPurchases]:[NumStorePurchases]])</f>
        <v>22</v>
      </c>
      <c r="AH1900" s="14">
        <f>44232-Table13[[#This Row],[Dt_Customer]]</f>
        <v>3068</v>
      </c>
      <c r="AJ1900" s="13">
        <f>Table13[[#This Row],[NumDealsPurchases]]/Table13[[#This Row],[Total Number of Purchases]]*100</f>
        <v>4.5454545454545459</v>
      </c>
      <c r="AK1900">
        <f>6-ROUNDUP(_xlfn.PERCENTRANK.INC(Table13[Recency],Table13[[#This Row],[Recency]])*5, 0)</f>
        <v>1</v>
      </c>
      <c r="AL1900" s="15">
        <f>ROUNDUP(_xlfn.PERCENTRANK.INC(Table13[Total Number of Purchases],Table13[[#This Row],[Total Number of Purchases]])*5,0)</f>
        <v>4</v>
      </c>
      <c r="AM1900" s="15">
        <f>ROUNDUP(_xlfn.PERCENTRANK.INC(Table13[Total Spend],Table13[[#This Row],[Total Spend]])*5,0)</f>
        <v>5</v>
      </c>
      <c r="AN1900" s="15" t="str">
        <f>Table13[[#This Row],[Recency Score]]&amp;Table13[[#This Row],[Frequency Score]]&amp;Table13[[#This Row],[Monetary Score]]</f>
        <v>145</v>
      </c>
      <c r="AO1900" s="15" t="str">
        <f>IF(AN1900="555","Champions",
IF(AND(LEFT(AN1900,1)="5", MID(AN1900,2,1)&gt;="3"),"Loyal Customers",
IF(MID(AN1900,2,1)="5","Frequent Buyers",
IF(RIGHT(AN1900,1)="5","Big Spenders",
IF(LEFT(AN1900,1)="4","Potential Loyalists",
IF(LEFT(AN1900,1)="3","Needs Attention",
IF(LEFT(AN1900,1)="2","About to Sleep",
IF(LEFT(AN1900,1)="1","Lost",
IF(LEFT(AN1900,1)&lt;="2","At Risk","Others")))))))))</f>
        <v>Big Spenders</v>
      </c>
    </row>
    <row r="1901" spans="1:41" x14ac:dyDescent="0.3">
      <c r="A1901">
        <v>5830</v>
      </c>
      <c r="B1901">
        <v>1972</v>
      </c>
      <c r="C1901" t="s">
        <v>37</v>
      </c>
      <c r="D1901" t="s">
        <v>31</v>
      </c>
      <c r="E1901">
        <v>86857</v>
      </c>
      <c r="F1901">
        <v>0</v>
      </c>
      <c r="G1901">
        <v>0</v>
      </c>
      <c r="H1901" s="1">
        <v>41164</v>
      </c>
      <c r="I1901">
        <v>96</v>
      </c>
      <c r="J1901">
        <v>899</v>
      </c>
      <c r="K1901">
        <v>102</v>
      </c>
      <c r="L1901">
        <v>838</v>
      </c>
      <c r="M1901">
        <v>133</v>
      </c>
      <c r="N1901">
        <v>102</v>
      </c>
      <c r="O1901">
        <v>40</v>
      </c>
      <c r="P1901">
        <v>1</v>
      </c>
      <c r="Q1901">
        <v>5</v>
      </c>
      <c r="R1901">
        <v>6</v>
      </c>
      <c r="S1901">
        <v>10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 t="s">
        <v>43</v>
      </c>
      <c r="AC1901" s="13">
        <f>SUM(Table13[[#This Row],[MntWines]:[MntGoldProds]])</f>
        <v>2114</v>
      </c>
      <c r="AD1901" s="13">
        <f>AVERAGE(Table13[[#This Row],[MntWines]:[MntGoldProds]])</f>
        <v>352.33333333333331</v>
      </c>
      <c r="AG1901">
        <f>SUM(Table13[[#This Row],[NumDealsPurchases]:[NumStorePurchases]])</f>
        <v>22</v>
      </c>
      <c r="AH1901" s="14">
        <f>44232-Table13[[#This Row],[Dt_Customer]]</f>
        <v>3068</v>
      </c>
      <c r="AJ1901" s="13">
        <f>Table13[[#This Row],[NumDealsPurchases]]/Table13[[#This Row],[Total Number of Purchases]]*100</f>
        <v>4.5454545454545459</v>
      </c>
      <c r="AK1901">
        <f>6-ROUNDUP(_xlfn.PERCENTRANK.INC(Table13[Recency],Table13[[#This Row],[Recency]])*5, 0)</f>
        <v>1</v>
      </c>
      <c r="AL1901" s="15">
        <f>ROUNDUP(_xlfn.PERCENTRANK.INC(Table13[Total Number of Purchases],Table13[[#This Row],[Total Number of Purchases]])*5,0)</f>
        <v>4</v>
      </c>
      <c r="AM1901" s="15">
        <f>ROUNDUP(_xlfn.PERCENTRANK.INC(Table13[Total Spend],Table13[[#This Row],[Total Spend]])*5,0)</f>
        <v>5</v>
      </c>
      <c r="AN1901" s="15" t="str">
        <f>Table13[[#This Row],[Recency Score]]&amp;Table13[[#This Row],[Frequency Score]]&amp;Table13[[#This Row],[Monetary Score]]</f>
        <v>145</v>
      </c>
      <c r="AO1901" s="15" t="str">
        <f>IF(AN1901="555","Champions",
IF(AND(LEFT(AN1901,1)="5", MID(AN1901,2,1)&gt;="3"),"Loyal Customers",
IF(MID(AN1901,2,1)="5","Frequent Buyers",
IF(RIGHT(AN1901,1)="5","Big Spenders",
IF(LEFT(AN1901,1)="4","Potential Loyalists",
IF(LEFT(AN1901,1)="3","Needs Attention",
IF(LEFT(AN1901,1)="2","About to Sleep",
IF(LEFT(AN1901,1)="1","Lost",
IF(LEFT(AN1901,1)&lt;="2","At Risk","Others")))))))))</f>
        <v>Big Spenders</v>
      </c>
    </row>
    <row r="1902" spans="1:41" x14ac:dyDescent="0.3">
      <c r="A1902">
        <v>8867</v>
      </c>
      <c r="B1902">
        <v>1988</v>
      </c>
      <c r="C1902" t="s">
        <v>37</v>
      </c>
      <c r="D1902" t="s">
        <v>33</v>
      </c>
      <c r="E1902">
        <v>67546</v>
      </c>
      <c r="F1902">
        <v>0</v>
      </c>
      <c r="G1902">
        <v>0</v>
      </c>
      <c r="H1902" s="1">
        <v>41152</v>
      </c>
      <c r="I1902">
        <v>90</v>
      </c>
      <c r="J1902">
        <v>864</v>
      </c>
      <c r="K1902">
        <v>134</v>
      </c>
      <c r="L1902">
        <v>768</v>
      </c>
      <c r="M1902">
        <v>150</v>
      </c>
      <c r="N1902">
        <v>38</v>
      </c>
      <c r="O1902">
        <v>172</v>
      </c>
      <c r="P1902">
        <v>1</v>
      </c>
      <c r="Q1902">
        <v>4</v>
      </c>
      <c r="R1902">
        <v>10</v>
      </c>
      <c r="S1902">
        <v>5</v>
      </c>
      <c r="T1902">
        <v>3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 t="s">
        <v>43</v>
      </c>
      <c r="AC1902" s="13">
        <f>SUM(Table13[[#This Row],[MntWines]:[MntGoldProds]])</f>
        <v>2126</v>
      </c>
      <c r="AD1902" s="13">
        <f>AVERAGE(Table13[[#This Row],[MntWines]:[MntGoldProds]])</f>
        <v>354.33333333333331</v>
      </c>
      <c r="AG1902">
        <f>SUM(Table13[[#This Row],[NumDealsPurchases]:[NumStorePurchases]])</f>
        <v>20</v>
      </c>
      <c r="AH1902" s="14">
        <f>44232-Table13[[#This Row],[Dt_Customer]]</f>
        <v>3080</v>
      </c>
      <c r="AJ1902" s="13">
        <f>Table13[[#This Row],[NumDealsPurchases]]/Table13[[#This Row],[Total Number of Purchases]]*100</f>
        <v>5</v>
      </c>
      <c r="AK1902">
        <f>6-ROUNDUP(_xlfn.PERCENTRANK.INC(Table13[Recency],Table13[[#This Row],[Recency]])*5, 0)</f>
        <v>1</v>
      </c>
      <c r="AL1902" s="15">
        <f>ROUNDUP(_xlfn.PERCENTRANK.INC(Table13[Total Number of Purchases],Table13[[#This Row],[Total Number of Purchases]])*5,0)</f>
        <v>4</v>
      </c>
      <c r="AM1902" s="15">
        <f>ROUNDUP(_xlfn.PERCENTRANK.INC(Table13[Total Spend],Table13[[#This Row],[Total Spend]])*5,0)</f>
        <v>5</v>
      </c>
      <c r="AN1902" s="15" t="str">
        <f>Table13[[#This Row],[Recency Score]]&amp;Table13[[#This Row],[Frequency Score]]&amp;Table13[[#This Row],[Monetary Score]]</f>
        <v>145</v>
      </c>
      <c r="AO1902" s="15" t="str">
        <f>IF(AN1902="555","Champions",
IF(AND(LEFT(AN1902,1)="5", MID(AN1902,2,1)&gt;="3"),"Loyal Customers",
IF(MID(AN1902,2,1)="5","Frequent Buyers",
IF(RIGHT(AN1902,1)="5","Big Spenders",
IF(LEFT(AN1902,1)="4","Potential Loyalists",
IF(LEFT(AN1902,1)="3","Needs Attention",
IF(LEFT(AN1902,1)="2","About to Sleep",
IF(LEFT(AN1902,1)="1","Lost",
IF(LEFT(AN1902,1)&lt;="2","At Risk","Others")))))))))</f>
        <v>Big Spenders</v>
      </c>
    </row>
    <row r="1903" spans="1:41" x14ac:dyDescent="0.3">
      <c r="A1903">
        <v>2747</v>
      </c>
      <c r="B1903">
        <v>1988</v>
      </c>
      <c r="C1903" t="s">
        <v>37</v>
      </c>
      <c r="D1903" t="s">
        <v>33</v>
      </c>
      <c r="E1903">
        <v>67546</v>
      </c>
      <c r="F1903">
        <v>0</v>
      </c>
      <c r="G1903">
        <v>0</v>
      </c>
      <c r="H1903" s="1">
        <v>41152</v>
      </c>
      <c r="I1903">
        <v>90</v>
      </c>
      <c r="J1903">
        <v>864</v>
      </c>
      <c r="K1903">
        <v>134</v>
      </c>
      <c r="L1903">
        <v>768</v>
      </c>
      <c r="M1903">
        <v>150</v>
      </c>
      <c r="N1903">
        <v>38</v>
      </c>
      <c r="O1903">
        <v>172</v>
      </c>
      <c r="P1903">
        <v>1</v>
      </c>
      <c r="Q1903">
        <v>4</v>
      </c>
      <c r="R1903">
        <v>10</v>
      </c>
      <c r="S1903">
        <v>5</v>
      </c>
      <c r="T1903">
        <v>3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 t="s">
        <v>30</v>
      </c>
      <c r="AC1903" s="13">
        <f>SUM(Table13[[#This Row],[MntWines]:[MntGoldProds]])</f>
        <v>2126</v>
      </c>
      <c r="AD1903" s="13">
        <f>AVERAGE(Table13[[#This Row],[MntWines]:[MntGoldProds]])</f>
        <v>354.33333333333331</v>
      </c>
      <c r="AG1903">
        <f>SUM(Table13[[#This Row],[NumDealsPurchases]:[NumStorePurchases]])</f>
        <v>20</v>
      </c>
      <c r="AH1903" s="14">
        <f>44232-Table13[[#This Row],[Dt_Customer]]</f>
        <v>3080</v>
      </c>
      <c r="AJ1903" s="13">
        <f>Table13[[#This Row],[NumDealsPurchases]]/Table13[[#This Row],[Total Number of Purchases]]*100</f>
        <v>5</v>
      </c>
      <c r="AK1903">
        <f>6-ROUNDUP(_xlfn.PERCENTRANK.INC(Table13[Recency],Table13[[#This Row],[Recency]])*5, 0)</f>
        <v>1</v>
      </c>
      <c r="AL1903" s="15">
        <f>ROUNDUP(_xlfn.PERCENTRANK.INC(Table13[Total Number of Purchases],Table13[[#This Row],[Total Number of Purchases]])*5,0)</f>
        <v>4</v>
      </c>
      <c r="AM1903" s="15">
        <f>ROUNDUP(_xlfn.PERCENTRANK.INC(Table13[Total Spend],Table13[[#This Row],[Total Spend]])*5,0)</f>
        <v>5</v>
      </c>
      <c r="AN1903" s="15" t="str">
        <f>Table13[[#This Row],[Recency Score]]&amp;Table13[[#This Row],[Frequency Score]]&amp;Table13[[#This Row],[Monetary Score]]</f>
        <v>145</v>
      </c>
      <c r="AO1903" s="15" t="str">
        <f>IF(AN1903="555","Champions",
IF(AND(LEFT(AN1903,1)="5", MID(AN1903,2,1)&gt;="3"),"Loyal Customers",
IF(MID(AN1903,2,1)="5","Frequent Buyers",
IF(RIGHT(AN1903,1)="5","Big Spenders",
IF(LEFT(AN1903,1)="4","Potential Loyalists",
IF(LEFT(AN1903,1)="3","Needs Attention",
IF(LEFT(AN1903,1)="2","About to Sleep",
IF(LEFT(AN1903,1)="1","Lost",
IF(LEFT(AN1903,1)&lt;="2","At Risk","Others")))))))))</f>
        <v>Big Spenders</v>
      </c>
    </row>
    <row r="1904" spans="1:41" x14ac:dyDescent="0.3">
      <c r="A1904">
        <v>1859</v>
      </c>
      <c r="B1904">
        <v>1972</v>
      </c>
      <c r="C1904" t="s">
        <v>41</v>
      </c>
      <c r="D1904" t="s">
        <v>33</v>
      </c>
      <c r="E1904">
        <v>75251</v>
      </c>
      <c r="F1904">
        <v>0</v>
      </c>
      <c r="G1904">
        <v>0</v>
      </c>
      <c r="H1904" s="1">
        <v>41148</v>
      </c>
      <c r="I1904">
        <v>34</v>
      </c>
      <c r="J1904">
        <v>721</v>
      </c>
      <c r="K1904">
        <v>111</v>
      </c>
      <c r="L1904">
        <v>925</v>
      </c>
      <c r="M1904">
        <v>97</v>
      </c>
      <c r="N1904">
        <v>18</v>
      </c>
      <c r="O1904">
        <v>18</v>
      </c>
      <c r="P1904">
        <v>1</v>
      </c>
      <c r="Q1904">
        <v>7</v>
      </c>
      <c r="R1904">
        <v>6</v>
      </c>
      <c r="S1904">
        <v>5</v>
      </c>
      <c r="T1904">
        <v>5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 t="s">
        <v>39</v>
      </c>
      <c r="AC1904" s="13">
        <f>SUM(Table13[[#This Row],[MntWines]:[MntGoldProds]])</f>
        <v>1890</v>
      </c>
      <c r="AD1904" s="13">
        <f>AVERAGE(Table13[[#This Row],[MntWines]:[MntGoldProds]])</f>
        <v>315</v>
      </c>
      <c r="AG1904">
        <f>SUM(Table13[[#This Row],[NumDealsPurchases]:[NumStorePurchases]])</f>
        <v>19</v>
      </c>
      <c r="AH1904" s="14">
        <f>44232-Table13[[#This Row],[Dt_Customer]]</f>
        <v>3084</v>
      </c>
      <c r="AJ1904" s="13">
        <f>Table13[[#This Row],[NumDealsPurchases]]/Table13[[#This Row],[Total Number of Purchases]]*100</f>
        <v>5.2631578947368416</v>
      </c>
      <c r="AK1904">
        <f>6-ROUNDUP(_xlfn.PERCENTRANK.INC(Table13[Recency],Table13[[#This Row],[Recency]])*5, 0)</f>
        <v>4</v>
      </c>
      <c r="AL1904" s="15">
        <f>ROUNDUP(_xlfn.PERCENTRANK.INC(Table13[Total Number of Purchases],Table13[[#This Row],[Total Number of Purchases]])*5,0)</f>
        <v>4</v>
      </c>
      <c r="AM1904" s="15">
        <f>ROUNDUP(_xlfn.PERCENTRANK.INC(Table13[Total Spend],Table13[[#This Row],[Total Spend]])*5,0)</f>
        <v>5</v>
      </c>
      <c r="AN1904" s="15" t="str">
        <f>Table13[[#This Row],[Recency Score]]&amp;Table13[[#This Row],[Frequency Score]]&amp;Table13[[#This Row],[Monetary Score]]</f>
        <v>445</v>
      </c>
      <c r="AO1904" s="15" t="str">
        <f>IF(AN1904="555","Champions",
IF(AND(LEFT(AN1904,1)="5", MID(AN1904,2,1)&gt;="3"),"Loyal Customers",
IF(MID(AN1904,2,1)="5","Frequent Buyers",
IF(RIGHT(AN1904,1)="5","Big Spenders",
IF(LEFT(AN1904,1)="4","Potential Loyalists",
IF(LEFT(AN1904,1)="3","Needs Attention",
IF(LEFT(AN1904,1)="2","About to Sleep",
IF(LEFT(AN1904,1)="1","Lost",
IF(LEFT(AN1904,1)&lt;="2","At Risk","Others")))))))))</f>
        <v>Big Spenders</v>
      </c>
    </row>
    <row r="1905" spans="1:41" x14ac:dyDescent="0.3">
      <c r="A1905">
        <v>5236</v>
      </c>
      <c r="B1905">
        <v>1979</v>
      </c>
      <c r="C1905" t="s">
        <v>28</v>
      </c>
      <c r="D1905" t="s">
        <v>35</v>
      </c>
      <c r="E1905">
        <v>77568</v>
      </c>
      <c r="F1905">
        <v>0</v>
      </c>
      <c r="G1905">
        <v>1</v>
      </c>
      <c r="H1905" s="1">
        <v>41146</v>
      </c>
      <c r="I1905">
        <v>30</v>
      </c>
      <c r="J1905">
        <v>1230</v>
      </c>
      <c r="K1905">
        <v>0</v>
      </c>
      <c r="L1905">
        <v>396</v>
      </c>
      <c r="M1905">
        <v>232</v>
      </c>
      <c r="N1905">
        <v>178</v>
      </c>
      <c r="O1905">
        <v>158</v>
      </c>
      <c r="P1905">
        <v>1</v>
      </c>
      <c r="Q1905">
        <v>10</v>
      </c>
      <c r="R1905">
        <v>2</v>
      </c>
      <c r="S1905">
        <v>8</v>
      </c>
      <c r="T1905">
        <v>5</v>
      </c>
      <c r="U1905">
        <v>1</v>
      </c>
      <c r="V1905">
        <v>0</v>
      </c>
      <c r="W1905">
        <v>0</v>
      </c>
      <c r="X1905">
        <v>1</v>
      </c>
      <c r="Y1905">
        <v>1</v>
      </c>
      <c r="Z1905">
        <v>0</v>
      </c>
      <c r="AA1905">
        <v>0</v>
      </c>
      <c r="AB1905" t="s">
        <v>30</v>
      </c>
      <c r="AC1905" s="13">
        <f>SUM(Table13[[#This Row],[MntWines]:[MntGoldProds]])</f>
        <v>2194</v>
      </c>
      <c r="AD1905" s="13">
        <f>AVERAGE(Table13[[#This Row],[MntWines]:[MntGoldProds]])</f>
        <v>365.66666666666669</v>
      </c>
      <c r="AG1905">
        <f>SUM(Table13[[#This Row],[NumDealsPurchases]:[NumStorePurchases]])</f>
        <v>21</v>
      </c>
      <c r="AH1905" s="14">
        <f>44232-Table13[[#This Row],[Dt_Customer]]</f>
        <v>3086</v>
      </c>
      <c r="AJ1905" s="13">
        <f>Table13[[#This Row],[NumDealsPurchases]]/Table13[[#This Row],[Total Number of Purchases]]*100</f>
        <v>4.7619047619047619</v>
      </c>
      <c r="AK1905">
        <f>6-ROUNDUP(_xlfn.PERCENTRANK.INC(Table13[Recency],Table13[[#This Row],[Recency]])*5, 0)</f>
        <v>4</v>
      </c>
      <c r="AL1905" s="15">
        <f>ROUNDUP(_xlfn.PERCENTRANK.INC(Table13[Total Number of Purchases],Table13[[#This Row],[Total Number of Purchases]])*5,0)</f>
        <v>4</v>
      </c>
      <c r="AM1905" s="15">
        <f>ROUNDUP(_xlfn.PERCENTRANK.INC(Table13[Total Spend],Table13[[#This Row],[Total Spend]])*5,0)</f>
        <v>5</v>
      </c>
      <c r="AN1905" s="15" t="str">
        <f>Table13[[#This Row],[Recency Score]]&amp;Table13[[#This Row],[Frequency Score]]&amp;Table13[[#This Row],[Monetary Score]]</f>
        <v>445</v>
      </c>
      <c r="AO1905" s="15" t="str">
        <f>IF(AN1905="555","Champions",
IF(AND(LEFT(AN1905,1)="5", MID(AN1905,2,1)&gt;="3"),"Loyal Customers",
IF(MID(AN1905,2,1)="5","Frequent Buyers",
IF(RIGHT(AN1905,1)="5","Big Spenders",
IF(LEFT(AN1905,1)="4","Potential Loyalists",
IF(LEFT(AN1905,1)="3","Needs Attention",
IF(LEFT(AN1905,1)="2","About to Sleep",
IF(LEFT(AN1905,1)="1","Lost",
IF(LEFT(AN1905,1)&lt;="2","At Risk","Others")))))))))</f>
        <v>Big Spenders</v>
      </c>
    </row>
    <row r="1906" spans="1:41" x14ac:dyDescent="0.3">
      <c r="A1906">
        <v>5140</v>
      </c>
      <c r="B1906">
        <v>1985</v>
      </c>
      <c r="C1906" t="s">
        <v>37</v>
      </c>
      <c r="D1906" t="s">
        <v>33</v>
      </c>
      <c r="E1906">
        <v>64355</v>
      </c>
      <c r="F1906">
        <v>1</v>
      </c>
      <c r="G1906">
        <v>0</v>
      </c>
      <c r="H1906" s="1">
        <v>41145</v>
      </c>
      <c r="I1906">
        <v>66</v>
      </c>
      <c r="J1906">
        <v>1047</v>
      </c>
      <c r="K1906">
        <v>0</v>
      </c>
      <c r="L1906">
        <v>140</v>
      </c>
      <c r="M1906">
        <v>67</v>
      </c>
      <c r="N1906">
        <v>38</v>
      </c>
      <c r="O1906">
        <v>153</v>
      </c>
      <c r="P1906">
        <v>2</v>
      </c>
      <c r="Q1906">
        <v>4</v>
      </c>
      <c r="R1906">
        <v>3</v>
      </c>
      <c r="S1906">
        <v>12</v>
      </c>
      <c r="T1906">
        <v>8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 t="s">
        <v>30</v>
      </c>
      <c r="AC1906" s="13">
        <f>SUM(Table13[[#This Row],[MntWines]:[MntGoldProds]])</f>
        <v>1445</v>
      </c>
      <c r="AD1906" s="13">
        <f>AVERAGE(Table13[[#This Row],[MntWines]:[MntGoldProds]])</f>
        <v>240.83333333333334</v>
      </c>
      <c r="AG1906">
        <f>SUM(Table13[[#This Row],[NumDealsPurchases]:[NumStorePurchases]])</f>
        <v>21</v>
      </c>
      <c r="AH1906" s="14">
        <f>44232-Table13[[#This Row],[Dt_Customer]]</f>
        <v>3087</v>
      </c>
      <c r="AJ1906" s="13">
        <f>Table13[[#This Row],[NumDealsPurchases]]/Table13[[#This Row],[Total Number of Purchases]]*100</f>
        <v>9.5238095238095237</v>
      </c>
      <c r="AK1906">
        <f>6-ROUNDUP(_xlfn.PERCENTRANK.INC(Table13[Recency],Table13[[#This Row],[Recency]])*5, 0)</f>
        <v>2</v>
      </c>
      <c r="AL1906" s="15">
        <f>ROUNDUP(_xlfn.PERCENTRANK.INC(Table13[Total Number of Purchases],Table13[[#This Row],[Total Number of Purchases]])*5,0)</f>
        <v>4</v>
      </c>
      <c r="AM1906" s="15">
        <f>ROUNDUP(_xlfn.PERCENTRANK.INC(Table13[Total Spend],Table13[[#This Row],[Total Spend]])*5,0)</f>
        <v>5</v>
      </c>
      <c r="AN1906" s="15" t="str">
        <f>Table13[[#This Row],[Recency Score]]&amp;Table13[[#This Row],[Frequency Score]]&amp;Table13[[#This Row],[Monetary Score]]</f>
        <v>245</v>
      </c>
      <c r="AO1906" s="15" t="str">
        <f>IF(AN1906="555","Champions",
IF(AND(LEFT(AN1906,1)="5", MID(AN1906,2,1)&gt;="3"),"Loyal Customers",
IF(MID(AN1906,2,1)="5","Frequent Buyers",
IF(RIGHT(AN1906,1)="5","Big Spenders",
IF(LEFT(AN1906,1)="4","Potential Loyalists",
IF(LEFT(AN1906,1)="3","Needs Attention",
IF(LEFT(AN1906,1)="2","About to Sleep",
IF(LEFT(AN1906,1)="1","Lost",
IF(LEFT(AN1906,1)&lt;="2","At Risk","Others")))))))))</f>
        <v>Big Spenders</v>
      </c>
    </row>
    <row r="1907" spans="1:41" x14ac:dyDescent="0.3">
      <c r="A1907">
        <v>5831</v>
      </c>
      <c r="B1907">
        <v>1967</v>
      </c>
      <c r="C1907" t="s">
        <v>28</v>
      </c>
      <c r="D1907" t="s">
        <v>33</v>
      </c>
      <c r="E1907">
        <v>77870</v>
      </c>
      <c r="F1907">
        <v>0</v>
      </c>
      <c r="G1907">
        <v>1</v>
      </c>
      <c r="H1907" s="1">
        <v>41143</v>
      </c>
      <c r="I1907">
        <v>93</v>
      </c>
      <c r="J1907">
        <v>1017</v>
      </c>
      <c r="K1907">
        <v>50</v>
      </c>
      <c r="L1907">
        <v>500</v>
      </c>
      <c r="M1907">
        <v>65</v>
      </c>
      <c r="N1907">
        <v>50</v>
      </c>
      <c r="O1907">
        <v>133</v>
      </c>
      <c r="P1907">
        <v>3</v>
      </c>
      <c r="Q1907">
        <v>5</v>
      </c>
      <c r="R1907">
        <v>5</v>
      </c>
      <c r="S1907">
        <v>5</v>
      </c>
      <c r="T1907">
        <v>8</v>
      </c>
      <c r="U1907">
        <v>1</v>
      </c>
      <c r="V1907">
        <v>0</v>
      </c>
      <c r="W1907">
        <v>0</v>
      </c>
      <c r="X1907">
        <v>1</v>
      </c>
      <c r="Y1907">
        <v>0</v>
      </c>
      <c r="Z1907">
        <v>1</v>
      </c>
      <c r="AA1907">
        <v>0</v>
      </c>
      <c r="AB1907" t="s">
        <v>30</v>
      </c>
      <c r="AC1907" s="13">
        <f>SUM(Table13[[#This Row],[MntWines]:[MntGoldProds]])</f>
        <v>1815</v>
      </c>
      <c r="AD1907" s="13">
        <f>AVERAGE(Table13[[#This Row],[MntWines]:[MntGoldProds]])</f>
        <v>302.5</v>
      </c>
      <c r="AG1907">
        <f>SUM(Table13[[#This Row],[NumDealsPurchases]:[NumStorePurchases]])</f>
        <v>18</v>
      </c>
      <c r="AH1907" s="14">
        <f>44232-Table13[[#This Row],[Dt_Customer]]</f>
        <v>3089</v>
      </c>
      <c r="AJ1907" s="13">
        <f>Table13[[#This Row],[NumDealsPurchases]]/Table13[[#This Row],[Total Number of Purchases]]*100</f>
        <v>16.666666666666664</v>
      </c>
      <c r="AK1907">
        <f>6-ROUNDUP(_xlfn.PERCENTRANK.INC(Table13[Recency],Table13[[#This Row],[Recency]])*5, 0)</f>
        <v>1</v>
      </c>
      <c r="AL1907" s="15">
        <f>ROUNDUP(_xlfn.PERCENTRANK.INC(Table13[Total Number of Purchases],Table13[[#This Row],[Total Number of Purchases]])*5,0)</f>
        <v>4</v>
      </c>
      <c r="AM1907" s="15">
        <f>ROUNDUP(_xlfn.PERCENTRANK.INC(Table13[Total Spend],Table13[[#This Row],[Total Spend]])*5,0)</f>
        <v>5</v>
      </c>
      <c r="AN1907" s="15" t="str">
        <f>Table13[[#This Row],[Recency Score]]&amp;Table13[[#This Row],[Frequency Score]]&amp;Table13[[#This Row],[Monetary Score]]</f>
        <v>145</v>
      </c>
      <c r="AO1907" s="15" t="str">
        <f>IF(AN1907="555","Champions",
IF(AND(LEFT(AN1907,1)="5", MID(AN1907,2,1)&gt;="3"),"Loyal Customers",
IF(MID(AN1907,2,1)="5","Frequent Buyers",
IF(RIGHT(AN1907,1)="5","Big Spenders",
IF(LEFT(AN1907,1)="4","Potential Loyalists",
IF(LEFT(AN1907,1)="3","Needs Attention",
IF(LEFT(AN1907,1)="2","About to Sleep",
IF(LEFT(AN1907,1)="1","Lost",
IF(LEFT(AN1907,1)&lt;="2","At Risk","Others")))))))))</f>
        <v>Big Spenders</v>
      </c>
    </row>
    <row r="1908" spans="1:41" x14ac:dyDescent="0.3">
      <c r="A1908">
        <v>3584</v>
      </c>
      <c r="B1908">
        <v>1955</v>
      </c>
      <c r="C1908" t="s">
        <v>37</v>
      </c>
      <c r="D1908" t="s">
        <v>31</v>
      </c>
      <c r="E1908">
        <v>49667</v>
      </c>
      <c r="F1908">
        <v>0</v>
      </c>
      <c r="G1908">
        <v>0</v>
      </c>
      <c r="H1908" s="1">
        <v>41141</v>
      </c>
      <c r="I1908">
        <v>35</v>
      </c>
      <c r="J1908">
        <v>1181</v>
      </c>
      <c r="K1908">
        <v>26</v>
      </c>
      <c r="L1908">
        <v>120</v>
      </c>
      <c r="M1908">
        <v>17</v>
      </c>
      <c r="N1908">
        <v>13</v>
      </c>
      <c r="O1908">
        <v>39</v>
      </c>
      <c r="P1908">
        <v>2</v>
      </c>
      <c r="Q1908">
        <v>5</v>
      </c>
      <c r="R1908">
        <v>10</v>
      </c>
      <c r="S1908">
        <v>5</v>
      </c>
      <c r="T1908">
        <v>8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1</v>
      </c>
      <c r="AA1908">
        <v>0</v>
      </c>
      <c r="AB1908" t="s">
        <v>32</v>
      </c>
      <c r="AC1908" s="13">
        <f>SUM(Table13[[#This Row],[MntWines]:[MntGoldProds]])</f>
        <v>1396</v>
      </c>
      <c r="AD1908" s="13">
        <f>AVERAGE(Table13[[#This Row],[MntWines]:[MntGoldProds]])</f>
        <v>232.66666666666666</v>
      </c>
      <c r="AG1908">
        <f>SUM(Table13[[#This Row],[NumDealsPurchases]:[NumStorePurchases]])</f>
        <v>22</v>
      </c>
      <c r="AH1908" s="14">
        <f>44232-Table13[[#This Row],[Dt_Customer]]</f>
        <v>3091</v>
      </c>
      <c r="AJ1908" s="13">
        <f>Table13[[#This Row],[NumDealsPurchases]]/Table13[[#This Row],[Total Number of Purchases]]*100</f>
        <v>9.0909090909090917</v>
      </c>
      <c r="AK1908">
        <f>6-ROUNDUP(_xlfn.PERCENTRANK.INC(Table13[Recency],Table13[[#This Row],[Recency]])*5, 0)</f>
        <v>4</v>
      </c>
      <c r="AL1908" s="15">
        <f>ROUNDUP(_xlfn.PERCENTRANK.INC(Table13[Total Number of Purchases],Table13[[#This Row],[Total Number of Purchases]])*5,0)</f>
        <v>4</v>
      </c>
      <c r="AM1908" s="15">
        <f>ROUNDUP(_xlfn.PERCENTRANK.INC(Table13[Total Spend],Table13[[#This Row],[Total Spend]])*5,0)</f>
        <v>5</v>
      </c>
      <c r="AN1908" s="15" t="str">
        <f>Table13[[#This Row],[Recency Score]]&amp;Table13[[#This Row],[Frequency Score]]&amp;Table13[[#This Row],[Monetary Score]]</f>
        <v>445</v>
      </c>
      <c r="AO1908" s="15" t="str">
        <f>IF(AN1908="555","Champions",
IF(AND(LEFT(AN1908,1)="5", MID(AN1908,2,1)&gt;="3"),"Loyal Customers",
IF(MID(AN1908,2,1)="5","Frequent Buyers",
IF(RIGHT(AN1908,1)="5","Big Spenders",
IF(LEFT(AN1908,1)="4","Potential Loyalists",
IF(LEFT(AN1908,1)="3","Needs Attention",
IF(LEFT(AN1908,1)="2","About to Sleep",
IF(LEFT(AN1908,1)="1","Lost",
IF(LEFT(AN1908,1)&lt;="2","At Risk","Others")))))))))</f>
        <v>Big Spenders</v>
      </c>
    </row>
    <row r="1909" spans="1:41" x14ac:dyDescent="0.3">
      <c r="A1909">
        <v>8395</v>
      </c>
      <c r="B1909">
        <v>1961</v>
      </c>
      <c r="C1909" t="s">
        <v>28</v>
      </c>
      <c r="D1909" t="s">
        <v>31</v>
      </c>
      <c r="E1909">
        <v>82014</v>
      </c>
      <c r="F1909">
        <v>0</v>
      </c>
      <c r="G1909">
        <v>0</v>
      </c>
      <c r="H1909" s="1">
        <v>41141</v>
      </c>
      <c r="I1909">
        <v>48</v>
      </c>
      <c r="J1909">
        <v>980</v>
      </c>
      <c r="K1909">
        <v>37</v>
      </c>
      <c r="L1909">
        <v>265</v>
      </c>
      <c r="M1909">
        <v>35</v>
      </c>
      <c r="N1909">
        <v>163</v>
      </c>
      <c r="O1909">
        <v>31</v>
      </c>
      <c r="P1909">
        <v>1</v>
      </c>
      <c r="Q1909">
        <v>3</v>
      </c>
      <c r="R1909">
        <v>6</v>
      </c>
      <c r="S1909">
        <v>12</v>
      </c>
      <c r="T1909">
        <v>6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0</v>
      </c>
      <c r="AB1909" t="s">
        <v>43</v>
      </c>
      <c r="AC1909" s="13">
        <f>SUM(Table13[[#This Row],[MntWines]:[MntGoldProds]])</f>
        <v>1511</v>
      </c>
      <c r="AD1909" s="13">
        <f>AVERAGE(Table13[[#This Row],[MntWines]:[MntGoldProds]])</f>
        <v>251.83333333333334</v>
      </c>
      <c r="AG1909">
        <f>SUM(Table13[[#This Row],[NumDealsPurchases]:[NumStorePurchases]])</f>
        <v>22</v>
      </c>
      <c r="AH1909" s="14">
        <f>44232-Table13[[#This Row],[Dt_Customer]]</f>
        <v>3091</v>
      </c>
      <c r="AJ1909" s="13">
        <f>Table13[[#This Row],[NumDealsPurchases]]/Table13[[#This Row],[Total Number of Purchases]]*100</f>
        <v>4.5454545454545459</v>
      </c>
      <c r="AK1909">
        <f>6-ROUNDUP(_xlfn.PERCENTRANK.INC(Table13[Recency],Table13[[#This Row],[Recency]])*5, 0)</f>
        <v>3</v>
      </c>
      <c r="AL1909" s="15">
        <f>ROUNDUP(_xlfn.PERCENTRANK.INC(Table13[Total Number of Purchases],Table13[[#This Row],[Total Number of Purchases]])*5,0)</f>
        <v>4</v>
      </c>
      <c r="AM1909" s="15">
        <f>ROUNDUP(_xlfn.PERCENTRANK.INC(Table13[Total Spend],Table13[[#This Row],[Total Spend]])*5,0)</f>
        <v>5</v>
      </c>
      <c r="AN1909" s="15" t="str">
        <f>Table13[[#This Row],[Recency Score]]&amp;Table13[[#This Row],[Frequency Score]]&amp;Table13[[#This Row],[Monetary Score]]</f>
        <v>345</v>
      </c>
      <c r="AO1909" s="15" t="str">
        <f>IF(AN1909="555","Champions",
IF(AND(LEFT(AN1909,1)="5", MID(AN1909,2,1)&gt;="3"),"Loyal Customers",
IF(MID(AN1909,2,1)="5","Frequent Buyers",
IF(RIGHT(AN1909,1)="5","Big Spenders",
IF(LEFT(AN1909,1)="4","Potential Loyalists",
IF(LEFT(AN1909,1)="3","Needs Attention",
IF(LEFT(AN1909,1)="2","About to Sleep",
IF(LEFT(AN1909,1)="1","Lost",
IF(LEFT(AN1909,1)&lt;="2","At Risk","Others")))))))))</f>
        <v>Big Spenders</v>
      </c>
    </row>
    <row r="1910" spans="1:41" x14ac:dyDescent="0.3">
      <c r="A1910">
        <v>3507</v>
      </c>
      <c r="B1910">
        <v>1970</v>
      </c>
      <c r="C1910" t="s">
        <v>28</v>
      </c>
      <c r="D1910" t="s">
        <v>31</v>
      </c>
      <c r="E1910">
        <v>76467</v>
      </c>
      <c r="F1910">
        <v>1</v>
      </c>
      <c r="G1910">
        <v>0</v>
      </c>
      <c r="H1910" s="1">
        <v>41138</v>
      </c>
      <c r="I1910">
        <v>44</v>
      </c>
      <c r="J1910">
        <v>676</v>
      </c>
      <c r="K1910">
        <v>161</v>
      </c>
      <c r="L1910">
        <v>426</v>
      </c>
      <c r="M1910">
        <v>210</v>
      </c>
      <c r="N1910">
        <v>44</v>
      </c>
      <c r="O1910">
        <v>58</v>
      </c>
      <c r="P1910">
        <v>2</v>
      </c>
      <c r="Q1910">
        <v>2</v>
      </c>
      <c r="R1910">
        <v>5</v>
      </c>
      <c r="S1910">
        <v>5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 t="s">
        <v>34</v>
      </c>
      <c r="AC1910" s="13">
        <f>SUM(Table13[[#This Row],[MntWines]:[MntGoldProds]])</f>
        <v>1575</v>
      </c>
      <c r="AD1910" s="13">
        <f>AVERAGE(Table13[[#This Row],[MntWines]:[MntGoldProds]])</f>
        <v>262.5</v>
      </c>
      <c r="AG1910">
        <f>SUM(Table13[[#This Row],[NumDealsPurchases]:[NumStorePurchases]])</f>
        <v>14</v>
      </c>
      <c r="AH1910" s="14">
        <f>44232-Table13[[#This Row],[Dt_Customer]]</f>
        <v>3094</v>
      </c>
      <c r="AJ1910" s="13">
        <f>Table13[[#This Row],[NumDealsPurchases]]/Table13[[#This Row],[Total Number of Purchases]]*100</f>
        <v>14.285714285714285</v>
      </c>
      <c r="AK1910">
        <f>6-ROUNDUP(_xlfn.PERCENTRANK.INC(Table13[Recency],Table13[[#This Row],[Recency]])*5, 0)</f>
        <v>3</v>
      </c>
      <c r="AL1910" s="15">
        <f>ROUNDUP(_xlfn.PERCENTRANK.INC(Table13[Total Number of Purchases],Table13[[#This Row],[Total Number of Purchases]])*5,0)</f>
        <v>3</v>
      </c>
      <c r="AM1910" s="15">
        <f>ROUNDUP(_xlfn.PERCENTRANK.INC(Table13[Total Spend],Table13[[#This Row],[Total Spend]])*5,0)</f>
        <v>5</v>
      </c>
      <c r="AN1910" s="15" t="str">
        <f>Table13[[#This Row],[Recency Score]]&amp;Table13[[#This Row],[Frequency Score]]&amp;Table13[[#This Row],[Monetary Score]]</f>
        <v>335</v>
      </c>
      <c r="AO1910" s="15" t="str">
        <f>IF(AN1910="555","Champions",
IF(AND(LEFT(AN1910,1)="5", MID(AN1910,2,1)&gt;="3"),"Loyal Customers",
IF(MID(AN1910,2,1)="5","Frequent Buyers",
IF(RIGHT(AN1910,1)="5","Big Spenders",
IF(LEFT(AN1910,1)="4","Potential Loyalists",
IF(LEFT(AN1910,1)="3","Needs Attention",
IF(LEFT(AN1910,1)="2","About to Sleep",
IF(LEFT(AN1910,1)="1","Lost",
IF(LEFT(AN1910,1)&lt;="2","At Risk","Others")))))))))</f>
        <v>Big Spenders</v>
      </c>
    </row>
    <row r="1911" spans="1:41" x14ac:dyDescent="0.3">
      <c r="A1911">
        <v>4702</v>
      </c>
      <c r="B1911">
        <v>1964</v>
      </c>
      <c r="C1911" t="s">
        <v>28</v>
      </c>
      <c r="D1911" t="s">
        <v>31</v>
      </c>
      <c r="E1911">
        <v>61839</v>
      </c>
      <c r="F1911">
        <v>0</v>
      </c>
      <c r="G1911">
        <v>0</v>
      </c>
      <c r="H1911" s="1">
        <v>41133</v>
      </c>
      <c r="I1911">
        <v>20</v>
      </c>
      <c r="J1911">
        <v>1000</v>
      </c>
      <c r="K1911">
        <v>155</v>
      </c>
      <c r="L1911">
        <v>379</v>
      </c>
      <c r="M1911">
        <v>224</v>
      </c>
      <c r="N1911">
        <v>17</v>
      </c>
      <c r="O1911">
        <v>120</v>
      </c>
      <c r="P1911">
        <v>1</v>
      </c>
      <c r="Q1911">
        <v>4</v>
      </c>
      <c r="R1911">
        <v>8</v>
      </c>
      <c r="S1911">
        <v>4</v>
      </c>
      <c r="T1911">
        <v>8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 t="s">
        <v>30</v>
      </c>
      <c r="AC1911" s="13">
        <f>SUM(Table13[[#This Row],[MntWines]:[MntGoldProds]])</f>
        <v>1895</v>
      </c>
      <c r="AD1911" s="13">
        <f>AVERAGE(Table13[[#This Row],[MntWines]:[MntGoldProds]])</f>
        <v>315.83333333333331</v>
      </c>
      <c r="AG1911">
        <f>SUM(Table13[[#This Row],[NumDealsPurchases]:[NumStorePurchases]])</f>
        <v>17</v>
      </c>
      <c r="AH1911" s="14">
        <f>44232-Table13[[#This Row],[Dt_Customer]]</f>
        <v>3099</v>
      </c>
      <c r="AJ1911" s="13">
        <f>Table13[[#This Row],[NumDealsPurchases]]/Table13[[#This Row],[Total Number of Purchases]]*100</f>
        <v>5.8823529411764701</v>
      </c>
      <c r="AK1911">
        <f>6-ROUNDUP(_xlfn.PERCENTRANK.INC(Table13[Recency],Table13[[#This Row],[Recency]])*5, 0)</f>
        <v>4</v>
      </c>
      <c r="AL1911" s="15">
        <f>ROUNDUP(_xlfn.PERCENTRANK.INC(Table13[Total Number of Purchases],Table13[[#This Row],[Total Number of Purchases]])*5,0)</f>
        <v>3</v>
      </c>
      <c r="AM1911" s="15">
        <f>ROUNDUP(_xlfn.PERCENTRANK.INC(Table13[Total Spend],Table13[[#This Row],[Total Spend]])*5,0)</f>
        <v>5</v>
      </c>
      <c r="AN1911" s="15" t="str">
        <f>Table13[[#This Row],[Recency Score]]&amp;Table13[[#This Row],[Frequency Score]]&amp;Table13[[#This Row],[Monetary Score]]</f>
        <v>435</v>
      </c>
      <c r="AO1911" s="15" t="str">
        <f>IF(AN1911="555","Champions",
IF(AND(LEFT(AN1911,1)="5", MID(AN1911,2,1)&gt;="3"),"Loyal Customers",
IF(MID(AN1911,2,1)="5","Frequent Buyers",
IF(RIGHT(AN1911,1)="5","Big Spenders",
IF(LEFT(AN1911,1)="4","Potential Loyalists",
IF(LEFT(AN1911,1)="3","Needs Attention",
IF(LEFT(AN1911,1)="2","About to Sleep",
IF(LEFT(AN1911,1)="1","Lost",
IF(LEFT(AN1911,1)&lt;="2","At Risk","Others")))))))))</f>
        <v>Big Spenders</v>
      </c>
    </row>
    <row r="1912" spans="1:41" x14ac:dyDescent="0.3">
      <c r="A1912">
        <v>10172</v>
      </c>
      <c r="B1912">
        <v>1988</v>
      </c>
      <c r="C1912" t="s">
        <v>28</v>
      </c>
      <c r="D1912" t="s">
        <v>31</v>
      </c>
      <c r="E1912">
        <v>68655</v>
      </c>
      <c r="F1912">
        <v>0</v>
      </c>
      <c r="G1912">
        <v>0</v>
      </c>
      <c r="H1912" s="1">
        <v>41131</v>
      </c>
      <c r="I1912">
        <v>95</v>
      </c>
      <c r="J1912">
        <v>456</v>
      </c>
      <c r="K1912">
        <v>19</v>
      </c>
      <c r="L1912">
        <v>832</v>
      </c>
      <c r="M1912">
        <v>75</v>
      </c>
      <c r="N1912">
        <v>118</v>
      </c>
      <c r="O1912">
        <v>38</v>
      </c>
      <c r="P1912">
        <v>1</v>
      </c>
      <c r="Q1912">
        <v>4</v>
      </c>
      <c r="R1912">
        <v>5</v>
      </c>
      <c r="S1912">
        <v>11</v>
      </c>
      <c r="T1912">
        <v>3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 t="s">
        <v>30</v>
      </c>
      <c r="AC1912" s="13">
        <f>SUM(Table13[[#This Row],[MntWines]:[MntGoldProds]])</f>
        <v>1538</v>
      </c>
      <c r="AD1912" s="13">
        <f>AVERAGE(Table13[[#This Row],[MntWines]:[MntGoldProds]])</f>
        <v>256.33333333333331</v>
      </c>
      <c r="AG1912">
        <f>SUM(Table13[[#This Row],[NumDealsPurchases]:[NumStorePurchases]])</f>
        <v>21</v>
      </c>
      <c r="AH1912" s="14">
        <f>44232-Table13[[#This Row],[Dt_Customer]]</f>
        <v>3101</v>
      </c>
      <c r="AJ1912" s="13">
        <f>Table13[[#This Row],[NumDealsPurchases]]/Table13[[#This Row],[Total Number of Purchases]]*100</f>
        <v>4.7619047619047619</v>
      </c>
      <c r="AK1912">
        <f>6-ROUNDUP(_xlfn.PERCENTRANK.INC(Table13[Recency],Table13[[#This Row],[Recency]])*5, 0)</f>
        <v>1</v>
      </c>
      <c r="AL1912" s="15">
        <f>ROUNDUP(_xlfn.PERCENTRANK.INC(Table13[Total Number of Purchases],Table13[[#This Row],[Total Number of Purchases]])*5,0)</f>
        <v>4</v>
      </c>
      <c r="AM1912" s="15">
        <f>ROUNDUP(_xlfn.PERCENTRANK.INC(Table13[Total Spend],Table13[[#This Row],[Total Spend]])*5,0)</f>
        <v>5</v>
      </c>
      <c r="AN1912" s="15" t="str">
        <f>Table13[[#This Row],[Recency Score]]&amp;Table13[[#This Row],[Frequency Score]]&amp;Table13[[#This Row],[Monetary Score]]</f>
        <v>145</v>
      </c>
      <c r="AO1912" s="15" t="str">
        <f>IF(AN1912="555","Champions",
IF(AND(LEFT(AN1912,1)="5", MID(AN1912,2,1)&gt;="3"),"Loyal Customers",
IF(MID(AN1912,2,1)="5","Frequent Buyers",
IF(RIGHT(AN1912,1)="5","Big Spenders",
IF(LEFT(AN1912,1)="4","Potential Loyalists",
IF(LEFT(AN1912,1)="3","Needs Attention",
IF(LEFT(AN1912,1)="2","About to Sleep",
IF(LEFT(AN1912,1)="1","Lost",
IF(LEFT(AN1912,1)&lt;="2","At Risk","Others")))))))))</f>
        <v>Big Spenders</v>
      </c>
    </row>
    <row r="1913" spans="1:41" x14ac:dyDescent="0.3">
      <c r="A1913">
        <v>6729</v>
      </c>
      <c r="B1913">
        <v>1988</v>
      </c>
      <c r="C1913" t="s">
        <v>28</v>
      </c>
      <c r="D1913" t="s">
        <v>31</v>
      </c>
      <c r="E1913">
        <v>68655</v>
      </c>
      <c r="F1913">
        <v>0</v>
      </c>
      <c r="G1913">
        <v>0</v>
      </c>
      <c r="H1913" s="1">
        <v>41131</v>
      </c>
      <c r="I1913">
        <v>95</v>
      </c>
      <c r="J1913">
        <v>456</v>
      </c>
      <c r="K1913">
        <v>19</v>
      </c>
      <c r="L1913">
        <v>832</v>
      </c>
      <c r="M1913">
        <v>75</v>
      </c>
      <c r="N1913">
        <v>118</v>
      </c>
      <c r="O1913">
        <v>38</v>
      </c>
      <c r="P1913">
        <v>1</v>
      </c>
      <c r="Q1913">
        <v>4</v>
      </c>
      <c r="R1913">
        <v>5</v>
      </c>
      <c r="S1913">
        <v>11</v>
      </c>
      <c r="T1913">
        <v>3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 t="s">
        <v>43</v>
      </c>
      <c r="AC1913" s="13">
        <f>SUM(Table13[[#This Row],[MntWines]:[MntGoldProds]])</f>
        <v>1538</v>
      </c>
      <c r="AD1913" s="13">
        <f>AVERAGE(Table13[[#This Row],[MntWines]:[MntGoldProds]])</f>
        <v>256.33333333333331</v>
      </c>
      <c r="AG1913">
        <f>SUM(Table13[[#This Row],[NumDealsPurchases]:[NumStorePurchases]])</f>
        <v>21</v>
      </c>
      <c r="AH1913" s="14">
        <f>44232-Table13[[#This Row],[Dt_Customer]]</f>
        <v>3101</v>
      </c>
      <c r="AJ1913" s="13">
        <f>Table13[[#This Row],[NumDealsPurchases]]/Table13[[#This Row],[Total Number of Purchases]]*100</f>
        <v>4.7619047619047619</v>
      </c>
      <c r="AK1913">
        <f>6-ROUNDUP(_xlfn.PERCENTRANK.INC(Table13[Recency],Table13[[#This Row],[Recency]])*5, 0)</f>
        <v>1</v>
      </c>
      <c r="AL1913" s="15">
        <f>ROUNDUP(_xlfn.PERCENTRANK.INC(Table13[Total Number of Purchases],Table13[[#This Row],[Total Number of Purchases]])*5,0)</f>
        <v>4</v>
      </c>
      <c r="AM1913" s="15">
        <f>ROUNDUP(_xlfn.PERCENTRANK.INC(Table13[Total Spend],Table13[[#This Row],[Total Spend]])*5,0)</f>
        <v>5</v>
      </c>
      <c r="AN1913" s="15" t="str">
        <f>Table13[[#This Row],[Recency Score]]&amp;Table13[[#This Row],[Frequency Score]]&amp;Table13[[#This Row],[Monetary Score]]</f>
        <v>145</v>
      </c>
      <c r="AO1913" s="15" t="str">
        <f>IF(AN1913="555","Champions",
IF(AND(LEFT(AN1913,1)="5", MID(AN1913,2,1)&gt;="3"),"Loyal Customers",
IF(MID(AN1913,2,1)="5","Frequent Buyers",
IF(RIGHT(AN1913,1)="5","Big Spenders",
IF(LEFT(AN1913,1)="4","Potential Loyalists",
IF(LEFT(AN1913,1)="3","Needs Attention",
IF(LEFT(AN1913,1)="2","About to Sleep",
IF(LEFT(AN1913,1)="1","Lost",
IF(LEFT(AN1913,1)&lt;="2","At Risk","Others")))))))))</f>
        <v>Big Spenders</v>
      </c>
    </row>
    <row r="1914" spans="1:41" x14ac:dyDescent="0.3">
      <c r="A1914">
        <v>5564</v>
      </c>
      <c r="B1914">
        <v>1969</v>
      </c>
      <c r="C1914" t="s">
        <v>28</v>
      </c>
      <c r="D1914" t="s">
        <v>35</v>
      </c>
      <c r="E1914">
        <v>62882</v>
      </c>
      <c r="F1914">
        <v>0</v>
      </c>
      <c r="G1914">
        <v>1</v>
      </c>
      <c r="H1914" s="1">
        <v>41130</v>
      </c>
      <c r="I1914">
        <v>26</v>
      </c>
      <c r="J1914">
        <v>509</v>
      </c>
      <c r="K1914">
        <v>133</v>
      </c>
      <c r="L1914">
        <v>497</v>
      </c>
      <c r="M1914">
        <v>78</v>
      </c>
      <c r="N1914">
        <v>24</v>
      </c>
      <c r="O1914">
        <v>97</v>
      </c>
      <c r="P1914">
        <v>2</v>
      </c>
      <c r="Q1914">
        <v>7</v>
      </c>
      <c r="R1914">
        <v>5</v>
      </c>
      <c r="S1914">
        <v>6</v>
      </c>
      <c r="T1914">
        <v>4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 t="s">
        <v>36</v>
      </c>
      <c r="AC1914" s="13">
        <f>SUM(Table13[[#This Row],[MntWines]:[MntGoldProds]])</f>
        <v>1338</v>
      </c>
      <c r="AD1914" s="13">
        <f>AVERAGE(Table13[[#This Row],[MntWines]:[MntGoldProds]])</f>
        <v>223</v>
      </c>
      <c r="AG1914">
        <f>SUM(Table13[[#This Row],[NumDealsPurchases]:[NumStorePurchases]])</f>
        <v>20</v>
      </c>
      <c r="AH1914" s="14">
        <f>44232-Table13[[#This Row],[Dt_Customer]]</f>
        <v>3102</v>
      </c>
      <c r="AJ1914" s="13">
        <f>Table13[[#This Row],[NumDealsPurchases]]/Table13[[#This Row],[Total Number of Purchases]]*100</f>
        <v>10</v>
      </c>
      <c r="AK1914">
        <f>6-ROUNDUP(_xlfn.PERCENTRANK.INC(Table13[Recency],Table13[[#This Row],[Recency]])*5, 0)</f>
        <v>4</v>
      </c>
      <c r="AL1914" s="15">
        <f>ROUNDUP(_xlfn.PERCENTRANK.INC(Table13[Total Number of Purchases],Table13[[#This Row],[Total Number of Purchases]])*5,0)</f>
        <v>4</v>
      </c>
      <c r="AM1914" s="15">
        <f>ROUNDUP(_xlfn.PERCENTRANK.INC(Table13[Total Spend],Table13[[#This Row],[Total Spend]])*5,0)</f>
        <v>5</v>
      </c>
      <c r="AN1914" s="15" t="str">
        <f>Table13[[#This Row],[Recency Score]]&amp;Table13[[#This Row],[Frequency Score]]&amp;Table13[[#This Row],[Monetary Score]]</f>
        <v>445</v>
      </c>
      <c r="AO1914" s="15" t="str">
        <f>IF(AN1914="555","Champions",
IF(AND(LEFT(AN1914,1)="5", MID(AN1914,2,1)&gt;="3"),"Loyal Customers",
IF(MID(AN1914,2,1)="5","Frequent Buyers",
IF(RIGHT(AN1914,1)="5","Big Spenders",
IF(LEFT(AN1914,1)="4","Potential Loyalists",
IF(LEFT(AN1914,1)="3","Needs Attention",
IF(LEFT(AN1914,1)="2","About to Sleep",
IF(LEFT(AN1914,1)="1","Lost",
IF(LEFT(AN1914,1)&lt;="2","At Risk","Others")))))))))</f>
        <v>Big Spenders</v>
      </c>
    </row>
    <row r="1915" spans="1:41" x14ac:dyDescent="0.3">
      <c r="A1915">
        <v>460</v>
      </c>
      <c r="B1915">
        <v>1972</v>
      </c>
      <c r="C1915" t="s">
        <v>37</v>
      </c>
      <c r="D1915" t="s">
        <v>33</v>
      </c>
      <c r="E1915">
        <v>79930</v>
      </c>
      <c r="F1915">
        <v>0</v>
      </c>
      <c r="G1915">
        <v>0</v>
      </c>
      <c r="H1915" s="1">
        <v>41129</v>
      </c>
      <c r="I1915">
        <v>72</v>
      </c>
      <c r="J1915">
        <v>792</v>
      </c>
      <c r="K1915">
        <v>86</v>
      </c>
      <c r="L1915">
        <v>740</v>
      </c>
      <c r="M1915">
        <v>67</v>
      </c>
      <c r="N1915">
        <v>51</v>
      </c>
      <c r="O1915">
        <v>17</v>
      </c>
      <c r="P1915">
        <v>1</v>
      </c>
      <c r="Q1915">
        <v>3</v>
      </c>
      <c r="R1915">
        <v>5</v>
      </c>
      <c r="S1915">
        <v>8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 t="s">
        <v>43</v>
      </c>
      <c r="AC1915" s="13">
        <f>SUM(Table13[[#This Row],[MntWines]:[MntGoldProds]])</f>
        <v>1753</v>
      </c>
      <c r="AD1915" s="13">
        <f>AVERAGE(Table13[[#This Row],[MntWines]:[MntGoldProds]])</f>
        <v>292.16666666666669</v>
      </c>
      <c r="AG1915">
        <f>SUM(Table13[[#This Row],[NumDealsPurchases]:[NumStorePurchases]])</f>
        <v>17</v>
      </c>
      <c r="AH1915" s="14">
        <f>44232-Table13[[#This Row],[Dt_Customer]]</f>
        <v>3103</v>
      </c>
      <c r="AJ1915" s="13">
        <f>Table13[[#This Row],[NumDealsPurchases]]/Table13[[#This Row],[Total Number of Purchases]]*100</f>
        <v>5.8823529411764701</v>
      </c>
      <c r="AK1915">
        <f>6-ROUNDUP(_xlfn.PERCENTRANK.INC(Table13[Recency],Table13[[#This Row],[Recency]])*5, 0)</f>
        <v>2</v>
      </c>
      <c r="AL1915" s="15">
        <f>ROUNDUP(_xlfn.PERCENTRANK.INC(Table13[Total Number of Purchases],Table13[[#This Row],[Total Number of Purchases]])*5,0)</f>
        <v>3</v>
      </c>
      <c r="AM1915" s="15">
        <f>ROUNDUP(_xlfn.PERCENTRANK.INC(Table13[Total Spend],Table13[[#This Row],[Total Spend]])*5,0)</f>
        <v>5</v>
      </c>
      <c r="AN1915" s="15" t="str">
        <f>Table13[[#This Row],[Recency Score]]&amp;Table13[[#This Row],[Frequency Score]]&amp;Table13[[#This Row],[Monetary Score]]</f>
        <v>235</v>
      </c>
      <c r="AO1915" s="15" t="str">
        <f>IF(AN1915="555","Champions",
IF(AND(LEFT(AN1915,1)="5", MID(AN1915,2,1)&gt;="3"),"Loyal Customers",
IF(MID(AN1915,2,1)="5","Frequent Buyers",
IF(RIGHT(AN1915,1)="5","Big Spenders",
IF(LEFT(AN1915,1)="4","Potential Loyalists",
IF(LEFT(AN1915,1)="3","Needs Attention",
IF(LEFT(AN1915,1)="2","About to Sleep",
IF(LEFT(AN1915,1)="1","Lost",
IF(LEFT(AN1915,1)&lt;="2","At Risk","Others")))))))))</f>
        <v>Big Spenders</v>
      </c>
    </row>
    <row r="1916" spans="1:41" x14ac:dyDescent="0.3">
      <c r="A1916">
        <v>6749</v>
      </c>
      <c r="B1916">
        <v>1966</v>
      </c>
      <c r="C1916" t="s">
        <v>28</v>
      </c>
      <c r="D1916" t="s">
        <v>31</v>
      </c>
      <c r="E1916">
        <v>86358</v>
      </c>
      <c r="F1916">
        <v>1</v>
      </c>
      <c r="G1916">
        <v>1</v>
      </c>
      <c r="H1916" s="1">
        <v>41129</v>
      </c>
      <c r="I1916">
        <v>78</v>
      </c>
      <c r="J1916">
        <v>957</v>
      </c>
      <c r="K1916">
        <v>47</v>
      </c>
      <c r="L1916">
        <v>494</v>
      </c>
      <c r="M1916">
        <v>82</v>
      </c>
      <c r="N1916">
        <v>47</v>
      </c>
      <c r="O1916">
        <v>95</v>
      </c>
      <c r="P1916">
        <v>4</v>
      </c>
      <c r="Q1916">
        <v>5</v>
      </c>
      <c r="R1916">
        <v>3</v>
      </c>
      <c r="S1916">
        <v>6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 t="s">
        <v>30</v>
      </c>
      <c r="AC1916" s="13">
        <f>SUM(Table13[[#This Row],[MntWines]:[MntGoldProds]])</f>
        <v>1722</v>
      </c>
      <c r="AD1916" s="13">
        <f>AVERAGE(Table13[[#This Row],[MntWines]:[MntGoldProds]])</f>
        <v>287</v>
      </c>
      <c r="AG1916">
        <f>SUM(Table13[[#This Row],[NumDealsPurchases]:[NumStorePurchases]])</f>
        <v>18</v>
      </c>
      <c r="AH1916" s="14">
        <f>44232-Table13[[#This Row],[Dt_Customer]]</f>
        <v>3103</v>
      </c>
      <c r="AJ1916" s="13">
        <f>Table13[[#This Row],[NumDealsPurchases]]/Table13[[#This Row],[Total Number of Purchases]]*100</f>
        <v>22.222222222222221</v>
      </c>
      <c r="AK1916">
        <f>6-ROUNDUP(_xlfn.PERCENTRANK.INC(Table13[Recency],Table13[[#This Row],[Recency]])*5, 0)</f>
        <v>2</v>
      </c>
      <c r="AL1916" s="15">
        <f>ROUNDUP(_xlfn.PERCENTRANK.INC(Table13[Total Number of Purchases],Table13[[#This Row],[Total Number of Purchases]])*5,0)</f>
        <v>4</v>
      </c>
      <c r="AM1916" s="15">
        <f>ROUNDUP(_xlfn.PERCENTRANK.INC(Table13[Total Spend],Table13[[#This Row],[Total Spend]])*5,0)</f>
        <v>5</v>
      </c>
      <c r="AN1916" s="15" t="str">
        <f>Table13[[#This Row],[Recency Score]]&amp;Table13[[#This Row],[Frequency Score]]&amp;Table13[[#This Row],[Monetary Score]]</f>
        <v>245</v>
      </c>
      <c r="AO1916" s="15" t="str">
        <f>IF(AN1916="555","Champions",
IF(AND(LEFT(AN1916,1)="5", MID(AN1916,2,1)&gt;="3"),"Loyal Customers",
IF(MID(AN1916,2,1)="5","Frequent Buyers",
IF(RIGHT(AN1916,1)="5","Big Spenders",
IF(LEFT(AN1916,1)="4","Potential Loyalists",
IF(LEFT(AN1916,1)="3","Needs Attention",
IF(LEFT(AN1916,1)="2","About to Sleep",
IF(LEFT(AN1916,1)="1","Lost",
IF(LEFT(AN1916,1)&lt;="2","At Risk","Others")))))))))</f>
        <v>Big Spenders</v>
      </c>
    </row>
    <row r="1917" spans="1:41" x14ac:dyDescent="0.3">
      <c r="A1917">
        <v>2611</v>
      </c>
      <c r="B1917">
        <v>1959</v>
      </c>
      <c r="C1917" t="s">
        <v>41</v>
      </c>
      <c r="D1917" t="s">
        <v>35</v>
      </c>
      <c r="E1917">
        <v>82576</v>
      </c>
      <c r="F1917">
        <v>0</v>
      </c>
      <c r="G1917">
        <v>0</v>
      </c>
      <c r="H1917" s="1">
        <v>41122</v>
      </c>
      <c r="I1917">
        <v>66</v>
      </c>
      <c r="J1917">
        <v>1206</v>
      </c>
      <c r="K1917">
        <v>55</v>
      </c>
      <c r="L1917">
        <v>445</v>
      </c>
      <c r="M1917">
        <v>168</v>
      </c>
      <c r="N1917">
        <v>18</v>
      </c>
      <c r="O1917">
        <v>18</v>
      </c>
      <c r="P1917">
        <v>1</v>
      </c>
      <c r="Q1917">
        <v>2</v>
      </c>
      <c r="R1917">
        <v>4</v>
      </c>
      <c r="S1917">
        <v>12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 t="s">
        <v>43</v>
      </c>
      <c r="AC1917" s="13">
        <f>SUM(Table13[[#This Row],[MntWines]:[MntGoldProds]])</f>
        <v>1910</v>
      </c>
      <c r="AD1917" s="13">
        <f>AVERAGE(Table13[[#This Row],[MntWines]:[MntGoldProds]])</f>
        <v>318.33333333333331</v>
      </c>
      <c r="AG1917">
        <f>SUM(Table13[[#This Row],[NumDealsPurchases]:[NumStorePurchases]])</f>
        <v>19</v>
      </c>
      <c r="AH1917" s="14">
        <f>44232-Table13[[#This Row],[Dt_Customer]]</f>
        <v>3110</v>
      </c>
      <c r="AJ1917" s="13">
        <f>Table13[[#This Row],[NumDealsPurchases]]/Table13[[#This Row],[Total Number of Purchases]]*100</f>
        <v>5.2631578947368416</v>
      </c>
      <c r="AK1917">
        <f>6-ROUNDUP(_xlfn.PERCENTRANK.INC(Table13[Recency],Table13[[#This Row],[Recency]])*5, 0)</f>
        <v>2</v>
      </c>
      <c r="AL1917" s="15">
        <f>ROUNDUP(_xlfn.PERCENTRANK.INC(Table13[Total Number of Purchases],Table13[[#This Row],[Total Number of Purchases]])*5,0)</f>
        <v>4</v>
      </c>
      <c r="AM1917" s="15">
        <f>ROUNDUP(_xlfn.PERCENTRANK.INC(Table13[Total Spend],Table13[[#This Row],[Total Spend]])*5,0)</f>
        <v>5</v>
      </c>
      <c r="AN1917" s="15" t="str">
        <f>Table13[[#This Row],[Recency Score]]&amp;Table13[[#This Row],[Frequency Score]]&amp;Table13[[#This Row],[Monetary Score]]</f>
        <v>245</v>
      </c>
      <c r="AO1917" s="15" t="str">
        <f>IF(AN1917="555","Champions",
IF(AND(LEFT(AN1917,1)="5", MID(AN1917,2,1)&gt;="3"),"Loyal Customers",
IF(MID(AN1917,2,1)="5","Frequent Buyers",
IF(RIGHT(AN1917,1)="5","Big Spenders",
IF(LEFT(AN1917,1)="4","Potential Loyalists",
IF(LEFT(AN1917,1)="3","Needs Attention",
IF(LEFT(AN1917,1)="2","About to Sleep",
IF(LEFT(AN1917,1)="1","Lost",
IF(LEFT(AN1917,1)&lt;="2","At Risk","Others")))))))))</f>
        <v>Big Spenders</v>
      </c>
    </row>
    <row r="1918" spans="1:41" x14ac:dyDescent="0.3">
      <c r="A1918">
        <v>7118</v>
      </c>
      <c r="B1918">
        <v>1957</v>
      </c>
      <c r="C1918" t="s">
        <v>28</v>
      </c>
      <c r="D1918" t="s">
        <v>33</v>
      </c>
      <c r="E1918">
        <v>73803</v>
      </c>
      <c r="F1918">
        <v>0</v>
      </c>
      <c r="G1918">
        <v>1</v>
      </c>
      <c r="H1918" s="1">
        <v>41122</v>
      </c>
      <c r="I1918">
        <v>61</v>
      </c>
      <c r="J1918">
        <v>833</v>
      </c>
      <c r="K1918">
        <v>80</v>
      </c>
      <c r="L1918">
        <v>363</v>
      </c>
      <c r="M1918">
        <v>52</v>
      </c>
      <c r="N1918">
        <v>26</v>
      </c>
      <c r="O1918">
        <v>174</v>
      </c>
      <c r="P1918">
        <v>2</v>
      </c>
      <c r="Q1918">
        <v>9</v>
      </c>
      <c r="R1918">
        <v>5</v>
      </c>
      <c r="S1918">
        <v>6</v>
      </c>
      <c r="T1918">
        <v>6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1</v>
      </c>
      <c r="AA1918">
        <v>0</v>
      </c>
      <c r="AB1918" t="s">
        <v>32</v>
      </c>
      <c r="AC1918" s="13">
        <f>SUM(Table13[[#This Row],[MntWines]:[MntGoldProds]])</f>
        <v>1528</v>
      </c>
      <c r="AD1918" s="13">
        <f>AVERAGE(Table13[[#This Row],[MntWines]:[MntGoldProds]])</f>
        <v>254.66666666666666</v>
      </c>
      <c r="AG1918">
        <f>SUM(Table13[[#This Row],[NumDealsPurchases]:[NumStorePurchases]])</f>
        <v>22</v>
      </c>
      <c r="AH1918" s="14">
        <f>44232-Table13[[#This Row],[Dt_Customer]]</f>
        <v>3110</v>
      </c>
      <c r="AJ1918" s="13">
        <f>Table13[[#This Row],[NumDealsPurchases]]/Table13[[#This Row],[Total Number of Purchases]]*100</f>
        <v>9.0909090909090917</v>
      </c>
      <c r="AK1918">
        <f>6-ROUNDUP(_xlfn.PERCENTRANK.INC(Table13[Recency],Table13[[#This Row],[Recency]])*5, 0)</f>
        <v>2</v>
      </c>
      <c r="AL1918" s="15">
        <f>ROUNDUP(_xlfn.PERCENTRANK.INC(Table13[Total Number of Purchases],Table13[[#This Row],[Total Number of Purchases]])*5,0)</f>
        <v>4</v>
      </c>
      <c r="AM1918" s="15">
        <f>ROUNDUP(_xlfn.PERCENTRANK.INC(Table13[Total Spend],Table13[[#This Row],[Total Spend]])*5,0)</f>
        <v>5</v>
      </c>
      <c r="AN1918" s="15" t="str">
        <f>Table13[[#This Row],[Recency Score]]&amp;Table13[[#This Row],[Frequency Score]]&amp;Table13[[#This Row],[Monetary Score]]</f>
        <v>245</v>
      </c>
      <c r="AO1918" s="15" t="str">
        <f>IF(AN1918="555","Champions",
IF(AND(LEFT(AN1918,1)="5", MID(AN1918,2,1)&gt;="3"),"Loyal Customers",
IF(MID(AN1918,2,1)="5","Frequent Buyers",
IF(RIGHT(AN1918,1)="5","Big Spenders",
IF(LEFT(AN1918,1)="4","Potential Loyalists",
IF(LEFT(AN1918,1)="3","Needs Attention",
IF(LEFT(AN1918,1)="2","About to Sleep",
IF(LEFT(AN1918,1)="1","Lost",
IF(LEFT(AN1918,1)&lt;="2","At Risk","Others")))))))))</f>
        <v>Big Spenders</v>
      </c>
    </row>
    <row r="1919" spans="1:41" x14ac:dyDescent="0.3">
      <c r="A1919">
        <v>1371</v>
      </c>
      <c r="B1919">
        <v>1976</v>
      </c>
      <c r="C1919" t="s">
        <v>28</v>
      </c>
      <c r="D1919" t="s">
        <v>31</v>
      </c>
      <c r="E1919">
        <v>79941</v>
      </c>
      <c r="F1919">
        <v>0</v>
      </c>
      <c r="G1919">
        <v>0</v>
      </c>
      <c r="H1919" s="1">
        <v>41818</v>
      </c>
      <c r="I1919">
        <v>72</v>
      </c>
      <c r="J1919">
        <v>123</v>
      </c>
      <c r="K1919">
        <v>164</v>
      </c>
      <c r="L1919">
        <v>266</v>
      </c>
      <c r="M1919">
        <v>227</v>
      </c>
      <c r="N1919">
        <v>30</v>
      </c>
      <c r="O1919">
        <v>174</v>
      </c>
      <c r="P1919">
        <v>1</v>
      </c>
      <c r="Q1919">
        <v>2</v>
      </c>
      <c r="R1919">
        <v>4</v>
      </c>
      <c r="S1919">
        <v>9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 t="s">
        <v>36</v>
      </c>
      <c r="AC1919" s="13">
        <f>SUM(Table13[[#This Row],[MntWines]:[MntGoldProds]])</f>
        <v>984</v>
      </c>
      <c r="AD1919" s="13">
        <f>AVERAGE(Table13[[#This Row],[MntWines]:[MntGoldProds]])</f>
        <v>164</v>
      </c>
      <c r="AG1919">
        <f>SUM(Table13[[#This Row],[NumDealsPurchases]:[NumStorePurchases]])</f>
        <v>16</v>
      </c>
      <c r="AH1919" s="14">
        <f>44232-Table13[[#This Row],[Dt_Customer]]</f>
        <v>2414</v>
      </c>
      <c r="AJ1919" s="13">
        <f>Table13[[#This Row],[NumDealsPurchases]]/Table13[[#This Row],[Total Number of Purchases]]*100</f>
        <v>6.25</v>
      </c>
      <c r="AK1919">
        <f>6-ROUNDUP(_xlfn.PERCENTRANK.INC(Table13[Recency],Table13[[#This Row],[Recency]])*5, 0)</f>
        <v>2</v>
      </c>
      <c r="AL1919" s="15">
        <f>ROUNDUP(_xlfn.PERCENTRANK.INC(Table13[Total Number of Purchases],Table13[[#This Row],[Total Number of Purchases]])*5,0)</f>
        <v>3</v>
      </c>
      <c r="AM1919" s="15">
        <f>ROUNDUP(_xlfn.PERCENTRANK.INC(Table13[Total Spend],Table13[[#This Row],[Total Spend]])*5,0)</f>
        <v>4</v>
      </c>
      <c r="AN1919" s="15" t="str">
        <f>Table13[[#This Row],[Recency Score]]&amp;Table13[[#This Row],[Frequency Score]]&amp;Table13[[#This Row],[Monetary Score]]</f>
        <v>234</v>
      </c>
      <c r="AO1919" s="15" t="str">
        <f>IF(AN1919="555","Champions",
IF(AND(LEFT(AN1919,1)="5", MID(AN1919,2,1)&gt;="3"),"Loyal Customers",
IF(MID(AN1919,2,1)="5","Frequent Buyers",
IF(RIGHT(AN1919,1)="5","Big Spenders",
IF(LEFT(AN1919,1)="4","Potential Loyalists",
IF(LEFT(AN1919,1)="3","Needs Attention",
IF(LEFT(AN1919,1)="2","About to Sleep",
IF(LEFT(AN1919,1)="1","Lost",
IF(LEFT(AN1919,1)&lt;="2","At Risk","Others")))))))))</f>
        <v>About to Sleep</v>
      </c>
    </row>
    <row r="1920" spans="1:41" x14ac:dyDescent="0.3">
      <c r="A1920">
        <v>8093</v>
      </c>
      <c r="B1920">
        <v>1969</v>
      </c>
      <c r="C1920" t="s">
        <v>41</v>
      </c>
      <c r="D1920" t="s">
        <v>33</v>
      </c>
      <c r="E1920">
        <v>79734</v>
      </c>
      <c r="F1920">
        <v>0</v>
      </c>
      <c r="G1920">
        <v>0</v>
      </c>
      <c r="H1920" s="1">
        <v>41818</v>
      </c>
      <c r="I1920">
        <v>72</v>
      </c>
      <c r="J1920">
        <v>572</v>
      </c>
      <c r="K1920">
        <v>8</v>
      </c>
      <c r="L1920">
        <v>232</v>
      </c>
      <c r="M1920">
        <v>23</v>
      </c>
      <c r="N1920">
        <v>62</v>
      </c>
      <c r="O1920">
        <v>17</v>
      </c>
      <c r="P1920">
        <v>1</v>
      </c>
      <c r="Q1920">
        <v>4</v>
      </c>
      <c r="R1920">
        <v>3</v>
      </c>
      <c r="S1920">
        <v>6</v>
      </c>
      <c r="T1920">
        <v>1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 t="s">
        <v>30</v>
      </c>
      <c r="AC1920" s="13">
        <f>SUM(Table13[[#This Row],[MntWines]:[MntGoldProds]])</f>
        <v>914</v>
      </c>
      <c r="AD1920" s="13">
        <f>AVERAGE(Table13[[#This Row],[MntWines]:[MntGoldProds]])</f>
        <v>152.33333333333334</v>
      </c>
      <c r="AG1920">
        <f>SUM(Table13[[#This Row],[NumDealsPurchases]:[NumStorePurchases]])</f>
        <v>14</v>
      </c>
      <c r="AH1920" s="14">
        <f>44232-Table13[[#This Row],[Dt_Customer]]</f>
        <v>2414</v>
      </c>
      <c r="AJ1920" s="13">
        <f>Table13[[#This Row],[NumDealsPurchases]]/Table13[[#This Row],[Total Number of Purchases]]*100</f>
        <v>7.1428571428571423</v>
      </c>
      <c r="AK1920">
        <f>6-ROUNDUP(_xlfn.PERCENTRANK.INC(Table13[Recency],Table13[[#This Row],[Recency]])*5, 0)</f>
        <v>2</v>
      </c>
      <c r="AL1920" s="15">
        <f>ROUNDUP(_xlfn.PERCENTRANK.INC(Table13[Total Number of Purchases],Table13[[#This Row],[Total Number of Purchases]])*5,0)</f>
        <v>3</v>
      </c>
      <c r="AM1920" s="15">
        <f>ROUNDUP(_xlfn.PERCENTRANK.INC(Table13[Total Spend],Table13[[#This Row],[Total Spend]])*5,0)</f>
        <v>4</v>
      </c>
      <c r="AN1920" s="15" t="str">
        <f>Table13[[#This Row],[Recency Score]]&amp;Table13[[#This Row],[Frequency Score]]&amp;Table13[[#This Row],[Monetary Score]]</f>
        <v>234</v>
      </c>
      <c r="AO1920" s="15" t="str">
        <f>IF(AN1920="555","Champions",
IF(AND(LEFT(AN1920,1)="5", MID(AN1920,2,1)&gt;="3"),"Loyal Customers",
IF(MID(AN1920,2,1)="5","Frequent Buyers",
IF(RIGHT(AN1920,1)="5","Big Spenders",
IF(LEFT(AN1920,1)="4","Potential Loyalists",
IF(LEFT(AN1920,1)="3","Needs Attention",
IF(LEFT(AN1920,1)="2","About to Sleep",
IF(LEFT(AN1920,1)="1","Lost",
IF(LEFT(AN1920,1)&lt;="2","At Risk","Others")))))))))</f>
        <v>About to Sleep</v>
      </c>
    </row>
    <row r="1921" spans="1:41" x14ac:dyDescent="0.3">
      <c r="A1921">
        <v>9014</v>
      </c>
      <c r="B1921">
        <v>1975</v>
      </c>
      <c r="C1921" t="s">
        <v>28</v>
      </c>
      <c r="D1921" t="s">
        <v>33</v>
      </c>
      <c r="E1921">
        <v>37085</v>
      </c>
      <c r="F1921">
        <v>1</v>
      </c>
      <c r="G1921">
        <v>1</v>
      </c>
      <c r="H1921" s="1">
        <v>41816</v>
      </c>
      <c r="I1921">
        <v>65</v>
      </c>
      <c r="J1921">
        <v>39</v>
      </c>
      <c r="K1921">
        <v>1</v>
      </c>
      <c r="L1921">
        <v>16</v>
      </c>
      <c r="M1921">
        <v>2</v>
      </c>
      <c r="N1921">
        <v>0</v>
      </c>
      <c r="O1921">
        <v>3</v>
      </c>
      <c r="P1921">
        <v>4</v>
      </c>
      <c r="Q1921">
        <v>3</v>
      </c>
      <c r="R1921">
        <v>0</v>
      </c>
      <c r="S1921">
        <v>3</v>
      </c>
      <c r="T1921">
        <v>8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40</v>
      </c>
      <c r="AC1921" s="13">
        <f>SUM(Table13[[#This Row],[MntWines]:[MntGoldProds]])</f>
        <v>61</v>
      </c>
      <c r="AD1921" s="13">
        <f>AVERAGE(Table13[[#This Row],[MntWines]:[MntGoldProds]])</f>
        <v>10.166666666666666</v>
      </c>
      <c r="AG1921">
        <f>SUM(Table13[[#This Row],[NumDealsPurchases]:[NumStorePurchases]])</f>
        <v>10</v>
      </c>
      <c r="AH1921" s="14">
        <f>44232-Table13[[#This Row],[Dt_Customer]]</f>
        <v>2416</v>
      </c>
      <c r="AJ1921" s="13">
        <f>Table13[[#This Row],[NumDealsPurchases]]/Table13[[#This Row],[Total Number of Purchases]]*100</f>
        <v>40</v>
      </c>
      <c r="AK1921">
        <f>6-ROUNDUP(_xlfn.PERCENTRANK.INC(Table13[Recency],Table13[[#This Row],[Recency]])*5, 0)</f>
        <v>2</v>
      </c>
      <c r="AL1921" s="15">
        <f>ROUNDUP(_xlfn.PERCENTRANK.INC(Table13[Total Number of Purchases],Table13[[#This Row],[Total Number of Purchases]])*5,0)</f>
        <v>2</v>
      </c>
      <c r="AM1921" s="15">
        <f>ROUNDUP(_xlfn.PERCENTRANK.INC(Table13[Total Spend],Table13[[#This Row],[Total Spend]])*5,0)</f>
        <v>2</v>
      </c>
      <c r="AN1921" s="15" t="str">
        <f>Table13[[#This Row],[Recency Score]]&amp;Table13[[#This Row],[Frequency Score]]&amp;Table13[[#This Row],[Monetary Score]]</f>
        <v>222</v>
      </c>
      <c r="AO1921" s="15" t="str">
        <f>IF(AN1921="555","Champions",
IF(AND(LEFT(AN1921,1)="5", MID(AN1921,2,1)&gt;="3"),"Loyal Customers",
IF(MID(AN1921,2,1)="5","Frequent Buyers",
IF(RIGHT(AN1921,1)="5","Big Spenders",
IF(LEFT(AN1921,1)="4","Potential Loyalists",
IF(LEFT(AN1921,1)="3","Needs Attention",
IF(LEFT(AN1921,1)="2","About to Sleep",
IF(LEFT(AN1921,1)="1","Lost",
IF(LEFT(AN1921,1)&lt;="2","At Risk","Others")))))))))</f>
        <v>About to Sleep</v>
      </c>
    </row>
    <row r="1922" spans="1:41" x14ac:dyDescent="0.3">
      <c r="A1922">
        <v>4050</v>
      </c>
      <c r="B1922">
        <v>1966</v>
      </c>
      <c r="C1922" t="s">
        <v>41</v>
      </c>
      <c r="D1922" t="s">
        <v>33</v>
      </c>
      <c r="E1922">
        <v>49605</v>
      </c>
      <c r="F1922">
        <v>0</v>
      </c>
      <c r="G1922">
        <v>0</v>
      </c>
      <c r="H1922" s="1">
        <v>41811</v>
      </c>
      <c r="I1922">
        <v>65</v>
      </c>
      <c r="J1922">
        <v>42</v>
      </c>
      <c r="K1922">
        <v>16</v>
      </c>
      <c r="L1922">
        <v>29</v>
      </c>
      <c r="M1922">
        <v>12</v>
      </c>
      <c r="N1922">
        <v>20</v>
      </c>
      <c r="O1922">
        <v>8</v>
      </c>
      <c r="P1922">
        <v>1</v>
      </c>
      <c r="Q1922">
        <v>2</v>
      </c>
      <c r="R1922">
        <v>1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 t="s">
        <v>32</v>
      </c>
      <c r="AC1922" s="13">
        <f>SUM(Table13[[#This Row],[MntWines]:[MntGoldProds]])</f>
        <v>127</v>
      </c>
      <c r="AD1922" s="13">
        <f>AVERAGE(Table13[[#This Row],[MntWines]:[MntGoldProds]])</f>
        <v>21.166666666666668</v>
      </c>
      <c r="AG1922">
        <f>SUM(Table13[[#This Row],[NumDealsPurchases]:[NumStorePurchases]])</f>
        <v>8</v>
      </c>
      <c r="AH1922" s="14">
        <f>44232-Table13[[#This Row],[Dt_Customer]]</f>
        <v>2421</v>
      </c>
      <c r="AJ1922" s="13">
        <f>Table13[[#This Row],[NumDealsPurchases]]/Table13[[#This Row],[Total Number of Purchases]]*100</f>
        <v>12.5</v>
      </c>
      <c r="AK1922">
        <f>6-ROUNDUP(_xlfn.PERCENTRANK.INC(Table13[Recency],Table13[[#This Row],[Recency]])*5, 0)</f>
        <v>2</v>
      </c>
      <c r="AL1922" s="15">
        <f>ROUNDUP(_xlfn.PERCENTRANK.INC(Table13[Total Number of Purchases],Table13[[#This Row],[Total Number of Purchases]])*5,0)</f>
        <v>2</v>
      </c>
      <c r="AM1922" s="15">
        <f>ROUNDUP(_xlfn.PERCENTRANK.INC(Table13[Total Spend],Table13[[#This Row],[Total Spend]])*5,0)</f>
        <v>2</v>
      </c>
      <c r="AN1922" s="15" t="str">
        <f>Table13[[#This Row],[Recency Score]]&amp;Table13[[#This Row],[Frequency Score]]&amp;Table13[[#This Row],[Monetary Score]]</f>
        <v>222</v>
      </c>
      <c r="AO1922" s="15" t="str">
        <f>IF(AN1922="555","Champions",
IF(AND(LEFT(AN1922,1)="5", MID(AN1922,2,1)&gt;="3"),"Loyal Customers",
IF(MID(AN1922,2,1)="5","Frequent Buyers",
IF(RIGHT(AN1922,1)="5","Big Spenders",
IF(LEFT(AN1922,1)="4","Potential Loyalists",
IF(LEFT(AN1922,1)="3","Needs Attention",
IF(LEFT(AN1922,1)="2","About to Sleep",
IF(LEFT(AN1922,1)="1","Lost",
IF(LEFT(AN1922,1)&lt;="2","At Risk","Others")))))))))</f>
        <v>About to Sleep</v>
      </c>
    </row>
    <row r="1923" spans="1:41" x14ac:dyDescent="0.3">
      <c r="A1923">
        <v>2115</v>
      </c>
      <c r="B1923">
        <v>1957</v>
      </c>
      <c r="C1923" t="s">
        <v>28</v>
      </c>
      <c r="D1923" t="s">
        <v>35</v>
      </c>
      <c r="E1923">
        <v>50116</v>
      </c>
      <c r="F1923">
        <v>1</v>
      </c>
      <c r="G1923">
        <v>1</v>
      </c>
      <c r="H1923" s="1">
        <v>41810</v>
      </c>
      <c r="I1923">
        <v>68</v>
      </c>
      <c r="J1923">
        <v>54</v>
      </c>
      <c r="K1923">
        <v>0</v>
      </c>
      <c r="L1923">
        <v>10</v>
      </c>
      <c r="M1923">
        <v>0</v>
      </c>
      <c r="N1923">
        <v>0</v>
      </c>
      <c r="O1923">
        <v>2</v>
      </c>
      <c r="P1923">
        <v>2</v>
      </c>
      <c r="Q1923">
        <v>1</v>
      </c>
      <c r="R1923">
        <v>0</v>
      </c>
      <c r="S1923">
        <v>4</v>
      </c>
      <c r="T1923">
        <v>5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0</v>
      </c>
      <c r="AB1923" t="s">
        <v>39</v>
      </c>
      <c r="AC1923" s="13">
        <f>SUM(Table13[[#This Row],[MntWines]:[MntGoldProds]])</f>
        <v>66</v>
      </c>
      <c r="AD1923" s="13">
        <f>AVERAGE(Table13[[#This Row],[MntWines]:[MntGoldProds]])</f>
        <v>11</v>
      </c>
      <c r="AG1923">
        <f>SUM(Table13[[#This Row],[NumDealsPurchases]:[NumStorePurchases]])</f>
        <v>7</v>
      </c>
      <c r="AH1923" s="14">
        <f>44232-Table13[[#This Row],[Dt_Customer]]</f>
        <v>2422</v>
      </c>
      <c r="AJ1923" s="13">
        <f>Table13[[#This Row],[NumDealsPurchases]]/Table13[[#This Row],[Total Number of Purchases]]*100</f>
        <v>28.571428571428569</v>
      </c>
      <c r="AK1923">
        <f>6-ROUNDUP(_xlfn.PERCENTRANK.INC(Table13[Recency],Table13[[#This Row],[Recency]])*5, 0)</f>
        <v>2</v>
      </c>
      <c r="AL1923" s="15">
        <f>ROUNDUP(_xlfn.PERCENTRANK.INC(Table13[Total Number of Purchases],Table13[[#This Row],[Total Number of Purchases]])*5,0)</f>
        <v>1</v>
      </c>
      <c r="AM1923" s="15">
        <f>ROUNDUP(_xlfn.PERCENTRANK.INC(Table13[Total Spend],Table13[[#This Row],[Total Spend]])*5,0)</f>
        <v>2</v>
      </c>
      <c r="AN1923" s="15" t="str">
        <f>Table13[[#This Row],[Recency Score]]&amp;Table13[[#This Row],[Frequency Score]]&amp;Table13[[#This Row],[Monetary Score]]</f>
        <v>212</v>
      </c>
      <c r="AO1923" s="15" t="str">
        <f>IF(AN1923="555","Champions",
IF(AND(LEFT(AN1923,1)="5", MID(AN1923,2,1)&gt;="3"),"Loyal Customers",
IF(MID(AN1923,2,1)="5","Frequent Buyers",
IF(RIGHT(AN1923,1)="5","Big Spenders",
IF(LEFT(AN1923,1)="4","Potential Loyalists",
IF(LEFT(AN1923,1)="3","Needs Attention",
IF(LEFT(AN1923,1)="2","About to Sleep",
IF(LEFT(AN1923,1)="1","Lost",
IF(LEFT(AN1923,1)&lt;="2","At Risk","Others")))))))))</f>
        <v>About to Sleep</v>
      </c>
    </row>
    <row r="1924" spans="1:41" x14ac:dyDescent="0.3">
      <c r="A1924">
        <v>5287</v>
      </c>
      <c r="B1924">
        <v>1973</v>
      </c>
      <c r="C1924" t="s">
        <v>28</v>
      </c>
      <c r="D1924" t="s">
        <v>33</v>
      </c>
      <c r="E1924">
        <v>34961</v>
      </c>
      <c r="F1924">
        <v>1</v>
      </c>
      <c r="G1924">
        <v>0</v>
      </c>
      <c r="H1924" s="1">
        <v>41809</v>
      </c>
      <c r="I1924">
        <v>77</v>
      </c>
      <c r="J1924">
        <v>45</v>
      </c>
      <c r="K1924">
        <v>2</v>
      </c>
      <c r="L1924">
        <v>26</v>
      </c>
      <c r="M1924">
        <v>4</v>
      </c>
      <c r="N1924">
        <v>1</v>
      </c>
      <c r="O1924">
        <v>1</v>
      </c>
      <c r="P1924">
        <v>3</v>
      </c>
      <c r="Q1924">
        <v>3</v>
      </c>
      <c r="R1924">
        <v>1</v>
      </c>
      <c r="S1924">
        <v>3</v>
      </c>
      <c r="T1924">
        <v>7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 t="s">
        <v>30</v>
      </c>
      <c r="AC1924" s="13">
        <f>SUM(Table13[[#This Row],[MntWines]:[MntGoldProds]])</f>
        <v>79</v>
      </c>
      <c r="AD1924" s="13">
        <f>AVERAGE(Table13[[#This Row],[MntWines]:[MntGoldProds]])</f>
        <v>13.166666666666666</v>
      </c>
      <c r="AG1924">
        <f>SUM(Table13[[#This Row],[NumDealsPurchases]:[NumStorePurchases]])</f>
        <v>10</v>
      </c>
      <c r="AH1924" s="14">
        <f>44232-Table13[[#This Row],[Dt_Customer]]</f>
        <v>2423</v>
      </c>
      <c r="AJ1924" s="13">
        <f>Table13[[#This Row],[NumDealsPurchases]]/Table13[[#This Row],[Total Number of Purchases]]*100</f>
        <v>30</v>
      </c>
      <c r="AK1924">
        <f>6-ROUNDUP(_xlfn.PERCENTRANK.INC(Table13[Recency],Table13[[#This Row],[Recency]])*5, 0)</f>
        <v>2</v>
      </c>
      <c r="AL1924" s="15">
        <f>ROUNDUP(_xlfn.PERCENTRANK.INC(Table13[Total Number of Purchases],Table13[[#This Row],[Total Number of Purchases]])*5,0)</f>
        <v>2</v>
      </c>
      <c r="AM1924" s="15">
        <f>ROUNDUP(_xlfn.PERCENTRANK.INC(Table13[Total Spend],Table13[[#This Row],[Total Spend]])*5,0)</f>
        <v>2</v>
      </c>
      <c r="AN1924" s="15" t="str">
        <f>Table13[[#This Row],[Recency Score]]&amp;Table13[[#This Row],[Frequency Score]]&amp;Table13[[#This Row],[Monetary Score]]</f>
        <v>222</v>
      </c>
      <c r="AO1924" s="15" t="str">
        <f>IF(AN1924="555","Champions",
IF(AND(LEFT(AN1924,1)="5", MID(AN1924,2,1)&gt;="3"),"Loyal Customers",
IF(MID(AN1924,2,1)="5","Frequent Buyers",
IF(RIGHT(AN1924,1)="5","Big Spenders",
IF(LEFT(AN1924,1)="4","Potential Loyalists",
IF(LEFT(AN1924,1)="3","Needs Attention",
IF(LEFT(AN1924,1)="2","About to Sleep",
IF(LEFT(AN1924,1)="1","Lost",
IF(LEFT(AN1924,1)&lt;="2","At Risk","Others")))))))))</f>
        <v>About to Sleep</v>
      </c>
    </row>
    <row r="1925" spans="1:41" x14ac:dyDescent="0.3">
      <c r="A1925">
        <v>7005</v>
      </c>
      <c r="B1925">
        <v>1981</v>
      </c>
      <c r="C1925" t="s">
        <v>28</v>
      </c>
      <c r="D1925" t="s">
        <v>31</v>
      </c>
      <c r="E1925">
        <v>58684</v>
      </c>
      <c r="F1925">
        <v>0</v>
      </c>
      <c r="G1925">
        <v>0</v>
      </c>
      <c r="H1925" s="1">
        <v>41806</v>
      </c>
      <c r="I1925">
        <v>71</v>
      </c>
      <c r="J1925">
        <v>479</v>
      </c>
      <c r="K1925">
        <v>35</v>
      </c>
      <c r="L1925">
        <v>179</v>
      </c>
      <c r="M1925">
        <v>28</v>
      </c>
      <c r="N1925">
        <v>7</v>
      </c>
      <c r="O1925">
        <v>85</v>
      </c>
      <c r="P1925">
        <v>1</v>
      </c>
      <c r="Q1925">
        <v>5</v>
      </c>
      <c r="R1925">
        <v>3</v>
      </c>
      <c r="S1925">
        <v>12</v>
      </c>
      <c r="T1925">
        <v>2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 t="s">
        <v>43</v>
      </c>
      <c r="AC1925" s="13">
        <f>SUM(Table13[[#This Row],[MntWines]:[MntGoldProds]])</f>
        <v>813</v>
      </c>
      <c r="AD1925" s="13">
        <f>AVERAGE(Table13[[#This Row],[MntWines]:[MntGoldProds]])</f>
        <v>135.5</v>
      </c>
      <c r="AG1925">
        <f>SUM(Table13[[#This Row],[NumDealsPurchases]:[NumStorePurchases]])</f>
        <v>21</v>
      </c>
      <c r="AH1925" s="14">
        <f>44232-Table13[[#This Row],[Dt_Customer]]</f>
        <v>2426</v>
      </c>
      <c r="AJ1925" s="13">
        <f>Table13[[#This Row],[NumDealsPurchases]]/Table13[[#This Row],[Total Number of Purchases]]*100</f>
        <v>4.7619047619047619</v>
      </c>
      <c r="AK1925">
        <f>6-ROUNDUP(_xlfn.PERCENTRANK.INC(Table13[Recency],Table13[[#This Row],[Recency]])*5, 0)</f>
        <v>2</v>
      </c>
      <c r="AL1925" s="15">
        <f>ROUNDUP(_xlfn.PERCENTRANK.INC(Table13[Total Number of Purchases],Table13[[#This Row],[Total Number of Purchases]])*5,0)</f>
        <v>4</v>
      </c>
      <c r="AM1925" s="15">
        <f>ROUNDUP(_xlfn.PERCENTRANK.INC(Table13[Total Spend],Table13[[#This Row],[Total Spend]])*5,0)</f>
        <v>4</v>
      </c>
      <c r="AN1925" s="15" t="str">
        <f>Table13[[#This Row],[Recency Score]]&amp;Table13[[#This Row],[Frequency Score]]&amp;Table13[[#This Row],[Monetary Score]]</f>
        <v>244</v>
      </c>
      <c r="AO1925" s="15" t="str">
        <f>IF(AN1925="555","Champions",
IF(AND(LEFT(AN1925,1)="5", MID(AN1925,2,1)&gt;="3"),"Loyal Customers",
IF(MID(AN1925,2,1)="5","Frequent Buyers",
IF(RIGHT(AN1925,1)="5","Big Spenders",
IF(LEFT(AN1925,1)="4","Potential Loyalists",
IF(LEFT(AN1925,1)="3","Needs Attention",
IF(LEFT(AN1925,1)="2","About to Sleep",
IF(LEFT(AN1925,1)="1","Lost",
IF(LEFT(AN1925,1)&lt;="2","At Risk","Others")))))))))</f>
        <v>About to Sleep</v>
      </c>
    </row>
    <row r="1926" spans="1:41" x14ac:dyDescent="0.3">
      <c r="A1926">
        <v>2563</v>
      </c>
      <c r="B1926">
        <v>1961</v>
      </c>
      <c r="C1926" t="s">
        <v>44</v>
      </c>
      <c r="D1926" t="s">
        <v>33</v>
      </c>
      <c r="E1926">
        <v>28249</v>
      </c>
      <c r="F1926">
        <v>0</v>
      </c>
      <c r="G1926">
        <v>0</v>
      </c>
      <c r="H1926" s="1">
        <v>41805</v>
      </c>
      <c r="I1926">
        <v>80</v>
      </c>
      <c r="J1926">
        <v>1</v>
      </c>
      <c r="K1926">
        <v>9</v>
      </c>
      <c r="L1926">
        <v>7</v>
      </c>
      <c r="M1926">
        <v>2</v>
      </c>
      <c r="N1926">
        <v>14</v>
      </c>
      <c r="O1926">
        <v>10</v>
      </c>
      <c r="P1926">
        <v>1</v>
      </c>
      <c r="Q1926">
        <v>2</v>
      </c>
      <c r="R1926">
        <v>0</v>
      </c>
      <c r="S1926">
        <v>3</v>
      </c>
      <c r="T1926">
        <v>6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 t="s">
        <v>40</v>
      </c>
      <c r="AC1926" s="13">
        <f>SUM(Table13[[#This Row],[MntWines]:[MntGoldProds]])</f>
        <v>43</v>
      </c>
      <c r="AD1926" s="13">
        <f>AVERAGE(Table13[[#This Row],[MntWines]:[MntGoldProds]])</f>
        <v>7.166666666666667</v>
      </c>
      <c r="AG1926">
        <f>SUM(Table13[[#This Row],[NumDealsPurchases]:[NumStorePurchases]])</f>
        <v>6</v>
      </c>
      <c r="AH1926" s="14">
        <f>44232-Table13[[#This Row],[Dt_Customer]]</f>
        <v>2427</v>
      </c>
      <c r="AJ1926" s="13">
        <f>Table13[[#This Row],[NumDealsPurchases]]/Table13[[#This Row],[Total Number of Purchases]]*100</f>
        <v>16.666666666666664</v>
      </c>
      <c r="AK1926">
        <f>6-ROUNDUP(_xlfn.PERCENTRANK.INC(Table13[Recency],Table13[[#This Row],[Recency]])*5, 0)</f>
        <v>2</v>
      </c>
      <c r="AL1926" s="15">
        <f>ROUNDUP(_xlfn.PERCENTRANK.INC(Table13[Total Number of Purchases],Table13[[#This Row],[Total Number of Purchases]])*5,0)</f>
        <v>1</v>
      </c>
      <c r="AM1926" s="15">
        <f>ROUNDUP(_xlfn.PERCENTRANK.INC(Table13[Total Spend],Table13[[#This Row],[Total Spend]])*5,0)</f>
        <v>1</v>
      </c>
      <c r="AN1926" s="15" t="str">
        <f>Table13[[#This Row],[Recency Score]]&amp;Table13[[#This Row],[Frequency Score]]&amp;Table13[[#This Row],[Monetary Score]]</f>
        <v>211</v>
      </c>
      <c r="AO1926" s="15" t="str">
        <f>IF(AN1926="555","Champions",
IF(AND(LEFT(AN1926,1)="5", MID(AN1926,2,1)&gt;="3"),"Loyal Customers",
IF(MID(AN1926,2,1)="5","Frequent Buyers",
IF(RIGHT(AN1926,1)="5","Big Spenders",
IF(LEFT(AN1926,1)="4","Potential Loyalists",
IF(LEFT(AN1926,1)="3","Needs Attention",
IF(LEFT(AN1926,1)="2","About to Sleep",
IF(LEFT(AN1926,1)="1","Lost",
IF(LEFT(AN1926,1)&lt;="2","At Risk","Others")))))))))</f>
        <v>About to Sleep</v>
      </c>
    </row>
    <row r="1927" spans="1:41" x14ac:dyDescent="0.3">
      <c r="A1927">
        <v>8312</v>
      </c>
      <c r="B1927">
        <v>1961</v>
      </c>
      <c r="C1927" t="s">
        <v>44</v>
      </c>
      <c r="D1927" t="s">
        <v>33</v>
      </c>
      <c r="E1927">
        <v>28249</v>
      </c>
      <c r="F1927">
        <v>0</v>
      </c>
      <c r="G1927">
        <v>0</v>
      </c>
      <c r="H1927" s="1">
        <v>41805</v>
      </c>
      <c r="I1927">
        <v>80</v>
      </c>
      <c r="J1927">
        <v>1</v>
      </c>
      <c r="K1927">
        <v>9</v>
      </c>
      <c r="L1927">
        <v>7</v>
      </c>
      <c r="M1927">
        <v>2</v>
      </c>
      <c r="N1927">
        <v>14</v>
      </c>
      <c r="O1927">
        <v>10</v>
      </c>
      <c r="P1927">
        <v>1</v>
      </c>
      <c r="Q1927">
        <v>2</v>
      </c>
      <c r="R1927">
        <v>0</v>
      </c>
      <c r="S1927">
        <v>3</v>
      </c>
      <c r="T1927">
        <v>6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 t="s">
        <v>30</v>
      </c>
      <c r="AC1927" s="13">
        <f>SUM(Table13[[#This Row],[MntWines]:[MntGoldProds]])</f>
        <v>43</v>
      </c>
      <c r="AD1927" s="13">
        <f>AVERAGE(Table13[[#This Row],[MntWines]:[MntGoldProds]])</f>
        <v>7.166666666666667</v>
      </c>
      <c r="AG1927">
        <f>SUM(Table13[[#This Row],[NumDealsPurchases]:[NumStorePurchases]])</f>
        <v>6</v>
      </c>
      <c r="AH1927" s="14">
        <f>44232-Table13[[#This Row],[Dt_Customer]]</f>
        <v>2427</v>
      </c>
      <c r="AJ1927" s="13">
        <f>Table13[[#This Row],[NumDealsPurchases]]/Table13[[#This Row],[Total Number of Purchases]]*100</f>
        <v>16.666666666666664</v>
      </c>
      <c r="AK1927">
        <f>6-ROUNDUP(_xlfn.PERCENTRANK.INC(Table13[Recency],Table13[[#This Row],[Recency]])*5, 0)</f>
        <v>2</v>
      </c>
      <c r="AL1927" s="15">
        <f>ROUNDUP(_xlfn.PERCENTRANK.INC(Table13[Total Number of Purchases],Table13[[#This Row],[Total Number of Purchases]])*5,0)</f>
        <v>1</v>
      </c>
      <c r="AM1927" s="15">
        <f>ROUNDUP(_xlfn.PERCENTRANK.INC(Table13[Total Spend],Table13[[#This Row],[Total Spend]])*5,0)</f>
        <v>1</v>
      </c>
      <c r="AN1927" s="15" t="str">
        <f>Table13[[#This Row],[Recency Score]]&amp;Table13[[#This Row],[Frequency Score]]&amp;Table13[[#This Row],[Monetary Score]]</f>
        <v>211</v>
      </c>
      <c r="AO1927" s="15" t="str">
        <f>IF(AN1927="555","Champions",
IF(AND(LEFT(AN1927,1)="5", MID(AN1927,2,1)&gt;="3"),"Loyal Customers",
IF(MID(AN1927,2,1)="5","Frequent Buyers",
IF(RIGHT(AN1927,1)="5","Big Spenders",
IF(LEFT(AN1927,1)="4","Potential Loyalists",
IF(LEFT(AN1927,1)="3","Needs Attention",
IF(LEFT(AN1927,1)="2","About to Sleep",
IF(LEFT(AN1927,1)="1","Lost",
IF(LEFT(AN1927,1)&lt;="2","At Risk","Others")))))))))</f>
        <v>About to Sleep</v>
      </c>
    </row>
    <row r="1928" spans="1:41" x14ac:dyDescent="0.3">
      <c r="A1928">
        <v>4937</v>
      </c>
      <c r="B1928">
        <v>1973</v>
      </c>
      <c r="C1928" t="s">
        <v>38</v>
      </c>
      <c r="D1928" t="s">
        <v>33</v>
      </c>
      <c r="E1928">
        <v>46094</v>
      </c>
      <c r="F1928">
        <v>1</v>
      </c>
      <c r="G1928">
        <v>1</v>
      </c>
      <c r="H1928" s="1">
        <v>41800</v>
      </c>
      <c r="I1928">
        <v>62</v>
      </c>
      <c r="J1928">
        <v>12</v>
      </c>
      <c r="K1928">
        <v>2</v>
      </c>
      <c r="L1928">
        <v>20</v>
      </c>
      <c r="M1928">
        <v>3</v>
      </c>
      <c r="N1928">
        <v>2</v>
      </c>
      <c r="O1928">
        <v>5</v>
      </c>
      <c r="P1928">
        <v>1</v>
      </c>
      <c r="Q1928">
        <v>1</v>
      </c>
      <c r="R1928">
        <v>0</v>
      </c>
      <c r="S1928">
        <v>3</v>
      </c>
      <c r="T1928">
        <v>7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 t="s">
        <v>30</v>
      </c>
      <c r="AC1928" s="13">
        <f>SUM(Table13[[#This Row],[MntWines]:[MntGoldProds]])</f>
        <v>44</v>
      </c>
      <c r="AD1928" s="13">
        <f>AVERAGE(Table13[[#This Row],[MntWines]:[MntGoldProds]])</f>
        <v>7.333333333333333</v>
      </c>
      <c r="AG1928">
        <f>SUM(Table13[[#This Row],[NumDealsPurchases]:[NumStorePurchases]])</f>
        <v>5</v>
      </c>
      <c r="AH1928" s="14">
        <f>44232-Table13[[#This Row],[Dt_Customer]]</f>
        <v>2432</v>
      </c>
      <c r="AJ1928" s="13">
        <f>Table13[[#This Row],[NumDealsPurchases]]/Table13[[#This Row],[Total Number of Purchases]]*100</f>
        <v>20</v>
      </c>
      <c r="AK1928">
        <f>6-ROUNDUP(_xlfn.PERCENTRANK.INC(Table13[Recency],Table13[[#This Row],[Recency]])*5, 0)</f>
        <v>2</v>
      </c>
      <c r="AL1928" s="15">
        <f>ROUNDUP(_xlfn.PERCENTRANK.INC(Table13[Total Number of Purchases],Table13[[#This Row],[Total Number of Purchases]])*5,0)</f>
        <v>1</v>
      </c>
      <c r="AM1928" s="15">
        <f>ROUNDUP(_xlfn.PERCENTRANK.INC(Table13[Total Spend],Table13[[#This Row],[Total Spend]])*5,0)</f>
        <v>1</v>
      </c>
      <c r="AN1928" s="15" t="str">
        <f>Table13[[#This Row],[Recency Score]]&amp;Table13[[#This Row],[Frequency Score]]&amp;Table13[[#This Row],[Monetary Score]]</f>
        <v>211</v>
      </c>
      <c r="AO1928" s="15" t="str">
        <f>IF(AN1928="555","Champions",
IF(AND(LEFT(AN1928,1)="5", MID(AN1928,2,1)&gt;="3"),"Loyal Customers",
IF(MID(AN1928,2,1)="5","Frequent Buyers",
IF(RIGHT(AN1928,1)="5","Big Spenders",
IF(LEFT(AN1928,1)="4","Potential Loyalists",
IF(LEFT(AN1928,1)="3","Needs Attention",
IF(LEFT(AN1928,1)="2","About to Sleep",
IF(LEFT(AN1928,1)="1","Lost",
IF(LEFT(AN1928,1)&lt;="2","At Risk","Others")))))))))</f>
        <v>About to Sleep</v>
      </c>
    </row>
    <row r="1929" spans="1:41" x14ac:dyDescent="0.3">
      <c r="A1929">
        <v>713</v>
      </c>
      <c r="B1929">
        <v>1977</v>
      </c>
      <c r="C1929" t="s">
        <v>41</v>
      </c>
      <c r="D1929" t="s">
        <v>33</v>
      </c>
      <c r="E1929">
        <v>50353</v>
      </c>
      <c r="F1929">
        <v>0</v>
      </c>
      <c r="G1929">
        <v>0</v>
      </c>
      <c r="H1929" s="1">
        <v>41798</v>
      </c>
      <c r="I1929">
        <v>72</v>
      </c>
      <c r="J1929">
        <v>141</v>
      </c>
      <c r="K1929">
        <v>15</v>
      </c>
      <c r="L1929">
        <v>153</v>
      </c>
      <c r="M1929">
        <v>67</v>
      </c>
      <c r="N1929">
        <v>31</v>
      </c>
      <c r="O1929">
        <v>35</v>
      </c>
      <c r="P1929">
        <v>1</v>
      </c>
      <c r="Q1929">
        <v>4</v>
      </c>
      <c r="R1929">
        <v>4</v>
      </c>
      <c r="S1929">
        <v>6</v>
      </c>
      <c r="T1929">
        <v>3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 t="s">
        <v>30</v>
      </c>
      <c r="AC1929" s="13">
        <f>SUM(Table13[[#This Row],[MntWines]:[MntGoldProds]])</f>
        <v>442</v>
      </c>
      <c r="AD1929" s="13">
        <f>AVERAGE(Table13[[#This Row],[MntWines]:[MntGoldProds]])</f>
        <v>73.666666666666671</v>
      </c>
      <c r="AG1929">
        <f>SUM(Table13[[#This Row],[NumDealsPurchases]:[NumStorePurchases]])</f>
        <v>15</v>
      </c>
      <c r="AH1929" s="14">
        <f>44232-Table13[[#This Row],[Dt_Customer]]</f>
        <v>2434</v>
      </c>
      <c r="AJ1929" s="13">
        <f>Table13[[#This Row],[NumDealsPurchases]]/Table13[[#This Row],[Total Number of Purchases]]*100</f>
        <v>6.666666666666667</v>
      </c>
      <c r="AK1929">
        <f>6-ROUNDUP(_xlfn.PERCENTRANK.INC(Table13[Recency],Table13[[#This Row],[Recency]])*5, 0)</f>
        <v>2</v>
      </c>
      <c r="AL1929" s="15">
        <f>ROUNDUP(_xlfn.PERCENTRANK.INC(Table13[Total Number of Purchases],Table13[[#This Row],[Total Number of Purchases]])*5,0)</f>
        <v>3</v>
      </c>
      <c r="AM1929" s="15">
        <f>ROUNDUP(_xlfn.PERCENTRANK.INC(Table13[Total Spend],Table13[[#This Row],[Total Spend]])*5,0)</f>
        <v>3</v>
      </c>
      <c r="AN1929" s="15" t="str">
        <f>Table13[[#This Row],[Recency Score]]&amp;Table13[[#This Row],[Frequency Score]]&amp;Table13[[#This Row],[Monetary Score]]</f>
        <v>233</v>
      </c>
      <c r="AO1929" s="15" t="str">
        <f>IF(AN1929="555","Champions",
IF(AND(LEFT(AN1929,1)="5", MID(AN1929,2,1)&gt;="3"),"Loyal Customers",
IF(MID(AN1929,2,1)="5","Frequent Buyers",
IF(RIGHT(AN1929,1)="5","Big Spenders",
IF(LEFT(AN1929,1)="4","Potential Loyalists",
IF(LEFT(AN1929,1)="3","Needs Attention",
IF(LEFT(AN1929,1)="2","About to Sleep",
IF(LEFT(AN1929,1)="1","Lost",
IF(LEFT(AN1929,1)&lt;="2","At Risk","Others")))))))))</f>
        <v>About to Sleep</v>
      </c>
    </row>
    <row r="1930" spans="1:41" x14ac:dyDescent="0.3">
      <c r="A1930">
        <v>6528</v>
      </c>
      <c r="B1930">
        <v>1982</v>
      </c>
      <c r="C1930" t="s">
        <v>41</v>
      </c>
      <c r="D1930" t="s">
        <v>35</v>
      </c>
      <c r="E1930">
        <v>18492</v>
      </c>
      <c r="F1930">
        <v>1</v>
      </c>
      <c r="G1930">
        <v>0</v>
      </c>
      <c r="H1930" s="1">
        <v>41795</v>
      </c>
      <c r="I1930">
        <v>75</v>
      </c>
      <c r="J1930">
        <v>2</v>
      </c>
      <c r="K1930">
        <v>2</v>
      </c>
      <c r="L1930">
        <v>2</v>
      </c>
      <c r="M1930">
        <v>2</v>
      </c>
      <c r="N1930">
        <v>1</v>
      </c>
      <c r="O1930">
        <v>1</v>
      </c>
      <c r="P1930">
        <v>1</v>
      </c>
      <c r="Q1930">
        <v>1</v>
      </c>
      <c r="R1930">
        <v>0</v>
      </c>
      <c r="S1930">
        <v>2</v>
      </c>
      <c r="T1930">
        <v>8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 t="s">
        <v>30</v>
      </c>
      <c r="AC1930" s="13">
        <f>SUM(Table13[[#This Row],[MntWines]:[MntGoldProds]])</f>
        <v>10</v>
      </c>
      <c r="AD1930" s="13">
        <f>AVERAGE(Table13[[#This Row],[MntWines]:[MntGoldProds]])</f>
        <v>1.6666666666666667</v>
      </c>
      <c r="AG1930">
        <f>SUM(Table13[[#This Row],[NumDealsPurchases]:[NumStorePurchases]])</f>
        <v>4</v>
      </c>
      <c r="AH1930" s="14">
        <f>44232-Table13[[#This Row],[Dt_Customer]]</f>
        <v>2437</v>
      </c>
      <c r="AJ1930" s="13">
        <f>Table13[[#This Row],[NumDealsPurchases]]/Table13[[#This Row],[Total Number of Purchases]]*100</f>
        <v>25</v>
      </c>
      <c r="AK1930">
        <f>6-ROUNDUP(_xlfn.PERCENTRANK.INC(Table13[Recency],Table13[[#This Row],[Recency]])*5, 0)</f>
        <v>2</v>
      </c>
      <c r="AL1930" s="15">
        <f>ROUNDUP(_xlfn.PERCENTRANK.INC(Table13[Total Number of Purchases],Table13[[#This Row],[Total Number of Purchases]])*5,0)</f>
        <v>1</v>
      </c>
      <c r="AM1930" s="15">
        <f>ROUNDUP(_xlfn.PERCENTRANK.INC(Table13[Total Spend],Table13[[#This Row],[Total Spend]])*5,0)</f>
        <v>1</v>
      </c>
      <c r="AN1930" s="15" t="str">
        <f>Table13[[#This Row],[Recency Score]]&amp;Table13[[#This Row],[Frequency Score]]&amp;Table13[[#This Row],[Monetary Score]]</f>
        <v>211</v>
      </c>
      <c r="AO1930" s="15" t="str">
        <f>IF(AN1930="555","Champions",
IF(AND(LEFT(AN1930,1)="5", MID(AN1930,2,1)&gt;="3"),"Loyal Customers",
IF(MID(AN1930,2,1)="5","Frequent Buyers",
IF(RIGHT(AN1930,1)="5","Big Spenders",
IF(LEFT(AN1930,1)="4","Potential Loyalists",
IF(LEFT(AN1930,1)="3","Needs Attention",
IF(LEFT(AN1930,1)="2","About to Sleep",
IF(LEFT(AN1930,1)="1","Lost",
IF(LEFT(AN1930,1)&lt;="2","At Risk","Others")))))))))</f>
        <v>About to Sleep</v>
      </c>
    </row>
    <row r="1931" spans="1:41" x14ac:dyDescent="0.3">
      <c r="A1931">
        <v>246</v>
      </c>
      <c r="B1931">
        <v>1965</v>
      </c>
      <c r="C1931" t="s">
        <v>28</v>
      </c>
      <c r="D1931" t="s">
        <v>33</v>
      </c>
      <c r="E1931">
        <v>66480</v>
      </c>
      <c r="F1931">
        <v>1</v>
      </c>
      <c r="G1931">
        <v>1</v>
      </c>
      <c r="H1931" s="1">
        <v>41790</v>
      </c>
      <c r="I1931">
        <v>71</v>
      </c>
      <c r="J1931">
        <v>199</v>
      </c>
      <c r="K1931">
        <v>9</v>
      </c>
      <c r="L1931">
        <v>57</v>
      </c>
      <c r="M1931">
        <v>20</v>
      </c>
      <c r="N1931">
        <v>21</v>
      </c>
      <c r="O1931">
        <v>6</v>
      </c>
      <c r="P1931">
        <v>7</v>
      </c>
      <c r="Q1931">
        <v>4</v>
      </c>
      <c r="R1931">
        <v>1</v>
      </c>
      <c r="S1931">
        <v>7</v>
      </c>
      <c r="T1931">
        <v>4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 t="s">
        <v>30</v>
      </c>
      <c r="AC1931" s="13">
        <f>SUM(Table13[[#This Row],[MntWines]:[MntGoldProds]])</f>
        <v>312</v>
      </c>
      <c r="AD1931" s="13">
        <f>AVERAGE(Table13[[#This Row],[MntWines]:[MntGoldProds]])</f>
        <v>52</v>
      </c>
      <c r="AG1931">
        <f>SUM(Table13[[#This Row],[NumDealsPurchases]:[NumStorePurchases]])</f>
        <v>19</v>
      </c>
      <c r="AH1931" s="14">
        <f>44232-Table13[[#This Row],[Dt_Customer]]</f>
        <v>2442</v>
      </c>
      <c r="AJ1931" s="13">
        <f>Table13[[#This Row],[NumDealsPurchases]]/Table13[[#This Row],[Total Number of Purchases]]*100</f>
        <v>36.84210526315789</v>
      </c>
      <c r="AK1931">
        <f>6-ROUNDUP(_xlfn.PERCENTRANK.INC(Table13[Recency],Table13[[#This Row],[Recency]])*5, 0)</f>
        <v>2</v>
      </c>
      <c r="AL1931" s="15">
        <f>ROUNDUP(_xlfn.PERCENTRANK.INC(Table13[Total Number of Purchases],Table13[[#This Row],[Total Number of Purchases]])*5,0)</f>
        <v>4</v>
      </c>
      <c r="AM1931" s="15">
        <f>ROUNDUP(_xlfn.PERCENTRANK.INC(Table13[Total Spend],Table13[[#This Row],[Total Spend]])*5,0)</f>
        <v>3</v>
      </c>
      <c r="AN1931" s="15" t="str">
        <f>Table13[[#This Row],[Recency Score]]&amp;Table13[[#This Row],[Frequency Score]]&amp;Table13[[#This Row],[Monetary Score]]</f>
        <v>243</v>
      </c>
      <c r="AO1931" s="15" t="str">
        <f>IF(AN1931="555","Champions",
IF(AND(LEFT(AN1931,1)="5", MID(AN1931,2,1)&gt;="3"),"Loyal Customers",
IF(MID(AN1931,2,1)="5","Frequent Buyers",
IF(RIGHT(AN1931,1)="5","Big Spenders",
IF(LEFT(AN1931,1)="4","Potential Loyalists",
IF(LEFT(AN1931,1)="3","Needs Attention",
IF(LEFT(AN1931,1)="2","About to Sleep",
IF(LEFT(AN1931,1)="1","Lost",
IF(LEFT(AN1931,1)&lt;="2","At Risk","Others")))))))))</f>
        <v>About to Sleep</v>
      </c>
    </row>
    <row r="1932" spans="1:41" x14ac:dyDescent="0.3">
      <c r="A1932">
        <v>6383</v>
      </c>
      <c r="B1932">
        <v>1971</v>
      </c>
      <c r="C1932" t="s">
        <v>37</v>
      </c>
      <c r="D1932" t="s">
        <v>35</v>
      </c>
      <c r="E1932">
        <v>32892</v>
      </c>
      <c r="F1932">
        <v>1</v>
      </c>
      <c r="G1932">
        <v>0</v>
      </c>
      <c r="H1932" s="1">
        <v>41784</v>
      </c>
      <c r="I1932">
        <v>78</v>
      </c>
      <c r="J1932">
        <v>26</v>
      </c>
      <c r="K1932">
        <v>0</v>
      </c>
      <c r="L1932">
        <v>15</v>
      </c>
      <c r="M1932">
        <v>2</v>
      </c>
      <c r="N1932">
        <v>1</v>
      </c>
      <c r="O1932">
        <v>2</v>
      </c>
      <c r="P1932">
        <v>2</v>
      </c>
      <c r="Q1932">
        <v>3</v>
      </c>
      <c r="R1932">
        <v>0</v>
      </c>
      <c r="S1932">
        <v>3</v>
      </c>
      <c r="T1932">
        <v>8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 t="s">
        <v>43</v>
      </c>
      <c r="AC1932" s="13">
        <f>SUM(Table13[[#This Row],[MntWines]:[MntGoldProds]])</f>
        <v>46</v>
      </c>
      <c r="AD1932" s="13">
        <f>AVERAGE(Table13[[#This Row],[MntWines]:[MntGoldProds]])</f>
        <v>7.666666666666667</v>
      </c>
      <c r="AG1932">
        <f>SUM(Table13[[#This Row],[NumDealsPurchases]:[NumStorePurchases]])</f>
        <v>8</v>
      </c>
      <c r="AH1932" s="14">
        <f>44232-Table13[[#This Row],[Dt_Customer]]</f>
        <v>2448</v>
      </c>
      <c r="AJ1932" s="13">
        <f>Table13[[#This Row],[NumDealsPurchases]]/Table13[[#This Row],[Total Number of Purchases]]*100</f>
        <v>25</v>
      </c>
      <c r="AK1932">
        <f>6-ROUNDUP(_xlfn.PERCENTRANK.INC(Table13[Recency],Table13[[#This Row],[Recency]])*5, 0)</f>
        <v>2</v>
      </c>
      <c r="AL1932" s="15">
        <f>ROUNDUP(_xlfn.PERCENTRANK.INC(Table13[Total Number of Purchases],Table13[[#This Row],[Total Number of Purchases]])*5,0)</f>
        <v>2</v>
      </c>
      <c r="AM1932" s="15">
        <f>ROUNDUP(_xlfn.PERCENTRANK.INC(Table13[Total Spend],Table13[[#This Row],[Total Spend]])*5,0)</f>
        <v>1</v>
      </c>
      <c r="AN1932" s="15" t="str">
        <f>Table13[[#This Row],[Recency Score]]&amp;Table13[[#This Row],[Frequency Score]]&amp;Table13[[#This Row],[Monetary Score]]</f>
        <v>221</v>
      </c>
      <c r="AO1932" s="15" t="str">
        <f>IF(AN1932="555","Champions",
IF(AND(LEFT(AN1932,1)="5", MID(AN1932,2,1)&gt;="3"),"Loyal Customers",
IF(MID(AN1932,2,1)="5","Frequent Buyers",
IF(RIGHT(AN1932,1)="5","Big Spenders",
IF(LEFT(AN1932,1)="4","Potential Loyalists",
IF(LEFT(AN1932,1)="3","Needs Attention",
IF(LEFT(AN1932,1)="2","About to Sleep",
IF(LEFT(AN1932,1)="1","Lost",
IF(LEFT(AN1932,1)&lt;="2","At Risk","Others")))))))))</f>
        <v>About to Sleep</v>
      </c>
    </row>
    <row r="1933" spans="1:41" x14ac:dyDescent="0.3">
      <c r="A1933">
        <v>10536</v>
      </c>
      <c r="B1933">
        <v>1971</v>
      </c>
      <c r="C1933" t="s">
        <v>37</v>
      </c>
      <c r="D1933" t="s">
        <v>35</v>
      </c>
      <c r="E1933">
        <v>32892</v>
      </c>
      <c r="F1933">
        <v>1</v>
      </c>
      <c r="G1933">
        <v>0</v>
      </c>
      <c r="H1933" s="1">
        <v>41784</v>
      </c>
      <c r="I1933">
        <v>78</v>
      </c>
      <c r="J1933">
        <v>26</v>
      </c>
      <c r="K1933">
        <v>0</v>
      </c>
      <c r="L1933">
        <v>15</v>
      </c>
      <c r="M1933">
        <v>2</v>
      </c>
      <c r="N1933">
        <v>1</v>
      </c>
      <c r="O1933">
        <v>2</v>
      </c>
      <c r="P1933">
        <v>2</v>
      </c>
      <c r="Q1933">
        <v>3</v>
      </c>
      <c r="R1933">
        <v>0</v>
      </c>
      <c r="S1933">
        <v>3</v>
      </c>
      <c r="T1933">
        <v>8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 t="s">
        <v>30</v>
      </c>
      <c r="AC1933" s="13">
        <f>SUM(Table13[[#This Row],[MntWines]:[MntGoldProds]])</f>
        <v>46</v>
      </c>
      <c r="AD1933" s="13">
        <f>AVERAGE(Table13[[#This Row],[MntWines]:[MntGoldProds]])</f>
        <v>7.666666666666667</v>
      </c>
      <c r="AG1933">
        <f>SUM(Table13[[#This Row],[NumDealsPurchases]:[NumStorePurchases]])</f>
        <v>8</v>
      </c>
      <c r="AH1933" s="14">
        <f>44232-Table13[[#This Row],[Dt_Customer]]</f>
        <v>2448</v>
      </c>
      <c r="AJ1933" s="13">
        <f>Table13[[#This Row],[NumDealsPurchases]]/Table13[[#This Row],[Total Number of Purchases]]*100</f>
        <v>25</v>
      </c>
      <c r="AK1933">
        <f>6-ROUNDUP(_xlfn.PERCENTRANK.INC(Table13[Recency],Table13[[#This Row],[Recency]])*5, 0)</f>
        <v>2</v>
      </c>
      <c r="AL1933" s="15">
        <f>ROUNDUP(_xlfn.PERCENTRANK.INC(Table13[Total Number of Purchases],Table13[[#This Row],[Total Number of Purchases]])*5,0)</f>
        <v>2</v>
      </c>
      <c r="AM1933" s="15">
        <f>ROUNDUP(_xlfn.PERCENTRANK.INC(Table13[Total Spend],Table13[[#This Row],[Total Spend]])*5,0)</f>
        <v>1</v>
      </c>
      <c r="AN1933" s="15" t="str">
        <f>Table13[[#This Row],[Recency Score]]&amp;Table13[[#This Row],[Frequency Score]]&amp;Table13[[#This Row],[Monetary Score]]</f>
        <v>221</v>
      </c>
      <c r="AO1933" s="15" t="str">
        <f>IF(AN1933="555","Champions",
IF(AND(LEFT(AN1933,1)="5", MID(AN1933,2,1)&gt;="3"),"Loyal Customers",
IF(MID(AN1933,2,1)="5","Frequent Buyers",
IF(RIGHT(AN1933,1)="5","Big Spenders",
IF(LEFT(AN1933,1)="4","Potential Loyalists",
IF(LEFT(AN1933,1)="3","Needs Attention",
IF(LEFT(AN1933,1)="2","About to Sleep",
IF(LEFT(AN1933,1)="1","Lost",
IF(LEFT(AN1933,1)&lt;="2","At Risk","Others")))))))))</f>
        <v>About to Sleep</v>
      </c>
    </row>
    <row r="1934" spans="1:41" x14ac:dyDescent="0.3">
      <c r="A1934">
        <v>6862</v>
      </c>
      <c r="B1934">
        <v>1971</v>
      </c>
      <c r="C1934" t="s">
        <v>28</v>
      </c>
      <c r="D1934" t="s">
        <v>29</v>
      </c>
      <c r="E1934">
        <v>1730</v>
      </c>
      <c r="F1934">
        <v>0</v>
      </c>
      <c r="G1934">
        <v>0</v>
      </c>
      <c r="H1934" s="1">
        <v>41777</v>
      </c>
      <c r="I1934">
        <v>65</v>
      </c>
      <c r="J1934">
        <v>1</v>
      </c>
      <c r="K1934">
        <v>1</v>
      </c>
      <c r="L1934">
        <v>3</v>
      </c>
      <c r="M1934">
        <v>1</v>
      </c>
      <c r="N1934">
        <v>1</v>
      </c>
      <c r="O1934">
        <v>1</v>
      </c>
      <c r="P1934">
        <v>15</v>
      </c>
      <c r="Q1934">
        <v>0</v>
      </c>
      <c r="R1934">
        <v>0</v>
      </c>
      <c r="S1934">
        <v>0</v>
      </c>
      <c r="T1934">
        <v>20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 t="s">
        <v>30</v>
      </c>
      <c r="AC1934" s="13">
        <f>SUM(Table13[[#This Row],[MntWines]:[MntGoldProds]])</f>
        <v>8</v>
      </c>
      <c r="AD1934" s="13">
        <f>AVERAGE(Table13[[#This Row],[MntWines]:[MntGoldProds]])</f>
        <v>1.3333333333333333</v>
      </c>
      <c r="AG1934">
        <f>SUM(Table13[[#This Row],[NumDealsPurchases]:[NumStorePurchases]])</f>
        <v>15</v>
      </c>
      <c r="AH1934" s="14">
        <f>44232-Table13[[#This Row],[Dt_Customer]]</f>
        <v>2455</v>
      </c>
      <c r="AJ1934" s="13">
        <f>Table13[[#This Row],[NumDealsPurchases]]/Table13[[#This Row],[Total Number of Purchases]]*100</f>
        <v>100</v>
      </c>
      <c r="AK1934">
        <f>6-ROUNDUP(_xlfn.PERCENTRANK.INC(Table13[Recency],Table13[[#This Row],[Recency]])*5, 0)</f>
        <v>2</v>
      </c>
      <c r="AL1934" s="15">
        <f>ROUNDUP(_xlfn.PERCENTRANK.INC(Table13[Total Number of Purchases],Table13[[#This Row],[Total Number of Purchases]])*5,0)</f>
        <v>3</v>
      </c>
      <c r="AM1934" s="15">
        <f>ROUNDUP(_xlfn.PERCENTRANK.INC(Table13[Total Spend],Table13[[#This Row],[Total Spend]])*5,0)</f>
        <v>1</v>
      </c>
      <c r="AN1934" s="15" t="str">
        <f>Table13[[#This Row],[Recency Score]]&amp;Table13[[#This Row],[Frequency Score]]&amp;Table13[[#This Row],[Monetary Score]]</f>
        <v>231</v>
      </c>
      <c r="AO1934" s="15" t="str">
        <f>IF(AN1934="555","Champions",
IF(AND(LEFT(AN1934,1)="5", MID(AN1934,2,1)&gt;="3"),"Loyal Customers",
IF(MID(AN1934,2,1)="5","Frequent Buyers",
IF(RIGHT(AN1934,1)="5","Big Spenders",
IF(LEFT(AN1934,1)="4","Potential Loyalists",
IF(LEFT(AN1934,1)="3","Needs Attention",
IF(LEFT(AN1934,1)="2","About to Sleep",
IF(LEFT(AN1934,1)="1","Lost",
IF(LEFT(AN1934,1)&lt;="2","At Risk","Others")))))))))</f>
        <v>About to Sleep</v>
      </c>
    </row>
    <row r="1935" spans="1:41" x14ac:dyDescent="0.3">
      <c r="A1935">
        <v>11091</v>
      </c>
      <c r="B1935">
        <v>1953</v>
      </c>
      <c r="C1935" t="s">
        <v>28</v>
      </c>
      <c r="D1935" t="s">
        <v>35</v>
      </c>
      <c r="E1935">
        <v>34587</v>
      </c>
      <c r="F1935">
        <v>1</v>
      </c>
      <c r="G1935">
        <v>1</v>
      </c>
      <c r="H1935" s="1">
        <v>41775</v>
      </c>
      <c r="I1935">
        <v>68</v>
      </c>
      <c r="J1935">
        <v>7</v>
      </c>
      <c r="K1935">
        <v>2</v>
      </c>
      <c r="L1935">
        <v>9</v>
      </c>
      <c r="M1935">
        <v>2</v>
      </c>
      <c r="N1935">
        <v>0</v>
      </c>
      <c r="O1935">
        <v>2</v>
      </c>
      <c r="P1935">
        <v>2</v>
      </c>
      <c r="Q1935">
        <v>1</v>
      </c>
      <c r="R1935">
        <v>0</v>
      </c>
      <c r="S1935">
        <v>3</v>
      </c>
      <c r="T1935">
        <v>4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 t="s">
        <v>39</v>
      </c>
      <c r="AC1935" s="13">
        <f>SUM(Table13[[#This Row],[MntWines]:[MntGoldProds]])</f>
        <v>22</v>
      </c>
      <c r="AD1935" s="13">
        <f>AVERAGE(Table13[[#This Row],[MntWines]:[MntGoldProds]])</f>
        <v>3.6666666666666665</v>
      </c>
      <c r="AG1935">
        <f>SUM(Table13[[#This Row],[NumDealsPurchases]:[NumStorePurchases]])</f>
        <v>6</v>
      </c>
      <c r="AH1935" s="14">
        <f>44232-Table13[[#This Row],[Dt_Customer]]</f>
        <v>2457</v>
      </c>
      <c r="AJ1935" s="13">
        <f>Table13[[#This Row],[NumDealsPurchases]]/Table13[[#This Row],[Total Number of Purchases]]*100</f>
        <v>33.333333333333329</v>
      </c>
      <c r="AK1935">
        <f>6-ROUNDUP(_xlfn.PERCENTRANK.INC(Table13[Recency],Table13[[#This Row],[Recency]])*5, 0)</f>
        <v>2</v>
      </c>
      <c r="AL1935" s="15">
        <f>ROUNDUP(_xlfn.PERCENTRANK.INC(Table13[Total Number of Purchases],Table13[[#This Row],[Total Number of Purchases]])*5,0)</f>
        <v>1</v>
      </c>
      <c r="AM1935" s="15">
        <f>ROUNDUP(_xlfn.PERCENTRANK.INC(Table13[Total Spend],Table13[[#This Row],[Total Spend]])*5,0)</f>
        <v>1</v>
      </c>
      <c r="AN1935" s="15" t="str">
        <f>Table13[[#This Row],[Recency Score]]&amp;Table13[[#This Row],[Frequency Score]]&amp;Table13[[#This Row],[Monetary Score]]</f>
        <v>211</v>
      </c>
      <c r="AO1935" s="15" t="str">
        <f>IF(AN1935="555","Champions",
IF(AND(LEFT(AN1935,1)="5", MID(AN1935,2,1)&gt;="3"),"Loyal Customers",
IF(MID(AN1935,2,1)="5","Frequent Buyers",
IF(RIGHT(AN1935,1)="5","Big Spenders",
IF(LEFT(AN1935,1)="4","Potential Loyalists",
IF(LEFT(AN1935,1)="3","Needs Attention",
IF(LEFT(AN1935,1)="2","About to Sleep",
IF(LEFT(AN1935,1)="1","Lost",
IF(LEFT(AN1935,1)&lt;="2","At Risk","Others")))))))))</f>
        <v>About to Sleep</v>
      </c>
    </row>
    <row r="1936" spans="1:41" x14ac:dyDescent="0.3">
      <c r="A1936">
        <v>4066</v>
      </c>
      <c r="B1936">
        <v>1978</v>
      </c>
      <c r="C1936" t="s">
        <v>38</v>
      </c>
      <c r="D1936" t="s">
        <v>29</v>
      </c>
      <c r="E1936">
        <v>21282</v>
      </c>
      <c r="F1936">
        <v>1</v>
      </c>
      <c r="G1936">
        <v>0</v>
      </c>
      <c r="H1936" s="1">
        <v>41770</v>
      </c>
      <c r="I1936">
        <v>76</v>
      </c>
      <c r="J1936">
        <v>1</v>
      </c>
      <c r="K1936">
        <v>5</v>
      </c>
      <c r="L1936">
        <v>8</v>
      </c>
      <c r="M1936">
        <v>4</v>
      </c>
      <c r="N1936">
        <v>8</v>
      </c>
      <c r="O1936">
        <v>20</v>
      </c>
      <c r="P1936">
        <v>2</v>
      </c>
      <c r="Q1936">
        <v>2</v>
      </c>
      <c r="R1936">
        <v>1</v>
      </c>
      <c r="S1936">
        <v>2</v>
      </c>
      <c r="T1936">
        <v>6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 t="s">
        <v>30</v>
      </c>
      <c r="AC1936" s="13">
        <f>SUM(Table13[[#This Row],[MntWines]:[MntGoldProds]])</f>
        <v>46</v>
      </c>
      <c r="AD1936" s="13">
        <f>AVERAGE(Table13[[#This Row],[MntWines]:[MntGoldProds]])</f>
        <v>7.666666666666667</v>
      </c>
      <c r="AG1936">
        <f>SUM(Table13[[#This Row],[NumDealsPurchases]:[NumStorePurchases]])</f>
        <v>7</v>
      </c>
      <c r="AH1936" s="14">
        <f>44232-Table13[[#This Row],[Dt_Customer]]</f>
        <v>2462</v>
      </c>
      <c r="AJ1936" s="13">
        <f>Table13[[#This Row],[NumDealsPurchases]]/Table13[[#This Row],[Total Number of Purchases]]*100</f>
        <v>28.571428571428569</v>
      </c>
      <c r="AK1936">
        <f>6-ROUNDUP(_xlfn.PERCENTRANK.INC(Table13[Recency],Table13[[#This Row],[Recency]])*5, 0)</f>
        <v>2</v>
      </c>
      <c r="AL1936" s="15">
        <f>ROUNDUP(_xlfn.PERCENTRANK.INC(Table13[Total Number of Purchases],Table13[[#This Row],[Total Number of Purchases]])*5,0)</f>
        <v>1</v>
      </c>
      <c r="AM1936" s="15">
        <f>ROUNDUP(_xlfn.PERCENTRANK.INC(Table13[Total Spend],Table13[[#This Row],[Total Spend]])*5,0)</f>
        <v>1</v>
      </c>
      <c r="AN1936" s="15" t="str">
        <f>Table13[[#This Row],[Recency Score]]&amp;Table13[[#This Row],[Frequency Score]]&amp;Table13[[#This Row],[Monetary Score]]</f>
        <v>211</v>
      </c>
      <c r="AO1936" s="15" t="str">
        <f>IF(AN1936="555","Champions",
IF(AND(LEFT(AN1936,1)="5", MID(AN1936,2,1)&gt;="3"),"Loyal Customers",
IF(MID(AN1936,2,1)="5","Frequent Buyers",
IF(RIGHT(AN1936,1)="5","Big Spenders",
IF(LEFT(AN1936,1)="4","Potential Loyalists",
IF(LEFT(AN1936,1)="3","Needs Attention",
IF(LEFT(AN1936,1)="2","About to Sleep",
IF(LEFT(AN1936,1)="1","Lost",
IF(LEFT(AN1936,1)&lt;="2","At Risk","Others")))))))))</f>
        <v>About to Sleep</v>
      </c>
    </row>
    <row r="1937" spans="1:41" x14ac:dyDescent="0.3">
      <c r="A1937">
        <v>3559</v>
      </c>
      <c r="B1937">
        <v>1988</v>
      </c>
      <c r="C1937" t="s">
        <v>38</v>
      </c>
      <c r="D1937" t="s">
        <v>33</v>
      </c>
      <c r="E1937">
        <v>16248</v>
      </c>
      <c r="F1937">
        <v>1</v>
      </c>
      <c r="G1937">
        <v>0</v>
      </c>
      <c r="H1937" s="1">
        <v>41769</v>
      </c>
      <c r="I1937">
        <v>77</v>
      </c>
      <c r="J1937">
        <v>12</v>
      </c>
      <c r="K1937">
        <v>11</v>
      </c>
      <c r="L1937">
        <v>10</v>
      </c>
      <c r="M1937">
        <v>3</v>
      </c>
      <c r="N1937">
        <v>12</v>
      </c>
      <c r="O1937">
        <v>9</v>
      </c>
      <c r="P1937">
        <v>3</v>
      </c>
      <c r="Q1937">
        <v>2</v>
      </c>
      <c r="R1937">
        <v>1</v>
      </c>
      <c r="S1937">
        <v>3</v>
      </c>
      <c r="T1937">
        <v>6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 t="s">
        <v>40</v>
      </c>
      <c r="AC1937" s="13">
        <f>SUM(Table13[[#This Row],[MntWines]:[MntGoldProds]])</f>
        <v>57</v>
      </c>
      <c r="AD1937" s="13">
        <f>AVERAGE(Table13[[#This Row],[MntWines]:[MntGoldProds]])</f>
        <v>9.5</v>
      </c>
      <c r="AG1937">
        <f>SUM(Table13[[#This Row],[NumDealsPurchases]:[NumStorePurchases]])</f>
        <v>9</v>
      </c>
      <c r="AH1937" s="14">
        <f>44232-Table13[[#This Row],[Dt_Customer]]</f>
        <v>2463</v>
      </c>
      <c r="AJ1937" s="13">
        <f>Table13[[#This Row],[NumDealsPurchases]]/Table13[[#This Row],[Total Number of Purchases]]*100</f>
        <v>33.333333333333329</v>
      </c>
      <c r="AK1937">
        <f>6-ROUNDUP(_xlfn.PERCENTRANK.INC(Table13[Recency],Table13[[#This Row],[Recency]])*5, 0)</f>
        <v>2</v>
      </c>
      <c r="AL1937" s="15">
        <f>ROUNDUP(_xlfn.PERCENTRANK.INC(Table13[Total Number of Purchases],Table13[[#This Row],[Total Number of Purchases]])*5,0)</f>
        <v>2</v>
      </c>
      <c r="AM1937" s="15">
        <f>ROUNDUP(_xlfn.PERCENTRANK.INC(Table13[Total Spend],Table13[[#This Row],[Total Spend]])*5,0)</f>
        <v>2</v>
      </c>
      <c r="AN1937" s="15" t="str">
        <f>Table13[[#This Row],[Recency Score]]&amp;Table13[[#This Row],[Frequency Score]]&amp;Table13[[#This Row],[Monetary Score]]</f>
        <v>222</v>
      </c>
      <c r="AO1937" s="15" t="str">
        <f>IF(AN1937="555","Champions",
IF(AND(LEFT(AN1937,1)="5", MID(AN1937,2,1)&gt;="3"),"Loyal Customers",
IF(MID(AN1937,2,1)="5","Frequent Buyers",
IF(RIGHT(AN1937,1)="5","Big Spenders",
IF(LEFT(AN1937,1)="4","Potential Loyalists",
IF(LEFT(AN1937,1)="3","Needs Attention",
IF(LEFT(AN1937,1)="2","About to Sleep",
IF(LEFT(AN1937,1)="1","Lost",
IF(LEFT(AN1937,1)&lt;="2","At Risk","Others")))))))))</f>
        <v>About to Sleep</v>
      </c>
    </row>
    <row r="1938" spans="1:41" x14ac:dyDescent="0.3">
      <c r="A1938">
        <v>7574</v>
      </c>
      <c r="B1938">
        <v>1979</v>
      </c>
      <c r="C1938" t="s">
        <v>37</v>
      </c>
      <c r="D1938" t="s">
        <v>35</v>
      </c>
      <c r="E1938">
        <v>27922</v>
      </c>
      <c r="F1938">
        <v>1</v>
      </c>
      <c r="G1938">
        <v>0</v>
      </c>
      <c r="H1938" s="1">
        <v>41769</v>
      </c>
      <c r="I1938">
        <v>80</v>
      </c>
      <c r="J1938">
        <v>11</v>
      </c>
      <c r="K1938">
        <v>0</v>
      </c>
      <c r="L1938">
        <v>13</v>
      </c>
      <c r="M1938">
        <v>2</v>
      </c>
      <c r="N1938">
        <v>4</v>
      </c>
      <c r="O1938">
        <v>11</v>
      </c>
      <c r="P1938">
        <v>1</v>
      </c>
      <c r="Q1938">
        <v>2</v>
      </c>
      <c r="R1938">
        <v>0</v>
      </c>
      <c r="S1938">
        <v>3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 t="s">
        <v>43</v>
      </c>
      <c r="AC1938" s="13">
        <f>SUM(Table13[[#This Row],[MntWines]:[MntGoldProds]])</f>
        <v>41</v>
      </c>
      <c r="AD1938" s="13">
        <f>AVERAGE(Table13[[#This Row],[MntWines]:[MntGoldProds]])</f>
        <v>6.833333333333333</v>
      </c>
      <c r="AG1938">
        <f>SUM(Table13[[#This Row],[NumDealsPurchases]:[NumStorePurchases]])</f>
        <v>6</v>
      </c>
      <c r="AH1938" s="14">
        <f>44232-Table13[[#This Row],[Dt_Customer]]</f>
        <v>2463</v>
      </c>
      <c r="AJ1938" s="13">
        <f>Table13[[#This Row],[NumDealsPurchases]]/Table13[[#This Row],[Total Number of Purchases]]*100</f>
        <v>16.666666666666664</v>
      </c>
      <c r="AK1938">
        <f>6-ROUNDUP(_xlfn.PERCENTRANK.INC(Table13[Recency],Table13[[#This Row],[Recency]])*5, 0)</f>
        <v>2</v>
      </c>
      <c r="AL1938" s="15">
        <f>ROUNDUP(_xlfn.PERCENTRANK.INC(Table13[Total Number of Purchases],Table13[[#This Row],[Total Number of Purchases]])*5,0)</f>
        <v>1</v>
      </c>
      <c r="AM1938" s="15">
        <f>ROUNDUP(_xlfn.PERCENTRANK.INC(Table13[Total Spend],Table13[[#This Row],[Total Spend]])*5,0)</f>
        <v>1</v>
      </c>
      <c r="AN1938" s="15" t="str">
        <f>Table13[[#This Row],[Recency Score]]&amp;Table13[[#This Row],[Frequency Score]]&amp;Table13[[#This Row],[Monetary Score]]</f>
        <v>211</v>
      </c>
      <c r="AO1938" s="15" t="str">
        <f>IF(AN1938="555","Champions",
IF(AND(LEFT(AN1938,1)="5", MID(AN1938,2,1)&gt;="3"),"Loyal Customers",
IF(MID(AN1938,2,1)="5","Frequent Buyers",
IF(RIGHT(AN1938,1)="5","Big Spenders",
IF(LEFT(AN1938,1)="4","Potential Loyalists",
IF(LEFT(AN1938,1)="3","Needs Attention",
IF(LEFT(AN1938,1)="2","About to Sleep",
IF(LEFT(AN1938,1)="1","Lost",
IF(LEFT(AN1938,1)&lt;="2","At Risk","Others")))))))))</f>
        <v>About to Sleep</v>
      </c>
    </row>
    <row r="1939" spans="1:41" x14ac:dyDescent="0.3">
      <c r="A1939">
        <v>916</v>
      </c>
      <c r="B1939">
        <v>1972</v>
      </c>
      <c r="C1939" t="s">
        <v>37</v>
      </c>
      <c r="D1939" t="s">
        <v>31</v>
      </c>
      <c r="E1939">
        <v>41644</v>
      </c>
      <c r="F1939">
        <v>1</v>
      </c>
      <c r="G1939">
        <v>1</v>
      </c>
      <c r="H1939" s="1">
        <v>41768</v>
      </c>
      <c r="I1939">
        <v>67</v>
      </c>
      <c r="J1939">
        <v>20</v>
      </c>
      <c r="K1939">
        <v>3</v>
      </c>
      <c r="L1939">
        <v>4</v>
      </c>
      <c r="M1939">
        <v>2</v>
      </c>
      <c r="N1939">
        <v>0</v>
      </c>
      <c r="O1939">
        <v>2</v>
      </c>
      <c r="P1939">
        <v>2</v>
      </c>
      <c r="Q1939">
        <v>1</v>
      </c>
      <c r="R1939">
        <v>0</v>
      </c>
      <c r="S1939">
        <v>3</v>
      </c>
      <c r="T1939">
        <v>3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 t="s">
        <v>30</v>
      </c>
      <c r="AC1939" s="13">
        <f>SUM(Table13[[#This Row],[MntWines]:[MntGoldProds]])</f>
        <v>31</v>
      </c>
      <c r="AD1939" s="13">
        <f>AVERAGE(Table13[[#This Row],[MntWines]:[MntGoldProds]])</f>
        <v>5.166666666666667</v>
      </c>
      <c r="AG1939">
        <f>SUM(Table13[[#This Row],[NumDealsPurchases]:[NumStorePurchases]])</f>
        <v>6</v>
      </c>
      <c r="AH1939" s="14">
        <f>44232-Table13[[#This Row],[Dt_Customer]]</f>
        <v>2464</v>
      </c>
      <c r="AJ1939" s="13">
        <f>Table13[[#This Row],[NumDealsPurchases]]/Table13[[#This Row],[Total Number of Purchases]]*100</f>
        <v>33.333333333333329</v>
      </c>
      <c r="AK1939">
        <f>6-ROUNDUP(_xlfn.PERCENTRANK.INC(Table13[Recency],Table13[[#This Row],[Recency]])*5, 0)</f>
        <v>2</v>
      </c>
      <c r="AL1939" s="15">
        <f>ROUNDUP(_xlfn.PERCENTRANK.INC(Table13[Total Number of Purchases],Table13[[#This Row],[Total Number of Purchases]])*5,0)</f>
        <v>1</v>
      </c>
      <c r="AM1939" s="15">
        <f>ROUNDUP(_xlfn.PERCENTRANK.INC(Table13[Total Spend],Table13[[#This Row],[Total Spend]])*5,0)</f>
        <v>1</v>
      </c>
      <c r="AN1939" s="15" t="str">
        <f>Table13[[#This Row],[Recency Score]]&amp;Table13[[#This Row],[Frequency Score]]&amp;Table13[[#This Row],[Monetary Score]]</f>
        <v>211</v>
      </c>
      <c r="AO1939" s="15" t="str">
        <f>IF(AN1939="555","Champions",
IF(AND(LEFT(AN1939,1)="5", MID(AN1939,2,1)&gt;="3"),"Loyal Customers",
IF(MID(AN1939,2,1)="5","Frequent Buyers",
IF(RIGHT(AN1939,1)="5","Big Spenders",
IF(LEFT(AN1939,1)="4","Potential Loyalists",
IF(LEFT(AN1939,1)="3","Needs Attention",
IF(LEFT(AN1939,1)="2","About to Sleep",
IF(LEFT(AN1939,1)="1","Lost",
IF(LEFT(AN1939,1)&lt;="2","At Risk","Others")))))))))</f>
        <v>About to Sleep</v>
      </c>
    </row>
    <row r="1940" spans="1:41" x14ac:dyDescent="0.3">
      <c r="A1940">
        <v>3635</v>
      </c>
      <c r="B1940">
        <v>1962</v>
      </c>
      <c r="C1940" t="s">
        <v>37</v>
      </c>
      <c r="D1940" t="s">
        <v>31</v>
      </c>
      <c r="E1940">
        <v>52597</v>
      </c>
      <c r="F1940">
        <v>0</v>
      </c>
      <c r="G1940">
        <v>1</v>
      </c>
      <c r="H1940" s="1">
        <v>41766</v>
      </c>
      <c r="I1940">
        <v>69</v>
      </c>
      <c r="J1940">
        <v>492</v>
      </c>
      <c r="K1940">
        <v>0</v>
      </c>
      <c r="L1940">
        <v>37</v>
      </c>
      <c r="M1940">
        <v>7</v>
      </c>
      <c r="N1940">
        <v>0</v>
      </c>
      <c r="O1940">
        <v>42</v>
      </c>
      <c r="P1940">
        <v>3</v>
      </c>
      <c r="Q1940">
        <v>6</v>
      </c>
      <c r="R1940">
        <v>3</v>
      </c>
      <c r="S1940">
        <v>8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 t="s">
        <v>43</v>
      </c>
      <c r="AC1940" s="13">
        <f>SUM(Table13[[#This Row],[MntWines]:[MntGoldProds]])</f>
        <v>578</v>
      </c>
      <c r="AD1940" s="13">
        <f>AVERAGE(Table13[[#This Row],[MntWines]:[MntGoldProds]])</f>
        <v>96.333333333333329</v>
      </c>
      <c r="AG1940">
        <f>SUM(Table13[[#This Row],[NumDealsPurchases]:[NumStorePurchases]])</f>
        <v>20</v>
      </c>
      <c r="AH1940" s="14">
        <f>44232-Table13[[#This Row],[Dt_Customer]]</f>
        <v>2466</v>
      </c>
      <c r="AJ1940" s="13">
        <f>Table13[[#This Row],[NumDealsPurchases]]/Table13[[#This Row],[Total Number of Purchases]]*100</f>
        <v>15</v>
      </c>
      <c r="AK1940">
        <f>6-ROUNDUP(_xlfn.PERCENTRANK.INC(Table13[Recency],Table13[[#This Row],[Recency]])*5, 0)</f>
        <v>2</v>
      </c>
      <c r="AL1940" s="15">
        <f>ROUNDUP(_xlfn.PERCENTRANK.INC(Table13[Total Number of Purchases],Table13[[#This Row],[Total Number of Purchases]])*5,0)</f>
        <v>4</v>
      </c>
      <c r="AM1940" s="15">
        <f>ROUNDUP(_xlfn.PERCENTRANK.INC(Table13[Total Spend],Table13[[#This Row],[Total Spend]])*5,0)</f>
        <v>3</v>
      </c>
      <c r="AN1940" s="15" t="str">
        <f>Table13[[#This Row],[Recency Score]]&amp;Table13[[#This Row],[Frequency Score]]&amp;Table13[[#This Row],[Monetary Score]]</f>
        <v>243</v>
      </c>
      <c r="AO1940" s="15" t="str">
        <f>IF(AN1940="555","Champions",
IF(AND(LEFT(AN1940,1)="5", MID(AN1940,2,1)&gt;="3"),"Loyal Customers",
IF(MID(AN1940,2,1)="5","Frequent Buyers",
IF(RIGHT(AN1940,1)="5","Big Spenders",
IF(LEFT(AN1940,1)="4","Potential Loyalists",
IF(LEFT(AN1940,1)="3","Needs Attention",
IF(LEFT(AN1940,1)="2","About to Sleep",
IF(LEFT(AN1940,1)="1","Lost",
IF(LEFT(AN1940,1)&lt;="2","At Risk","Others")))))))))</f>
        <v>About to Sleep</v>
      </c>
    </row>
    <row r="1941" spans="1:41" x14ac:dyDescent="0.3">
      <c r="A1941">
        <v>2669</v>
      </c>
      <c r="B1941">
        <v>1993</v>
      </c>
      <c r="C1941" t="s">
        <v>28</v>
      </c>
      <c r="D1941" t="s">
        <v>31</v>
      </c>
      <c r="E1941">
        <v>74293</v>
      </c>
      <c r="F1941">
        <v>0</v>
      </c>
      <c r="G1941">
        <v>0</v>
      </c>
      <c r="H1941" s="1">
        <v>41763</v>
      </c>
      <c r="I1941">
        <v>66</v>
      </c>
      <c r="J1941">
        <v>375</v>
      </c>
      <c r="K1941">
        <v>152</v>
      </c>
      <c r="L1941">
        <v>335</v>
      </c>
      <c r="M1941">
        <v>93</v>
      </c>
      <c r="N1941">
        <v>91</v>
      </c>
      <c r="O1941">
        <v>81</v>
      </c>
      <c r="P1941">
        <v>1</v>
      </c>
      <c r="Q1941">
        <v>5</v>
      </c>
      <c r="R1941">
        <v>4</v>
      </c>
      <c r="S1941">
        <v>6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 t="s">
        <v>30</v>
      </c>
      <c r="AC1941" s="13">
        <f>SUM(Table13[[#This Row],[MntWines]:[MntGoldProds]])</f>
        <v>1127</v>
      </c>
      <c r="AD1941" s="13">
        <f>AVERAGE(Table13[[#This Row],[MntWines]:[MntGoldProds]])</f>
        <v>187.83333333333334</v>
      </c>
      <c r="AG1941">
        <f>SUM(Table13[[#This Row],[NumDealsPurchases]:[NumStorePurchases]])</f>
        <v>16</v>
      </c>
      <c r="AH1941" s="14">
        <f>44232-Table13[[#This Row],[Dt_Customer]]</f>
        <v>2469</v>
      </c>
      <c r="AJ1941" s="13">
        <f>Table13[[#This Row],[NumDealsPurchases]]/Table13[[#This Row],[Total Number of Purchases]]*100</f>
        <v>6.25</v>
      </c>
      <c r="AK1941">
        <f>6-ROUNDUP(_xlfn.PERCENTRANK.INC(Table13[Recency],Table13[[#This Row],[Recency]])*5, 0)</f>
        <v>2</v>
      </c>
      <c r="AL1941" s="15">
        <f>ROUNDUP(_xlfn.PERCENTRANK.INC(Table13[Total Number of Purchases],Table13[[#This Row],[Total Number of Purchases]])*5,0)</f>
        <v>3</v>
      </c>
      <c r="AM1941" s="15">
        <f>ROUNDUP(_xlfn.PERCENTRANK.INC(Table13[Total Spend],Table13[[#This Row],[Total Spend]])*5,0)</f>
        <v>4</v>
      </c>
      <c r="AN1941" s="15" t="str">
        <f>Table13[[#This Row],[Recency Score]]&amp;Table13[[#This Row],[Frequency Score]]&amp;Table13[[#This Row],[Monetary Score]]</f>
        <v>234</v>
      </c>
      <c r="AO1941" s="15" t="str">
        <f>IF(AN1941="555","Champions",
IF(AND(LEFT(AN1941,1)="5", MID(AN1941,2,1)&gt;="3"),"Loyal Customers",
IF(MID(AN1941,2,1)="5","Frequent Buyers",
IF(RIGHT(AN1941,1)="5","Big Spenders",
IF(LEFT(AN1941,1)="4","Potential Loyalists",
IF(LEFT(AN1941,1)="3","Needs Attention",
IF(LEFT(AN1941,1)="2","About to Sleep",
IF(LEFT(AN1941,1)="1","Lost",
IF(LEFT(AN1941,1)&lt;="2","At Risk","Others")))))))))</f>
        <v>About to Sleep</v>
      </c>
    </row>
    <row r="1942" spans="1:41" x14ac:dyDescent="0.3">
      <c r="A1942">
        <v>10037</v>
      </c>
      <c r="B1942">
        <v>1993</v>
      </c>
      <c r="C1942" t="s">
        <v>28</v>
      </c>
      <c r="D1942" t="s">
        <v>31</v>
      </c>
      <c r="E1942">
        <v>74293</v>
      </c>
      <c r="F1942">
        <v>0</v>
      </c>
      <c r="G1942">
        <v>0</v>
      </c>
      <c r="H1942" s="1">
        <v>41763</v>
      </c>
      <c r="I1942">
        <v>66</v>
      </c>
      <c r="J1942">
        <v>375</v>
      </c>
      <c r="K1942">
        <v>152</v>
      </c>
      <c r="L1942">
        <v>335</v>
      </c>
      <c r="M1942">
        <v>93</v>
      </c>
      <c r="N1942">
        <v>91</v>
      </c>
      <c r="O1942">
        <v>81</v>
      </c>
      <c r="P1942">
        <v>1</v>
      </c>
      <c r="Q1942">
        <v>5</v>
      </c>
      <c r="R1942">
        <v>4</v>
      </c>
      <c r="S1942">
        <v>6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 t="s">
        <v>43</v>
      </c>
      <c r="AC1942" s="13">
        <f>SUM(Table13[[#This Row],[MntWines]:[MntGoldProds]])</f>
        <v>1127</v>
      </c>
      <c r="AD1942" s="13">
        <f>AVERAGE(Table13[[#This Row],[MntWines]:[MntGoldProds]])</f>
        <v>187.83333333333334</v>
      </c>
      <c r="AG1942">
        <f>SUM(Table13[[#This Row],[NumDealsPurchases]:[NumStorePurchases]])</f>
        <v>16</v>
      </c>
      <c r="AH1942" s="14">
        <f>44232-Table13[[#This Row],[Dt_Customer]]</f>
        <v>2469</v>
      </c>
      <c r="AJ1942" s="13">
        <f>Table13[[#This Row],[NumDealsPurchases]]/Table13[[#This Row],[Total Number of Purchases]]*100</f>
        <v>6.25</v>
      </c>
      <c r="AK1942">
        <f>6-ROUNDUP(_xlfn.PERCENTRANK.INC(Table13[Recency],Table13[[#This Row],[Recency]])*5, 0)</f>
        <v>2</v>
      </c>
      <c r="AL1942" s="15">
        <f>ROUNDUP(_xlfn.PERCENTRANK.INC(Table13[Total Number of Purchases],Table13[[#This Row],[Total Number of Purchases]])*5,0)</f>
        <v>3</v>
      </c>
      <c r="AM1942" s="15">
        <f>ROUNDUP(_xlfn.PERCENTRANK.INC(Table13[Total Spend],Table13[[#This Row],[Total Spend]])*5,0)</f>
        <v>4</v>
      </c>
      <c r="AN1942" s="15" t="str">
        <f>Table13[[#This Row],[Recency Score]]&amp;Table13[[#This Row],[Frequency Score]]&amp;Table13[[#This Row],[Monetary Score]]</f>
        <v>234</v>
      </c>
      <c r="AO1942" s="15" t="str">
        <f>IF(AN1942="555","Champions",
IF(AND(LEFT(AN1942,1)="5", MID(AN1942,2,1)&gt;="3"),"Loyal Customers",
IF(MID(AN1942,2,1)="5","Frequent Buyers",
IF(RIGHT(AN1942,1)="5","Big Spenders",
IF(LEFT(AN1942,1)="4","Potential Loyalists",
IF(LEFT(AN1942,1)="3","Needs Attention",
IF(LEFT(AN1942,1)="2","About to Sleep",
IF(LEFT(AN1942,1)="1","Lost",
IF(LEFT(AN1942,1)&lt;="2","At Risk","Others")))))))))</f>
        <v>About to Sleep</v>
      </c>
    </row>
    <row r="1943" spans="1:41" x14ac:dyDescent="0.3">
      <c r="A1943">
        <v>5577</v>
      </c>
      <c r="B1943">
        <v>1983</v>
      </c>
      <c r="C1943" t="s">
        <v>28</v>
      </c>
      <c r="D1943" t="s">
        <v>35</v>
      </c>
      <c r="E1943">
        <v>43776</v>
      </c>
      <c r="F1943">
        <v>1</v>
      </c>
      <c r="G1943">
        <v>0</v>
      </c>
      <c r="H1943" s="1">
        <v>41762</v>
      </c>
      <c r="I1943">
        <v>77</v>
      </c>
      <c r="J1943">
        <v>8</v>
      </c>
      <c r="K1943">
        <v>0</v>
      </c>
      <c r="L1943">
        <v>9</v>
      </c>
      <c r="M1943">
        <v>2</v>
      </c>
      <c r="N1943">
        <v>1</v>
      </c>
      <c r="O1943">
        <v>3</v>
      </c>
      <c r="P1943">
        <v>1</v>
      </c>
      <c r="Q1943">
        <v>1</v>
      </c>
      <c r="R1943">
        <v>0</v>
      </c>
      <c r="S1943">
        <v>2</v>
      </c>
      <c r="T1943">
        <v>6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 t="s">
        <v>30</v>
      </c>
      <c r="AC1943" s="13">
        <f>SUM(Table13[[#This Row],[MntWines]:[MntGoldProds]])</f>
        <v>23</v>
      </c>
      <c r="AD1943" s="13">
        <f>AVERAGE(Table13[[#This Row],[MntWines]:[MntGoldProds]])</f>
        <v>3.8333333333333335</v>
      </c>
      <c r="AG1943">
        <f>SUM(Table13[[#This Row],[NumDealsPurchases]:[NumStorePurchases]])</f>
        <v>4</v>
      </c>
      <c r="AH1943" s="14">
        <f>44232-Table13[[#This Row],[Dt_Customer]]</f>
        <v>2470</v>
      </c>
      <c r="AJ1943" s="13">
        <f>Table13[[#This Row],[NumDealsPurchases]]/Table13[[#This Row],[Total Number of Purchases]]*100</f>
        <v>25</v>
      </c>
      <c r="AK1943">
        <f>6-ROUNDUP(_xlfn.PERCENTRANK.INC(Table13[Recency],Table13[[#This Row],[Recency]])*5, 0)</f>
        <v>2</v>
      </c>
      <c r="AL1943" s="15">
        <f>ROUNDUP(_xlfn.PERCENTRANK.INC(Table13[Total Number of Purchases],Table13[[#This Row],[Total Number of Purchases]])*5,0)</f>
        <v>1</v>
      </c>
      <c r="AM1943" s="15">
        <f>ROUNDUP(_xlfn.PERCENTRANK.INC(Table13[Total Spend],Table13[[#This Row],[Total Spend]])*5,0)</f>
        <v>1</v>
      </c>
      <c r="AN1943" s="15" t="str">
        <f>Table13[[#This Row],[Recency Score]]&amp;Table13[[#This Row],[Frequency Score]]&amp;Table13[[#This Row],[Monetary Score]]</f>
        <v>211</v>
      </c>
      <c r="AO1943" s="15" t="str">
        <f>IF(AN1943="555","Champions",
IF(AND(LEFT(AN1943,1)="5", MID(AN1943,2,1)&gt;="3"),"Loyal Customers",
IF(MID(AN1943,2,1)="5","Frequent Buyers",
IF(RIGHT(AN1943,1)="5","Big Spenders",
IF(LEFT(AN1943,1)="4","Potential Loyalists",
IF(LEFT(AN1943,1)="3","Needs Attention",
IF(LEFT(AN1943,1)="2","About to Sleep",
IF(LEFT(AN1943,1)="1","Lost",
IF(LEFT(AN1943,1)&lt;="2","At Risk","Others")))))))))</f>
        <v>About to Sleep</v>
      </c>
    </row>
    <row r="1944" spans="1:41" x14ac:dyDescent="0.3">
      <c r="A1944">
        <v>7712</v>
      </c>
      <c r="B1944">
        <v>1946</v>
      </c>
      <c r="C1944" t="s">
        <v>37</v>
      </c>
      <c r="D1944" t="s">
        <v>31</v>
      </c>
      <c r="E1944">
        <v>62159</v>
      </c>
      <c r="F1944">
        <v>0</v>
      </c>
      <c r="G1944">
        <v>0</v>
      </c>
      <c r="H1944" s="1">
        <v>41757</v>
      </c>
      <c r="I1944">
        <v>68</v>
      </c>
      <c r="J1944">
        <v>182</v>
      </c>
      <c r="K1944">
        <v>17</v>
      </c>
      <c r="L1944">
        <v>259</v>
      </c>
      <c r="M1944">
        <v>77</v>
      </c>
      <c r="N1944">
        <v>70</v>
      </c>
      <c r="O1944">
        <v>29</v>
      </c>
      <c r="P1944">
        <v>1</v>
      </c>
      <c r="Q1944">
        <v>6</v>
      </c>
      <c r="R1944">
        <v>2</v>
      </c>
      <c r="S1944">
        <v>10</v>
      </c>
      <c r="T1944">
        <v>4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 t="s">
        <v>34</v>
      </c>
      <c r="AC1944" s="13">
        <f>SUM(Table13[[#This Row],[MntWines]:[MntGoldProds]])</f>
        <v>634</v>
      </c>
      <c r="AD1944" s="13">
        <f>AVERAGE(Table13[[#This Row],[MntWines]:[MntGoldProds]])</f>
        <v>105.66666666666667</v>
      </c>
      <c r="AG1944">
        <f>SUM(Table13[[#This Row],[NumDealsPurchases]:[NumStorePurchases]])</f>
        <v>19</v>
      </c>
      <c r="AH1944" s="14">
        <f>44232-Table13[[#This Row],[Dt_Customer]]</f>
        <v>2475</v>
      </c>
      <c r="AJ1944" s="13">
        <f>Table13[[#This Row],[NumDealsPurchases]]/Table13[[#This Row],[Total Number of Purchases]]*100</f>
        <v>5.2631578947368416</v>
      </c>
      <c r="AK1944">
        <f>6-ROUNDUP(_xlfn.PERCENTRANK.INC(Table13[Recency],Table13[[#This Row],[Recency]])*5, 0)</f>
        <v>2</v>
      </c>
      <c r="AL1944" s="15">
        <f>ROUNDUP(_xlfn.PERCENTRANK.INC(Table13[Total Number of Purchases],Table13[[#This Row],[Total Number of Purchases]])*5,0)</f>
        <v>4</v>
      </c>
      <c r="AM1944" s="15">
        <f>ROUNDUP(_xlfn.PERCENTRANK.INC(Table13[Total Spend],Table13[[#This Row],[Total Spend]])*5,0)</f>
        <v>3</v>
      </c>
      <c r="AN1944" s="15" t="str">
        <f>Table13[[#This Row],[Recency Score]]&amp;Table13[[#This Row],[Frequency Score]]&amp;Table13[[#This Row],[Monetary Score]]</f>
        <v>243</v>
      </c>
      <c r="AO1944" s="15" t="str">
        <f>IF(AN1944="555","Champions",
IF(AND(LEFT(AN1944,1)="5", MID(AN1944,2,1)&gt;="3"),"Loyal Customers",
IF(MID(AN1944,2,1)="5","Frequent Buyers",
IF(RIGHT(AN1944,1)="5","Big Spenders",
IF(LEFT(AN1944,1)="4","Potential Loyalists",
IF(LEFT(AN1944,1)="3","Needs Attention",
IF(LEFT(AN1944,1)="2","About to Sleep",
IF(LEFT(AN1944,1)="1","Lost",
IF(LEFT(AN1944,1)&lt;="2","At Risk","Others")))))))))</f>
        <v>About to Sleep</v>
      </c>
    </row>
    <row r="1945" spans="1:41" x14ac:dyDescent="0.3">
      <c r="A1945">
        <v>3717</v>
      </c>
      <c r="B1945">
        <v>1959</v>
      </c>
      <c r="C1945" t="s">
        <v>28</v>
      </c>
      <c r="D1945" t="s">
        <v>33</v>
      </c>
      <c r="E1945">
        <v>61180</v>
      </c>
      <c r="F1945">
        <v>0</v>
      </c>
      <c r="G1945">
        <v>1</v>
      </c>
      <c r="H1945" s="1">
        <v>41752</v>
      </c>
      <c r="I1945">
        <v>70</v>
      </c>
      <c r="J1945">
        <v>403</v>
      </c>
      <c r="K1945">
        <v>24</v>
      </c>
      <c r="L1945">
        <v>29</v>
      </c>
      <c r="M1945">
        <v>6</v>
      </c>
      <c r="N1945">
        <v>24</v>
      </c>
      <c r="O1945">
        <v>218</v>
      </c>
      <c r="P1945">
        <v>2</v>
      </c>
      <c r="Q1945">
        <v>5</v>
      </c>
      <c r="R1945">
        <v>5</v>
      </c>
      <c r="S1945">
        <v>6</v>
      </c>
      <c r="T1945">
        <v>3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 t="s">
        <v>30</v>
      </c>
      <c r="AC1945" s="13">
        <f>SUM(Table13[[#This Row],[MntWines]:[MntGoldProds]])</f>
        <v>704</v>
      </c>
      <c r="AD1945" s="13">
        <f>AVERAGE(Table13[[#This Row],[MntWines]:[MntGoldProds]])</f>
        <v>117.33333333333333</v>
      </c>
      <c r="AG1945">
        <f>SUM(Table13[[#This Row],[NumDealsPurchases]:[NumStorePurchases]])</f>
        <v>18</v>
      </c>
      <c r="AH1945" s="14">
        <f>44232-Table13[[#This Row],[Dt_Customer]]</f>
        <v>2480</v>
      </c>
      <c r="AJ1945" s="13">
        <f>Table13[[#This Row],[NumDealsPurchases]]/Table13[[#This Row],[Total Number of Purchases]]*100</f>
        <v>11.111111111111111</v>
      </c>
      <c r="AK1945">
        <f>6-ROUNDUP(_xlfn.PERCENTRANK.INC(Table13[Recency],Table13[[#This Row],[Recency]])*5, 0)</f>
        <v>2</v>
      </c>
      <c r="AL1945" s="15">
        <f>ROUNDUP(_xlfn.PERCENTRANK.INC(Table13[Total Number of Purchases],Table13[[#This Row],[Total Number of Purchases]])*5,0)</f>
        <v>4</v>
      </c>
      <c r="AM1945" s="15">
        <f>ROUNDUP(_xlfn.PERCENTRANK.INC(Table13[Total Spend],Table13[[#This Row],[Total Spend]])*5,0)</f>
        <v>4</v>
      </c>
      <c r="AN1945" s="15" t="str">
        <f>Table13[[#This Row],[Recency Score]]&amp;Table13[[#This Row],[Frequency Score]]&amp;Table13[[#This Row],[Monetary Score]]</f>
        <v>244</v>
      </c>
      <c r="AO1945" s="15" t="str">
        <f>IF(AN1945="555","Champions",
IF(AND(LEFT(AN1945,1)="5", MID(AN1945,2,1)&gt;="3"),"Loyal Customers",
IF(MID(AN1945,2,1)="5","Frequent Buyers",
IF(RIGHT(AN1945,1)="5","Big Spenders",
IF(LEFT(AN1945,1)="4","Potential Loyalists",
IF(LEFT(AN1945,1)="3","Needs Attention",
IF(LEFT(AN1945,1)="2","About to Sleep",
IF(LEFT(AN1945,1)="1","Lost",
IF(LEFT(AN1945,1)&lt;="2","At Risk","Others")))))))))</f>
        <v>About to Sleep</v>
      </c>
    </row>
    <row r="1946" spans="1:41" x14ac:dyDescent="0.3">
      <c r="A1946">
        <v>5223</v>
      </c>
      <c r="B1946">
        <v>1966</v>
      </c>
      <c r="C1946" t="s">
        <v>41</v>
      </c>
      <c r="D1946" t="s">
        <v>35</v>
      </c>
      <c r="E1946">
        <v>45903</v>
      </c>
      <c r="F1946">
        <v>0</v>
      </c>
      <c r="G1946">
        <v>1</v>
      </c>
      <c r="H1946" s="1">
        <v>41752</v>
      </c>
      <c r="I1946">
        <v>80</v>
      </c>
      <c r="J1946">
        <v>33</v>
      </c>
      <c r="K1946">
        <v>8</v>
      </c>
      <c r="L1946">
        <v>10</v>
      </c>
      <c r="M1946">
        <v>2</v>
      </c>
      <c r="N1946">
        <v>10</v>
      </c>
      <c r="O1946">
        <v>3</v>
      </c>
      <c r="P1946">
        <v>2</v>
      </c>
      <c r="Q1946">
        <v>2</v>
      </c>
      <c r="R1946">
        <v>1</v>
      </c>
      <c r="S1946">
        <v>3</v>
      </c>
      <c r="T1946">
        <v>4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 t="s">
        <v>43</v>
      </c>
      <c r="AC1946" s="13">
        <f>SUM(Table13[[#This Row],[MntWines]:[MntGoldProds]])</f>
        <v>66</v>
      </c>
      <c r="AD1946" s="13">
        <f>AVERAGE(Table13[[#This Row],[MntWines]:[MntGoldProds]])</f>
        <v>11</v>
      </c>
      <c r="AG1946">
        <f>SUM(Table13[[#This Row],[NumDealsPurchases]:[NumStorePurchases]])</f>
        <v>8</v>
      </c>
      <c r="AH1946" s="14">
        <f>44232-Table13[[#This Row],[Dt_Customer]]</f>
        <v>2480</v>
      </c>
      <c r="AJ1946" s="13">
        <f>Table13[[#This Row],[NumDealsPurchases]]/Table13[[#This Row],[Total Number of Purchases]]*100</f>
        <v>25</v>
      </c>
      <c r="AK1946">
        <f>6-ROUNDUP(_xlfn.PERCENTRANK.INC(Table13[Recency],Table13[[#This Row],[Recency]])*5, 0)</f>
        <v>2</v>
      </c>
      <c r="AL1946" s="15">
        <f>ROUNDUP(_xlfn.PERCENTRANK.INC(Table13[Total Number of Purchases],Table13[[#This Row],[Total Number of Purchases]])*5,0)</f>
        <v>2</v>
      </c>
      <c r="AM1946" s="15">
        <f>ROUNDUP(_xlfn.PERCENTRANK.INC(Table13[Total Spend],Table13[[#This Row],[Total Spend]])*5,0)</f>
        <v>2</v>
      </c>
      <c r="AN1946" s="15" t="str">
        <f>Table13[[#This Row],[Recency Score]]&amp;Table13[[#This Row],[Frequency Score]]&amp;Table13[[#This Row],[Monetary Score]]</f>
        <v>222</v>
      </c>
      <c r="AO1946" s="15" t="str">
        <f>IF(AN1946="555","Champions",
IF(AND(LEFT(AN1946,1)="5", MID(AN1946,2,1)&gt;="3"),"Loyal Customers",
IF(MID(AN1946,2,1)="5","Frequent Buyers",
IF(RIGHT(AN1946,1)="5","Big Spenders",
IF(LEFT(AN1946,1)="4","Potential Loyalists",
IF(LEFT(AN1946,1)="3","Needs Attention",
IF(LEFT(AN1946,1)="2","About to Sleep",
IF(LEFT(AN1946,1)="1","Lost",
IF(LEFT(AN1946,1)&lt;="2","At Risk","Others")))))))))</f>
        <v>About to Sleep</v>
      </c>
    </row>
    <row r="1947" spans="1:41" x14ac:dyDescent="0.3">
      <c r="A1947">
        <v>5680</v>
      </c>
      <c r="B1947">
        <v>1984</v>
      </c>
      <c r="C1947" t="s">
        <v>38</v>
      </c>
      <c r="D1947" t="s">
        <v>33</v>
      </c>
      <c r="E1947">
        <v>35684</v>
      </c>
      <c r="F1947">
        <v>1</v>
      </c>
      <c r="G1947">
        <v>0</v>
      </c>
      <c r="H1947" s="1">
        <v>41751</v>
      </c>
      <c r="I1947">
        <v>66</v>
      </c>
      <c r="J1947">
        <v>10</v>
      </c>
      <c r="K1947">
        <v>4</v>
      </c>
      <c r="L1947">
        <v>7</v>
      </c>
      <c r="M1947">
        <v>0</v>
      </c>
      <c r="N1947">
        <v>6</v>
      </c>
      <c r="O1947">
        <v>3</v>
      </c>
      <c r="P1947">
        <v>1</v>
      </c>
      <c r="Q1947">
        <v>1</v>
      </c>
      <c r="R1947">
        <v>0</v>
      </c>
      <c r="S1947">
        <v>3</v>
      </c>
      <c r="T1947">
        <v>6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 t="s">
        <v>30</v>
      </c>
      <c r="AC1947" s="13">
        <f>SUM(Table13[[#This Row],[MntWines]:[MntGoldProds]])</f>
        <v>30</v>
      </c>
      <c r="AD1947" s="13">
        <f>AVERAGE(Table13[[#This Row],[MntWines]:[MntGoldProds]])</f>
        <v>5</v>
      </c>
      <c r="AG1947">
        <f>SUM(Table13[[#This Row],[NumDealsPurchases]:[NumStorePurchases]])</f>
        <v>5</v>
      </c>
      <c r="AH1947" s="14">
        <f>44232-Table13[[#This Row],[Dt_Customer]]</f>
        <v>2481</v>
      </c>
      <c r="AJ1947" s="13">
        <f>Table13[[#This Row],[NumDealsPurchases]]/Table13[[#This Row],[Total Number of Purchases]]*100</f>
        <v>20</v>
      </c>
      <c r="AK1947">
        <f>6-ROUNDUP(_xlfn.PERCENTRANK.INC(Table13[Recency],Table13[[#This Row],[Recency]])*5, 0)</f>
        <v>2</v>
      </c>
      <c r="AL1947" s="15">
        <f>ROUNDUP(_xlfn.PERCENTRANK.INC(Table13[Total Number of Purchases],Table13[[#This Row],[Total Number of Purchases]])*5,0)</f>
        <v>1</v>
      </c>
      <c r="AM1947" s="15">
        <f>ROUNDUP(_xlfn.PERCENTRANK.INC(Table13[Total Spend],Table13[[#This Row],[Total Spend]])*5,0)</f>
        <v>1</v>
      </c>
      <c r="AN1947" s="15" t="str">
        <f>Table13[[#This Row],[Recency Score]]&amp;Table13[[#This Row],[Frequency Score]]&amp;Table13[[#This Row],[Monetary Score]]</f>
        <v>211</v>
      </c>
      <c r="AO1947" s="15" t="str">
        <f>IF(AN1947="555","Champions",
IF(AND(LEFT(AN1947,1)="5", MID(AN1947,2,1)&gt;="3"),"Loyal Customers",
IF(MID(AN1947,2,1)="5","Frequent Buyers",
IF(RIGHT(AN1947,1)="5","Big Spenders",
IF(LEFT(AN1947,1)="4","Potential Loyalists",
IF(LEFT(AN1947,1)="3","Needs Attention",
IF(LEFT(AN1947,1)="2","About to Sleep",
IF(LEFT(AN1947,1)="1","Lost",
IF(LEFT(AN1947,1)&lt;="2","At Risk","Others")))))))))</f>
        <v>About to Sleep</v>
      </c>
    </row>
    <row r="1948" spans="1:41" x14ac:dyDescent="0.3">
      <c r="A1948">
        <v>4796</v>
      </c>
      <c r="B1948">
        <v>1952</v>
      </c>
      <c r="C1948" t="s">
        <v>28</v>
      </c>
      <c r="D1948" t="s">
        <v>29</v>
      </c>
      <c r="E1948">
        <v>49638</v>
      </c>
      <c r="F1948">
        <v>0</v>
      </c>
      <c r="G1948">
        <v>1</v>
      </c>
      <c r="H1948" s="1">
        <v>41748</v>
      </c>
      <c r="I1948">
        <v>71</v>
      </c>
      <c r="J1948">
        <v>18</v>
      </c>
      <c r="K1948">
        <v>10</v>
      </c>
      <c r="L1948">
        <v>3</v>
      </c>
      <c r="M1948">
        <v>3</v>
      </c>
      <c r="N1948">
        <v>5</v>
      </c>
      <c r="O1948">
        <v>0</v>
      </c>
      <c r="P1948">
        <v>1</v>
      </c>
      <c r="Q1948">
        <v>1</v>
      </c>
      <c r="R1948">
        <v>0</v>
      </c>
      <c r="S1948">
        <v>3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 t="s">
        <v>30</v>
      </c>
      <c r="AC1948" s="13">
        <f>SUM(Table13[[#This Row],[MntWines]:[MntGoldProds]])</f>
        <v>39</v>
      </c>
      <c r="AD1948" s="13">
        <f>AVERAGE(Table13[[#This Row],[MntWines]:[MntGoldProds]])</f>
        <v>6.5</v>
      </c>
      <c r="AG1948">
        <f>SUM(Table13[[#This Row],[NumDealsPurchases]:[NumStorePurchases]])</f>
        <v>5</v>
      </c>
      <c r="AH1948" s="14">
        <f>44232-Table13[[#This Row],[Dt_Customer]]</f>
        <v>2484</v>
      </c>
      <c r="AJ1948" s="13">
        <f>Table13[[#This Row],[NumDealsPurchases]]/Table13[[#This Row],[Total Number of Purchases]]*100</f>
        <v>20</v>
      </c>
      <c r="AK1948">
        <f>6-ROUNDUP(_xlfn.PERCENTRANK.INC(Table13[Recency],Table13[[#This Row],[Recency]])*5, 0)</f>
        <v>2</v>
      </c>
      <c r="AL1948" s="15">
        <f>ROUNDUP(_xlfn.PERCENTRANK.INC(Table13[Total Number of Purchases],Table13[[#This Row],[Total Number of Purchases]])*5,0)</f>
        <v>1</v>
      </c>
      <c r="AM1948" s="15">
        <f>ROUNDUP(_xlfn.PERCENTRANK.INC(Table13[Total Spend],Table13[[#This Row],[Total Spend]])*5,0)</f>
        <v>1</v>
      </c>
      <c r="AN1948" s="15" t="str">
        <f>Table13[[#This Row],[Recency Score]]&amp;Table13[[#This Row],[Frequency Score]]&amp;Table13[[#This Row],[Monetary Score]]</f>
        <v>211</v>
      </c>
      <c r="AO1948" s="15" t="str">
        <f>IF(AN1948="555","Champions",
IF(AND(LEFT(AN1948,1)="5", MID(AN1948,2,1)&gt;="3"),"Loyal Customers",
IF(MID(AN1948,2,1)="5","Frequent Buyers",
IF(RIGHT(AN1948,1)="5","Big Spenders",
IF(LEFT(AN1948,1)="4","Potential Loyalists",
IF(LEFT(AN1948,1)="3","Needs Attention",
IF(LEFT(AN1948,1)="2","About to Sleep",
IF(LEFT(AN1948,1)="1","Lost",
IF(LEFT(AN1948,1)&lt;="2","At Risk","Others")))))))))</f>
        <v>About to Sleep</v>
      </c>
    </row>
    <row r="1949" spans="1:41" x14ac:dyDescent="0.3">
      <c r="A1949">
        <v>2952</v>
      </c>
      <c r="B1949">
        <v>1977</v>
      </c>
      <c r="C1949" t="s">
        <v>41</v>
      </c>
      <c r="D1949" t="s">
        <v>31</v>
      </c>
      <c r="E1949">
        <v>36273</v>
      </c>
      <c r="F1949">
        <v>1</v>
      </c>
      <c r="G1949">
        <v>0</v>
      </c>
      <c r="H1949" s="1">
        <v>41745</v>
      </c>
      <c r="I1949">
        <v>80</v>
      </c>
      <c r="J1949">
        <v>29</v>
      </c>
      <c r="K1949">
        <v>3</v>
      </c>
      <c r="L1949">
        <v>30</v>
      </c>
      <c r="M1949">
        <v>3</v>
      </c>
      <c r="N1949">
        <v>2</v>
      </c>
      <c r="O1949">
        <v>9</v>
      </c>
      <c r="P1949">
        <v>2</v>
      </c>
      <c r="Q1949">
        <v>3</v>
      </c>
      <c r="R1949">
        <v>0</v>
      </c>
      <c r="S1949">
        <v>3</v>
      </c>
      <c r="T1949">
        <v>6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 t="s">
        <v>30</v>
      </c>
      <c r="AC1949" s="13">
        <f>SUM(Table13[[#This Row],[MntWines]:[MntGoldProds]])</f>
        <v>76</v>
      </c>
      <c r="AD1949" s="13">
        <f>AVERAGE(Table13[[#This Row],[MntWines]:[MntGoldProds]])</f>
        <v>12.666666666666666</v>
      </c>
      <c r="AG1949">
        <f>SUM(Table13[[#This Row],[NumDealsPurchases]:[NumStorePurchases]])</f>
        <v>8</v>
      </c>
      <c r="AH1949" s="14">
        <f>44232-Table13[[#This Row],[Dt_Customer]]</f>
        <v>2487</v>
      </c>
      <c r="AJ1949" s="13">
        <f>Table13[[#This Row],[NumDealsPurchases]]/Table13[[#This Row],[Total Number of Purchases]]*100</f>
        <v>25</v>
      </c>
      <c r="AK1949">
        <f>6-ROUNDUP(_xlfn.PERCENTRANK.INC(Table13[Recency],Table13[[#This Row],[Recency]])*5, 0)</f>
        <v>2</v>
      </c>
      <c r="AL1949" s="15">
        <f>ROUNDUP(_xlfn.PERCENTRANK.INC(Table13[Total Number of Purchases],Table13[[#This Row],[Total Number of Purchases]])*5,0)</f>
        <v>2</v>
      </c>
      <c r="AM1949" s="15">
        <f>ROUNDUP(_xlfn.PERCENTRANK.INC(Table13[Total Spend],Table13[[#This Row],[Total Spend]])*5,0)</f>
        <v>2</v>
      </c>
      <c r="AN1949" s="15" t="str">
        <f>Table13[[#This Row],[Recency Score]]&amp;Table13[[#This Row],[Frequency Score]]&amp;Table13[[#This Row],[Monetary Score]]</f>
        <v>222</v>
      </c>
      <c r="AO1949" s="15" t="str">
        <f>IF(AN1949="555","Champions",
IF(AND(LEFT(AN1949,1)="5", MID(AN1949,2,1)&gt;="3"),"Loyal Customers",
IF(MID(AN1949,2,1)="5","Frequent Buyers",
IF(RIGHT(AN1949,1)="5","Big Spenders",
IF(LEFT(AN1949,1)="4","Potential Loyalists",
IF(LEFT(AN1949,1)="3","Needs Attention",
IF(LEFT(AN1949,1)="2","About to Sleep",
IF(LEFT(AN1949,1)="1","Lost",
IF(LEFT(AN1949,1)&lt;="2","At Risk","Others")))))))))</f>
        <v>About to Sleep</v>
      </c>
    </row>
    <row r="1950" spans="1:41" x14ac:dyDescent="0.3">
      <c r="A1950">
        <v>4725</v>
      </c>
      <c r="B1950">
        <v>1950</v>
      </c>
      <c r="C1950" t="s">
        <v>37</v>
      </c>
      <c r="D1950" t="s">
        <v>35</v>
      </c>
      <c r="E1950">
        <v>50616</v>
      </c>
      <c r="F1950">
        <v>0</v>
      </c>
      <c r="G1950">
        <v>1</v>
      </c>
      <c r="H1950" s="1">
        <v>41742</v>
      </c>
      <c r="I1950">
        <v>71</v>
      </c>
      <c r="J1950">
        <v>30</v>
      </c>
      <c r="K1950">
        <v>2</v>
      </c>
      <c r="L1950">
        <v>25</v>
      </c>
      <c r="M1950">
        <v>0</v>
      </c>
      <c r="N1950">
        <v>1</v>
      </c>
      <c r="O1950">
        <v>9</v>
      </c>
      <c r="P1950">
        <v>1</v>
      </c>
      <c r="Q1950">
        <v>1</v>
      </c>
      <c r="R1950">
        <v>1</v>
      </c>
      <c r="S1950">
        <v>4</v>
      </c>
      <c r="T1950">
        <v>2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 t="s">
        <v>30</v>
      </c>
      <c r="AC1950" s="13">
        <f>SUM(Table13[[#This Row],[MntWines]:[MntGoldProds]])</f>
        <v>67</v>
      </c>
      <c r="AD1950" s="13">
        <f>AVERAGE(Table13[[#This Row],[MntWines]:[MntGoldProds]])</f>
        <v>11.166666666666666</v>
      </c>
      <c r="AG1950">
        <f>SUM(Table13[[#This Row],[NumDealsPurchases]:[NumStorePurchases]])</f>
        <v>7</v>
      </c>
      <c r="AH1950" s="14">
        <f>44232-Table13[[#This Row],[Dt_Customer]]</f>
        <v>2490</v>
      </c>
      <c r="AJ1950" s="13">
        <f>Table13[[#This Row],[NumDealsPurchases]]/Table13[[#This Row],[Total Number of Purchases]]*100</f>
        <v>14.285714285714285</v>
      </c>
      <c r="AK1950">
        <f>6-ROUNDUP(_xlfn.PERCENTRANK.INC(Table13[Recency],Table13[[#This Row],[Recency]])*5, 0)</f>
        <v>2</v>
      </c>
      <c r="AL1950" s="15">
        <f>ROUNDUP(_xlfn.PERCENTRANK.INC(Table13[Total Number of Purchases],Table13[[#This Row],[Total Number of Purchases]])*5,0)</f>
        <v>1</v>
      </c>
      <c r="AM1950" s="15">
        <f>ROUNDUP(_xlfn.PERCENTRANK.INC(Table13[Total Spend],Table13[[#This Row],[Total Spend]])*5,0)</f>
        <v>2</v>
      </c>
      <c r="AN1950" s="15" t="str">
        <f>Table13[[#This Row],[Recency Score]]&amp;Table13[[#This Row],[Frequency Score]]&amp;Table13[[#This Row],[Monetary Score]]</f>
        <v>212</v>
      </c>
      <c r="AO1950" s="15" t="str">
        <f>IF(AN1950="555","Champions",
IF(AND(LEFT(AN1950,1)="5", MID(AN1950,2,1)&gt;="3"),"Loyal Customers",
IF(MID(AN1950,2,1)="5","Frequent Buyers",
IF(RIGHT(AN1950,1)="5","Big Spenders",
IF(LEFT(AN1950,1)="4","Potential Loyalists",
IF(LEFT(AN1950,1)="3","Needs Attention",
IF(LEFT(AN1950,1)="2","About to Sleep",
IF(LEFT(AN1950,1)="1","Lost",
IF(LEFT(AN1950,1)&lt;="2","At Risk","Others")))))))))</f>
        <v>About to Sleep</v>
      </c>
    </row>
    <row r="1951" spans="1:41" x14ac:dyDescent="0.3">
      <c r="A1951">
        <v>5545</v>
      </c>
      <c r="B1951">
        <v>1972</v>
      </c>
      <c r="C1951" t="s">
        <v>37</v>
      </c>
      <c r="D1951" t="s">
        <v>33</v>
      </c>
      <c r="E1951">
        <v>78075</v>
      </c>
      <c r="F1951">
        <v>0</v>
      </c>
      <c r="G1951">
        <v>0</v>
      </c>
      <c r="H1951" s="1">
        <v>41734</v>
      </c>
      <c r="I1951">
        <v>72</v>
      </c>
      <c r="J1951">
        <v>572</v>
      </c>
      <c r="K1951">
        <v>8</v>
      </c>
      <c r="L1951">
        <v>259</v>
      </c>
      <c r="M1951">
        <v>34</v>
      </c>
      <c r="N1951">
        <v>35</v>
      </c>
      <c r="O1951">
        <v>80</v>
      </c>
      <c r="P1951">
        <v>1</v>
      </c>
      <c r="Q1951">
        <v>3</v>
      </c>
      <c r="R1951">
        <v>5</v>
      </c>
      <c r="S1951">
        <v>5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 t="s">
        <v>30</v>
      </c>
      <c r="AC1951" s="13">
        <f>SUM(Table13[[#This Row],[MntWines]:[MntGoldProds]])</f>
        <v>988</v>
      </c>
      <c r="AD1951" s="13">
        <f>AVERAGE(Table13[[#This Row],[MntWines]:[MntGoldProds]])</f>
        <v>164.66666666666666</v>
      </c>
      <c r="AG1951">
        <f>SUM(Table13[[#This Row],[NumDealsPurchases]:[NumStorePurchases]])</f>
        <v>14</v>
      </c>
      <c r="AH1951" s="14">
        <f>44232-Table13[[#This Row],[Dt_Customer]]</f>
        <v>2498</v>
      </c>
      <c r="AJ1951" s="13">
        <f>Table13[[#This Row],[NumDealsPurchases]]/Table13[[#This Row],[Total Number of Purchases]]*100</f>
        <v>7.1428571428571423</v>
      </c>
      <c r="AK1951">
        <f>6-ROUNDUP(_xlfn.PERCENTRANK.INC(Table13[Recency],Table13[[#This Row],[Recency]])*5, 0)</f>
        <v>2</v>
      </c>
      <c r="AL1951" s="15">
        <f>ROUNDUP(_xlfn.PERCENTRANK.INC(Table13[Total Number of Purchases],Table13[[#This Row],[Total Number of Purchases]])*5,0)</f>
        <v>3</v>
      </c>
      <c r="AM1951" s="15">
        <f>ROUNDUP(_xlfn.PERCENTRANK.INC(Table13[Total Spend],Table13[[#This Row],[Total Spend]])*5,0)</f>
        <v>4</v>
      </c>
      <c r="AN1951" s="15" t="str">
        <f>Table13[[#This Row],[Recency Score]]&amp;Table13[[#This Row],[Frequency Score]]&amp;Table13[[#This Row],[Monetary Score]]</f>
        <v>234</v>
      </c>
      <c r="AO1951" s="15" t="str">
        <f>IF(AN1951="555","Champions",
IF(AND(LEFT(AN1951,1)="5", MID(AN1951,2,1)&gt;="3"),"Loyal Customers",
IF(MID(AN1951,2,1)="5","Frequent Buyers",
IF(RIGHT(AN1951,1)="5","Big Spenders",
IF(LEFT(AN1951,1)="4","Potential Loyalists",
IF(LEFT(AN1951,1)="3","Needs Attention",
IF(LEFT(AN1951,1)="2","About to Sleep",
IF(LEFT(AN1951,1)="1","Lost",
IF(LEFT(AN1951,1)&lt;="2","At Risk","Others")))))))))</f>
        <v>About to Sleep</v>
      </c>
    </row>
    <row r="1952" spans="1:41" x14ac:dyDescent="0.3">
      <c r="A1952">
        <v>641</v>
      </c>
      <c r="B1952">
        <v>1967</v>
      </c>
      <c r="C1952" t="s">
        <v>28</v>
      </c>
      <c r="D1952" t="s">
        <v>31</v>
      </c>
      <c r="E1952">
        <v>52074</v>
      </c>
      <c r="F1952">
        <v>0</v>
      </c>
      <c r="G1952">
        <v>1</v>
      </c>
      <c r="H1952" s="1">
        <v>41733</v>
      </c>
      <c r="I1952">
        <v>77</v>
      </c>
      <c r="J1952">
        <v>59</v>
      </c>
      <c r="K1952">
        <v>0</v>
      </c>
      <c r="L1952">
        <v>12</v>
      </c>
      <c r="M1952">
        <v>0</v>
      </c>
      <c r="N1952">
        <v>0</v>
      </c>
      <c r="O1952">
        <v>48</v>
      </c>
      <c r="P1952">
        <v>1</v>
      </c>
      <c r="Q1952">
        <v>2</v>
      </c>
      <c r="R1952">
        <v>2</v>
      </c>
      <c r="S1952">
        <v>2</v>
      </c>
      <c r="T1952">
        <v>4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 t="s">
        <v>40</v>
      </c>
      <c r="AC1952" s="13">
        <f>SUM(Table13[[#This Row],[MntWines]:[MntGoldProds]])</f>
        <v>119</v>
      </c>
      <c r="AD1952" s="13">
        <f>AVERAGE(Table13[[#This Row],[MntWines]:[MntGoldProds]])</f>
        <v>19.833333333333332</v>
      </c>
      <c r="AG1952">
        <f>SUM(Table13[[#This Row],[NumDealsPurchases]:[NumStorePurchases]])</f>
        <v>7</v>
      </c>
      <c r="AH1952" s="14">
        <f>44232-Table13[[#This Row],[Dt_Customer]]</f>
        <v>2499</v>
      </c>
      <c r="AJ1952" s="13">
        <f>Table13[[#This Row],[NumDealsPurchases]]/Table13[[#This Row],[Total Number of Purchases]]*100</f>
        <v>14.285714285714285</v>
      </c>
      <c r="AK1952">
        <f>6-ROUNDUP(_xlfn.PERCENTRANK.INC(Table13[Recency],Table13[[#This Row],[Recency]])*5, 0)</f>
        <v>2</v>
      </c>
      <c r="AL1952" s="15">
        <f>ROUNDUP(_xlfn.PERCENTRANK.INC(Table13[Total Number of Purchases],Table13[[#This Row],[Total Number of Purchases]])*5,0)</f>
        <v>1</v>
      </c>
      <c r="AM1952" s="15">
        <f>ROUNDUP(_xlfn.PERCENTRANK.INC(Table13[Total Spend],Table13[[#This Row],[Total Spend]])*5,0)</f>
        <v>2</v>
      </c>
      <c r="AN1952" s="15" t="str">
        <f>Table13[[#This Row],[Recency Score]]&amp;Table13[[#This Row],[Frequency Score]]&amp;Table13[[#This Row],[Monetary Score]]</f>
        <v>212</v>
      </c>
      <c r="AO1952" s="15" t="str">
        <f>IF(AN1952="555","Champions",
IF(AND(LEFT(AN1952,1)="5", MID(AN1952,2,1)&gt;="3"),"Loyal Customers",
IF(MID(AN1952,2,1)="5","Frequent Buyers",
IF(RIGHT(AN1952,1)="5","Big Spenders",
IF(LEFT(AN1952,1)="4","Potential Loyalists",
IF(LEFT(AN1952,1)="3","Needs Attention",
IF(LEFT(AN1952,1)="2","About to Sleep",
IF(LEFT(AN1952,1)="1","Lost",
IF(LEFT(AN1952,1)&lt;="2","At Risk","Others")))))))))</f>
        <v>About to Sleep</v>
      </c>
    </row>
    <row r="1953" spans="1:41" x14ac:dyDescent="0.3">
      <c r="A1953">
        <v>5756</v>
      </c>
      <c r="B1953">
        <v>1983</v>
      </c>
      <c r="C1953" t="s">
        <v>28</v>
      </c>
      <c r="D1953" t="s">
        <v>35</v>
      </c>
      <c r="E1953">
        <v>39453</v>
      </c>
      <c r="F1953">
        <v>1</v>
      </c>
      <c r="G1953">
        <v>0</v>
      </c>
      <c r="H1953" s="1">
        <v>41732</v>
      </c>
      <c r="I1953">
        <v>64</v>
      </c>
      <c r="J1953">
        <v>46</v>
      </c>
      <c r="K1953">
        <v>0</v>
      </c>
      <c r="L1953">
        <v>7</v>
      </c>
      <c r="M1953">
        <v>0</v>
      </c>
      <c r="N1953">
        <v>0</v>
      </c>
      <c r="O1953">
        <v>2</v>
      </c>
      <c r="P1953">
        <v>2</v>
      </c>
      <c r="Q1953">
        <v>2</v>
      </c>
      <c r="R1953">
        <v>0</v>
      </c>
      <c r="S1953">
        <v>3</v>
      </c>
      <c r="T1953">
        <v>6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 t="s">
        <v>30</v>
      </c>
      <c r="AC1953" s="13">
        <f>SUM(Table13[[#This Row],[MntWines]:[MntGoldProds]])</f>
        <v>55</v>
      </c>
      <c r="AD1953" s="13">
        <f>AVERAGE(Table13[[#This Row],[MntWines]:[MntGoldProds]])</f>
        <v>9.1666666666666661</v>
      </c>
      <c r="AG1953">
        <f>SUM(Table13[[#This Row],[NumDealsPurchases]:[NumStorePurchases]])</f>
        <v>7</v>
      </c>
      <c r="AH1953" s="14">
        <f>44232-Table13[[#This Row],[Dt_Customer]]</f>
        <v>2500</v>
      </c>
      <c r="AJ1953" s="13">
        <f>Table13[[#This Row],[NumDealsPurchases]]/Table13[[#This Row],[Total Number of Purchases]]*100</f>
        <v>28.571428571428569</v>
      </c>
      <c r="AK1953">
        <f>6-ROUNDUP(_xlfn.PERCENTRANK.INC(Table13[Recency],Table13[[#This Row],[Recency]])*5, 0)</f>
        <v>2</v>
      </c>
      <c r="AL1953" s="15">
        <f>ROUNDUP(_xlfn.PERCENTRANK.INC(Table13[Total Number of Purchases],Table13[[#This Row],[Total Number of Purchases]])*5,0)</f>
        <v>1</v>
      </c>
      <c r="AM1953" s="15">
        <f>ROUNDUP(_xlfn.PERCENTRANK.INC(Table13[Total Spend],Table13[[#This Row],[Total Spend]])*5,0)</f>
        <v>1</v>
      </c>
      <c r="AN1953" s="15" t="str">
        <f>Table13[[#This Row],[Recency Score]]&amp;Table13[[#This Row],[Frequency Score]]&amp;Table13[[#This Row],[Monetary Score]]</f>
        <v>211</v>
      </c>
      <c r="AO1953" s="15" t="str">
        <f>IF(AN1953="555","Champions",
IF(AND(LEFT(AN1953,1)="5", MID(AN1953,2,1)&gt;="3"),"Loyal Customers",
IF(MID(AN1953,2,1)="5","Frequent Buyers",
IF(RIGHT(AN1953,1)="5","Big Spenders",
IF(LEFT(AN1953,1)="4","Potential Loyalists",
IF(LEFT(AN1953,1)="3","Needs Attention",
IF(LEFT(AN1953,1)="2","About to Sleep",
IF(LEFT(AN1953,1)="1","Lost",
IF(LEFT(AN1953,1)&lt;="2","At Risk","Others")))))))))</f>
        <v>About to Sleep</v>
      </c>
    </row>
    <row r="1954" spans="1:41" x14ac:dyDescent="0.3">
      <c r="A1954">
        <v>1584</v>
      </c>
      <c r="B1954">
        <v>1977</v>
      </c>
      <c r="C1954" t="s">
        <v>28</v>
      </c>
      <c r="D1954" t="s">
        <v>33</v>
      </c>
      <c r="E1954">
        <v>41443</v>
      </c>
      <c r="F1954">
        <v>1</v>
      </c>
      <c r="G1954">
        <v>0</v>
      </c>
      <c r="H1954" s="1">
        <v>41730</v>
      </c>
      <c r="I1954">
        <v>79</v>
      </c>
      <c r="J1954">
        <v>171</v>
      </c>
      <c r="K1954">
        <v>7</v>
      </c>
      <c r="L1954">
        <v>171</v>
      </c>
      <c r="M1954">
        <v>25</v>
      </c>
      <c r="N1954">
        <v>19</v>
      </c>
      <c r="O1954">
        <v>89</v>
      </c>
      <c r="P1954">
        <v>6</v>
      </c>
      <c r="Q1954">
        <v>8</v>
      </c>
      <c r="R1954">
        <v>1</v>
      </c>
      <c r="S1954">
        <v>5</v>
      </c>
      <c r="T1954">
        <v>8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 t="s">
        <v>43</v>
      </c>
      <c r="AC1954" s="13">
        <f>SUM(Table13[[#This Row],[MntWines]:[MntGoldProds]])</f>
        <v>482</v>
      </c>
      <c r="AD1954" s="13">
        <f>AVERAGE(Table13[[#This Row],[MntWines]:[MntGoldProds]])</f>
        <v>80.333333333333329</v>
      </c>
      <c r="AG1954">
        <f>SUM(Table13[[#This Row],[NumDealsPurchases]:[NumStorePurchases]])</f>
        <v>20</v>
      </c>
      <c r="AH1954" s="14">
        <f>44232-Table13[[#This Row],[Dt_Customer]]</f>
        <v>2502</v>
      </c>
      <c r="AJ1954" s="13">
        <f>Table13[[#This Row],[NumDealsPurchases]]/Table13[[#This Row],[Total Number of Purchases]]*100</f>
        <v>30</v>
      </c>
      <c r="AK1954">
        <f>6-ROUNDUP(_xlfn.PERCENTRANK.INC(Table13[Recency],Table13[[#This Row],[Recency]])*5, 0)</f>
        <v>2</v>
      </c>
      <c r="AL1954" s="15">
        <f>ROUNDUP(_xlfn.PERCENTRANK.INC(Table13[Total Number of Purchases],Table13[[#This Row],[Total Number of Purchases]])*5,0)</f>
        <v>4</v>
      </c>
      <c r="AM1954" s="15">
        <f>ROUNDUP(_xlfn.PERCENTRANK.INC(Table13[Total Spend],Table13[[#This Row],[Total Spend]])*5,0)</f>
        <v>3</v>
      </c>
      <c r="AN1954" s="15" t="str">
        <f>Table13[[#This Row],[Recency Score]]&amp;Table13[[#This Row],[Frequency Score]]&amp;Table13[[#This Row],[Monetary Score]]</f>
        <v>243</v>
      </c>
      <c r="AO1954" s="15" t="str">
        <f>IF(AN1954="555","Champions",
IF(AND(LEFT(AN1954,1)="5", MID(AN1954,2,1)&gt;="3"),"Loyal Customers",
IF(MID(AN1954,2,1)="5","Frequent Buyers",
IF(RIGHT(AN1954,1)="5","Big Spenders",
IF(LEFT(AN1954,1)="4","Potential Loyalists",
IF(LEFT(AN1954,1)="3","Needs Attention",
IF(LEFT(AN1954,1)="2","About to Sleep",
IF(LEFT(AN1954,1)="1","Lost",
IF(LEFT(AN1954,1)&lt;="2","At Risk","Others")))))))))</f>
        <v>About to Sleep</v>
      </c>
    </row>
    <row r="1955" spans="1:41" x14ac:dyDescent="0.3">
      <c r="A1955">
        <v>8418</v>
      </c>
      <c r="B1955">
        <v>1958</v>
      </c>
      <c r="C1955" t="s">
        <v>38</v>
      </c>
      <c r="D1955" t="s">
        <v>31</v>
      </c>
      <c r="E1955">
        <v>38741</v>
      </c>
      <c r="F1955">
        <v>1</v>
      </c>
      <c r="G1955">
        <v>1</v>
      </c>
      <c r="H1955" s="1">
        <v>41728</v>
      </c>
      <c r="I1955">
        <v>60</v>
      </c>
      <c r="J1955">
        <v>7</v>
      </c>
      <c r="K1955">
        <v>10</v>
      </c>
      <c r="L1955">
        <v>17</v>
      </c>
      <c r="M1955">
        <v>8</v>
      </c>
      <c r="N1955">
        <v>6</v>
      </c>
      <c r="O1955">
        <v>13</v>
      </c>
      <c r="P1955">
        <v>2</v>
      </c>
      <c r="Q1955">
        <v>2</v>
      </c>
      <c r="R1955">
        <v>0</v>
      </c>
      <c r="S1955">
        <v>3</v>
      </c>
      <c r="T1955">
        <v>7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 t="s">
        <v>39</v>
      </c>
      <c r="AC1955" s="13">
        <f>SUM(Table13[[#This Row],[MntWines]:[MntGoldProds]])</f>
        <v>61</v>
      </c>
      <c r="AD1955" s="13">
        <f>AVERAGE(Table13[[#This Row],[MntWines]:[MntGoldProds]])</f>
        <v>10.166666666666666</v>
      </c>
      <c r="AG1955">
        <f>SUM(Table13[[#This Row],[NumDealsPurchases]:[NumStorePurchases]])</f>
        <v>7</v>
      </c>
      <c r="AH1955" s="14">
        <f>44232-Table13[[#This Row],[Dt_Customer]]</f>
        <v>2504</v>
      </c>
      <c r="AJ1955" s="13">
        <f>Table13[[#This Row],[NumDealsPurchases]]/Table13[[#This Row],[Total Number of Purchases]]*100</f>
        <v>28.571428571428569</v>
      </c>
      <c r="AK1955">
        <f>6-ROUNDUP(_xlfn.PERCENTRANK.INC(Table13[Recency],Table13[[#This Row],[Recency]])*5, 0)</f>
        <v>2</v>
      </c>
      <c r="AL1955" s="15">
        <f>ROUNDUP(_xlfn.PERCENTRANK.INC(Table13[Total Number of Purchases],Table13[[#This Row],[Total Number of Purchases]])*5,0)</f>
        <v>1</v>
      </c>
      <c r="AM1955" s="15">
        <f>ROUNDUP(_xlfn.PERCENTRANK.INC(Table13[Total Spend],Table13[[#This Row],[Total Spend]])*5,0)</f>
        <v>2</v>
      </c>
      <c r="AN1955" s="15" t="str">
        <f>Table13[[#This Row],[Recency Score]]&amp;Table13[[#This Row],[Frequency Score]]&amp;Table13[[#This Row],[Monetary Score]]</f>
        <v>212</v>
      </c>
      <c r="AO1955" s="15" t="str">
        <f>IF(AN1955="555","Champions",
IF(AND(LEFT(AN1955,1)="5", MID(AN1955,2,1)&gt;="3"),"Loyal Customers",
IF(MID(AN1955,2,1)="5","Frequent Buyers",
IF(RIGHT(AN1955,1)="5","Big Spenders",
IF(LEFT(AN1955,1)="4","Potential Loyalists",
IF(LEFT(AN1955,1)="3","Needs Attention",
IF(LEFT(AN1955,1)="2","About to Sleep",
IF(LEFT(AN1955,1)="1","Lost",
IF(LEFT(AN1955,1)&lt;="2","At Risk","Others")))))))))</f>
        <v>About to Sleep</v>
      </c>
    </row>
    <row r="1956" spans="1:41" x14ac:dyDescent="0.3">
      <c r="A1956">
        <v>833</v>
      </c>
      <c r="B1956">
        <v>1955</v>
      </c>
      <c r="C1956" t="s">
        <v>41</v>
      </c>
      <c r="D1956" t="s">
        <v>33</v>
      </c>
      <c r="E1956">
        <v>38452</v>
      </c>
      <c r="F1956">
        <v>1</v>
      </c>
      <c r="G1956">
        <v>1</v>
      </c>
      <c r="H1956" s="1">
        <v>41728</v>
      </c>
      <c r="I1956">
        <v>62</v>
      </c>
      <c r="J1956">
        <v>56</v>
      </c>
      <c r="K1956">
        <v>0</v>
      </c>
      <c r="L1956">
        <v>14</v>
      </c>
      <c r="M1956">
        <v>0</v>
      </c>
      <c r="N1956">
        <v>0</v>
      </c>
      <c r="O1956">
        <v>2</v>
      </c>
      <c r="P1956">
        <v>3</v>
      </c>
      <c r="Q1956">
        <v>3</v>
      </c>
      <c r="R1956">
        <v>0</v>
      </c>
      <c r="S1956">
        <v>3</v>
      </c>
      <c r="T1956">
        <v>7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 t="s">
        <v>30</v>
      </c>
      <c r="AC1956" s="13">
        <f>SUM(Table13[[#This Row],[MntWines]:[MntGoldProds]])</f>
        <v>72</v>
      </c>
      <c r="AD1956" s="13">
        <f>AVERAGE(Table13[[#This Row],[MntWines]:[MntGoldProds]])</f>
        <v>12</v>
      </c>
      <c r="AG1956">
        <f>SUM(Table13[[#This Row],[NumDealsPurchases]:[NumStorePurchases]])</f>
        <v>9</v>
      </c>
      <c r="AH1956" s="14">
        <f>44232-Table13[[#This Row],[Dt_Customer]]</f>
        <v>2504</v>
      </c>
      <c r="AJ1956" s="13">
        <f>Table13[[#This Row],[NumDealsPurchases]]/Table13[[#This Row],[Total Number of Purchases]]*100</f>
        <v>33.333333333333329</v>
      </c>
      <c r="AK1956">
        <f>6-ROUNDUP(_xlfn.PERCENTRANK.INC(Table13[Recency],Table13[[#This Row],[Recency]])*5, 0)</f>
        <v>2</v>
      </c>
      <c r="AL1956" s="15">
        <f>ROUNDUP(_xlfn.PERCENTRANK.INC(Table13[Total Number of Purchases],Table13[[#This Row],[Total Number of Purchases]])*5,0)</f>
        <v>2</v>
      </c>
      <c r="AM1956" s="15">
        <f>ROUNDUP(_xlfn.PERCENTRANK.INC(Table13[Total Spend],Table13[[#This Row],[Total Spend]])*5,0)</f>
        <v>2</v>
      </c>
      <c r="AN1956" s="15" t="str">
        <f>Table13[[#This Row],[Recency Score]]&amp;Table13[[#This Row],[Frequency Score]]&amp;Table13[[#This Row],[Monetary Score]]</f>
        <v>222</v>
      </c>
      <c r="AO1956" s="15" t="str">
        <f>IF(AN1956="555","Champions",
IF(AND(LEFT(AN1956,1)="5", MID(AN1956,2,1)&gt;="3"),"Loyal Customers",
IF(MID(AN1956,2,1)="5","Frequent Buyers",
IF(RIGHT(AN1956,1)="5","Big Spenders",
IF(LEFT(AN1956,1)="4","Potential Loyalists",
IF(LEFT(AN1956,1)="3","Needs Attention",
IF(LEFT(AN1956,1)="2","About to Sleep",
IF(LEFT(AN1956,1)="1","Lost",
IF(LEFT(AN1956,1)&lt;="2","At Risk","Others")))))))))</f>
        <v>About to Sleep</v>
      </c>
    </row>
    <row r="1957" spans="1:41" x14ac:dyDescent="0.3">
      <c r="A1957">
        <v>3565</v>
      </c>
      <c r="B1957">
        <v>1955</v>
      </c>
      <c r="C1957" t="s">
        <v>41</v>
      </c>
      <c r="D1957" t="s">
        <v>33</v>
      </c>
      <c r="E1957">
        <v>38452</v>
      </c>
      <c r="F1957">
        <v>1</v>
      </c>
      <c r="G1957">
        <v>1</v>
      </c>
      <c r="H1957" s="1">
        <v>41728</v>
      </c>
      <c r="I1957">
        <v>62</v>
      </c>
      <c r="J1957">
        <v>56</v>
      </c>
      <c r="K1957">
        <v>0</v>
      </c>
      <c r="L1957">
        <v>14</v>
      </c>
      <c r="M1957">
        <v>0</v>
      </c>
      <c r="N1957">
        <v>0</v>
      </c>
      <c r="O1957">
        <v>2</v>
      </c>
      <c r="P1957">
        <v>3</v>
      </c>
      <c r="Q1957">
        <v>3</v>
      </c>
      <c r="R1957">
        <v>0</v>
      </c>
      <c r="S1957">
        <v>3</v>
      </c>
      <c r="T1957">
        <v>7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 t="s">
        <v>30</v>
      </c>
      <c r="AC1957" s="13">
        <f>SUM(Table13[[#This Row],[MntWines]:[MntGoldProds]])</f>
        <v>72</v>
      </c>
      <c r="AD1957" s="13">
        <f>AVERAGE(Table13[[#This Row],[MntWines]:[MntGoldProds]])</f>
        <v>12</v>
      </c>
      <c r="AG1957">
        <f>SUM(Table13[[#This Row],[NumDealsPurchases]:[NumStorePurchases]])</f>
        <v>9</v>
      </c>
      <c r="AH1957" s="14">
        <f>44232-Table13[[#This Row],[Dt_Customer]]</f>
        <v>2504</v>
      </c>
      <c r="AJ1957" s="13">
        <f>Table13[[#This Row],[NumDealsPurchases]]/Table13[[#This Row],[Total Number of Purchases]]*100</f>
        <v>33.333333333333329</v>
      </c>
      <c r="AK1957">
        <f>6-ROUNDUP(_xlfn.PERCENTRANK.INC(Table13[Recency],Table13[[#This Row],[Recency]])*5, 0)</f>
        <v>2</v>
      </c>
      <c r="AL1957" s="15">
        <f>ROUNDUP(_xlfn.PERCENTRANK.INC(Table13[Total Number of Purchases],Table13[[#This Row],[Total Number of Purchases]])*5,0)</f>
        <v>2</v>
      </c>
      <c r="AM1957" s="15">
        <f>ROUNDUP(_xlfn.PERCENTRANK.INC(Table13[Total Spend],Table13[[#This Row],[Total Spend]])*5,0)</f>
        <v>2</v>
      </c>
      <c r="AN1957" s="15" t="str">
        <f>Table13[[#This Row],[Recency Score]]&amp;Table13[[#This Row],[Frequency Score]]&amp;Table13[[#This Row],[Monetary Score]]</f>
        <v>222</v>
      </c>
      <c r="AO1957" s="15" t="str">
        <f>IF(AN1957="555","Champions",
IF(AND(LEFT(AN1957,1)="5", MID(AN1957,2,1)&gt;="3"),"Loyal Customers",
IF(MID(AN1957,2,1)="5","Frequent Buyers",
IF(RIGHT(AN1957,1)="5","Big Spenders",
IF(LEFT(AN1957,1)="4","Potential Loyalists",
IF(LEFT(AN1957,1)="3","Needs Attention",
IF(LEFT(AN1957,1)="2","About to Sleep",
IF(LEFT(AN1957,1)="1","Lost",
IF(LEFT(AN1957,1)&lt;="2","At Risk","Others")))))))))</f>
        <v>About to Sleep</v>
      </c>
    </row>
    <row r="1958" spans="1:41" x14ac:dyDescent="0.3">
      <c r="A1958">
        <v>954</v>
      </c>
      <c r="B1958">
        <v>1960</v>
      </c>
      <c r="C1958" t="s">
        <v>44</v>
      </c>
      <c r="D1958" t="s">
        <v>42</v>
      </c>
      <c r="E1958">
        <v>22123</v>
      </c>
      <c r="F1958">
        <v>0</v>
      </c>
      <c r="G1958">
        <v>0</v>
      </c>
      <c r="H1958" s="1">
        <v>41725</v>
      </c>
      <c r="I1958">
        <v>77</v>
      </c>
      <c r="J1958">
        <v>3</v>
      </c>
      <c r="K1958">
        <v>3</v>
      </c>
      <c r="L1958">
        <v>24</v>
      </c>
      <c r="M1958">
        <v>34</v>
      </c>
      <c r="N1958">
        <v>7</v>
      </c>
      <c r="O1958">
        <v>31</v>
      </c>
      <c r="P1958">
        <v>1</v>
      </c>
      <c r="Q1958">
        <v>2</v>
      </c>
      <c r="R1958">
        <v>1</v>
      </c>
      <c r="S1958">
        <v>3</v>
      </c>
      <c r="T1958">
        <v>5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 t="s">
        <v>36</v>
      </c>
      <c r="AC1958" s="13">
        <f>SUM(Table13[[#This Row],[MntWines]:[MntGoldProds]])</f>
        <v>102</v>
      </c>
      <c r="AD1958" s="13">
        <f>AVERAGE(Table13[[#This Row],[MntWines]:[MntGoldProds]])</f>
        <v>17</v>
      </c>
      <c r="AG1958">
        <f>SUM(Table13[[#This Row],[NumDealsPurchases]:[NumStorePurchases]])</f>
        <v>7</v>
      </c>
      <c r="AH1958" s="14">
        <f>44232-Table13[[#This Row],[Dt_Customer]]</f>
        <v>2507</v>
      </c>
      <c r="AJ1958" s="13">
        <f>Table13[[#This Row],[NumDealsPurchases]]/Table13[[#This Row],[Total Number of Purchases]]*100</f>
        <v>14.285714285714285</v>
      </c>
      <c r="AK1958">
        <f>6-ROUNDUP(_xlfn.PERCENTRANK.INC(Table13[Recency],Table13[[#This Row],[Recency]])*5, 0)</f>
        <v>2</v>
      </c>
      <c r="AL1958" s="15">
        <f>ROUNDUP(_xlfn.PERCENTRANK.INC(Table13[Total Number of Purchases],Table13[[#This Row],[Total Number of Purchases]])*5,0)</f>
        <v>1</v>
      </c>
      <c r="AM1958" s="15">
        <f>ROUNDUP(_xlfn.PERCENTRANK.INC(Table13[Total Spend],Table13[[#This Row],[Total Spend]])*5,0)</f>
        <v>2</v>
      </c>
      <c r="AN1958" s="15" t="str">
        <f>Table13[[#This Row],[Recency Score]]&amp;Table13[[#This Row],[Frequency Score]]&amp;Table13[[#This Row],[Monetary Score]]</f>
        <v>212</v>
      </c>
      <c r="AO1958" s="15" t="str">
        <f>IF(AN1958="555","Champions",
IF(AND(LEFT(AN1958,1)="5", MID(AN1958,2,1)&gt;="3"),"Loyal Customers",
IF(MID(AN1958,2,1)="5","Frequent Buyers",
IF(RIGHT(AN1958,1)="5","Big Spenders",
IF(LEFT(AN1958,1)="4","Potential Loyalists",
IF(LEFT(AN1958,1)="3","Needs Attention",
IF(LEFT(AN1958,1)="2","About to Sleep",
IF(LEFT(AN1958,1)="1","Lost",
IF(LEFT(AN1958,1)&lt;="2","At Risk","Others")))))))))</f>
        <v>About to Sleep</v>
      </c>
    </row>
    <row r="1959" spans="1:41" x14ac:dyDescent="0.3">
      <c r="A1959">
        <v>8315</v>
      </c>
      <c r="B1959">
        <v>1995</v>
      </c>
      <c r="C1959" t="s">
        <v>28</v>
      </c>
      <c r="D1959" t="s">
        <v>31</v>
      </c>
      <c r="E1959">
        <v>34824</v>
      </c>
      <c r="F1959">
        <v>0</v>
      </c>
      <c r="G1959">
        <v>0</v>
      </c>
      <c r="H1959" s="1">
        <v>41724</v>
      </c>
      <c r="I1959">
        <v>65</v>
      </c>
      <c r="J1959">
        <v>4</v>
      </c>
      <c r="K1959">
        <v>2</v>
      </c>
      <c r="L1959">
        <v>11</v>
      </c>
      <c r="M1959">
        <v>2</v>
      </c>
      <c r="N1959">
        <v>0</v>
      </c>
      <c r="O1959">
        <v>4</v>
      </c>
      <c r="P1959">
        <v>1</v>
      </c>
      <c r="Q1959">
        <v>1</v>
      </c>
      <c r="R1959">
        <v>0</v>
      </c>
      <c r="S1959">
        <v>2</v>
      </c>
      <c r="T1959">
        <v>6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 t="s">
        <v>34</v>
      </c>
      <c r="AC1959" s="13">
        <f>SUM(Table13[[#This Row],[MntWines]:[MntGoldProds]])</f>
        <v>23</v>
      </c>
      <c r="AD1959" s="13">
        <f>AVERAGE(Table13[[#This Row],[MntWines]:[MntGoldProds]])</f>
        <v>3.8333333333333335</v>
      </c>
      <c r="AG1959">
        <f>SUM(Table13[[#This Row],[NumDealsPurchases]:[NumStorePurchases]])</f>
        <v>4</v>
      </c>
      <c r="AH1959" s="14">
        <f>44232-Table13[[#This Row],[Dt_Customer]]</f>
        <v>2508</v>
      </c>
      <c r="AJ1959" s="13">
        <f>Table13[[#This Row],[NumDealsPurchases]]/Table13[[#This Row],[Total Number of Purchases]]*100</f>
        <v>25</v>
      </c>
      <c r="AK1959">
        <f>6-ROUNDUP(_xlfn.PERCENTRANK.INC(Table13[Recency],Table13[[#This Row],[Recency]])*5, 0)</f>
        <v>2</v>
      </c>
      <c r="AL1959" s="15">
        <f>ROUNDUP(_xlfn.PERCENTRANK.INC(Table13[Total Number of Purchases],Table13[[#This Row],[Total Number of Purchases]])*5,0)</f>
        <v>1</v>
      </c>
      <c r="AM1959" s="15">
        <f>ROUNDUP(_xlfn.PERCENTRANK.INC(Table13[Total Spend],Table13[[#This Row],[Total Spend]])*5,0)</f>
        <v>1</v>
      </c>
      <c r="AN1959" s="15" t="str">
        <f>Table13[[#This Row],[Recency Score]]&amp;Table13[[#This Row],[Frequency Score]]&amp;Table13[[#This Row],[Monetary Score]]</f>
        <v>211</v>
      </c>
      <c r="AO1959" s="15" t="str">
        <f>IF(AN1959="555","Champions",
IF(AND(LEFT(AN1959,1)="5", MID(AN1959,2,1)&gt;="3"),"Loyal Customers",
IF(MID(AN1959,2,1)="5","Frequent Buyers",
IF(RIGHT(AN1959,1)="5","Big Spenders",
IF(LEFT(AN1959,1)="4","Potential Loyalists",
IF(LEFT(AN1959,1)="3","Needs Attention",
IF(LEFT(AN1959,1)="2","About to Sleep",
IF(LEFT(AN1959,1)="1","Lost",
IF(LEFT(AN1959,1)&lt;="2","At Risk","Others")))))))))</f>
        <v>About to Sleep</v>
      </c>
    </row>
    <row r="1960" spans="1:41" x14ac:dyDescent="0.3">
      <c r="A1960">
        <v>5184</v>
      </c>
      <c r="B1960">
        <v>1995</v>
      </c>
      <c r="C1960" t="s">
        <v>28</v>
      </c>
      <c r="D1960" t="s">
        <v>31</v>
      </c>
      <c r="E1960">
        <v>34824</v>
      </c>
      <c r="F1960">
        <v>0</v>
      </c>
      <c r="G1960">
        <v>0</v>
      </c>
      <c r="H1960" s="1">
        <v>41724</v>
      </c>
      <c r="I1960">
        <v>65</v>
      </c>
      <c r="J1960">
        <v>4</v>
      </c>
      <c r="K1960">
        <v>2</v>
      </c>
      <c r="L1960">
        <v>11</v>
      </c>
      <c r="M1960">
        <v>2</v>
      </c>
      <c r="N1960">
        <v>0</v>
      </c>
      <c r="O1960">
        <v>4</v>
      </c>
      <c r="P1960">
        <v>1</v>
      </c>
      <c r="Q1960">
        <v>1</v>
      </c>
      <c r="R1960">
        <v>0</v>
      </c>
      <c r="S1960">
        <v>2</v>
      </c>
      <c r="T1960">
        <v>6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 t="s">
        <v>30</v>
      </c>
      <c r="AC1960" s="13">
        <f>SUM(Table13[[#This Row],[MntWines]:[MntGoldProds]])</f>
        <v>23</v>
      </c>
      <c r="AD1960" s="13">
        <f>AVERAGE(Table13[[#This Row],[MntWines]:[MntGoldProds]])</f>
        <v>3.8333333333333335</v>
      </c>
      <c r="AG1960">
        <f>SUM(Table13[[#This Row],[NumDealsPurchases]:[NumStorePurchases]])</f>
        <v>4</v>
      </c>
      <c r="AH1960" s="14">
        <f>44232-Table13[[#This Row],[Dt_Customer]]</f>
        <v>2508</v>
      </c>
      <c r="AJ1960" s="13">
        <f>Table13[[#This Row],[NumDealsPurchases]]/Table13[[#This Row],[Total Number of Purchases]]*100</f>
        <v>25</v>
      </c>
      <c r="AK1960">
        <f>6-ROUNDUP(_xlfn.PERCENTRANK.INC(Table13[Recency],Table13[[#This Row],[Recency]])*5, 0)</f>
        <v>2</v>
      </c>
      <c r="AL1960" s="15">
        <f>ROUNDUP(_xlfn.PERCENTRANK.INC(Table13[Total Number of Purchases],Table13[[#This Row],[Total Number of Purchases]])*5,0)</f>
        <v>1</v>
      </c>
      <c r="AM1960" s="15">
        <f>ROUNDUP(_xlfn.PERCENTRANK.INC(Table13[Total Spend],Table13[[#This Row],[Total Spend]])*5,0)</f>
        <v>1</v>
      </c>
      <c r="AN1960" s="15" t="str">
        <f>Table13[[#This Row],[Recency Score]]&amp;Table13[[#This Row],[Frequency Score]]&amp;Table13[[#This Row],[Monetary Score]]</f>
        <v>211</v>
      </c>
      <c r="AO1960" s="15" t="str">
        <f>IF(AN1960="555","Champions",
IF(AND(LEFT(AN1960,1)="5", MID(AN1960,2,1)&gt;="3"),"Loyal Customers",
IF(MID(AN1960,2,1)="5","Frequent Buyers",
IF(RIGHT(AN1960,1)="5","Big Spenders",
IF(LEFT(AN1960,1)="4","Potential Loyalists",
IF(LEFT(AN1960,1)="3","Needs Attention",
IF(LEFT(AN1960,1)="2","About to Sleep",
IF(LEFT(AN1960,1)="1","Lost",
IF(LEFT(AN1960,1)&lt;="2","At Risk","Others")))))))))</f>
        <v>About to Sleep</v>
      </c>
    </row>
    <row r="1961" spans="1:41" x14ac:dyDescent="0.3">
      <c r="A1961">
        <v>4298</v>
      </c>
      <c r="B1961">
        <v>1973</v>
      </c>
      <c r="C1961" t="s">
        <v>37</v>
      </c>
      <c r="D1961" t="s">
        <v>35</v>
      </c>
      <c r="E1961">
        <v>20427</v>
      </c>
      <c r="F1961">
        <v>1</v>
      </c>
      <c r="G1961">
        <v>0</v>
      </c>
      <c r="H1961" s="1">
        <v>41722</v>
      </c>
      <c r="I1961">
        <v>63</v>
      </c>
      <c r="J1961">
        <v>5</v>
      </c>
      <c r="K1961">
        <v>0</v>
      </c>
      <c r="L1961">
        <v>4</v>
      </c>
      <c r="M1961">
        <v>0</v>
      </c>
      <c r="N1961">
        <v>0</v>
      </c>
      <c r="O1961">
        <v>1</v>
      </c>
      <c r="P1961">
        <v>1</v>
      </c>
      <c r="Q1961">
        <v>1</v>
      </c>
      <c r="R1961">
        <v>0</v>
      </c>
      <c r="S1961">
        <v>2</v>
      </c>
      <c r="T1961">
        <v>8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 t="s">
        <v>30</v>
      </c>
      <c r="AC1961" s="13">
        <f>SUM(Table13[[#This Row],[MntWines]:[MntGoldProds]])</f>
        <v>10</v>
      </c>
      <c r="AD1961" s="13">
        <f>AVERAGE(Table13[[#This Row],[MntWines]:[MntGoldProds]])</f>
        <v>1.6666666666666667</v>
      </c>
      <c r="AG1961">
        <f>SUM(Table13[[#This Row],[NumDealsPurchases]:[NumStorePurchases]])</f>
        <v>4</v>
      </c>
      <c r="AH1961" s="14">
        <f>44232-Table13[[#This Row],[Dt_Customer]]</f>
        <v>2510</v>
      </c>
      <c r="AJ1961" s="13">
        <f>Table13[[#This Row],[NumDealsPurchases]]/Table13[[#This Row],[Total Number of Purchases]]*100</f>
        <v>25</v>
      </c>
      <c r="AK1961">
        <f>6-ROUNDUP(_xlfn.PERCENTRANK.INC(Table13[Recency],Table13[[#This Row],[Recency]])*5, 0)</f>
        <v>2</v>
      </c>
      <c r="AL1961" s="15">
        <f>ROUNDUP(_xlfn.PERCENTRANK.INC(Table13[Total Number of Purchases],Table13[[#This Row],[Total Number of Purchases]])*5,0)</f>
        <v>1</v>
      </c>
      <c r="AM1961" s="15">
        <f>ROUNDUP(_xlfn.PERCENTRANK.INC(Table13[Total Spend],Table13[[#This Row],[Total Spend]])*5,0)</f>
        <v>1</v>
      </c>
      <c r="AN1961" s="15" t="str">
        <f>Table13[[#This Row],[Recency Score]]&amp;Table13[[#This Row],[Frequency Score]]&amp;Table13[[#This Row],[Monetary Score]]</f>
        <v>211</v>
      </c>
      <c r="AO1961" s="15" t="str">
        <f>IF(AN1961="555","Champions",
IF(AND(LEFT(AN1961,1)="5", MID(AN1961,2,1)&gt;="3"),"Loyal Customers",
IF(MID(AN1961,2,1)="5","Frequent Buyers",
IF(RIGHT(AN1961,1)="5","Big Spenders",
IF(LEFT(AN1961,1)="4","Potential Loyalists",
IF(LEFT(AN1961,1)="3","Needs Attention",
IF(LEFT(AN1961,1)="2","About to Sleep",
IF(LEFT(AN1961,1)="1","Lost",
IF(LEFT(AN1961,1)&lt;="2","At Risk","Others")))))))))</f>
        <v>About to Sleep</v>
      </c>
    </row>
    <row r="1962" spans="1:41" x14ac:dyDescent="0.3">
      <c r="A1962">
        <v>11178</v>
      </c>
      <c r="B1962">
        <v>1972</v>
      </c>
      <c r="C1962" t="s">
        <v>41</v>
      </c>
      <c r="D1962" t="s">
        <v>31</v>
      </c>
      <c r="E1962">
        <v>42394</v>
      </c>
      <c r="F1962">
        <v>1</v>
      </c>
      <c r="G1962">
        <v>0</v>
      </c>
      <c r="H1962" s="1">
        <v>41721</v>
      </c>
      <c r="I1962">
        <v>69</v>
      </c>
      <c r="J1962">
        <v>15</v>
      </c>
      <c r="K1962">
        <v>2</v>
      </c>
      <c r="L1962">
        <v>10</v>
      </c>
      <c r="M1962">
        <v>0</v>
      </c>
      <c r="N1962">
        <v>1</v>
      </c>
      <c r="O1962">
        <v>4</v>
      </c>
      <c r="P1962">
        <v>1</v>
      </c>
      <c r="Q1962">
        <v>1</v>
      </c>
      <c r="R1962">
        <v>0</v>
      </c>
      <c r="S1962">
        <v>3</v>
      </c>
      <c r="T1962">
        <v>7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 t="s">
        <v>39</v>
      </c>
      <c r="AC1962" s="13">
        <f>SUM(Table13[[#This Row],[MntWines]:[MntGoldProds]])</f>
        <v>32</v>
      </c>
      <c r="AD1962" s="13">
        <f>AVERAGE(Table13[[#This Row],[MntWines]:[MntGoldProds]])</f>
        <v>5.333333333333333</v>
      </c>
      <c r="AG1962">
        <f>SUM(Table13[[#This Row],[NumDealsPurchases]:[NumStorePurchases]])</f>
        <v>5</v>
      </c>
      <c r="AH1962" s="14">
        <f>44232-Table13[[#This Row],[Dt_Customer]]</f>
        <v>2511</v>
      </c>
      <c r="AJ1962" s="13">
        <f>Table13[[#This Row],[NumDealsPurchases]]/Table13[[#This Row],[Total Number of Purchases]]*100</f>
        <v>20</v>
      </c>
      <c r="AK1962">
        <f>6-ROUNDUP(_xlfn.PERCENTRANK.INC(Table13[Recency],Table13[[#This Row],[Recency]])*5, 0)</f>
        <v>2</v>
      </c>
      <c r="AL1962" s="15">
        <f>ROUNDUP(_xlfn.PERCENTRANK.INC(Table13[Total Number of Purchases],Table13[[#This Row],[Total Number of Purchases]])*5,0)</f>
        <v>1</v>
      </c>
      <c r="AM1962" s="15">
        <f>ROUNDUP(_xlfn.PERCENTRANK.INC(Table13[Total Spend],Table13[[#This Row],[Total Spend]])*5,0)</f>
        <v>1</v>
      </c>
      <c r="AN1962" s="15" t="str">
        <f>Table13[[#This Row],[Recency Score]]&amp;Table13[[#This Row],[Frequency Score]]&amp;Table13[[#This Row],[Monetary Score]]</f>
        <v>211</v>
      </c>
      <c r="AO1962" s="15" t="str">
        <f>IF(AN1962="555","Champions",
IF(AND(LEFT(AN1962,1)="5", MID(AN1962,2,1)&gt;="3"),"Loyal Customers",
IF(MID(AN1962,2,1)="5","Frequent Buyers",
IF(RIGHT(AN1962,1)="5","Big Spenders",
IF(LEFT(AN1962,1)="4","Potential Loyalists",
IF(LEFT(AN1962,1)="3","Needs Attention",
IF(LEFT(AN1962,1)="2","About to Sleep",
IF(LEFT(AN1962,1)="1","Lost",
IF(LEFT(AN1962,1)&lt;="2","At Risk","Others")))))))))</f>
        <v>About to Sleep</v>
      </c>
    </row>
    <row r="1963" spans="1:41" x14ac:dyDescent="0.3">
      <c r="A1963">
        <v>4252</v>
      </c>
      <c r="B1963">
        <v>1965</v>
      </c>
      <c r="C1963" t="s">
        <v>28</v>
      </c>
      <c r="D1963" t="s">
        <v>33</v>
      </c>
      <c r="E1963">
        <v>44375</v>
      </c>
      <c r="F1963">
        <v>0</v>
      </c>
      <c r="G1963">
        <v>1</v>
      </c>
      <c r="H1963" s="1">
        <v>41721</v>
      </c>
      <c r="I1963">
        <v>73</v>
      </c>
      <c r="J1963">
        <v>213</v>
      </c>
      <c r="K1963">
        <v>5</v>
      </c>
      <c r="L1963">
        <v>28</v>
      </c>
      <c r="M1963">
        <v>7</v>
      </c>
      <c r="N1963">
        <v>7</v>
      </c>
      <c r="O1963">
        <v>41</v>
      </c>
      <c r="P1963">
        <v>1</v>
      </c>
      <c r="Q1963">
        <v>4</v>
      </c>
      <c r="R1963">
        <v>1</v>
      </c>
      <c r="S1963">
        <v>6</v>
      </c>
      <c r="T1963">
        <v>5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 t="s">
        <v>30</v>
      </c>
      <c r="AC1963" s="13">
        <f>SUM(Table13[[#This Row],[MntWines]:[MntGoldProds]])</f>
        <v>301</v>
      </c>
      <c r="AD1963" s="13">
        <f>AVERAGE(Table13[[#This Row],[MntWines]:[MntGoldProds]])</f>
        <v>50.166666666666664</v>
      </c>
      <c r="AG1963">
        <f>SUM(Table13[[#This Row],[NumDealsPurchases]:[NumStorePurchases]])</f>
        <v>12</v>
      </c>
      <c r="AH1963" s="14">
        <f>44232-Table13[[#This Row],[Dt_Customer]]</f>
        <v>2511</v>
      </c>
      <c r="AJ1963" s="13">
        <f>Table13[[#This Row],[NumDealsPurchases]]/Table13[[#This Row],[Total Number of Purchases]]*100</f>
        <v>8.3333333333333321</v>
      </c>
      <c r="AK1963">
        <f>6-ROUNDUP(_xlfn.PERCENTRANK.INC(Table13[Recency],Table13[[#This Row],[Recency]])*5, 0)</f>
        <v>2</v>
      </c>
      <c r="AL1963" s="15">
        <f>ROUNDUP(_xlfn.PERCENTRANK.INC(Table13[Total Number of Purchases],Table13[[#This Row],[Total Number of Purchases]])*5,0)</f>
        <v>3</v>
      </c>
      <c r="AM1963" s="15">
        <f>ROUNDUP(_xlfn.PERCENTRANK.INC(Table13[Total Spend],Table13[[#This Row],[Total Spend]])*5,0)</f>
        <v>3</v>
      </c>
      <c r="AN1963" s="15" t="str">
        <f>Table13[[#This Row],[Recency Score]]&amp;Table13[[#This Row],[Frequency Score]]&amp;Table13[[#This Row],[Monetary Score]]</f>
        <v>233</v>
      </c>
      <c r="AO1963" s="15" t="str">
        <f>IF(AN1963="555","Champions",
IF(AND(LEFT(AN1963,1)="5", MID(AN1963,2,1)&gt;="3"),"Loyal Customers",
IF(MID(AN1963,2,1)="5","Frequent Buyers",
IF(RIGHT(AN1963,1)="5","Big Spenders",
IF(LEFT(AN1963,1)="4","Potential Loyalists",
IF(LEFT(AN1963,1)="3","Needs Attention",
IF(LEFT(AN1963,1)="2","About to Sleep",
IF(LEFT(AN1963,1)="1","Lost",
IF(LEFT(AN1963,1)&lt;="2","At Risk","Others")))))))))</f>
        <v>About to Sleep</v>
      </c>
    </row>
    <row r="1964" spans="1:41" x14ac:dyDescent="0.3">
      <c r="A1964">
        <v>4333</v>
      </c>
      <c r="B1964">
        <v>1954</v>
      </c>
      <c r="C1964" t="s">
        <v>28</v>
      </c>
      <c r="D1964" t="s">
        <v>35</v>
      </c>
      <c r="E1964">
        <v>32144</v>
      </c>
      <c r="F1964">
        <v>1</v>
      </c>
      <c r="G1964">
        <v>1</v>
      </c>
      <c r="H1964" s="1">
        <v>41721</v>
      </c>
      <c r="I1964">
        <v>76</v>
      </c>
      <c r="J1964">
        <v>41</v>
      </c>
      <c r="K1964">
        <v>0</v>
      </c>
      <c r="L1964">
        <v>10</v>
      </c>
      <c r="M1964">
        <v>0</v>
      </c>
      <c r="N1964">
        <v>0</v>
      </c>
      <c r="O1964">
        <v>3</v>
      </c>
      <c r="P1964">
        <v>4</v>
      </c>
      <c r="Q1964">
        <v>2</v>
      </c>
      <c r="R1964">
        <v>1</v>
      </c>
      <c r="S1964">
        <v>3</v>
      </c>
      <c r="T1964">
        <v>7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 t="s">
        <v>40</v>
      </c>
      <c r="AC1964" s="13">
        <f>SUM(Table13[[#This Row],[MntWines]:[MntGoldProds]])</f>
        <v>54</v>
      </c>
      <c r="AD1964" s="13">
        <f>AVERAGE(Table13[[#This Row],[MntWines]:[MntGoldProds]])</f>
        <v>9</v>
      </c>
      <c r="AG1964">
        <f>SUM(Table13[[#This Row],[NumDealsPurchases]:[NumStorePurchases]])</f>
        <v>10</v>
      </c>
      <c r="AH1964" s="14">
        <f>44232-Table13[[#This Row],[Dt_Customer]]</f>
        <v>2511</v>
      </c>
      <c r="AJ1964" s="13">
        <f>Table13[[#This Row],[NumDealsPurchases]]/Table13[[#This Row],[Total Number of Purchases]]*100</f>
        <v>40</v>
      </c>
      <c r="AK1964">
        <f>6-ROUNDUP(_xlfn.PERCENTRANK.INC(Table13[Recency],Table13[[#This Row],[Recency]])*5, 0)</f>
        <v>2</v>
      </c>
      <c r="AL1964" s="15">
        <f>ROUNDUP(_xlfn.PERCENTRANK.INC(Table13[Total Number of Purchases],Table13[[#This Row],[Total Number of Purchases]])*5,0)</f>
        <v>2</v>
      </c>
      <c r="AM1964" s="15">
        <f>ROUNDUP(_xlfn.PERCENTRANK.INC(Table13[Total Spend],Table13[[#This Row],[Total Spend]])*5,0)</f>
        <v>1</v>
      </c>
      <c r="AN1964" s="15" t="str">
        <f>Table13[[#This Row],[Recency Score]]&amp;Table13[[#This Row],[Frequency Score]]&amp;Table13[[#This Row],[Monetary Score]]</f>
        <v>221</v>
      </c>
      <c r="AO1964" s="15" t="str">
        <f>IF(AN1964="555","Champions",
IF(AND(LEFT(AN1964,1)="5", MID(AN1964,2,1)&gt;="3"),"Loyal Customers",
IF(MID(AN1964,2,1)="5","Frequent Buyers",
IF(RIGHT(AN1964,1)="5","Big Spenders",
IF(LEFT(AN1964,1)="4","Potential Loyalists",
IF(LEFT(AN1964,1)="3","Needs Attention",
IF(LEFT(AN1964,1)="2","About to Sleep",
IF(LEFT(AN1964,1)="1","Lost",
IF(LEFT(AN1964,1)&lt;="2","At Risk","Others")))))))))</f>
        <v>About to Sleep</v>
      </c>
    </row>
    <row r="1965" spans="1:41" x14ac:dyDescent="0.3">
      <c r="A1965">
        <v>3643</v>
      </c>
      <c r="B1965">
        <v>1974</v>
      </c>
      <c r="C1965" t="s">
        <v>41</v>
      </c>
      <c r="D1965" t="s">
        <v>33</v>
      </c>
      <c r="E1965">
        <v>63206</v>
      </c>
      <c r="F1965">
        <v>0</v>
      </c>
      <c r="G1965">
        <v>0</v>
      </c>
      <c r="H1965" s="1">
        <v>41718</v>
      </c>
      <c r="I1965">
        <v>65</v>
      </c>
      <c r="J1965">
        <v>750</v>
      </c>
      <c r="K1965">
        <v>8</v>
      </c>
      <c r="L1965">
        <v>125</v>
      </c>
      <c r="M1965">
        <v>11</v>
      </c>
      <c r="N1965">
        <v>8</v>
      </c>
      <c r="O1965">
        <v>26</v>
      </c>
      <c r="P1965">
        <v>1</v>
      </c>
      <c r="Q1965">
        <v>4</v>
      </c>
      <c r="R1965">
        <v>3</v>
      </c>
      <c r="S1965">
        <v>6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 t="s">
        <v>32</v>
      </c>
      <c r="AC1965" s="13">
        <f>SUM(Table13[[#This Row],[MntWines]:[MntGoldProds]])</f>
        <v>928</v>
      </c>
      <c r="AD1965" s="13">
        <f>AVERAGE(Table13[[#This Row],[MntWines]:[MntGoldProds]])</f>
        <v>154.66666666666666</v>
      </c>
      <c r="AG1965">
        <f>SUM(Table13[[#This Row],[NumDealsPurchases]:[NumStorePurchases]])</f>
        <v>14</v>
      </c>
      <c r="AH1965" s="14">
        <f>44232-Table13[[#This Row],[Dt_Customer]]</f>
        <v>2514</v>
      </c>
      <c r="AJ1965" s="13">
        <f>Table13[[#This Row],[NumDealsPurchases]]/Table13[[#This Row],[Total Number of Purchases]]*100</f>
        <v>7.1428571428571423</v>
      </c>
      <c r="AK1965">
        <f>6-ROUNDUP(_xlfn.PERCENTRANK.INC(Table13[Recency],Table13[[#This Row],[Recency]])*5, 0)</f>
        <v>2</v>
      </c>
      <c r="AL1965" s="15">
        <f>ROUNDUP(_xlfn.PERCENTRANK.INC(Table13[Total Number of Purchases],Table13[[#This Row],[Total Number of Purchases]])*5,0)</f>
        <v>3</v>
      </c>
      <c r="AM1965" s="15">
        <f>ROUNDUP(_xlfn.PERCENTRANK.INC(Table13[Total Spend],Table13[[#This Row],[Total Spend]])*5,0)</f>
        <v>4</v>
      </c>
      <c r="AN1965" s="15" t="str">
        <f>Table13[[#This Row],[Recency Score]]&amp;Table13[[#This Row],[Frequency Score]]&amp;Table13[[#This Row],[Monetary Score]]</f>
        <v>234</v>
      </c>
      <c r="AO1965" s="15" t="str">
        <f>IF(AN1965="555","Champions",
IF(AND(LEFT(AN1965,1)="5", MID(AN1965,2,1)&gt;="3"),"Loyal Customers",
IF(MID(AN1965,2,1)="5","Frequent Buyers",
IF(RIGHT(AN1965,1)="5","Big Spenders",
IF(LEFT(AN1965,1)="4","Potential Loyalists",
IF(LEFT(AN1965,1)="3","Needs Attention",
IF(LEFT(AN1965,1)="2","About to Sleep",
IF(LEFT(AN1965,1)="1","Lost",
IF(LEFT(AN1965,1)&lt;="2","At Risk","Others")))))))))</f>
        <v>About to Sleep</v>
      </c>
    </row>
    <row r="1966" spans="1:41" x14ac:dyDescent="0.3">
      <c r="A1966">
        <v>3535</v>
      </c>
      <c r="B1966">
        <v>1965</v>
      </c>
      <c r="C1966" t="s">
        <v>28</v>
      </c>
      <c r="D1966" t="s">
        <v>31</v>
      </c>
      <c r="E1966">
        <v>66294</v>
      </c>
      <c r="F1966">
        <v>0</v>
      </c>
      <c r="G1966">
        <v>0</v>
      </c>
      <c r="H1966" s="1">
        <v>41715</v>
      </c>
      <c r="I1966">
        <v>68</v>
      </c>
      <c r="J1966">
        <v>251</v>
      </c>
      <c r="K1966">
        <v>108</v>
      </c>
      <c r="L1966">
        <v>334</v>
      </c>
      <c r="M1966">
        <v>65</v>
      </c>
      <c r="N1966">
        <v>92</v>
      </c>
      <c r="O1966">
        <v>117</v>
      </c>
      <c r="P1966">
        <v>1</v>
      </c>
      <c r="Q1966">
        <v>4</v>
      </c>
      <c r="R1966">
        <v>3</v>
      </c>
      <c r="S1966">
        <v>5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 t="s">
        <v>30</v>
      </c>
      <c r="AC1966" s="13">
        <f>SUM(Table13[[#This Row],[MntWines]:[MntGoldProds]])</f>
        <v>967</v>
      </c>
      <c r="AD1966" s="13">
        <f>AVERAGE(Table13[[#This Row],[MntWines]:[MntGoldProds]])</f>
        <v>161.16666666666666</v>
      </c>
      <c r="AG1966">
        <f>SUM(Table13[[#This Row],[NumDealsPurchases]:[NumStorePurchases]])</f>
        <v>13</v>
      </c>
      <c r="AH1966" s="14">
        <f>44232-Table13[[#This Row],[Dt_Customer]]</f>
        <v>2517</v>
      </c>
      <c r="AJ1966" s="13">
        <f>Table13[[#This Row],[NumDealsPurchases]]/Table13[[#This Row],[Total Number of Purchases]]*100</f>
        <v>7.6923076923076925</v>
      </c>
      <c r="AK1966">
        <f>6-ROUNDUP(_xlfn.PERCENTRANK.INC(Table13[Recency],Table13[[#This Row],[Recency]])*5, 0)</f>
        <v>2</v>
      </c>
      <c r="AL1966" s="15">
        <f>ROUNDUP(_xlfn.PERCENTRANK.INC(Table13[Total Number of Purchases],Table13[[#This Row],[Total Number of Purchases]])*5,0)</f>
        <v>3</v>
      </c>
      <c r="AM1966" s="15">
        <f>ROUNDUP(_xlfn.PERCENTRANK.INC(Table13[Total Spend],Table13[[#This Row],[Total Spend]])*5,0)</f>
        <v>4</v>
      </c>
      <c r="AN1966" s="15" t="str">
        <f>Table13[[#This Row],[Recency Score]]&amp;Table13[[#This Row],[Frequency Score]]&amp;Table13[[#This Row],[Monetary Score]]</f>
        <v>234</v>
      </c>
      <c r="AO1966" s="15" t="str">
        <f>IF(AN1966="555","Champions",
IF(AND(LEFT(AN1966,1)="5", MID(AN1966,2,1)&gt;="3"),"Loyal Customers",
IF(MID(AN1966,2,1)="5","Frequent Buyers",
IF(RIGHT(AN1966,1)="5","Big Spenders",
IF(LEFT(AN1966,1)="4","Potential Loyalists",
IF(LEFT(AN1966,1)="3","Needs Attention",
IF(LEFT(AN1966,1)="2","About to Sleep",
IF(LEFT(AN1966,1)="1","Lost",
IF(LEFT(AN1966,1)&lt;="2","At Risk","Others")))))))))</f>
        <v>About to Sleep</v>
      </c>
    </row>
    <row r="1967" spans="1:41" hidden="1" x14ac:dyDescent="0.3">
      <c r="A1967">
        <v>5798</v>
      </c>
      <c r="B1967">
        <v>1973</v>
      </c>
      <c r="C1967" t="s">
        <v>41</v>
      </c>
      <c r="D1967" t="s">
        <v>35</v>
      </c>
      <c r="F1967">
        <v>0</v>
      </c>
      <c r="G1967">
        <v>0</v>
      </c>
      <c r="H1967" s="1">
        <v>41601</v>
      </c>
      <c r="I1967">
        <v>87</v>
      </c>
      <c r="J1967">
        <v>445</v>
      </c>
      <c r="K1967">
        <v>37</v>
      </c>
      <c r="L1967">
        <v>359</v>
      </c>
      <c r="M1967">
        <v>98</v>
      </c>
      <c r="N1967">
        <v>28</v>
      </c>
      <c r="O1967">
        <v>18</v>
      </c>
      <c r="P1967">
        <v>1</v>
      </c>
      <c r="Q1967">
        <v>2</v>
      </c>
      <c r="R1967">
        <v>4</v>
      </c>
      <c r="S1967">
        <v>8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 t="s">
        <v>39</v>
      </c>
      <c r="AC1967">
        <f>SUM(Table13[[#This Row],[MntWines]:[MntGoldProds]])</f>
        <v>985</v>
      </c>
      <c r="AD1967">
        <f>AVERAGE(Table13[[#This Row],[MntWines]:[MntGoldProds]])</f>
        <v>164.16666666666666</v>
      </c>
      <c r="AG1967">
        <f>SUM(Table13[[#This Row],[NumDealsPurchases]:[NumStorePurchases]])</f>
        <v>15</v>
      </c>
      <c r="AH1967" s="1">
        <f>44232-Table13[[#This Row],[Dt_Customer]]</f>
        <v>2631</v>
      </c>
      <c r="AJ1967">
        <f>Table13[[#This Row],[NumDealsPurchases]]/Table13[[#This Row],[Total Number of Purchases]]*100</f>
        <v>6.666666666666667</v>
      </c>
      <c r="AK1967">
        <f>6-ROUNDUP(_xlfn.PERCENTRANK.INC(Table13[Recency],Table13[[#This Row],[Recency]])*5, 0)</f>
        <v>1</v>
      </c>
      <c r="AL1967" s="15">
        <f>ROUNDUP(_xlfn.PERCENTRANK.INC(Table13[Total Number of Purchases],Table13[[#This Row],[Total Number of Purchases]])*5,0)</f>
        <v>3</v>
      </c>
      <c r="AM1967" s="15">
        <f>ROUNDUP(_xlfn.PERCENTRANK.INC(Table13[Total Spend],Table13[[#This Row],[Total Spend]])*5,0)</f>
        <v>4</v>
      </c>
      <c r="AN1967" s="15" t="str">
        <f>Table13[[#This Row],[Recency Score]]&amp;Table13[[#This Row],[Frequency Score]]&amp;Table13[[#This Row],[Monetary Score]]</f>
        <v>134</v>
      </c>
      <c r="AO1967" s="15" t="str">
        <f>IF(AN1967="555","Champions",
IF(AND(LEFT(AN1967,1)="5", MID(AN1967,2,1)&gt;="3"),"Loyal Customers",
IF(MID(AN1967,2,1)="5","Frequent Buyers",
IF(RIGHT(AN1967,1)="5","Big Spenders",
IF(LEFT(AN1967,1)="4","Potential Loyalists",
IF(LEFT(AN1967,1)="3","Needs Attention",
IF(LEFT(AN1967,1)="2","About to Sleep",
IF(LEFT(AN1967,1)="1","Lost",
IF(LEFT(AN1967,1)&lt;="2","At Risk","Others")))))))))</f>
        <v>Lost</v>
      </c>
    </row>
    <row r="1968" spans="1:41" x14ac:dyDescent="0.3">
      <c r="A1968">
        <v>5899</v>
      </c>
      <c r="B1968">
        <v>1950</v>
      </c>
      <c r="C1968" t="s">
        <v>37</v>
      </c>
      <c r="D1968" t="s">
        <v>35</v>
      </c>
      <c r="E1968">
        <v>5648</v>
      </c>
      <c r="F1968">
        <v>1</v>
      </c>
      <c r="G1968">
        <v>1</v>
      </c>
      <c r="H1968" s="1">
        <v>41711</v>
      </c>
      <c r="I1968">
        <v>68</v>
      </c>
      <c r="J1968">
        <v>28</v>
      </c>
      <c r="K1968">
        <v>0</v>
      </c>
      <c r="L1968">
        <v>6</v>
      </c>
      <c r="M1968">
        <v>1</v>
      </c>
      <c r="N1968">
        <v>1</v>
      </c>
      <c r="O1968">
        <v>13</v>
      </c>
      <c r="P1968">
        <v>1</v>
      </c>
      <c r="Q1968">
        <v>1</v>
      </c>
      <c r="R1968">
        <v>0</v>
      </c>
      <c r="S1968">
        <v>0</v>
      </c>
      <c r="T1968">
        <v>20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  <c r="AB1968" t="s">
        <v>34</v>
      </c>
      <c r="AC1968" s="13">
        <f>SUM(Table13[[#This Row],[MntWines]:[MntGoldProds]])</f>
        <v>49</v>
      </c>
      <c r="AD1968" s="13">
        <f>AVERAGE(Table13[[#This Row],[MntWines]:[MntGoldProds]])</f>
        <v>8.1666666666666661</v>
      </c>
      <c r="AG1968">
        <f>SUM(Table13[[#This Row],[NumDealsPurchases]:[NumStorePurchases]])</f>
        <v>2</v>
      </c>
      <c r="AH1968" s="14">
        <f>44232-Table13[[#This Row],[Dt_Customer]]</f>
        <v>2521</v>
      </c>
      <c r="AJ1968" s="13">
        <f>Table13[[#This Row],[NumDealsPurchases]]/Table13[[#This Row],[Total Number of Purchases]]*100</f>
        <v>50</v>
      </c>
      <c r="AK1968">
        <f>6-ROUNDUP(_xlfn.PERCENTRANK.INC(Table13[Recency],Table13[[#This Row],[Recency]])*5, 0)</f>
        <v>2</v>
      </c>
      <c r="AL1968" s="15">
        <f>ROUNDUP(_xlfn.PERCENTRANK.INC(Table13[Total Number of Purchases],Table13[[#This Row],[Total Number of Purchases]])*5,0)</f>
        <v>1</v>
      </c>
      <c r="AM1968" s="15">
        <f>ROUNDUP(_xlfn.PERCENTRANK.INC(Table13[Total Spend],Table13[[#This Row],[Total Spend]])*5,0)</f>
        <v>1</v>
      </c>
      <c r="AN1968" s="15" t="str">
        <f>Table13[[#This Row],[Recency Score]]&amp;Table13[[#This Row],[Frequency Score]]&amp;Table13[[#This Row],[Monetary Score]]</f>
        <v>211</v>
      </c>
      <c r="AO1968" s="15" t="str">
        <f>IF(AN1968="555","Champions",
IF(AND(LEFT(AN1968,1)="5", MID(AN1968,2,1)&gt;="3"),"Loyal Customers",
IF(MID(AN1968,2,1)="5","Frequent Buyers",
IF(RIGHT(AN1968,1)="5","Big Spenders",
IF(LEFT(AN1968,1)="4","Potential Loyalists",
IF(LEFT(AN1968,1)="3","Needs Attention",
IF(LEFT(AN1968,1)="2","About to Sleep",
IF(LEFT(AN1968,1)="1","Lost",
IF(LEFT(AN1968,1)&lt;="2","At Risk","Others")))))))))</f>
        <v>About to Sleep</v>
      </c>
    </row>
    <row r="1969" spans="1:41" x14ac:dyDescent="0.3">
      <c r="A1969">
        <v>2853</v>
      </c>
      <c r="B1969">
        <v>1980</v>
      </c>
      <c r="C1969" t="s">
        <v>28</v>
      </c>
      <c r="D1969" t="s">
        <v>31</v>
      </c>
      <c r="E1969">
        <v>51766</v>
      </c>
      <c r="F1969">
        <v>1</v>
      </c>
      <c r="G1969">
        <v>0</v>
      </c>
      <c r="H1969" s="1">
        <v>41709</v>
      </c>
      <c r="I1969">
        <v>74</v>
      </c>
      <c r="J1969">
        <v>60</v>
      </c>
      <c r="K1969">
        <v>51</v>
      </c>
      <c r="L1969">
        <v>87</v>
      </c>
      <c r="M1969">
        <v>6</v>
      </c>
      <c r="N1969">
        <v>20</v>
      </c>
      <c r="O1969">
        <v>51</v>
      </c>
      <c r="P1969">
        <v>2</v>
      </c>
      <c r="Q1969">
        <v>4</v>
      </c>
      <c r="R1969">
        <v>2</v>
      </c>
      <c r="S1969">
        <v>4</v>
      </c>
      <c r="T1969">
        <v>5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 t="s">
        <v>32</v>
      </c>
      <c r="AC1969" s="13">
        <f>SUM(Table13[[#This Row],[MntWines]:[MntGoldProds]])</f>
        <v>275</v>
      </c>
      <c r="AD1969" s="13">
        <f>AVERAGE(Table13[[#This Row],[MntWines]:[MntGoldProds]])</f>
        <v>45.833333333333336</v>
      </c>
      <c r="AG1969">
        <f>SUM(Table13[[#This Row],[NumDealsPurchases]:[NumStorePurchases]])</f>
        <v>12</v>
      </c>
      <c r="AH1969" s="14">
        <f>44232-Table13[[#This Row],[Dt_Customer]]</f>
        <v>2523</v>
      </c>
      <c r="AJ1969" s="13">
        <f>Table13[[#This Row],[NumDealsPurchases]]/Table13[[#This Row],[Total Number of Purchases]]*100</f>
        <v>16.666666666666664</v>
      </c>
      <c r="AK1969">
        <f>6-ROUNDUP(_xlfn.PERCENTRANK.INC(Table13[Recency],Table13[[#This Row],[Recency]])*5, 0)</f>
        <v>2</v>
      </c>
      <c r="AL1969" s="15">
        <f>ROUNDUP(_xlfn.PERCENTRANK.INC(Table13[Total Number of Purchases],Table13[[#This Row],[Total Number of Purchases]])*5,0)</f>
        <v>3</v>
      </c>
      <c r="AM1969" s="15">
        <f>ROUNDUP(_xlfn.PERCENTRANK.INC(Table13[Total Spend],Table13[[#This Row],[Total Spend]])*5,0)</f>
        <v>3</v>
      </c>
      <c r="AN1969" s="15" t="str">
        <f>Table13[[#This Row],[Recency Score]]&amp;Table13[[#This Row],[Frequency Score]]&amp;Table13[[#This Row],[Monetary Score]]</f>
        <v>233</v>
      </c>
      <c r="AO1969" s="15" t="str">
        <f>IF(AN1969="555","Champions",
IF(AND(LEFT(AN1969,1)="5", MID(AN1969,2,1)&gt;="3"),"Loyal Customers",
IF(MID(AN1969,2,1)="5","Frequent Buyers",
IF(RIGHT(AN1969,1)="5","Big Spenders",
IF(LEFT(AN1969,1)="4","Potential Loyalists",
IF(LEFT(AN1969,1)="3","Needs Attention",
IF(LEFT(AN1969,1)="2","About to Sleep",
IF(LEFT(AN1969,1)="1","Lost",
IF(LEFT(AN1969,1)&lt;="2","At Risk","Others")))))))))</f>
        <v>About to Sleep</v>
      </c>
    </row>
    <row r="1970" spans="1:41" x14ac:dyDescent="0.3">
      <c r="A1970">
        <v>4480</v>
      </c>
      <c r="B1970">
        <v>1973</v>
      </c>
      <c r="C1970" t="s">
        <v>41</v>
      </c>
      <c r="D1970" t="s">
        <v>33</v>
      </c>
      <c r="E1970">
        <v>60432</v>
      </c>
      <c r="F1970">
        <v>0</v>
      </c>
      <c r="G1970">
        <v>1</v>
      </c>
      <c r="H1970" s="1">
        <v>41707</v>
      </c>
      <c r="I1970">
        <v>61</v>
      </c>
      <c r="J1970">
        <v>365</v>
      </c>
      <c r="K1970">
        <v>3</v>
      </c>
      <c r="L1970">
        <v>15</v>
      </c>
      <c r="M1970">
        <v>4</v>
      </c>
      <c r="N1970">
        <v>3</v>
      </c>
      <c r="O1970">
        <v>11</v>
      </c>
      <c r="P1970">
        <v>5</v>
      </c>
      <c r="Q1970">
        <v>7</v>
      </c>
      <c r="R1970">
        <v>2</v>
      </c>
      <c r="S1970">
        <v>5</v>
      </c>
      <c r="T1970">
        <v>6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 t="s">
        <v>43</v>
      </c>
      <c r="AC1970" s="13">
        <f>SUM(Table13[[#This Row],[MntWines]:[MntGoldProds]])</f>
        <v>401</v>
      </c>
      <c r="AD1970" s="13">
        <f>AVERAGE(Table13[[#This Row],[MntWines]:[MntGoldProds]])</f>
        <v>66.833333333333329</v>
      </c>
      <c r="AG1970">
        <f>SUM(Table13[[#This Row],[NumDealsPurchases]:[NumStorePurchases]])</f>
        <v>19</v>
      </c>
      <c r="AH1970" s="14">
        <f>44232-Table13[[#This Row],[Dt_Customer]]</f>
        <v>2525</v>
      </c>
      <c r="AJ1970" s="13">
        <f>Table13[[#This Row],[NumDealsPurchases]]/Table13[[#This Row],[Total Number of Purchases]]*100</f>
        <v>26.315789473684209</v>
      </c>
      <c r="AK1970">
        <f>6-ROUNDUP(_xlfn.PERCENTRANK.INC(Table13[Recency],Table13[[#This Row],[Recency]])*5, 0)</f>
        <v>2</v>
      </c>
      <c r="AL1970" s="15">
        <f>ROUNDUP(_xlfn.PERCENTRANK.INC(Table13[Total Number of Purchases],Table13[[#This Row],[Total Number of Purchases]])*5,0)</f>
        <v>4</v>
      </c>
      <c r="AM1970" s="15">
        <f>ROUNDUP(_xlfn.PERCENTRANK.INC(Table13[Total Spend],Table13[[#This Row],[Total Spend]])*5,0)</f>
        <v>3</v>
      </c>
      <c r="AN1970" s="15" t="str">
        <f>Table13[[#This Row],[Recency Score]]&amp;Table13[[#This Row],[Frequency Score]]&amp;Table13[[#This Row],[Monetary Score]]</f>
        <v>243</v>
      </c>
      <c r="AO1970" s="15" t="str">
        <f>IF(AN1970="555","Champions",
IF(AND(LEFT(AN1970,1)="5", MID(AN1970,2,1)&gt;="3"),"Loyal Customers",
IF(MID(AN1970,2,1)="5","Frequent Buyers",
IF(RIGHT(AN1970,1)="5","Big Spenders",
IF(LEFT(AN1970,1)="4","Potential Loyalists",
IF(LEFT(AN1970,1)="3","Needs Attention",
IF(LEFT(AN1970,1)="2","About to Sleep",
IF(LEFT(AN1970,1)="1","Lost",
IF(LEFT(AN1970,1)&lt;="2","At Risk","Others")))))))))</f>
        <v>About to Sleep</v>
      </c>
    </row>
    <row r="1971" spans="1:41" x14ac:dyDescent="0.3">
      <c r="A1971">
        <v>5823</v>
      </c>
      <c r="B1971">
        <v>1970</v>
      </c>
      <c r="C1971" t="s">
        <v>37</v>
      </c>
      <c r="D1971" t="s">
        <v>31</v>
      </c>
      <c r="E1971">
        <v>32303</v>
      </c>
      <c r="F1971">
        <v>0</v>
      </c>
      <c r="G1971">
        <v>1</v>
      </c>
      <c r="H1971" s="1">
        <v>41706</v>
      </c>
      <c r="I1971">
        <v>63</v>
      </c>
      <c r="J1971">
        <v>35</v>
      </c>
      <c r="K1971">
        <v>0</v>
      </c>
      <c r="L1971">
        <v>2</v>
      </c>
      <c r="M1971">
        <v>0</v>
      </c>
      <c r="N1971">
        <v>0</v>
      </c>
      <c r="O1971">
        <v>2</v>
      </c>
      <c r="P1971">
        <v>2</v>
      </c>
      <c r="Q1971">
        <v>1</v>
      </c>
      <c r="R1971">
        <v>0</v>
      </c>
      <c r="S1971">
        <v>4</v>
      </c>
      <c r="T1971">
        <v>5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 t="s">
        <v>40</v>
      </c>
      <c r="AC1971" s="13">
        <f>SUM(Table13[[#This Row],[MntWines]:[MntGoldProds]])</f>
        <v>39</v>
      </c>
      <c r="AD1971" s="13">
        <f>AVERAGE(Table13[[#This Row],[MntWines]:[MntGoldProds]])</f>
        <v>6.5</v>
      </c>
      <c r="AG1971">
        <f>SUM(Table13[[#This Row],[NumDealsPurchases]:[NumStorePurchases]])</f>
        <v>7</v>
      </c>
      <c r="AH1971" s="14">
        <f>44232-Table13[[#This Row],[Dt_Customer]]</f>
        <v>2526</v>
      </c>
      <c r="AJ1971" s="13">
        <f>Table13[[#This Row],[NumDealsPurchases]]/Table13[[#This Row],[Total Number of Purchases]]*100</f>
        <v>28.571428571428569</v>
      </c>
      <c r="AK1971">
        <f>6-ROUNDUP(_xlfn.PERCENTRANK.INC(Table13[Recency],Table13[[#This Row],[Recency]])*5, 0)</f>
        <v>2</v>
      </c>
      <c r="AL1971" s="15">
        <f>ROUNDUP(_xlfn.PERCENTRANK.INC(Table13[Total Number of Purchases],Table13[[#This Row],[Total Number of Purchases]])*5,0)</f>
        <v>1</v>
      </c>
      <c r="AM1971" s="15">
        <f>ROUNDUP(_xlfn.PERCENTRANK.INC(Table13[Total Spend],Table13[[#This Row],[Total Spend]])*5,0)</f>
        <v>1</v>
      </c>
      <c r="AN1971" s="15" t="str">
        <f>Table13[[#This Row],[Recency Score]]&amp;Table13[[#This Row],[Frequency Score]]&amp;Table13[[#This Row],[Monetary Score]]</f>
        <v>211</v>
      </c>
      <c r="AO1971" s="15" t="str">
        <f>IF(AN1971="555","Champions",
IF(AND(LEFT(AN1971,1)="5", MID(AN1971,2,1)&gt;="3"),"Loyal Customers",
IF(MID(AN1971,2,1)="5","Frequent Buyers",
IF(RIGHT(AN1971,1)="5","Big Spenders",
IF(LEFT(AN1971,1)="4","Potential Loyalists",
IF(LEFT(AN1971,1)="3","Needs Attention",
IF(LEFT(AN1971,1)="2","About to Sleep",
IF(LEFT(AN1971,1)="1","Lost",
IF(LEFT(AN1971,1)&lt;="2","At Risk","Others")))))))))</f>
        <v>About to Sleep</v>
      </c>
    </row>
    <row r="1972" spans="1:41" x14ac:dyDescent="0.3">
      <c r="A1972">
        <v>1834</v>
      </c>
      <c r="B1972">
        <v>1978</v>
      </c>
      <c r="C1972" t="s">
        <v>41</v>
      </c>
      <c r="D1972" t="s">
        <v>31</v>
      </c>
      <c r="E1972">
        <v>35544</v>
      </c>
      <c r="F1972">
        <v>1</v>
      </c>
      <c r="G1972">
        <v>0</v>
      </c>
      <c r="H1972" s="1">
        <v>41706</v>
      </c>
      <c r="I1972">
        <v>77</v>
      </c>
      <c r="J1972">
        <v>30</v>
      </c>
      <c r="K1972">
        <v>5</v>
      </c>
      <c r="L1972">
        <v>23</v>
      </c>
      <c r="M1972">
        <v>4</v>
      </c>
      <c r="N1972">
        <v>1</v>
      </c>
      <c r="O1972">
        <v>4</v>
      </c>
      <c r="P1972">
        <v>1</v>
      </c>
      <c r="Q1972">
        <v>2</v>
      </c>
      <c r="R1972">
        <v>0</v>
      </c>
      <c r="S1972">
        <v>3</v>
      </c>
      <c r="T1972">
        <v>7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 t="s">
        <v>43</v>
      </c>
      <c r="AC1972" s="13">
        <f>SUM(Table13[[#This Row],[MntWines]:[MntGoldProds]])</f>
        <v>67</v>
      </c>
      <c r="AD1972" s="13">
        <f>AVERAGE(Table13[[#This Row],[MntWines]:[MntGoldProds]])</f>
        <v>11.166666666666666</v>
      </c>
      <c r="AG1972">
        <f>SUM(Table13[[#This Row],[NumDealsPurchases]:[NumStorePurchases]])</f>
        <v>6</v>
      </c>
      <c r="AH1972" s="14">
        <f>44232-Table13[[#This Row],[Dt_Customer]]</f>
        <v>2526</v>
      </c>
      <c r="AJ1972" s="13">
        <f>Table13[[#This Row],[NumDealsPurchases]]/Table13[[#This Row],[Total Number of Purchases]]*100</f>
        <v>16.666666666666664</v>
      </c>
      <c r="AK1972">
        <f>6-ROUNDUP(_xlfn.PERCENTRANK.INC(Table13[Recency],Table13[[#This Row],[Recency]])*5, 0)</f>
        <v>2</v>
      </c>
      <c r="AL1972" s="15">
        <f>ROUNDUP(_xlfn.PERCENTRANK.INC(Table13[Total Number of Purchases],Table13[[#This Row],[Total Number of Purchases]])*5,0)</f>
        <v>1</v>
      </c>
      <c r="AM1972" s="15">
        <f>ROUNDUP(_xlfn.PERCENTRANK.INC(Table13[Total Spend],Table13[[#This Row],[Total Spend]])*5,0)</f>
        <v>2</v>
      </c>
      <c r="AN1972" s="15" t="str">
        <f>Table13[[#This Row],[Recency Score]]&amp;Table13[[#This Row],[Frequency Score]]&amp;Table13[[#This Row],[Monetary Score]]</f>
        <v>212</v>
      </c>
      <c r="AO1972" s="15" t="str">
        <f>IF(AN1972="555","Champions",
IF(AND(LEFT(AN1972,1)="5", MID(AN1972,2,1)&gt;="3"),"Loyal Customers",
IF(MID(AN1972,2,1)="5","Frequent Buyers",
IF(RIGHT(AN1972,1)="5","Big Spenders",
IF(LEFT(AN1972,1)="4","Potential Loyalists",
IF(LEFT(AN1972,1)="3","Needs Attention",
IF(LEFT(AN1972,1)="2","About to Sleep",
IF(LEFT(AN1972,1)="1","Lost",
IF(LEFT(AN1972,1)&lt;="2","At Risk","Others")))))))))</f>
        <v>About to Sleep</v>
      </c>
    </row>
    <row r="1973" spans="1:41" x14ac:dyDescent="0.3">
      <c r="A1973">
        <v>902</v>
      </c>
      <c r="B1973">
        <v>1980</v>
      </c>
      <c r="C1973" t="s">
        <v>28</v>
      </c>
      <c r="D1973" t="s">
        <v>35</v>
      </c>
      <c r="E1973">
        <v>62994</v>
      </c>
      <c r="F1973">
        <v>1</v>
      </c>
      <c r="G1973">
        <v>0</v>
      </c>
      <c r="H1973" s="1">
        <v>41702</v>
      </c>
      <c r="I1973">
        <v>74</v>
      </c>
      <c r="J1973">
        <v>224</v>
      </c>
      <c r="K1973">
        <v>12</v>
      </c>
      <c r="L1973">
        <v>48</v>
      </c>
      <c r="M1973">
        <v>4</v>
      </c>
      <c r="N1973">
        <v>12</v>
      </c>
      <c r="O1973">
        <v>12</v>
      </c>
      <c r="P1973">
        <v>1</v>
      </c>
      <c r="Q1973">
        <v>6</v>
      </c>
      <c r="R1973">
        <v>2</v>
      </c>
      <c r="S1973">
        <v>4</v>
      </c>
      <c r="T1973">
        <v>6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 t="s">
        <v>32</v>
      </c>
      <c r="AC1973" s="13">
        <f>SUM(Table13[[#This Row],[MntWines]:[MntGoldProds]])</f>
        <v>312</v>
      </c>
      <c r="AD1973" s="13">
        <f>AVERAGE(Table13[[#This Row],[MntWines]:[MntGoldProds]])</f>
        <v>52</v>
      </c>
      <c r="AG1973">
        <f>SUM(Table13[[#This Row],[NumDealsPurchases]:[NumStorePurchases]])</f>
        <v>13</v>
      </c>
      <c r="AH1973" s="14">
        <f>44232-Table13[[#This Row],[Dt_Customer]]</f>
        <v>2530</v>
      </c>
      <c r="AJ1973" s="13">
        <f>Table13[[#This Row],[NumDealsPurchases]]/Table13[[#This Row],[Total Number of Purchases]]*100</f>
        <v>7.6923076923076925</v>
      </c>
      <c r="AK1973">
        <f>6-ROUNDUP(_xlfn.PERCENTRANK.INC(Table13[Recency],Table13[[#This Row],[Recency]])*5, 0)</f>
        <v>2</v>
      </c>
      <c r="AL1973" s="15">
        <f>ROUNDUP(_xlfn.PERCENTRANK.INC(Table13[Total Number of Purchases],Table13[[#This Row],[Total Number of Purchases]])*5,0)</f>
        <v>3</v>
      </c>
      <c r="AM1973" s="15">
        <f>ROUNDUP(_xlfn.PERCENTRANK.INC(Table13[Total Spend],Table13[[#This Row],[Total Spend]])*5,0)</f>
        <v>3</v>
      </c>
      <c r="AN1973" s="15" t="str">
        <f>Table13[[#This Row],[Recency Score]]&amp;Table13[[#This Row],[Frequency Score]]&amp;Table13[[#This Row],[Monetary Score]]</f>
        <v>233</v>
      </c>
      <c r="AO1973" s="15" t="str">
        <f>IF(AN1973="555","Champions",
IF(AND(LEFT(AN1973,1)="5", MID(AN1973,2,1)&gt;="3"),"Loyal Customers",
IF(MID(AN1973,2,1)="5","Frequent Buyers",
IF(RIGHT(AN1973,1)="5","Big Spenders",
IF(LEFT(AN1973,1)="4","Potential Loyalists",
IF(LEFT(AN1973,1)="3","Needs Attention",
IF(LEFT(AN1973,1)="2","About to Sleep",
IF(LEFT(AN1973,1)="1","Lost",
IF(LEFT(AN1973,1)&lt;="2","At Risk","Others")))))))))</f>
        <v>About to Sleep</v>
      </c>
    </row>
    <row r="1974" spans="1:41" x14ac:dyDescent="0.3">
      <c r="A1974">
        <v>8375</v>
      </c>
      <c r="B1974">
        <v>1968</v>
      </c>
      <c r="C1974" t="s">
        <v>37</v>
      </c>
      <c r="D1974" t="s">
        <v>33</v>
      </c>
      <c r="E1974">
        <v>55954</v>
      </c>
      <c r="F1974">
        <v>0</v>
      </c>
      <c r="G1974">
        <v>1</v>
      </c>
      <c r="H1974" s="1">
        <v>41701</v>
      </c>
      <c r="I1974">
        <v>63</v>
      </c>
      <c r="J1974">
        <v>447</v>
      </c>
      <c r="K1974">
        <v>0</v>
      </c>
      <c r="L1974">
        <v>28</v>
      </c>
      <c r="M1974">
        <v>0</v>
      </c>
      <c r="N1974">
        <v>0</v>
      </c>
      <c r="O1974">
        <v>43</v>
      </c>
      <c r="P1974">
        <v>3</v>
      </c>
      <c r="Q1974">
        <v>8</v>
      </c>
      <c r="R1974">
        <v>2</v>
      </c>
      <c r="S1974">
        <v>6</v>
      </c>
      <c r="T1974">
        <v>7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 t="s">
        <v>36</v>
      </c>
      <c r="AC1974" s="13">
        <f>SUM(Table13[[#This Row],[MntWines]:[MntGoldProds]])</f>
        <v>518</v>
      </c>
      <c r="AD1974" s="13">
        <f>AVERAGE(Table13[[#This Row],[MntWines]:[MntGoldProds]])</f>
        <v>86.333333333333329</v>
      </c>
      <c r="AG1974">
        <f>SUM(Table13[[#This Row],[NumDealsPurchases]:[NumStorePurchases]])</f>
        <v>19</v>
      </c>
      <c r="AH1974" s="14">
        <f>44232-Table13[[#This Row],[Dt_Customer]]</f>
        <v>2531</v>
      </c>
      <c r="AJ1974" s="13">
        <f>Table13[[#This Row],[NumDealsPurchases]]/Table13[[#This Row],[Total Number of Purchases]]*100</f>
        <v>15.789473684210526</v>
      </c>
      <c r="AK1974">
        <f>6-ROUNDUP(_xlfn.PERCENTRANK.INC(Table13[Recency],Table13[[#This Row],[Recency]])*5, 0)</f>
        <v>2</v>
      </c>
      <c r="AL1974" s="15">
        <f>ROUNDUP(_xlfn.PERCENTRANK.INC(Table13[Total Number of Purchases],Table13[[#This Row],[Total Number of Purchases]])*5,0)</f>
        <v>4</v>
      </c>
      <c r="AM1974" s="15">
        <f>ROUNDUP(_xlfn.PERCENTRANK.INC(Table13[Total Spend],Table13[[#This Row],[Total Spend]])*5,0)</f>
        <v>3</v>
      </c>
      <c r="AN1974" s="15" t="str">
        <f>Table13[[#This Row],[Recency Score]]&amp;Table13[[#This Row],[Frequency Score]]&amp;Table13[[#This Row],[Monetary Score]]</f>
        <v>243</v>
      </c>
      <c r="AO1974" s="15" t="str">
        <f>IF(AN1974="555","Champions",
IF(AND(LEFT(AN1974,1)="5", MID(AN1974,2,1)&gt;="3"),"Loyal Customers",
IF(MID(AN1974,2,1)="5","Frequent Buyers",
IF(RIGHT(AN1974,1)="5","Big Spenders",
IF(LEFT(AN1974,1)="4","Potential Loyalists",
IF(LEFT(AN1974,1)="3","Needs Attention",
IF(LEFT(AN1974,1)="2","About to Sleep",
IF(LEFT(AN1974,1)="1","Lost",
IF(LEFT(AN1974,1)&lt;="2","At Risk","Others")))))))))</f>
        <v>About to Sleep</v>
      </c>
    </row>
    <row r="1975" spans="1:41" x14ac:dyDescent="0.3">
      <c r="A1975">
        <v>11092</v>
      </c>
      <c r="B1975">
        <v>1961</v>
      </c>
      <c r="C1975" t="s">
        <v>28</v>
      </c>
      <c r="D1975" t="s">
        <v>33</v>
      </c>
      <c r="E1975">
        <v>27116</v>
      </c>
      <c r="F1975">
        <v>1</v>
      </c>
      <c r="G1975">
        <v>1</v>
      </c>
      <c r="H1975" s="1">
        <v>41700</v>
      </c>
      <c r="I1975">
        <v>78</v>
      </c>
      <c r="J1975">
        <v>12</v>
      </c>
      <c r="K1975">
        <v>1</v>
      </c>
      <c r="L1975">
        <v>21</v>
      </c>
      <c r="M1975">
        <v>2</v>
      </c>
      <c r="N1975">
        <v>2</v>
      </c>
      <c r="O1975">
        <v>3</v>
      </c>
      <c r="P1975">
        <v>2</v>
      </c>
      <c r="Q1975">
        <v>2</v>
      </c>
      <c r="R1975">
        <v>0</v>
      </c>
      <c r="S1975">
        <v>3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 t="s">
        <v>43</v>
      </c>
      <c r="AC1975" s="13">
        <f>SUM(Table13[[#This Row],[MntWines]:[MntGoldProds]])</f>
        <v>41</v>
      </c>
      <c r="AD1975" s="13">
        <f>AVERAGE(Table13[[#This Row],[MntWines]:[MntGoldProds]])</f>
        <v>6.833333333333333</v>
      </c>
      <c r="AG1975">
        <f>SUM(Table13[[#This Row],[NumDealsPurchases]:[NumStorePurchases]])</f>
        <v>7</v>
      </c>
      <c r="AH1975" s="14">
        <f>44232-Table13[[#This Row],[Dt_Customer]]</f>
        <v>2532</v>
      </c>
      <c r="AJ1975" s="13">
        <f>Table13[[#This Row],[NumDealsPurchases]]/Table13[[#This Row],[Total Number of Purchases]]*100</f>
        <v>28.571428571428569</v>
      </c>
      <c r="AK1975">
        <f>6-ROUNDUP(_xlfn.PERCENTRANK.INC(Table13[Recency],Table13[[#This Row],[Recency]])*5, 0)</f>
        <v>2</v>
      </c>
      <c r="AL1975" s="15">
        <f>ROUNDUP(_xlfn.PERCENTRANK.INC(Table13[Total Number of Purchases],Table13[[#This Row],[Total Number of Purchases]])*5,0)</f>
        <v>1</v>
      </c>
      <c r="AM1975" s="15">
        <f>ROUNDUP(_xlfn.PERCENTRANK.INC(Table13[Total Spend],Table13[[#This Row],[Total Spend]])*5,0)</f>
        <v>1</v>
      </c>
      <c r="AN1975" s="15" t="str">
        <f>Table13[[#This Row],[Recency Score]]&amp;Table13[[#This Row],[Frequency Score]]&amp;Table13[[#This Row],[Monetary Score]]</f>
        <v>211</v>
      </c>
      <c r="AO1975" s="15" t="str">
        <f>IF(AN1975="555","Champions",
IF(AND(LEFT(AN1975,1)="5", MID(AN1975,2,1)&gt;="3"),"Loyal Customers",
IF(MID(AN1975,2,1)="5","Frequent Buyers",
IF(RIGHT(AN1975,1)="5","Big Spenders",
IF(LEFT(AN1975,1)="4","Potential Loyalists",
IF(LEFT(AN1975,1)="3","Needs Attention",
IF(LEFT(AN1975,1)="2","About to Sleep",
IF(LEFT(AN1975,1)="1","Lost",
IF(LEFT(AN1975,1)&lt;="2","At Risk","Others")))))))))</f>
        <v>About to Sleep</v>
      </c>
    </row>
    <row r="1976" spans="1:41" x14ac:dyDescent="0.3">
      <c r="A1976">
        <v>3286</v>
      </c>
      <c r="B1976">
        <v>1967</v>
      </c>
      <c r="C1976" t="s">
        <v>37</v>
      </c>
      <c r="D1976" t="s">
        <v>29</v>
      </c>
      <c r="E1976">
        <v>26642</v>
      </c>
      <c r="F1976">
        <v>1</v>
      </c>
      <c r="G1976">
        <v>0</v>
      </c>
      <c r="H1976" s="1">
        <v>41699</v>
      </c>
      <c r="I1976">
        <v>71</v>
      </c>
      <c r="J1976">
        <v>13</v>
      </c>
      <c r="K1976">
        <v>2</v>
      </c>
      <c r="L1976">
        <v>15</v>
      </c>
      <c r="M1976">
        <v>2</v>
      </c>
      <c r="N1976">
        <v>2</v>
      </c>
      <c r="O1976">
        <v>8</v>
      </c>
      <c r="P1976">
        <v>2</v>
      </c>
      <c r="Q1976">
        <v>2</v>
      </c>
      <c r="R1976">
        <v>0</v>
      </c>
      <c r="S1976">
        <v>3</v>
      </c>
      <c r="T1976">
        <v>6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 t="s">
        <v>30</v>
      </c>
      <c r="AC1976" s="13">
        <f>SUM(Table13[[#This Row],[MntWines]:[MntGoldProds]])</f>
        <v>42</v>
      </c>
      <c r="AD1976" s="13">
        <f>AVERAGE(Table13[[#This Row],[MntWines]:[MntGoldProds]])</f>
        <v>7</v>
      </c>
      <c r="AG1976">
        <f>SUM(Table13[[#This Row],[NumDealsPurchases]:[NumStorePurchases]])</f>
        <v>7</v>
      </c>
      <c r="AH1976" s="14">
        <f>44232-Table13[[#This Row],[Dt_Customer]]</f>
        <v>2533</v>
      </c>
      <c r="AJ1976" s="13">
        <f>Table13[[#This Row],[NumDealsPurchases]]/Table13[[#This Row],[Total Number of Purchases]]*100</f>
        <v>28.571428571428569</v>
      </c>
      <c r="AK1976">
        <f>6-ROUNDUP(_xlfn.PERCENTRANK.INC(Table13[Recency],Table13[[#This Row],[Recency]])*5, 0)</f>
        <v>2</v>
      </c>
      <c r="AL1976" s="15">
        <f>ROUNDUP(_xlfn.PERCENTRANK.INC(Table13[Total Number of Purchases],Table13[[#This Row],[Total Number of Purchases]])*5,0)</f>
        <v>1</v>
      </c>
      <c r="AM1976" s="15">
        <f>ROUNDUP(_xlfn.PERCENTRANK.INC(Table13[Total Spend],Table13[[#This Row],[Total Spend]])*5,0)</f>
        <v>1</v>
      </c>
      <c r="AN1976" s="15" t="str">
        <f>Table13[[#This Row],[Recency Score]]&amp;Table13[[#This Row],[Frequency Score]]&amp;Table13[[#This Row],[Monetary Score]]</f>
        <v>211</v>
      </c>
      <c r="AO1976" s="15" t="str">
        <f>IF(AN1976="555","Champions",
IF(AND(LEFT(AN1976,1)="5", MID(AN1976,2,1)&gt;="3"),"Loyal Customers",
IF(MID(AN1976,2,1)="5","Frequent Buyers",
IF(RIGHT(AN1976,1)="5","Big Spenders",
IF(LEFT(AN1976,1)="4","Potential Loyalists",
IF(LEFT(AN1976,1)="3","Needs Attention",
IF(LEFT(AN1976,1)="2","About to Sleep",
IF(LEFT(AN1976,1)="1","Lost",
IF(LEFT(AN1976,1)&lt;="2","At Risk","Others")))))))))</f>
        <v>About to Sleep</v>
      </c>
    </row>
    <row r="1977" spans="1:41" x14ac:dyDescent="0.3">
      <c r="A1977">
        <v>1672</v>
      </c>
      <c r="B1977">
        <v>1974</v>
      </c>
      <c r="C1977" t="s">
        <v>37</v>
      </c>
      <c r="D1977" t="s">
        <v>35</v>
      </c>
      <c r="E1977">
        <v>65640</v>
      </c>
      <c r="F1977">
        <v>0</v>
      </c>
      <c r="G1977">
        <v>1</v>
      </c>
      <c r="H1977" s="1">
        <v>41699</v>
      </c>
      <c r="I1977">
        <v>74</v>
      </c>
      <c r="J1977">
        <v>204</v>
      </c>
      <c r="K1977">
        <v>7</v>
      </c>
      <c r="L1977">
        <v>149</v>
      </c>
      <c r="M1977">
        <v>20</v>
      </c>
      <c r="N1977">
        <v>15</v>
      </c>
      <c r="O1977">
        <v>66</v>
      </c>
      <c r="P1977">
        <v>1</v>
      </c>
      <c r="Q1977">
        <v>5</v>
      </c>
      <c r="R1977">
        <v>1</v>
      </c>
      <c r="S1977">
        <v>8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 t="s">
        <v>43</v>
      </c>
      <c r="AC1977" s="13">
        <f>SUM(Table13[[#This Row],[MntWines]:[MntGoldProds]])</f>
        <v>461</v>
      </c>
      <c r="AD1977" s="13">
        <f>AVERAGE(Table13[[#This Row],[MntWines]:[MntGoldProds]])</f>
        <v>76.833333333333329</v>
      </c>
      <c r="AG1977">
        <f>SUM(Table13[[#This Row],[NumDealsPurchases]:[NumStorePurchases]])</f>
        <v>15</v>
      </c>
      <c r="AH1977" s="14">
        <f>44232-Table13[[#This Row],[Dt_Customer]]</f>
        <v>2533</v>
      </c>
      <c r="AJ1977" s="13">
        <f>Table13[[#This Row],[NumDealsPurchases]]/Table13[[#This Row],[Total Number of Purchases]]*100</f>
        <v>6.666666666666667</v>
      </c>
      <c r="AK1977">
        <f>6-ROUNDUP(_xlfn.PERCENTRANK.INC(Table13[Recency],Table13[[#This Row],[Recency]])*5, 0)</f>
        <v>2</v>
      </c>
      <c r="AL1977" s="15">
        <f>ROUNDUP(_xlfn.PERCENTRANK.INC(Table13[Total Number of Purchases],Table13[[#This Row],[Total Number of Purchases]])*5,0)</f>
        <v>3</v>
      </c>
      <c r="AM1977" s="15">
        <f>ROUNDUP(_xlfn.PERCENTRANK.INC(Table13[Total Spend],Table13[[#This Row],[Total Spend]])*5,0)</f>
        <v>3</v>
      </c>
      <c r="AN1977" s="15" t="str">
        <f>Table13[[#This Row],[Recency Score]]&amp;Table13[[#This Row],[Frequency Score]]&amp;Table13[[#This Row],[Monetary Score]]</f>
        <v>233</v>
      </c>
      <c r="AO1977" s="15" t="str">
        <f>IF(AN1977="555","Champions",
IF(AND(LEFT(AN1977,1)="5", MID(AN1977,2,1)&gt;="3"),"Loyal Customers",
IF(MID(AN1977,2,1)="5","Frequent Buyers",
IF(RIGHT(AN1977,1)="5","Big Spenders",
IF(LEFT(AN1977,1)="4","Potential Loyalists",
IF(LEFT(AN1977,1)="3","Needs Attention",
IF(LEFT(AN1977,1)="2","About to Sleep",
IF(LEFT(AN1977,1)="1","Lost",
IF(LEFT(AN1977,1)&lt;="2","At Risk","Others")))))))))</f>
        <v>About to Sleep</v>
      </c>
    </row>
    <row r="1978" spans="1:41" x14ac:dyDescent="0.3">
      <c r="A1978">
        <v>2948</v>
      </c>
      <c r="B1978">
        <v>1954</v>
      </c>
      <c r="C1978" t="s">
        <v>41</v>
      </c>
      <c r="D1978" t="s">
        <v>29</v>
      </c>
      <c r="E1978">
        <v>62637</v>
      </c>
      <c r="F1978">
        <v>0</v>
      </c>
      <c r="G1978">
        <v>1</v>
      </c>
      <c r="H1978" s="1">
        <v>41699</v>
      </c>
      <c r="I1978">
        <v>76</v>
      </c>
      <c r="J1978">
        <v>104</v>
      </c>
      <c r="K1978">
        <v>12</v>
      </c>
      <c r="L1978">
        <v>48</v>
      </c>
      <c r="M1978">
        <v>4</v>
      </c>
      <c r="N1978">
        <v>12</v>
      </c>
      <c r="O1978">
        <v>5</v>
      </c>
      <c r="P1978">
        <v>1</v>
      </c>
      <c r="Q1978">
        <v>2</v>
      </c>
      <c r="R1978">
        <v>2</v>
      </c>
      <c r="S1978">
        <v>5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 t="s">
        <v>32</v>
      </c>
      <c r="AC1978" s="13">
        <f>SUM(Table13[[#This Row],[MntWines]:[MntGoldProds]])</f>
        <v>185</v>
      </c>
      <c r="AD1978" s="13">
        <f>AVERAGE(Table13[[#This Row],[MntWines]:[MntGoldProds]])</f>
        <v>30.833333333333332</v>
      </c>
      <c r="AG1978">
        <f>SUM(Table13[[#This Row],[NumDealsPurchases]:[NumStorePurchases]])</f>
        <v>10</v>
      </c>
      <c r="AH1978" s="14">
        <f>44232-Table13[[#This Row],[Dt_Customer]]</f>
        <v>2533</v>
      </c>
      <c r="AJ1978" s="13">
        <f>Table13[[#This Row],[NumDealsPurchases]]/Table13[[#This Row],[Total Number of Purchases]]*100</f>
        <v>10</v>
      </c>
      <c r="AK1978">
        <f>6-ROUNDUP(_xlfn.PERCENTRANK.INC(Table13[Recency],Table13[[#This Row],[Recency]])*5, 0)</f>
        <v>2</v>
      </c>
      <c r="AL1978" s="15">
        <f>ROUNDUP(_xlfn.PERCENTRANK.INC(Table13[Total Number of Purchases],Table13[[#This Row],[Total Number of Purchases]])*5,0)</f>
        <v>2</v>
      </c>
      <c r="AM1978" s="15">
        <f>ROUNDUP(_xlfn.PERCENTRANK.INC(Table13[Total Spend],Table13[[#This Row],[Total Spend]])*5,0)</f>
        <v>2</v>
      </c>
      <c r="AN1978" s="15" t="str">
        <f>Table13[[#This Row],[Recency Score]]&amp;Table13[[#This Row],[Frequency Score]]&amp;Table13[[#This Row],[Monetary Score]]</f>
        <v>222</v>
      </c>
      <c r="AO1978" s="15" t="str">
        <f>IF(AN1978="555","Champions",
IF(AND(LEFT(AN1978,1)="5", MID(AN1978,2,1)&gt;="3"),"Loyal Customers",
IF(MID(AN1978,2,1)="5","Frequent Buyers",
IF(RIGHT(AN1978,1)="5","Big Spenders",
IF(LEFT(AN1978,1)="4","Potential Loyalists",
IF(LEFT(AN1978,1)="3","Needs Attention",
IF(LEFT(AN1978,1)="2","About to Sleep",
IF(LEFT(AN1978,1)="1","Lost",
IF(LEFT(AN1978,1)&lt;="2","At Risk","Others")))))))))</f>
        <v>About to Sleep</v>
      </c>
    </row>
    <row r="1979" spans="1:41" x14ac:dyDescent="0.3">
      <c r="A1979">
        <v>5283</v>
      </c>
      <c r="B1979">
        <v>1976</v>
      </c>
      <c r="C1979" t="s">
        <v>37</v>
      </c>
      <c r="D1979" t="s">
        <v>31</v>
      </c>
      <c r="E1979">
        <v>42473</v>
      </c>
      <c r="F1979">
        <v>1</v>
      </c>
      <c r="G1979">
        <v>1</v>
      </c>
      <c r="H1979" s="1">
        <v>41687</v>
      </c>
      <c r="I1979">
        <v>72</v>
      </c>
      <c r="J1979">
        <v>93</v>
      </c>
      <c r="K1979">
        <v>1</v>
      </c>
      <c r="L1979">
        <v>21</v>
      </c>
      <c r="M1979">
        <v>0</v>
      </c>
      <c r="N1979">
        <v>4</v>
      </c>
      <c r="O1979">
        <v>25</v>
      </c>
      <c r="P1979">
        <v>3</v>
      </c>
      <c r="Q1979">
        <v>2</v>
      </c>
      <c r="R1979">
        <v>1</v>
      </c>
      <c r="S1979">
        <v>4</v>
      </c>
      <c r="T1979">
        <v>5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 t="s">
        <v>30</v>
      </c>
      <c r="AC1979" s="13">
        <f>SUM(Table13[[#This Row],[MntWines]:[MntGoldProds]])</f>
        <v>144</v>
      </c>
      <c r="AD1979" s="13">
        <f>AVERAGE(Table13[[#This Row],[MntWines]:[MntGoldProds]])</f>
        <v>24</v>
      </c>
      <c r="AG1979">
        <f>SUM(Table13[[#This Row],[NumDealsPurchases]:[NumStorePurchases]])</f>
        <v>10</v>
      </c>
      <c r="AH1979" s="14">
        <f>44232-Table13[[#This Row],[Dt_Customer]]</f>
        <v>2545</v>
      </c>
      <c r="AJ1979" s="13">
        <f>Table13[[#This Row],[NumDealsPurchases]]/Table13[[#This Row],[Total Number of Purchases]]*100</f>
        <v>30</v>
      </c>
      <c r="AK1979">
        <f>6-ROUNDUP(_xlfn.PERCENTRANK.INC(Table13[Recency],Table13[[#This Row],[Recency]])*5, 0)</f>
        <v>2</v>
      </c>
      <c r="AL1979" s="15">
        <f>ROUNDUP(_xlfn.PERCENTRANK.INC(Table13[Total Number of Purchases],Table13[[#This Row],[Total Number of Purchases]])*5,0)</f>
        <v>2</v>
      </c>
      <c r="AM1979" s="15">
        <f>ROUNDUP(_xlfn.PERCENTRANK.INC(Table13[Total Spend],Table13[[#This Row],[Total Spend]])*5,0)</f>
        <v>2</v>
      </c>
      <c r="AN1979" s="15" t="str">
        <f>Table13[[#This Row],[Recency Score]]&amp;Table13[[#This Row],[Frequency Score]]&amp;Table13[[#This Row],[Monetary Score]]</f>
        <v>222</v>
      </c>
      <c r="AO1979" s="15" t="str">
        <f>IF(AN1979="555","Champions",
IF(AND(LEFT(AN1979,1)="5", MID(AN1979,2,1)&gt;="3"),"Loyal Customers",
IF(MID(AN1979,2,1)="5","Frequent Buyers",
IF(RIGHT(AN1979,1)="5","Big Spenders",
IF(LEFT(AN1979,1)="4","Potential Loyalists",
IF(LEFT(AN1979,1)="3","Needs Attention",
IF(LEFT(AN1979,1)="2","About to Sleep",
IF(LEFT(AN1979,1)="1","Lost",
IF(LEFT(AN1979,1)&lt;="2","At Risk","Others")))))))))</f>
        <v>About to Sleep</v>
      </c>
    </row>
    <row r="1980" spans="1:41" x14ac:dyDescent="0.3">
      <c r="A1980">
        <v>3726</v>
      </c>
      <c r="B1980">
        <v>1986</v>
      </c>
      <c r="C1980" t="s">
        <v>37</v>
      </c>
      <c r="D1980" t="s">
        <v>35</v>
      </c>
      <c r="E1980">
        <v>34320</v>
      </c>
      <c r="F1980">
        <v>1</v>
      </c>
      <c r="G1980">
        <v>0</v>
      </c>
      <c r="H1980" s="1">
        <v>41686</v>
      </c>
      <c r="I1980">
        <v>66</v>
      </c>
      <c r="J1980">
        <v>4</v>
      </c>
      <c r="K1980">
        <v>1</v>
      </c>
      <c r="L1980">
        <v>9</v>
      </c>
      <c r="M1980">
        <v>3</v>
      </c>
      <c r="N1980">
        <v>0</v>
      </c>
      <c r="O1980">
        <v>0</v>
      </c>
      <c r="P1980">
        <v>1</v>
      </c>
      <c r="Q1980">
        <v>1</v>
      </c>
      <c r="R1980">
        <v>0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 t="s">
        <v>43</v>
      </c>
      <c r="AC1980" s="13">
        <f>SUM(Table13[[#This Row],[MntWines]:[MntGoldProds]])</f>
        <v>17</v>
      </c>
      <c r="AD1980" s="13">
        <f>AVERAGE(Table13[[#This Row],[MntWines]:[MntGoldProds]])</f>
        <v>2.8333333333333335</v>
      </c>
      <c r="AG1980">
        <f>SUM(Table13[[#This Row],[NumDealsPurchases]:[NumStorePurchases]])</f>
        <v>4</v>
      </c>
      <c r="AH1980" s="14">
        <f>44232-Table13[[#This Row],[Dt_Customer]]</f>
        <v>2546</v>
      </c>
      <c r="AJ1980" s="13">
        <f>Table13[[#This Row],[NumDealsPurchases]]/Table13[[#This Row],[Total Number of Purchases]]*100</f>
        <v>25</v>
      </c>
      <c r="AK1980">
        <f>6-ROUNDUP(_xlfn.PERCENTRANK.INC(Table13[Recency],Table13[[#This Row],[Recency]])*5, 0)</f>
        <v>2</v>
      </c>
      <c r="AL1980" s="15">
        <f>ROUNDUP(_xlfn.PERCENTRANK.INC(Table13[Total Number of Purchases],Table13[[#This Row],[Total Number of Purchases]])*5,0)</f>
        <v>1</v>
      </c>
      <c r="AM1980" s="15">
        <f>ROUNDUP(_xlfn.PERCENTRANK.INC(Table13[Total Spend],Table13[[#This Row],[Total Spend]])*5,0)</f>
        <v>1</v>
      </c>
      <c r="AN1980" s="15" t="str">
        <f>Table13[[#This Row],[Recency Score]]&amp;Table13[[#This Row],[Frequency Score]]&amp;Table13[[#This Row],[Monetary Score]]</f>
        <v>211</v>
      </c>
      <c r="AO1980" s="15" t="str">
        <f>IF(AN1980="555","Champions",
IF(AND(LEFT(AN1980,1)="5", MID(AN1980,2,1)&gt;="3"),"Loyal Customers",
IF(MID(AN1980,2,1)="5","Frequent Buyers",
IF(RIGHT(AN1980,1)="5","Big Spenders",
IF(LEFT(AN1980,1)="4","Potential Loyalists",
IF(LEFT(AN1980,1)="3","Needs Attention",
IF(LEFT(AN1980,1)="2","About to Sleep",
IF(LEFT(AN1980,1)="1","Lost",
IF(LEFT(AN1980,1)&lt;="2","At Risk","Others")))))))))</f>
        <v>About to Sleep</v>
      </c>
    </row>
    <row r="1981" spans="1:41" x14ac:dyDescent="0.3">
      <c r="A1981">
        <v>538</v>
      </c>
      <c r="B1981">
        <v>1989</v>
      </c>
      <c r="C1981" t="s">
        <v>28</v>
      </c>
      <c r="D1981" t="s">
        <v>31</v>
      </c>
      <c r="E1981">
        <v>46107</v>
      </c>
      <c r="F1981">
        <v>1</v>
      </c>
      <c r="G1981">
        <v>0</v>
      </c>
      <c r="H1981" s="1">
        <v>41680</v>
      </c>
      <c r="I1981">
        <v>78</v>
      </c>
      <c r="J1981">
        <v>31</v>
      </c>
      <c r="K1981">
        <v>9</v>
      </c>
      <c r="L1981">
        <v>27</v>
      </c>
      <c r="M1981">
        <v>16</v>
      </c>
      <c r="N1981">
        <v>9</v>
      </c>
      <c r="O1981">
        <v>33</v>
      </c>
      <c r="P1981">
        <v>1</v>
      </c>
      <c r="Q1981">
        <v>1</v>
      </c>
      <c r="R1981">
        <v>1</v>
      </c>
      <c r="S1981">
        <v>4</v>
      </c>
      <c r="T1981">
        <v>3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 t="s">
        <v>43</v>
      </c>
      <c r="AC1981" s="13">
        <f>SUM(Table13[[#This Row],[MntWines]:[MntGoldProds]])</f>
        <v>125</v>
      </c>
      <c r="AD1981" s="13">
        <f>AVERAGE(Table13[[#This Row],[MntWines]:[MntGoldProds]])</f>
        <v>20.833333333333332</v>
      </c>
      <c r="AG1981">
        <f>SUM(Table13[[#This Row],[NumDealsPurchases]:[NumStorePurchases]])</f>
        <v>7</v>
      </c>
      <c r="AH1981" s="14">
        <f>44232-Table13[[#This Row],[Dt_Customer]]</f>
        <v>2552</v>
      </c>
      <c r="AJ1981" s="13">
        <f>Table13[[#This Row],[NumDealsPurchases]]/Table13[[#This Row],[Total Number of Purchases]]*100</f>
        <v>14.285714285714285</v>
      </c>
      <c r="AK1981">
        <f>6-ROUNDUP(_xlfn.PERCENTRANK.INC(Table13[Recency],Table13[[#This Row],[Recency]])*5, 0)</f>
        <v>2</v>
      </c>
      <c r="AL1981" s="15">
        <f>ROUNDUP(_xlfn.PERCENTRANK.INC(Table13[Total Number of Purchases],Table13[[#This Row],[Total Number of Purchases]])*5,0)</f>
        <v>1</v>
      </c>
      <c r="AM1981" s="15">
        <f>ROUNDUP(_xlfn.PERCENTRANK.INC(Table13[Total Spend],Table13[[#This Row],[Total Spend]])*5,0)</f>
        <v>2</v>
      </c>
      <c r="AN1981" s="15" t="str">
        <f>Table13[[#This Row],[Recency Score]]&amp;Table13[[#This Row],[Frequency Score]]&amp;Table13[[#This Row],[Monetary Score]]</f>
        <v>212</v>
      </c>
      <c r="AO1981" s="15" t="str">
        <f>IF(AN1981="555","Champions",
IF(AND(LEFT(AN1981,1)="5", MID(AN1981,2,1)&gt;="3"),"Loyal Customers",
IF(MID(AN1981,2,1)="5","Frequent Buyers",
IF(RIGHT(AN1981,1)="5","Big Spenders",
IF(LEFT(AN1981,1)="4","Potential Loyalists",
IF(LEFT(AN1981,1)="3","Needs Attention",
IF(LEFT(AN1981,1)="2","About to Sleep",
IF(LEFT(AN1981,1)="1","Lost",
IF(LEFT(AN1981,1)&lt;="2","At Risk","Others")))))))))</f>
        <v>About to Sleep</v>
      </c>
    </row>
    <row r="1982" spans="1:41" x14ac:dyDescent="0.3">
      <c r="A1982">
        <v>10022</v>
      </c>
      <c r="B1982">
        <v>1973</v>
      </c>
      <c r="C1982" t="s">
        <v>37</v>
      </c>
      <c r="D1982" t="s">
        <v>31</v>
      </c>
      <c r="E1982">
        <v>54466</v>
      </c>
      <c r="F1982">
        <v>1</v>
      </c>
      <c r="G1982">
        <v>1</v>
      </c>
      <c r="H1982" s="1">
        <v>41679</v>
      </c>
      <c r="I1982">
        <v>78</v>
      </c>
      <c r="J1982">
        <v>12</v>
      </c>
      <c r="K1982">
        <v>0</v>
      </c>
      <c r="L1982">
        <v>4</v>
      </c>
      <c r="M1982">
        <v>0</v>
      </c>
      <c r="N1982">
        <v>0</v>
      </c>
      <c r="O1982">
        <v>0</v>
      </c>
      <c r="P1982">
        <v>1</v>
      </c>
      <c r="Q1982">
        <v>1</v>
      </c>
      <c r="R1982">
        <v>0</v>
      </c>
      <c r="S1982">
        <v>2</v>
      </c>
      <c r="T1982">
        <v>5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 t="s">
        <v>30</v>
      </c>
      <c r="AC1982" s="13">
        <f>SUM(Table13[[#This Row],[MntWines]:[MntGoldProds]])</f>
        <v>16</v>
      </c>
      <c r="AD1982" s="13">
        <f>AVERAGE(Table13[[#This Row],[MntWines]:[MntGoldProds]])</f>
        <v>2.6666666666666665</v>
      </c>
      <c r="AG1982">
        <f>SUM(Table13[[#This Row],[NumDealsPurchases]:[NumStorePurchases]])</f>
        <v>4</v>
      </c>
      <c r="AH1982" s="14">
        <f>44232-Table13[[#This Row],[Dt_Customer]]</f>
        <v>2553</v>
      </c>
      <c r="AJ1982" s="13">
        <f>Table13[[#This Row],[NumDealsPurchases]]/Table13[[#This Row],[Total Number of Purchases]]*100</f>
        <v>25</v>
      </c>
      <c r="AK1982">
        <f>6-ROUNDUP(_xlfn.PERCENTRANK.INC(Table13[Recency],Table13[[#This Row],[Recency]])*5, 0)</f>
        <v>2</v>
      </c>
      <c r="AL1982" s="15">
        <f>ROUNDUP(_xlfn.PERCENTRANK.INC(Table13[Total Number of Purchases],Table13[[#This Row],[Total Number of Purchases]])*5,0)</f>
        <v>1</v>
      </c>
      <c r="AM1982" s="15">
        <f>ROUNDUP(_xlfn.PERCENTRANK.INC(Table13[Total Spend],Table13[[#This Row],[Total Spend]])*5,0)</f>
        <v>1</v>
      </c>
      <c r="AN1982" s="15" t="str">
        <f>Table13[[#This Row],[Recency Score]]&amp;Table13[[#This Row],[Frequency Score]]&amp;Table13[[#This Row],[Monetary Score]]</f>
        <v>211</v>
      </c>
      <c r="AO1982" s="15" t="str">
        <f>IF(AN1982="555","Champions",
IF(AND(LEFT(AN1982,1)="5", MID(AN1982,2,1)&gt;="3"),"Loyal Customers",
IF(MID(AN1982,2,1)="5","Frequent Buyers",
IF(RIGHT(AN1982,1)="5","Big Spenders",
IF(LEFT(AN1982,1)="4","Potential Loyalists",
IF(LEFT(AN1982,1)="3","Needs Attention",
IF(LEFT(AN1982,1)="2","About to Sleep",
IF(LEFT(AN1982,1)="1","Lost",
IF(LEFT(AN1982,1)&lt;="2","At Risk","Others")))))))))</f>
        <v>About to Sleep</v>
      </c>
    </row>
    <row r="1983" spans="1:41" x14ac:dyDescent="0.3">
      <c r="A1983">
        <v>2589</v>
      </c>
      <c r="B1983">
        <v>1972</v>
      </c>
      <c r="C1983" t="s">
        <v>28</v>
      </c>
      <c r="D1983" t="s">
        <v>29</v>
      </c>
      <c r="E1983">
        <v>26759</v>
      </c>
      <c r="F1983">
        <v>1</v>
      </c>
      <c r="G1983">
        <v>0</v>
      </c>
      <c r="H1983" s="1">
        <v>41677</v>
      </c>
      <c r="I1983">
        <v>65</v>
      </c>
      <c r="J1983">
        <v>25</v>
      </c>
      <c r="K1983">
        <v>3</v>
      </c>
      <c r="L1983">
        <v>16</v>
      </c>
      <c r="M1983">
        <v>8</v>
      </c>
      <c r="N1983">
        <v>5</v>
      </c>
      <c r="O1983">
        <v>2</v>
      </c>
      <c r="P1983">
        <v>2</v>
      </c>
      <c r="Q1983">
        <v>2</v>
      </c>
      <c r="R1983">
        <v>1</v>
      </c>
      <c r="S1983">
        <v>3</v>
      </c>
      <c r="T1983">
        <v>6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 t="s">
        <v>36</v>
      </c>
      <c r="AC1983" s="13">
        <f>SUM(Table13[[#This Row],[MntWines]:[MntGoldProds]])</f>
        <v>59</v>
      </c>
      <c r="AD1983" s="13">
        <f>AVERAGE(Table13[[#This Row],[MntWines]:[MntGoldProds]])</f>
        <v>9.8333333333333339</v>
      </c>
      <c r="AG1983">
        <f>SUM(Table13[[#This Row],[NumDealsPurchases]:[NumStorePurchases]])</f>
        <v>8</v>
      </c>
      <c r="AH1983" s="14">
        <f>44232-Table13[[#This Row],[Dt_Customer]]</f>
        <v>2555</v>
      </c>
      <c r="AJ1983" s="13">
        <f>Table13[[#This Row],[NumDealsPurchases]]/Table13[[#This Row],[Total Number of Purchases]]*100</f>
        <v>25</v>
      </c>
      <c r="AK1983">
        <f>6-ROUNDUP(_xlfn.PERCENTRANK.INC(Table13[Recency],Table13[[#This Row],[Recency]])*5, 0)</f>
        <v>2</v>
      </c>
      <c r="AL1983" s="15">
        <f>ROUNDUP(_xlfn.PERCENTRANK.INC(Table13[Total Number of Purchases],Table13[[#This Row],[Total Number of Purchases]])*5,0)</f>
        <v>2</v>
      </c>
      <c r="AM1983" s="15">
        <f>ROUNDUP(_xlfn.PERCENTRANK.INC(Table13[Total Spend],Table13[[#This Row],[Total Spend]])*5,0)</f>
        <v>2</v>
      </c>
      <c r="AN1983" s="15" t="str">
        <f>Table13[[#This Row],[Recency Score]]&amp;Table13[[#This Row],[Frequency Score]]&amp;Table13[[#This Row],[Monetary Score]]</f>
        <v>222</v>
      </c>
      <c r="AO1983" s="15" t="str">
        <f>IF(AN1983="555","Champions",
IF(AND(LEFT(AN1983,1)="5", MID(AN1983,2,1)&gt;="3"),"Loyal Customers",
IF(MID(AN1983,2,1)="5","Frequent Buyers",
IF(RIGHT(AN1983,1)="5","Big Spenders",
IF(LEFT(AN1983,1)="4","Potential Loyalists",
IF(LEFT(AN1983,1)="3","Needs Attention",
IF(LEFT(AN1983,1)="2","About to Sleep",
IF(LEFT(AN1983,1)="1","Lost",
IF(LEFT(AN1983,1)&lt;="2","At Risk","Others")))))))))</f>
        <v>About to Sleep</v>
      </c>
    </row>
    <row r="1984" spans="1:41" hidden="1" x14ac:dyDescent="0.3">
      <c r="A1984">
        <v>2902</v>
      </c>
      <c r="B1984">
        <v>1958</v>
      </c>
      <c r="C1984" t="s">
        <v>28</v>
      </c>
      <c r="D1984" t="s">
        <v>35</v>
      </c>
      <c r="F1984">
        <v>1</v>
      </c>
      <c r="G1984">
        <v>1</v>
      </c>
      <c r="H1984" s="1">
        <v>41155</v>
      </c>
      <c r="I1984">
        <v>87</v>
      </c>
      <c r="J1984">
        <v>19</v>
      </c>
      <c r="K1984">
        <v>4</v>
      </c>
      <c r="L1984">
        <v>12</v>
      </c>
      <c r="M1984">
        <v>2</v>
      </c>
      <c r="N1984">
        <v>2</v>
      </c>
      <c r="O1984">
        <v>6</v>
      </c>
      <c r="P1984">
        <v>1</v>
      </c>
      <c r="Q1984">
        <v>1</v>
      </c>
      <c r="R1984">
        <v>0</v>
      </c>
      <c r="S1984">
        <v>3</v>
      </c>
      <c r="T1984">
        <v>5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 t="s">
        <v>36</v>
      </c>
      <c r="AC1984">
        <f>SUM(Table13[[#This Row],[MntWines]:[MntGoldProds]])</f>
        <v>45</v>
      </c>
      <c r="AD1984">
        <f>AVERAGE(Table13[[#This Row],[MntWines]:[MntGoldProds]])</f>
        <v>7.5</v>
      </c>
      <c r="AG1984">
        <f>SUM(Table13[[#This Row],[NumDealsPurchases]:[NumStorePurchases]])</f>
        <v>5</v>
      </c>
      <c r="AH1984" s="1">
        <f>44232-Table13[[#This Row],[Dt_Customer]]</f>
        <v>3077</v>
      </c>
      <c r="AJ1984">
        <f>Table13[[#This Row],[NumDealsPurchases]]/Table13[[#This Row],[Total Number of Purchases]]*100</f>
        <v>20</v>
      </c>
      <c r="AK1984">
        <f>6-ROUNDUP(_xlfn.PERCENTRANK.INC(Table13[Recency],Table13[[#This Row],[Recency]])*5, 0)</f>
        <v>1</v>
      </c>
      <c r="AL1984" s="15">
        <f>ROUNDUP(_xlfn.PERCENTRANK.INC(Table13[Total Number of Purchases],Table13[[#This Row],[Total Number of Purchases]])*5,0)</f>
        <v>1</v>
      </c>
      <c r="AM1984" s="15">
        <f>ROUNDUP(_xlfn.PERCENTRANK.INC(Table13[Total Spend],Table13[[#This Row],[Total Spend]])*5,0)</f>
        <v>1</v>
      </c>
      <c r="AN1984" s="15" t="str">
        <f>Table13[[#This Row],[Recency Score]]&amp;Table13[[#This Row],[Frequency Score]]&amp;Table13[[#This Row],[Monetary Score]]</f>
        <v>111</v>
      </c>
      <c r="AO1984" s="15" t="str">
        <f>IF(AN1984="555","Champions",
IF(AND(LEFT(AN1984,1)="5", MID(AN1984,2,1)&gt;="3"),"Loyal Customers",
IF(MID(AN1984,2,1)="5","Frequent Buyers",
IF(RIGHT(AN1984,1)="5","Big Spenders",
IF(LEFT(AN1984,1)="4","Potential Loyalists",
IF(LEFT(AN1984,1)="3","Needs Attention",
IF(LEFT(AN1984,1)="2","About to Sleep",
IF(LEFT(AN1984,1)="1","Lost",
IF(LEFT(AN1984,1)&lt;="2","At Risk","Others")))))))))</f>
        <v>Lost</v>
      </c>
    </row>
    <row r="1985" spans="1:41" x14ac:dyDescent="0.3">
      <c r="A1985">
        <v>9240</v>
      </c>
      <c r="B1985">
        <v>1971</v>
      </c>
      <c r="C1985" t="s">
        <v>37</v>
      </c>
      <c r="D1985" t="s">
        <v>31</v>
      </c>
      <c r="E1985">
        <v>60504</v>
      </c>
      <c r="F1985">
        <v>0</v>
      </c>
      <c r="G1985">
        <v>1</v>
      </c>
      <c r="H1985" s="1">
        <v>41677</v>
      </c>
      <c r="I1985">
        <v>73</v>
      </c>
      <c r="J1985">
        <v>458</v>
      </c>
      <c r="K1985">
        <v>0</v>
      </c>
      <c r="L1985">
        <v>24</v>
      </c>
      <c r="M1985">
        <v>6</v>
      </c>
      <c r="N1985">
        <v>4</v>
      </c>
      <c r="O1985">
        <v>34</v>
      </c>
      <c r="P1985">
        <v>2</v>
      </c>
      <c r="Q1985">
        <v>6</v>
      </c>
      <c r="R1985">
        <v>2</v>
      </c>
      <c r="S1985">
        <v>8</v>
      </c>
      <c r="T1985">
        <v>6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 t="s">
        <v>30</v>
      </c>
      <c r="AC1985" s="13">
        <f>SUM(Table13[[#This Row],[MntWines]:[MntGoldProds]])</f>
        <v>526</v>
      </c>
      <c r="AD1985" s="13">
        <f>AVERAGE(Table13[[#This Row],[MntWines]:[MntGoldProds]])</f>
        <v>87.666666666666671</v>
      </c>
      <c r="AG1985">
        <f>SUM(Table13[[#This Row],[NumDealsPurchases]:[NumStorePurchases]])</f>
        <v>18</v>
      </c>
      <c r="AH1985" s="14">
        <f>44232-Table13[[#This Row],[Dt_Customer]]</f>
        <v>2555</v>
      </c>
      <c r="AJ1985" s="13">
        <f>Table13[[#This Row],[NumDealsPurchases]]/Table13[[#This Row],[Total Number of Purchases]]*100</f>
        <v>11.111111111111111</v>
      </c>
      <c r="AK1985">
        <f>6-ROUNDUP(_xlfn.PERCENTRANK.INC(Table13[Recency],Table13[[#This Row],[Recency]])*5, 0)</f>
        <v>2</v>
      </c>
      <c r="AL1985" s="15">
        <f>ROUNDUP(_xlfn.PERCENTRANK.INC(Table13[Total Number of Purchases],Table13[[#This Row],[Total Number of Purchases]])*5,0)</f>
        <v>4</v>
      </c>
      <c r="AM1985" s="15">
        <f>ROUNDUP(_xlfn.PERCENTRANK.INC(Table13[Total Spend],Table13[[#This Row],[Total Spend]])*5,0)</f>
        <v>3</v>
      </c>
      <c r="AN1985" s="15" t="str">
        <f>Table13[[#This Row],[Recency Score]]&amp;Table13[[#This Row],[Frequency Score]]&amp;Table13[[#This Row],[Monetary Score]]</f>
        <v>243</v>
      </c>
      <c r="AO1985" s="15" t="str">
        <f>IF(AN1985="555","Champions",
IF(AND(LEFT(AN1985,1)="5", MID(AN1985,2,1)&gt;="3"),"Loyal Customers",
IF(MID(AN1985,2,1)="5","Frequent Buyers",
IF(RIGHT(AN1985,1)="5","Big Spenders",
IF(LEFT(AN1985,1)="4","Potential Loyalists",
IF(LEFT(AN1985,1)="3","Needs Attention",
IF(LEFT(AN1985,1)="2","About to Sleep",
IF(LEFT(AN1985,1)="1","Lost",
IF(LEFT(AN1985,1)&lt;="2","At Risk","Others")))))))))</f>
        <v>About to Sleep</v>
      </c>
    </row>
    <row r="1986" spans="1:41" x14ac:dyDescent="0.3">
      <c r="A1986">
        <v>10680</v>
      </c>
      <c r="B1986">
        <v>1986</v>
      </c>
      <c r="C1986" t="s">
        <v>28</v>
      </c>
      <c r="D1986" t="s">
        <v>35</v>
      </c>
      <c r="E1986">
        <v>33235</v>
      </c>
      <c r="F1986">
        <v>1</v>
      </c>
      <c r="G1986">
        <v>0</v>
      </c>
      <c r="H1986" s="1">
        <v>41675</v>
      </c>
      <c r="I1986">
        <v>71</v>
      </c>
      <c r="J1986">
        <v>45</v>
      </c>
      <c r="K1986">
        <v>0</v>
      </c>
      <c r="L1986">
        <v>16</v>
      </c>
      <c r="M1986">
        <v>2</v>
      </c>
      <c r="N1986">
        <v>1</v>
      </c>
      <c r="O1986">
        <v>6</v>
      </c>
      <c r="P1986">
        <v>1</v>
      </c>
      <c r="Q1986">
        <v>3</v>
      </c>
      <c r="R1986">
        <v>0</v>
      </c>
      <c r="S1986">
        <v>3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 t="s">
        <v>30</v>
      </c>
      <c r="AC1986" s="13">
        <f>SUM(Table13[[#This Row],[MntWines]:[MntGoldProds]])</f>
        <v>70</v>
      </c>
      <c r="AD1986" s="13">
        <f>AVERAGE(Table13[[#This Row],[MntWines]:[MntGoldProds]])</f>
        <v>11.666666666666666</v>
      </c>
      <c r="AG1986">
        <f>SUM(Table13[[#This Row],[NumDealsPurchases]:[NumStorePurchases]])</f>
        <v>7</v>
      </c>
      <c r="AH1986" s="14">
        <f>44232-Table13[[#This Row],[Dt_Customer]]</f>
        <v>2557</v>
      </c>
      <c r="AJ1986" s="13">
        <f>Table13[[#This Row],[NumDealsPurchases]]/Table13[[#This Row],[Total Number of Purchases]]*100</f>
        <v>14.285714285714285</v>
      </c>
      <c r="AK1986">
        <f>6-ROUNDUP(_xlfn.PERCENTRANK.INC(Table13[Recency],Table13[[#This Row],[Recency]])*5, 0)</f>
        <v>2</v>
      </c>
      <c r="AL1986" s="15">
        <f>ROUNDUP(_xlfn.PERCENTRANK.INC(Table13[Total Number of Purchases],Table13[[#This Row],[Total Number of Purchases]])*5,0)</f>
        <v>1</v>
      </c>
      <c r="AM1986" s="15">
        <f>ROUNDUP(_xlfn.PERCENTRANK.INC(Table13[Total Spend],Table13[[#This Row],[Total Spend]])*5,0)</f>
        <v>2</v>
      </c>
      <c r="AN1986" s="15" t="str">
        <f>Table13[[#This Row],[Recency Score]]&amp;Table13[[#This Row],[Frequency Score]]&amp;Table13[[#This Row],[Monetary Score]]</f>
        <v>212</v>
      </c>
      <c r="AO1986" s="15" t="str">
        <f>IF(AN1986="555","Champions",
IF(AND(LEFT(AN1986,1)="5", MID(AN1986,2,1)&gt;="3"),"Loyal Customers",
IF(MID(AN1986,2,1)="5","Frequent Buyers",
IF(RIGHT(AN1986,1)="5","Big Spenders",
IF(LEFT(AN1986,1)="4","Potential Loyalists",
IF(LEFT(AN1986,1)="3","Needs Attention",
IF(LEFT(AN1986,1)="2","About to Sleep",
IF(LEFT(AN1986,1)="1","Lost",
IF(LEFT(AN1986,1)&lt;="2","At Risk","Others")))))))))</f>
        <v>About to Sleep</v>
      </c>
    </row>
    <row r="1987" spans="1:41" x14ac:dyDescent="0.3">
      <c r="A1987">
        <v>5010</v>
      </c>
      <c r="B1987">
        <v>1988</v>
      </c>
      <c r="C1987" t="s">
        <v>28</v>
      </c>
      <c r="D1987" t="s">
        <v>31</v>
      </c>
      <c r="E1987">
        <v>25008</v>
      </c>
      <c r="F1987">
        <v>1</v>
      </c>
      <c r="G1987">
        <v>0</v>
      </c>
      <c r="H1987" s="1">
        <v>41672</v>
      </c>
      <c r="I1987">
        <v>72</v>
      </c>
      <c r="J1987">
        <v>2</v>
      </c>
      <c r="K1987">
        <v>8</v>
      </c>
      <c r="L1987">
        <v>8</v>
      </c>
      <c r="M1987">
        <v>6</v>
      </c>
      <c r="N1987">
        <v>1</v>
      </c>
      <c r="O1987">
        <v>9</v>
      </c>
      <c r="P1987">
        <v>2</v>
      </c>
      <c r="Q1987">
        <v>1</v>
      </c>
      <c r="R1987">
        <v>0</v>
      </c>
      <c r="S1987">
        <v>3</v>
      </c>
      <c r="T1987">
        <v>8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 t="s">
        <v>30</v>
      </c>
      <c r="AC1987" s="13">
        <f>SUM(Table13[[#This Row],[MntWines]:[MntGoldProds]])</f>
        <v>34</v>
      </c>
      <c r="AD1987" s="13">
        <f>AVERAGE(Table13[[#This Row],[MntWines]:[MntGoldProds]])</f>
        <v>5.666666666666667</v>
      </c>
      <c r="AG1987">
        <f>SUM(Table13[[#This Row],[NumDealsPurchases]:[NumStorePurchases]])</f>
        <v>6</v>
      </c>
      <c r="AH1987" s="14">
        <f>44232-Table13[[#This Row],[Dt_Customer]]</f>
        <v>2560</v>
      </c>
      <c r="AJ1987" s="13">
        <f>Table13[[#This Row],[NumDealsPurchases]]/Table13[[#This Row],[Total Number of Purchases]]*100</f>
        <v>33.333333333333329</v>
      </c>
      <c r="AK1987">
        <f>6-ROUNDUP(_xlfn.PERCENTRANK.INC(Table13[Recency],Table13[[#This Row],[Recency]])*5, 0)</f>
        <v>2</v>
      </c>
      <c r="AL1987" s="15">
        <f>ROUNDUP(_xlfn.PERCENTRANK.INC(Table13[Total Number of Purchases],Table13[[#This Row],[Total Number of Purchases]])*5,0)</f>
        <v>1</v>
      </c>
      <c r="AM1987" s="15">
        <f>ROUNDUP(_xlfn.PERCENTRANK.INC(Table13[Total Spend],Table13[[#This Row],[Total Spend]])*5,0)</f>
        <v>1</v>
      </c>
      <c r="AN1987" s="15" t="str">
        <f>Table13[[#This Row],[Recency Score]]&amp;Table13[[#This Row],[Frequency Score]]&amp;Table13[[#This Row],[Monetary Score]]</f>
        <v>211</v>
      </c>
      <c r="AO1987" s="15" t="str">
        <f>IF(AN1987="555","Champions",
IF(AND(LEFT(AN1987,1)="5", MID(AN1987,2,1)&gt;="3"),"Loyal Customers",
IF(MID(AN1987,2,1)="5","Frequent Buyers",
IF(RIGHT(AN1987,1)="5","Big Spenders",
IF(LEFT(AN1987,1)="4","Potential Loyalists",
IF(LEFT(AN1987,1)="3","Needs Attention",
IF(LEFT(AN1987,1)="2","About to Sleep",
IF(LEFT(AN1987,1)="1","Lost",
IF(LEFT(AN1987,1)&lt;="2","At Risk","Others")))))))))</f>
        <v>About to Sleep</v>
      </c>
    </row>
    <row r="1988" spans="1:41" x14ac:dyDescent="0.3">
      <c r="A1988">
        <v>8749</v>
      </c>
      <c r="B1988">
        <v>1984</v>
      </c>
      <c r="C1988" t="s">
        <v>28</v>
      </c>
      <c r="D1988" t="s">
        <v>35</v>
      </c>
      <c r="E1988">
        <v>37235</v>
      </c>
      <c r="F1988">
        <v>1</v>
      </c>
      <c r="G1988">
        <v>0</v>
      </c>
      <c r="H1988" s="1">
        <v>41671</v>
      </c>
      <c r="I1988">
        <v>68</v>
      </c>
      <c r="J1988">
        <v>20</v>
      </c>
      <c r="K1988">
        <v>2</v>
      </c>
      <c r="L1988">
        <v>9</v>
      </c>
      <c r="M1988">
        <v>4</v>
      </c>
      <c r="N1988">
        <v>6</v>
      </c>
      <c r="O1988">
        <v>20</v>
      </c>
      <c r="P1988">
        <v>1</v>
      </c>
      <c r="Q1988">
        <v>1</v>
      </c>
      <c r="R1988">
        <v>1</v>
      </c>
      <c r="S1988">
        <v>2</v>
      </c>
      <c r="T1988">
        <v>4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 t="s">
        <v>30</v>
      </c>
      <c r="AC1988" s="13">
        <f>SUM(Table13[[#This Row],[MntWines]:[MntGoldProds]])</f>
        <v>61</v>
      </c>
      <c r="AD1988" s="13">
        <f>AVERAGE(Table13[[#This Row],[MntWines]:[MntGoldProds]])</f>
        <v>10.166666666666666</v>
      </c>
      <c r="AG1988">
        <f>SUM(Table13[[#This Row],[NumDealsPurchases]:[NumStorePurchases]])</f>
        <v>5</v>
      </c>
      <c r="AH1988" s="14">
        <f>44232-Table13[[#This Row],[Dt_Customer]]</f>
        <v>2561</v>
      </c>
      <c r="AJ1988" s="13">
        <f>Table13[[#This Row],[NumDealsPurchases]]/Table13[[#This Row],[Total Number of Purchases]]*100</f>
        <v>20</v>
      </c>
      <c r="AK1988">
        <f>6-ROUNDUP(_xlfn.PERCENTRANK.INC(Table13[Recency],Table13[[#This Row],[Recency]])*5, 0)</f>
        <v>2</v>
      </c>
      <c r="AL1988" s="15">
        <f>ROUNDUP(_xlfn.PERCENTRANK.INC(Table13[Total Number of Purchases],Table13[[#This Row],[Total Number of Purchases]])*5,0)</f>
        <v>1</v>
      </c>
      <c r="AM1988" s="15">
        <f>ROUNDUP(_xlfn.PERCENTRANK.INC(Table13[Total Spend],Table13[[#This Row],[Total Spend]])*5,0)</f>
        <v>2</v>
      </c>
      <c r="AN1988" s="15" t="str">
        <f>Table13[[#This Row],[Recency Score]]&amp;Table13[[#This Row],[Frequency Score]]&amp;Table13[[#This Row],[Monetary Score]]</f>
        <v>212</v>
      </c>
      <c r="AO1988" s="15" t="str">
        <f>IF(AN1988="555","Champions",
IF(AND(LEFT(AN1988,1)="5", MID(AN1988,2,1)&gt;="3"),"Loyal Customers",
IF(MID(AN1988,2,1)="5","Frequent Buyers",
IF(RIGHT(AN1988,1)="5","Big Spenders",
IF(LEFT(AN1988,1)="4","Potential Loyalists",
IF(LEFT(AN1988,1)="3","Needs Attention",
IF(LEFT(AN1988,1)="2","About to Sleep",
IF(LEFT(AN1988,1)="1","Lost",
IF(LEFT(AN1988,1)&lt;="2","At Risk","Others")))))))))</f>
        <v>About to Sleep</v>
      </c>
    </row>
    <row r="1989" spans="1:41" x14ac:dyDescent="0.3">
      <c r="A1989">
        <v>9481</v>
      </c>
      <c r="B1989">
        <v>1976</v>
      </c>
      <c r="C1989" t="s">
        <v>28</v>
      </c>
      <c r="D1989" t="s">
        <v>33</v>
      </c>
      <c r="E1989">
        <v>17148</v>
      </c>
      <c r="F1989">
        <v>1</v>
      </c>
      <c r="G1989">
        <v>0</v>
      </c>
      <c r="H1989" s="1">
        <v>41667</v>
      </c>
      <c r="I1989">
        <v>80</v>
      </c>
      <c r="J1989">
        <v>9</v>
      </c>
      <c r="K1989">
        <v>9</v>
      </c>
      <c r="L1989">
        <v>11</v>
      </c>
      <c r="M1989">
        <v>13</v>
      </c>
      <c r="N1989">
        <v>10</v>
      </c>
      <c r="O1989">
        <v>16</v>
      </c>
      <c r="P1989">
        <v>4</v>
      </c>
      <c r="Q1989">
        <v>3</v>
      </c>
      <c r="R1989">
        <v>1</v>
      </c>
      <c r="S1989">
        <v>3</v>
      </c>
      <c r="T1989">
        <v>8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 t="s">
        <v>32</v>
      </c>
      <c r="AC1989" s="13">
        <f>SUM(Table13[[#This Row],[MntWines]:[MntGoldProds]])</f>
        <v>68</v>
      </c>
      <c r="AD1989" s="13">
        <f>AVERAGE(Table13[[#This Row],[MntWines]:[MntGoldProds]])</f>
        <v>11.333333333333334</v>
      </c>
      <c r="AG1989">
        <f>SUM(Table13[[#This Row],[NumDealsPurchases]:[NumStorePurchases]])</f>
        <v>11</v>
      </c>
      <c r="AH1989" s="14">
        <f>44232-Table13[[#This Row],[Dt_Customer]]</f>
        <v>2565</v>
      </c>
      <c r="AJ1989" s="13">
        <f>Table13[[#This Row],[NumDealsPurchases]]/Table13[[#This Row],[Total Number of Purchases]]*100</f>
        <v>36.363636363636367</v>
      </c>
      <c r="AK1989">
        <f>6-ROUNDUP(_xlfn.PERCENTRANK.INC(Table13[Recency],Table13[[#This Row],[Recency]])*5, 0)</f>
        <v>2</v>
      </c>
      <c r="AL1989" s="15">
        <f>ROUNDUP(_xlfn.PERCENTRANK.INC(Table13[Total Number of Purchases],Table13[[#This Row],[Total Number of Purchases]])*5,0)</f>
        <v>2</v>
      </c>
      <c r="AM1989" s="15">
        <f>ROUNDUP(_xlfn.PERCENTRANK.INC(Table13[Total Spend],Table13[[#This Row],[Total Spend]])*5,0)</f>
        <v>2</v>
      </c>
      <c r="AN1989" s="15" t="str">
        <f>Table13[[#This Row],[Recency Score]]&amp;Table13[[#This Row],[Frequency Score]]&amp;Table13[[#This Row],[Monetary Score]]</f>
        <v>222</v>
      </c>
      <c r="AO1989" s="15" t="str">
        <f>IF(AN1989="555","Champions",
IF(AND(LEFT(AN1989,1)="5", MID(AN1989,2,1)&gt;="3"),"Loyal Customers",
IF(MID(AN1989,2,1)="5","Frequent Buyers",
IF(RIGHT(AN1989,1)="5","Big Spenders",
IF(LEFT(AN1989,1)="4","Potential Loyalists",
IF(LEFT(AN1989,1)="3","Needs Attention",
IF(LEFT(AN1989,1)="2","About to Sleep",
IF(LEFT(AN1989,1)="1","Lost",
IF(LEFT(AN1989,1)&lt;="2","At Risk","Others")))))))))</f>
        <v>About to Sleep</v>
      </c>
    </row>
    <row r="1990" spans="1:41" x14ac:dyDescent="0.3">
      <c r="A1990">
        <v>3696</v>
      </c>
      <c r="B1990">
        <v>1965</v>
      </c>
      <c r="C1990" t="s">
        <v>28</v>
      </c>
      <c r="D1990" t="s">
        <v>29</v>
      </c>
      <c r="E1990">
        <v>30630</v>
      </c>
      <c r="F1990">
        <v>1</v>
      </c>
      <c r="G1990">
        <v>1</v>
      </c>
      <c r="H1990" s="1">
        <v>41666</v>
      </c>
      <c r="I1990">
        <v>67</v>
      </c>
      <c r="J1990">
        <v>27</v>
      </c>
      <c r="K1990">
        <v>1</v>
      </c>
      <c r="L1990">
        <v>12</v>
      </c>
      <c r="M1990">
        <v>2</v>
      </c>
      <c r="N1990">
        <v>0</v>
      </c>
      <c r="O1990">
        <v>10</v>
      </c>
      <c r="P1990">
        <v>2</v>
      </c>
      <c r="Q1990">
        <v>2</v>
      </c>
      <c r="R1990">
        <v>0</v>
      </c>
      <c r="S1990">
        <v>3</v>
      </c>
      <c r="T1990">
        <v>7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 t="s">
        <v>30</v>
      </c>
      <c r="AC1990" s="13">
        <f>SUM(Table13[[#This Row],[MntWines]:[MntGoldProds]])</f>
        <v>52</v>
      </c>
      <c r="AD1990" s="13">
        <f>AVERAGE(Table13[[#This Row],[MntWines]:[MntGoldProds]])</f>
        <v>8.6666666666666661</v>
      </c>
      <c r="AG1990">
        <f>SUM(Table13[[#This Row],[NumDealsPurchases]:[NumStorePurchases]])</f>
        <v>7</v>
      </c>
      <c r="AH1990" s="14">
        <f>44232-Table13[[#This Row],[Dt_Customer]]</f>
        <v>2566</v>
      </c>
      <c r="AJ1990" s="13">
        <f>Table13[[#This Row],[NumDealsPurchases]]/Table13[[#This Row],[Total Number of Purchases]]*100</f>
        <v>28.571428571428569</v>
      </c>
      <c r="AK1990">
        <f>6-ROUNDUP(_xlfn.PERCENTRANK.INC(Table13[Recency],Table13[[#This Row],[Recency]])*5, 0)</f>
        <v>2</v>
      </c>
      <c r="AL1990" s="15">
        <f>ROUNDUP(_xlfn.PERCENTRANK.INC(Table13[Total Number of Purchases],Table13[[#This Row],[Total Number of Purchases]])*5,0)</f>
        <v>1</v>
      </c>
      <c r="AM1990" s="15">
        <f>ROUNDUP(_xlfn.PERCENTRANK.INC(Table13[Total Spend],Table13[[#This Row],[Total Spend]])*5,0)</f>
        <v>1</v>
      </c>
      <c r="AN1990" s="15" t="str">
        <f>Table13[[#This Row],[Recency Score]]&amp;Table13[[#This Row],[Frequency Score]]&amp;Table13[[#This Row],[Monetary Score]]</f>
        <v>211</v>
      </c>
      <c r="AO1990" s="15" t="str">
        <f>IF(AN1990="555","Champions",
IF(AND(LEFT(AN1990,1)="5", MID(AN1990,2,1)&gt;="3"),"Loyal Customers",
IF(MID(AN1990,2,1)="5","Frequent Buyers",
IF(RIGHT(AN1990,1)="5","Big Spenders",
IF(LEFT(AN1990,1)="4","Potential Loyalists",
IF(LEFT(AN1990,1)="3","Needs Attention",
IF(LEFT(AN1990,1)="2","About to Sleep",
IF(LEFT(AN1990,1)="1","Lost",
IF(LEFT(AN1990,1)&lt;="2","At Risk","Others")))))))))</f>
        <v>About to Sleep</v>
      </c>
    </row>
    <row r="1991" spans="1:41" x14ac:dyDescent="0.3">
      <c r="A1991">
        <v>4297</v>
      </c>
      <c r="B1991">
        <v>1969</v>
      </c>
      <c r="C1991" t="s">
        <v>28</v>
      </c>
      <c r="D1991" t="s">
        <v>35</v>
      </c>
      <c r="E1991">
        <v>23228</v>
      </c>
      <c r="F1991">
        <v>1</v>
      </c>
      <c r="G1991">
        <v>0</v>
      </c>
      <c r="H1991" s="1">
        <v>41665</v>
      </c>
      <c r="I1991">
        <v>71</v>
      </c>
      <c r="J1991">
        <v>13</v>
      </c>
      <c r="K1991">
        <v>2</v>
      </c>
      <c r="L1991">
        <v>18</v>
      </c>
      <c r="M1991">
        <v>6</v>
      </c>
      <c r="N1991">
        <v>1</v>
      </c>
      <c r="O1991">
        <v>0</v>
      </c>
      <c r="P1991">
        <v>2</v>
      </c>
      <c r="Q1991">
        <v>2</v>
      </c>
      <c r="R1991">
        <v>0</v>
      </c>
      <c r="S1991">
        <v>3</v>
      </c>
      <c r="T1991">
        <v>8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 t="s">
        <v>40</v>
      </c>
      <c r="AC1991" s="13">
        <f>SUM(Table13[[#This Row],[MntWines]:[MntGoldProds]])</f>
        <v>40</v>
      </c>
      <c r="AD1991" s="13">
        <f>AVERAGE(Table13[[#This Row],[MntWines]:[MntGoldProds]])</f>
        <v>6.666666666666667</v>
      </c>
      <c r="AG1991">
        <f>SUM(Table13[[#This Row],[NumDealsPurchases]:[NumStorePurchases]])</f>
        <v>7</v>
      </c>
      <c r="AH1991" s="14">
        <f>44232-Table13[[#This Row],[Dt_Customer]]</f>
        <v>2567</v>
      </c>
      <c r="AJ1991" s="13">
        <f>Table13[[#This Row],[NumDealsPurchases]]/Table13[[#This Row],[Total Number of Purchases]]*100</f>
        <v>28.571428571428569</v>
      </c>
      <c r="AK1991">
        <f>6-ROUNDUP(_xlfn.PERCENTRANK.INC(Table13[Recency],Table13[[#This Row],[Recency]])*5, 0)</f>
        <v>2</v>
      </c>
      <c r="AL1991" s="15">
        <f>ROUNDUP(_xlfn.PERCENTRANK.INC(Table13[Total Number of Purchases],Table13[[#This Row],[Total Number of Purchases]])*5,0)</f>
        <v>1</v>
      </c>
      <c r="AM1991" s="15">
        <f>ROUNDUP(_xlfn.PERCENTRANK.INC(Table13[Total Spend],Table13[[#This Row],[Total Spend]])*5,0)</f>
        <v>1</v>
      </c>
      <c r="AN1991" s="15" t="str">
        <f>Table13[[#This Row],[Recency Score]]&amp;Table13[[#This Row],[Frequency Score]]&amp;Table13[[#This Row],[Monetary Score]]</f>
        <v>211</v>
      </c>
      <c r="AO1991" s="15" t="str">
        <f>IF(AN1991="555","Champions",
IF(AND(LEFT(AN1991,1)="5", MID(AN1991,2,1)&gt;="3"),"Loyal Customers",
IF(MID(AN1991,2,1)="5","Frequent Buyers",
IF(RIGHT(AN1991,1)="5","Big Spenders",
IF(LEFT(AN1991,1)="4","Potential Loyalists",
IF(LEFT(AN1991,1)="3","Needs Attention",
IF(LEFT(AN1991,1)="2","About to Sleep",
IF(LEFT(AN1991,1)="1","Lost",
IF(LEFT(AN1991,1)&lt;="2","At Risk","Others")))))))))</f>
        <v>About to Sleep</v>
      </c>
    </row>
    <row r="1992" spans="1:41" x14ac:dyDescent="0.3">
      <c r="A1992">
        <v>10157</v>
      </c>
      <c r="B1992">
        <v>1965</v>
      </c>
      <c r="C1992" t="s">
        <v>28</v>
      </c>
      <c r="D1992" t="s">
        <v>31</v>
      </c>
      <c r="E1992">
        <v>59686</v>
      </c>
      <c r="F1992">
        <v>0</v>
      </c>
      <c r="G1992">
        <v>1</v>
      </c>
      <c r="H1992" s="1">
        <v>41664</v>
      </c>
      <c r="I1992">
        <v>78</v>
      </c>
      <c r="J1992">
        <v>89</v>
      </c>
      <c r="K1992">
        <v>15</v>
      </c>
      <c r="L1992">
        <v>89</v>
      </c>
      <c r="M1992">
        <v>34</v>
      </c>
      <c r="N1992">
        <v>42</v>
      </c>
      <c r="O1992">
        <v>5</v>
      </c>
      <c r="P1992">
        <v>1</v>
      </c>
      <c r="Q1992">
        <v>4</v>
      </c>
      <c r="R1992">
        <v>1</v>
      </c>
      <c r="S1992">
        <v>6</v>
      </c>
      <c r="T1992">
        <v>4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 t="s">
        <v>32</v>
      </c>
      <c r="AC1992" s="13">
        <f>SUM(Table13[[#This Row],[MntWines]:[MntGoldProds]])</f>
        <v>274</v>
      </c>
      <c r="AD1992" s="13">
        <f>AVERAGE(Table13[[#This Row],[MntWines]:[MntGoldProds]])</f>
        <v>45.666666666666664</v>
      </c>
      <c r="AG1992">
        <f>SUM(Table13[[#This Row],[NumDealsPurchases]:[NumStorePurchases]])</f>
        <v>12</v>
      </c>
      <c r="AH1992" s="14">
        <f>44232-Table13[[#This Row],[Dt_Customer]]</f>
        <v>2568</v>
      </c>
      <c r="AJ1992" s="13">
        <f>Table13[[#This Row],[NumDealsPurchases]]/Table13[[#This Row],[Total Number of Purchases]]*100</f>
        <v>8.3333333333333321</v>
      </c>
      <c r="AK1992">
        <f>6-ROUNDUP(_xlfn.PERCENTRANK.INC(Table13[Recency],Table13[[#This Row],[Recency]])*5, 0)</f>
        <v>2</v>
      </c>
      <c r="AL1992" s="15">
        <f>ROUNDUP(_xlfn.PERCENTRANK.INC(Table13[Total Number of Purchases],Table13[[#This Row],[Total Number of Purchases]])*5,0)</f>
        <v>3</v>
      </c>
      <c r="AM1992" s="15">
        <f>ROUNDUP(_xlfn.PERCENTRANK.INC(Table13[Total Spend],Table13[[#This Row],[Total Spend]])*5,0)</f>
        <v>3</v>
      </c>
      <c r="AN1992" s="15" t="str">
        <f>Table13[[#This Row],[Recency Score]]&amp;Table13[[#This Row],[Frequency Score]]&amp;Table13[[#This Row],[Monetary Score]]</f>
        <v>233</v>
      </c>
      <c r="AO1992" s="15" t="str">
        <f>IF(AN1992="555","Champions",
IF(AND(LEFT(AN1992,1)="5", MID(AN1992,2,1)&gt;="3"),"Loyal Customers",
IF(MID(AN1992,2,1)="5","Frequent Buyers",
IF(RIGHT(AN1992,1)="5","Big Spenders",
IF(LEFT(AN1992,1)="4","Potential Loyalists",
IF(LEFT(AN1992,1)="3","Needs Attention",
IF(LEFT(AN1992,1)="2","About to Sleep",
IF(LEFT(AN1992,1)="1","Lost",
IF(LEFT(AN1992,1)&lt;="2","At Risk","Others")))))))))</f>
        <v>About to Sleep</v>
      </c>
    </row>
    <row r="1993" spans="1:41" x14ac:dyDescent="0.3">
      <c r="A1993">
        <v>2410</v>
      </c>
      <c r="B1993">
        <v>1969</v>
      </c>
      <c r="C1993" t="s">
        <v>28</v>
      </c>
      <c r="D1993" t="s">
        <v>31</v>
      </c>
      <c r="E1993">
        <v>81657</v>
      </c>
      <c r="F1993">
        <v>0</v>
      </c>
      <c r="G1993">
        <v>0</v>
      </c>
      <c r="H1993" s="1">
        <v>41661</v>
      </c>
      <c r="I1993">
        <v>69</v>
      </c>
      <c r="J1993">
        <v>364</v>
      </c>
      <c r="K1993">
        <v>40</v>
      </c>
      <c r="L1993">
        <v>425</v>
      </c>
      <c r="M1993">
        <v>158</v>
      </c>
      <c r="N1993">
        <v>60</v>
      </c>
      <c r="O1993">
        <v>50</v>
      </c>
      <c r="P1993">
        <v>1</v>
      </c>
      <c r="Q1993">
        <v>3</v>
      </c>
      <c r="R1993">
        <v>4</v>
      </c>
      <c r="S1993">
        <v>8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 t="s">
        <v>30</v>
      </c>
      <c r="AC1993" s="13">
        <f>SUM(Table13[[#This Row],[MntWines]:[MntGoldProds]])</f>
        <v>1097</v>
      </c>
      <c r="AD1993" s="13">
        <f>AVERAGE(Table13[[#This Row],[MntWines]:[MntGoldProds]])</f>
        <v>182.83333333333334</v>
      </c>
      <c r="AG1993">
        <f>SUM(Table13[[#This Row],[NumDealsPurchases]:[NumStorePurchases]])</f>
        <v>16</v>
      </c>
      <c r="AH1993" s="14">
        <f>44232-Table13[[#This Row],[Dt_Customer]]</f>
        <v>2571</v>
      </c>
      <c r="AJ1993" s="13">
        <f>Table13[[#This Row],[NumDealsPurchases]]/Table13[[#This Row],[Total Number of Purchases]]*100</f>
        <v>6.25</v>
      </c>
      <c r="AK1993">
        <f>6-ROUNDUP(_xlfn.PERCENTRANK.INC(Table13[Recency],Table13[[#This Row],[Recency]])*5, 0)</f>
        <v>2</v>
      </c>
      <c r="AL1993" s="15">
        <f>ROUNDUP(_xlfn.PERCENTRANK.INC(Table13[Total Number of Purchases],Table13[[#This Row],[Total Number of Purchases]])*5,0)</f>
        <v>3</v>
      </c>
      <c r="AM1993" s="15">
        <f>ROUNDUP(_xlfn.PERCENTRANK.INC(Table13[Total Spend],Table13[[#This Row],[Total Spend]])*5,0)</f>
        <v>4</v>
      </c>
      <c r="AN1993" s="15" t="str">
        <f>Table13[[#This Row],[Recency Score]]&amp;Table13[[#This Row],[Frequency Score]]&amp;Table13[[#This Row],[Monetary Score]]</f>
        <v>234</v>
      </c>
      <c r="AO1993" s="15" t="str">
        <f>IF(AN1993="555","Champions",
IF(AND(LEFT(AN1993,1)="5", MID(AN1993,2,1)&gt;="3"),"Loyal Customers",
IF(MID(AN1993,2,1)="5","Frequent Buyers",
IF(RIGHT(AN1993,1)="5","Big Spenders",
IF(LEFT(AN1993,1)="4","Potential Loyalists",
IF(LEFT(AN1993,1)="3","Needs Attention",
IF(LEFT(AN1993,1)="2","About to Sleep",
IF(LEFT(AN1993,1)="1","Lost",
IF(LEFT(AN1993,1)&lt;="2","At Risk","Others")))))))))</f>
        <v>About to Sleep</v>
      </c>
    </row>
    <row r="1994" spans="1:41" x14ac:dyDescent="0.3">
      <c r="A1994">
        <v>771</v>
      </c>
      <c r="B1994">
        <v>1967</v>
      </c>
      <c r="C1994" t="s">
        <v>28</v>
      </c>
      <c r="D1994" t="s">
        <v>35</v>
      </c>
      <c r="E1994">
        <v>54178</v>
      </c>
      <c r="F1994">
        <v>0</v>
      </c>
      <c r="G1994">
        <v>1</v>
      </c>
      <c r="H1994" s="1">
        <v>41660</v>
      </c>
      <c r="I1994">
        <v>79</v>
      </c>
      <c r="J1994">
        <v>135</v>
      </c>
      <c r="K1994">
        <v>9</v>
      </c>
      <c r="L1994">
        <v>39</v>
      </c>
      <c r="M1994">
        <v>4</v>
      </c>
      <c r="N1994">
        <v>0</v>
      </c>
      <c r="O1994">
        <v>7</v>
      </c>
      <c r="P1994">
        <v>1</v>
      </c>
      <c r="Q1994">
        <v>2</v>
      </c>
      <c r="R1994">
        <v>2</v>
      </c>
      <c r="S1994">
        <v>5</v>
      </c>
      <c r="T1994">
        <v>2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 t="s">
        <v>39</v>
      </c>
      <c r="AC1994" s="13">
        <f>SUM(Table13[[#This Row],[MntWines]:[MntGoldProds]])</f>
        <v>194</v>
      </c>
      <c r="AD1994" s="13">
        <f>AVERAGE(Table13[[#This Row],[MntWines]:[MntGoldProds]])</f>
        <v>32.333333333333336</v>
      </c>
      <c r="AG1994">
        <f>SUM(Table13[[#This Row],[NumDealsPurchases]:[NumStorePurchases]])</f>
        <v>10</v>
      </c>
      <c r="AH1994" s="14">
        <f>44232-Table13[[#This Row],[Dt_Customer]]</f>
        <v>2572</v>
      </c>
      <c r="AJ1994" s="13">
        <f>Table13[[#This Row],[NumDealsPurchases]]/Table13[[#This Row],[Total Number of Purchases]]*100</f>
        <v>10</v>
      </c>
      <c r="AK1994">
        <f>6-ROUNDUP(_xlfn.PERCENTRANK.INC(Table13[Recency],Table13[[#This Row],[Recency]])*5, 0)</f>
        <v>2</v>
      </c>
      <c r="AL1994" s="15">
        <f>ROUNDUP(_xlfn.PERCENTRANK.INC(Table13[Total Number of Purchases],Table13[[#This Row],[Total Number of Purchases]])*5,0)</f>
        <v>2</v>
      </c>
      <c r="AM1994" s="15">
        <f>ROUNDUP(_xlfn.PERCENTRANK.INC(Table13[Total Spend],Table13[[#This Row],[Total Spend]])*5,0)</f>
        <v>2</v>
      </c>
      <c r="AN1994" s="15" t="str">
        <f>Table13[[#This Row],[Recency Score]]&amp;Table13[[#This Row],[Frequency Score]]&amp;Table13[[#This Row],[Monetary Score]]</f>
        <v>222</v>
      </c>
      <c r="AO1994" s="15" t="str">
        <f>IF(AN1994="555","Champions",
IF(AND(LEFT(AN1994,1)="5", MID(AN1994,2,1)&gt;="3"),"Loyal Customers",
IF(MID(AN1994,2,1)="5","Frequent Buyers",
IF(RIGHT(AN1994,1)="5","Big Spenders",
IF(LEFT(AN1994,1)="4","Potential Loyalists",
IF(LEFT(AN1994,1)="3","Needs Attention",
IF(LEFT(AN1994,1)="2","About to Sleep",
IF(LEFT(AN1994,1)="1","Lost",
IF(LEFT(AN1994,1)&lt;="2","At Risk","Others")))))))))</f>
        <v>About to Sleep</v>
      </c>
    </row>
    <row r="1995" spans="1:41" x14ac:dyDescent="0.3">
      <c r="A1995">
        <v>4927</v>
      </c>
      <c r="B1995">
        <v>1971</v>
      </c>
      <c r="C1995" t="s">
        <v>28</v>
      </c>
      <c r="D1995" t="s">
        <v>35</v>
      </c>
      <c r="E1995">
        <v>16626</v>
      </c>
      <c r="F1995">
        <v>2</v>
      </c>
      <c r="G1995">
        <v>0</v>
      </c>
      <c r="H1995" s="1">
        <v>41654</v>
      </c>
      <c r="I1995">
        <v>76</v>
      </c>
      <c r="J1995">
        <v>8</v>
      </c>
      <c r="K1995">
        <v>3</v>
      </c>
      <c r="L1995">
        <v>22</v>
      </c>
      <c r="M1995">
        <v>21</v>
      </c>
      <c r="N1995">
        <v>1</v>
      </c>
      <c r="O1995">
        <v>13</v>
      </c>
      <c r="P1995">
        <v>3</v>
      </c>
      <c r="Q1995">
        <v>3</v>
      </c>
      <c r="R1995">
        <v>0</v>
      </c>
      <c r="S1995">
        <v>3</v>
      </c>
      <c r="T1995">
        <v>9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t="s">
        <v>43</v>
      </c>
      <c r="AC1995" s="13">
        <f>SUM(Table13[[#This Row],[MntWines]:[MntGoldProds]])</f>
        <v>68</v>
      </c>
      <c r="AD1995" s="13">
        <f>AVERAGE(Table13[[#This Row],[MntWines]:[MntGoldProds]])</f>
        <v>11.333333333333334</v>
      </c>
      <c r="AG1995">
        <f>SUM(Table13[[#This Row],[NumDealsPurchases]:[NumStorePurchases]])</f>
        <v>9</v>
      </c>
      <c r="AH1995" s="14">
        <f>44232-Table13[[#This Row],[Dt_Customer]]</f>
        <v>2578</v>
      </c>
      <c r="AJ1995" s="13">
        <f>Table13[[#This Row],[NumDealsPurchases]]/Table13[[#This Row],[Total Number of Purchases]]*100</f>
        <v>33.333333333333329</v>
      </c>
      <c r="AK1995">
        <f>6-ROUNDUP(_xlfn.PERCENTRANK.INC(Table13[Recency],Table13[[#This Row],[Recency]])*5, 0)</f>
        <v>2</v>
      </c>
      <c r="AL1995" s="15">
        <f>ROUNDUP(_xlfn.PERCENTRANK.INC(Table13[Total Number of Purchases],Table13[[#This Row],[Total Number of Purchases]])*5,0)</f>
        <v>2</v>
      </c>
      <c r="AM1995" s="15">
        <f>ROUNDUP(_xlfn.PERCENTRANK.INC(Table13[Total Spend],Table13[[#This Row],[Total Spend]])*5,0)</f>
        <v>2</v>
      </c>
      <c r="AN1995" s="15" t="str">
        <f>Table13[[#This Row],[Recency Score]]&amp;Table13[[#This Row],[Frequency Score]]&amp;Table13[[#This Row],[Monetary Score]]</f>
        <v>222</v>
      </c>
      <c r="AO1995" s="15" t="str">
        <f>IF(AN1995="555","Champions",
IF(AND(LEFT(AN1995,1)="5", MID(AN1995,2,1)&gt;="3"),"Loyal Customers",
IF(MID(AN1995,2,1)="5","Frequent Buyers",
IF(RIGHT(AN1995,1)="5","Big Spenders",
IF(LEFT(AN1995,1)="4","Potential Loyalists",
IF(LEFT(AN1995,1)="3","Needs Attention",
IF(LEFT(AN1995,1)="2","About to Sleep",
IF(LEFT(AN1995,1)="1","Lost",
IF(LEFT(AN1995,1)&lt;="2","At Risk","Others")))))))))</f>
        <v>About to Sleep</v>
      </c>
    </row>
    <row r="1996" spans="1:41" x14ac:dyDescent="0.3">
      <c r="A1996">
        <v>10660</v>
      </c>
      <c r="B1996">
        <v>1957</v>
      </c>
      <c r="C1996" t="s">
        <v>41</v>
      </c>
      <c r="D1996" t="s">
        <v>33</v>
      </c>
      <c r="E1996">
        <v>66726</v>
      </c>
      <c r="F1996">
        <v>1</v>
      </c>
      <c r="G1996">
        <v>1</v>
      </c>
      <c r="H1996" s="1">
        <v>41651</v>
      </c>
      <c r="I1996">
        <v>61</v>
      </c>
      <c r="J1996">
        <v>349</v>
      </c>
      <c r="K1996">
        <v>7</v>
      </c>
      <c r="L1996">
        <v>35</v>
      </c>
      <c r="M1996">
        <v>0</v>
      </c>
      <c r="N1996">
        <v>0</v>
      </c>
      <c r="O1996">
        <v>47</v>
      </c>
      <c r="P1996">
        <v>3</v>
      </c>
      <c r="Q1996">
        <v>8</v>
      </c>
      <c r="R1996">
        <v>2</v>
      </c>
      <c r="S1996">
        <v>4</v>
      </c>
      <c r="T1996">
        <v>7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0</v>
      </c>
      <c r="AB1996" t="s">
        <v>30</v>
      </c>
      <c r="AC1996" s="13">
        <f>SUM(Table13[[#This Row],[MntWines]:[MntGoldProds]])</f>
        <v>438</v>
      </c>
      <c r="AD1996" s="13">
        <f>AVERAGE(Table13[[#This Row],[MntWines]:[MntGoldProds]])</f>
        <v>73</v>
      </c>
      <c r="AG1996">
        <f>SUM(Table13[[#This Row],[NumDealsPurchases]:[NumStorePurchases]])</f>
        <v>17</v>
      </c>
      <c r="AH1996" s="14">
        <f>44232-Table13[[#This Row],[Dt_Customer]]</f>
        <v>2581</v>
      </c>
      <c r="AJ1996" s="13">
        <f>Table13[[#This Row],[NumDealsPurchases]]/Table13[[#This Row],[Total Number of Purchases]]*100</f>
        <v>17.647058823529413</v>
      </c>
      <c r="AK1996">
        <f>6-ROUNDUP(_xlfn.PERCENTRANK.INC(Table13[Recency],Table13[[#This Row],[Recency]])*5, 0)</f>
        <v>2</v>
      </c>
      <c r="AL1996" s="15">
        <f>ROUNDUP(_xlfn.PERCENTRANK.INC(Table13[Total Number of Purchases],Table13[[#This Row],[Total Number of Purchases]])*5,0)</f>
        <v>3</v>
      </c>
      <c r="AM1996" s="15">
        <f>ROUNDUP(_xlfn.PERCENTRANK.INC(Table13[Total Spend],Table13[[#This Row],[Total Spend]])*5,0)</f>
        <v>3</v>
      </c>
      <c r="AN1996" s="15" t="str">
        <f>Table13[[#This Row],[Recency Score]]&amp;Table13[[#This Row],[Frequency Score]]&amp;Table13[[#This Row],[Monetary Score]]</f>
        <v>233</v>
      </c>
      <c r="AO1996" s="15" t="str">
        <f>IF(AN1996="555","Champions",
IF(AND(LEFT(AN1996,1)="5", MID(AN1996,2,1)&gt;="3"),"Loyal Customers",
IF(MID(AN1996,2,1)="5","Frequent Buyers",
IF(RIGHT(AN1996,1)="5","Big Spenders",
IF(LEFT(AN1996,1)="4","Potential Loyalists",
IF(LEFT(AN1996,1)="3","Needs Attention",
IF(LEFT(AN1996,1)="2","About to Sleep",
IF(LEFT(AN1996,1)="1","Lost",
IF(LEFT(AN1996,1)&lt;="2","At Risk","Others")))))))))</f>
        <v>About to Sleep</v>
      </c>
    </row>
    <row r="1997" spans="1:41" x14ac:dyDescent="0.3">
      <c r="A1997">
        <v>5723</v>
      </c>
      <c r="B1997">
        <v>1976</v>
      </c>
      <c r="C1997" t="s">
        <v>37</v>
      </c>
      <c r="D1997" t="s">
        <v>35</v>
      </c>
      <c r="E1997">
        <v>49187</v>
      </c>
      <c r="F1997">
        <v>0</v>
      </c>
      <c r="G1997">
        <v>1</v>
      </c>
      <c r="H1997" s="1">
        <v>41650</v>
      </c>
      <c r="I1997">
        <v>63</v>
      </c>
      <c r="J1997">
        <v>81</v>
      </c>
      <c r="K1997">
        <v>1</v>
      </c>
      <c r="L1997">
        <v>31</v>
      </c>
      <c r="M1997">
        <v>2</v>
      </c>
      <c r="N1997">
        <v>1</v>
      </c>
      <c r="O1997">
        <v>0</v>
      </c>
      <c r="P1997">
        <v>1</v>
      </c>
      <c r="Q1997">
        <v>1</v>
      </c>
      <c r="R1997">
        <v>1</v>
      </c>
      <c r="S1997">
        <v>5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 t="s">
        <v>30</v>
      </c>
      <c r="AC1997" s="13">
        <f>SUM(Table13[[#This Row],[MntWines]:[MntGoldProds]])</f>
        <v>116</v>
      </c>
      <c r="AD1997" s="13">
        <f>AVERAGE(Table13[[#This Row],[MntWines]:[MntGoldProds]])</f>
        <v>19.333333333333332</v>
      </c>
      <c r="AG1997">
        <f>SUM(Table13[[#This Row],[NumDealsPurchases]:[NumStorePurchases]])</f>
        <v>8</v>
      </c>
      <c r="AH1997" s="14">
        <f>44232-Table13[[#This Row],[Dt_Customer]]</f>
        <v>2582</v>
      </c>
      <c r="AJ1997" s="13">
        <f>Table13[[#This Row],[NumDealsPurchases]]/Table13[[#This Row],[Total Number of Purchases]]*100</f>
        <v>12.5</v>
      </c>
      <c r="AK1997">
        <f>6-ROUNDUP(_xlfn.PERCENTRANK.INC(Table13[Recency],Table13[[#This Row],[Recency]])*5, 0)</f>
        <v>2</v>
      </c>
      <c r="AL1997" s="15">
        <f>ROUNDUP(_xlfn.PERCENTRANK.INC(Table13[Total Number of Purchases],Table13[[#This Row],[Total Number of Purchases]])*5,0)</f>
        <v>2</v>
      </c>
      <c r="AM1997" s="15">
        <f>ROUNDUP(_xlfn.PERCENTRANK.INC(Table13[Total Spend],Table13[[#This Row],[Total Spend]])*5,0)</f>
        <v>2</v>
      </c>
      <c r="AN1997" s="15" t="str">
        <f>Table13[[#This Row],[Recency Score]]&amp;Table13[[#This Row],[Frequency Score]]&amp;Table13[[#This Row],[Monetary Score]]</f>
        <v>222</v>
      </c>
      <c r="AO1997" s="15" t="str">
        <f>IF(AN1997="555","Champions",
IF(AND(LEFT(AN1997,1)="5", MID(AN1997,2,1)&gt;="3"),"Loyal Customers",
IF(MID(AN1997,2,1)="5","Frequent Buyers",
IF(RIGHT(AN1997,1)="5","Big Spenders",
IF(LEFT(AN1997,1)="4","Potential Loyalists",
IF(LEFT(AN1997,1)="3","Needs Attention",
IF(LEFT(AN1997,1)="2","About to Sleep",
IF(LEFT(AN1997,1)="1","Lost",
IF(LEFT(AN1997,1)&lt;="2","At Risk","Others")))))))))</f>
        <v>About to Sleep</v>
      </c>
    </row>
    <row r="1998" spans="1:41" x14ac:dyDescent="0.3">
      <c r="A1998">
        <v>8789</v>
      </c>
      <c r="B1998">
        <v>1989</v>
      </c>
      <c r="C1998" t="s">
        <v>38</v>
      </c>
      <c r="D1998" t="s">
        <v>33</v>
      </c>
      <c r="E1998">
        <v>59060</v>
      </c>
      <c r="F1998">
        <v>1</v>
      </c>
      <c r="G1998">
        <v>0</v>
      </c>
      <c r="H1998" s="1">
        <v>41650</v>
      </c>
      <c r="I1998">
        <v>77</v>
      </c>
      <c r="J1998">
        <v>35</v>
      </c>
      <c r="K1998">
        <v>40</v>
      </c>
      <c r="L1998">
        <v>111</v>
      </c>
      <c r="M1998">
        <v>36</v>
      </c>
      <c r="N1998">
        <v>40</v>
      </c>
      <c r="O1998">
        <v>12</v>
      </c>
      <c r="P1998">
        <v>3</v>
      </c>
      <c r="Q1998">
        <v>3</v>
      </c>
      <c r="R1998">
        <v>1</v>
      </c>
      <c r="S1998">
        <v>7</v>
      </c>
      <c r="T1998">
        <v>4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 t="s">
        <v>30</v>
      </c>
      <c r="AC1998" s="13">
        <f>SUM(Table13[[#This Row],[MntWines]:[MntGoldProds]])</f>
        <v>274</v>
      </c>
      <c r="AD1998" s="13">
        <f>AVERAGE(Table13[[#This Row],[MntWines]:[MntGoldProds]])</f>
        <v>45.666666666666664</v>
      </c>
      <c r="AG1998">
        <f>SUM(Table13[[#This Row],[NumDealsPurchases]:[NumStorePurchases]])</f>
        <v>14</v>
      </c>
      <c r="AH1998" s="14">
        <f>44232-Table13[[#This Row],[Dt_Customer]]</f>
        <v>2582</v>
      </c>
      <c r="AJ1998" s="13">
        <f>Table13[[#This Row],[NumDealsPurchases]]/Table13[[#This Row],[Total Number of Purchases]]*100</f>
        <v>21.428571428571427</v>
      </c>
      <c r="AK1998">
        <f>6-ROUNDUP(_xlfn.PERCENTRANK.INC(Table13[Recency],Table13[[#This Row],[Recency]])*5, 0)</f>
        <v>2</v>
      </c>
      <c r="AL1998" s="15">
        <f>ROUNDUP(_xlfn.PERCENTRANK.INC(Table13[Total Number of Purchases],Table13[[#This Row],[Total Number of Purchases]])*5,0)</f>
        <v>3</v>
      </c>
      <c r="AM1998" s="15">
        <f>ROUNDUP(_xlfn.PERCENTRANK.INC(Table13[Total Spend],Table13[[#This Row],[Total Spend]])*5,0)</f>
        <v>3</v>
      </c>
      <c r="AN1998" s="15" t="str">
        <f>Table13[[#This Row],[Recency Score]]&amp;Table13[[#This Row],[Frequency Score]]&amp;Table13[[#This Row],[Monetary Score]]</f>
        <v>233</v>
      </c>
      <c r="AO1998" s="15" t="str">
        <f>IF(AN1998="555","Champions",
IF(AND(LEFT(AN1998,1)="5", MID(AN1998,2,1)&gt;="3"),"Loyal Customers",
IF(MID(AN1998,2,1)="5","Frequent Buyers",
IF(RIGHT(AN1998,1)="5","Big Spenders",
IF(LEFT(AN1998,1)="4","Potential Loyalists",
IF(LEFT(AN1998,1)="3","Needs Attention",
IF(LEFT(AN1998,1)="2","About to Sleep",
IF(LEFT(AN1998,1)="1","Lost",
IF(LEFT(AN1998,1)&lt;="2","At Risk","Others")))))))))</f>
        <v>About to Sleep</v>
      </c>
    </row>
    <row r="1999" spans="1:41" x14ac:dyDescent="0.3">
      <c r="A1999">
        <v>9353</v>
      </c>
      <c r="B1999">
        <v>1959</v>
      </c>
      <c r="C1999" t="s">
        <v>28</v>
      </c>
      <c r="D1999" t="s">
        <v>31</v>
      </c>
      <c r="E1999">
        <v>62450</v>
      </c>
      <c r="F1999">
        <v>0</v>
      </c>
      <c r="G1999">
        <v>1</v>
      </c>
      <c r="H1999" s="1">
        <v>41645</v>
      </c>
      <c r="I1999">
        <v>61</v>
      </c>
      <c r="J1999">
        <v>515</v>
      </c>
      <c r="K1999">
        <v>47</v>
      </c>
      <c r="L1999">
        <v>267</v>
      </c>
      <c r="M1999">
        <v>62</v>
      </c>
      <c r="N1999">
        <v>66</v>
      </c>
      <c r="O1999">
        <v>38</v>
      </c>
      <c r="P1999">
        <v>2</v>
      </c>
      <c r="Q1999">
        <v>5</v>
      </c>
      <c r="R1999">
        <v>5</v>
      </c>
      <c r="S1999">
        <v>4</v>
      </c>
      <c r="T1999">
        <v>3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0</v>
      </c>
      <c r="AB1999" t="s">
        <v>40</v>
      </c>
      <c r="AC1999" s="13">
        <f>SUM(Table13[[#This Row],[MntWines]:[MntGoldProds]])</f>
        <v>995</v>
      </c>
      <c r="AD1999" s="13">
        <f>AVERAGE(Table13[[#This Row],[MntWines]:[MntGoldProds]])</f>
        <v>165.83333333333334</v>
      </c>
      <c r="AG1999">
        <f>SUM(Table13[[#This Row],[NumDealsPurchases]:[NumStorePurchases]])</f>
        <v>16</v>
      </c>
      <c r="AH1999" s="14">
        <f>44232-Table13[[#This Row],[Dt_Customer]]</f>
        <v>2587</v>
      </c>
      <c r="AJ1999" s="13">
        <f>Table13[[#This Row],[NumDealsPurchases]]/Table13[[#This Row],[Total Number of Purchases]]*100</f>
        <v>12.5</v>
      </c>
      <c r="AK1999">
        <f>6-ROUNDUP(_xlfn.PERCENTRANK.INC(Table13[Recency],Table13[[#This Row],[Recency]])*5, 0)</f>
        <v>2</v>
      </c>
      <c r="AL1999" s="15">
        <f>ROUNDUP(_xlfn.PERCENTRANK.INC(Table13[Total Number of Purchases],Table13[[#This Row],[Total Number of Purchases]])*5,0)</f>
        <v>3</v>
      </c>
      <c r="AM1999" s="15">
        <f>ROUNDUP(_xlfn.PERCENTRANK.INC(Table13[Total Spend],Table13[[#This Row],[Total Spend]])*5,0)</f>
        <v>4</v>
      </c>
      <c r="AN1999" s="15" t="str">
        <f>Table13[[#This Row],[Recency Score]]&amp;Table13[[#This Row],[Frequency Score]]&amp;Table13[[#This Row],[Monetary Score]]</f>
        <v>234</v>
      </c>
      <c r="AO1999" s="15" t="str">
        <f>IF(AN1999="555","Champions",
IF(AND(LEFT(AN1999,1)="5", MID(AN1999,2,1)&gt;="3"),"Loyal Customers",
IF(MID(AN1999,2,1)="5","Frequent Buyers",
IF(RIGHT(AN1999,1)="5","Big Spenders",
IF(LEFT(AN1999,1)="4","Potential Loyalists",
IF(LEFT(AN1999,1)="3","Needs Attention",
IF(LEFT(AN1999,1)="2","About to Sleep",
IF(LEFT(AN1999,1)="1","Lost",
IF(LEFT(AN1999,1)&lt;="2","At Risk","Others")))))))))</f>
        <v>About to Sleep</v>
      </c>
    </row>
    <row r="2000" spans="1:41" x14ac:dyDescent="0.3">
      <c r="A2000">
        <v>176</v>
      </c>
      <c r="B2000">
        <v>1980</v>
      </c>
      <c r="C2000" t="s">
        <v>38</v>
      </c>
      <c r="D2000" t="s">
        <v>31</v>
      </c>
      <c r="E2000">
        <v>67506</v>
      </c>
      <c r="F2000">
        <v>0</v>
      </c>
      <c r="G2000">
        <v>1</v>
      </c>
      <c r="H2000" s="1">
        <v>41641</v>
      </c>
      <c r="I2000">
        <v>73</v>
      </c>
      <c r="J2000">
        <v>90</v>
      </c>
      <c r="K2000">
        <v>38</v>
      </c>
      <c r="L2000">
        <v>67</v>
      </c>
      <c r="M2000">
        <v>33</v>
      </c>
      <c r="N2000">
        <v>36</v>
      </c>
      <c r="O2000">
        <v>67</v>
      </c>
      <c r="P2000">
        <v>1</v>
      </c>
      <c r="Q2000">
        <v>4</v>
      </c>
      <c r="R2000">
        <v>1</v>
      </c>
      <c r="S2000">
        <v>6</v>
      </c>
      <c r="T2000">
        <v>3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 t="s">
        <v>30</v>
      </c>
      <c r="AC2000" s="13">
        <f>SUM(Table13[[#This Row],[MntWines]:[MntGoldProds]])</f>
        <v>331</v>
      </c>
      <c r="AD2000" s="13">
        <f>AVERAGE(Table13[[#This Row],[MntWines]:[MntGoldProds]])</f>
        <v>55.166666666666664</v>
      </c>
      <c r="AG2000">
        <f>SUM(Table13[[#This Row],[NumDealsPurchases]:[NumStorePurchases]])</f>
        <v>12</v>
      </c>
      <c r="AH2000" s="14">
        <f>44232-Table13[[#This Row],[Dt_Customer]]</f>
        <v>2591</v>
      </c>
      <c r="AJ2000" s="13">
        <f>Table13[[#This Row],[NumDealsPurchases]]/Table13[[#This Row],[Total Number of Purchases]]*100</f>
        <v>8.3333333333333321</v>
      </c>
      <c r="AK2000">
        <f>6-ROUNDUP(_xlfn.PERCENTRANK.INC(Table13[Recency],Table13[[#This Row],[Recency]])*5, 0)</f>
        <v>2</v>
      </c>
      <c r="AL2000" s="15">
        <f>ROUNDUP(_xlfn.PERCENTRANK.INC(Table13[Total Number of Purchases],Table13[[#This Row],[Total Number of Purchases]])*5,0)</f>
        <v>3</v>
      </c>
      <c r="AM2000" s="15">
        <f>ROUNDUP(_xlfn.PERCENTRANK.INC(Table13[Total Spend],Table13[[#This Row],[Total Spend]])*5,0)</f>
        <v>3</v>
      </c>
      <c r="AN2000" s="15" t="str">
        <f>Table13[[#This Row],[Recency Score]]&amp;Table13[[#This Row],[Frequency Score]]&amp;Table13[[#This Row],[Monetary Score]]</f>
        <v>233</v>
      </c>
      <c r="AO2000" s="15" t="str">
        <f>IF(AN2000="555","Champions",
IF(AND(LEFT(AN2000,1)="5", MID(AN2000,2,1)&gt;="3"),"Loyal Customers",
IF(MID(AN2000,2,1)="5","Frequent Buyers",
IF(RIGHT(AN2000,1)="5","Big Spenders",
IF(LEFT(AN2000,1)="4","Potential Loyalists",
IF(LEFT(AN2000,1)="3","Needs Attention",
IF(LEFT(AN2000,1)="2","About to Sleep",
IF(LEFT(AN2000,1)="1","Lost",
IF(LEFT(AN2000,1)&lt;="2","At Risk","Others")))))))))</f>
        <v>About to Sleep</v>
      </c>
    </row>
    <row r="2001" spans="1:41" x14ac:dyDescent="0.3">
      <c r="A2001">
        <v>9937</v>
      </c>
      <c r="B2001">
        <v>1979</v>
      </c>
      <c r="C2001" t="s">
        <v>28</v>
      </c>
      <c r="D2001" t="s">
        <v>31</v>
      </c>
      <c r="E2001">
        <v>70337</v>
      </c>
      <c r="F2001">
        <v>0</v>
      </c>
      <c r="G2001">
        <v>0</v>
      </c>
      <c r="H2001" s="1">
        <v>41641</v>
      </c>
      <c r="I2001">
        <v>75</v>
      </c>
      <c r="J2001">
        <v>187</v>
      </c>
      <c r="K2001">
        <v>81</v>
      </c>
      <c r="L2001">
        <v>149</v>
      </c>
      <c r="M2001">
        <v>25</v>
      </c>
      <c r="N2001">
        <v>43</v>
      </c>
      <c r="O2001">
        <v>91</v>
      </c>
      <c r="P2001">
        <v>1</v>
      </c>
      <c r="Q2001">
        <v>2</v>
      </c>
      <c r="R2001">
        <v>2</v>
      </c>
      <c r="S2001">
        <v>12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 t="s">
        <v>34</v>
      </c>
      <c r="AC2001" s="13">
        <f>SUM(Table13[[#This Row],[MntWines]:[MntGoldProds]])</f>
        <v>576</v>
      </c>
      <c r="AD2001" s="13">
        <f>AVERAGE(Table13[[#This Row],[MntWines]:[MntGoldProds]])</f>
        <v>96</v>
      </c>
      <c r="AG2001">
        <f>SUM(Table13[[#This Row],[NumDealsPurchases]:[NumStorePurchases]])</f>
        <v>17</v>
      </c>
      <c r="AH2001" s="14">
        <f>44232-Table13[[#This Row],[Dt_Customer]]</f>
        <v>2591</v>
      </c>
      <c r="AJ2001" s="13">
        <f>Table13[[#This Row],[NumDealsPurchases]]/Table13[[#This Row],[Total Number of Purchases]]*100</f>
        <v>5.8823529411764701</v>
      </c>
      <c r="AK2001">
        <f>6-ROUNDUP(_xlfn.PERCENTRANK.INC(Table13[Recency],Table13[[#This Row],[Recency]])*5, 0)</f>
        <v>2</v>
      </c>
      <c r="AL2001" s="15">
        <f>ROUNDUP(_xlfn.PERCENTRANK.INC(Table13[Total Number of Purchases],Table13[[#This Row],[Total Number of Purchases]])*5,0)</f>
        <v>3</v>
      </c>
      <c r="AM2001" s="15">
        <f>ROUNDUP(_xlfn.PERCENTRANK.INC(Table13[Total Spend],Table13[[#This Row],[Total Spend]])*5,0)</f>
        <v>3</v>
      </c>
      <c r="AN2001" s="15" t="str">
        <f>Table13[[#This Row],[Recency Score]]&amp;Table13[[#This Row],[Frequency Score]]&amp;Table13[[#This Row],[Monetary Score]]</f>
        <v>233</v>
      </c>
      <c r="AO2001" s="15" t="str">
        <f>IF(AN2001="555","Champions",
IF(AND(LEFT(AN2001,1)="5", MID(AN2001,2,1)&gt;="3"),"Loyal Customers",
IF(MID(AN2001,2,1)="5","Frequent Buyers",
IF(RIGHT(AN2001,1)="5","Big Spenders",
IF(LEFT(AN2001,1)="4","Potential Loyalists",
IF(LEFT(AN2001,1)="3","Needs Attention",
IF(LEFT(AN2001,1)="2","About to Sleep",
IF(LEFT(AN2001,1)="1","Lost",
IF(LEFT(AN2001,1)&lt;="2","At Risk","Others")))))))))</f>
        <v>About to Sleep</v>
      </c>
    </row>
    <row r="2002" spans="1:41" x14ac:dyDescent="0.3">
      <c r="A2002">
        <v>5237</v>
      </c>
      <c r="B2002">
        <v>1950</v>
      </c>
      <c r="C2002" t="s">
        <v>37</v>
      </c>
      <c r="D2002" t="s">
        <v>31</v>
      </c>
      <c r="E2002">
        <v>48767</v>
      </c>
      <c r="F2002">
        <v>1</v>
      </c>
      <c r="G2002">
        <v>2</v>
      </c>
      <c r="H2002" s="1">
        <v>41640</v>
      </c>
      <c r="I2002">
        <v>79</v>
      </c>
      <c r="J2002">
        <v>28</v>
      </c>
      <c r="K2002">
        <v>1</v>
      </c>
      <c r="L2002">
        <v>21</v>
      </c>
      <c r="M2002">
        <v>3</v>
      </c>
      <c r="N2002">
        <v>0</v>
      </c>
      <c r="O2002">
        <v>10</v>
      </c>
      <c r="P2002">
        <v>3</v>
      </c>
      <c r="Q2002">
        <v>2</v>
      </c>
      <c r="R2002">
        <v>1</v>
      </c>
      <c r="S2002">
        <v>3</v>
      </c>
      <c r="T2002">
        <v>5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36</v>
      </c>
      <c r="AC2002" s="13">
        <f>SUM(Table13[[#This Row],[MntWines]:[MntGoldProds]])</f>
        <v>63</v>
      </c>
      <c r="AD2002" s="13">
        <f>AVERAGE(Table13[[#This Row],[MntWines]:[MntGoldProds]])</f>
        <v>10.5</v>
      </c>
      <c r="AG2002">
        <f>SUM(Table13[[#This Row],[NumDealsPurchases]:[NumStorePurchases]])</f>
        <v>9</v>
      </c>
      <c r="AH2002" s="14">
        <f>44232-Table13[[#This Row],[Dt_Customer]]</f>
        <v>2592</v>
      </c>
      <c r="AJ2002" s="13">
        <f>Table13[[#This Row],[NumDealsPurchases]]/Table13[[#This Row],[Total Number of Purchases]]*100</f>
        <v>33.333333333333329</v>
      </c>
      <c r="AK2002">
        <f>6-ROUNDUP(_xlfn.PERCENTRANK.INC(Table13[Recency],Table13[[#This Row],[Recency]])*5, 0)</f>
        <v>2</v>
      </c>
      <c r="AL2002" s="15">
        <f>ROUNDUP(_xlfn.PERCENTRANK.INC(Table13[Total Number of Purchases],Table13[[#This Row],[Total Number of Purchases]])*5,0)</f>
        <v>2</v>
      </c>
      <c r="AM2002" s="15">
        <f>ROUNDUP(_xlfn.PERCENTRANK.INC(Table13[Total Spend],Table13[[#This Row],[Total Spend]])*5,0)</f>
        <v>2</v>
      </c>
      <c r="AN2002" s="15" t="str">
        <f>Table13[[#This Row],[Recency Score]]&amp;Table13[[#This Row],[Frequency Score]]&amp;Table13[[#This Row],[Monetary Score]]</f>
        <v>222</v>
      </c>
      <c r="AO2002" s="15" t="str">
        <f>IF(AN2002="555","Champions",
IF(AND(LEFT(AN2002,1)="5", MID(AN2002,2,1)&gt;="3"),"Loyal Customers",
IF(MID(AN2002,2,1)="5","Frequent Buyers",
IF(RIGHT(AN2002,1)="5","Big Spenders",
IF(LEFT(AN2002,1)="4","Potential Loyalists",
IF(LEFT(AN2002,1)="3","Needs Attention",
IF(LEFT(AN2002,1)="2","About to Sleep",
IF(LEFT(AN2002,1)="1","Lost",
IF(LEFT(AN2002,1)&lt;="2","At Risk","Others")))))))))</f>
        <v>About to Sleep</v>
      </c>
    </row>
    <row r="2003" spans="1:41" x14ac:dyDescent="0.3">
      <c r="A2003">
        <v>5300</v>
      </c>
      <c r="B2003">
        <v>1973</v>
      </c>
      <c r="C2003" t="s">
        <v>41</v>
      </c>
      <c r="D2003" t="s">
        <v>33</v>
      </c>
      <c r="E2003">
        <v>38961</v>
      </c>
      <c r="F2003">
        <v>1</v>
      </c>
      <c r="G2003">
        <v>0</v>
      </c>
      <c r="H2003" s="1">
        <v>41638</v>
      </c>
      <c r="I2003">
        <v>60</v>
      </c>
      <c r="J2003">
        <v>19</v>
      </c>
      <c r="K2003">
        <v>7</v>
      </c>
      <c r="L2003">
        <v>19</v>
      </c>
      <c r="M2003">
        <v>0</v>
      </c>
      <c r="N2003">
        <v>1</v>
      </c>
      <c r="O2003">
        <v>24</v>
      </c>
      <c r="P2003">
        <v>1</v>
      </c>
      <c r="Q2003">
        <v>2</v>
      </c>
      <c r="R2003">
        <v>1</v>
      </c>
      <c r="S2003">
        <v>2</v>
      </c>
      <c r="T2003">
        <v>7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 t="s">
        <v>30</v>
      </c>
      <c r="AC2003" s="13">
        <f>SUM(Table13[[#This Row],[MntWines]:[MntGoldProds]])</f>
        <v>70</v>
      </c>
      <c r="AD2003" s="13">
        <f>AVERAGE(Table13[[#This Row],[MntWines]:[MntGoldProds]])</f>
        <v>11.666666666666666</v>
      </c>
      <c r="AG2003">
        <f>SUM(Table13[[#This Row],[NumDealsPurchases]:[NumStorePurchases]])</f>
        <v>6</v>
      </c>
      <c r="AH2003" s="14">
        <f>44232-Table13[[#This Row],[Dt_Customer]]</f>
        <v>2594</v>
      </c>
      <c r="AJ2003" s="13">
        <f>Table13[[#This Row],[NumDealsPurchases]]/Table13[[#This Row],[Total Number of Purchases]]*100</f>
        <v>16.666666666666664</v>
      </c>
      <c r="AK2003">
        <f>6-ROUNDUP(_xlfn.PERCENTRANK.INC(Table13[Recency],Table13[[#This Row],[Recency]])*5, 0)</f>
        <v>2</v>
      </c>
      <c r="AL2003" s="15">
        <f>ROUNDUP(_xlfn.PERCENTRANK.INC(Table13[Total Number of Purchases],Table13[[#This Row],[Total Number of Purchases]])*5,0)</f>
        <v>1</v>
      </c>
      <c r="AM2003" s="15">
        <f>ROUNDUP(_xlfn.PERCENTRANK.INC(Table13[Total Spend],Table13[[#This Row],[Total Spend]])*5,0)</f>
        <v>2</v>
      </c>
      <c r="AN2003" s="15" t="str">
        <f>Table13[[#This Row],[Recency Score]]&amp;Table13[[#This Row],[Frequency Score]]&amp;Table13[[#This Row],[Monetary Score]]</f>
        <v>212</v>
      </c>
      <c r="AO2003" s="15" t="str">
        <f>IF(AN2003="555","Champions",
IF(AND(LEFT(AN2003,1)="5", MID(AN2003,2,1)&gt;="3"),"Loyal Customers",
IF(MID(AN2003,2,1)="5","Frequent Buyers",
IF(RIGHT(AN2003,1)="5","Big Spenders",
IF(LEFT(AN2003,1)="4","Potential Loyalists",
IF(LEFT(AN2003,1)="3","Needs Attention",
IF(LEFT(AN2003,1)="2","About to Sleep",
IF(LEFT(AN2003,1)="1","Lost",
IF(LEFT(AN2003,1)&lt;="2","At Risk","Others")))))))))</f>
        <v>About to Sleep</v>
      </c>
    </row>
    <row r="2004" spans="1:41" x14ac:dyDescent="0.3">
      <c r="A2004">
        <v>7327</v>
      </c>
      <c r="B2004">
        <v>1959</v>
      </c>
      <c r="C2004" t="s">
        <v>37</v>
      </c>
      <c r="D2004" t="s">
        <v>33</v>
      </c>
      <c r="E2004">
        <v>36732</v>
      </c>
      <c r="F2004">
        <v>1</v>
      </c>
      <c r="G2004">
        <v>1</v>
      </c>
      <c r="H2004" s="1">
        <v>41637</v>
      </c>
      <c r="I2004">
        <v>71</v>
      </c>
      <c r="J2004">
        <v>21</v>
      </c>
      <c r="K2004">
        <v>5</v>
      </c>
      <c r="L2004">
        <v>3</v>
      </c>
      <c r="M2004">
        <v>10</v>
      </c>
      <c r="N2004">
        <v>1</v>
      </c>
      <c r="O2004">
        <v>7</v>
      </c>
      <c r="P2004">
        <v>3</v>
      </c>
      <c r="Q2004">
        <v>1</v>
      </c>
      <c r="R2004">
        <v>1</v>
      </c>
      <c r="S2004">
        <v>4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 t="s">
        <v>30</v>
      </c>
      <c r="AC2004" s="13">
        <f>SUM(Table13[[#This Row],[MntWines]:[MntGoldProds]])</f>
        <v>47</v>
      </c>
      <c r="AD2004" s="13">
        <f>AVERAGE(Table13[[#This Row],[MntWines]:[MntGoldProds]])</f>
        <v>7.833333333333333</v>
      </c>
      <c r="AG2004">
        <f>SUM(Table13[[#This Row],[NumDealsPurchases]:[NumStorePurchases]])</f>
        <v>9</v>
      </c>
      <c r="AH2004" s="14">
        <f>44232-Table13[[#This Row],[Dt_Customer]]</f>
        <v>2595</v>
      </c>
      <c r="AJ2004" s="13">
        <f>Table13[[#This Row],[NumDealsPurchases]]/Table13[[#This Row],[Total Number of Purchases]]*100</f>
        <v>33.333333333333329</v>
      </c>
      <c r="AK2004">
        <f>6-ROUNDUP(_xlfn.PERCENTRANK.INC(Table13[Recency],Table13[[#This Row],[Recency]])*5, 0)</f>
        <v>2</v>
      </c>
      <c r="AL2004" s="15">
        <f>ROUNDUP(_xlfn.PERCENTRANK.INC(Table13[Total Number of Purchases],Table13[[#This Row],[Total Number of Purchases]])*5,0)</f>
        <v>2</v>
      </c>
      <c r="AM2004" s="15">
        <f>ROUNDUP(_xlfn.PERCENTRANK.INC(Table13[Total Spend],Table13[[#This Row],[Total Spend]])*5,0)</f>
        <v>1</v>
      </c>
      <c r="AN2004" s="15" t="str">
        <f>Table13[[#This Row],[Recency Score]]&amp;Table13[[#This Row],[Frequency Score]]&amp;Table13[[#This Row],[Monetary Score]]</f>
        <v>221</v>
      </c>
      <c r="AO2004" s="15" t="str">
        <f>IF(AN2004="555","Champions",
IF(AND(LEFT(AN2004,1)="5", MID(AN2004,2,1)&gt;="3"),"Loyal Customers",
IF(MID(AN2004,2,1)="5","Frequent Buyers",
IF(RIGHT(AN2004,1)="5","Big Spenders",
IF(LEFT(AN2004,1)="4","Potential Loyalists",
IF(LEFT(AN2004,1)="3","Needs Attention",
IF(LEFT(AN2004,1)="2","About to Sleep",
IF(LEFT(AN2004,1)="1","Lost",
IF(LEFT(AN2004,1)&lt;="2","At Risk","Others")))))))))</f>
        <v>About to Sleep</v>
      </c>
    </row>
    <row r="2005" spans="1:41" x14ac:dyDescent="0.3">
      <c r="A2005">
        <v>9491</v>
      </c>
      <c r="B2005">
        <v>1984</v>
      </c>
      <c r="C2005" t="s">
        <v>28</v>
      </c>
      <c r="D2005" t="s">
        <v>35</v>
      </c>
      <c r="E2005">
        <v>23976</v>
      </c>
      <c r="F2005">
        <v>1</v>
      </c>
      <c r="G2005">
        <v>0</v>
      </c>
      <c r="H2005" s="1">
        <v>41635</v>
      </c>
      <c r="I2005">
        <v>68</v>
      </c>
      <c r="J2005">
        <v>14</v>
      </c>
      <c r="K2005">
        <v>1</v>
      </c>
      <c r="L2005">
        <v>21</v>
      </c>
      <c r="M2005">
        <v>2</v>
      </c>
      <c r="N2005">
        <v>3</v>
      </c>
      <c r="O2005">
        <v>25</v>
      </c>
      <c r="P2005">
        <v>3</v>
      </c>
      <c r="Q2005">
        <v>3</v>
      </c>
      <c r="R2005">
        <v>1</v>
      </c>
      <c r="S2005">
        <v>3</v>
      </c>
      <c r="T2005">
        <v>7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 t="s">
        <v>43</v>
      </c>
      <c r="AC2005" s="13">
        <f>SUM(Table13[[#This Row],[MntWines]:[MntGoldProds]])</f>
        <v>66</v>
      </c>
      <c r="AD2005" s="13">
        <f>AVERAGE(Table13[[#This Row],[MntWines]:[MntGoldProds]])</f>
        <v>11</v>
      </c>
      <c r="AG2005">
        <f>SUM(Table13[[#This Row],[NumDealsPurchases]:[NumStorePurchases]])</f>
        <v>10</v>
      </c>
      <c r="AH2005" s="14">
        <f>44232-Table13[[#This Row],[Dt_Customer]]</f>
        <v>2597</v>
      </c>
      <c r="AJ2005" s="13">
        <f>Table13[[#This Row],[NumDealsPurchases]]/Table13[[#This Row],[Total Number of Purchases]]*100</f>
        <v>30</v>
      </c>
      <c r="AK2005">
        <f>6-ROUNDUP(_xlfn.PERCENTRANK.INC(Table13[Recency],Table13[[#This Row],[Recency]])*5, 0)</f>
        <v>2</v>
      </c>
      <c r="AL2005" s="15">
        <f>ROUNDUP(_xlfn.PERCENTRANK.INC(Table13[Total Number of Purchases],Table13[[#This Row],[Total Number of Purchases]])*5,0)</f>
        <v>2</v>
      </c>
      <c r="AM2005" s="15">
        <f>ROUNDUP(_xlfn.PERCENTRANK.INC(Table13[Total Spend],Table13[[#This Row],[Total Spend]])*5,0)</f>
        <v>2</v>
      </c>
      <c r="AN2005" s="15" t="str">
        <f>Table13[[#This Row],[Recency Score]]&amp;Table13[[#This Row],[Frequency Score]]&amp;Table13[[#This Row],[Monetary Score]]</f>
        <v>222</v>
      </c>
      <c r="AO2005" s="15" t="str">
        <f>IF(AN2005="555","Champions",
IF(AND(LEFT(AN2005,1)="5", MID(AN2005,2,1)&gt;="3"),"Loyal Customers",
IF(MID(AN2005,2,1)="5","Frequent Buyers",
IF(RIGHT(AN2005,1)="5","Big Spenders",
IF(LEFT(AN2005,1)="4","Potential Loyalists",
IF(LEFT(AN2005,1)="3","Needs Attention",
IF(LEFT(AN2005,1)="2","About to Sleep",
IF(LEFT(AN2005,1)="1","Lost",
IF(LEFT(AN2005,1)&lt;="2","At Risk","Others")))))))))</f>
        <v>About to Sleep</v>
      </c>
    </row>
    <row r="2006" spans="1:41" x14ac:dyDescent="0.3">
      <c r="A2006">
        <v>7254</v>
      </c>
      <c r="B2006">
        <v>1969</v>
      </c>
      <c r="C2006" t="s">
        <v>28</v>
      </c>
      <c r="D2006" t="s">
        <v>35</v>
      </c>
      <c r="E2006">
        <v>38361</v>
      </c>
      <c r="F2006">
        <v>1</v>
      </c>
      <c r="G2006">
        <v>0</v>
      </c>
      <c r="H2006" s="1">
        <v>41635</v>
      </c>
      <c r="I2006">
        <v>74</v>
      </c>
      <c r="J2006">
        <v>39</v>
      </c>
      <c r="K2006">
        <v>0</v>
      </c>
      <c r="L2006">
        <v>56</v>
      </c>
      <c r="M2006">
        <v>20</v>
      </c>
      <c r="N2006">
        <v>8</v>
      </c>
      <c r="O2006">
        <v>14</v>
      </c>
      <c r="P2006">
        <v>3</v>
      </c>
      <c r="Q2006">
        <v>3</v>
      </c>
      <c r="R2006">
        <v>1</v>
      </c>
      <c r="S2006">
        <v>3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 t="s">
        <v>43</v>
      </c>
      <c r="AC2006" s="13">
        <f>SUM(Table13[[#This Row],[MntWines]:[MntGoldProds]])</f>
        <v>137</v>
      </c>
      <c r="AD2006" s="13">
        <f>AVERAGE(Table13[[#This Row],[MntWines]:[MntGoldProds]])</f>
        <v>22.833333333333332</v>
      </c>
      <c r="AG2006">
        <f>SUM(Table13[[#This Row],[NumDealsPurchases]:[NumStorePurchases]])</f>
        <v>10</v>
      </c>
      <c r="AH2006" s="14">
        <f>44232-Table13[[#This Row],[Dt_Customer]]</f>
        <v>2597</v>
      </c>
      <c r="AJ2006" s="13">
        <f>Table13[[#This Row],[NumDealsPurchases]]/Table13[[#This Row],[Total Number of Purchases]]*100</f>
        <v>30</v>
      </c>
      <c r="AK2006">
        <f>6-ROUNDUP(_xlfn.PERCENTRANK.INC(Table13[Recency],Table13[[#This Row],[Recency]])*5, 0)</f>
        <v>2</v>
      </c>
      <c r="AL2006" s="15">
        <f>ROUNDUP(_xlfn.PERCENTRANK.INC(Table13[Total Number of Purchases],Table13[[#This Row],[Total Number of Purchases]])*5,0)</f>
        <v>2</v>
      </c>
      <c r="AM2006" s="15">
        <f>ROUNDUP(_xlfn.PERCENTRANK.INC(Table13[Total Spend],Table13[[#This Row],[Total Spend]])*5,0)</f>
        <v>2</v>
      </c>
      <c r="AN2006" s="15" t="str">
        <f>Table13[[#This Row],[Recency Score]]&amp;Table13[[#This Row],[Frequency Score]]&amp;Table13[[#This Row],[Monetary Score]]</f>
        <v>222</v>
      </c>
      <c r="AO2006" s="15" t="str">
        <f>IF(AN2006="555","Champions",
IF(AND(LEFT(AN2006,1)="5", MID(AN2006,2,1)&gt;="3"),"Loyal Customers",
IF(MID(AN2006,2,1)="5","Frequent Buyers",
IF(RIGHT(AN2006,1)="5","Big Spenders",
IF(LEFT(AN2006,1)="4","Potential Loyalists",
IF(LEFT(AN2006,1)="3","Needs Attention",
IF(LEFT(AN2006,1)="2","About to Sleep",
IF(LEFT(AN2006,1)="1","Lost",
IF(LEFT(AN2006,1)&lt;="2","At Risk","Others")))))))))</f>
        <v>About to Sleep</v>
      </c>
    </row>
    <row r="2007" spans="1:41" x14ac:dyDescent="0.3">
      <c r="A2007">
        <v>8775</v>
      </c>
      <c r="B2007">
        <v>1969</v>
      </c>
      <c r="C2007" t="s">
        <v>28</v>
      </c>
      <c r="D2007" t="s">
        <v>35</v>
      </c>
      <c r="E2007">
        <v>38361</v>
      </c>
      <c r="F2007">
        <v>1</v>
      </c>
      <c r="G2007">
        <v>0</v>
      </c>
      <c r="H2007" s="1">
        <v>41635</v>
      </c>
      <c r="I2007">
        <v>74</v>
      </c>
      <c r="J2007">
        <v>39</v>
      </c>
      <c r="K2007">
        <v>0</v>
      </c>
      <c r="L2007">
        <v>56</v>
      </c>
      <c r="M2007">
        <v>20</v>
      </c>
      <c r="N2007">
        <v>8</v>
      </c>
      <c r="O2007">
        <v>14</v>
      </c>
      <c r="P2007">
        <v>3</v>
      </c>
      <c r="Q2007">
        <v>3</v>
      </c>
      <c r="R2007">
        <v>1</v>
      </c>
      <c r="S2007">
        <v>3</v>
      </c>
      <c r="T2007">
        <v>7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 t="s">
        <v>36</v>
      </c>
      <c r="AC2007" s="13">
        <f>SUM(Table13[[#This Row],[MntWines]:[MntGoldProds]])</f>
        <v>137</v>
      </c>
      <c r="AD2007" s="13">
        <f>AVERAGE(Table13[[#This Row],[MntWines]:[MntGoldProds]])</f>
        <v>22.833333333333332</v>
      </c>
      <c r="AG2007">
        <f>SUM(Table13[[#This Row],[NumDealsPurchases]:[NumStorePurchases]])</f>
        <v>10</v>
      </c>
      <c r="AH2007" s="14">
        <f>44232-Table13[[#This Row],[Dt_Customer]]</f>
        <v>2597</v>
      </c>
      <c r="AJ2007" s="13">
        <f>Table13[[#This Row],[NumDealsPurchases]]/Table13[[#This Row],[Total Number of Purchases]]*100</f>
        <v>30</v>
      </c>
      <c r="AK2007">
        <f>6-ROUNDUP(_xlfn.PERCENTRANK.INC(Table13[Recency],Table13[[#This Row],[Recency]])*5, 0)</f>
        <v>2</v>
      </c>
      <c r="AL2007" s="15">
        <f>ROUNDUP(_xlfn.PERCENTRANK.INC(Table13[Total Number of Purchases],Table13[[#This Row],[Total Number of Purchases]])*5,0)</f>
        <v>2</v>
      </c>
      <c r="AM2007" s="15">
        <f>ROUNDUP(_xlfn.PERCENTRANK.INC(Table13[Total Spend],Table13[[#This Row],[Total Spend]])*5,0)</f>
        <v>2</v>
      </c>
      <c r="AN2007" s="15" t="str">
        <f>Table13[[#This Row],[Recency Score]]&amp;Table13[[#This Row],[Frequency Score]]&amp;Table13[[#This Row],[Monetary Score]]</f>
        <v>222</v>
      </c>
      <c r="AO2007" s="15" t="str">
        <f>IF(AN2007="555","Champions",
IF(AND(LEFT(AN2007,1)="5", MID(AN2007,2,1)&gt;="3"),"Loyal Customers",
IF(MID(AN2007,2,1)="5","Frequent Buyers",
IF(RIGHT(AN2007,1)="5","Big Spenders",
IF(LEFT(AN2007,1)="4","Potential Loyalists",
IF(LEFT(AN2007,1)="3","Needs Attention",
IF(LEFT(AN2007,1)="2","About to Sleep",
IF(LEFT(AN2007,1)="1","Lost",
IF(LEFT(AN2007,1)&lt;="2","At Risk","Others")))))))))</f>
        <v>About to Sleep</v>
      </c>
    </row>
    <row r="2008" spans="1:41" x14ac:dyDescent="0.3">
      <c r="A2008">
        <v>304</v>
      </c>
      <c r="B2008">
        <v>1981</v>
      </c>
      <c r="C2008" t="s">
        <v>41</v>
      </c>
      <c r="D2008" t="s">
        <v>31</v>
      </c>
      <c r="E2008">
        <v>22944</v>
      </c>
      <c r="F2008">
        <v>1</v>
      </c>
      <c r="G2008">
        <v>0</v>
      </c>
      <c r="H2008" s="1">
        <v>41631</v>
      </c>
      <c r="I2008">
        <v>67</v>
      </c>
      <c r="J2008">
        <v>19</v>
      </c>
      <c r="K2008">
        <v>3</v>
      </c>
      <c r="L2008">
        <v>19</v>
      </c>
      <c r="M2008">
        <v>4</v>
      </c>
      <c r="N2008">
        <v>5</v>
      </c>
      <c r="O2008">
        <v>26</v>
      </c>
      <c r="P2008">
        <v>3</v>
      </c>
      <c r="Q2008">
        <v>3</v>
      </c>
      <c r="R2008">
        <v>0</v>
      </c>
      <c r="S2008">
        <v>3</v>
      </c>
      <c r="T2008">
        <v>7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 t="s">
        <v>30</v>
      </c>
      <c r="AC2008" s="13">
        <f>SUM(Table13[[#This Row],[MntWines]:[MntGoldProds]])</f>
        <v>76</v>
      </c>
      <c r="AD2008" s="13">
        <f>AVERAGE(Table13[[#This Row],[MntWines]:[MntGoldProds]])</f>
        <v>12.666666666666666</v>
      </c>
      <c r="AG2008">
        <f>SUM(Table13[[#This Row],[NumDealsPurchases]:[NumStorePurchases]])</f>
        <v>9</v>
      </c>
      <c r="AH2008" s="14">
        <f>44232-Table13[[#This Row],[Dt_Customer]]</f>
        <v>2601</v>
      </c>
      <c r="AJ2008" s="13">
        <f>Table13[[#This Row],[NumDealsPurchases]]/Table13[[#This Row],[Total Number of Purchases]]*100</f>
        <v>33.333333333333329</v>
      </c>
      <c r="AK2008">
        <f>6-ROUNDUP(_xlfn.PERCENTRANK.INC(Table13[Recency],Table13[[#This Row],[Recency]])*5, 0)</f>
        <v>2</v>
      </c>
      <c r="AL2008" s="15">
        <f>ROUNDUP(_xlfn.PERCENTRANK.INC(Table13[Total Number of Purchases],Table13[[#This Row],[Total Number of Purchases]])*5,0)</f>
        <v>2</v>
      </c>
      <c r="AM2008" s="15">
        <f>ROUNDUP(_xlfn.PERCENTRANK.INC(Table13[Total Spend],Table13[[#This Row],[Total Spend]])*5,0)</f>
        <v>2</v>
      </c>
      <c r="AN2008" s="15" t="str">
        <f>Table13[[#This Row],[Recency Score]]&amp;Table13[[#This Row],[Frequency Score]]&amp;Table13[[#This Row],[Monetary Score]]</f>
        <v>222</v>
      </c>
      <c r="AO2008" s="15" t="str">
        <f>IF(AN2008="555","Champions",
IF(AND(LEFT(AN2008,1)="5", MID(AN2008,2,1)&gt;="3"),"Loyal Customers",
IF(MID(AN2008,2,1)="5","Frequent Buyers",
IF(RIGHT(AN2008,1)="5","Big Spenders",
IF(LEFT(AN2008,1)="4","Potential Loyalists",
IF(LEFT(AN2008,1)="3","Needs Attention",
IF(LEFT(AN2008,1)="2","About to Sleep",
IF(LEFT(AN2008,1)="1","Lost",
IF(LEFT(AN2008,1)&lt;="2","At Risk","Others")))))))))</f>
        <v>About to Sleep</v>
      </c>
    </row>
    <row r="2009" spans="1:41" x14ac:dyDescent="0.3">
      <c r="A2009">
        <v>274</v>
      </c>
      <c r="B2009">
        <v>1973</v>
      </c>
      <c r="C2009" t="s">
        <v>28</v>
      </c>
      <c r="D2009" t="s">
        <v>31</v>
      </c>
      <c r="E2009">
        <v>34853</v>
      </c>
      <c r="F2009">
        <v>1</v>
      </c>
      <c r="G2009">
        <v>1</v>
      </c>
      <c r="H2009" s="1">
        <v>41631</v>
      </c>
      <c r="I2009">
        <v>75</v>
      </c>
      <c r="J2009">
        <v>9</v>
      </c>
      <c r="K2009">
        <v>3</v>
      </c>
      <c r="L2009">
        <v>15</v>
      </c>
      <c r="M2009">
        <v>2</v>
      </c>
      <c r="N2009">
        <v>3</v>
      </c>
      <c r="O2009">
        <v>2</v>
      </c>
      <c r="P2009">
        <v>2</v>
      </c>
      <c r="Q2009">
        <v>2</v>
      </c>
      <c r="R2009">
        <v>0</v>
      </c>
      <c r="S2009">
        <v>3</v>
      </c>
      <c r="T2009">
        <v>6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 t="s">
        <v>39</v>
      </c>
      <c r="AC2009" s="13">
        <f>SUM(Table13[[#This Row],[MntWines]:[MntGoldProds]])</f>
        <v>34</v>
      </c>
      <c r="AD2009" s="13">
        <f>AVERAGE(Table13[[#This Row],[MntWines]:[MntGoldProds]])</f>
        <v>5.666666666666667</v>
      </c>
      <c r="AG2009">
        <f>SUM(Table13[[#This Row],[NumDealsPurchases]:[NumStorePurchases]])</f>
        <v>7</v>
      </c>
      <c r="AH2009" s="14">
        <f>44232-Table13[[#This Row],[Dt_Customer]]</f>
        <v>2601</v>
      </c>
      <c r="AJ2009" s="13">
        <f>Table13[[#This Row],[NumDealsPurchases]]/Table13[[#This Row],[Total Number of Purchases]]*100</f>
        <v>28.571428571428569</v>
      </c>
      <c r="AK2009">
        <f>6-ROUNDUP(_xlfn.PERCENTRANK.INC(Table13[Recency],Table13[[#This Row],[Recency]])*5, 0)</f>
        <v>2</v>
      </c>
      <c r="AL2009" s="15">
        <f>ROUNDUP(_xlfn.PERCENTRANK.INC(Table13[Total Number of Purchases],Table13[[#This Row],[Total Number of Purchases]])*5,0)</f>
        <v>1</v>
      </c>
      <c r="AM2009" s="15">
        <f>ROUNDUP(_xlfn.PERCENTRANK.INC(Table13[Total Spend],Table13[[#This Row],[Total Spend]])*5,0)</f>
        <v>1</v>
      </c>
      <c r="AN2009" s="15" t="str">
        <f>Table13[[#This Row],[Recency Score]]&amp;Table13[[#This Row],[Frequency Score]]&amp;Table13[[#This Row],[Monetary Score]]</f>
        <v>211</v>
      </c>
      <c r="AO2009" s="15" t="str">
        <f>IF(AN2009="555","Champions",
IF(AND(LEFT(AN2009,1)="5", MID(AN2009,2,1)&gt;="3"),"Loyal Customers",
IF(MID(AN2009,2,1)="5","Frequent Buyers",
IF(RIGHT(AN2009,1)="5","Big Spenders",
IF(LEFT(AN2009,1)="4","Potential Loyalists",
IF(LEFT(AN2009,1)="3","Needs Attention",
IF(LEFT(AN2009,1)="2","About to Sleep",
IF(LEFT(AN2009,1)="1","Lost",
IF(LEFT(AN2009,1)&lt;="2","At Risk","Others")))))))))</f>
        <v>About to Sleep</v>
      </c>
    </row>
    <row r="2010" spans="1:41" x14ac:dyDescent="0.3">
      <c r="A2010">
        <v>7495</v>
      </c>
      <c r="B2010">
        <v>1948</v>
      </c>
      <c r="C2010" t="s">
        <v>37</v>
      </c>
      <c r="D2010" t="s">
        <v>33</v>
      </c>
      <c r="E2010">
        <v>56223</v>
      </c>
      <c r="F2010">
        <v>0</v>
      </c>
      <c r="G2010">
        <v>1</v>
      </c>
      <c r="H2010" s="1">
        <v>41628</v>
      </c>
      <c r="I2010">
        <v>72</v>
      </c>
      <c r="J2010">
        <v>77</v>
      </c>
      <c r="K2010">
        <v>28</v>
      </c>
      <c r="L2010">
        <v>31</v>
      </c>
      <c r="M2010">
        <v>16</v>
      </c>
      <c r="N2010">
        <v>0</v>
      </c>
      <c r="O2010">
        <v>4</v>
      </c>
      <c r="P2010">
        <v>2</v>
      </c>
      <c r="Q2010">
        <v>2</v>
      </c>
      <c r="R2010">
        <v>1</v>
      </c>
      <c r="S2010">
        <v>5</v>
      </c>
      <c r="T2010">
        <v>4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 t="s">
        <v>30</v>
      </c>
      <c r="AC2010" s="13">
        <f>SUM(Table13[[#This Row],[MntWines]:[MntGoldProds]])</f>
        <v>156</v>
      </c>
      <c r="AD2010" s="13">
        <f>AVERAGE(Table13[[#This Row],[MntWines]:[MntGoldProds]])</f>
        <v>26</v>
      </c>
      <c r="AG2010">
        <f>SUM(Table13[[#This Row],[NumDealsPurchases]:[NumStorePurchases]])</f>
        <v>10</v>
      </c>
      <c r="AH2010" s="14">
        <f>44232-Table13[[#This Row],[Dt_Customer]]</f>
        <v>2604</v>
      </c>
      <c r="AJ2010" s="13">
        <f>Table13[[#This Row],[NumDealsPurchases]]/Table13[[#This Row],[Total Number of Purchases]]*100</f>
        <v>20</v>
      </c>
      <c r="AK2010">
        <f>6-ROUNDUP(_xlfn.PERCENTRANK.INC(Table13[Recency],Table13[[#This Row],[Recency]])*5, 0)</f>
        <v>2</v>
      </c>
      <c r="AL2010" s="15">
        <f>ROUNDUP(_xlfn.PERCENTRANK.INC(Table13[Total Number of Purchases],Table13[[#This Row],[Total Number of Purchases]])*5,0)</f>
        <v>2</v>
      </c>
      <c r="AM2010" s="15">
        <f>ROUNDUP(_xlfn.PERCENTRANK.INC(Table13[Total Spend],Table13[[#This Row],[Total Spend]])*5,0)</f>
        <v>2</v>
      </c>
      <c r="AN2010" s="15" t="str">
        <f>Table13[[#This Row],[Recency Score]]&amp;Table13[[#This Row],[Frequency Score]]&amp;Table13[[#This Row],[Monetary Score]]</f>
        <v>222</v>
      </c>
      <c r="AO2010" s="15" t="str">
        <f>IF(AN2010="555","Champions",
IF(AND(LEFT(AN2010,1)="5", MID(AN2010,2,1)&gt;="3"),"Loyal Customers",
IF(MID(AN2010,2,1)="5","Frequent Buyers",
IF(RIGHT(AN2010,1)="5","Big Spenders",
IF(LEFT(AN2010,1)="4","Potential Loyalists",
IF(LEFT(AN2010,1)="3","Needs Attention",
IF(LEFT(AN2010,1)="2","About to Sleep",
IF(LEFT(AN2010,1)="1","Lost",
IF(LEFT(AN2010,1)&lt;="2","At Risk","Others")))))))))</f>
        <v>About to Sleep</v>
      </c>
    </row>
    <row r="2011" spans="1:41" x14ac:dyDescent="0.3">
      <c r="A2011">
        <v>2461</v>
      </c>
      <c r="B2011">
        <v>1955</v>
      </c>
      <c r="C2011" t="s">
        <v>41</v>
      </c>
      <c r="D2011" t="s">
        <v>31</v>
      </c>
      <c r="E2011">
        <v>51124</v>
      </c>
      <c r="F2011">
        <v>1</v>
      </c>
      <c r="G2011">
        <v>1</v>
      </c>
      <c r="H2011" s="1">
        <v>41626</v>
      </c>
      <c r="I2011">
        <v>79</v>
      </c>
      <c r="J2011">
        <v>26</v>
      </c>
      <c r="K2011">
        <v>1</v>
      </c>
      <c r="L2011">
        <v>11</v>
      </c>
      <c r="M2011">
        <v>0</v>
      </c>
      <c r="N2011">
        <v>1</v>
      </c>
      <c r="O2011">
        <v>4</v>
      </c>
      <c r="P2011">
        <v>2</v>
      </c>
      <c r="Q2011">
        <v>1</v>
      </c>
      <c r="R2011">
        <v>0</v>
      </c>
      <c r="S2011">
        <v>3</v>
      </c>
      <c r="T2011">
        <v>3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 t="s">
        <v>32</v>
      </c>
      <c r="AC2011" s="13">
        <f>SUM(Table13[[#This Row],[MntWines]:[MntGoldProds]])</f>
        <v>43</v>
      </c>
      <c r="AD2011" s="13">
        <f>AVERAGE(Table13[[#This Row],[MntWines]:[MntGoldProds]])</f>
        <v>7.166666666666667</v>
      </c>
      <c r="AG2011">
        <f>SUM(Table13[[#This Row],[NumDealsPurchases]:[NumStorePurchases]])</f>
        <v>6</v>
      </c>
      <c r="AH2011" s="14">
        <f>44232-Table13[[#This Row],[Dt_Customer]]</f>
        <v>2606</v>
      </c>
      <c r="AJ2011" s="13">
        <f>Table13[[#This Row],[NumDealsPurchases]]/Table13[[#This Row],[Total Number of Purchases]]*100</f>
        <v>33.333333333333329</v>
      </c>
      <c r="AK2011">
        <f>6-ROUNDUP(_xlfn.PERCENTRANK.INC(Table13[Recency],Table13[[#This Row],[Recency]])*5, 0)</f>
        <v>2</v>
      </c>
      <c r="AL2011" s="15">
        <f>ROUNDUP(_xlfn.PERCENTRANK.INC(Table13[Total Number of Purchases],Table13[[#This Row],[Total Number of Purchases]])*5,0)</f>
        <v>1</v>
      </c>
      <c r="AM2011" s="15">
        <f>ROUNDUP(_xlfn.PERCENTRANK.INC(Table13[Total Spend],Table13[[#This Row],[Total Spend]])*5,0)</f>
        <v>1</v>
      </c>
      <c r="AN2011" s="15" t="str">
        <f>Table13[[#This Row],[Recency Score]]&amp;Table13[[#This Row],[Frequency Score]]&amp;Table13[[#This Row],[Monetary Score]]</f>
        <v>211</v>
      </c>
      <c r="AO2011" s="15" t="str">
        <f>IF(AN2011="555","Champions",
IF(AND(LEFT(AN2011,1)="5", MID(AN2011,2,1)&gt;="3"),"Loyal Customers",
IF(MID(AN2011,2,1)="5","Frequent Buyers",
IF(RIGHT(AN2011,1)="5","Big Spenders",
IF(LEFT(AN2011,1)="4","Potential Loyalists",
IF(LEFT(AN2011,1)="3","Needs Attention",
IF(LEFT(AN2011,1)="2","About to Sleep",
IF(LEFT(AN2011,1)="1","Lost",
IF(LEFT(AN2011,1)&lt;="2","At Risk","Others")))))))))</f>
        <v>About to Sleep</v>
      </c>
    </row>
    <row r="2012" spans="1:41" x14ac:dyDescent="0.3">
      <c r="A2012">
        <v>4120</v>
      </c>
      <c r="B2012">
        <v>1975</v>
      </c>
      <c r="C2012" t="s">
        <v>38</v>
      </c>
      <c r="D2012" t="s">
        <v>31</v>
      </c>
      <c r="E2012">
        <v>49514</v>
      </c>
      <c r="F2012">
        <v>1</v>
      </c>
      <c r="G2012">
        <v>0</v>
      </c>
      <c r="H2012" s="1">
        <v>41625</v>
      </c>
      <c r="I2012">
        <v>61</v>
      </c>
      <c r="J2012">
        <v>88</v>
      </c>
      <c r="K2012">
        <v>39</v>
      </c>
      <c r="L2012">
        <v>78</v>
      </c>
      <c r="M2012">
        <v>58</v>
      </c>
      <c r="N2012">
        <v>13</v>
      </c>
      <c r="O2012">
        <v>93</v>
      </c>
      <c r="P2012">
        <v>2</v>
      </c>
      <c r="Q2012">
        <v>6</v>
      </c>
      <c r="R2012">
        <v>1</v>
      </c>
      <c r="S2012">
        <v>4</v>
      </c>
      <c r="T2012">
        <v>7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 t="s">
        <v>40</v>
      </c>
      <c r="AC2012" s="13">
        <f>SUM(Table13[[#This Row],[MntWines]:[MntGoldProds]])</f>
        <v>369</v>
      </c>
      <c r="AD2012" s="13">
        <f>AVERAGE(Table13[[#This Row],[MntWines]:[MntGoldProds]])</f>
        <v>61.5</v>
      </c>
      <c r="AG2012">
        <f>SUM(Table13[[#This Row],[NumDealsPurchases]:[NumStorePurchases]])</f>
        <v>13</v>
      </c>
      <c r="AH2012" s="14">
        <f>44232-Table13[[#This Row],[Dt_Customer]]</f>
        <v>2607</v>
      </c>
      <c r="AJ2012" s="13">
        <f>Table13[[#This Row],[NumDealsPurchases]]/Table13[[#This Row],[Total Number of Purchases]]*100</f>
        <v>15.384615384615385</v>
      </c>
      <c r="AK2012">
        <f>6-ROUNDUP(_xlfn.PERCENTRANK.INC(Table13[Recency],Table13[[#This Row],[Recency]])*5, 0)</f>
        <v>2</v>
      </c>
      <c r="AL2012" s="15">
        <f>ROUNDUP(_xlfn.PERCENTRANK.INC(Table13[Total Number of Purchases],Table13[[#This Row],[Total Number of Purchases]])*5,0)</f>
        <v>3</v>
      </c>
      <c r="AM2012" s="15">
        <f>ROUNDUP(_xlfn.PERCENTRANK.INC(Table13[Total Spend],Table13[[#This Row],[Total Spend]])*5,0)</f>
        <v>3</v>
      </c>
      <c r="AN2012" s="15" t="str">
        <f>Table13[[#This Row],[Recency Score]]&amp;Table13[[#This Row],[Frequency Score]]&amp;Table13[[#This Row],[Monetary Score]]</f>
        <v>233</v>
      </c>
      <c r="AO2012" s="15" t="str">
        <f>IF(AN2012="555","Champions",
IF(AND(LEFT(AN2012,1)="5", MID(AN2012,2,1)&gt;="3"),"Loyal Customers",
IF(MID(AN2012,2,1)="5","Frequent Buyers",
IF(RIGHT(AN2012,1)="5","Big Spenders",
IF(LEFT(AN2012,1)="4","Potential Loyalists",
IF(LEFT(AN2012,1)="3","Needs Attention",
IF(LEFT(AN2012,1)="2","About to Sleep",
IF(LEFT(AN2012,1)="1","Lost",
IF(LEFT(AN2012,1)&lt;="2","At Risk","Others")))))))))</f>
        <v>About to Sleep</v>
      </c>
    </row>
    <row r="2013" spans="1:41" x14ac:dyDescent="0.3">
      <c r="A2013">
        <v>4368</v>
      </c>
      <c r="B2013">
        <v>1980</v>
      </c>
      <c r="C2013" t="s">
        <v>28</v>
      </c>
      <c r="D2013" t="s">
        <v>33</v>
      </c>
      <c r="E2013">
        <v>47850</v>
      </c>
      <c r="F2013">
        <v>1</v>
      </c>
      <c r="G2013">
        <v>0</v>
      </c>
      <c r="H2013" s="1">
        <v>41611</v>
      </c>
      <c r="I2013">
        <v>72</v>
      </c>
      <c r="J2013">
        <v>42</v>
      </c>
      <c r="K2013">
        <v>7</v>
      </c>
      <c r="L2013">
        <v>43</v>
      </c>
      <c r="M2013">
        <v>20</v>
      </c>
      <c r="N2013">
        <v>12</v>
      </c>
      <c r="O2013">
        <v>10</v>
      </c>
      <c r="P2013">
        <v>1</v>
      </c>
      <c r="Q2013">
        <v>3</v>
      </c>
      <c r="R2013">
        <v>0</v>
      </c>
      <c r="S2013">
        <v>4</v>
      </c>
      <c r="T2013">
        <v>6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 t="s">
        <v>30</v>
      </c>
      <c r="AC2013" s="13">
        <f>SUM(Table13[[#This Row],[MntWines]:[MntGoldProds]])</f>
        <v>134</v>
      </c>
      <c r="AD2013" s="13">
        <f>AVERAGE(Table13[[#This Row],[MntWines]:[MntGoldProds]])</f>
        <v>22.333333333333332</v>
      </c>
      <c r="AG2013">
        <f>SUM(Table13[[#This Row],[NumDealsPurchases]:[NumStorePurchases]])</f>
        <v>8</v>
      </c>
      <c r="AH2013" s="14">
        <f>44232-Table13[[#This Row],[Dt_Customer]]</f>
        <v>2621</v>
      </c>
      <c r="AJ2013" s="13">
        <f>Table13[[#This Row],[NumDealsPurchases]]/Table13[[#This Row],[Total Number of Purchases]]*100</f>
        <v>12.5</v>
      </c>
      <c r="AK2013">
        <f>6-ROUNDUP(_xlfn.PERCENTRANK.INC(Table13[Recency],Table13[[#This Row],[Recency]])*5, 0)</f>
        <v>2</v>
      </c>
      <c r="AL2013" s="15">
        <f>ROUNDUP(_xlfn.PERCENTRANK.INC(Table13[Total Number of Purchases],Table13[[#This Row],[Total Number of Purchases]])*5,0)</f>
        <v>2</v>
      </c>
      <c r="AM2013" s="15">
        <f>ROUNDUP(_xlfn.PERCENTRANK.INC(Table13[Total Spend],Table13[[#This Row],[Total Spend]])*5,0)</f>
        <v>2</v>
      </c>
      <c r="AN2013" s="15" t="str">
        <f>Table13[[#This Row],[Recency Score]]&amp;Table13[[#This Row],[Frequency Score]]&amp;Table13[[#This Row],[Monetary Score]]</f>
        <v>222</v>
      </c>
      <c r="AO2013" s="15" t="str">
        <f>IF(AN2013="555","Champions",
IF(AND(LEFT(AN2013,1)="5", MID(AN2013,2,1)&gt;="3"),"Loyal Customers",
IF(MID(AN2013,2,1)="5","Frequent Buyers",
IF(RIGHT(AN2013,1)="5","Big Spenders",
IF(LEFT(AN2013,1)="4","Potential Loyalists",
IF(LEFT(AN2013,1)="3","Needs Attention",
IF(LEFT(AN2013,1)="2","About to Sleep",
IF(LEFT(AN2013,1)="1","Lost",
IF(LEFT(AN2013,1)&lt;="2","At Risk","Others")))))))))</f>
        <v>About to Sleep</v>
      </c>
    </row>
    <row r="2014" spans="1:41" x14ac:dyDescent="0.3">
      <c r="A2014">
        <v>3503</v>
      </c>
      <c r="B2014">
        <v>1950</v>
      </c>
      <c r="C2014" t="s">
        <v>28</v>
      </c>
      <c r="D2014" t="s">
        <v>29</v>
      </c>
      <c r="E2014">
        <v>82460</v>
      </c>
      <c r="F2014">
        <v>0</v>
      </c>
      <c r="G2014">
        <v>0</v>
      </c>
      <c r="H2014" s="1">
        <v>41610</v>
      </c>
      <c r="I2014">
        <v>78</v>
      </c>
      <c r="J2014">
        <v>255</v>
      </c>
      <c r="K2014">
        <v>47</v>
      </c>
      <c r="L2014">
        <v>573</v>
      </c>
      <c r="M2014">
        <v>52</v>
      </c>
      <c r="N2014">
        <v>32</v>
      </c>
      <c r="O2014">
        <v>15</v>
      </c>
      <c r="P2014">
        <v>1</v>
      </c>
      <c r="Q2014">
        <v>5</v>
      </c>
      <c r="R2014">
        <v>3</v>
      </c>
      <c r="S2014">
        <v>6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 t="s">
        <v>43</v>
      </c>
      <c r="AC2014" s="13">
        <f>SUM(Table13[[#This Row],[MntWines]:[MntGoldProds]])</f>
        <v>974</v>
      </c>
      <c r="AD2014" s="13">
        <f>AVERAGE(Table13[[#This Row],[MntWines]:[MntGoldProds]])</f>
        <v>162.33333333333334</v>
      </c>
      <c r="AG2014">
        <f>SUM(Table13[[#This Row],[NumDealsPurchases]:[NumStorePurchases]])</f>
        <v>15</v>
      </c>
      <c r="AH2014" s="14">
        <f>44232-Table13[[#This Row],[Dt_Customer]]</f>
        <v>2622</v>
      </c>
      <c r="AJ2014" s="13">
        <f>Table13[[#This Row],[NumDealsPurchases]]/Table13[[#This Row],[Total Number of Purchases]]*100</f>
        <v>6.666666666666667</v>
      </c>
      <c r="AK2014">
        <f>6-ROUNDUP(_xlfn.PERCENTRANK.INC(Table13[Recency],Table13[[#This Row],[Recency]])*5, 0)</f>
        <v>2</v>
      </c>
      <c r="AL2014" s="15">
        <f>ROUNDUP(_xlfn.PERCENTRANK.INC(Table13[Total Number of Purchases],Table13[[#This Row],[Total Number of Purchases]])*5,0)</f>
        <v>3</v>
      </c>
      <c r="AM2014" s="15">
        <f>ROUNDUP(_xlfn.PERCENTRANK.INC(Table13[Total Spend],Table13[[#This Row],[Total Spend]])*5,0)</f>
        <v>4</v>
      </c>
      <c r="AN2014" s="15" t="str">
        <f>Table13[[#This Row],[Recency Score]]&amp;Table13[[#This Row],[Frequency Score]]&amp;Table13[[#This Row],[Monetary Score]]</f>
        <v>234</v>
      </c>
      <c r="AO2014" s="15" t="str">
        <f>IF(AN2014="555","Champions",
IF(AND(LEFT(AN2014,1)="5", MID(AN2014,2,1)&gt;="3"),"Loyal Customers",
IF(MID(AN2014,2,1)="5","Frequent Buyers",
IF(RIGHT(AN2014,1)="5","Big Spenders",
IF(LEFT(AN2014,1)="4","Potential Loyalists",
IF(LEFT(AN2014,1)="3","Needs Attention",
IF(LEFT(AN2014,1)="2","About to Sleep",
IF(LEFT(AN2014,1)="1","Lost",
IF(LEFT(AN2014,1)&lt;="2","At Risk","Others")))))))))</f>
        <v>About to Sleep</v>
      </c>
    </row>
    <row r="2015" spans="1:41" x14ac:dyDescent="0.3">
      <c r="A2015">
        <v>5454</v>
      </c>
      <c r="B2015">
        <v>1979</v>
      </c>
      <c r="C2015" t="s">
        <v>41</v>
      </c>
      <c r="D2015" t="s">
        <v>33</v>
      </c>
      <c r="E2015">
        <v>45057</v>
      </c>
      <c r="F2015">
        <v>1</v>
      </c>
      <c r="G2015">
        <v>0</v>
      </c>
      <c r="H2015" s="1">
        <v>41609</v>
      </c>
      <c r="I2015">
        <v>80</v>
      </c>
      <c r="J2015">
        <v>37</v>
      </c>
      <c r="K2015">
        <v>0</v>
      </c>
      <c r="L2015">
        <v>7</v>
      </c>
      <c r="M2015">
        <v>3</v>
      </c>
      <c r="N2015">
        <v>0</v>
      </c>
      <c r="O2015">
        <v>3</v>
      </c>
      <c r="P2015">
        <v>1</v>
      </c>
      <c r="Q2015">
        <v>2</v>
      </c>
      <c r="R2015">
        <v>0</v>
      </c>
      <c r="S2015">
        <v>3</v>
      </c>
      <c r="T2015">
        <v>5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 t="s">
        <v>34</v>
      </c>
      <c r="AC2015" s="13">
        <f>SUM(Table13[[#This Row],[MntWines]:[MntGoldProds]])</f>
        <v>50</v>
      </c>
      <c r="AD2015" s="13">
        <f>AVERAGE(Table13[[#This Row],[MntWines]:[MntGoldProds]])</f>
        <v>8.3333333333333339</v>
      </c>
      <c r="AG2015">
        <f>SUM(Table13[[#This Row],[NumDealsPurchases]:[NumStorePurchases]])</f>
        <v>6</v>
      </c>
      <c r="AH2015" s="14">
        <f>44232-Table13[[#This Row],[Dt_Customer]]</f>
        <v>2623</v>
      </c>
      <c r="AJ2015" s="13">
        <f>Table13[[#This Row],[NumDealsPurchases]]/Table13[[#This Row],[Total Number of Purchases]]*100</f>
        <v>16.666666666666664</v>
      </c>
      <c r="AK2015">
        <f>6-ROUNDUP(_xlfn.PERCENTRANK.INC(Table13[Recency],Table13[[#This Row],[Recency]])*5, 0)</f>
        <v>2</v>
      </c>
      <c r="AL2015" s="15">
        <f>ROUNDUP(_xlfn.PERCENTRANK.INC(Table13[Total Number of Purchases],Table13[[#This Row],[Total Number of Purchases]])*5,0)</f>
        <v>1</v>
      </c>
      <c r="AM2015" s="15">
        <f>ROUNDUP(_xlfn.PERCENTRANK.INC(Table13[Total Spend],Table13[[#This Row],[Total Spend]])*5,0)</f>
        <v>1</v>
      </c>
      <c r="AN2015" s="15" t="str">
        <f>Table13[[#This Row],[Recency Score]]&amp;Table13[[#This Row],[Frequency Score]]&amp;Table13[[#This Row],[Monetary Score]]</f>
        <v>211</v>
      </c>
      <c r="AO2015" s="15" t="str">
        <f>IF(AN2015="555","Champions",
IF(AND(LEFT(AN2015,1)="5", MID(AN2015,2,1)&gt;="3"),"Loyal Customers",
IF(MID(AN2015,2,1)="5","Frequent Buyers",
IF(RIGHT(AN2015,1)="5","Big Spenders",
IF(LEFT(AN2015,1)="4","Potential Loyalists",
IF(LEFT(AN2015,1)="3","Needs Attention",
IF(LEFT(AN2015,1)="2","About to Sleep",
IF(LEFT(AN2015,1)="1","Lost",
IF(LEFT(AN2015,1)&lt;="2","At Risk","Others")))))))))</f>
        <v>About to Sleep</v>
      </c>
    </row>
    <row r="2016" spans="1:41" x14ac:dyDescent="0.3">
      <c r="A2016">
        <v>5474</v>
      </c>
      <c r="B2016">
        <v>1970</v>
      </c>
      <c r="C2016" t="s">
        <v>28</v>
      </c>
      <c r="D2016" t="s">
        <v>31</v>
      </c>
      <c r="E2016">
        <v>43020</v>
      </c>
      <c r="F2016">
        <v>1</v>
      </c>
      <c r="G2016">
        <v>0</v>
      </c>
      <c r="H2016" s="1">
        <v>41608</v>
      </c>
      <c r="I2016">
        <v>79</v>
      </c>
      <c r="J2016">
        <v>45</v>
      </c>
      <c r="K2016">
        <v>7</v>
      </c>
      <c r="L2016">
        <v>99</v>
      </c>
      <c r="M2016">
        <v>4</v>
      </c>
      <c r="N2016">
        <v>25</v>
      </c>
      <c r="O2016">
        <v>43</v>
      </c>
      <c r="P2016">
        <v>3</v>
      </c>
      <c r="Q2016">
        <v>4</v>
      </c>
      <c r="R2016">
        <v>1</v>
      </c>
      <c r="S2016">
        <v>4</v>
      </c>
      <c r="T2016">
        <v>6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 t="s">
        <v>34</v>
      </c>
      <c r="AC2016" s="13">
        <f>SUM(Table13[[#This Row],[MntWines]:[MntGoldProds]])</f>
        <v>223</v>
      </c>
      <c r="AD2016" s="13">
        <f>AVERAGE(Table13[[#This Row],[MntWines]:[MntGoldProds]])</f>
        <v>37.166666666666664</v>
      </c>
      <c r="AG2016">
        <f>SUM(Table13[[#This Row],[NumDealsPurchases]:[NumStorePurchases]])</f>
        <v>12</v>
      </c>
      <c r="AH2016" s="14">
        <f>44232-Table13[[#This Row],[Dt_Customer]]</f>
        <v>2624</v>
      </c>
      <c r="AJ2016" s="13">
        <f>Table13[[#This Row],[NumDealsPurchases]]/Table13[[#This Row],[Total Number of Purchases]]*100</f>
        <v>25</v>
      </c>
      <c r="AK2016">
        <f>6-ROUNDUP(_xlfn.PERCENTRANK.INC(Table13[Recency],Table13[[#This Row],[Recency]])*5, 0)</f>
        <v>2</v>
      </c>
      <c r="AL2016" s="15">
        <f>ROUNDUP(_xlfn.PERCENTRANK.INC(Table13[Total Number of Purchases],Table13[[#This Row],[Total Number of Purchases]])*5,0)</f>
        <v>3</v>
      </c>
      <c r="AM2016" s="15">
        <f>ROUNDUP(_xlfn.PERCENTRANK.INC(Table13[Total Spend],Table13[[#This Row],[Total Spend]])*5,0)</f>
        <v>3</v>
      </c>
      <c r="AN2016" s="15" t="str">
        <f>Table13[[#This Row],[Recency Score]]&amp;Table13[[#This Row],[Frequency Score]]&amp;Table13[[#This Row],[Monetary Score]]</f>
        <v>233</v>
      </c>
      <c r="AO2016" s="15" t="str">
        <f>IF(AN2016="555","Champions",
IF(AND(LEFT(AN2016,1)="5", MID(AN2016,2,1)&gt;="3"),"Loyal Customers",
IF(MID(AN2016,2,1)="5","Frequent Buyers",
IF(RIGHT(AN2016,1)="5","Big Spenders",
IF(LEFT(AN2016,1)="4","Potential Loyalists",
IF(LEFT(AN2016,1)="3","Needs Attention",
IF(LEFT(AN2016,1)="2","About to Sleep",
IF(LEFT(AN2016,1)="1","Lost",
IF(LEFT(AN2016,1)&lt;="2","At Risk","Others")))))))))</f>
        <v>About to Sleep</v>
      </c>
    </row>
    <row r="2017" spans="1:41" x14ac:dyDescent="0.3">
      <c r="A2017">
        <v>4548</v>
      </c>
      <c r="B2017">
        <v>1981</v>
      </c>
      <c r="C2017" t="s">
        <v>28</v>
      </c>
      <c r="D2017" t="s">
        <v>31</v>
      </c>
      <c r="E2017">
        <v>41967</v>
      </c>
      <c r="F2017">
        <v>1</v>
      </c>
      <c r="G2017">
        <v>1</v>
      </c>
      <c r="H2017" s="1">
        <v>41601</v>
      </c>
      <c r="I2017">
        <v>66</v>
      </c>
      <c r="J2017">
        <v>23</v>
      </c>
      <c r="K2017">
        <v>4</v>
      </c>
      <c r="L2017">
        <v>10</v>
      </c>
      <c r="M2017">
        <v>0</v>
      </c>
      <c r="N2017">
        <v>2</v>
      </c>
      <c r="O2017">
        <v>15</v>
      </c>
      <c r="P2017">
        <v>1</v>
      </c>
      <c r="Q2017">
        <v>1</v>
      </c>
      <c r="R2017">
        <v>0</v>
      </c>
      <c r="S2017">
        <v>3</v>
      </c>
      <c r="T2017">
        <v>4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 t="s">
        <v>32</v>
      </c>
      <c r="AC2017" s="13">
        <f>SUM(Table13[[#This Row],[MntWines]:[MntGoldProds]])</f>
        <v>54</v>
      </c>
      <c r="AD2017" s="13">
        <f>AVERAGE(Table13[[#This Row],[MntWines]:[MntGoldProds]])</f>
        <v>9</v>
      </c>
      <c r="AG2017">
        <f>SUM(Table13[[#This Row],[NumDealsPurchases]:[NumStorePurchases]])</f>
        <v>5</v>
      </c>
      <c r="AH2017" s="14">
        <f>44232-Table13[[#This Row],[Dt_Customer]]</f>
        <v>2631</v>
      </c>
      <c r="AJ2017" s="13">
        <f>Table13[[#This Row],[NumDealsPurchases]]/Table13[[#This Row],[Total Number of Purchases]]*100</f>
        <v>20</v>
      </c>
      <c r="AK2017">
        <f>6-ROUNDUP(_xlfn.PERCENTRANK.INC(Table13[Recency],Table13[[#This Row],[Recency]])*5, 0)</f>
        <v>2</v>
      </c>
      <c r="AL2017" s="15">
        <f>ROUNDUP(_xlfn.PERCENTRANK.INC(Table13[Total Number of Purchases],Table13[[#This Row],[Total Number of Purchases]])*5,0)</f>
        <v>1</v>
      </c>
      <c r="AM2017" s="15">
        <f>ROUNDUP(_xlfn.PERCENTRANK.INC(Table13[Total Spend],Table13[[#This Row],[Total Spend]])*5,0)</f>
        <v>1</v>
      </c>
      <c r="AN2017" s="15" t="str">
        <f>Table13[[#This Row],[Recency Score]]&amp;Table13[[#This Row],[Frequency Score]]&amp;Table13[[#This Row],[Monetary Score]]</f>
        <v>211</v>
      </c>
      <c r="AO2017" s="15" t="str">
        <f>IF(AN2017="555","Champions",
IF(AND(LEFT(AN2017,1)="5", MID(AN2017,2,1)&gt;="3"),"Loyal Customers",
IF(MID(AN2017,2,1)="5","Frequent Buyers",
IF(RIGHT(AN2017,1)="5","Big Spenders",
IF(LEFT(AN2017,1)="4","Potential Loyalists",
IF(LEFT(AN2017,1)="3","Needs Attention",
IF(LEFT(AN2017,1)="2","About to Sleep",
IF(LEFT(AN2017,1)="1","Lost",
IF(LEFT(AN2017,1)&lt;="2","At Risk","Others")))))))))</f>
        <v>About to Sleep</v>
      </c>
    </row>
    <row r="2018" spans="1:41" x14ac:dyDescent="0.3">
      <c r="A2018">
        <v>4887</v>
      </c>
      <c r="B2018">
        <v>1976</v>
      </c>
      <c r="C2018" t="s">
        <v>37</v>
      </c>
      <c r="D2018" t="s">
        <v>29</v>
      </c>
      <c r="E2018">
        <v>55412</v>
      </c>
      <c r="F2018">
        <v>1</v>
      </c>
      <c r="G2018">
        <v>1</v>
      </c>
      <c r="H2018" s="1">
        <v>41600</v>
      </c>
      <c r="I2018">
        <v>65</v>
      </c>
      <c r="J2018">
        <v>10</v>
      </c>
      <c r="K2018">
        <v>5</v>
      </c>
      <c r="L2018">
        <v>28</v>
      </c>
      <c r="M2018">
        <v>11</v>
      </c>
      <c r="N2018">
        <v>1</v>
      </c>
      <c r="O2018">
        <v>8</v>
      </c>
      <c r="P2018">
        <v>1</v>
      </c>
      <c r="Q2018">
        <v>2</v>
      </c>
      <c r="R2018">
        <v>0</v>
      </c>
      <c r="S2018">
        <v>3</v>
      </c>
      <c r="T2018">
        <v>5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 t="s">
        <v>32</v>
      </c>
      <c r="AC2018" s="13">
        <f>SUM(Table13[[#This Row],[MntWines]:[MntGoldProds]])</f>
        <v>63</v>
      </c>
      <c r="AD2018" s="13">
        <f>AVERAGE(Table13[[#This Row],[MntWines]:[MntGoldProds]])</f>
        <v>10.5</v>
      </c>
      <c r="AG2018">
        <f>SUM(Table13[[#This Row],[NumDealsPurchases]:[NumStorePurchases]])</f>
        <v>6</v>
      </c>
      <c r="AH2018" s="14">
        <f>44232-Table13[[#This Row],[Dt_Customer]]</f>
        <v>2632</v>
      </c>
      <c r="AJ2018" s="13">
        <f>Table13[[#This Row],[NumDealsPurchases]]/Table13[[#This Row],[Total Number of Purchases]]*100</f>
        <v>16.666666666666664</v>
      </c>
      <c r="AK2018">
        <f>6-ROUNDUP(_xlfn.PERCENTRANK.INC(Table13[Recency],Table13[[#This Row],[Recency]])*5, 0)</f>
        <v>2</v>
      </c>
      <c r="AL2018" s="15">
        <f>ROUNDUP(_xlfn.PERCENTRANK.INC(Table13[Total Number of Purchases],Table13[[#This Row],[Total Number of Purchases]])*5,0)</f>
        <v>1</v>
      </c>
      <c r="AM2018" s="15">
        <f>ROUNDUP(_xlfn.PERCENTRANK.INC(Table13[Total Spend],Table13[[#This Row],[Total Spend]])*5,0)</f>
        <v>2</v>
      </c>
      <c r="AN2018" s="15" t="str">
        <f>Table13[[#This Row],[Recency Score]]&amp;Table13[[#This Row],[Frequency Score]]&amp;Table13[[#This Row],[Monetary Score]]</f>
        <v>212</v>
      </c>
      <c r="AO2018" s="15" t="str">
        <f>IF(AN2018="555","Champions",
IF(AND(LEFT(AN2018,1)="5", MID(AN2018,2,1)&gt;="3"),"Loyal Customers",
IF(MID(AN2018,2,1)="5","Frequent Buyers",
IF(RIGHT(AN2018,1)="5","Big Spenders",
IF(LEFT(AN2018,1)="4","Potential Loyalists",
IF(LEFT(AN2018,1)="3","Needs Attention",
IF(LEFT(AN2018,1)="2","About to Sleep",
IF(LEFT(AN2018,1)="1","Lost",
IF(LEFT(AN2018,1)&lt;="2","At Risk","Others")))))))))</f>
        <v>About to Sleep</v>
      </c>
    </row>
    <row r="2019" spans="1:41" x14ac:dyDescent="0.3">
      <c r="A2019">
        <v>9543</v>
      </c>
      <c r="B2019">
        <v>1985</v>
      </c>
      <c r="C2019" t="s">
        <v>28</v>
      </c>
      <c r="D2019" t="s">
        <v>33</v>
      </c>
      <c r="E2019">
        <v>19986</v>
      </c>
      <c r="F2019">
        <v>1</v>
      </c>
      <c r="G2019">
        <v>0</v>
      </c>
      <c r="H2019" s="1">
        <v>41592</v>
      </c>
      <c r="I2019">
        <v>74</v>
      </c>
      <c r="J2019">
        <v>3</v>
      </c>
      <c r="K2019">
        <v>6</v>
      </c>
      <c r="L2019">
        <v>5</v>
      </c>
      <c r="M2019">
        <v>0</v>
      </c>
      <c r="N2019">
        <v>2</v>
      </c>
      <c r="O2019">
        <v>6</v>
      </c>
      <c r="P2019">
        <v>1</v>
      </c>
      <c r="Q2019">
        <v>0</v>
      </c>
      <c r="R2019">
        <v>0</v>
      </c>
      <c r="S2019">
        <v>3</v>
      </c>
      <c r="T2019">
        <v>7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 t="s">
        <v>30</v>
      </c>
      <c r="AC2019" s="13">
        <f>SUM(Table13[[#This Row],[MntWines]:[MntGoldProds]])</f>
        <v>22</v>
      </c>
      <c r="AD2019" s="13">
        <f>AVERAGE(Table13[[#This Row],[MntWines]:[MntGoldProds]])</f>
        <v>3.6666666666666665</v>
      </c>
      <c r="AG2019">
        <f>SUM(Table13[[#This Row],[NumDealsPurchases]:[NumStorePurchases]])</f>
        <v>4</v>
      </c>
      <c r="AH2019" s="14">
        <f>44232-Table13[[#This Row],[Dt_Customer]]</f>
        <v>2640</v>
      </c>
      <c r="AJ2019" s="13">
        <f>Table13[[#This Row],[NumDealsPurchases]]/Table13[[#This Row],[Total Number of Purchases]]*100</f>
        <v>25</v>
      </c>
      <c r="AK2019">
        <f>6-ROUNDUP(_xlfn.PERCENTRANK.INC(Table13[Recency],Table13[[#This Row],[Recency]])*5, 0)</f>
        <v>2</v>
      </c>
      <c r="AL2019" s="15">
        <f>ROUNDUP(_xlfn.PERCENTRANK.INC(Table13[Total Number of Purchases],Table13[[#This Row],[Total Number of Purchases]])*5,0)</f>
        <v>1</v>
      </c>
      <c r="AM2019" s="15">
        <f>ROUNDUP(_xlfn.PERCENTRANK.INC(Table13[Total Spend],Table13[[#This Row],[Total Spend]])*5,0)</f>
        <v>1</v>
      </c>
      <c r="AN2019" s="15" t="str">
        <f>Table13[[#This Row],[Recency Score]]&amp;Table13[[#This Row],[Frequency Score]]&amp;Table13[[#This Row],[Monetary Score]]</f>
        <v>211</v>
      </c>
      <c r="AO2019" s="15" t="str">
        <f>IF(AN2019="555","Champions",
IF(AND(LEFT(AN2019,1)="5", MID(AN2019,2,1)&gt;="3"),"Loyal Customers",
IF(MID(AN2019,2,1)="5","Frequent Buyers",
IF(RIGHT(AN2019,1)="5","Big Spenders",
IF(LEFT(AN2019,1)="4","Potential Loyalists",
IF(LEFT(AN2019,1)="3","Needs Attention",
IF(LEFT(AN2019,1)="2","About to Sleep",
IF(LEFT(AN2019,1)="1","Lost",
IF(LEFT(AN2019,1)&lt;="2","At Risk","Others")))))))))</f>
        <v>About to Sleep</v>
      </c>
    </row>
    <row r="2020" spans="1:41" x14ac:dyDescent="0.3">
      <c r="A2020">
        <v>7093</v>
      </c>
      <c r="B2020">
        <v>1985</v>
      </c>
      <c r="C2020" t="s">
        <v>28</v>
      </c>
      <c r="D2020" t="s">
        <v>33</v>
      </c>
      <c r="E2020">
        <v>19986</v>
      </c>
      <c r="F2020">
        <v>1</v>
      </c>
      <c r="G2020">
        <v>0</v>
      </c>
      <c r="H2020" s="1">
        <v>41592</v>
      </c>
      <c r="I2020">
        <v>74</v>
      </c>
      <c r="J2020">
        <v>3</v>
      </c>
      <c r="K2020">
        <v>6</v>
      </c>
      <c r="L2020">
        <v>5</v>
      </c>
      <c r="M2020">
        <v>0</v>
      </c>
      <c r="N2020">
        <v>2</v>
      </c>
      <c r="O2020">
        <v>6</v>
      </c>
      <c r="P2020">
        <v>1</v>
      </c>
      <c r="Q2020">
        <v>0</v>
      </c>
      <c r="R2020">
        <v>0</v>
      </c>
      <c r="S2020">
        <v>3</v>
      </c>
      <c r="T2020">
        <v>7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 t="s">
        <v>30</v>
      </c>
      <c r="AC2020" s="13">
        <f>SUM(Table13[[#This Row],[MntWines]:[MntGoldProds]])</f>
        <v>22</v>
      </c>
      <c r="AD2020" s="13">
        <f>AVERAGE(Table13[[#This Row],[MntWines]:[MntGoldProds]])</f>
        <v>3.6666666666666665</v>
      </c>
      <c r="AG2020">
        <f>SUM(Table13[[#This Row],[NumDealsPurchases]:[NumStorePurchases]])</f>
        <v>4</v>
      </c>
      <c r="AH2020" s="14">
        <f>44232-Table13[[#This Row],[Dt_Customer]]</f>
        <v>2640</v>
      </c>
      <c r="AJ2020" s="13">
        <f>Table13[[#This Row],[NumDealsPurchases]]/Table13[[#This Row],[Total Number of Purchases]]*100</f>
        <v>25</v>
      </c>
      <c r="AK2020">
        <f>6-ROUNDUP(_xlfn.PERCENTRANK.INC(Table13[Recency],Table13[[#This Row],[Recency]])*5, 0)</f>
        <v>2</v>
      </c>
      <c r="AL2020" s="15">
        <f>ROUNDUP(_xlfn.PERCENTRANK.INC(Table13[Total Number of Purchases],Table13[[#This Row],[Total Number of Purchases]])*5,0)</f>
        <v>1</v>
      </c>
      <c r="AM2020" s="15">
        <f>ROUNDUP(_xlfn.PERCENTRANK.INC(Table13[Total Spend],Table13[[#This Row],[Total Spend]])*5,0)</f>
        <v>1</v>
      </c>
      <c r="AN2020" s="15" t="str">
        <f>Table13[[#This Row],[Recency Score]]&amp;Table13[[#This Row],[Frequency Score]]&amp;Table13[[#This Row],[Monetary Score]]</f>
        <v>211</v>
      </c>
      <c r="AO2020" s="15" t="str">
        <f>IF(AN2020="555","Champions",
IF(AND(LEFT(AN2020,1)="5", MID(AN2020,2,1)&gt;="3"),"Loyal Customers",
IF(MID(AN2020,2,1)="5","Frequent Buyers",
IF(RIGHT(AN2020,1)="5","Big Spenders",
IF(LEFT(AN2020,1)="4","Potential Loyalists",
IF(LEFT(AN2020,1)="3","Needs Attention",
IF(LEFT(AN2020,1)="2","About to Sleep",
IF(LEFT(AN2020,1)="1","Lost",
IF(LEFT(AN2020,1)&lt;="2","At Risk","Others")))))))))</f>
        <v>About to Sleep</v>
      </c>
    </row>
    <row r="2021" spans="1:41" x14ac:dyDescent="0.3">
      <c r="A2021">
        <v>8625</v>
      </c>
      <c r="B2021">
        <v>1976</v>
      </c>
      <c r="C2021" t="s">
        <v>28</v>
      </c>
      <c r="D2021" t="s">
        <v>33</v>
      </c>
      <c r="E2021">
        <v>17649</v>
      </c>
      <c r="F2021">
        <v>1</v>
      </c>
      <c r="G2021">
        <v>0</v>
      </c>
      <c r="H2021" s="1">
        <v>41590</v>
      </c>
      <c r="I2021">
        <v>70</v>
      </c>
      <c r="J2021">
        <v>15</v>
      </c>
      <c r="K2021">
        <v>1</v>
      </c>
      <c r="L2021">
        <v>23</v>
      </c>
      <c r="M2021">
        <v>0</v>
      </c>
      <c r="N2021">
        <v>5</v>
      </c>
      <c r="O2021">
        <v>1</v>
      </c>
      <c r="P2021">
        <v>3</v>
      </c>
      <c r="Q2021">
        <v>3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 t="s">
        <v>34</v>
      </c>
      <c r="AC2021" s="13">
        <f>SUM(Table13[[#This Row],[MntWines]:[MntGoldProds]])</f>
        <v>45</v>
      </c>
      <c r="AD2021" s="13">
        <f>AVERAGE(Table13[[#This Row],[MntWines]:[MntGoldProds]])</f>
        <v>7.5</v>
      </c>
      <c r="AG2021">
        <f>SUM(Table13[[#This Row],[NumDealsPurchases]:[NumStorePurchases]])</f>
        <v>9</v>
      </c>
      <c r="AH2021" s="14">
        <f>44232-Table13[[#This Row],[Dt_Customer]]</f>
        <v>2642</v>
      </c>
      <c r="AJ2021" s="13">
        <f>Table13[[#This Row],[NumDealsPurchases]]/Table13[[#This Row],[Total Number of Purchases]]*100</f>
        <v>33.333333333333329</v>
      </c>
      <c r="AK2021">
        <f>6-ROUNDUP(_xlfn.PERCENTRANK.INC(Table13[Recency],Table13[[#This Row],[Recency]])*5, 0)</f>
        <v>2</v>
      </c>
      <c r="AL2021" s="15">
        <f>ROUNDUP(_xlfn.PERCENTRANK.INC(Table13[Total Number of Purchases],Table13[[#This Row],[Total Number of Purchases]])*5,0)</f>
        <v>2</v>
      </c>
      <c r="AM2021" s="15">
        <f>ROUNDUP(_xlfn.PERCENTRANK.INC(Table13[Total Spend],Table13[[#This Row],[Total Spend]])*5,0)</f>
        <v>1</v>
      </c>
      <c r="AN2021" s="15" t="str">
        <f>Table13[[#This Row],[Recency Score]]&amp;Table13[[#This Row],[Frequency Score]]&amp;Table13[[#This Row],[Monetary Score]]</f>
        <v>221</v>
      </c>
      <c r="AO2021" s="15" t="str">
        <f>IF(AN2021="555","Champions",
IF(AND(LEFT(AN2021,1)="5", MID(AN2021,2,1)&gt;="3"),"Loyal Customers",
IF(MID(AN2021,2,1)="5","Frequent Buyers",
IF(RIGHT(AN2021,1)="5","Big Spenders",
IF(LEFT(AN2021,1)="4","Potential Loyalists",
IF(LEFT(AN2021,1)="3","Needs Attention",
IF(LEFT(AN2021,1)="2","About to Sleep",
IF(LEFT(AN2021,1)="1","Lost",
IF(LEFT(AN2021,1)&lt;="2","At Risk","Others")))))))))</f>
        <v>About to Sleep</v>
      </c>
    </row>
    <row r="2022" spans="1:41" x14ac:dyDescent="0.3">
      <c r="A2022">
        <v>5763</v>
      </c>
      <c r="B2022">
        <v>1972</v>
      </c>
      <c r="C2022" t="s">
        <v>41</v>
      </c>
      <c r="D2022" t="s">
        <v>35</v>
      </c>
      <c r="E2022">
        <v>49854</v>
      </c>
      <c r="F2022">
        <v>1</v>
      </c>
      <c r="G2022">
        <v>0</v>
      </c>
      <c r="H2022" s="1">
        <v>41588</v>
      </c>
      <c r="I2022">
        <v>63</v>
      </c>
      <c r="J2022">
        <v>123</v>
      </c>
      <c r="K2022">
        <v>17</v>
      </c>
      <c r="L2022">
        <v>171</v>
      </c>
      <c r="M2022">
        <v>39</v>
      </c>
      <c r="N2022">
        <v>0</v>
      </c>
      <c r="O2022">
        <v>30</v>
      </c>
      <c r="P2022">
        <v>5</v>
      </c>
      <c r="Q2022">
        <v>6</v>
      </c>
      <c r="R2022">
        <v>2</v>
      </c>
      <c r="S2022">
        <v>5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 t="s">
        <v>32</v>
      </c>
      <c r="AC2022" s="13">
        <f>SUM(Table13[[#This Row],[MntWines]:[MntGoldProds]])</f>
        <v>380</v>
      </c>
      <c r="AD2022" s="13">
        <f>AVERAGE(Table13[[#This Row],[MntWines]:[MntGoldProds]])</f>
        <v>63.333333333333336</v>
      </c>
      <c r="AG2022">
        <f>SUM(Table13[[#This Row],[NumDealsPurchases]:[NumStorePurchases]])</f>
        <v>18</v>
      </c>
      <c r="AH2022" s="14">
        <f>44232-Table13[[#This Row],[Dt_Customer]]</f>
        <v>2644</v>
      </c>
      <c r="AJ2022" s="13">
        <f>Table13[[#This Row],[NumDealsPurchases]]/Table13[[#This Row],[Total Number of Purchases]]*100</f>
        <v>27.777777777777779</v>
      </c>
      <c r="AK2022">
        <f>6-ROUNDUP(_xlfn.PERCENTRANK.INC(Table13[Recency],Table13[[#This Row],[Recency]])*5, 0)</f>
        <v>2</v>
      </c>
      <c r="AL2022" s="15">
        <f>ROUNDUP(_xlfn.PERCENTRANK.INC(Table13[Total Number of Purchases],Table13[[#This Row],[Total Number of Purchases]])*5,0)</f>
        <v>4</v>
      </c>
      <c r="AM2022" s="15">
        <f>ROUNDUP(_xlfn.PERCENTRANK.INC(Table13[Total Spend],Table13[[#This Row],[Total Spend]])*5,0)</f>
        <v>3</v>
      </c>
      <c r="AN2022" s="15" t="str">
        <f>Table13[[#This Row],[Recency Score]]&amp;Table13[[#This Row],[Frequency Score]]&amp;Table13[[#This Row],[Monetary Score]]</f>
        <v>243</v>
      </c>
      <c r="AO2022" s="15" t="str">
        <f>IF(AN2022="555","Champions",
IF(AND(LEFT(AN2022,1)="5", MID(AN2022,2,1)&gt;="3"),"Loyal Customers",
IF(MID(AN2022,2,1)="5","Frequent Buyers",
IF(RIGHT(AN2022,1)="5","Big Spenders",
IF(LEFT(AN2022,1)="4","Potential Loyalists",
IF(LEFT(AN2022,1)="3","Needs Attention",
IF(LEFT(AN2022,1)="2","About to Sleep",
IF(LEFT(AN2022,1)="1","Lost",
IF(LEFT(AN2022,1)&lt;="2","At Risk","Others")))))))))</f>
        <v>About to Sleep</v>
      </c>
    </row>
    <row r="2023" spans="1:41" x14ac:dyDescent="0.3">
      <c r="A2023">
        <v>7426</v>
      </c>
      <c r="B2023">
        <v>1971</v>
      </c>
      <c r="C2023" t="s">
        <v>38</v>
      </c>
      <c r="D2023" t="s">
        <v>33</v>
      </c>
      <c r="E2023">
        <v>54690</v>
      </c>
      <c r="F2023">
        <v>1</v>
      </c>
      <c r="G2023">
        <v>1</v>
      </c>
      <c r="H2023" s="1">
        <v>41585</v>
      </c>
      <c r="I2023">
        <v>76</v>
      </c>
      <c r="J2023">
        <v>111</v>
      </c>
      <c r="K2023">
        <v>16</v>
      </c>
      <c r="L2023">
        <v>37</v>
      </c>
      <c r="M2023">
        <v>7</v>
      </c>
      <c r="N2023">
        <v>9</v>
      </c>
      <c r="O2023">
        <v>18</v>
      </c>
      <c r="P2023">
        <v>3</v>
      </c>
      <c r="Q2023">
        <v>3</v>
      </c>
      <c r="R2023">
        <v>1</v>
      </c>
      <c r="S2023">
        <v>5</v>
      </c>
      <c r="T2023">
        <v>3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 t="s">
        <v>30</v>
      </c>
      <c r="AC2023" s="13">
        <f>SUM(Table13[[#This Row],[MntWines]:[MntGoldProds]])</f>
        <v>198</v>
      </c>
      <c r="AD2023" s="13">
        <f>AVERAGE(Table13[[#This Row],[MntWines]:[MntGoldProds]])</f>
        <v>33</v>
      </c>
      <c r="AG2023">
        <f>SUM(Table13[[#This Row],[NumDealsPurchases]:[NumStorePurchases]])</f>
        <v>12</v>
      </c>
      <c r="AH2023" s="14">
        <f>44232-Table13[[#This Row],[Dt_Customer]]</f>
        <v>2647</v>
      </c>
      <c r="AJ2023" s="13">
        <f>Table13[[#This Row],[NumDealsPurchases]]/Table13[[#This Row],[Total Number of Purchases]]*100</f>
        <v>25</v>
      </c>
      <c r="AK2023">
        <f>6-ROUNDUP(_xlfn.PERCENTRANK.INC(Table13[Recency],Table13[[#This Row],[Recency]])*5, 0)</f>
        <v>2</v>
      </c>
      <c r="AL2023" s="15">
        <f>ROUNDUP(_xlfn.PERCENTRANK.INC(Table13[Total Number of Purchases],Table13[[#This Row],[Total Number of Purchases]])*5,0)</f>
        <v>3</v>
      </c>
      <c r="AM2023" s="15">
        <f>ROUNDUP(_xlfn.PERCENTRANK.INC(Table13[Total Spend],Table13[[#This Row],[Total Spend]])*5,0)</f>
        <v>3</v>
      </c>
      <c r="AN2023" s="15" t="str">
        <f>Table13[[#This Row],[Recency Score]]&amp;Table13[[#This Row],[Frequency Score]]&amp;Table13[[#This Row],[Monetary Score]]</f>
        <v>233</v>
      </c>
      <c r="AO2023" s="15" t="str">
        <f>IF(AN2023="555","Champions",
IF(AND(LEFT(AN2023,1)="5", MID(AN2023,2,1)&gt;="3"),"Loyal Customers",
IF(MID(AN2023,2,1)="5","Frequent Buyers",
IF(RIGHT(AN2023,1)="5","Big Spenders",
IF(LEFT(AN2023,1)="4","Potential Loyalists",
IF(LEFT(AN2023,1)="3","Needs Attention",
IF(LEFT(AN2023,1)="2","About to Sleep",
IF(LEFT(AN2023,1)="1","Lost",
IF(LEFT(AN2023,1)&lt;="2","At Risk","Others")))))))))</f>
        <v>About to Sleep</v>
      </c>
    </row>
    <row r="2024" spans="1:41" x14ac:dyDescent="0.3">
      <c r="A2024">
        <v>8360</v>
      </c>
      <c r="B2024">
        <v>1971</v>
      </c>
      <c r="C2024" t="s">
        <v>38</v>
      </c>
      <c r="D2024" t="s">
        <v>33</v>
      </c>
      <c r="E2024">
        <v>54690</v>
      </c>
      <c r="F2024">
        <v>1</v>
      </c>
      <c r="G2024">
        <v>1</v>
      </c>
      <c r="H2024" s="1">
        <v>41585</v>
      </c>
      <c r="I2024">
        <v>76</v>
      </c>
      <c r="J2024">
        <v>111</v>
      </c>
      <c r="K2024">
        <v>16</v>
      </c>
      <c r="L2024">
        <v>37</v>
      </c>
      <c r="M2024">
        <v>7</v>
      </c>
      <c r="N2024">
        <v>9</v>
      </c>
      <c r="O2024">
        <v>18</v>
      </c>
      <c r="P2024">
        <v>3</v>
      </c>
      <c r="Q2024">
        <v>3</v>
      </c>
      <c r="R2024">
        <v>1</v>
      </c>
      <c r="S2024">
        <v>5</v>
      </c>
      <c r="T2024">
        <v>3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 t="s">
        <v>30</v>
      </c>
      <c r="AC2024" s="13">
        <f>SUM(Table13[[#This Row],[MntWines]:[MntGoldProds]])</f>
        <v>198</v>
      </c>
      <c r="AD2024" s="13">
        <f>AVERAGE(Table13[[#This Row],[MntWines]:[MntGoldProds]])</f>
        <v>33</v>
      </c>
      <c r="AG2024">
        <f>SUM(Table13[[#This Row],[NumDealsPurchases]:[NumStorePurchases]])</f>
        <v>12</v>
      </c>
      <c r="AH2024" s="14">
        <f>44232-Table13[[#This Row],[Dt_Customer]]</f>
        <v>2647</v>
      </c>
      <c r="AJ2024" s="13">
        <f>Table13[[#This Row],[NumDealsPurchases]]/Table13[[#This Row],[Total Number of Purchases]]*100</f>
        <v>25</v>
      </c>
      <c r="AK2024">
        <f>6-ROUNDUP(_xlfn.PERCENTRANK.INC(Table13[Recency],Table13[[#This Row],[Recency]])*5, 0)</f>
        <v>2</v>
      </c>
      <c r="AL2024" s="15">
        <f>ROUNDUP(_xlfn.PERCENTRANK.INC(Table13[Total Number of Purchases],Table13[[#This Row],[Total Number of Purchases]])*5,0)</f>
        <v>3</v>
      </c>
      <c r="AM2024" s="15">
        <f>ROUNDUP(_xlfn.PERCENTRANK.INC(Table13[Total Spend],Table13[[#This Row],[Total Spend]])*5,0)</f>
        <v>3</v>
      </c>
      <c r="AN2024" s="15" t="str">
        <f>Table13[[#This Row],[Recency Score]]&amp;Table13[[#This Row],[Frequency Score]]&amp;Table13[[#This Row],[Monetary Score]]</f>
        <v>233</v>
      </c>
      <c r="AO2024" s="15" t="str">
        <f>IF(AN2024="555","Champions",
IF(AND(LEFT(AN2024,1)="5", MID(AN2024,2,1)&gt;="3"),"Loyal Customers",
IF(MID(AN2024,2,1)="5","Frequent Buyers",
IF(RIGHT(AN2024,1)="5","Big Spenders",
IF(LEFT(AN2024,1)="4","Potential Loyalists",
IF(LEFT(AN2024,1)="3","Needs Attention",
IF(LEFT(AN2024,1)="2","About to Sleep",
IF(LEFT(AN2024,1)="1","Lost",
IF(LEFT(AN2024,1)&lt;="2","At Risk","Others")))))))))</f>
        <v>About to Sleep</v>
      </c>
    </row>
    <row r="2025" spans="1:41" x14ac:dyDescent="0.3">
      <c r="A2025">
        <v>3798</v>
      </c>
      <c r="B2025">
        <v>1968</v>
      </c>
      <c r="C2025" t="s">
        <v>28</v>
      </c>
      <c r="D2025" t="s">
        <v>33</v>
      </c>
      <c r="E2025">
        <v>41120</v>
      </c>
      <c r="F2025">
        <v>1</v>
      </c>
      <c r="G2025">
        <v>1</v>
      </c>
      <c r="H2025" s="1">
        <v>41584</v>
      </c>
      <c r="I2025">
        <v>80</v>
      </c>
      <c r="J2025">
        <v>24</v>
      </c>
      <c r="K2025">
        <v>2</v>
      </c>
      <c r="L2025">
        <v>23</v>
      </c>
      <c r="M2025">
        <v>0</v>
      </c>
      <c r="N2025">
        <v>8</v>
      </c>
      <c r="O2025">
        <v>24</v>
      </c>
      <c r="P2025">
        <v>3</v>
      </c>
      <c r="Q2025">
        <v>2</v>
      </c>
      <c r="R2025">
        <v>1</v>
      </c>
      <c r="S2025">
        <v>3</v>
      </c>
      <c r="T2025">
        <v>6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 t="s">
        <v>30</v>
      </c>
      <c r="AC2025" s="13">
        <f>SUM(Table13[[#This Row],[MntWines]:[MntGoldProds]])</f>
        <v>81</v>
      </c>
      <c r="AD2025" s="13">
        <f>AVERAGE(Table13[[#This Row],[MntWines]:[MntGoldProds]])</f>
        <v>13.5</v>
      </c>
      <c r="AG2025">
        <f>SUM(Table13[[#This Row],[NumDealsPurchases]:[NumStorePurchases]])</f>
        <v>9</v>
      </c>
      <c r="AH2025" s="14">
        <f>44232-Table13[[#This Row],[Dt_Customer]]</f>
        <v>2648</v>
      </c>
      <c r="AJ2025" s="13">
        <f>Table13[[#This Row],[NumDealsPurchases]]/Table13[[#This Row],[Total Number of Purchases]]*100</f>
        <v>33.333333333333329</v>
      </c>
      <c r="AK2025">
        <f>6-ROUNDUP(_xlfn.PERCENTRANK.INC(Table13[Recency],Table13[[#This Row],[Recency]])*5, 0)</f>
        <v>2</v>
      </c>
      <c r="AL2025" s="15">
        <f>ROUNDUP(_xlfn.PERCENTRANK.INC(Table13[Total Number of Purchases],Table13[[#This Row],[Total Number of Purchases]])*5,0)</f>
        <v>2</v>
      </c>
      <c r="AM2025" s="15">
        <f>ROUNDUP(_xlfn.PERCENTRANK.INC(Table13[Total Spend],Table13[[#This Row],[Total Spend]])*5,0)</f>
        <v>2</v>
      </c>
      <c r="AN2025" s="15" t="str">
        <f>Table13[[#This Row],[Recency Score]]&amp;Table13[[#This Row],[Frequency Score]]&amp;Table13[[#This Row],[Monetary Score]]</f>
        <v>222</v>
      </c>
      <c r="AO2025" s="15" t="str">
        <f>IF(AN2025="555","Champions",
IF(AND(LEFT(AN2025,1)="5", MID(AN2025,2,1)&gt;="3"),"Loyal Customers",
IF(MID(AN2025,2,1)="5","Frequent Buyers",
IF(RIGHT(AN2025,1)="5","Big Spenders",
IF(LEFT(AN2025,1)="4","Potential Loyalists",
IF(LEFT(AN2025,1)="3","Needs Attention",
IF(LEFT(AN2025,1)="2","About to Sleep",
IF(LEFT(AN2025,1)="1","Lost",
IF(LEFT(AN2025,1)&lt;="2","At Risk","Others")))))))))</f>
        <v>About to Sleep</v>
      </c>
    </row>
    <row r="2026" spans="1:41" x14ac:dyDescent="0.3">
      <c r="A2026">
        <v>4599</v>
      </c>
      <c r="B2026">
        <v>1976</v>
      </c>
      <c r="C2026" t="s">
        <v>41</v>
      </c>
      <c r="D2026" t="s">
        <v>33</v>
      </c>
      <c r="E2026">
        <v>49681</v>
      </c>
      <c r="F2026">
        <v>0</v>
      </c>
      <c r="G2026">
        <v>2</v>
      </c>
      <c r="H2026" s="1">
        <v>41582</v>
      </c>
      <c r="I2026">
        <v>66</v>
      </c>
      <c r="J2026">
        <v>411</v>
      </c>
      <c r="K2026">
        <v>0</v>
      </c>
      <c r="L2026">
        <v>26</v>
      </c>
      <c r="M2026">
        <v>0</v>
      </c>
      <c r="N2026">
        <v>0</v>
      </c>
      <c r="O2026">
        <v>21</v>
      </c>
      <c r="P2026">
        <v>6</v>
      </c>
      <c r="Q2026">
        <v>7</v>
      </c>
      <c r="R2026">
        <v>1</v>
      </c>
      <c r="S2026">
        <v>7</v>
      </c>
      <c r="T2026">
        <v>7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 t="s">
        <v>32</v>
      </c>
      <c r="AC2026" s="13">
        <f>SUM(Table13[[#This Row],[MntWines]:[MntGoldProds]])</f>
        <v>458</v>
      </c>
      <c r="AD2026" s="13">
        <f>AVERAGE(Table13[[#This Row],[MntWines]:[MntGoldProds]])</f>
        <v>76.333333333333329</v>
      </c>
      <c r="AG2026">
        <f>SUM(Table13[[#This Row],[NumDealsPurchases]:[NumStorePurchases]])</f>
        <v>21</v>
      </c>
      <c r="AH2026" s="14">
        <f>44232-Table13[[#This Row],[Dt_Customer]]</f>
        <v>2650</v>
      </c>
      <c r="AJ2026" s="13">
        <f>Table13[[#This Row],[NumDealsPurchases]]/Table13[[#This Row],[Total Number of Purchases]]*100</f>
        <v>28.571428571428569</v>
      </c>
      <c r="AK2026">
        <f>6-ROUNDUP(_xlfn.PERCENTRANK.INC(Table13[Recency],Table13[[#This Row],[Recency]])*5, 0)</f>
        <v>2</v>
      </c>
      <c r="AL2026" s="15">
        <f>ROUNDUP(_xlfn.PERCENTRANK.INC(Table13[Total Number of Purchases],Table13[[#This Row],[Total Number of Purchases]])*5,0)</f>
        <v>4</v>
      </c>
      <c r="AM2026" s="15">
        <f>ROUNDUP(_xlfn.PERCENTRANK.INC(Table13[Total Spend],Table13[[#This Row],[Total Spend]])*5,0)</f>
        <v>3</v>
      </c>
      <c r="AN2026" s="15" t="str">
        <f>Table13[[#This Row],[Recency Score]]&amp;Table13[[#This Row],[Frequency Score]]&amp;Table13[[#This Row],[Monetary Score]]</f>
        <v>243</v>
      </c>
      <c r="AO2026" s="15" t="str">
        <f>IF(AN2026="555","Champions",
IF(AND(LEFT(AN2026,1)="5", MID(AN2026,2,1)&gt;="3"),"Loyal Customers",
IF(MID(AN2026,2,1)="5","Frequent Buyers",
IF(RIGHT(AN2026,1)="5","Big Spenders",
IF(LEFT(AN2026,1)="4","Potential Loyalists",
IF(LEFT(AN2026,1)="3","Needs Attention",
IF(LEFT(AN2026,1)="2","About to Sleep",
IF(LEFT(AN2026,1)="1","Lost",
IF(LEFT(AN2026,1)&lt;="2","At Risk","Others")))))))))</f>
        <v>About to Sleep</v>
      </c>
    </row>
    <row r="2027" spans="1:41" x14ac:dyDescent="0.3">
      <c r="A2027">
        <v>879</v>
      </c>
      <c r="B2027">
        <v>1976</v>
      </c>
      <c r="C2027" t="s">
        <v>41</v>
      </c>
      <c r="D2027" t="s">
        <v>33</v>
      </c>
      <c r="E2027">
        <v>49681</v>
      </c>
      <c r="F2027">
        <v>0</v>
      </c>
      <c r="G2027">
        <v>2</v>
      </c>
      <c r="H2027" s="1">
        <v>41582</v>
      </c>
      <c r="I2027">
        <v>66</v>
      </c>
      <c r="J2027">
        <v>411</v>
      </c>
      <c r="K2027">
        <v>0</v>
      </c>
      <c r="L2027">
        <v>26</v>
      </c>
      <c r="M2027">
        <v>0</v>
      </c>
      <c r="N2027">
        <v>0</v>
      </c>
      <c r="O2027">
        <v>21</v>
      </c>
      <c r="P2027">
        <v>6</v>
      </c>
      <c r="Q2027">
        <v>7</v>
      </c>
      <c r="R2027">
        <v>1</v>
      </c>
      <c r="S2027">
        <v>7</v>
      </c>
      <c r="T2027">
        <v>7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 t="s">
        <v>43</v>
      </c>
      <c r="AC2027" s="13">
        <f>SUM(Table13[[#This Row],[MntWines]:[MntGoldProds]])</f>
        <v>458</v>
      </c>
      <c r="AD2027" s="13">
        <f>AVERAGE(Table13[[#This Row],[MntWines]:[MntGoldProds]])</f>
        <v>76.333333333333329</v>
      </c>
      <c r="AG2027">
        <f>SUM(Table13[[#This Row],[NumDealsPurchases]:[NumStorePurchases]])</f>
        <v>21</v>
      </c>
      <c r="AH2027" s="14">
        <f>44232-Table13[[#This Row],[Dt_Customer]]</f>
        <v>2650</v>
      </c>
      <c r="AJ2027" s="13">
        <f>Table13[[#This Row],[NumDealsPurchases]]/Table13[[#This Row],[Total Number of Purchases]]*100</f>
        <v>28.571428571428569</v>
      </c>
      <c r="AK2027">
        <f>6-ROUNDUP(_xlfn.PERCENTRANK.INC(Table13[Recency],Table13[[#This Row],[Recency]])*5, 0)</f>
        <v>2</v>
      </c>
      <c r="AL2027" s="15">
        <f>ROUNDUP(_xlfn.PERCENTRANK.INC(Table13[Total Number of Purchases],Table13[[#This Row],[Total Number of Purchases]])*5,0)</f>
        <v>4</v>
      </c>
      <c r="AM2027" s="15">
        <f>ROUNDUP(_xlfn.PERCENTRANK.INC(Table13[Total Spend],Table13[[#This Row],[Total Spend]])*5,0)</f>
        <v>3</v>
      </c>
      <c r="AN2027" s="15" t="str">
        <f>Table13[[#This Row],[Recency Score]]&amp;Table13[[#This Row],[Frequency Score]]&amp;Table13[[#This Row],[Monetary Score]]</f>
        <v>243</v>
      </c>
      <c r="AO2027" s="15" t="str">
        <f>IF(AN2027="555","Champions",
IF(AND(LEFT(AN2027,1)="5", MID(AN2027,2,1)&gt;="3"),"Loyal Customers",
IF(MID(AN2027,2,1)="5","Frequent Buyers",
IF(RIGHT(AN2027,1)="5","Big Spenders",
IF(LEFT(AN2027,1)="4","Potential Loyalists",
IF(LEFT(AN2027,1)="3","Needs Attention",
IF(LEFT(AN2027,1)="2","About to Sleep",
IF(LEFT(AN2027,1)="1","Lost",
IF(LEFT(AN2027,1)&lt;="2","At Risk","Others")))))))))</f>
        <v>About to Sleep</v>
      </c>
    </row>
    <row r="2028" spans="1:41" x14ac:dyDescent="0.3">
      <c r="A2028">
        <v>10104</v>
      </c>
      <c r="B2028">
        <v>1974</v>
      </c>
      <c r="C2028" t="s">
        <v>28</v>
      </c>
      <c r="D2028" t="s">
        <v>35</v>
      </c>
      <c r="E2028">
        <v>33590</v>
      </c>
      <c r="F2028">
        <v>2</v>
      </c>
      <c r="G2028">
        <v>1</v>
      </c>
      <c r="H2028" s="1">
        <v>41581</v>
      </c>
      <c r="I2028">
        <v>65</v>
      </c>
      <c r="J2028">
        <v>4</v>
      </c>
      <c r="K2028">
        <v>0</v>
      </c>
      <c r="L2028">
        <v>2</v>
      </c>
      <c r="M2028">
        <v>0</v>
      </c>
      <c r="N2028">
        <v>0</v>
      </c>
      <c r="O2028">
        <v>2</v>
      </c>
      <c r="P2028">
        <v>1</v>
      </c>
      <c r="Q2028">
        <v>1</v>
      </c>
      <c r="R2028">
        <v>0</v>
      </c>
      <c r="S2028">
        <v>2</v>
      </c>
      <c r="T2028">
        <v>7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 t="s">
        <v>32</v>
      </c>
      <c r="AC2028" s="13">
        <f>SUM(Table13[[#This Row],[MntWines]:[MntGoldProds]])</f>
        <v>8</v>
      </c>
      <c r="AD2028" s="13">
        <f>AVERAGE(Table13[[#This Row],[MntWines]:[MntGoldProds]])</f>
        <v>1.3333333333333333</v>
      </c>
      <c r="AG2028">
        <f>SUM(Table13[[#This Row],[NumDealsPurchases]:[NumStorePurchases]])</f>
        <v>4</v>
      </c>
      <c r="AH2028" s="14">
        <f>44232-Table13[[#This Row],[Dt_Customer]]</f>
        <v>2651</v>
      </c>
      <c r="AJ2028" s="13">
        <f>Table13[[#This Row],[NumDealsPurchases]]/Table13[[#This Row],[Total Number of Purchases]]*100</f>
        <v>25</v>
      </c>
      <c r="AK2028">
        <f>6-ROUNDUP(_xlfn.PERCENTRANK.INC(Table13[Recency],Table13[[#This Row],[Recency]])*5, 0)</f>
        <v>2</v>
      </c>
      <c r="AL2028" s="15">
        <f>ROUNDUP(_xlfn.PERCENTRANK.INC(Table13[Total Number of Purchases],Table13[[#This Row],[Total Number of Purchases]])*5,0)</f>
        <v>1</v>
      </c>
      <c r="AM2028" s="15">
        <f>ROUNDUP(_xlfn.PERCENTRANK.INC(Table13[Total Spend],Table13[[#This Row],[Total Spend]])*5,0)</f>
        <v>1</v>
      </c>
      <c r="AN2028" s="15" t="str">
        <f>Table13[[#This Row],[Recency Score]]&amp;Table13[[#This Row],[Frequency Score]]&amp;Table13[[#This Row],[Monetary Score]]</f>
        <v>211</v>
      </c>
      <c r="AO2028" s="15" t="str">
        <f>IF(AN2028="555","Champions",
IF(AND(LEFT(AN2028,1)="5", MID(AN2028,2,1)&gt;="3"),"Loyal Customers",
IF(MID(AN2028,2,1)="5","Frequent Buyers",
IF(RIGHT(AN2028,1)="5","Big Spenders",
IF(LEFT(AN2028,1)="4","Potential Loyalists",
IF(LEFT(AN2028,1)="3","Needs Attention",
IF(LEFT(AN2028,1)="2","About to Sleep",
IF(LEFT(AN2028,1)="1","Lost",
IF(LEFT(AN2028,1)&lt;="2","At Risk","Others")))))))))</f>
        <v>About to Sleep</v>
      </c>
    </row>
    <row r="2029" spans="1:41" x14ac:dyDescent="0.3">
      <c r="A2029">
        <v>3281</v>
      </c>
      <c r="B2029">
        <v>1960</v>
      </c>
      <c r="C2029" t="s">
        <v>37</v>
      </c>
      <c r="D2029" t="s">
        <v>33</v>
      </c>
      <c r="E2029">
        <v>49154</v>
      </c>
      <c r="F2029">
        <v>1</v>
      </c>
      <c r="G2029">
        <v>1</v>
      </c>
      <c r="H2029" s="1">
        <v>41581</v>
      </c>
      <c r="I2029">
        <v>69</v>
      </c>
      <c r="J2029">
        <v>206</v>
      </c>
      <c r="K2029">
        <v>10</v>
      </c>
      <c r="L2029">
        <v>67</v>
      </c>
      <c r="M2029">
        <v>30</v>
      </c>
      <c r="N2029">
        <v>27</v>
      </c>
      <c r="O2029">
        <v>71</v>
      </c>
      <c r="P2029">
        <v>6</v>
      </c>
      <c r="Q2029">
        <v>4</v>
      </c>
      <c r="R2029">
        <v>1</v>
      </c>
      <c r="S2029">
        <v>8</v>
      </c>
      <c r="T2029">
        <v>6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30</v>
      </c>
      <c r="AC2029" s="13">
        <f>SUM(Table13[[#This Row],[MntWines]:[MntGoldProds]])</f>
        <v>411</v>
      </c>
      <c r="AD2029" s="13">
        <f>AVERAGE(Table13[[#This Row],[MntWines]:[MntGoldProds]])</f>
        <v>68.5</v>
      </c>
      <c r="AG2029">
        <f>SUM(Table13[[#This Row],[NumDealsPurchases]:[NumStorePurchases]])</f>
        <v>19</v>
      </c>
      <c r="AH2029" s="14">
        <f>44232-Table13[[#This Row],[Dt_Customer]]</f>
        <v>2651</v>
      </c>
      <c r="AJ2029" s="13">
        <f>Table13[[#This Row],[NumDealsPurchases]]/Table13[[#This Row],[Total Number of Purchases]]*100</f>
        <v>31.578947368421051</v>
      </c>
      <c r="AK2029">
        <f>6-ROUNDUP(_xlfn.PERCENTRANK.INC(Table13[Recency],Table13[[#This Row],[Recency]])*5, 0)</f>
        <v>2</v>
      </c>
      <c r="AL2029" s="15">
        <f>ROUNDUP(_xlfn.PERCENTRANK.INC(Table13[Total Number of Purchases],Table13[[#This Row],[Total Number of Purchases]])*5,0)</f>
        <v>4</v>
      </c>
      <c r="AM2029" s="15">
        <f>ROUNDUP(_xlfn.PERCENTRANK.INC(Table13[Total Spend],Table13[[#This Row],[Total Spend]])*5,0)</f>
        <v>3</v>
      </c>
      <c r="AN2029" s="15" t="str">
        <f>Table13[[#This Row],[Recency Score]]&amp;Table13[[#This Row],[Frequency Score]]&amp;Table13[[#This Row],[Monetary Score]]</f>
        <v>243</v>
      </c>
      <c r="AO2029" s="15" t="str">
        <f>IF(AN2029="555","Champions",
IF(AND(LEFT(AN2029,1)="5", MID(AN2029,2,1)&gt;="3"),"Loyal Customers",
IF(MID(AN2029,2,1)="5","Frequent Buyers",
IF(RIGHT(AN2029,1)="5","Big Spenders",
IF(LEFT(AN2029,1)="4","Potential Loyalists",
IF(LEFT(AN2029,1)="3","Needs Attention",
IF(LEFT(AN2029,1)="2","About to Sleep",
IF(LEFT(AN2029,1)="1","Lost",
IF(LEFT(AN2029,1)&lt;="2","At Risk","Others")))))))))</f>
        <v>About to Sleep</v>
      </c>
    </row>
    <row r="2030" spans="1:41" x14ac:dyDescent="0.3">
      <c r="A2030">
        <v>5286</v>
      </c>
      <c r="B2030">
        <v>1987</v>
      </c>
      <c r="C2030" t="s">
        <v>41</v>
      </c>
      <c r="D2030" t="s">
        <v>31</v>
      </c>
      <c r="E2030">
        <v>41020</v>
      </c>
      <c r="F2030">
        <v>0</v>
      </c>
      <c r="G2030">
        <v>0</v>
      </c>
      <c r="H2030" s="1">
        <v>41575</v>
      </c>
      <c r="I2030">
        <v>68</v>
      </c>
      <c r="J2030">
        <v>112</v>
      </c>
      <c r="K2030">
        <v>1</v>
      </c>
      <c r="L2030">
        <v>54</v>
      </c>
      <c r="M2030">
        <v>7</v>
      </c>
      <c r="N2030">
        <v>7</v>
      </c>
      <c r="O2030">
        <v>36</v>
      </c>
      <c r="P2030">
        <v>1</v>
      </c>
      <c r="Q2030">
        <v>3</v>
      </c>
      <c r="R2030">
        <v>2</v>
      </c>
      <c r="S2030">
        <v>4</v>
      </c>
      <c r="T2030">
        <v>3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 t="s">
        <v>32</v>
      </c>
      <c r="AC2030" s="13">
        <f>SUM(Table13[[#This Row],[MntWines]:[MntGoldProds]])</f>
        <v>217</v>
      </c>
      <c r="AD2030" s="13">
        <f>AVERAGE(Table13[[#This Row],[MntWines]:[MntGoldProds]])</f>
        <v>36.166666666666664</v>
      </c>
      <c r="AG2030">
        <f>SUM(Table13[[#This Row],[NumDealsPurchases]:[NumStorePurchases]])</f>
        <v>10</v>
      </c>
      <c r="AH2030" s="14">
        <f>44232-Table13[[#This Row],[Dt_Customer]]</f>
        <v>2657</v>
      </c>
      <c r="AJ2030" s="13">
        <f>Table13[[#This Row],[NumDealsPurchases]]/Table13[[#This Row],[Total Number of Purchases]]*100</f>
        <v>10</v>
      </c>
      <c r="AK2030">
        <f>6-ROUNDUP(_xlfn.PERCENTRANK.INC(Table13[Recency],Table13[[#This Row],[Recency]])*5, 0)</f>
        <v>2</v>
      </c>
      <c r="AL2030" s="15">
        <f>ROUNDUP(_xlfn.PERCENTRANK.INC(Table13[Total Number of Purchases],Table13[[#This Row],[Total Number of Purchases]])*5,0)</f>
        <v>2</v>
      </c>
      <c r="AM2030" s="15">
        <f>ROUNDUP(_xlfn.PERCENTRANK.INC(Table13[Total Spend],Table13[[#This Row],[Total Spend]])*5,0)</f>
        <v>3</v>
      </c>
      <c r="AN2030" s="15" t="str">
        <f>Table13[[#This Row],[Recency Score]]&amp;Table13[[#This Row],[Frequency Score]]&amp;Table13[[#This Row],[Monetary Score]]</f>
        <v>223</v>
      </c>
      <c r="AO2030" s="15" t="str">
        <f>IF(AN2030="555","Champions",
IF(AND(LEFT(AN2030,1)="5", MID(AN2030,2,1)&gt;="3"),"Loyal Customers",
IF(MID(AN2030,2,1)="5","Frequent Buyers",
IF(RIGHT(AN2030,1)="5","Big Spenders",
IF(LEFT(AN2030,1)="4","Potential Loyalists",
IF(LEFT(AN2030,1)="3","Needs Attention",
IF(LEFT(AN2030,1)="2","About to Sleep",
IF(LEFT(AN2030,1)="1","Lost",
IF(LEFT(AN2030,1)&lt;="2","At Risk","Others")))))))))</f>
        <v>About to Sleep</v>
      </c>
    </row>
    <row r="2031" spans="1:41" x14ac:dyDescent="0.3">
      <c r="A2031">
        <v>7409</v>
      </c>
      <c r="B2031">
        <v>1970</v>
      </c>
      <c r="C2031" t="s">
        <v>28</v>
      </c>
      <c r="D2031" t="s">
        <v>35</v>
      </c>
      <c r="E2031">
        <v>53187</v>
      </c>
      <c r="F2031">
        <v>1</v>
      </c>
      <c r="G2031">
        <v>0</v>
      </c>
      <c r="H2031" s="1">
        <v>41573</v>
      </c>
      <c r="I2031">
        <v>66</v>
      </c>
      <c r="J2031">
        <v>211</v>
      </c>
      <c r="K2031">
        <v>2</v>
      </c>
      <c r="L2031">
        <v>30</v>
      </c>
      <c r="M2031">
        <v>7</v>
      </c>
      <c r="N2031">
        <v>7</v>
      </c>
      <c r="O2031">
        <v>10</v>
      </c>
      <c r="P2031">
        <v>2</v>
      </c>
      <c r="Q2031">
        <v>4</v>
      </c>
      <c r="R2031">
        <v>1</v>
      </c>
      <c r="S2031">
        <v>6</v>
      </c>
      <c r="T2031">
        <v>5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 t="s">
        <v>30</v>
      </c>
      <c r="AC2031" s="13">
        <f>SUM(Table13[[#This Row],[MntWines]:[MntGoldProds]])</f>
        <v>267</v>
      </c>
      <c r="AD2031" s="13">
        <f>AVERAGE(Table13[[#This Row],[MntWines]:[MntGoldProds]])</f>
        <v>44.5</v>
      </c>
      <c r="AG2031">
        <f>SUM(Table13[[#This Row],[NumDealsPurchases]:[NumStorePurchases]])</f>
        <v>13</v>
      </c>
      <c r="AH2031" s="14">
        <f>44232-Table13[[#This Row],[Dt_Customer]]</f>
        <v>2659</v>
      </c>
      <c r="AJ2031" s="13">
        <f>Table13[[#This Row],[NumDealsPurchases]]/Table13[[#This Row],[Total Number of Purchases]]*100</f>
        <v>15.384615384615385</v>
      </c>
      <c r="AK2031">
        <f>6-ROUNDUP(_xlfn.PERCENTRANK.INC(Table13[Recency],Table13[[#This Row],[Recency]])*5, 0)</f>
        <v>2</v>
      </c>
      <c r="AL2031" s="15">
        <f>ROUNDUP(_xlfn.PERCENTRANK.INC(Table13[Total Number of Purchases],Table13[[#This Row],[Total Number of Purchases]])*5,0)</f>
        <v>3</v>
      </c>
      <c r="AM2031" s="15">
        <f>ROUNDUP(_xlfn.PERCENTRANK.INC(Table13[Total Spend],Table13[[#This Row],[Total Spend]])*5,0)</f>
        <v>3</v>
      </c>
      <c r="AN2031" s="15" t="str">
        <f>Table13[[#This Row],[Recency Score]]&amp;Table13[[#This Row],[Frequency Score]]&amp;Table13[[#This Row],[Monetary Score]]</f>
        <v>233</v>
      </c>
      <c r="AO2031" s="15" t="str">
        <f>IF(AN2031="555","Champions",
IF(AND(LEFT(AN2031,1)="5", MID(AN2031,2,1)&gt;="3"),"Loyal Customers",
IF(MID(AN2031,2,1)="5","Frequent Buyers",
IF(RIGHT(AN2031,1)="5","Big Spenders",
IF(LEFT(AN2031,1)="4","Potential Loyalists",
IF(LEFT(AN2031,1)="3","Needs Attention",
IF(LEFT(AN2031,1)="2","About to Sleep",
IF(LEFT(AN2031,1)="1","Lost",
IF(LEFT(AN2031,1)&lt;="2","At Risk","Others")))))))))</f>
        <v>About to Sleep</v>
      </c>
    </row>
    <row r="2032" spans="1:41" x14ac:dyDescent="0.3">
      <c r="A2032">
        <v>2337</v>
      </c>
      <c r="B2032">
        <v>1971</v>
      </c>
      <c r="C2032" t="s">
        <v>28</v>
      </c>
      <c r="D2032" t="s">
        <v>29</v>
      </c>
      <c r="E2032">
        <v>29819</v>
      </c>
      <c r="F2032">
        <v>1</v>
      </c>
      <c r="G2032">
        <v>0</v>
      </c>
      <c r="H2032" s="1">
        <v>41571</v>
      </c>
      <c r="I2032">
        <v>77</v>
      </c>
      <c r="J2032">
        <v>9</v>
      </c>
      <c r="K2032">
        <v>1</v>
      </c>
      <c r="L2032">
        <v>24</v>
      </c>
      <c r="M2032">
        <v>2</v>
      </c>
      <c r="N2032">
        <v>1</v>
      </c>
      <c r="O2032">
        <v>2</v>
      </c>
      <c r="P2032">
        <v>3</v>
      </c>
      <c r="Q2032">
        <v>3</v>
      </c>
      <c r="R2032">
        <v>0</v>
      </c>
      <c r="S2032">
        <v>3</v>
      </c>
      <c r="T2032">
        <v>6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 t="s">
        <v>30</v>
      </c>
      <c r="AC2032" s="13">
        <f>SUM(Table13[[#This Row],[MntWines]:[MntGoldProds]])</f>
        <v>39</v>
      </c>
      <c r="AD2032" s="13">
        <f>AVERAGE(Table13[[#This Row],[MntWines]:[MntGoldProds]])</f>
        <v>6.5</v>
      </c>
      <c r="AG2032">
        <f>SUM(Table13[[#This Row],[NumDealsPurchases]:[NumStorePurchases]])</f>
        <v>9</v>
      </c>
      <c r="AH2032" s="14">
        <f>44232-Table13[[#This Row],[Dt_Customer]]</f>
        <v>2661</v>
      </c>
      <c r="AJ2032" s="13">
        <f>Table13[[#This Row],[NumDealsPurchases]]/Table13[[#This Row],[Total Number of Purchases]]*100</f>
        <v>33.333333333333329</v>
      </c>
      <c r="AK2032">
        <f>6-ROUNDUP(_xlfn.PERCENTRANK.INC(Table13[Recency],Table13[[#This Row],[Recency]])*5, 0)</f>
        <v>2</v>
      </c>
      <c r="AL2032" s="15">
        <f>ROUNDUP(_xlfn.PERCENTRANK.INC(Table13[Total Number of Purchases],Table13[[#This Row],[Total Number of Purchases]])*5,0)</f>
        <v>2</v>
      </c>
      <c r="AM2032" s="15">
        <f>ROUNDUP(_xlfn.PERCENTRANK.INC(Table13[Total Spend],Table13[[#This Row],[Total Spend]])*5,0)</f>
        <v>1</v>
      </c>
      <c r="AN2032" s="15" t="str">
        <f>Table13[[#This Row],[Recency Score]]&amp;Table13[[#This Row],[Frequency Score]]&amp;Table13[[#This Row],[Monetary Score]]</f>
        <v>221</v>
      </c>
      <c r="AO2032" s="15" t="str">
        <f>IF(AN2032="555","Champions",
IF(AND(LEFT(AN2032,1)="5", MID(AN2032,2,1)&gt;="3"),"Loyal Customers",
IF(MID(AN2032,2,1)="5","Frequent Buyers",
IF(RIGHT(AN2032,1)="5","Big Spenders",
IF(LEFT(AN2032,1)="4","Potential Loyalists",
IF(LEFT(AN2032,1)="3","Needs Attention",
IF(LEFT(AN2032,1)="2","About to Sleep",
IF(LEFT(AN2032,1)="1","Lost",
IF(LEFT(AN2032,1)&lt;="2","At Risk","Others")))))))))</f>
        <v>About to Sleep</v>
      </c>
    </row>
    <row r="2033" spans="1:41" x14ac:dyDescent="0.3">
      <c r="A2033">
        <v>2895</v>
      </c>
      <c r="B2033">
        <v>1963</v>
      </c>
      <c r="C2033" t="s">
        <v>28</v>
      </c>
      <c r="D2033" t="s">
        <v>31</v>
      </c>
      <c r="E2033">
        <v>49980</v>
      </c>
      <c r="F2033">
        <v>0</v>
      </c>
      <c r="G2033">
        <v>1</v>
      </c>
      <c r="H2033" s="1">
        <v>41570</v>
      </c>
      <c r="I2033">
        <v>79</v>
      </c>
      <c r="J2033">
        <v>104</v>
      </c>
      <c r="K2033">
        <v>1</v>
      </c>
      <c r="L2033">
        <v>54</v>
      </c>
      <c r="M2033">
        <v>13</v>
      </c>
      <c r="N2033">
        <v>9</v>
      </c>
      <c r="O2033">
        <v>14</v>
      </c>
      <c r="P2033">
        <v>2</v>
      </c>
      <c r="Q2033">
        <v>3</v>
      </c>
      <c r="R2033">
        <v>1</v>
      </c>
      <c r="S2033">
        <v>5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 t="s">
        <v>40</v>
      </c>
      <c r="AC2033" s="13">
        <f>SUM(Table13[[#This Row],[MntWines]:[MntGoldProds]])</f>
        <v>195</v>
      </c>
      <c r="AD2033" s="13">
        <f>AVERAGE(Table13[[#This Row],[MntWines]:[MntGoldProds]])</f>
        <v>32.5</v>
      </c>
      <c r="AG2033">
        <f>SUM(Table13[[#This Row],[NumDealsPurchases]:[NumStorePurchases]])</f>
        <v>11</v>
      </c>
      <c r="AH2033" s="14">
        <f>44232-Table13[[#This Row],[Dt_Customer]]</f>
        <v>2662</v>
      </c>
      <c r="AJ2033" s="13">
        <f>Table13[[#This Row],[NumDealsPurchases]]/Table13[[#This Row],[Total Number of Purchases]]*100</f>
        <v>18.181818181818183</v>
      </c>
      <c r="AK2033">
        <f>6-ROUNDUP(_xlfn.PERCENTRANK.INC(Table13[Recency],Table13[[#This Row],[Recency]])*5, 0)</f>
        <v>2</v>
      </c>
      <c r="AL2033" s="15">
        <f>ROUNDUP(_xlfn.PERCENTRANK.INC(Table13[Total Number of Purchases],Table13[[#This Row],[Total Number of Purchases]])*5,0)</f>
        <v>2</v>
      </c>
      <c r="AM2033" s="15">
        <f>ROUNDUP(_xlfn.PERCENTRANK.INC(Table13[Total Spend],Table13[[#This Row],[Total Spend]])*5,0)</f>
        <v>2</v>
      </c>
      <c r="AN2033" s="15" t="str">
        <f>Table13[[#This Row],[Recency Score]]&amp;Table13[[#This Row],[Frequency Score]]&amp;Table13[[#This Row],[Monetary Score]]</f>
        <v>222</v>
      </c>
      <c r="AO2033" s="15" t="str">
        <f>IF(AN2033="555","Champions",
IF(AND(LEFT(AN2033,1)="5", MID(AN2033,2,1)&gt;="3"),"Loyal Customers",
IF(MID(AN2033,2,1)="5","Frequent Buyers",
IF(RIGHT(AN2033,1)="5","Big Spenders",
IF(LEFT(AN2033,1)="4","Potential Loyalists",
IF(LEFT(AN2033,1)="3","Needs Attention",
IF(LEFT(AN2033,1)="2","About to Sleep",
IF(LEFT(AN2033,1)="1","Lost",
IF(LEFT(AN2033,1)&lt;="2","At Risk","Others")))))))))</f>
        <v>About to Sleep</v>
      </c>
    </row>
    <row r="2034" spans="1:41" x14ac:dyDescent="0.3">
      <c r="A2034">
        <v>3570</v>
      </c>
      <c r="B2034">
        <v>1969</v>
      </c>
      <c r="C2034" t="s">
        <v>37</v>
      </c>
      <c r="D2034" t="s">
        <v>35</v>
      </c>
      <c r="E2034">
        <v>42731</v>
      </c>
      <c r="F2034">
        <v>1</v>
      </c>
      <c r="G2034">
        <v>0</v>
      </c>
      <c r="H2034" s="1">
        <v>41568</v>
      </c>
      <c r="I2034">
        <v>64</v>
      </c>
      <c r="J2034">
        <v>159</v>
      </c>
      <c r="K2034">
        <v>2</v>
      </c>
      <c r="L2034">
        <v>51</v>
      </c>
      <c r="M2034">
        <v>6</v>
      </c>
      <c r="N2034">
        <v>2</v>
      </c>
      <c r="O2034">
        <v>24</v>
      </c>
      <c r="P2034">
        <v>3</v>
      </c>
      <c r="Q2034">
        <v>4</v>
      </c>
      <c r="R2034">
        <v>1</v>
      </c>
      <c r="S2034">
        <v>5</v>
      </c>
      <c r="T2034">
        <v>5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 t="s">
        <v>43</v>
      </c>
      <c r="AC2034" s="13">
        <f>SUM(Table13[[#This Row],[MntWines]:[MntGoldProds]])</f>
        <v>244</v>
      </c>
      <c r="AD2034" s="13">
        <f>AVERAGE(Table13[[#This Row],[MntWines]:[MntGoldProds]])</f>
        <v>40.666666666666664</v>
      </c>
      <c r="AG2034">
        <f>SUM(Table13[[#This Row],[NumDealsPurchases]:[NumStorePurchases]])</f>
        <v>13</v>
      </c>
      <c r="AH2034" s="14">
        <f>44232-Table13[[#This Row],[Dt_Customer]]</f>
        <v>2664</v>
      </c>
      <c r="AJ2034" s="13">
        <f>Table13[[#This Row],[NumDealsPurchases]]/Table13[[#This Row],[Total Number of Purchases]]*100</f>
        <v>23.076923076923077</v>
      </c>
      <c r="AK2034">
        <f>6-ROUNDUP(_xlfn.PERCENTRANK.INC(Table13[Recency],Table13[[#This Row],[Recency]])*5, 0)</f>
        <v>2</v>
      </c>
      <c r="AL2034" s="15">
        <f>ROUNDUP(_xlfn.PERCENTRANK.INC(Table13[Total Number of Purchases],Table13[[#This Row],[Total Number of Purchases]])*5,0)</f>
        <v>3</v>
      </c>
      <c r="AM2034" s="15">
        <f>ROUNDUP(_xlfn.PERCENTRANK.INC(Table13[Total Spend],Table13[[#This Row],[Total Spend]])*5,0)</f>
        <v>3</v>
      </c>
      <c r="AN2034" s="15" t="str">
        <f>Table13[[#This Row],[Recency Score]]&amp;Table13[[#This Row],[Frequency Score]]&amp;Table13[[#This Row],[Monetary Score]]</f>
        <v>233</v>
      </c>
      <c r="AO2034" s="15" t="str">
        <f>IF(AN2034="555","Champions",
IF(AND(LEFT(AN2034,1)="5", MID(AN2034,2,1)&gt;="3"),"Loyal Customers",
IF(MID(AN2034,2,1)="5","Frequent Buyers",
IF(RIGHT(AN2034,1)="5","Big Spenders",
IF(LEFT(AN2034,1)="4","Potential Loyalists",
IF(LEFT(AN2034,1)="3","Needs Attention",
IF(LEFT(AN2034,1)="2","About to Sleep",
IF(LEFT(AN2034,1)="1","Lost",
IF(LEFT(AN2034,1)&lt;="2","At Risk","Others")))))))))</f>
        <v>About to Sleep</v>
      </c>
    </row>
    <row r="2035" spans="1:41" x14ac:dyDescent="0.3">
      <c r="A2035">
        <v>5956</v>
      </c>
      <c r="B2035">
        <v>1948</v>
      </c>
      <c r="C2035" t="s">
        <v>37</v>
      </c>
      <c r="D2035" t="s">
        <v>29</v>
      </c>
      <c r="E2035">
        <v>45072</v>
      </c>
      <c r="F2035">
        <v>1</v>
      </c>
      <c r="G2035">
        <v>2</v>
      </c>
      <c r="H2035" s="1">
        <v>41563</v>
      </c>
      <c r="I2035">
        <v>74</v>
      </c>
      <c r="J2035">
        <v>144</v>
      </c>
      <c r="K2035">
        <v>2</v>
      </c>
      <c r="L2035">
        <v>99</v>
      </c>
      <c r="M2035">
        <v>7</v>
      </c>
      <c r="N2035">
        <v>2</v>
      </c>
      <c r="O2035">
        <v>30</v>
      </c>
      <c r="P2035">
        <v>5</v>
      </c>
      <c r="Q2035">
        <v>6</v>
      </c>
      <c r="R2035">
        <v>1</v>
      </c>
      <c r="S2035">
        <v>4</v>
      </c>
      <c r="T2035">
        <v>8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 t="s">
        <v>36</v>
      </c>
      <c r="AC2035" s="13">
        <f>SUM(Table13[[#This Row],[MntWines]:[MntGoldProds]])</f>
        <v>284</v>
      </c>
      <c r="AD2035" s="13">
        <f>AVERAGE(Table13[[#This Row],[MntWines]:[MntGoldProds]])</f>
        <v>47.333333333333336</v>
      </c>
      <c r="AG2035">
        <f>SUM(Table13[[#This Row],[NumDealsPurchases]:[NumStorePurchases]])</f>
        <v>16</v>
      </c>
      <c r="AH2035" s="14">
        <f>44232-Table13[[#This Row],[Dt_Customer]]</f>
        <v>2669</v>
      </c>
      <c r="AJ2035" s="13">
        <f>Table13[[#This Row],[NumDealsPurchases]]/Table13[[#This Row],[Total Number of Purchases]]*100</f>
        <v>31.25</v>
      </c>
      <c r="AK2035">
        <f>6-ROUNDUP(_xlfn.PERCENTRANK.INC(Table13[Recency],Table13[[#This Row],[Recency]])*5, 0)</f>
        <v>2</v>
      </c>
      <c r="AL2035" s="15">
        <f>ROUNDUP(_xlfn.PERCENTRANK.INC(Table13[Total Number of Purchases],Table13[[#This Row],[Total Number of Purchases]])*5,0)</f>
        <v>3</v>
      </c>
      <c r="AM2035" s="15">
        <f>ROUNDUP(_xlfn.PERCENTRANK.INC(Table13[Total Spend],Table13[[#This Row],[Total Spend]])*5,0)</f>
        <v>3</v>
      </c>
      <c r="AN2035" s="15" t="str">
        <f>Table13[[#This Row],[Recency Score]]&amp;Table13[[#This Row],[Frequency Score]]&amp;Table13[[#This Row],[Monetary Score]]</f>
        <v>233</v>
      </c>
      <c r="AO2035" s="15" t="str">
        <f>IF(AN2035="555","Champions",
IF(AND(LEFT(AN2035,1)="5", MID(AN2035,2,1)&gt;="3"),"Loyal Customers",
IF(MID(AN2035,2,1)="5","Frequent Buyers",
IF(RIGHT(AN2035,1)="5","Big Spenders",
IF(LEFT(AN2035,1)="4","Potential Loyalists",
IF(LEFT(AN2035,1)="3","Needs Attention",
IF(LEFT(AN2035,1)="2","About to Sleep",
IF(LEFT(AN2035,1)="1","Lost",
IF(LEFT(AN2035,1)&lt;="2","At Risk","Others")))))))))</f>
        <v>About to Sleep</v>
      </c>
    </row>
    <row r="2036" spans="1:41" x14ac:dyDescent="0.3">
      <c r="A2036">
        <v>3409</v>
      </c>
      <c r="B2036">
        <v>1984</v>
      </c>
      <c r="C2036" t="s">
        <v>28</v>
      </c>
      <c r="D2036" t="s">
        <v>31</v>
      </c>
      <c r="E2036">
        <v>36108</v>
      </c>
      <c r="F2036">
        <v>1</v>
      </c>
      <c r="G2036">
        <v>0</v>
      </c>
      <c r="H2036" s="1">
        <v>41562</v>
      </c>
      <c r="I2036">
        <v>68</v>
      </c>
      <c r="J2036">
        <v>141</v>
      </c>
      <c r="K2036">
        <v>8</v>
      </c>
      <c r="L2036">
        <v>129</v>
      </c>
      <c r="M2036">
        <v>3</v>
      </c>
      <c r="N2036">
        <v>11</v>
      </c>
      <c r="O2036">
        <v>47</v>
      </c>
      <c r="P2036">
        <v>3</v>
      </c>
      <c r="Q2036">
        <v>7</v>
      </c>
      <c r="R2036">
        <v>1</v>
      </c>
      <c r="S2036">
        <v>4</v>
      </c>
      <c r="T2036">
        <v>9</v>
      </c>
      <c r="U2036">
        <v>0</v>
      </c>
      <c r="V2036">
        <v>0</v>
      </c>
      <c r="W2036">
        <v>1</v>
      </c>
      <c r="X2036">
        <v>0</v>
      </c>
      <c r="Y2036">
        <v>0</v>
      </c>
      <c r="Z2036">
        <v>0</v>
      </c>
      <c r="AA2036">
        <v>0</v>
      </c>
      <c r="AB2036" t="s">
        <v>43</v>
      </c>
      <c r="AC2036" s="13">
        <f>SUM(Table13[[#This Row],[MntWines]:[MntGoldProds]])</f>
        <v>339</v>
      </c>
      <c r="AD2036" s="13">
        <f>AVERAGE(Table13[[#This Row],[MntWines]:[MntGoldProds]])</f>
        <v>56.5</v>
      </c>
      <c r="AG2036">
        <f>SUM(Table13[[#This Row],[NumDealsPurchases]:[NumStorePurchases]])</f>
        <v>15</v>
      </c>
      <c r="AH2036" s="14">
        <f>44232-Table13[[#This Row],[Dt_Customer]]</f>
        <v>2670</v>
      </c>
      <c r="AJ2036" s="13">
        <f>Table13[[#This Row],[NumDealsPurchases]]/Table13[[#This Row],[Total Number of Purchases]]*100</f>
        <v>20</v>
      </c>
      <c r="AK2036">
        <f>6-ROUNDUP(_xlfn.PERCENTRANK.INC(Table13[Recency],Table13[[#This Row],[Recency]])*5, 0)</f>
        <v>2</v>
      </c>
      <c r="AL2036" s="15">
        <f>ROUNDUP(_xlfn.PERCENTRANK.INC(Table13[Total Number of Purchases],Table13[[#This Row],[Total Number of Purchases]])*5,0)</f>
        <v>3</v>
      </c>
      <c r="AM2036" s="15">
        <f>ROUNDUP(_xlfn.PERCENTRANK.INC(Table13[Total Spend],Table13[[#This Row],[Total Spend]])*5,0)</f>
        <v>3</v>
      </c>
      <c r="AN2036" s="15" t="str">
        <f>Table13[[#This Row],[Recency Score]]&amp;Table13[[#This Row],[Frequency Score]]&amp;Table13[[#This Row],[Monetary Score]]</f>
        <v>233</v>
      </c>
      <c r="AO2036" s="15" t="str">
        <f>IF(AN2036="555","Champions",
IF(AND(LEFT(AN2036,1)="5", MID(AN2036,2,1)&gt;="3"),"Loyal Customers",
IF(MID(AN2036,2,1)="5","Frequent Buyers",
IF(RIGHT(AN2036,1)="5","Big Spenders",
IF(LEFT(AN2036,1)="4","Potential Loyalists",
IF(LEFT(AN2036,1)="3","Needs Attention",
IF(LEFT(AN2036,1)="2","About to Sleep",
IF(LEFT(AN2036,1)="1","Lost",
IF(LEFT(AN2036,1)&lt;="2","At Risk","Others")))))))))</f>
        <v>About to Sleep</v>
      </c>
    </row>
    <row r="2037" spans="1:41" x14ac:dyDescent="0.3">
      <c r="A2037">
        <v>3254</v>
      </c>
      <c r="B2037">
        <v>1971</v>
      </c>
      <c r="C2037" t="s">
        <v>28</v>
      </c>
      <c r="D2037" t="s">
        <v>33</v>
      </c>
      <c r="E2037">
        <v>70886</v>
      </c>
      <c r="F2037">
        <v>1</v>
      </c>
      <c r="G2037">
        <v>0</v>
      </c>
      <c r="H2037" s="1">
        <v>41561</v>
      </c>
      <c r="I2037">
        <v>65</v>
      </c>
      <c r="J2037">
        <v>407</v>
      </c>
      <c r="K2037">
        <v>70</v>
      </c>
      <c r="L2037">
        <v>239</v>
      </c>
      <c r="M2037">
        <v>103</v>
      </c>
      <c r="N2037">
        <v>88</v>
      </c>
      <c r="O2037">
        <v>53</v>
      </c>
      <c r="P2037">
        <v>1</v>
      </c>
      <c r="Q2037">
        <v>5</v>
      </c>
      <c r="R2037">
        <v>4</v>
      </c>
      <c r="S2037">
        <v>4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 t="s">
        <v>30</v>
      </c>
      <c r="AC2037" s="13">
        <f>SUM(Table13[[#This Row],[MntWines]:[MntGoldProds]])</f>
        <v>960</v>
      </c>
      <c r="AD2037" s="13">
        <f>AVERAGE(Table13[[#This Row],[MntWines]:[MntGoldProds]])</f>
        <v>160</v>
      </c>
      <c r="AG2037">
        <f>SUM(Table13[[#This Row],[NumDealsPurchases]:[NumStorePurchases]])</f>
        <v>14</v>
      </c>
      <c r="AH2037" s="14">
        <f>44232-Table13[[#This Row],[Dt_Customer]]</f>
        <v>2671</v>
      </c>
      <c r="AJ2037" s="13">
        <f>Table13[[#This Row],[NumDealsPurchases]]/Table13[[#This Row],[Total Number of Purchases]]*100</f>
        <v>7.1428571428571423</v>
      </c>
      <c r="AK2037">
        <f>6-ROUNDUP(_xlfn.PERCENTRANK.INC(Table13[Recency],Table13[[#This Row],[Recency]])*5, 0)</f>
        <v>2</v>
      </c>
      <c r="AL2037" s="15">
        <f>ROUNDUP(_xlfn.PERCENTRANK.INC(Table13[Total Number of Purchases],Table13[[#This Row],[Total Number of Purchases]])*5,0)</f>
        <v>3</v>
      </c>
      <c r="AM2037" s="15">
        <f>ROUNDUP(_xlfn.PERCENTRANK.INC(Table13[Total Spend],Table13[[#This Row],[Total Spend]])*5,0)</f>
        <v>4</v>
      </c>
      <c r="AN2037" s="15" t="str">
        <f>Table13[[#This Row],[Recency Score]]&amp;Table13[[#This Row],[Frequency Score]]&amp;Table13[[#This Row],[Monetary Score]]</f>
        <v>234</v>
      </c>
      <c r="AO2037" s="15" t="str">
        <f>IF(AN2037="555","Champions",
IF(AND(LEFT(AN2037,1)="5", MID(AN2037,2,1)&gt;="3"),"Loyal Customers",
IF(MID(AN2037,2,1)="5","Frequent Buyers",
IF(RIGHT(AN2037,1)="5","Big Spenders",
IF(LEFT(AN2037,1)="4","Potential Loyalists",
IF(LEFT(AN2037,1)="3","Needs Attention",
IF(LEFT(AN2037,1)="2","About to Sleep",
IF(LEFT(AN2037,1)="1","Lost",
IF(LEFT(AN2037,1)&lt;="2","At Risk","Others")))))))))</f>
        <v>About to Sleep</v>
      </c>
    </row>
    <row r="2038" spans="1:41" x14ac:dyDescent="0.3">
      <c r="A2038">
        <v>2544</v>
      </c>
      <c r="B2038">
        <v>1951</v>
      </c>
      <c r="C2038" t="s">
        <v>41</v>
      </c>
      <c r="D2038" t="s">
        <v>29</v>
      </c>
      <c r="E2038">
        <v>57530</v>
      </c>
      <c r="F2038">
        <v>0</v>
      </c>
      <c r="G2038">
        <v>1</v>
      </c>
      <c r="H2038" s="1">
        <v>41559</v>
      </c>
      <c r="I2038">
        <v>68</v>
      </c>
      <c r="J2038">
        <v>50</v>
      </c>
      <c r="K2038">
        <v>1</v>
      </c>
      <c r="L2038">
        <v>27</v>
      </c>
      <c r="M2038">
        <v>6</v>
      </c>
      <c r="N2038">
        <v>7</v>
      </c>
      <c r="O2038">
        <v>1</v>
      </c>
      <c r="P2038">
        <v>1</v>
      </c>
      <c r="Q2038">
        <v>1</v>
      </c>
      <c r="R2038">
        <v>1</v>
      </c>
      <c r="S2038">
        <v>4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 t="s">
        <v>40</v>
      </c>
      <c r="AC2038" s="13">
        <f>SUM(Table13[[#This Row],[MntWines]:[MntGoldProds]])</f>
        <v>92</v>
      </c>
      <c r="AD2038" s="13">
        <f>AVERAGE(Table13[[#This Row],[MntWines]:[MntGoldProds]])</f>
        <v>15.333333333333334</v>
      </c>
      <c r="AG2038">
        <f>SUM(Table13[[#This Row],[NumDealsPurchases]:[NumStorePurchases]])</f>
        <v>7</v>
      </c>
      <c r="AH2038" s="14">
        <f>44232-Table13[[#This Row],[Dt_Customer]]</f>
        <v>2673</v>
      </c>
      <c r="AJ2038" s="13">
        <f>Table13[[#This Row],[NumDealsPurchases]]/Table13[[#This Row],[Total Number of Purchases]]*100</f>
        <v>14.285714285714285</v>
      </c>
      <c r="AK2038">
        <f>6-ROUNDUP(_xlfn.PERCENTRANK.INC(Table13[Recency],Table13[[#This Row],[Recency]])*5, 0)</f>
        <v>2</v>
      </c>
      <c r="AL2038" s="15">
        <f>ROUNDUP(_xlfn.PERCENTRANK.INC(Table13[Total Number of Purchases],Table13[[#This Row],[Total Number of Purchases]])*5,0)</f>
        <v>1</v>
      </c>
      <c r="AM2038" s="15">
        <f>ROUNDUP(_xlfn.PERCENTRANK.INC(Table13[Total Spend],Table13[[#This Row],[Total Spend]])*5,0)</f>
        <v>2</v>
      </c>
      <c r="AN2038" s="15" t="str">
        <f>Table13[[#This Row],[Recency Score]]&amp;Table13[[#This Row],[Frequency Score]]&amp;Table13[[#This Row],[Monetary Score]]</f>
        <v>212</v>
      </c>
      <c r="AO2038" s="15" t="str">
        <f>IF(AN2038="555","Champions",
IF(AND(LEFT(AN2038,1)="5", MID(AN2038,2,1)&gt;="3"),"Loyal Customers",
IF(MID(AN2038,2,1)="5","Frequent Buyers",
IF(RIGHT(AN2038,1)="5","Big Spenders",
IF(LEFT(AN2038,1)="4","Potential Loyalists",
IF(LEFT(AN2038,1)="3","Needs Attention",
IF(LEFT(AN2038,1)="2","About to Sleep",
IF(LEFT(AN2038,1)="1","Lost",
IF(LEFT(AN2038,1)&lt;="2","At Risk","Others")))))))))</f>
        <v>About to Sleep</v>
      </c>
    </row>
    <row r="2039" spans="1:41" x14ac:dyDescent="0.3">
      <c r="A2039">
        <v>4058</v>
      </c>
      <c r="B2039">
        <v>1955</v>
      </c>
      <c r="C2039" t="s">
        <v>37</v>
      </c>
      <c r="D2039" t="s">
        <v>31</v>
      </c>
      <c r="E2039">
        <v>61284</v>
      </c>
      <c r="F2039">
        <v>0</v>
      </c>
      <c r="G2039">
        <v>0</v>
      </c>
      <c r="H2039" s="1">
        <v>41559</v>
      </c>
      <c r="I2039">
        <v>76</v>
      </c>
      <c r="J2039">
        <v>618</v>
      </c>
      <c r="K2039">
        <v>15</v>
      </c>
      <c r="L2039">
        <v>106</v>
      </c>
      <c r="M2039">
        <v>20</v>
      </c>
      <c r="N2039">
        <v>7</v>
      </c>
      <c r="O2039">
        <v>45</v>
      </c>
      <c r="P2039">
        <v>1</v>
      </c>
      <c r="Q2039">
        <v>11</v>
      </c>
      <c r="R2039">
        <v>2</v>
      </c>
      <c r="S2039">
        <v>8</v>
      </c>
      <c r="T2039">
        <v>6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  <c r="AB2039" t="s">
        <v>30</v>
      </c>
      <c r="AC2039" s="13">
        <f>SUM(Table13[[#This Row],[MntWines]:[MntGoldProds]])</f>
        <v>811</v>
      </c>
      <c r="AD2039" s="13">
        <f>AVERAGE(Table13[[#This Row],[MntWines]:[MntGoldProds]])</f>
        <v>135.16666666666666</v>
      </c>
      <c r="AG2039">
        <f>SUM(Table13[[#This Row],[NumDealsPurchases]:[NumStorePurchases]])</f>
        <v>22</v>
      </c>
      <c r="AH2039" s="14">
        <f>44232-Table13[[#This Row],[Dt_Customer]]</f>
        <v>2673</v>
      </c>
      <c r="AJ2039" s="13">
        <f>Table13[[#This Row],[NumDealsPurchases]]/Table13[[#This Row],[Total Number of Purchases]]*100</f>
        <v>4.5454545454545459</v>
      </c>
      <c r="AK2039">
        <f>6-ROUNDUP(_xlfn.PERCENTRANK.INC(Table13[Recency],Table13[[#This Row],[Recency]])*5, 0)</f>
        <v>2</v>
      </c>
      <c r="AL2039" s="15">
        <f>ROUNDUP(_xlfn.PERCENTRANK.INC(Table13[Total Number of Purchases],Table13[[#This Row],[Total Number of Purchases]])*5,0)</f>
        <v>4</v>
      </c>
      <c r="AM2039" s="15">
        <f>ROUNDUP(_xlfn.PERCENTRANK.INC(Table13[Total Spend],Table13[[#This Row],[Total Spend]])*5,0)</f>
        <v>4</v>
      </c>
      <c r="AN2039" s="15" t="str">
        <f>Table13[[#This Row],[Recency Score]]&amp;Table13[[#This Row],[Frequency Score]]&amp;Table13[[#This Row],[Monetary Score]]</f>
        <v>244</v>
      </c>
      <c r="AO2039" s="15" t="str">
        <f>IF(AN2039="555","Champions",
IF(AND(LEFT(AN2039,1)="5", MID(AN2039,2,1)&gt;="3"),"Loyal Customers",
IF(MID(AN2039,2,1)="5","Frequent Buyers",
IF(RIGHT(AN2039,1)="5","Big Spenders",
IF(LEFT(AN2039,1)="4","Potential Loyalists",
IF(LEFT(AN2039,1)="3","Needs Attention",
IF(LEFT(AN2039,1)="2","About to Sleep",
IF(LEFT(AN2039,1)="1","Lost",
IF(LEFT(AN2039,1)&lt;="2","At Risk","Others")))))))))</f>
        <v>About to Sleep</v>
      </c>
    </row>
    <row r="2040" spans="1:41" x14ac:dyDescent="0.3">
      <c r="A2040">
        <v>11171</v>
      </c>
      <c r="B2040">
        <v>1965</v>
      </c>
      <c r="C2040" t="s">
        <v>41</v>
      </c>
      <c r="D2040" t="s">
        <v>33</v>
      </c>
      <c r="E2040">
        <v>56962</v>
      </c>
      <c r="F2040">
        <v>2</v>
      </c>
      <c r="G2040">
        <v>1</v>
      </c>
      <c r="H2040" s="1">
        <v>41558</v>
      </c>
      <c r="I2040">
        <v>60</v>
      </c>
      <c r="J2040">
        <v>292</v>
      </c>
      <c r="K2040">
        <v>3</v>
      </c>
      <c r="L2040">
        <v>77</v>
      </c>
      <c r="M2040">
        <v>10</v>
      </c>
      <c r="N2040">
        <v>3</v>
      </c>
      <c r="O2040">
        <v>26</v>
      </c>
      <c r="P2040">
        <v>7</v>
      </c>
      <c r="Q2040">
        <v>6</v>
      </c>
      <c r="R2040">
        <v>3</v>
      </c>
      <c r="S2040">
        <v>5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 t="s">
        <v>36</v>
      </c>
      <c r="AC2040" s="13">
        <f>SUM(Table13[[#This Row],[MntWines]:[MntGoldProds]])</f>
        <v>411</v>
      </c>
      <c r="AD2040" s="13">
        <f>AVERAGE(Table13[[#This Row],[MntWines]:[MntGoldProds]])</f>
        <v>68.5</v>
      </c>
      <c r="AG2040">
        <f>SUM(Table13[[#This Row],[NumDealsPurchases]:[NumStorePurchases]])</f>
        <v>21</v>
      </c>
      <c r="AH2040" s="14">
        <f>44232-Table13[[#This Row],[Dt_Customer]]</f>
        <v>2674</v>
      </c>
      <c r="AJ2040" s="13">
        <f>Table13[[#This Row],[NumDealsPurchases]]/Table13[[#This Row],[Total Number of Purchases]]*100</f>
        <v>33.333333333333329</v>
      </c>
      <c r="AK2040">
        <f>6-ROUNDUP(_xlfn.PERCENTRANK.INC(Table13[Recency],Table13[[#This Row],[Recency]])*5, 0)</f>
        <v>2</v>
      </c>
      <c r="AL2040" s="15">
        <f>ROUNDUP(_xlfn.PERCENTRANK.INC(Table13[Total Number of Purchases],Table13[[#This Row],[Total Number of Purchases]])*5,0)</f>
        <v>4</v>
      </c>
      <c r="AM2040" s="15">
        <f>ROUNDUP(_xlfn.PERCENTRANK.INC(Table13[Total Spend],Table13[[#This Row],[Total Spend]])*5,0)</f>
        <v>3</v>
      </c>
      <c r="AN2040" s="15" t="str">
        <f>Table13[[#This Row],[Recency Score]]&amp;Table13[[#This Row],[Frequency Score]]&amp;Table13[[#This Row],[Monetary Score]]</f>
        <v>243</v>
      </c>
      <c r="AO2040" s="15" t="str">
        <f>IF(AN2040="555","Champions",
IF(AND(LEFT(AN2040,1)="5", MID(AN2040,2,1)&gt;="3"),"Loyal Customers",
IF(MID(AN2040,2,1)="5","Frequent Buyers",
IF(RIGHT(AN2040,1)="5","Big Spenders",
IF(LEFT(AN2040,1)="4","Potential Loyalists",
IF(LEFT(AN2040,1)="3","Needs Attention",
IF(LEFT(AN2040,1)="2","About to Sleep",
IF(LEFT(AN2040,1)="1","Lost",
IF(LEFT(AN2040,1)&lt;="2","At Risk","Others")))))))))</f>
        <v>About to Sleep</v>
      </c>
    </row>
    <row r="2041" spans="1:41" x14ac:dyDescent="0.3">
      <c r="A2041">
        <v>1600</v>
      </c>
      <c r="B2041">
        <v>1965</v>
      </c>
      <c r="C2041" t="s">
        <v>41</v>
      </c>
      <c r="D2041" t="s">
        <v>33</v>
      </c>
      <c r="E2041">
        <v>56962</v>
      </c>
      <c r="F2041">
        <v>2</v>
      </c>
      <c r="G2041">
        <v>1</v>
      </c>
      <c r="H2041" s="1">
        <v>41558</v>
      </c>
      <c r="I2041">
        <v>60</v>
      </c>
      <c r="J2041">
        <v>292</v>
      </c>
      <c r="K2041">
        <v>3</v>
      </c>
      <c r="L2041">
        <v>77</v>
      </c>
      <c r="M2041">
        <v>10</v>
      </c>
      <c r="N2041">
        <v>3</v>
      </c>
      <c r="O2041">
        <v>26</v>
      </c>
      <c r="P2041">
        <v>7</v>
      </c>
      <c r="Q2041">
        <v>6</v>
      </c>
      <c r="R2041">
        <v>3</v>
      </c>
      <c r="S2041">
        <v>5</v>
      </c>
      <c r="T2041">
        <v>7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 t="s">
        <v>43</v>
      </c>
      <c r="AC2041" s="13">
        <f>SUM(Table13[[#This Row],[MntWines]:[MntGoldProds]])</f>
        <v>411</v>
      </c>
      <c r="AD2041" s="13">
        <f>AVERAGE(Table13[[#This Row],[MntWines]:[MntGoldProds]])</f>
        <v>68.5</v>
      </c>
      <c r="AG2041">
        <f>SUM(Table13[[#This Row],[NumDealsPurchases]:[NumStorePurchases]])</f>
        <v>21</v>
      </c>
      <c r="AH2041" s="14">
        <f>44232-Table13[[#This Row],[Dt_Customer]]</f>
        <v>2674</v>
      </c>
      <c r="AJ2041" s="13">
        <f>Table13[[#This Row],[NumDealsPurchases]]/Table13[[#This Row],[Total Number of Purchases]]*100</f>
        <v>33.333333333333329</v>
      </c>
      <c r="AK2041">
        <f>6-ROUNDUP(_xlfn.PERCENTRANK.INC(Table13[Recency],Table13[[#This Row],[Recency]])*5, 0)</f>
        <v>2</v>
      </c>
      <c r="AL2041" s="15">
        <f>ROUNDUP(_xlfn.PERCENTRANK.INC(Table13[Total Number of Purchases],Table13[[#This Row],[Total Number of Purchases]])*5,0)</f>
        <v>4</v>
      </c>
      <c r="AM2041" s="15">
        <f>ROUNDUP(_xlfn.PERCENTRANK.INC(Table13[Total Spend],Table13[[#This Row],[Total Spend]])*5,0)</f>
        <v>3</v>
      </c>
      <c r="AN2041" s="15" t="str">
        <f>Table13[[#This Row],[Recency Score]]&amp;Table13[[#This Row],[Frequency Score]]&amp;Table13[[#This Row],[Monetary Score]]</f>
        <v>243</v>
      </c>
      <c r="AO2041" s="15" t="str">
        <f>IF(AN2041="555","Champions",
IF(AND(LEFT(AN2041,1)="5", MID(AN2041,2,1)&gt;="3"),"Loyal Customers",
IF(MID(AN2041,2,1)="5","Frequent Buyers",
IF(RIGHT(AN2041,1)="5","Big Spenders",
IF(LEFT(AN2041,1)="4","Potential Loyalists",
IF(LEFT(AN2041,1)="3","Needs Attention",
IF(LEFT(AN2041,1)="2","About to Sleep",
IF(LEFT(AN2041,1)="1","Lost",
IF(LEFT(AN2041,1)&lt;="2","At Risk","Others")))))))))</f>
        <v>About to Sleep</v>
      </c>
    </row>
    <row r="2042" spans="1:41" x14ac:dyDescent="0.3">
      <c r="A2042">
        <v>1921</v>
      </c>
      <c r="B2042">
        <v>1967</v>
      </c>
      <c r="C2042" t="s">
        <v>37</v>
      </c>
      <c r="D2042" t="s">
        <v>33</v>
      </c>
      <c r="E2042">
        <v>59062</v>
      </c>
      <c r="F2042">
        <v>2</v>
      </c>
      <c r="G2042">
        <v>1</v>
      </c>
      <c r="H2042" s="1">
        <v>41550</v>
      </c>
      <c r="I2042">
        <v>74</v>
      </c>
      <c r="J2042">
        <v>46</v>
      </c>
      <c r="K2042">
        <v>1</v>
      </c>
      <c r="L2042">
        <v>12</v>
      </c>
      <c r="M2042">
        <v>3</v>
      </c>
      <c r="N2042">
        <v>0</v>
      </c>
      <c r="O2042">
        <v>9</v>
      </c>
      <c r="P2042">
        <v>2</v>
      </c>
      <c r="Q2042">
        <v>2</v>
      </c>
      <c r="R2042">
        <v>0</v>
      </c>
      <c r="S2042">
        <v>3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 t="s">
        <v>30</v>
      </c>
      <c r="AC2042" s="13">
        <f>SUM(Table13[[#This Row],[MntWines]:[MntGoldProds]])</f>
        <v>71</v>
      </c>
      <c r="AD2042" s="13">
        <f>AVERAGE(Table13[[#This Row],[MntWines]:[MntGoldProds]])</f>
        <v>11.833333333333334</v>
      </c>
      <c r="AG2042">
        <f>SUM(Table13[[#This Row],[NumDealsPurchases]:[NumStorePurchases]])</f>
        <v>7</v>
      </c>
      <c r="AH2042" s="14">
        <f>44232-Table13[[#This Row],[Dt_Customer]]</f>
        <v>2682</v>
      </c>
      <c r="AJ2042" s="13">
        <f>Table13[[#This Row],[NumDealsPurchases]]/Table13[[#This Row],[Total Number of Purchases]]*100</f>
        <v>28.571428571428569</v>
      </c>
      <c r="AK2042">
        <f>6-ROUNDUP(_xlfn.PERCENTRANK.INC(Table13[Recency],Table13[[#This Row],[Recency]])*5, 0)</f>
        <v>2</v>
      </c>
      <c r="AL2042" s="15">
        <f>ROUNDUP(_xlfn.PERCENTRANK.INC(Table13[Total Number of Purchases],Table13[[#This Row],[Total Number of Purchases]])*5,0)</f>
        <v>1</v>
      </c>
      <c r="AM2042" s="15">
        <f>ROUNDUP(_xlfn.PERCENTRANK.INC(Table13[Total Spend],Table13[[#This Row],[Total Spend]])*5,0)</f>
        <v>2</v>
      </c>
      <c r="AN2042" s="15" t="str">
        <f>Table13[[#This Row],[Recency Score]]&amp;Table13[[#This Row],[Frequency Score]]&amp;Table13[[#This Row],[Monetary Score]]</f>
        <v>212</v>
      </c>
      <c r="AO2042" s="15" t="str">
        <f>IF(AN2042="555","Champions",
IF(AND(LEFT(AN2042,1)="5", MID(AN2042,2,1)&gt;="3"),"Loyal Customers",
IF(MID(AN2042,2,1)="5","Frequent Buyers",
IF(RIGHT(AN2042,1)="5","Big Spenders",
IF(LEFT(AN2042,1)="4","Potential Loyalists",
IF(LEFT(AN2042,1)="3","Needs Attention",
IF(LEFT(AN2042,1)="2","About to Sleep",
IF(LEFT(AN2042,1)="1","Lost",
IF(LEFT(AN2042,1)&lt;="2","At Risk","Others")))))))))</f>
        <v>About to Sleep</v>
      </c>
    </row>
    <row r="2043" spans="1:41" x14ac:dyDescent="0.3">
      <c r="A2043">
        <v>4259</v>
      </c>
      <c r="B2043">
        <v>1986</v>
      </c>
      <c r="C2043" t="s">
        <v>41</v>
      </c>
      <c r="D2043" t="s">
        <v>31</v>
      </c>
      <c r="E2043">
        <v>19485</v>
      </c>
      <c r="F2043">
        <v>2</v>
      </c>
      <c r="G2043">
        <v>0</v>
      </c>
      <c r="H2043" s="1">
        <v>41541</v>
      </c>
      <c r="I2043">
        <v>80</v>
      </c>
      <c r="J2043">
        <v>6</v>
      </c>
      <c r="K2043">
        <v>0</v>
      </c>
      <c r="L2043">
        <v>4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0</v>
      </c>
      <c r="S2043">
        <v>2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 t="s">
        <v>40</v>
      </c>
      <c r="AC2043" s="13">
        <f>SUM(Table13[[#This Row],[MntWines]:[MntGoldProds]])</f>
        <v>10</v>
      </c>
      <c r="AD2043" s="13">
        <f>AVERAGE(Table13[[#This Row],[MntWines]:[MntGoldProds]])</f>
        <v>1.6666666666666667</v>
      </c>
      <c r="AG2043">
        <f>SUM(Table13[[#This Row],[NumDealsPurchases]:[NumStorePurchases]])</f>
        <v>4</v>
      </c>
      <c r="AH2043" s="14">
        <f>44232-Table13[[#This Row],[Dt_Customer]]</f>
        <v>2691</v>
      </c>
      <c r="AJ2043" s="13">
        <f>Table13[[#This Row],[NumDealsPurchases]]/Table13[[#This Row],[Total Number of Purchases]]*100</f>
        <v>25</v>
      </c>
      <c r="AK2043">
        <f>6-ROUNDUP(_xlfn.PERCENTRANK.INC(Table13[Recency],Table13[[#This Row],[Recency]])*5, 0)</f>
        <v>2</v>
      </c>
      <c r="AL2043" s="15">
        <f>ROUNDUP(_xlfn.PERCENTRANK.INC(Table13[Total Number of Purchases],Table13[[#This Row],[Total Number of Purchases]])*5,0)</f>
        <v>1</v>
      </c>
      <c r="AM2043" s="15">
        <f>ROUNDUP(_xlfn.PERCENTRANK.INC(Table13[Total Spend],Table13[[#This Row],[Total Spend]])*5,0)</f>
        <v>1</v>
      </c>
      <c r="AN2043" s="15" t="str">
        <f>Table13[[#This Row],[Recency Score]]&amp;Table13[[#This Row],[Frequency Score]]&amp;Table13[[#This Row],[Monetary Score]]</f>
        <v>211</v>
      </c>
      <c r="AO2043" s="15" t="str">
        <f>IF(AN2043="555","Champions",
IF(AND(LEFT(AN2043,1)="5", MID(AN2043,2,1)&gt;="3"),"Loyal Customers",
IF(MID(AN2043,2,1)="5","Frequent Buyers",
IF(RIGHT(AN2043,1)="5","Big Spenders",
IF(LEFT(AN2043,1)="4","Potential Loyalists",
IF(LEFT(AN2043,1)="3","Needs Attention",
IF(LEFT(AN2043,1)="2","About to Sleep",
IF(LEFT(AN2043,1)="1","Lost",
IF(LEFT(AN2043,1)&lt;="2","At Risk","Others")))))))))</f>
        <v>About to Sleep</v>
      </c>
    </row>
    <row r="2044" spans="1:41" x14ac:dyDescent="0.3">
      <c r="A2044">
        <v>7851</v>
      </c>
      <c r="B2044">
        <v>1949</v>
      </c>
      <c r="C2044" t="s">
        <v>28</v>
      </c>
      <c r="D2044" t="s">
        <v>42</v>
      </c>
      <c r="E2044">
        <v>70165</v>
      </c>
      <c r="F2044">
        <v>0</v>
      </c>
      <c r="G2044">
        <v>0</v>
      </c>
      <c r="H2044" s="1">
        <v>41539</v>
      </c>
      <c r="I2044">
        <v>60</v>
      </c>
      <c r="J2044">
        <v>161</v>
      </c>
      <c r="K2044">
        <v>0</v>
      </c>
      <c r="L2044">
        <v>253</v>
      </c>
      <c r="M2044">
        <v>199</v>
      </c>
      <c r="N2044">
        <v>191</v>
      </c>
      <c r="O2044">
        <v>122</v>
      </c>
      <c r="P2044">
        <v>1</v>
      </c>
      <c r="Q2044">
        <v>3</v>
      </c>
      <c r="R2044">
        <v>7</v>
      </c>
      <c r="S2044">
        <v>11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 t="s">
        <v>30</v>
      </c>
      <c r="AC2044" s="13">
        <f>SUM(Table13[[#This Row],[MntWines]:[MntGoldProds]])</f>
        <v>926</v>
      </c>
      <c r="AD2044" s="13">
        <f>AVERAGE(Table13[[#This Row],[MntWines]:[MntGoldProds]])</f>
        <v>154.33333333333334</v>
      </c>
      <c r="AG2044">
        <f>SUM(Table13[[#This Row],[NumDealsPurchases]:[NumStorePurchases]])</f>
        <v>22</v>
      </c>
      <c r="AH2044" s="14">
        <f>44232-Table13[[#This Row],[Dt_Customer]]</f>
        <v>2693</v>
      </c>
      <c r="AJ2044" s="13">
        <f>Table13[[#This Row],[NumDealsPurchases]]/Table13[[#This Row],[Total Number of Purchases]]*100</f>
        <v>4.5454545454545459</v>
      </c>
      <c r="AK2044">
        <f>6-ROUNDUP(_xlfn.PERCENTRANK.INC(Table13[Recency],Table13[[#This Row],[Recency]])*5, 0)</f>
        <v>2</v>
      </c>
      <c r="AL2044" s="15">
        <f>ROUNDUP(_xlfn.PERCENTRANK.INC(Table13[Total Number of Purchases],Table13[[#This Row],[Total Number of Purchases]])*5,0)</f>
        <v>4</v>
      </c>
      <c r="AM2044" s="15">
        <f>ROUNDUP(_xlfn.PERCENTRANK.INC(Table13[Total Spend],Table13[[#This Row],[Total Spend]])*5,0)</f>
        <v>4</v>
      </c>
      <c r="AN2044" s="15" t="str">
        <f>Table13[[#This Row],[Recency Score]]&amp;Table13[[#This Row],[Frequency Score]]&amp;Table13[[#This Row],[Monetary Score]]</f>
        <v>244</v>
      </c>
      <c r="AO2044" s="15" t="str">
        <f>IF(AN2044="555","Champions",
IF(AND(LEFT(AN2044,1)="5", MID(AN2044,2,1)&gt;="3"),"Loyal Customers",
IF(MID(AN2044,2,1)="5","Frequent Buyers",
IF(RIGHT(AN2044,1)="5","Big Spenders",
IF(LEFT(AN2044,1)="4","Potential Loyalists",
IF(LEFT(AN2044,1)="3","Needs Attention",
IF(LEFT(AN2044,1)="2","About to Sleep",
IF(LEFT(AN2044,1)="1","Lost",
IF(LEFT(AN2044,1)&lt;="2","At Risk","Others")))))))))</f>
        <v>About to Sleep</v>
      </c>
    </row>
    <row r="2045" spans="1:41" x14ac:dyDescent="0.3">
      <c r="A2045">
        <v>2004</v>
      </c>
      <c r="B2045">
        <v>1969</v>
      </c>
      <c r="C2045" t="s">
        <v>28</v>
      </c>
      <c r="D2045" t="s">
        <v>31</v>
      </c>
      <c r="E2045">
        <v>72679</v>
      </c>
      <c r="F2045">
        <v>0</v>
      </c>
      <c r="G2045">
        <v>1</v>
      </c>
      <c r="H2045" s="1">
        <v>41535</v>
      </c>
      <c r="I2045">
        <v>65</v>
      </c>
      <c r="J2045">
        <v>619</v>
      </c>
      <c r="K2045">
        <v>54</v>
      </c>
      <c r="L2045">
        <v>260</v>
      </c>
      <c r="M2045">
        <v>127</v>
      </c>
      <c r="N2045">
        <v>54</v>
      </c>
      <c r="O2045">
        <v>54</v>
      </c>
      <c r="P2045">
        <v>1</v>
      </c>
      <c r="Q2045">
        <v>4</v>
      </c>
      <c r="R2045">
        <v>7</v>
      </c>
      <c r="S2045">
        <v>5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 t="s">
        <v>30</v>
      </c>
      <c r="AC2045" s="13">
        <f>SUM(Table13[[#This Row],[MntWines]:[MntGoldProds]])</f>
        <v>1168</v>
      </c>
      <c r="AD2045" s="13">
        <f>AVERAGE(Table13[[#This Row],[MntWines]:[MntGoldProds]])</f>
        <v>194.66666666666666</v>
      </c>
      <c r="AG2045">
        <f>SUM(Table13[[#This Row],[NumDealsPurchases]:[NumStorePurchases]])</f>
        <v>17</v>
      </c>
      <c r="AH2045" s="14">
        <f>44232-Table13[[#This Row],[Dt_Customer]]</f>
        <v>2697</v>
      </c>
      <c r="AJ2045" s="13">
        <f>Table13[[#This Row],[NumDealsPurchases]]/Table13[[#This Row],[Total Number of Purchases]]*100</f>
        <v>5.8823529411764701</v>
      </c>
      <c r="AK2045">
        <f>6-ROUNDUP(_xlfn.PERCENTRANK.INC(Table13[Recency],Table13[[#This Row],[Recency]])*5, 0)</f>
        <v>2</v>
      </c>
      <c r="AL2045" s="15">
        <f>ROUNDUP(_xlfn.PERCENTRANK.INC(Table13[Total Number of Purchases],Table13[[#This Row],[Total Number of Purchases]])*5,0)</f>
        <v>3</v>
      </c>
      <c r="AM2045" s="15">
        <f>ROUNDUP(_xlfn.PERCENTRANK.INC(Table13[Total Spend],Table13[[#This Row],[Total Spend]])*5,0)</f>
        <v>4</v>
      </c>
      <c r="AN2045" s="15" t="str">
        <f>Table13[[#This Row],[Recency Score]]&amp;Table13[[#This Row],[Frequency Score]]&amp;Table13[[#This Row],[Monetary Score]]</f>
        <v>234</v>
      </c>
      <c r="AO2045" s="15" t="str">
        <f>IF(AN2045="555","Champions",
IF(AND(LEFT(AN2045,1)="5", MID(AN2045,2,1)&gt;="3"),"Loyal Customers",
IF(MID(AN2045,2,1)="5","Frequent Buyers",
IF(RIGHT(AN2045,1)="5","Big Spenders",
IF(LEFT(AN2045,1)="4","Potential Loyalists",
IF(LEFT(AN2045,1)="3","Needs Attention",
IF(LEFT(AN2045,1)="2","About to Sleep",
IF(LEFT(AN2045,1)="1","Lost",
IF(LEFT(AN2045,1)&lt;="2","At Risk","Others")))))))))</f>
        <v>About to Sleep</v>
      </c>
    </row>
    <row r="2046" spans="1:41" x14ac:dyDescent="0.3">
      <c r="A2046">
        <v>6870</v>
      </c>
      <c r="B2046">
        <v>1959</v>
      </c>
      <c r="C2046" t="s">
        <v>37</v>
      </c>
      <c r="D2046" t="s">
        <v>29</v>
      </c>
      <c r="E2046">
        <v>68805</v>
      </c>
      <c r="F2046">
        <v>0</v>
      </c>
      <c r="G2046">
        <v>1</v>
      </c>
      <c r="H2046" s="1">
        <v>41534</v>
      </c>
      <c r="I2046">
        <v>73</v>
      </c>
      <c r="J2046">
        <v>182</v>
      </c>
      <c r="K2046">
        <v>2</v>
      </c>
      <c r="L2046">
        <v>49</v>
      </c>
      <c r="M2046">
        <v>17</v>
      </c>
      <c r="N2046">
        <v>13</v>
      </c>
      <c r="O2046">
        <v>20</v>
      </c>
      <c r="P2046">
        <v>1</v>
      </c>
      <c r="Q2046">
        <v>3</v>
      </c>
      <c r="R2046">
        <v>1</v>
      </c>
      <c r="S2046">
        <v>7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 t="s">
        <v>30</v>
      </c>
      <c r="AC2046" s="13">
        <f>SUM(Table13[[#This Row],[MntWines]:[MntGoldProds]])</f>
        <v>283</v>
      </c>
      <c r="AD2046" s="13">
        <f>AVERAGE(Table13[[#This Row],[MntWines]:[MntGoldProds]])</f>
        <v>47.166666666666664</v>
      </c>
      <c r="AG2046">
        <f>SUM(Table13[[#This Row],[NumDealsPurchases]:[NumStorePurchases]])</f>
        <v>12</v>
      </c>
      <c r="AH2046" s="14">
        <f>44232-Table13[[#This Row],[Dt_Customer]]</f>
        <v>2698</v>
      </c>
      <c r="AJ2046" s="13">
        <f>Table13[[#This Row],[NumDealsPurchases]]/Table13[[#This Row],[Total Number of Purchases]]*100</f>
        <v>8.3333333333333321</v>
      </c>
      <c r="AK2046">
        <f>6-ROUNDUP(_xlfn.PERCENTRANK.INC(Table13[Recency],Table13[[#This Row],[Recency]])*5, 0)</f>
        <v>2</v>
      </c>
      <c r="AL2046" s="15">
        <f>ROUNDUP(_xlfn.PERCENTRANK.INC(Table13[Total Number of Purchases],Table13[[#This Row],[Total Number of Purchases]])*5,0)</f>
        <v>3</v>
      </c>
      <c r="AM2046" s="15">
        <f>ROUNDUP(_xlfn.PERCENTRANK.INC(Table13[Total Spend],Table13[[#This Row],[Total Spend]])*5,0)</f>
        <v>3</v>
      </c>
      <c r="AN2046" s="15" t="str">
        <f>Table13[[#This Row],[Recency Score]]&amp;Table13[[#This Row],[Frequency Score]]&amp;Table13[[#This Row],[Monetary Score]]</f>
        <v>233</v>
      </c>
      <c r="AO2046" s="15" t="str">
        <f>IF(AN2046="555","Champions",
IF(AND(LEFT(AN2046,1)="5", MID(AN2046,2,1)&gt;="3"),"Loyal Customers",
IF(MID(AN2046,2,1)="5","Frequent Buyers",
IF(RIGHT(AN2046,1)="5","Big Spenders",
IF(LEFT(AN2046,1)="4","Potential Loyalists",
IF(LEFT(AN2046,1)="3","Needs Attention",
IF(LEFT(AN2046,1)="2","About to Sleep",
IF(LEFT(AN2046,1)="1","Lost",
IF(LEFT(AN2046,1)&lt;="2","At Risk","Others")))))))))</f>
        <v>About to Sleep</v>
      </c>
    </row>
    <row r="2047" spans="1:41" x14ac:dyDescent="0.3">
      <c r="A2047">
        <v>7972</v>
      </c>
      <c r="B2047">
        <v>1955</v>
      </c>
      <c r="C2047" t="s">
        <v>28</v>
      </c>
      <c r="D2047" t="s">
        <v>31</v>
      </c>
      <c r="E2047">
        <v>72906</v>
      </c>
      <c r="F2047">
        <v>0</v>
      </c>
      <c r="G2047">
        <v>0</v>
      </c>
      <c r="H2047" s="1">
        <v>41534</v>
      </c>
      <c r="I2047">
        <v>79</v>
      </c>
      <c r="J2047">
        <v>400</v>
      </c>
      <c r="K2047">
        <v>32</v>
      </c>
      <c r="L2047">
        <v>519</v>
      </c>
      <c r="M2047">
        <v>71</v>
      </c>
      <c r="N2047">
        <v>75</v>
      </c>
      <c r="O2047">
        <v>54</v>
      </c>
      <c r="P2047">
        <v>1</v>
      </c>
      <c r="Q2047">
        <v>3</v>
      </c>
      <c r="R2047">
        <v>4</v>
      </c>
      <c r="S2047">
        <v>9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 t="s">
        <v>30</v>
      </c>
      <c r="AC2047" s="13">
        <f>SUM(Table13[[#This Row],[MntWines]:[MntGoldProds]])</f>
        <v>1151</v>
      </c>
      <c r="AD2047" s="13">
        <f>AVERAGE(Table13[[#This Row],[MntWines]:[MntGoldProds]])</f>
        <v>191.83333333333334</v>
      </c>
      <c r="AG2047">
        <f>SUM(Table13[[#This Row],[NumDealsPurchases]:[NumStorePurchases]])</f>
        <v>17</v>
      </c>
      <c r="AH2047" s="14">
        <f>44232-Table13[[#This Row],[Dt_Customer]]</f>
        <v>2698</v>
      </c>
      <c r="AJ2047" s="13">
        <f>Table13[[#This Row],[NumDealsPurchases]]/Table13[[#This Row],[Total Number of Purchases]]*100</f>
        <v>5.8823529411764701</v>
      </c>
      <c r="AK2047">
        <f>6-ROUNDUP(_xlfn.PERCENTRANK.INC(Table13[Recency],Table13[[#This Row],[Recency]])*5, 0)</f>
        <v>2</v>
      </c>
      <c r="AL2047" s="15">
        <f>ROUNDUP(_xlfn.PERCENTRANK.INC(Table13[Total Number of Purchases],Table13[[#This Row],[Total Number of Purchases]])*5,0)</f>
        <v>3</v>
      </c>
      <c r="AM2047" s="15">
        <f>ROUNDUP(_xlfn.PERCENTRANK.INC(Table13[Total Spend],Table13[[#This Row],[Total Spend]])*5,0)</f>
        <v>4</v>
      </c>
      <c r="AN2047" s="15" t="str">
        <f>Table13[[#This Row],[Recency Score]]&amp;Table13[[#This Row],[Frequency Score]]&amp;Table13[[#This Row],[Monetary Score]]</f>
        <v>234</v>
      </c>
      <c r="AO2047" s="15" t="str">
        <f>IF(AN2047="555","Champions",
IF(AND(LEFT(AN2047,1)="5", MID(AN2047,2,1)&gt;="3"),"Loyal Customers",
IF(MID(AN2047,2,1)="5","Frequent Buyers",
IF(RIGHT(AN2047,1)="5","Big Spenders",
IF(LEFT(AN2047,1)="4","Potential Loyalists",
IF(LEFT(AN2047,1)="3","Needs Attention",
IF(LEFT(AN2047,1)="2","About to Sleep",
IF(LEFT(AN2047,1)="1","Lost",
IF(LEFT(AN2047,1)&lt;="2","At Risk","Others")))))))))</f>
        <v>About to Sleep</v>
      </c>
    </row>
    <row r="2048" spans="1:41" x14ac:dyDescent="0.3">
      <c r="A2048">
        <v>2836</v>
      </c>
      <c r="B2048">
        <v>1972</v>
      </c>
      <c r="C2048" t="s">
        <v>37</v>
      </c>
      <c r="D2048" t="s">
        <v>33</v>
      </c>
      <c r="E2048">
        <v>43269</v>
      </c>
      <c r="F2048">
        <v>1</v>
      </c>
      <c r="G2048">
        <v>0</v>
      </c>
      <c r="H2048" s="1">
        <v>41533</v>
      </c>
      <c r="I2048">
        <v>61</v>
      </c>
      <c r="J2048">
        <v>10</v>
      </c>
      <c r="K2048">
        <v>1</v>
      </c>
      <c r="L2048">
        <v>7</v>
      </c>
      <c r="M2048">
        <v>0</v>
      </c>
      <c r="N2048">
        <v>0</v>
      </c>
      <c r="O2048">
        <v>1</v>
      </c>
      <c r="P2048">
        <v>1</v>
      </c>
      <c r="Q2048">
        <v>1</v>
      </c>
      <c r="R2048">
        <v>0</v>
      </c>
      <c r="S2048">
        <v>2</v>
      </c>
      <c r="T2048">
        <v>8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 t="s">
        <v>39</v>
      </c>
      <c r="AC2048" s="13">
        <f>SUM(Table13[[#This Row],[MntWines]:[MntGoldProds]])</f>
        <v>19</v>
      </c>
      <c r="AD2048" s="13">
        <f>AVERAGE(Table13[[#This Row],[MntWines]:[MntGoldProds]])</f>
        <v>3.1666666666666665</v>
      </c>
      <c r="AG2048">
        <f>SUM(Table13[[#This Row],[NumDealsPurchases]:[NumStorePurchases]])</f>
        <v>4</v>
      </c>
      <c r="AH2048" s="14">
        <f>44232-Table13[[#This Row],[Dt_Customer]]</f>
        <v>2699</v>
      </c>
      <c r="AJ2048" s="13">
        <f>Table13[[#This Row],[NumDealsPurchases]]/Table13[[#This Row],[Total Number of Purchases]]*100</f>
        <v>25</v>
      </c>
      <c r="AK2048">
        <f>6-ROUNDUP(_xlfn.PERCENTRANK.INC(Table13[Recency],Table13[[#This Row],[Recency]])*5, 0)</f>
        <v>2</v>
      </c>
      <c r="AL2048" s="15">
        <f>ROUNDUP(_xlfn.PERCENTRANK.INC(Table13[Total Number of Purchases],Table13[[#This Row],[Total Number of Purchases]])*5,0)</f>
        <v>1</v>
      </c>
      <c r="AM2048" s="15">
        <f>ROUNDUP(_xlfn.PERCENTRANK.INC(Table13[Total Spend],Table13[[#This Row],[Total Spend]])*5,0)</f>
        <v>1</v>
      </c>
      <c r="AN2048" s="15" t="str">
        <f>Table13[[#This Row],[Recency Score]]&amp;Table13[[#This Row],[Frequency Score]]&amp;Table13[[#This Row],[Monetary Score]]</f>
        <v>211</v>
      </c>
      <c r="AO2048" s="15" t="str">
        <f>IF(AN2048="555","Champions",
IF(AND(LEFT(AN2048,1)="5", MID(AN2048,2,1)&gt;="3"),"Loyal Customers",
IF(MID(AN2048,2,1)="5","Frequent Buyers",
IF(RIGHT(AN2048,1)="5","Big Spenders",
IF(LEFT(AN2048,1)="4","Potential Loyalists",
IF(LEFT(AN2048,1)="3","Needs Attention",
IF(LEFT(AN2048,1)="2","About to Sleep",
IF(LEFT(AN2048,1)="1","Lost",
IF(LEFT(AN2048,1)&lt;="2","At Risk","Others")))))))))</f>
        <v>About to Sleep</v>
      </c>
    </row>
    <row r="2049" spans="1:41" x14ac:dyDescent="0.3">
      <c r="A2049">
        <v>5057</v>
      </c>
      <c r="B2049">
        <v>1961</v>
      </c>
      <c r="C2049" t="s">
        <v>41</v>
      </c>
      <c r="D2049" t="s">
        <v>33</v>
      </c>
      <c r="E2049">
        <v>61794</v>
      </c>
      <c r="F2049">
        <v>0</v>
      </c>
      <c r="G2049">
        <v>1</v>
      </c>
      <c r="H2049" s="1">
        <v>41531</v>
      </c>
      <c r="I2049">
        <v>74</v>
      </c>
      <c r="J2049">
        <v>264</v>
      </c>
      <c r="K2049">
        <v>47</v>
      </c>
      <c r="L2049">
        <v>188</v>
      </c>
      <c r="M2049">
        <v>54</v>
      </c>
      <c r="N2049">
        <v>47</v>
      </c>
      <c r="O2049">
        <v>11</v>
      </c>
      <c r="P2049">
        <v>2</v>
      </c>
      <c r="Q2049">
        <v>4</v>
      </c>
      <c r="R2049">
        <v>4</v>
      </c>
      <c r="S2049">
        <v>10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 t="s">
        <v>30</v>
      </c>
      <c r="AC2049" s="13">
        <f>SUM(Table13[[#This Row],[MntWines]:[MntGoldProds]])</f>
        <v>611</v>
      </c>
      <c r="AD2049" s="13">
        <f>AVERAGE(Table13[[#This Row],[MntWines]:[MntGoldProds]])</f>
        <v>101.83333333333333</v>
      </c>
      <c r="AG2049">
        <f>SUM(Table13[[#This Row],[NumDealsPurchases]:[NumStorePurchases]])</f>
        <v>20</v>
      </c>
      <c r="AH2049" s="14">
        <f>44232-Table13[[#This Row],[Dt_Customer]]</f>
        <v>2701</v>
      </c>
      <c r="AJ2049" s="13">
        <f>Table13[[#This Row],[NumDealsPurchases]]/Table13[[#This Row],[Total Number of Purchases]]*100</f>
        <v>10</v>
      </c>
      <c r="AK2049">
        <f>6-ROUNDUP(_xlfn.PERCENTRANK.INC(Table13[Recency],Table13[[#This Row],[Recency]])*5, 0)</f>
        <v>2</v>
      </c>
      <c r="AL2049" s="15">
        <f>ROUNDUP(_xlfn.PERCENTRANK.INC(Table13[Total Number of Purchases],Table13[[#This Row],[Total Number of Purchases]])*5,0)</f>
        <v>4</v>
      </c>
      <c r="AM2049" s="15">
        <f>ROUNDUP(_xlfn.PERCENTRANK.INC(Table13[Total Spend],Table13[[#This Row],[Total Spend]])*5,0)</f>
        <v>3</v>
      </c>
      <c r="AN2049" s="15" t="str">
        <f>Table13[[#This Row],[Recency Score]]&amp;Table13[[#This Row],[Frequency Score]]&amp;Table13[[#This Row],[Monetary Score]]</f>
        <v>243</v>
      </c>
      <c r="AO2049" s="15" t="str">
        <f>IF(AN2049="555","Champions",
IF(AND(LEFT(AN2049,1)="5", MID(AN2049,2,1)&gt;="3"),"Loyal Customers",
IF(MID(AN2049,2,1)="5","Frequent Buyers",
IF(RIGHT(AN2049,1)="5","Big Spenders",
IF(LEFT(AN2049,1)="4","Potential Loyalists",
IF(LEFT(AN2049,1)="3","Needs Attention",
IF(LEFT(AN2049,1)="2","About to Sleep",
IF(LEFT(AN2049,1)="1","Lost",
IF(LEFT(AN2049,1)&lt;="2","At Risk","Others")))))))))</f>
        <v>About to Sleep</v>
      </c>
    </row>
    <row r="2050" spans="1:41" x14ac:dyDescent="0.3">
      <c r="A2050">
        <v>2118</v>
      </c>
      <c r="B2050">
        <v>1964</v>
      </c>
      <c r="C2050" t="s">
        <v>38</v>
      </c>
      <c r="D2050" t="s">
        <v>33</v>
      </c>
      <c r="E2050">
        <v>62905</v>
      </c>
      <c r="F2050">
        <v>0</v>
      </c>
      <c r="G2050">
        <v>1</v>
      </c>
      <c r="H2050" s="1">
        <v>41527</v>
      </c>
      <c r="I2050">
        <v>68</v>
      </c>
      <c r="J2050">
        <v>166</v>
      </c>
      <c r="K2050">
        <v>75</v>
      </c>
      <c r="L2050">
        <v>96</v>
      </c>
      <c r="M2050">
        <v>119</v>
      </c>
      <c r="N2050">
        <v>107</v>
      </c>
      <c r="O2050">
        <v>59</v>
      </c>
      <c r="P2050">
        <v>3</v>
      </c>
      <c r="Q2050">
        <v>7</v>
      </c>
      <c r="R2050">
        <v>2</v>
      </c>
      <c r="S2050">
        <v>8</v>
      </c>
      <c r="T2050">
        <v>4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 t="s">
        <v>30</v>
      </c>
      <c r="AC2050" s="13">
        <f>SUM(Table13[[#This Row],[MntWines]:[MntGoldProds]])</f>
        <v>622</v>
      </c>
      <c r="AD2050" s="13">
        <f>AVERAGE(Table13[[#This Row],[MntWines]:[MntGoldProds]])</f>
        <v>103.66666666666667</v>
      </c>
      <c r="AG2050">
        <f>SUM(Table13[[#This Row],[NumDealsPurchases]:[NumStorePurchases]])</f>
        <v>20</v>
      </c>
      <c r="AH2050" s="14">
        <f>44232-Table13[[#This Row],[Dt_Customer]]</f>
        <v>2705</v>
      </c>
      <c r="AJ2050" s="13">
        <f>Table13[[#This Row],[NumDealsPurchases]]/Table13[[#This Row],[Total Number of Purchases]]*100</f>
        <v>15</v>
      </c>
      <c r="AK2050">
        <f>6-ROUNDUP(_xlfn.PERCENTRANK.INC(Table13[Recency],Table13[[#This Row],[Recency]])*5, 0)</f>
        <v>2</v>
      </c>
      <c r="AL2050" s="15">
        <f>ROUNDUP(_xlfn.PERCENTRANK.INC(Table13[Total Number of Purchases],Table13[[#This Row],[Total Number of Purchases]])*5,0)</f>
        <v>4</v>
      </c>
      <c r="AM2050" s="15">
        <f>ROUNDUP(_xlfn.PERCENTRANK.INC(Table13[Total Spend],Table13[[#This Row],[Total Spend]])*5,0)</f>
        <v>3</v>
      </c>
      <c r="AN2050" s="15" t="str">
        <f>Table13[[#This Row],[Recency Score]]&amp;Table13[[#This Row],[Frequency Score]]&amp;Table13[[#This Row],[Monetary Score]]</f>
        <v>243</v>
      </c>
      <c r="AO2050" s="15" t="str">
        <f>IF(AN2050="555","Champions",
IF(AND(LEFT(AN2050,1)="5", MID(AN2050,2,1)&gt;="3"),"Loyal Customers",
IF(MID(AN2050,2,1)="5","Frequent Buyers",
IF(RIGHT(AN2050,1)="5","Big Spenders",
IF(LEFT(AN2050,1)="4","Potential Loyalists",
IF(LEFT(AN2050,1)="3","Needs Attention",
IF(LEFT(AN2050,1)="2","About to Sleep",
IF(LEFT(AN2050,1)="1","Lost",
IF(LEFT(AN2050,1)&lt;="2","At Risk","Others")))))))))</f>
        <v>About to Sleep</v>
      </c>
    </row>
    <row r="2051" spans="1:41" x14ac:dyDescent="0.3">
      <c r="A2051">
        <v>891</v>
      </c>
      <c r="B2051">
        <v>1951</v>
      </c>
      <c r="C2051" t="s">
        <v>41</v>
      </c>
      <c r="D2051" t="s">
        <v>35</v>
      </c>
      <c r="E2051">
        <v>29298</v>
      </c>
      <c r="F2051">
        <v>1</v>
      </c>
      <c r="G2051">
        <v>1</v>
      </c>
      <c r="H2051" s="1">
        <v>41524</v>
      </c>
      <c r="I2051">
        <v>60</v>
      </c>
      <c r="J2051">
        <v>6</v>
      </c>
      <c r="K2051">
        <v>0</v>
      </c>
      <c r="L2051">
        <v>2</v>
      </c>
      <c r="M2051">
        <v>2</v>
      </c>
      <c r="N2051">
        <v>0</v>
      </c>
      <c r="O2051">
        <v>1</v>
      </c>
      <c r="P2051">
        <v>1</v>
      </c>
      <c r="Q2051">
        <v>1</v>
      </c>
      <c r="R2051">
        <v>0</v>
      </c>
      <c r="S2051">
        <v>2</v>
      </c>
      <c r="T2051">
        <v>5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 t="s">
        <v>30</v>
      </c>
      <c r="AC2051" s="13">
        <f>SUM(Table13[[#This Row],[MntWines]:[MntGoldProds]])</f>
        <v>11</v>
      </c>
      <c r="AD2051" s="13">
        <f>AVERAGE(Table13[[#This Row],[MntWines]:[MntGoldProds]])</f>
        <v>1.8333333333333333</v>
      </c>
      <c r="AG2051">
        <f>SUM(Table13[[#This Row],[NumDealsPurchases]:[NumStorePurchases]])</f>
        <v>4</v>
      </c>
      <c r="AH2051" s="14">
        <f>44232-Table13[[#This Row],[Dt_Customer]]</f>
        <v>2708</v>
      </c>
      <c r="AJ2051" s="13">
        <f>Table13[[#This Row],[NumDealsPurchases]]/Table13[[#This Row],[Total Number of Purchases]]*100</f>
        <v>25</v>
      </c>
      <c r="AK2051">
        <f>6-ROUNDUP(_xlfn.PERCENTRANK.INC(Table13[Recency],Table13[[#This Row],[Recency]])*5, 0)</f>
        <v>2</v>
      </c>
      <c r="AL2051" s="15">
        <f>ROUNDUP(_xlfn.PERCENTRANK.INC(Table13[Total Number of Purchases],Table13[[#This Row],[Total Number of Purchases]])*5,0)</f>
        <v>1</v>
      </c>
      <c r="AM2051" s="15">
        <f>ROUNDUP(_xlfn.PERCENTRANK.INC(Table13[Total Spend],Table13[[#This Row],[Total Spend]])*5,0)</f>
        <v>1</v>
      </c>
      <c r="AN2051" s="15" t="str">
        <f>Table13[[#This Row],[Recency Score]]&amp;Table13[[#This Row],[Frequency Score]]&amp;Table13[[#This Row],[Monetary Score]]</f>
        <v>211</v>
      </c>
      <c r="AO2051" s="15" t="str">
        <f>IF(AN2051="555","Champions",
IF(AND(LEFT(AN2051,1)="5", MID(AN2051,2,1)&gt;="3"),"Loyal Customers",
IF(MID(AN2051,2,1)="5","Frequent Buyers",
IF(RIGHT(AN2051,1)="5","Big Spenders",
IF(LEFT(AN2051,1)="4","Potential Loyalists",
IF(LEFT(AN2051,1)="3","Needs Attention",
IF(LEFT(AN2051,1)="2","About to Sleep",
IF(LEFT(AN2051,1)="1","Lost",
IF(LEFT(AN2051,1)&lt;="2","At Risk","Others")))))))))</f>
        <v>About to Sleep</v>
      </c>
    </row>
    <row r="2052" spans="1:41" x14ac:dyDescent="0.3">
      <c r="A2052">
        <v>4227</v>
      </c>
      <c r="B2052">
        <v>1968</v>
      </c>
      <c r="C2052" t="s">
        <v>41</v>
      </c>
      <c r="D2052" t="s">
        <v>35</v>
      </c>
      <c r="E2052">
        <v>32889</v>
      </c>
      <c r="F2052">
        <v>1</v>
      </c>
      <c r="G2052">
        <v>1</v>
      </c>
      <c r="H2052" s="1">
        <v>41523</v>
      </c>
      <c r="I2052">
        <v>78</v>
      </c>
      <c r="J2052">
        <v>28</v>
      </c>
      <c r="K2052">
        <v>0</v>
      </c>
      <c r="L2052">
        <v>13</v>
      </c>
      <c r="M2052">
        <v>4</v>
      </c>
      <c r="N2052">
        <v>2</v>
      </c>
      <c r="O2052">
        <v>8</v>
      </c>
      <c r="P2052">
        <v>3</v>
      </c>
      <c r="Q2052">
        <v>2</v>
      </c>
      <c r="R2052">
        <v>1</v>
      </c>
      <c r="S2052">
        <v>3</v>
      </c>
      <c r="T2052">
        <v>5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 t="s">
        <v>30</v>
      </c>
      <c r="AC2052" s="13">
        <f>SUM(Table13[[#This Row],[MntWines]:[MntGoldProds]])</f>
        <v>55</v>
      </c>
      <c r="AD2052" s="13">
        <f>AVERAGE(Table13[[#This Row],[MntWines]:[MntGoldProds]])</f>
        <v>9.1666666666666661</v>
      </c>
      <c r="AG2052">
        <f>SUM(Table13[[#This Row],[NumDealsPurchases]:[NumStorePurchases]])</f>
        <v>9</v>
      </c>
      <c r="AH2052" s="14">
        <f>44232-Table13[[#This Row],[Dt_Customer]]</f>
        <v>2709</v>
      </c>
      <c r="AJ2052" s="13">
        <f>Table13[[#This Row],[NumDealsPurchases]]/Table13[[#This Row],[Total Number of Purchases]]*100</f>
        <v>33.333333333333329</v>
      </c>
      <c r="AK2052">
        <f>6-ROUNDUP(_xlfn.PERCENTRANK.INC(Table13[Recency],Table13[[#This Row],[Recency]])*5, 0)</f>
        <v>2</v>
      </c>
      <c r="AL2052" s="15">
        <f>ROUNDUP(_xlfn.PERCENTRANK.INC(Table13[Total Number of Purchases],Table13[[#This Row],[Total Number of Purchases]])*5,0)</f>
        <v>2</v>
      </c>
      <c r="AM2052" s="15">
        <f>ROUNDUP(_xlfn.PERCENTRANK.INC(Table13[Total Spend],Table13[[#This Row],[Total Spend]])*5,0)</f>
        <v>1</v>
      </c>
      <c r="AN2052" s="15" t="str">
        <f>Table13[[#This Row],[Recency Score]]&amp;Table13[[#This Row],[Frequency Score]]&amp;Table13[[#This Row],[Monetary Score]]</f>
        <v>221</v>
      </c>
      <c r="AO2052" s="15" t="str">
        <f>IF(AN2052="555","Champions",
IF(AND(LEFT(AN2052,1)="5", MID(AN2052,2,1)&gt;="3"),"Loyal Customers",
IF(MID(AN2052,2,1)="5","Frequent Buyers",
IF(RIGHT(AN2052,1)="5","Big Spenders",
IF(LEFT(AN2052,1)="4","Potential Loyalists",
IF(LEFT(AN2052,1)="3","Needs Attention",
IF(LEFT(AN2052,1)="2","About to Sleep",
IF(LEFT(AN2052,1)="1","Lost",
IF(LEFT(AN2052,1)&lt;="2","At Risk","Others")))))))))</f>
        <v>About to Sleep</v>
      </c>
    </row>
    <row r="2053" spans="1:41" x14ac:dyDescent="0.3">
      <c r="A2053">
        <v>10640</v>
      </c>
      <c r="B2053">
        <v>1974</v>
      </c>
      <c r="C2053" t="s">
        <v>28</v>
      </c>
      <c r="D2053" t="s">
        <v>35</v>
      </c>
      <c r="E2053">
        <v>44392</v>
      </c>
      <c r="F2053">
        <v>1</v>
      </c>
      <c r="G2053">
        <v>1</v>
      </c>
      <c r="H2053" s="1">
        <v>41522</v>
      </c>
      <c r="I2053">
        <v>71</v>
      </c>
      <c r="J2053">
        <v>87</v>
      </c>
      <c r="K2053">
        <v>5</v>
      </c>
      <c r="L2053">
        <v>71</v>
      </c>
      <c r="M2053">
        <v>7</v>
      </c>
      <c r="N2053">
        <v>12</v>
      </c>
      <c r="O2053">
        <v>29</v>
      </c>
      <c r="P2053">
        <v>5</v>
      </c>
      <c r="Q2053">
        <v>4</v>
      </c>
      <c r="R2053">
        <v>1</v>
      </c>
      <c r="S2053">
        <v>4</v>
      </c>
      <c r="T2053">
        <v>7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 t="s">
        <v>30</v>
      </c>
      <c r="AC2053" s="13">
        <f>SUM(Table13[[#This Row],[MntWines]:[MntGoldProds]])</f>
        <v>211</v>
      </c>
      <c r="AD2053" s="13">
        <f>AVERAGE(Table13[[#This Row],[MntWines]:[MntGoldProds]])</f>
        <v>35.166666666666664</v>
      </c>
      <c r="AG2053">
        <f>SUM(Table13[[#This Row],[NumDealsPurchases]:[NumStorePurchases]])</f>
        <v>14</v>
      </c>
      <c r="AH2053" s="14">
        <f>44232-Table13[[#This Row],[Dt_Customer]]</f>
        <v>2710</v>
      </c>
      <c r="AJ2053" s="13">
        <f>Table13[[#This Row],[NumDealsPurchases]]/Table13[[#This Row],[Total Number of Purchases]]*100</f>
        <v>35.714285714285715</v>
      </c>
      <c r="AK2053">
        <f>6-ROUNDUP(_xlfn.PERCENTRANK.INC(Table13[Recency],Table13[[#This Row],[Recency]])*5, 0)</f>
        <v>2</v>
      </c>
      <c r="AL2053" s="15">
        <f>ROUNDUP(_xlfn.PERCENTRANK.INC(Table13[Total Number of Purchases],Table13[[#This Row],[Total Number of Purchases]])*5,0)</f>
        <v>3</v>
      </c>
      <c r="AM2053" s="15">
        <f>ROUNDUP(_xlfn.PERCENTRANK.INC(Table13[Total Spend],Table13[[#This Row],[Total Spend]])*5,0)</f>
        <v>3</v>
      </c>
      <c r="AN2053" s="15" t="str">
        <f>Table13[[#This Row],[Recency Score]]&amp;Table13[[#This Row],[Frequency Score]]&amp;Table13[[#This Row],[Monetary Score]]</f>
        <v>233</v>
      </c>
      <c r="AO2053" s="15" t="str">
        <f>IF(AN2053="555","Champions",
IF(AND(LEFT(AN2053,1)="5", MID(AN2053,2,1)&gt;="3"),"Loyal Customers",
IF(MID(AN2053,2,1)="5","Frequent Buyers",
IF(RIGHT(AN2053,1)="5","Big Spenders",
IF(LEFT(AN2053,1)="4","Potential Loyalists",
IF(LEFT(AN2053,1)="3","Needs Attention",
IF(LEFT(AN2053,1)="2","About to Sleep",
IF(LEFT(AN2053,1)="1","Lost",
IF(LEFT(AN2053,1)&lt;="2","At Risk","Others")))))))))</f>
        <v>About to Sleep</v>
      </c>
    </row>
    <row r="2054" spans="1:41" x14ac:dyDescent="0.3">
      <c r="A2054">
        <v>8442</v>
      </c>
      <c r="B2054">
        <v>1985</v>
      </c>
      <c r="C2054" t="s">
        <v>41</v>
      </c>
      <c r="D2054" t="s">
        <v>33</v>
      </c>
      <c r="E2054">
        <v>19510</v>
      </c>
      <c r="F2054">
        <v>2</v>
      </c>
      <c r="G2054">
        <v>0</v>
      </c>
      <c r="H2054" s="1">
        <v>41521</v>
      </c>
      <c r="I2054">
        <v>63</v>
      </c>
      <c r="J2054">
        <v>9</v>
      </c>
      <c r="K2054">
        <v>0</v>
      </c>
      <c r="L2054">
        <v>7</v>
      </c>
      <c r="M2054">
        <v>3</v>
      </c>
      <c r="N2054">
        <v>4</v>
      </c>
      <c r="O2054">
        <v>7</v>
      </c>
      <c r="P2054">
        <v>2</v>
      </c>
      <c r="Q2054">
        <v>1</v>
      </c>
      <c r="R2054">
        <v>0</v>
      </c>
      <c r="S2054">
        <v>3</v>
      </c>
      <c r="T2054">
        <v>7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 t="s">
        <v>32</v>
      </c>
      <c r="AC2054" s="13">
        <f>SUM(Table13[[#This Row],[MntWines]:[MntGoldProds]])</f>
        <v>30</v>
      </c>
      <c r="AD2054" s="13">
        <f>AVERAGE(Table13[[#This Row],[MntWines]:[MntGoldProds]])</f>
        <v>5</v>
      </c>
      <c r="AG2054">
        <f>SUM(Table13[[#This Row],[NumDealsPurchases]:[NumStorePurchases]])</f>
        <v>6</v>
      </c>
      <c r="AH2054" s="14">
        <f>44232-Table13[[#This Row],[Dt_Customer]]</f>
        <v>2711</v>
      </c>
      <c r="AJ2054" s="13">
        <f>Table13[[#This Row],[NumDealsPurchases]]/Table13[[#This Row],[Total Number of Purchases]]*100</f>
        <v>33.333333333333329</v>
      </c>
      <c r="AK2054">
        <f>6-ROUNDUP(_xlfn.PERCENTRANK.INC(Table13[Recency],Table13[[#This Row],[Recency]])*5, 0)</f>
        <v>2</v>
      </c>
      <c r="AL2054" s="15">
        <f>ROUNDUP(_xlfn.PERCENTRANK.INC(Table13[Total Number of Purchases],Table13[[#This Row],[Total Number of Purchases]])*5,0)</f>
        <v>1</v>
      </c>
      <c r="AM2054" s="15">
        <f>ROUNDUP(_xlfn.PERCENTRANK.INC(Table13[Total Spend],Table13[[#This Row],[Total Spend]])*5,0)</f>
        <v>1</v>
      </c>
      <c r="AN2054" s="15" t="str">
        <f>Table13[[#This Row],[Recency Score]]&amp;Table13[[#This Row],[Frequency Score]]&amp;Table13[[#This Row],[Monetary Score]]</f>
        <v>211</v>
      </c>
      <c r="AO2054" s="15" t="str">
        <f>IF(AN2054="555","Champions",
IF(AND(LEFT(AN2054,1)="5", MID(AN2054,2,1)&gt;="3"),"Loyal Customers",
IF(MID(AN2054,2,1)="5","Frequent Buyers",
IF(RIGHT(AN2054,1)="5","Big Spenders",
IF(LEFT(AN2054,1)="4","Potential Loyalists",
IF(LEFT(AN2054,1)="3","Needs Attention",
IF(LEFT(AN2054,1)="2","About to Sleep",
IF(LEFT(AN2054,1)="1","Lost",
IF(LEFT(AN2054,1)&lt;="2","At Risk","Others")))))))))</f>
        <v>About to Sleep</v>
      </c>
    </row>
    <row r="2055" spans="1:41" x14ac:dyDescent="0.3">
      <c r="A2055">
        <v>10755</v>
      </c>
      <c r="B2055">
        <v>1976</v>
      </c>
      <c r="C2055" t="s">
        <v>38</v>
      </c>
      <c r="D2055" t="s">
        <v>33</v>
      </c>
      <c r="E2055">
        <v>23718</v>
      </c>
      <c r="F2055">
        <v>1</v>
      </c>
      <c r="G2055">
        <v>0</v>
      </c>
      <c r="H2055" s="1">
        <v>41519</v>
      </c>
      <c r="I2055">
        <v>76</v>
      </c>
      <c r="J2055">
        <v>6</v>
      </c>
      <c r="K2055">
        <v>3</v>
      </c>
      <c r="L2055">
        <v>14</v>
      </c>
      <c r="M2055">
        <v>15</v>
      </c>
      <c r="N2055">
        <v>7</v>
      </c>
      <c r="O2055">
        <v>36</v>
      </c>
      <c r="P2055">
        <v>3</v>
      </c>
      <c r="Q2055">
        <v>3</v>
      </c>
      <c r="R2055">
        <v>1</v>
      </c>
      <c r="S2055">
        <v>2</v>
      </c>
      <c r="T2055">
        <v>7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 t="s">
        <v>36</v>
      </c>
      <c r="AC2055" s="13">
        <f>SUM(Table13[[#This Row],[MntWines]:[MntGoldProds]])</f>
        <v>81</v>
      </c>
      <c r="AD2055" s="13">
        <f>AVERAGE(Table13[[#This Row],[MntWines]:[MntGoldProds]])</f>
        <v>13.5</v>
      </c>
      <c r="AG2055">
        <f>SUM(Table13[[#This Row],[NumDealsPurchases]:[NumStorePurchases]])</f>
        <v>9</v>
      </c>
      <c r="AH2055" s="14">
        <f>44232-Table13[[#This Row],[Dt_Customer]]</f>
        <v>2713</v>
      </c>
      <c r="AJ2055" s="13">
        <f>Table13[[#This Row],[NumDealsPurchases]]/Table13[[#This Row],[Total Number of Purchases]]*100</f>
        <v>33.333333333333329</v>
      </c>
      <c r="AK2055">
        <f>6-ROUNDUP(_xlfn.PERCENTRANK.INC(Table13[Recency],Table13[[#This Row],[Recency]])*5, 0)</f>
        <v>2</v>
      </c>
      <c r="AL2055" s="15">
        <f>ROUNDUP(_xlfn.PERCENTRANK.INC(Table13[Total Number of Purchases],Table13[[#This Row],[Total Number of Purchases]])*5,0)</f>
        <v>2</v>
      </c>
      <c r="AM2055" s="15">
        <f>ROUNDUP(_xlfn.PERCENTRANK.INC(Table13[Total Spend],Table13[[#This Row],[Total Spend]])*5,0)</f>
        <v>2</v>
      </c>
      <c r="AN2055" s="15" t="str">
        <f>Table13[[#This Row],[Recency Score]]&amp;Table13[[#This Row],[Frequency Score]]&amp;Table13[[#This Row],[Monetary Score]]</f>
        <v>222</v>
      </c>
      <c r="AO2055" s="15" t="str">
        <f>IF(AN2055="555","Champions",
IF(AND(LEFT(AN2055,1)="5", MID(AN2055,2,1)&gt;="3"),"Loyal Customers",
IF(MID(AN2055,2,1)="5","Frequent Buyers",
IF(RIGHT(AN2055,1)="5","Big Spenders",
IF(LEFT(AN2055,1)="4","Potential Loyalists",
IF(LEFT(AN2055,1)="3","Needs Attention",
IF(LEFT(AN2055,1)="2","About to Sleep",
IF(LEFT(AN2055,1)="1","Lost",
IF(LEFT(AN2055,1)&lt;="2","At Risk","Others")))))))))</f>
        <v>About to Sleep</v>
      </c>
    </row>
    <row r="2056" spans="1:41" x14ac:dyDescent="0.3">
      <c r="A2056">
        <v>1072</v>
      </c>
      <c r="B2056">
        <v>1965</v>
      </c>
      <c r="C2056" t="s">
        <v>37</v>
      </c>
      <c r="D2056" t="s">
        <v>31</v>
      </c>
      <c r="E2056">
        <v>40760</v>
      </c>
      <c r="F2056">
        <v>0</v>
      </c>
      <c r="G2056">
        <v>1</v>
      </c>
      <c r="H2056" s="1">
        <v>41516</v>
      </c>
      <c r="I2056">
        <v>64</v>
      </c>
      <c r="J2056">
        <v>70</v>
      </c>
      <c r="K2056">
        <v>0</v>
      </c>
      <c r="L2056">
        <v>17</v>
      </c>
      <c r="M2056">
        <v>0</v>
      </c>
      <c r="N2056">
        <v>0</v>
      </c>
      <c r="O2056">
        <v>6</v>
      </c>
      <c r="P2056">
        <v>2</v>
      </c>
      <c r="Q2056">
        <v>2</v>
      </c>
      <c r="R2056">
        <v>1</v>
      </c>
      <c r="S2056">
        <v>3</v>
      </c>
      <c r="T2056">
        <v>6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 t="s">
        <v>32</v>
      </c>
      <c r="AC2056" s="13">
        <f>SUM(Table13[[#This Row],[MntWines]:[MntGoldProds]])</f>
        <v>93</v>
      </c>
      <c r="AD2056" s="13">
        <f>AVERAGE(Table13[[#This Row],[MntWines]:[MntGoldProds]])</f>
        <v>15.5</v>
      </c>
      <c r="AG2056">
        <f>SUM(Table13[[#This Row],[NumDealsPurchases]:[NumStorePurchases]])</f>
        <v>8</v>
      </c>
      <c r="AH2056" s="14">
        <f>44232-Table13[[#This Row],[Dt_Customer]]</f>
        <v>2716</v>
      </c>
      <c r="AJ2056" s="13">
        <f>Table13[[#This Row],[NumDealsPurchases]]/Table13[[#This Row],[Total Number of Purchases]]*100</f>
        <v>25</v>
      </c>
      <c r="AK2056">
        <f>6-ROUNDUP(_xlfn.PERCENTRANK.INC(Table13[Recency],Table13[[#This Row],[Recency]])*5, 0)</f>
        <v>2</v>
      </c>
      <c r="AL2056" s="15">
        <f>ROUNDUP(_xlfn.PERCENTRANK.INC(Table13[Total Number of Purchases],Table13[[#This Row],[Total Number of Purchases]])*5,0)</f>
        <v>2</v>
      </c>
      <c r="AM2056" s="15">
        <f>ROUNDUP(_xlfn.PERCENTRANK.INC(Table13[Total Spend],Table13[[#This Row],[Total Spend]])*5,0)</f>
        <v>2</v>
      </c>
      <c r="AN2056" s="15" t="str">
        <f>Table13[[#This Row],[Recency Score]]&amp;Table13[[#This Row],[Frequency Score]]&amp;Table13[[#This Row],[Monetary Score]]</f>
        <v>222</v>
      </c>
      <c r="AO2056" s="15" t="str">
        <f>IF(AN2056="555","Champions",
IF(AND(LEFT(AN2056,1)="5", MID(AN2056,2,1)&gt;="3"),"Loyal Customers",
IF(MID(AN2056,2,1)="5","Frequent Buyers",
IF(RIGHT(AN2056,1)="5","Big Spenders",
IF(LEFT(AN2056,1)="4","Potential Loyalists",
IF(LEFT(AN2056,1)="3","Needs Attention",
IF(LEFT(AN2056,1)="2","About to Sleep",
IF(LEFT(AN2056,1)="1","Lost",
IF(LEFT(AN2056,1)&lt;="2","At Risk","Others")))))))))</f>
        <v>About to Sleep</v>
      </c>
    </row>
    <row r="2057" spans="1:41" x14ac:dyDescent="0.3">
      <c r="A2057">
        <v>11010</v>
      </c>
      <c r="B2057">
        <v>1984</v>
      </c>
      <c r="C2057" t="s">
        <v>37</v>
      </c>
      <c r="D2057" t="s">
        <v>31</v>
      </c>
      <c r="E2057">
        <v>16269</v>
      </c>
      <c r="F2057">
        <v>1</v>
      </c>
      <c r="G2057">
        <v>0</v>
      </c>
      <c r="H2057" s="1">
        <v>41516</v>
      </c>
      <c r="I2057">
        <v>75</v>
      </c>
      <c r="J2057">
        <v>19</v>
      </c>
      <c r="K2057">
        <v>3</v>
      </c>
      <c r="L2057">
        <v>18</v>
      </c>
      <c r="M2057">
        <v>3</v>
      </c>
      <c r="N2057">
        <v>1</v>
      </c>
      <c r="O2057">
        <v>0</v>
      </c>
      <c r="P2057">
        <v>3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 t="s">
        <v>30</v>
      </c>
      <c r="AC2057" s="13">
        <f>SUM(Table13[[#This Row],[MntWines]:[MntGoldProds]])</f>
        <v>44</v>
      </c>
      <c r="AD2057" s="13">
        <f>AVERAGE(Table13[[#This Row],[MntWines]:[MntGoldProds]])</f>
        <v>7.333333333333333</v>
      </c>
      <c r="AG2057">
        <f>SUM(Table13[[#This Row],[NumDealsPurchases]:[NumStorePurchases]])</f>
        <v>9</v>
      </c>
      <c r="AH2057" s="14">
        <f>44232-Table13[[#This Row],[Dt_Customer]]</f>
        <v>2716</v>
      </c>
      <c r="AJ2057" s="13">
        <f>Table13[[#This Row],[NumDealsPurchases]]/Table13[[#This Row],[Total Number of Purchases]]*100</f>
        <v>33.333333333333329</v>
      </c>
      <c r="AK2057">
        <f>6-ROUNDUP(_xlfn.PERCENTRANK.INC(Table13[Recency],Table13[[#This Row],[Recency]])*5, 0)</f>
        <v>2</v>
      </c>
      <c r="AL2057" s="15">
        <f>ROUNDUP(_xlfn.PERCENTRANK.INC(Table13[Total Number of Purchases],Table13[[#This Row],[Total Number of Purchases]])*5,0)</f>
        <v>2</v>
      </c>
      <c r="AM2057" s="15">
        <f>ROUNDUP(_xlfn.PERCENTRANK.INC(Table13[Total Spend],Table13[[#This Row],[Total Spend]])*5,0)</f>
        <v>1</v>
      </c>
      <c r="AN2057" s="15" t="str">
        <f>Table13[[#This Row],[Recency Score]]&amp;Table13[[#This Row],[Frequency Score]]&amp;Table13[[#This Row],[Monetary Score]]</f>
        <v>221</v>
      </c>
      <c r="AO2057" s="15" t="str">
        <f>IF(AN2057="555","Champions",
IF(AND(LEFT(AN2057,1)="5", MID(AN2057,2,1)&gt;="3"),"Loyal Customers",
IF(MID(AN2057,2,1)="5","Frequent Buyers",
IF(RIGHT(AN2057,1)="5","Big Spenders",
IF(LEFT(AN2057,1)="4","Potential Loyalists",
IF(LEFT(AN2057,1)="3","Needs Attention",
IF(LEFT(AN2057,1)="2","About to Sleep",
IF(LEFT(AN2057,1)="1","Lost",
IF(LEFT(AN2057,1)&lt;="2","At Risk","Others")))))))))</f>
        <v>About to Sleep</v>
      </c>
    </row>
    <row r="2058" spans="1:41" x14ac:dyDescent="0.3">
      <c r="A2058">
        <v>3712</v>
      </c>
      <c r="B2058">
        <v>1959</v>
      </c>
      <c r="C2058" t="s">
        <v>28</v>
      </c>
      <c r="D2058" t="s">
        <v>29</v>
      </c>
      <c r="E2058">
        <v>52332</v>
      </c>
      <c r="F2058">
        <v>0</v>
      </c>
      <c r="G2058">
        <v>0</v>
      </c>
      <c r="H2058" s="1">
        <v>41514</v>
      </c>
      <c r="I2058">
        <v>63</v>
      </c>
      <c r="J2058">
        <v>212</v>
      </c>
      <c r="K2058">
        <v>5</v>
      </c>
      <c r="L2058">
        <v>33</v>
      </c>
      <c r="M2058">
        <v>7</v>
      </c>
      <c r="N2058">
        <v>0</v>
      </c>
      <c r="O2058">
        <v>2</v>
      </c>
      <c r="P2058">
        <v>1</v>
      </c>
      <c r="Q2058">
        <v>3</v>
      </c>
      <c r="R2058">
        <v>2</v>
      </c>
      <c r="S2058">
        <v>6</v>
      </c>
      <c r="T2058">
        <v>4</v>
      </c>
      <c r="U2058">
        <v>0</v>
      </c>
      <c r="V2058">
        <v>0</v>
      </c>
      <c r="W2058">
        <v>0</v>
      </c>
      <c r="X2058">
        <v>1</v>
      </c>
      <c r="Y2058">
        <v>0</v>
      </c>
      <c r="Z2058">
        <v>0</v>
      </c>
      <c r="AA2058">
        <v>0</v>
      </c>
      <c r="AB2058" t="s">
        <v>40</v>
      </c>
      <c r="AC2058" s="13">
        <f>SUM(Table13[[#This Row],[MntWines]:[MntGoldProds]])</f>
        <v>259</v>
      </c>
      <c r="AD2058" s="13">
        <f>AVERAGE(Table13[[#This Row],[MntWines]:[MntGoldProds]])</f>
        <v>43.166666666666664</v>
      </c>
      <c r="AG2058">
        <f>SUM(Table13[[#This Row],[NumDealsPurchases]:[NumStorePurchases]])</f>
        <v>12</v>
      </c>
      <c r="AH2058" s="14">
        <f>44232-Table13[[#This Row],[Dt_Customer]]</f>
        <v>2718</v>
      </c>
      <c r="AJ2058" s="13">
        <f>Table13[[#This Row],[NumDealsPurchases]]/Table13[[#This Row],[Total Number of Purchases]]*100</f>
        <v>8.3333333333333321</v>
      </c>
      <c r="AK2058">
        <f>6-ROUNDUP(_xlfn.PERCENTRANK.INC(Table13[Recency],Table13[[#This Row],[Recency]])*5, 0)</f>
        <v>2</v>
      </c>
      <c r="AL2058" s="15">
        <f>ROUNDUP(_xlfn.PERCENTRANK.INC(Table13[Total Number of Purchases],Table13[[#This Row],[Total Number of Purchases]])*5,0)</f>
        <v>3</v>
      </c>
      <c r="AM2058" s="15">
        <f>ROUNDUP(_xlfn.PERCENTRANK.INC(Table13[Total Spend],Table13[[#This Row],[Total Spend]])*5,0)</f>
        <v>3</v>
      </c>
      <c r="AN2058" s="15" t="str">
        <f>Table13[[#This Row],[Recency Score]]&amp;Table13[[#This Row],[Frequency Score]]&amp;Table13[[#This Row],[Monetary Score]]</f>
        <v>233</v>
      </c>
      <c r="AO2058" s="15" t="str">
        <f>IF(AN2058="555","Champions",
IF(AND(LEFT(AN2058,1)="5", MID(AN2058,2,1)&gt;="3"),"Loyal Customers",
IF(MID(AN2058,2,1)="5","Frequent Buyers",
IF(RIGHT(AN2058,1)="5","Big Spenders",
IF(LEFT(AN2058,1)="4","Potential Loyalists",
IF(LEFT(AN2058,1)="3","Needs Attention",
IF(LEFT(AN2058,1)="2","About to Sleep",
IF(LEFT(AN2058,1)="1","Lost",
IF(LEFT(AN2058,1)&lt;="2","At Risk","Others")))))))))</f>
        <v>About to Sleep</v>
      </c>
    </row>
    <row r="2059" spans="1:41" x14ac:dyDescent="0.3">
      <c r="A2059">
        <v>10260</v>
      </c>
      <c r="B2059">
        <v>1965</v>
      </c>
      <c r="C2059" t="s">
        <v>41</v>
      </c>
      <c r="D2059" t="s">
        <v>35</v>
      </c>
      <c r="E2059">
        <v>45143</v>
      </c>
      <c r="F2059">
        <v>0</v>
      </c>
      <c r="G2059">
        <v>1</v>
      </c>
      <c r="H2059" s="1">
        <v>41512</v>
      </c>
      <c r="I2059">
        <v>74</v>
      </c>
      <c r="J2059">
        <v>202</v>
      </c>
      <c r="K2059">
        <v>5</v>
      </c>
      <c r="L2059">
        <v>74</v>
      </c>
      <c r="M2059">
        <v>11</v>
      </c>
      <c r="N2059">
        <v>5</v>
      </c>
      <c r="O2059">
        <v>14</v>
      </c>
      <c r="P2059">
        <v>3</v>
      </c>
      <c r="Q2059">
        <v>6</v>
      </c>
      <c r="R2059">
        <v>1</v>
      </c>
      <c r="S2059">
        <v>5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 t="s">
        <v>30</v>
      </c>
      <c r="AC2059" s="13">
        <f>SUM(Table13[[#This Row],[MntWines]:[MntGoldProds]])</f>
        <v>311</v>
      </c>
      <c r="AD2059" s="13">
        <f>AVERAGE(Table13[[#This Row],[MntWines]:[MntGoldProds]])</f>
        <v>51.833333333333336</v>
      </c>
      <c r="AG2059">
        <f>SUM(Table13[[#This Row],[NumDealsPurchases]:[NumStorePurchases]])</f>
        <v>15</v>
      </c>
      <c r="AH2059" s="14">
        <f>44232-Table13[[#This Row],[Dt_Customer]]</f>
        <v>2720</v>
      </c>
      <c r="AJ2059" s="13">
        <f>Table13[[#This Row],[NumDealsPurchases]]/Table13[[#This Row],[Total Number of Purchases]]*100</f>
        <v>20</v>
      </c>
      <c r="AK2059">
        <f>6-ROUNDUP(_xlfn.PERCENTRANK.INC(Table13[Recency],Table13[[#This Row],[Recency]])*5, 0)</f>
        <v>2</v>
      </c>
      <c r="AL2059" s="15">
        <f>ROUNDUP(_xlfn.PERCENTRANK.INC(Table13[Total Number of Purchases],Table13[[#This Row],[Total Number of Purchases]])*5,0)</f>
        <v>3</v>
      </c>
      <c r="AM2059" s="15">
        <f>ROUNDUP(_xlfn.PERCENTRANK.INC(Table13[Total Spend],Table13[[#This Row],[Total Spend]])*5,0)</f>
        <v>3</v>
      </c>
      <c r="AN2059" s="15" t="str">
        <f>Table13[[#This Row],[Recency Score]]&amp;Table13[[#This Row],[Frequency Score]]&amp;Table13[[#This Row],[Monetary Score]]</f>
        <v>233</v>
      </c>
      <c r="AO2059" s="15" t="str">
        <f>IF(AN2059="555","Champions",
IF(AND(LEFT(AN2059,1)="5", MID(AN2059,2,1)&gt;="3"),"Loyal Customers",
IF(MID(AN2059,2,1)="5","Frequent Buyers",
IF(RIGHT(AN2059,1)="5","Big Spenders",
IF(LEFT(AN2059,1)="4","Potential Loyalists",
IF(LEFT(AN2059,1)="3","Needs Attention",
IF(LEFT(AN2059,1)="2","About to Sleep",
IF(LEFT(AN2059,1)="1","Lost",
IF(LEFT(AN2059,1)&lt;="2","At Risk","Others")))))))))</f>
        <v>About to Sleep</v>
      </c>
    </row>
    <row r="2060" spans="1:41" x14ac:dyDescent="0.3">
      <c r="A2060">
        <v>2262</v>
      </c>
      <c r="B2060">
        <v>1965</v>
      </c>
      <c r="C2060" t="s">
        <v>41</v>
      </c>
      <c r="D2060" t="s">
        <v>35</v>
      </c>
      <c r="E2060">
        <v>45143</v>
      </c>
      <c r="F2060">
        <v>0</v>
      </c>
      <c r="G2060">
        <v>1</v>
      </c>
      <c r="H2060" s="1">
        <v>41512</v>
      </c>
      <c r="I2060">
        <v>74</v>
      </c>
      <c r="J2060">
        <v>202</v>
      </c>
      <c r="K2060">
        <v>5</v>
      </c>
      <c r="L2060">
        <v>74</v>
      </c>
      <c r="M2060">
        <v>11</v>
      </c>
      <c r="N2060">
        <v>5</v>
      </c>
      <c r="O2060">
        <v>14</v>
      </c>
      <c r="P2060">
        <v>3</v>
      </c>
      <c r="Q2060">
        <v>6</v>
      </c>
      <c r="R2060">
        <v>1</v>
      </c>
      <c r="S2060">
        <v>5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 t="s">
        <v>43</v>
      </c>
      <c r="AC2060" s="13">
        <f>SUM(Table13[[#This Row],[MntWines]:[MntGoldProds]])</f>
        <v>311</v>
      </c>
      <c r="AD2060" s="13">
        <f>AVERAGE(Table13[[#This Row],[MntWines]:[MntGoldProds]])</f>
        <v>51.833333333333336</v>
      </c>
      <c r="AG2060">
        <f>SUM(Table13[[#This Row],[NumDealsPurchases]:[NumStorePurchases]])</f>
        <v>15</v>
      </c>
      <c r="AH2060" s="14">
        <f>44232-Table13[[#This Row],[Dt_Customer]]</f>
        <v>2720</v>
      </c>
      <c r="AJ2060" s="13">
        <f>Table13[[#This Row],[NumDealsPurchases]]/Table13[[#This Row],[Total Number of Purchases]]*100</f>
        <v>20</v>
      </c>
      <c r="AK2060">
        <f>6-ROUNDUP(_xlfn.PERCENTRANK.INC(Table13[Recency],Table13[[#This Row],[Recency]])*5, 0)</f>
        <v>2</v>
      </c>
      <c r="AL2060" s="15">
        <f>ROUNDUP(_xlfn.PERCENTRANK.INC(Table13[Total Number of Purchases],Table13[[#This Row],[Total Number of Purchases]])*5,0)</f>
        <v>3</v>
      </c>
      <c r="AM2060" s="15">
        <f>ROUNDUP(_xlfn.PERCENTRANK.INC(Table13[Total Spend],Table13[[#This Row],[Total Spend]])*5,0)</f>
        <v>3</v>
      </c>
      <c r="AN2060" s="15" t="str">
        <f>Table13[[#This Row],[Recency Score]]&amp;Table13[[#This Row],[Frequency Score]]&amp;Table13[[#This Row],[Monetary Score]]</f>
        <v>233</v>
      </c>
      <c r="AO2060" s="15" t="str">
        <f>IF(AN2060="555","Champions",
IF(AND(LEFT(AN2060,1)="5", MID(AN2060,2,1)&gt;="3"),"Loyal Customers",
IF(MID(AN2060,2,1)="5","Frequent Buyers",
IF(RIGHT(AN2060,1)="5","Big Spenders",
IF(LEFT(AN2060,1)="4","Potential Loyalists",
IF(LEFT(AN2060,1)="3","Needs Attention",
IF(LEFT(AN2060,1)="2","About to Sleep",
IF(LEFT(AN2060,1)="1","Lost",
IF(LEFT(AN2060,1)&lt;="2","At Risk","Others")))))))))</f>
        <v>About to Sleep</v>
      </c>
    </row>
    <row r="2061" spans="1:41" x14ac:dyDescent="0.3">
      <c r="A2061">
        <v>143</v>
      </c>
      <c r="B2061">
        <v>1970</v>
      </c>
      <c r="C2061" t="s">
        <v>28</v>
      </c>
      <c r="D2061" t="s">
        <v>31</v>
      </c>
      <c r="E2061">
        <v>61209</v>
      </c>
      <c r="F2061">
        <v>0</v>
      </c>
      <c r="G2061">
        <v>0</v>
      </c>
      <c r="H2061" s="1">
        <v>41511</v>
      </c>
      <c r="I2061">
        <v>73</v>
      </c>
      <c r="J2061">
        <v>466</v>
      </c>
      <c r="K2061">
        <v>0</v>
      </c>
      <c r="L2061">
        <v>224</v>
      </c>
      <c r="M2061">
        <v>119</v>
      </c>
      <c r="N2061">
        <v>49</v>
      </c>
      <c r="O2061">
        <v>99</v>
      </c>
      <c r="P2061">
        <v>1</v>
      </c>
      <c r="Q2061">
        <v>5</v>
      </c>
      <c r="R2061">
        <v>3</v>
      </c>
      <c r="S2061">
        <v>4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 t="s">
        <v>34</v>
      </c>
      <c r="AC2061" s="13">
        <f>SUM(Table13[[#This Row],[MntWines]:[MntGoldProds]])</f>
        <v>957</v>
      </c>
      <c r="AD2061" s="13">
        <f>AVERAGE(Table13[[#This Row],[MntWines]:[MntGoldProds]])</f>
        <v>159.5</v>
      </c>
      <c r="AG2061">
        <f>SUM(Table13[[#This Row],[NumDealsPurchases]:[NumStorePurchases]])</f>
        <v>13</v>
      </c>
      <c r="AH2061" s="14">
        <f>44232-Table13[[#This Row],[Dt_Customer]]</f>
        <v>2721</v>
      </c>
      <c r="AJ2061" s="13">
        <f>Table13[[#This Row],[NumDealsPurchases]]/Table13[[#This Row],[Total Number of Purchases]]*100</f>
        <v>7.6923076923076925</v>
      </c>
      <c r="AK2061">
        <f>6-ROUNDUP(_xlfn.PERCENTRANK.INC(Table13[Recency],Table13[[#This Row],[Recency]])*5, 0)</f>
        <v>2</v>
      </c>
      <c r="AL2061" s="15">
        <f>ROUNDUP(_xlfn.PERCENTRANK.INC(Table13[Total Number of Purchases],Table13[[#This Row],[Total Number of Purchases]])*5,0)</f>
        <v>3</v>
      </c>
      <c r="AM2061" s="15">
        <f>ROUNDUP(_xlfn.PERCENTRANK.INC(Table13[Total Spend],Table13[[#This Row],[Total Spend]])*5,0)</f>
        <v>4</v>
      </c>
      <c r="AN2061" s="15" t="str">
        <f>Table13[[#This Row],[Recency Score]]&amp;Table13[[#This Row],[Frequency Score]]&amp;Table13[[#This Row],[Monetary Score]]</f>
        <v>234</v>
      </c>
      <c r="AO2061" s="15" t="str">
        <f>IF(AN2061="555","Champions",
IF(AND(LEFT(AN2061,1)="5", MID(AN2061,2,1)&gt;="3"),"Loyal Customers",
IF(MID(AN2061,2,1)="5","Frequent Buyers",
IF(RIGHT(AN2061,1)="5","Big Spenders",
IF(LEFT(AN2061,1)="4","Potential Loyalists",
IF(LEFT(AN2061,1)="3","Needs Attention",
IF(LEFT(AN2061,1)="2","About to Sleep",
IF(LEFT(AN2061,1)="1","Lost",
IF(LEFT(AN2061,1)&lt;="2","At Risk","Others")))))))))</f>
        <v>About to Sleep</v>
      </c>
    </row>
    <row r="2062" spans="1:41" x14ac:dyDescent="0.3">
      <c r="A2062">
        <v>10722</v>
      </c>
      <c r="B2062">
        <v>1973</v>
      </c>
      <c r="C2062" t="s">
        <v>28</v>
      </c>
      <c r="D2062" t="s">
        <v>35</v>
      </c>
      <c r="E2062">
        <v>55593</v>
      </c>
      <c r="F2062">
        <v>0</v>
      </c>
      <c r="G2062">
        <v>1</v>
      </c>
      <c r="H2062" s="1">
        <v>41507</v>
      </c>
      <c r="I2062">
        <v>63</v>
      </c>
      <c r="J2062">
        <v>293</v>
      </c>
      <c r="K2062">
        <v>8</v>
      </c>
      <c r="L2062">
        <v>124</v>
      </c>
      <c r="M2062">
        <v>11</v>
      </c>
      <c r="N2062">
        <v>4</v>
      </c>
      <c r="O2062">
        <v>106</v>
      </c>
      <c r="P2062">
        <v>2</v>
      </c>
      <c r="Q2062">
        <v>6</v>
      </c>
      <c r="R2062">
        <v>6</v>
      </c>
      <c r="S2062">
        <v>3</v>
      </c>
      <c r="T2062">
        <v>6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 t="s">
        <v>40</v>
      </c>
      <c r="AC2062" s="13">
        <f>SUM(Table13[[#This Row],[MntWines]:[MntGoldProds]])</f>
        <v>546</v>
      </c>
      <c r="AD2062" s="13">
        <f>AVERAGE(Table13[[#This Row],[MntWines]:[MntGoldProds]])</f>
        <v>91</v>
      </c>
      <c r="AG2062">
        <f>SUM(Table13[[#This Row],[NumDealsPurchases]:[NumStorePurchases]])</f>
        <v>17</v>
      </c>
      <c r="AH2062" s="14">
        <f>44232-Table13[[#This Row],[Dt_Customer]]</f>
        <v>2725</v>
      </c>
      <c r="AJ2062" s="13">
        <f>Table13[[#This Row],[NumDealsPurchases]]/Table13[[#This Row],[Total Number of Purchases]]*100</f>
        <v>11.76470588235294</v>
      </c>
      <c r="AK2062">
        <f>6-ROUNDUP(_xlfn.PERCENTRANK.INC(Table13[Recency],Table13[[#This Row],[Recency]])*5, 0)</f>
        <v>2</v>
      </c>
      <c r="AL2062" s="15">
        <f>ROUNDUP(_xlfn.PERCENTRANK.INC(Table13[Total Number of Purchases],Table13[[#This Row],[Total Number of Purchases]])*5,0)</f>
        <v>3</v>
      </c>
      <c r="AM2062" s="15">
        <f>ROUNDUP(_xlfn.PERCENTRANK.INC(Table13[Total Spend],Table13[[#This Row],[Total Spend]])*5,0)</f>
        <v>3</v>
      </c>
      <c r="AN2062" s="15" t="str">
        <f>Table13[[#This Row],[Recency Score]]&amp;Table13[[#This Row],[Frequency Score]]&amp;Table13[[#This Row],[Monetary Score]]</f>
        <v>233</v>
      </c>
      <c r="AO2062" s="15" t="str">
        <f>IF(AN2062="555","Champions",
IF(AND(LEFT(AN2062,1)="5", MID(AN2062,2,1)&gt;="3"),"Loyal Customers",
IF(MID(AN2062,2,1)="5","Frequent Buyers",
IF(RIGHT(AN2062,1)="5","Big Spenders",
IF(LEFT(AN2062,1)="4","Potential Loyalists",
IF(LEFT(AN2062,1)="3","Needs Attention",
IF(LEFT(AN2062,1)="2","About to Sleep",
IF(LEFT(AN2062,1)="1","Lost",
IF(LEFT(AN2062,1)&lt;="2","At Risk","Others")))))))))</f>
        <v>About to Sleep</v>
      </c>
    </row>
    <row r="2063" spans="1:41" x14ac:dyDescent="0.3">
      <c r="A2063">
        <v>6912</v>
      </c>
      <c r="B2063">
        <v>1967</v>
      </c>
      <c r="C2063" t="s">
        <v>37</v>
      </c>
      <c r="D2063" t="s">
        <v>33</v>
      </c>
      <c r="E2063">
        <v>63246</v>
      </c>
      <c r="F2063">
        <v>0</v>
      </c>
      <c r="G2063">
        <v>2</v>
      </c>
      <c r="H2063" s="1">
        <v>41506</v>
      </c>
      <c r="I2063">
        <v>60</v>
      </c>
      <c r="J2063">
        <v>593</v>
      </c>
      <c r="K2063">
        <v>30</v>
      </c>
      <c r="L2063">
        <v>91</v>
      </c>
      <c r="M2063">
        <v>29</v>
      </c>
      <c r="N2063">
        <v>22</v>
      </c>
      <c r="O2063">
        <v>7</v>
      </c>
      <c r="P2063">
        <v>1</v>
      </c>
      <c r="Q2063">
        <v>6</v>
      </c>
      <c r="R2063">
        <v>3</v>
      </c>
      <c r="S2063">
        <v>12</v>
      </c>
      <c r="T2063">
        <v>4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 t="s">
        <v>30</v>
      </c>
      <c r="AC2063" s="13">
        <f>SUM(Table13[[#This Row],[MntWines]:[MntGoldProds]])</f>
        <v>772</v>
      </c>
      <c r="AD2063" s="13">
        <f>AVERAGE(Table13[[#This Row],[MntWines]:[MntGoldProds]])</f>
        <v>128.66666666666666</v>
      </c>
      <c r="AG2063">
        <f>SUM(Table13[[#This Row],[NumDealsPurchases]:[NumStorePurchases]])</f>
        <v>22</v>
      </c>
      <c r="AH2063" s="14">
        <f>44232-Table13[[#This Row],[Dt_Customer]]</f>
        <v>2726</v>
      </c>
      <c r="AJ2063" s="13">
        <f>Table13[[#This Row],[NumDealsPurchases]]/Table13[[#This Row],[Total Number of Purchases]]*100</f>
        <v>4.5454545454545459</v>
      </c>
      <c r="AK2063">
        <f>6-ROUNDUP(_xlfn.PERCENTRANK.INC(Table13[Recency],Table13[[#This Row],[Recency]])*5, 0)</f>
        <v>2</v>
      </c>
      <c r="AL2063" s="15">
        <f>ROUNDUP(_xlfn.PERCENTRANK.INC(Table13[Total Number of Purchases],Table13[[#This Row],[Total Number of Purchases]])*5,0)</f>
        <v>4</v>
      </c>
      <c r="AM2063" s="15">
        <f>ROUNDUP(_xlfn.PERCENTRANK.INC(Table13[Total Spend],Table13[[#This Row],[Total Spend]])*5,0)</f>
        <v>4</v>
      </c>
      <c r="AN2063" s="15" t="str">
        <f>Table13[[#This Row],[Recency Score]]&amp;Table13[[#This Row],[Frequency Score]]&amp;Table13[[#This Row],[Monetary Score]]</f>
        <v>244</v>
      </c>
      <c r="AO2063" s="15" t="str">
        <f>IF(AN2063="555","Champions",
IF(AND(LEFT(AN2063,1)="5", MID(AN2063,2,1)&gt;="3"),"Loyal Customers",
IF(MID(AN2063,2,1)="5","Frequent Buyers",
IF(RIGHT(AN2063,1)="5","Big Spenders",
IF(LEFT(AN2063,1)="4","Potential Loyalists",
IF(LEFT(AN2063,1)="3","Needs Attention",
IF(LEFT(AN2063,1)="2","About to Sleep",
IF(LEFT(AN2063,1)="1","Lost",
IF(LEFT(AN2063,1)&lt;="2","At Risk","Others")))))))))</f>
        <v>About to Sleep</v>
      </c>
    </row>
    <row r="2064" spans="1:41" x14ac:dyDescent="0.3">
      <c r="A2064">
        <v>6142</v>
      </c>
      <c r="B2064">
        <v>1943</v>
      </c>
      <c r="C2064" t="s">
        <v>41</v>
      </c>
      <c r="D2064" t="s">
        <v>33</v>
      </c>
      <c r="E2064">
        <v>65073</v>
      </c>
      <c r="F2064">
        <v>0</v>
      </c>
      <c r="G2064">
        <v>0</v>
      </c>
      <c r="H2064" s="1">
        <v>41506</v>
      </c>
      <c r="I2064">
        <v>65</v>
      </c>
      <c r="J2064">
        <v>629</v>
      </c>
      <c r="K2064">
        <v>17</v>
      </c>
      <c r="L2064">
        <v>177</v>
      </c>
      <c r="M2064">
        <v>69</v>
      </c>
      <c r="N2064">
        <v>0</v>
      </c>
      <c r="O2064">
        <v>8</v>
      </c>
      <c r="P2064">
        <v>1</v>
      </c>
      <c r="Q2064">
        <v>5</v>
      </c>
      <c r="R2064">
        <v>3</v>
      </c>
      <c r="S2064">
        <v>5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</v>
      </c>
      <c r="AB2064" t="s">
        <v>30</v>
      </c>
      <c r="AC2064" s="13">
        <f>SUM(Table13[[#This Row],[MntWines]:[MntGoldProds]])</f>
        <v>900</v>
      </c>
      <c r="AD2064" s="13">
        <f>AVERAGE(Table13[[#This Row],[MntWines]:[MntGoldProds]])</f>
        <v>150</v>
      </c>
      <c r="AG2064">
        <f>SUM(Table13[[#This Row],[NumDealsPurchases]:[NumStorePurchases]])</f>
        <v>14</v>
      </c>
      <c r="AH2064" s="14">
        <f>44232-Table13[[#This Row],[Dt_Customer]]</f>
        <v>2726</v>
      </c>
      <c r="AJ2064" s="13">
        <f>Table13[[#This Row],[NumDealsPurchases]]/Table13[[#This Row],[Total Number of Purchases]]*100</f>
        <v>7.1428571428571423</v>
      </c>
      <c r="AK2064">
        <f>6-ROUNDUP(_xlfn.PERCENTRANK.INC(Table13[Recency],Table13[[#This Row],[Recency]])*5, 0)</f>
        <v>2</v>
      </c>
      <c r="AL2064" s="15">
        <f>ROUNDUP(_xlfn.PERCENTRANK.INC(Table13[Total Number of Purchases],Table13[[#This Row],[Total Number of Purchases]])*5,0)</f>
        <v>3</v>
      </c>
      <c r="AM2064" s="15">
        <f>ROUNDUP(_xlfn.PERCENTRANK.INC(Table13[Total Spend],Table13[[#This Row],[Total Spend]])*5,0)</f>
        <v>4</v>
      </c>
      <c r="AN2064" s="15" t="str">
        <f>Table13[[#This Row],[Recency Score]]&amp;Table13[[#This Row],[Frequency Score]]&amp;Table13[[#This Row],[Monetary Score]]</f>
        <v>234</v>
      </c>
      <c r="AO2064" s="15" t="str">
        <f>IF(AN2064="555","Champions",
IF(AND(LEFT(AN2064,1)="5", MID(AN2064,2,1)&gt;="3"),"Loyal Customers",
IF(MID(AN2064,2,1)="5","Frequent Buyers",
IF(RIGHT(AN2064,1)="5","Big Spenders",
IF(LEFT(AN2064,1)="4","Potential Loyalists",
IF(LEFT(AN2064,1)="3","Needs Attention",
IF(LEFT(AN2064,1)="2","About to Sleep",
IF(LEFT(AN2064,1)="1","Lost",
IF(LEFT(AN2064,1)&lt;="2","At Risk","Others")))))))))</f>
        <v>About to Sleep</v>
      </c>
    </row>
    <row r="2065" spans="1:41" x14ac:dyDescent="0.3">
      <c r="A2065">
        <v>7930</v>
      </c>
      <c r="B2065">
        <v>1969</v>
      </c>
      <c r="C2065" t="s">
        <v>41</v>
      </c>
      <c r="D2065" t="s">
        <v>31</v>
      </c>
      <c r="E2065">
        <v>26877</v>
      </c>
      <c r="F2065">
        <v>0</v>
      </c>
      <c r="G2065">
        <v>0</v>
      </c>
      <c r="H2065" s="1">
        <v>41505</v>
      </c>
      <c r="I2065">
        <v>74</v>
      </c>
      <c r="J2065">
        <v>101</v>
      </c>
      <c r="K2065">
        <v>13</v>
      </c>
      <c r="L2065">
        <v>76</v>
      </c>
      <c r="M2065">
        <v>20</v>
      </c>
      <c r="N2065">
        <v>18</v>
      </c>
      <c r="O2065">
        <v>40</v>
      </c>
      <c r="P2065">
        <v>2</v>
      </c>
      <c r="Q2065">
        <v>3</v>
      </c>
      <c r="R2065">
        <v>1</v>
      </c>
      <c r="S2065">
        <v>6</v>
      </c>
      <c r="T2065">
        <v>6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 t="s">
        <v>30</v>
      </c>
      <c r="AC2065" s="13">
        <f>SUM(Table13[[#This Row],[MntWines]:[MntGoldProds]])</f>
        <v>268</v>
      </c>
      <c r="AD2065" s="13">
        <f>AVERAGE(Table13[[#This Row],[MntWines]:[MntGoldProds]])</f>
        <v>44.666666666666664</v>
      </c>
      <c r="AG2065">
        <f>SUM(Table13[[#This Row],[NumDealsPurchases]:[NumStorePurchases]])</f>
        <v>12</v>
      </c>
      <c r="AH2065" s="14">
        <f>44232-Table13[[#This Row],[Dt_Customer]]</f>
        <v>2727</v>
      </c>
      <c r="AJ2065" s="13">
        <f>Table13[[#This Row],[NumDealsPurchases]]/Table13[[#This Row],[Total Number of Purchases]]*100</f>
        <v>16.666666666666664</v>
      </c>
      <c r="AK2065">
        <f>6-ROUNDUP(_xlfn.PERCENTRANK.INC(Table13[Recency],Table13[[#This Row],[Recency]])*5, 0)</f>
        <v>2</v>
      </c>
      <c r="AL2065" s="15">
        <f>ROUNDUP(_xlfn.PERCENTRANK.INC(Table13[Total Number of Purchases],Table13[[#This Row],[Total Number of Purchases]])*5,0)</f>
        <v>3</v>
      </c>
      <c r="AM2065" s="15">
        <f>ROUNDUP(_xlfn.PERCENTRANK.INC(Table13[Total Spend],Table13[[#This Row],[Total Spend]])*5,0)</f>
        <v>3</v>
      </c>
      <c r="AN2065" s="15" t="str">
        <f>Table13[[#This Row],[Recency Score]]&amp;Table13[[#This Row],[Frequency Score]]&amp;Table13[[#This Row],[Monetary Score]]</f>
        <v>233</v>
      </c>
      <c r="AO2065" s="15" t="str">
        <f>IF(AN2065="555","Champions",
IF(AND(LEFT(AN2065,1)="5", MID(AN2065,2,1)&gt;="3"),"Loyal Customers",
IF(MID(AN2065,2,1)="5","Frequent Buyers",
IF(RIGHT(AN2065,1)="5","Big Spenders",
IF(LEFT(AN2065,1)="4","Potential Loyalists",
IF(LEFT(AN2065,1)="3","Needs Attention",
IF(LEFT(AN2065,1)="2","About to Sleep",
IF(LEFT(AN2065,1)="1","Lost",
IF(LEFT(AN2065,1)&lt;="2","At Risk","Others")))))))))</f>
        <v>About to Sleep</v>
      </c>
    </row>
    <row r="2066" spans="1:41" x14ac:dyDescent="0.3">
      <c r="A2066">
        <v>2995</v>
      </c>
      <c r="B2066">
        <v>1957</v>
      </c>
      <c r="C2066" t="s">
        <v>41</v>
      </c>
      <c r="D2066" t="s">
        <v>35</v>
      </c>
      <c r="E2066">
        <v>66636</v>
      </c>
      <c r="F2066">
        <v>0</v>
      </c>
      <c r="G2066">
        <v>0</v>
      </c>
      <c r="H2066" s="1">
        <v>41503</v>
      </c>
      <c r="I2066">
        <v>64</v>
      </c>
      <c r="J2066">
        <v>291</v>
      </c>
      <c r="K2066">
        <v>10</v>
      </c>
      <c r="L2066">
        <v>689</v>
      </c>
      <c r="M2066">
        <v>84</v>
      </c>
      <c r="N2066">
        <v>10</v>
      </c>
      <c r="O2066">
        <v>0</v>
      </c>
      <c r="P2066">
        <v>1</v>
      </c>
      <c r="Q2066">
        <v>3</v>
      </c>
      <c r="R2066">
        <v>4</v>
      </c>
      <c r="S2066">
        <v>9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 t="s">
        <v>30</v>
      </c>
      <c r="AC2066" s="13">
        <f>SUM(Table13[[#This Row],[MntWines]:[MntGoldProds]])</f>
        <v>1084</v>
      </c>
      <c r="AD2066" s="13">
        <f>AVERAGE(Table13[[#This Row],[MntWines]:[MntGoldProds]])</f>
        <v>180.66666666666666</v>
      </c>
      <c r="AG2066">
        <f>SUM(Table13[[#This Row],[NumDealsPurchases]:[NumStorePurchases]])</f>
        <v>17</v>
      </c>
      <c r="AH2066" s="14">
        <f>44232-Table13[[#This Row],[Dt_Customer]]</f>
        <v>2729</v>
      </c>
      <c r="AJ2066" s="13">
        <f>Table13[[#This Row],[NumDealsPurchases]]/Table13[[#This Row],[Total Number of Purchases]]*100</f>
        <v>5.8823529411764701</v>
      </c>
      <c r="AK2066">
        <f>6-ROUNDUP(_xlfn.PERCENTRANK.INC(Table13[Recency],Table13[[#This Row],[Recency]])*5, 0)</f>
        <v>2</v>
      </c>
      <c r="AL2066" s="15">
        <f>ROUNDUP(_xlfn.PERCENTRANK.INC(Table13[Total Number of Purchases],Table13[[#This Row],[Total Number of Purchases]])*5,0)</f>
        <v>3</v>
      </c>
      <c r="AM2066" s="15">
        <f>ROUNDUP(_xlfn.PERCENTRANK.INC(Table13[Total Spend],Table13[[#This Row],[Total Spend]])*5,0)</f>
        <v>4</v>
      </c>
      <c r="AN2066" s="15" t="str">
        <f>Table13[[#This Row],[Recency Score]]&amp;Table13[[#This Row],[Frequency Score]]&amp;Table13[[#This Row],[Monetary Score]]</f>
        <v>234</v>
      </c>
      <c r="AO2066" s="15" t="str">
        <f>IF(AN2066="555","Champions",
IF(AND(LEFT(AN2066,1)="5", MID(AN2066,2,1)&gt;="3"),"Loyal Customers",
IF(MID(AN2066,2,1)="5","Frequent Buyers",
IF(RIGHT(AN2066,1)="5","Big Spenders",
IF(LEFT(AN2066,1)="4","Potential Loyalists",
IF(LEFT(AN2066,1)="3","Needs Attention",
IF(LEFT(AN2066,1)="2","About to Sleep",
IF(LEFT(AN2066,1)="1","Lost",
IF(LEFT(AN2066,1)&lt;="2","At Risk","Others")))))))))</f>
        <v>About to Sleep</v>
      </c>
    </row>
    <row r="2067" spans="1:41" x14ac:dyDescent="0.3">
      <c r="A2067">
        <v>8414</v>
      </c>
      <c r="B2067">
        <v>1962</v>
      </c>
      <c r="C2067" t="s">
        <v>37</v>
      </c>
      <c r="D2067" t="s">
        <v>31</v>
      </c>
      <c r="E2067">
        <v>33419</v>
      </c>
      <c r="F2067">
        <v>0</v>
      </c>
      <c r="G2067">
        <v>1</v>
      </c>
      <c r="H2067" s="1">
        <v>41503</v>
      </c>
      <c r="I2067">
        <v>76</v>
      </c>
      <c r="J2067">
        <v>56</v>
      </c>
      <c r="K2067">
        <v>0</v>
      </c>
      <c r="L2067">
        <v>12</v>
      </c>
      <c r="M2067">
        <v>0</v>
      </c>
      <c r="N2067">
        <v>0</v>
      </c>
      <c r="O2067">
        <v>18</v>
      </c>
      <c r="P2067">
        <v>2</v>
      </c>
      <c r="Q2067">
        <v>2</v>
      </c>
      <c r="R2067">
        <v>0</v>
      </c>
      <c r="S2067">
        <v>4</v>
      </c>
      <c r="T2067">
        <v>7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 t="s">
        <v>30</v>
      </c>
      <c r="AC2067" s="13">
        <f>SUM(Table13[[#This Row],[MntWines]:[MntGoldProds]])</f>
        <v>86</v>
      </c>
      <c r="AD2067" s="13">
        <f>AVERAGE(Table13[[#This Row],[MntWines]:[MntGoldProds]])</f>
        <v>14.333333333333334</v>
      </c>
      <c r="AG2067">
        <f>SUM(Table13[[#This Row],[NumDealsPurchases]:[NumStorePurchases]])</f>
        <v>8</v>
      </c>
      <c r="AH2067" s="14">
        <f>44232-Table13[[#This Row],[Dt_Customer]]</f>
        <v>2729</v>
      </c>
      <c r="AJ2067" s="13">
        <f>Table13[[#This Row],[NumDealsPurchases]]/Table13[[#This Row],[Total Number of Purchases]]*100</f>
        <v>25</v>
      </c>
      <c r="AK2067">
        <f>6-ROUNDUP(_xlfn.PERCENTRANK.INC(Table13[Recency],Table13[[#This Row],[Recency]])*5, 0)</f>
        <v>2</v>
      </c>
      <c r="AL2067" s="15">
        <f>ROUNDUP(_xlfn.PERCENTRANK.INC(Table13[Total Number of Purchases],Table13[[#This Row],[Total Number of Purchases]])*5,0)</f>
        <v>2</v>
      </c>
      <c r="AM2067" s="15">
        <f>ROUNDUP(_xlfn.PERCENTRANK.INC(Table13[Total Spend],Table13[[#This Row],[Total Spend]])*5,0)</f>
        <v>2</v>
      </c>
      <c r="AN2067" s="15" t="str">
        <f>Table13[[#This Row],[Recency Score]]&amp;Table13[[#This Row],[Frequency Score]]&amp;Table13[[#This Row],[Monetary Score]]</f>
        <v>222</v>
      </c>
      <c r="AO2067" s="15" t="str">
        <f>IF(AN2067="555","Champions",
IF(AND(LEFT(AN2067,1)="5", MID(AN2067,2,1)&gt;="3"),"Loyal Customers",
IF(MID(AN2067,2,1)="5","Frequent Buyers",
IF(RIGHT(AN2067,1)="5","Big Spenders",
IF(LEFT(AN2067,1)="4","Potential Loyalists",
IF(LEFT(AN2067,1)="3","Needs Attention",
IF(LEFT(AN2067,1)="2","About to Sleep",
IF(LEFT(AN2067,1)="1","Lost",
IF(LEFT(AN2067,1)&lt;="2","At Risk","Others")))))))))</f>
        <v>About to Sleep</v>
      </c>
    </row>
    <row r="2068" spans="1:41" x14ac:dyDescent="0.3">
      <c r="A2068">
        <v>8210</v>
      </c>
      <c r="B2068">
        <v>1975</v>
      </c>
      <c r="C2068" t="s">
        <v>41</v>
      </c>
      <c r="D2068" t="s">
        <v>33</v>
      </c>
      <c r="E2068">
        <v>54730</v>
      </c>
      <c r="F2068">
        <v>0</v>
      </c>
      <c r="G2068">
        <v>1</v>
      </c>
      <c r="H2068" s="1">
        <v>41501</v>
      </c>
      <c r="I2068">
        <v>64</v>
      </c>
      <c r="J2068">
        <v>318</v>
      </c>
      <c r="K2068">
        <v>3</v>
      </c>
      <c r="L2068">
        <v>17</v>
      </c>
      <c r="M2068">
        <v>4</v>
      </c>
      <c r="N2068">
        <v>7</v>
      </c>
      <c r="O2068">
        <v>56</v>
      </c>
      <c r="P2068">
        <v>5</v>
      </c>
      <c r="Q2068">
        <v>4</v>
      </c>
      <c r="R2068">
        <v>1</v>
      </c>
      <c r="S2068">
        <v>8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 t="s">
        <v>30</v>
      </c>
      <c r="AC2068" s="13">
        <f>SUM(Table13[[#This Row],[MntWines]:[MntGoldProds]])</f>
        <v>405</v>
      </c>
      <c r="AD2068" s="13">
        <f>AVERAGE(Table13[[#This Row],[MntWines]:[MntGoldProds]])</f>
        <v>67.5</v>
      </c>
      <c r="AG2068">
        <f>SUM(Table13[[#This Row],[NumDealsPurchases]:[NumStorePurchases]])</f>
        <v>18</v>
      </c>
      <c r="AH2068" s="14">
        <f>44232-Table13[[#This Row],[Dt_Customer]]</f>
        <v>2731</v>
      </c>
      <c r="AJ2068" s="13">
        <f>Table13[[#This Row],[NumDealsPurchases]]/Table13[[#This Row],[Total Number of Purchases]]*100</f>
        <v>27.777777777777779</v>
      </c>
      <c r="AK2068">
        <f>6-ROUNDUP(_xlfn.PERCENTRANK.INC(Table13[Recency],Table13[[#This Row],[Recency]])*5, 0)</f>
        <v>2</v>
      </c>
      <c r="AL2068" s="15">
        <f>ROUNDUP(_xlfn.PERCENTRANK.INC(Table13[Total Number of Purchases],Table13[[#This Row],[Total Number of Purchases]])*5,0)</f>
        <v>4</v>
      </c>
      <c r="AM2068" s="15">
        <f>ROUNDUP(_xlfn.PERCENTRANK.INC(Table13[Total Spend],Table13[[#This Row],[Total Spend]])*5,0)</f>
        <v>3</v>
      </c>
      <c r="AN2068" s="15" t="str">
        <f>Table13[[#This Row],[Recency Score]]&amp;Table13[[#This Row],[Frequency Score]]&amp;Table13[[#This Row],[Monetary Score]]</f>
        <v>243</v>
      </c>
      <c r="AO2068" s="15" t="str">
        <f>IF(AN2068="555","Champions",
IF(AND(LEFT(AN2068,1)="5", MID(AN2068,2,1)&gt;="3"),"Loyal Customers",
IF(MID(AN2068,2,1)="5","Frequent Buyers",
IF(RIGHT(AN2068,1)="5","Big Spenders",
IF(LEFT(AN2068,1)="4","Potential Loyalists",
IF(LEFT(AN2068,1)="3","Needs Attention",
IF(LEFT(AN2068,1)="2","About to Sleep",
IF(LEFT(AN2068,1)="1","Lost",
IF(LEFT(AN2068,1)&lt;="2","At Risk","Others")))))))))</f>
        <v>About to Sleep</v>
      </c>
    </row>
    <row r="2069" spans="1:41" x14ac:dyDescent="0.3">
      <c r="A2069">
        <v>10067</v>
      </c>
      <c r="B2069">
        <v>1976</v>
      </c>
      <c r="C2069" t="s">
        <v>38</v>
      </c>
      <c r="D2069" t="s">
        <v>35</v>
      </c>
      <c r="E2069">
        <v>25176</v>
      </c>
      <c r="F2069">
        <v>1</v>
      </c>
      <c r="G2069">
        <v>1</v>
      </c>
      <c r="H2069" s="1">
        <v>41496</v>
      </c>
      <c r="I2069">
        <v>79</v>
      </c>
      <c r="J2069">
        <v>4</v>
      </c>
      <c r="K2069">
        <v>0</v>
      </c>
      <c r="L2069">
        <v>4</v>
      </c>
      <c r="M2069">
        <v>0</v>
      </c>
      <c r="N2069">
        <v>0</v>
      </c>
      <c r="O2069">
        <v>5</v>
      </c>
      <c r="P2069">
        <v>1</v>
      </c>
      <c r="Q2069">
        <v>1</v>
      </c>
      <c r="R2069">
        <v>0</v>
      </c>
      <c r="S2069">
        <v>2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 t="s">
        <v>39</v>
      </c>
      <c r="AC2069" s="13">
        <f>SUM(Table13[[#This Row],[MntWines]:[MntGoldProds]])</f>
        <v>13</v>
      </c>
      <c r="AD2069" s="13">
        <f>AVERAGE(Table13[[#This Row],[MntWines]:[MntGoldProds]])</f>
        <v>2.1666666666666665</v>
      </c>
      <c r="AG2069">
        <f>SUM(Table13[[#This Row],[NumDealsPurchases]:[NumStorePurchases]])</f>
        <v>4</v>
      </c>
      <c r="AH2069" s="14">
        <f>44232-Table13[[#This Row],[Dt_Customer]]</f>
        <v>2736</v>
      </c>
      <c r="AJ2069" s="13">
        <f>Table13[[#This Row],[NumDealsPurchases]]/Table13[[#This Row],[Total Number of Purchases]]*100</f>
        <v>25</v>
      </c>
      <c r="AK2069">
        <f>6-ROUNDUP(_xlfn.PERCENTRANK.INC(Table13[Recency],Table13[[#This Row],[Recency]])*5, 0)</f>
        <v>2</v>
      </c>
      <c r="AL2069" s="15">
        <f>ROUNDUP(_xlfn.PERCENTRANK.INC(Table13[Total Number of Purchases],Table13[[#This Row],[Total Number of Purchases]])*5,0)</f>
        <v>1</v>
      </c>
      <c r="AM2069" s="15">
        <f>ROUNDUP(_xlfn.PERCENTRANK.INC(Table13[Total Spend],Table13[[#This Row],[Total Spend]])*5,0)</f>
        <v>1</v>
      </c>
      <c r="AN2069" s="15" t="str">
        <f>Table13[[#This Row],[Recency Score]]&amp;Table13[[#This Row],[Frequency Score]]&amp;Table13[[#This Row],[Monetary Score]]</f>
        <v>211</v>
      </c>
      <c r="AO2069" s="15" t="str">
        <f>IF(AN2069="555","Champions",
IF(AND(LEFT(AN2069,1)="5", MID(AN2069,2,1)&gt;="3"),"Loyal Customers",
IF(MID(AN2069,2,1)="5","Frequent Buyers",
IF(RIGHT(AN2069,1)="5","Big Spenders",
IF(LEFT(AN2069,1)="4","Potential Loyalists",
IF(LEFT(AN2069,1)="3","Needs Attention",
IF(LEFT(AN2069,1)="2","About to Sleep",
IF(LEFT(AN2069,1)="1","Lost",
IF(LEFT(AN2069,1)&lt;="2","At Risk","Others")))))))))</f>
        <v>About to Sleep</v>
      </c>
    </row>
    <row r="2070" spans="1:41" x14ac:dyDescent="0.3">
      <c r="A2070">
        <v>6969</v>
      </c>
      <c r="B2070">
        <v>1982</v>
      </c>
      <c r="C2070" t="s">
        <v>28</v>
      </c>
      <c r="D2070" t="s">
        <v>35</v>
      </c>
      <c r="E2070">
        <v>50272</v>
      </c>
      <c r="F2070">
        <v>1</v>
      </c>
      <c r="G2070">
        <v>0</v>
      </c>
      <c r="H2070" s="1">
        <v>41493</v>
      </c>
      <c r="I2070">
        <v>75</v>
      </c>
      <c r="J2070">
        <v>99</v>
      </c>
      <c r="K2070">
        <v>13</v>
      </c>
      <c r="L2070">
        <v>66</v>
      </c>
      <c r="M2070">
        <v>43</v>
      </c>
      <c r="N2070">
        <v>8</v>
      </c>
      <c r="O2070">
        <v>4</v>
      </c>
      <c r="P2070">
        <v>3</v>
      </c>
      <c r="Q2070">
        <v>4</v>
      </c>
      <c r="R2070">
        <v>1</v>
      </c>
      <c r="S2070">
        <v>5</v>
      </c>
      <c r="T2070">
        <v>7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 t="s">
        <v>36</v>
      </c>
      <c r="AC2070" s="13">
        <f>SUM(Table13[[#This Row],[MntWines]:[MntGoldProds]])</f>
        <v>233</v>
      </c>
      <c r="AD2070" s="13">
        <f>AVERAGE(Table13[[#This Row],[MntWines]:[MntGoldProds]])</f>
        <v>38.833333333333336</v>
      </c>
      <c r="AG2070">
        <f>SUM(Table13[[#This Row],[NumDealsPurchases]:[NumStorePurchases]])</f>
        <v>13</v>
      </c>
      <c r="AH2070" s="14">
        <f>44232-Table13[[#This Row],[Dt_Customer]]</f>
        <v>2739</v>
      </c>
      <c r="AJ2070" s="13">
        <f>Table13[[#This Row],[NumDealsPurchases]]/Table13[[#This Row],[Total Number of Purchases]]*100</f>
        <v>23.076923076923077</v>
      </c>
      <c r="AK2070">
        <f>6-ROUNDUP(_xlfn.PERCENTRANK.INC(Table13[Recency],Table13[[#This Row],[Recency]])*5, 0)</f>
        <v>2</v>
      </c>
      <c r="AL2070" s="15">
        <f>ROUNDUP(_xlfn.PERCENTRANK.INC(Table13[Total Number of Purchases],Table13[[#This Row],[Total Number of Purchases]])*5,0)</f>
        <v>3</v>
      </c>
      <c r="AM2070" s="15">
        <f>ROUNDUP(_xlfn.PERCENTRANK.INC(Table13[Total Spend],Table13[[#This Row],[Total Spend]])*5,0)</f>
        <v>3</v>
      </c>
      <c r="AN2070" s="15" t="str">
        <f>Table13[[#This Row],[Recency Score]]&amp;Table13[[#This Row],[Frequency Score]]&amp;Table13[[#This Row],[Monetary Score]]</f>
        <v>233</v>
      </c>
      <c r="AO2070" s="15" t="str">
        <f>IF(AN2070="555","Champions",
IF(AND(LEFT(AN2070,1)="5", MID(AN2070,2,1)&gt;="3"),"Loyal Customers",
IF(MID(AN2070,2,1)="5","Frequent Buyers",
IF(RIGHT(AN2070,1)="5","Big Spenders",
IF(LEFT(AN2070,1)="4","Potential Loyalists",
IF(LEFT(AN2070,1)="3","Needs Attention",
IF(LEFT(AN2070,1)="2","About to Sleep",
IF(LEFT(AN2070,1)="1","Lost",
IF(LEFT(AN2070,1)&lt;="2","At Risk","Others")))))))))</f>
        <v>About to Sleep</v>
      </c>
    </row>
    <row r="2071" spans="1:41" x14ac:dyDescent="0.3">
      <c r="A2071">
        <v>6634</v>
      </c>
      <c r="B2071">
        <v>1979</v>
      </c>
      <c r="C2071" t="s">
        <v>41</v>
      </c>
      <c r="D2071" t="s">
        <v>29</v>
      </c>
      <c r="E2071">
        <v>33462</v>
      </c>
      <c r="F2071">
        <v>1</v>
      </c>
      <c r="G2071">
        <v>0</v>
      </c>
      <c r="H2071" s="1">
        <v>41493</v>
      </c>
      <c r="I2071">
        <v>78</v>
      </c>
      <c r="J2071">
        <v>22</v>
      </c>
      <c r="K2071">
        <v>3</v>
      </c>
      <c r="L2071">
        <v>18</v>
      </c>
      <c r="M2071">
        <v>0</v>
      </c>
      <c r="N2071">
        <v>0</v>
      </c>
      <c r="O2071">
        <v>11</v>
      </c>
      <c r="P2071">
        <v>1</v>
      </c>
      <c r="Q2071">
        <v>2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 t="s">
        <v>43</v>
      </c>
      <c r="AC2071" s="13">
        <f>SUM(Table13[[#This Row],[MntWines]:[MntGoldProds]])</f>
        <v>54</v>
      </c>
      <c r="AD2071" s="13">
        <f>AVERAGE(Table13[[#This Row],[MntWines]:[MntGoldProds]])</f>
        <v>9</v>
      </c>
      <c r="AG2071">
        <f>SUM(Table13[[#This Row],[NumDealsPurchases]:[NumStorePurchases]])</f>
        <v>6</v>
      </c>
      <c r="AH2071" s="14">
        <f>44232-Table13[[#This Row],[Dt_Customer]]</f>
        <v>2739</v>
      </c>
      <c r="AJ2071" s="13">
        <f>Table13[[#This Row],[NumDealsPurchases]]/Table13[[#This Row],[Total Number of Purchases]]*100</f>
        <v>16.666666666666664</v>
      </c>
      <c r="AK2071">
        <f>6-ROUNDUP(_xlfn.PERCENTRANK.INC(Table13[Recency],Table13[[#This Row],[Recency]])*5, 0)</f>
        <v>2</v>
      </c>
      <c r="AL2071" s="15">
        <f>ROUNDUP(_xlfn.PERCENTRANK.INC(Table13[Total Number of Purchases],Table13[[#This Row],[Total Number of Purchases]])*5,0)</f>
        <v>1</v>
      </c>
      <c r="AM2071" s="15">
        <f>ROUNDUP(_xlfn.PERCENTRANK.INC(Table13[Total Spend],Table13[[#This Row],[Total Spend]])*5,0)</f>
        <v>1</v>
      </c>
      <c r="AN2071" s="15" t="str">
        <f>Table13[[#This Row],[Recency Score]]&amp;Table13[[#This Row],[Frequency Score]]&amp;Table13[[#This Row],[Monetary Score]]</f>
        <v>211</v>
      </c>
      <c r="AO2071" s="15" t="str">
        <f>IF(AN2071="555","Champions",
IF(AND(LEFT(AN2071,1)="5", MID(AN2071,2,1)&gt;="3"),"Loyal Customers",
IF(MID(AN2071,2,1)="5","Frequent Buyers",
IF(RIGHT(AN2071,1)="5","Big Spenders",
IF(LEFT(AN2071,1)="4","Potential Loyalists",
IF(LEFT(AN2071,1)="3","Needs Attention",
IF(LEFT(AN2071,1)="2","About to Sleep",
IF(LEFT(AN2071,1)="1","Lost",
IF(LEFT(AN2071,1)&lt;="2","At Risk","Others")))))))))</f>
        <v>About to Sleep</v>
      </c>
    </row>
    <row r="2072" spans="1:41" x14ac:dyDescent="0.3">
      <c r="A2072">
        <v>2406</v>
      </c>
      <c r="B2072">
        <v>1949</v>
      </c>
      <c r="C2072" t="s">
        <v>28</v>
      </c>
      <c r="D2072" t="s">
        <v>35</v>
      </c>
      <c r="E2072">
        <v>54591</v>
      </c>
      <c r="F2072">
        <v>0</v>
      </c>
      <c r="G2072">
        <v>1</v>
      </c>
      <c r="H2072" s="1">
        <v>41491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 t="s">
        <v>36</v>
      </c>
      <c r="AC2072" s="13">
        <f>SUM(Table13[[#This Row],[MntWines]:[MntGoldProds]])</f>
        <v>519</v>
      </c>
      <c r="AD2072" s="13">
        <f>AVERAGE(Table13[[#This Row],[MntWines]:[MntGoldProds]])</f>
        <v>86.5</v>
      </c>
      <c r="AG2072">
        <f>SUM(Table13[[#This Row],[NumDealsPurchases]:[NumStorePurchases]])</f>
        <v>19</v>
      </c>
      <c r="AH2072" s="14">
        <f>44232-Table13[[#This Row],[Dt_Customer]]</f>
        <v>2741</v>
      </c>
      <c r="AJ2072" s="13">
        <f>Table13[[#This Row],[NumDealsPurchases]]/Table13[[#This Row],[Total Number of Purchases]]*100</f>
        <v>15.789473684210526</v>
      </c>
      <c r="AK2072">
        <f>6-ROUNDUP(_xlfn.PERCENTRANK.INC(Table13[Recency],Table13[[#This Row],[Recency]])*5, 0)</f>
        <v>2</v>
      </c>
      <c r="AL2072" s="15">
        <f>ROUNDUP(_xlfn.PERCENTRANK.INC(Table13[Total Number of Purchases],Table13[[#This Row],[Total Number of Purchases]])*5,0)</f>
        <v>4</v>
      </c>
      <c r="AM2072" s="15">
        <f>ROUNDUP(_xlfn.PERCENTRANK.INC(Table13[Total Spend],Table13[[#This Row],[Total Spend]])*5,0)</f>
        <v>3</v>
      </c>
      <c r="AN2072" s="15" t="str">
        <f>Table13[[#This Row],[Recency Score]]&amp;Table13[[#This Row],[Frequency Score]]&amp;Table13[[#This Row],[Monetary Score]]</f>
        <v>243</v>
      </c>
      <c r="AO2072" s="15" t="str">
        <f>IF(AN2072="555","Champions",
IF(AND(LEFT(AN2072,1)="5", MID(AN2072,2,1)&gt;="3"),"Loyal Customers",
IF(MID(AN2072,2,1)="5","Frequent Buyers",
IF(RIGHT(AN2072,1)="5","Big Spenders",
IF(LEFT(AN2072,1)="4","Potential Loyalists",
IF(LEFT(AN2072,1)="3","Needs Attention",
IF(LEFT(AN2072,1)="2","About to Sleep",
IF(LEFT(AN2072,1)="1","Lost",
IF(LEFT(AN2072,1)&lt;="2","At Risk","Others")))))))))</f>
        <v>About to Sleep</v>
      </c>
    </row>
    <row r="2073" spans="1:41" x14ac:dyDescent="0.3">
      <c r="A2073">
        <v>7620</v>
      </c>
      <c r="B2073">
        <v>1990</v>
      </c>
      <c r="C2073" t="s">
        <v>44</v>
      </c>
      <c r="D2073" t="s">
        <v>31</v>
      </c>
      <c r="E2073">
        <v>16185</v>
      </c>
      <c r="F2073">
        <v>1</v>
      </c>
      <c r="G2073">
        <v>0</v>
      </c>
      <c r="H2073" s="1">
        <v>41491</v>
      </c>
      <c r="I2073">
        <v>71</v>
      </c>
      <c r="J2073">
        <v>5</v>
      </c>
      <c r="K2073">
        <v>11</v>
      </c>
      <c r="L2073">
        <v>16</v>
      </c>
      <c r="M2073">
        <v>21</v>
      </c>
      <c r="N2073">
        <v>8</v>
      </c>
      <c r="O2073">
        <v>45</v>
      </c>
      <c r="P2073">
        <v>2</v>
      </c>
      <c r="Q2073">
        <v>2</v>
      </c>
      <c r="R2073">
        <v>2</v>
      </c>
      <c r="S2073">
        <v>2</v>
      </c>
      <c r="T2073">
        <v>8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 t="s">
        <v>40</v>
      </c>
      <c r="AC2073" s="13">
        <f>SUM(Table13[[#This Row],[MntWines]:[MntGoldProds]])</f>
        <v>106</v>
      </c>
      <c r="AD2073" s="13">
        <f>AVERAGE(Table13[[#This Row],[MntWines]:[MntGoldProds]])</f>
        <v>17.666666666666668</v>
      </c>
      <c r="AG2073">
        <f>SUM(Table13[[#This Row],[NumDealsPurchases]:[NumStorePurchases]])</f>
        <v>8</v>
      </c>
      <c r="AH2073" s="14">
        <f>44232-Table13[[#This Row],[Dt_Customer]]</f>
        <v>2741</v>
      </c>
      <c r="AJ2073" s="13">
        <f>Table13[[#This Row],[NumDealsPurchases]]/Table13[[#This Row],[Total Number of Purchases]]*100</f>
        <v>25</v>
      </c>
      <c r="AK2073">
        <f>6-ROUNDUP(_xlfn.PERCENTRANK.INC(Table13[Recency],Table13[[#This Row],[Recency]])*5, 0)</f>
        <v>2</v>
      </c>
      <c r="AL2073" s="15">
        <f>ROUNDUP(_xlfn.PERCENTRANK.INC(Table13[Total Number of Purchases],Table13[[#This Row],[Total Number of Purchases]])*5,0)</f>
        <v>2</v>
      </c>
      <c r="AM2073" s="15">
        <f>ROUNDUP(_xlfn.PERCENTRANK.INC(Table13[Total Spend],Table13[[#This Row],[Total Spend]])*5,0)</f>
        <v>2</v>
      </c>
      <c r="AN2073" s="15" t="str">
        <f>Table13[[#This Row],[Recency Score]]&amp;Table13[[#This Row],[Frequency Score]]&amp;Table13[[#This Row],[Monetary Score]]</f>
        <v>222</v>
      </c>
      <c r="AO2073" s="15" t="str">
        <f>IF(AN2073="555","Champions",
IF(AND(LEFT(AN2073,1)="5", MID(AN2073,2,1)&gt;="3"),"Loyal Customers",
IF(MID(AN2073,2,1)="5","Frequent Buyers",
IF(RIGHT(AN2073,1)="5","Big Spenders",
IF(LEFT(AN2073,1)="4","Potential Loyalists",
IF(LEFT(AN2073,1)="3","Needs Attention",
IF(LEFT(AN2073,1)="2","About to Sleep",
IF(LEFT(AN2073,1)="1","Lost",
IF(LEFT(AN2073,1)&lt;="2","At Risk","Others")))))))))</f>
        <v>About to Sleep</v>
      </c>
    </row>
    <row r="2074" spans="1:41" x14ac:dyDescent="0.3">
      <c r="A2074">
        <v>7761</v>
      </c>
      <c r="B2074">
        <v>1978</v>
      </c>
      <c r="C2074" t="s">
        <v>38</v>
      </c>
      <c r="D2074" t="s">
        <v>35</v>
      </c>
      <c r="E2074">
        <v>38702</v>
      </c>
      <c r="F2074">
        <v>1</v>
      </c>
      <c r="G2074">
        <v>0</v>
      </c>
      <c r="H2074" s="1">
        <v>41487</v>
      </c>
      <c r="I2074">
        <v>71</v>
      </c>
      <c r="J2074">
        <v>13</v>
      </c>
      <c r="K2074">
        <v>11</v>
      </c>
      <c r="L2074">
        <v>24</v>
      </c>
      <c r="M2074">
        <v>13</v>
      </c>
      <c r="N2074">
        <v>8</v>
      </c>
      <c r="O2074">
        <v>40</v>
      </c>
      <c r="P2074">
        <v>2</v>
      </c>
      <c r="Q2074">
        <v>3</v>
      </c>
      <c r="R2074">
        <v>0</v>
      </c>
      <c r="S2074">
        <v>4</v>
      </c>
      <c r="T2074">
        <v>6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 t="s">
        <v>36</v>
      </c>
      <c r="AC2074" s="13">
        <f>SUM(Table13[[#This Row],[MntWines]:[MntGoldProds]])</f>
        <v>109</v>
      </c>
      <c r="AD2074" s="13">
        <f>AVERAGE(Table13[[#This Row],[MntWines]:[MntGoldProds]])</f>
        <v>18.166666666666668</v>
      </c>
      <c r="AG2074">
        <f>SUM(Table13[[#This Row],[NumDealsPurchases]:[NumStorePurchases]])</f>
        <v>9</v>
      </c>
      <c r="AH2074" s="14">
        <f>44232-Table13[[#This Row],[Dt_Customer]]</f>
        <v>2745</v>
      </c>
      <c r="AJ2074" s="13">
        <f>Table13[[#This Row],[NumDealsPurchases]]/Table13[[#This Row],[Total Number of Purchases]]*100</f>
        <v>22.222222222222221</v>
      </c>
      <c r="AK2074">
        <f>6-ROUNDUP(_xlfn.PERCENTRANK.INC(Table13[Recency],Table13[[#This Row],[Recency]])*5, 0)</f>
        <v>2</v>
      </c>
      <c r="AL2074" s="15">
        <f>ROUNDUP(_xlfn.PERCENTRANK.INC(Table13[Total Number of Purchases],Table13[[#This Row],[Total Number of Purchases]])*5,0)</f>
        <v>2</v>
      </c>
      <c r="AM2074" s="15">
        <f>ROUNDUP(_xlfn.PERCENTRANK.INC(Table13[Total Spend],Table13[[#This Row],[Total Spend]])*5,0)</f>
        <v>2</v>
      </c>
      <c r="AN2074" s="15" t="str">
        <f>Table13[[#This Row],[Recency Score]]&amp;Table13[[#This Row],[Frequency Score]]&amp;Table13[[#This Row],[Monetary Score]]</f>
        <v>222</v>
      </c>
      <c r="AO2074" s="15" t="str">
        <f>IF(AN2074="555","Champions",
IF(AND(LEFT(AN2074,1)="5", MID(AN2074,2,1)&gt;="3"),"Loyal Customers",
IF(MID(AN2074,2,1)="5","Frequent Buyers",
IF(RIGHT(AN2074,1)="5","Big Spenders",
IF(LEFT(AN2074,1)="4","Potential Loyalists",
IF(LEFT(AN2074,1)="3","Needs Attention",
IF(LEFT(AN2074,1)="2","About to Sleep",
IF(LEFT(AN2074,1)="1","Lost",
IF(LEFT(AN2074,1)&lt;="2","At Risk","Others")))))))))</f>
        <v>About to Sleep</v>
      </c>
    </row>
    <row r="2075" spans="1:41" x14ac:dyDescent="0.3">
      <c r="A2075">
        <v>10735</v>
      </c>
      <c r="B2075">
        <v>1971</v>
      </c>
      <c r="C2075" t="s">
        <v>28</v>
      </c>
      <c r="D2075" t="s">
        <v>31</v>
      </c>
      <c r="E2075">
        <v>22804</v>
      </c>
      <c r="F2075">
        <v>1</v>
      </c>
      <c r="G2075">
        <v>0</v>
      </c>
      <c r="H2075" s="1">
        <v>41486</v>
      </c>
      <c r="I2075">
        <v>75</v>
      </c>
      <c r="J2075">
        <v>14</v>
      </c>
      <c r="K2075">
        <v>1</v>
      </c>
      <c r="L2075">
        <v>7</v>
      </c>
      <c r="M2075">
        <v>2</v>
      </c>
      <c r="N2075">
        <v>1</v>
      </c>
      <c r="O2075">
        <v>1</v>
      </c>
      <c r="P2075">
        <v>1</v>
      </c>
      <c r="Q2075">
        <v>2</v>
      </c>
      <c r="R2075">
        <v>0</v>
      </c>
      <c r="S2075">
        <v>2</v>
      </c>
      <c r="T2075">
        <v>9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 t="s">
        <v>43</v>
      </c>
      <c r="AC2075" s="13">
        <f>SUM(Table13[[#This Row],[MntWines]:[MntGoldProds]])</f>
        <v>26</v>
      </c>
      <c r="AD2075" s="13">
        <f>AVERAGE(Table13[[#This Row],[MntWines]:[MntGoldProds]])</f>
        <v>4.333333333333333</v>
      </c>
      <c r="AG2075">
        <f>SUM(Table13[[#This Row],[NumDealsPurchases]:[NumStorePurchases]])</f>
        <v>5</v>
      </c>
      <c r="AH2075" s="14">
        <f>44232-Table13[[#This Row],[Dt_Customer]]</f>
        <v>2746</v>
      </c>
      <c r="AJ2075" s="13">
        <f>Table13[[#This Row],[NumDealsPurchases]]/Table13[[#This Row],[Total Number of Purchases]]*100</f>
        <v>20</v>
      </c>
      <c r="AK2075">
        <f>6-ROUNDUP(_xlfn.PERCENTRANK.INC(Table13[Recency],Table13[[#This Row],[Recency]])*5, 0)</f>
        <v>2</v>
      </c>
      <c r="AL2075" s="15">
        <f>ROUNDUP(_xlfn.PERCENTRANK.INC(Table13[Total Number of Purchases],Table13[[#This Row],[Total Number of Purchases]])*5,0)</f>
        <v>1</v>
      </c>
      <c r="AM2075" s="15">
        <f>ROUNDUP(_xlfn.PERCENTRANK.INC(Table13[Total Spend],Table13[[#This Row],[Total Spend]])*5,0)</f>
        <v>1</v>
      </c>
      <c r="AN2075" s="15" t="str">
        <f>Table13[[#This Row],[Recency Score]]&amp;Table13[[#This Row],[Frequency Score]]&amp;Table13[[#This Row],[Monetary Score]]</f>
        <v>211</v>
      </c>
      <c r="AO2075" s="15" t="str">
        <f>IF(AN2075="555","Champions",
IF(AND(LEFT(AN2075,1)="5", MID(AN2075,2,1)&gt;="3"),"Loyal Customers",
IF(MID(AN2075,2,1)="5","Frequent Buyers",
IF(RIGHT(AN2075,1)="5","Big Spenders",
IF(LEFT(AN2075,1)="4","Potential Loyalists",
IF(LEFT(AN2075,1)="3","Needs Attention",
IF(LEFT(AN2075,1)="2","About to Sleep",
IF(LEFT(AN2075,1)="1","Lost",
IF(LEFT(AN2075,1)&lt;="2","At Risk","Others")))))))))</f>
        <v>About to Sleep</v>
      </c>
    </row>
    <row r="2076" spans="1:41" x14ac:dyDescent="0.3">
      <c r="A2076">
        <v>5068</v>
      </c>
      <c r="B2076">
        <v>1971</v>
      </c>
      <c r="C2076" t="s">
        <v>28</v>
      </c>
      <c r="D2076" t="s">
        <v>31</v>
      </c>
      <c r="E2076">
        <v>22804</v>
      </c>
      <c r="F2076">
        <v>1</v>
      </c>
      <c r="G2076">
        <v>0</v>
      </c>
      <c r="H2076" s="1">
        <v>41486</v>
      </c>
      <c r="I2076">
        <v>75</v>
      </c>
      <c r="J2076">
        <v>14</v>
      </c>
      <c r="K2076">
        <v>1</v>
      </c>
      <c r="L2076">
        <v>7</v>
      </c>
      <c r="M2076">
        <v>2</v>
      </c>
      <c r="N2076">
        <v>1</v>
      </c>
      <c r="O2076">
        <v>1</v>
      </c>
      <c r="P2076">
        <v>1</v>
      </c>
      <c r="Q2076">
        <v>2</v>
      </c>
      <c r="R2076">
        <v>0</v>
      </c>
      <c r="S2076">
        <v>2</v>
      </c>
      <c r="T2076">
        <v>9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 t="s">
        <v>30</v>
      </c>
      <c r="AC2076" s="13">
        <f>SUM(Table13[[#This Row],[MntWines]:[MntGoldProds]])</f>
        <v>26</v>
      </c>
      <c r="AD2076" s="13">
        <f>AVERAGE(Table13[[#This Row],[MntWines]:[MntGoldProds]])</f>
        <v>4.333333333333333</v>
      </c>
      <c r="AG2076">
        <f>SUM(Table13[[#This Row],[NumDealsPurchases]:[NumStorePurchases]])</f>
        <v>5</v>
      </c>
      <c r="AH2076" s="14">
        <f>44232-Table13[[#This Row],[Dt_Customer]]</f>
        <v>2746</v>
      </c>
      <c r="AJ2076" s="13">
        <f>Table13[[#This Row],[NumDealsPurchases]]/Table13[[#This Row],[Total Number of Purchases]]*100</f>
        <v>20</v>
      </c>
      <c r="AK2076">
        <f>6-ROUNDUP(_xlfn.PERCENTRANK.INC(Table13[Recency],Table13[[#This Row],[Recency]])*5, 0)</f>
        <v>2</v>
      </c>
      <c r="AL2076" s="15">
        <f>ROUNDUP(_xlfn.PERCENTRANK.INC(Table13[Total Number of Purchases],Table13[[#This Row],[Total Number of Purchases]])*5,0)</f>
        <v>1</v>
      </c>
      <c r="AM2076" s="15">
        <f>ROUNDUP(_xlfn.PERCENTRANK.INC(Table13[Total Spend],Table13[[#This Row],[Total Spend]])*5,0)</f>
        <v>1</v>
      </c>
      <c r="AN2076" s="15" t="str">
        <f>Table13[[#This Row],[Recency Score]]&amp;Table13[[#This Row],[Frequency Score]]&amp;Table13[[#This Row],[Monetary Score]]</f>
        <v>211</v>
      </c>
      <c r="AO2076" s="15" t="str">
        <f>IF(AN2076="555","Champions",
IF(AND(LEFT(AN2076,1)="5", MID(AN2076,2,1)&gt;="3"),"Loyal Customers",
IF(MID(AN2076,2,1)="5","Frequent Buyers",
IF(RIGHT(AN2076,1)="5","Big Spenders",
IF(LEFT(AN2076,1)="4","Potential Loyalists",
IF(LEFT(AN2076,1)="3","Needs Attention",
IF(LEFT(AN2076,1)="2","About to Sleep",
IF(LEFT(AN2076,1)="1","Lost",
IF(LEFT(AN2076,1)&lt;="2","At Risk","Others")))))))))</f>
        <v>About to Sleep</v>
      </c>
    </row>
    <row r="2077" spans="1:41" x14ac:dyDescent="0.3">
      <c r="A2077">
        <v>1461</v>
      </c>
      <c r="B2077">
        <v>1965</v>
      </c>
      <c r="C2077" t="s">
        <v>37</v>
      </c>
      <c r="D2077" t="s">
        <v>29</v>
      </c>
      <c r="E2077">
        <v>36921</v>
      </c>
      <c r="F2077">
        <v>1</v>
      </c>
      <c r="G2077">
        <v>1</v>
      </c>
      <c r="H2077" s="1">
        <v>41483</v>
      </c>
      <c r="I2077">
        <v>74</v>
      </c>
      <c r="J2077">
        <v>17</v>
      </c>
      <c r="K2077">
        <v>1</v>
      </c>
      <c r="L2077">
        <v>12</v>
      </c>
      <c r="M2077">
        <v>3</v>
      </c>
      <c r="N2077">
        <v>1</v>
      </c>
      <c r="O2077">
        <v>4</v>
      </c>
      <c r="P2077">
        <v>2</v>
      </c>
      <c r="Q2077">
        <v>2</v>
      </c>
      <c r="R2077">
        <v>0</v>
      </c>
      <c r="S2077">
        <v>3</v>
      </c>
      <c r="T2077">
        <v>7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 t="s">
        <v>32</v>
      </c>
      <c r="AC2077" s="13">
        <f>SUM(Table13[[#This Row],[MntWines]:[MntGoldProds]])</f>
        <v>38</v>
      </c>
      <c r="AD2077" s="13">
        <f>AVERAGE(Table13[[#This Row],[MntWines]:[MntGoldProds]])</f>
        <v>6.333333333333333</v>
      </c>
      <c r="AG2077">
        <f>SUM(Table13[[#This Row],[NumDealsPurchases]:[NumStorePurchases]])</f>
        <v>7</v>
      </c>
      <c r="AH2077" s="14">
        <f>44232-Table13[[#This Row],[Dt_Customer]]</f>
        <v>2749</v>
      </c>
      <c r="AJ2077" s="13">
        <f>Table13[[#This Row],[NumDealsPurchases]]/Table13[[#This Row],[Total Number of Purchases]]*100</f>
        <v>28.571428571428569</v>
      </c>
      <c r="AK2077">
        <f>6-ROUNDUP(_xlfn.PERCENTRANK.INC(Table13[Recency],Table13[[#This Row],[Recency]])*5, 0)</f>
        <v>2</v>
      </c>
      <c r="AL2077" s="15">
        <f>ROUNDUP(_xlfn.PERCENTRANK.INC(Table13[Total Number of Purchases],Table13[[#This Row],[Total Number of Purchases]])*5,0)</f>
        <v>1</v>
      </c>
      <c r="AM2077" s="15">
        <f>ROUNDUP(_xlfn.PERCENTRANK.INC(Table13[Total Spend],Table13[[#This Row],[Total Spend]])*5,0)</f>
        <v>1</v>
      </c>
      <c r="AN2077" s="15" t="str">
        <f>Table13[[#This Row],[Recency Score]]&amp;Table13[[#This Row],[Frequency Score]]&amp;Table13[[#This Row],[Monetary Score]]</f>
        <v>211</v>
      </c>
      <c r="AO2077" s="15" t="str">
        <f>IF(AN2077="555","Champions",
IF(AND(LEFT(AN2077,1)="5", MID(AN2077,2,1)&gt;="3"),"Loyal Customers",
IF(MID(AN2077,2,1)="5","Frequent Buyers",
IF(RIGHT(AN2077,1)="5","Big Spenders",
IF(LEFT(AN2077,1)="4","Potential Loyalists",
IF(LEFT(AN2077,1)="3","Needs Attention",
IF(LEFT(AN2077,1)="2","About to Sleep",
IF(LEFT(AN2077,1)="1","Lost",
IF(LEFT(AN2077,1)&lt;="2","At Risk","Others")))))))))</f>
        <v>About to Sleep</v>
      </c>
    </row>
    <row r="2078" spans="1:41" x14ac:dyDescent="0.3">
      <c r="A2078">
        <v>5062</v>
      </c>
      <c r="B2078">
        <v>1963</v>
      </c>
      <c r="C2078" t="s">
        <v>37</v>
      </c>
      <c r="D2078" t="s">
        <v>33</v>
      </c>
      <c r="E2078">
        <v>54072</v>
      </c>
      <c r="F2078">
        <v>1</v>
      </c>
      <c r="G2078">
        <v>1</v>
      </c>
      <c r="H2078" s="1">
        <v>41482</v>
      </c>
      <c r="I2078">
        <v>71</v>
      </c>
      <c r="J2078">
        <v>35</v>
      </c>
      <c r="K2078">
        <v>0</v>
      </c>
      <c r="L2078">
        <v>4</v>
      </c>
      <c r="M2078">
        <v>0</v>
      </c>
      <c r="N2078">
        <v>0</v>
      </c>
      <c r="O2078">
        <v>0</v>
      </c>
      <c r="P2078">
        <v>1</v>
      </c>
      <c r="Q2078">
        <v>2</v>
      </c>
      <c r="R2078">
        <v>0</v>
      </c>
      <c r="S2078">
        <v>2</v>
      </c>
      <c r="T2078">
        <v>8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 t="s">
        <v>43</v>
      </c>
      <c r="AC2078" s="13">
        <f>SUM(Table13[[#This Row],[MntWines]:[MntGoldProds]])</f>
        <v>39</v>
      </c>
      <c r="AD2078" s="13">
        <f>AVERAGE(Table13[[#This Row],[MntWines]:[MntGoldProds]])</f>
        <v>6.5</v>
      </c>
      <c r="AG2078">
        <f>SUM(Table13[[#This Row],[NumDealsPurchases]:[NumStorePurchases]])</f>
        <v>5</v>
      </c>
      <c r="AH2078" s="14">
        <f>44232-Table13[[#This Row],[Dt_Customer]]</f>
        <v>2750</v>
      </c>
      <c r="AJ2078" s="13">
        <f>Table13[[#This Row],[NumDealsPurchases]]/Table13[[#This Row],[Total Number of Purchases]]*100</f>
        <v>20</v>
      </c>
      <c r="AK2078">
        <f>6-ROUNDUP(_xlfn.PERCENTRANK.INC(Table13[Recency],Table13[[#This Row],[Recency]])*5, 0)</f>
        <v>2</v>
      </c>
      <c r="AL2078" s="15">
        <f>ROUNDUP(_xlfn.PERCENTRANK.INC(Table13[Total Number of Purchases],Table13[[#This Row],[Total Number of Purchases]])*5,0)</f>
        <v>1</v>
      </c>
      <c r="AM2078" s="15">
        <f>ROUNDUP(_xlfn.PERCENTRANK.INC(Table13[Total Spend],Table13[[#This Row],[Total Spend]])*5,0)</f>
        <v>1</v>
      </c>
      <c r="AN2078" s="15" t="str">
        <f>Table13[[#This Row],[Recency Score]]&amp;Table13[[#This Row],[Frequency Score]]&amp;Table13[[#This Row],[Monetary Score]]</f>
        <v>211</v>
      </c>
      <c r="AO2078" s="15" t="str">
        <f>IF(AN2078="555","Champions",
IF(AND(LEFT(AN2078,1)="5", MID(AN2078,2,1)&gt;="3"),"Loyal Customers",
IF(MID(AN2078,2,1)="5","Frequent Buyers",
IF(RIGHT(AN2078,1)="5","Big Spenders",
IF(LEFT(AN2078,1)="4","Potential Loyalists",
IF(LEFT(AN2078,1)="3","Needs Attention",
IF(LEFT(AN2078,1)="2","About to Sleep",
IF(LEFT(AN2078,1)="1","Lost",
IF(LEFT(AN2078,1)&lt;="2","At Risk","Others")))))))))</f>
        <v>About to Sleep</v>
      </c>
    </row>
    <row r="2079" spans="1:41" x14ac:dyDescent="0.3">
      <c r="A2079">
        <v>8916</v>
      </c>
      <c r="B2079">
        <v>1975</v>
      </c>
      <c r="C2079" t="s">
        <v>28</v>
      </c>
      <c r="D2079" t="s">
        <v>29</v>
      </c>
      <c r="E2079">
        <v>36627</v>
      </c>
      <c r="F2079">
        <v>2</v>
      </c>
      <c r="G2079">
        <v>0</v>
      </c>
      <c r="H2079" s="1">
        <v>41478</v>
      </c>
      <c r="I2079">
        <v>78</v>
      </c>
      <c r="J2079">
        <v>9</v>
      </c>
      <c r="K2079">
        <v>1</v>
      </c>
      <c r="L2079">
        <v>5</v>
      </c>
      <c r="M2079">
        <v>0</v>
      </c>
      <c r="N2079">
        <v>0</v>
      </c>
      <c r="O2079">
        <v>1</v>
      </c>
      <c r="P2079">
        <v>1</v>
      </c>
      <c r="Q2079">
        <v>0</v>
      </c>
      <c r="R2079">
        <v>0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 t="s">
        <v>43</v>
      </c>
      <c r="AC2079" s="13">
        <f>SUM(Table13[[#This Row],[MntWines]:[MntGoldProds]])</f>
        <v>16</v>
      </c>
      <c r="AD2079" s="13">
        <f>AVERAGE(Table13[[#This Row],[MntWines]:[MntGoldProds]])</f>
        <v>2.6666666666666665</v>
      </c>
      <c r="AG2079">
        <f>SUM(Table13[[#This Row],[NumDealsPurchases]:[NumStorePurchases]])</f>
        <v>4</v>
      </c>
      <c r="AH2079" s="14">
        <f>44232-Table13[[#This Row],[Dt_Customer]]</f>
        <v>2754</v>
      </c>
      <c r="AJ2079" s="13">
        <f>Table13[[#This Row],[NumDealsPurchases]]/Table13[[#This Row],[Total Number of Purchases]]*100</f>
        <v>25</v>
      </c>
      <c r="AK2079">
        <f>6-ROUNDUP(_xlfn.PERCENTRANK.INC(Table13[Recency],Table13[[#This Row],[Recency]])*5, 0)</f>
        <v>2</v>
      </c>
      <c r="AL2079" s="15">
        <f>ROUNDUP(_xlfn.PERCENTRANK.INC(Table13[Total Number of Purchases],Table13[[#This Row],[Total Number of Purchases]])*5,0)</f>
        <v>1</v>
      </c>
      <c r="AM2079" s="15">
        <f>ROUNDUP(_xlfn.PERCENTRANK.INC(Table13[Total Spend],Table13[[#This Row],[Total Spend]])*5,0)</f>
        <v>1</v>
      </c>
      <c r="AN2079" s="15" t="str">
        <f>Table13[[#This Row],[Recency Score]]&amp;Table13[[#This Row],[Frequency Score]]&amp;Table13[[#This Row],[Monetary Score]]</f>
        <v>211</v>
      </c>
      <c r="AO2079" s="15" t="str">
        <f>IF(AN2079="555","Champions",
IF(AND(LEFT(AN2079,1)="5", MID(AN2079,2,1)&gt;="3"),"Loyal Customers",
IF(MID(AN2079,2,1)="5","Frequent Buyers",
IF(RIGHT(AN2079,1)="5","Big Spenders",
IF(LEFT(AN2079,1)="4","Potential Loyalists",
IF(LEFT(AN2079,1)="3","Needs Attention",
IF(LEFT(AN2079,1)="2","About to Sleep",
IF(LEFT(AN2079,1)="1","Lost",
IF(LEFT(AN2079,1)&lt;="2","At Risk","Others")))))))))</f>
        <v>About to Sleep</v>
      </c>
    </row>
    <row r="2080" spans="1:41" x14ac:dyDescent="0.3">
      <c r="A2080">
        <v>2549</v>
      </c>
      <c r="B2080">
        <v>1983</v>
      </c>
      <c r="C2080" t="s">
        <v>37</v>
      </c>
      <c r="D2080" t="s">
        <v>35</v>
      </c>
      <c r="E2080">
        <v>21840</v>
      </c>
      <c r="F2080">
        <v>1</v>
      </c>
      <c r="G2080">
        <v>0</v>
      </c>
      <c r="H2080" s="1">
        <v>41476</v>
      </c>
      <c r="I2080">
        <v>80</v>
      </c>
      <c r="J2080">
        <v>17</v>
      </c>
      <c r="K2080">
        <v>0</v>
      </c>
      <c r="L2080">
        <v>9</v>
      </c>
      <c r="M2080">
        <v>0</v>
      </c>
      <c r="N2080">
        <v>0</v>
      </c>
      <c r="O2080">
        <v>1</v>
      </c>
      <c r="P2080">
        <v>1</v>
      </c>
      <c r="Q2080">
        <v>1</v>
      </c>
      <c r="R2080">
        <v>0</v>
      </c>
      <c r="S2080">
        <v>3</v>
      </c>
      <c r="T2080">
        <v>9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 t="s">
        <v>30</v>
      </c>
      <c r="AC2080" s="13">
        <f>SUM(Table13[[#This Row],[MntWines]:[MntGoldProds]])</f>
        <v>27</v>
      </c>
      <c r="AD2080" s="13">
        <f>AVERAGE(Table13[[#This Row],[MntWines]:[MntGoldProds]])</f>
        <v>4.5</v>
      </c>
      <c r="AG2080">
        <f>SUM(Table13[[#This Row],[NumDealsPurchases]:[NumStorePurchases]])</f>
        <v>5</v>
      </c>
      <c r="AH2080" s="14">
        <f>44232-Table13[[#This Row],[Dt_Customer]]</f>
        <v>2756</v>
      </c>
      <c r="AJ2080" s="13">
        <f>Table13[[#This Row],[NumDealsPurchases]]/Table13[[#This Row],[Total Number of Purchases]]*100</f>
        <v>20</v>
      </c>
      <c r="AK2080">
        <f>6-ROUNDUP(_xlfn.PERCENTRANK.INC(Table13[Recency],Table13[[#This Row],[Recency]])*5, 0)</f>
        <v>2</v>
      </c>
      <c r="AL2080" s="15">
        <f>ROUNDUP(_xlfn.PERCENTRANK.INC(Table13[Total Number of Purchases],Table13[[#This Row],[Total Number of Purchases]])*5,0)</f>
        <v>1</v>
      </c>
      <c r="AM2080" s="15">
        <f>ROUNDUP(_xlfn.PERCENTRANK.INC(Table13[Total Spend],Table13[[#This Row],[Total Spend]])*5,0)</f>
        <v>1</v>
      </c>
      <c r="AN2080" s="15" t="str">
        <f>Table13[[#This Row],[Recency Score]]&amp;Table13[[#This Row],[Frequency Score]]&amp;Table13[[#This Row],[Monetary Score]]</f>
        <v>211</v>
      </c>
      <c r="AO2080" s="15" t="str">
        <f>IF(AN2080="555","Champions",
IF(AND(LEFT(AN2080,1)="5", MID(AN2080,2,1)&gt;="3"),"Loyal Customers",
IF(MID(AN2080,2,1)="5","Frequent Buyers",
IF(RIGHT(AN2080,1)="5","Big Spenders",
IF(LEFT(AN2080,1)="4","Potential Loyalists",
IF(LEFT(AN2080,1)="3","Needs Attention",
IF(LEFT(AN2080,1)="2","About to Sleep",
IF(LEFT(AN2080,1)="1","Lost",
IF(LEFT(AN2080,1)&lt;="2","At Risk","Others")))))))))</f>
        <v>About to Sleep</v>
      </c>
    </row>
    <row r="2081" spans="1:41" x14ac:dyDescent="0.3">
      <c r="A2081">
        <v>6071</v>
      </c>
      <c r="B2081">
        <v>1989</v>
      </c>
      <c r="C2081" t="s">
        <v>28</v>
      </c>
      <c r="D2081" t="s">
        <v>31</v>
      </c>
      <c r="E2081">
        <v>81217</v>
      </c>
      <c r="F2081">
        <v>0</v>
      </c>
      <c r="G2081">
        <v>0</v>
      </c>
      <c r="H2081" s="1">
        <v>41474</v>
      </c>
      <c r="I2081">
        <v>77</v>
      </c>
      <c r="J2081">
        <v>493</v>
      </c>
      <c r="K2081">
        <v>70</v>
      </c>
      <c r="L2081">
        <v>324</v>
      </c>
      <c r="M2081">
        <v>146</v>
      </c>
      <c r="N2081">
        <v>40</v>
      </c>
      <c r="O2081">
        <v>84</v>
      </c>
      <c r="P2081">
        <v>1</v>
      </c>
      <c r="Q2081">
        <v>3</v>
      </c>
      <c r="R2081">
        <v>7</v>
      </c>
      <c r="S2081">
        <v>11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 t="s">
        <v>30</v>
      </c>
      <c r="AC2081" s="13">
        <f>SUM(Table13[[#This Row],[MntWines]:[MntGoldProds]])</f>
        <v>1157</v>
      </c>
      <c r="AD2081" s="13">
        <f>AVERAGE(Table13[[#This Row],[MntWines]:[MntGoldProds]])</f>
        <v>192.83333333333334</v>
      </c>
      <c r="AG2081">
        <f>SUM(Table13[[#This Row],[NumDealsPurchases]:[NumStorePurchases]])</f>
        <v>22</v>
      </c>
      <c r="AH2081" s="14">
        <f>44232-Table13[[#This Row],[Dt_Customer]]</f>
        <v>2758</v>
      </c>
      <c r="AJ2081" s="13">
        <f>Table13[[#This Row],[NumDealsPurchases]]/Table13[[#This Row],[Total Number of Purchases]]*100</f>
        <v>4.5454545454545459</v>
      </c>
      <c r="AK2081">
        <f>6-ROUNDUP(_xlfn.PERCENTRANK.INC(Table13[Recency],Table13[[#This Row],[Recency]])*5, 0)</f>
        <v>2</v>
      </c>
      <c r="AL2081" s="15">
        <f>ROUNDUP(_xlfn.PERCENTRANK.INC(Table13[Total Number of Purchases],Table13[[#This Row],[Total Number of Purchases]])*5,0)</f>
        <v>4</v>
      </c>
      <c r="AM2081" s="15">
        <f>ROUNDUP(_xlfn.PERCENTRANK.INC(Table13[Total Spend],Table13[[#This Row],[Total Spend]])*5,0)</f>
        <v>4</v>
      </c>
      <c r="AN2081" s="15" t="str">
        <f>Table13[[#This Row],[Recency Score]]&amp;Table13[[#This Row],[Frequency Score]]&amp;Table13[[#This Row],[Monetary Score]]</f>
        <v>244</v>
      </c>
      <c r="AO2081" s="15" t="str">
        <f>IF(AN2081="555","Champions",
IF(AND(LEFT(AN2081,1)="5", MID(AN2081,2,1)&gt;="3"),"Loyal Customers",
IF(MID(AN2081,2,1)="5","Frequent Buyers",
IF(RIGHT(AN2081,1)="5","Big Spenders",
IF(LEFT(AN2081,1)="4","Potential Loyalists",
IF(LEFT(AN2081,1)="3","Needs Attention",
IF(LEFT(AN2081,1)="2","About to Sleep",
IF(LEFT(AN2081,1)="1","Lost",
IF(LEFT(AN2081,1)&lt;="2","At Risk","Others")))))))))</f>
        <v>About to Sleep</v>
      </c>
    </row>
    <row r="2082" spans="1:41" x14ac:dyDescent="0.3">
      <c r="A2082">
        <v>295</v>
      </c>
      <c r="B2082">
        <v>1989</v>
      </c>
      <c r="C2082" t="s">
        <v>28</v>
      </c>
      <c r="D2082" t="s">
        <v>31</v>
      </c>
      <c r="E2082">
        <v>81217</v>
      </c>
      <c r="F2082">
        <v>0</v>
      </c>
      <c r="G2082">
        <v>0</v>
      </c>
      <c r="H2082" s="1">
        <v>41474</v>
      </c>
      <c r="I2082">
        <v>77</v>
      </c>
      <c r="J2082">
        <v>493</v>
      </c>
      <c r="K2082">
        <v>70</v>
      </c>
      <c r="L2082">
        <v>324</v>
      </c>
      <c r="M2082">
        <v>146</v>
      </c>
      <c r="N2082">
        <v>40</v>
      </c>
      <c r="O2082">
        <v>84</v>
      </c>
      <c r="P2082">
        <v>1</v>
      </c>
      <c r="Q2082">
        <v>3</v>
      </c>
      <c r="R2082">
        <v>7</v>
      </c>
      <c r="S2082">
        <v>11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 t="s">
        <v>30</v>
      </c>
      <c r="AC2082" s="13">
        <f>SUM(Table13[[#This Row],[MntWines]:[MntGoldProds]])</f>
        <v>1157</v>
      </c>
      <c r="AD2082" s="13">
        <f>AVERAGE(Table13[[#This Row],[MntWines]:[MntGoldProds]])</f>
        <v>192.83333333333334</v>
      </c>
      <c r="AG2082">
        <f>SUM(Table13[[#This Row],[NumDealsPurchases]:[NumStorePurchases]])</f>
        <v>22</v>
      </c>
      <c r="AH2082" s="14">
        <f>44232-Table13[[#This Row],[Dt_Customer]]</f>
        <v>2758</v>
      </c>
      <c r="AJ2082" s="13">
        <f>Table13[[#This Row],[NumDealsPurchases]]/Table13[[#This Row],[Total Number of Purchases]]*100</f>
        <v>4.5454545454545459</v>
      </c>
      <c r="AK2082">
        <f>6-ROUNDUP(_xlfn.PERCENTRANK.INC(Table13[Recency],Table13[[#This Row],[Recency]])*5, 0)</f>
        <v>2</v>
      </c>
      <c r="AL2082" s="15">
        <f>ROUNDUP(_xlfn.PERCENTRANK.INC(Table13[Total Number of Purchases],Table13[[#This Row],[Total Number of Purchases]])*5,0)</f>
        <v>4</v>
      </c>
      <c r="AM2082" s="15">
        <f>ROUNDUP(_xlfn.PERCENTRANK.INC(Table13[Total Spend],Table13[[#This Row],[Total Spend]])*5,0)</f>
        <v>4</v>
      </c>
      <c r="AN2082" s="15" t="str">
        <f>Table13[[#This Row],[Recency Score]]&amp;Table13[[#This Row],[Frequency Score]]&amp;Table13[[#This Row],[Monetary Score]]</f>
        <v>244</v>
      </c>
      <c r="AO2082" s="15" t="str">
        <f>IF(AN2082="555","Champions",
IF(AND(LEFT(AN2082,1)="5", MID(AN2082,2,1)&gt;="3"),"Loyal Customers",
IF(MID(AN2082,2,1)="5","Frequent Buyers",
IF(RIGHT(AN2082,1)="5","Big Spenders",
IF(LEFT(AN2082,1)="4","Potential Loyalists",
IF(LEFT(AN2082,1)="3","Needs Attention",
IF(LEFT(AN2082,1)="2","About to Sleep",
IF(LEFT(AN2082,1)="1","Lost",
IF(LEFT(AN2082,1)&lt;="2","At Risk","Others")))))))))</f>
        <v>About to Sleep</v>
      </c>
    </row>
    <row r="2083" spans="1:41" x14ac:dyDescent="0.3">
      <c r="A2083">
        <v>5967</v>
      </c>
      <c r="B2083">
        <v>1952</v>
      </c>
      <c r="C2083" t="s">
        <v>28</v>
      </c>
      <c r="D2083" t="s">
        <v>35</v>
      </c>
      <c r="E2083">
        <v>33402</v>
      </c>
      <c r="F2083">
        <v>1</v>
      </c>
      <c r="G2083">
        <v>1</v>
      </c>
      <c r="H2083" s="1">
        <v>41473</v>
      </c>
      <c r="I2083">
        <v>60</v>
      </c>
      <c r="J2083">
        <v>26</v>
      </c>
      <c r="K2083">
        <v>2</v>
      </c>
      <c r="L2083">
        <v>19</v>
      </c>
      <c r="M2083">
        <v>10</v>
      </c>
      <c r="N2083">
        <v>5</v>
      </c>
      <c r="O2083">
        <v>8</v>
      </c>
      <c r="P2083">
        <v>3</v>
      </c>
      <c r="Q2083">
        <v>2</v>
      </c>
      <c r="R2083">
        <v>1</v>
      </c>
      <c r="S2083">
        <v>3</v>
      </c>
      <c r="T2083">
        <v>8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 t="s">
        <v>39</v>
      </c>
      <c r="AC2083" s="13">
        <f>SUM(Table13[[#This Row],[MntWines]:[MntGoldProds]])</f>
        <v>70</v>
      </c>
      <c r="AD2083" s="13">
        <f>AVERAGE(Table13[[#This Row],[MntWines]:[MntGoldProds]])</f>
        <v>11.666666666666666</v>
      </c>
      <c r="AG2083">
        <f>SUM(Table13[[#This Row],[NumDealsPurchases]:[NumStorePurchases]])</f>
        <v>9</v>
      </c>
      <c r="AH2083" s="14">
        <f>44232-Table13[[#This Row],[Dt_Customer]]</f>
        <v>2759</v>
      </c>
      <c r="AJ2083" s="13">
        <f>Table13[[#This Row],[NumDealsPurchases]]/Table13[[#This Row],[Total Number of Purchases]]*100</f>
        <v>33.333333333333329</v>
      </c>
      <c r="AK2083">
        <f>6-ROUNDUP(_xlfn.PERCENTRANK.INC(Table13[Recency],Table13[[#This Row],[Recency]])*5, 0)</f>
        <v>2</v>
      </c>
      <c r="AL2083" s="15">
        <f>ROUNDUP(_xlfn.PERCENTRANK.INC(Table13[Total Number of Purchases],Table13[[#This Row],[Total Number of Purchases]])*5,0)</f>
        <v>2</v>
      </c>
      <c r="AM2083" s="15">
        <f>ROUNDUP(_xlfn.PERCENTRANK.INC(Table13[Total Spend],Table13[[#This Row],[Total Spend]])*5,0)</f>
        <v>2</v>
      </c>
      <c r="AN2083" s="15" t="str">
        <f>Table13[[#This Row],[Recency Score]]&amp;Table13[[#This Row],[Frequency Score]]&amp;Table13[[#This Row],[Monetary Score]]</f>
        <v>222</v>
      </c>
      <c r="AO2083" s="15" t="str">
        <f>IF(AN2083="555","Champions",
IF(AND(LEFT(AN2083,1)="5", MID(AN2083,2,1)&gt;="3"),"Loyal Customers",
IF(MID(AN2083,2,1)="5","Frequent Buyers",
IF(RIGHT(AN2083,1)="5","Big Spenders",
IF(LEFT(AN2083,1)="4","Potential Loyalists",
IF(LEFT(AN2083,1)="3","Needs Attention",
IF(LEFT(AN2083,1)="2","About to Sleep",
IF(LEFT(AN2083,1)="1","Lost",
IF(LEFT(AN2083,1)&lt;="2","At Risk","Others")))))))))</f>
        <v>About to Sleep</v>
      </c>
    </row>
    <row r="2084" spans="1:41" x14ac:dyDescent="0.3">
      <c r="A2084">
        <v>1030</v>
      </c>
      <c r="B2084">
        <v>1965</v>
      </c>
      <c r="C2084" t="s">
        <v>37</v>
      </c>
      <c r="D2084" t="s">
        <v>31</v>
      </c>
      <c r="E2084">
        <v>40637</v>
      </c>
      <c r="F2084">
        <v>1</v>
      </c>
      <c r="G2084">
        <v>1</v>
      </c>
      <c r="H2084" s="1">
        <v>41472</v>
      </c>
      <c r="I2084">
        <v>72</v>
      </c>
      <c r="J2084">
        <v>22</v>
      </c>
      <c r="K2084">
        <v>0</v>
      </c>
      <c r="L2084">
        <v>13</v>
      </c>
      <c r="M2084">
        <v>0</v>
      </c>
      <c r="N2084">
        <v>0</v>
      </c>
      <c r="O2084">
        <v>3</v>
      </c>
      <c r="P2084">
        <v>2</v>
      </c>
      <c r="Q2084">
        <v>1</v>
      </c>
      <c r="R2084">
        <v>0</v>
      </c>
      <c r="S2084">
        <v>3</v>
      </c>
      <c r="T2084">
        <v>7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 t="s">
        <v>43</v>
      </c>
      <c r="AC2084" s="13">
        <f>SUM(Table13[[#This Row],[MntWines]:[MntGoldProds]])</f>
        <v>38</v>
      </c>
      <c r="AD2084" s="13">
        <f>AVERAGE(Table13[[#This Row],[MntWines]:[MntGoldProds]])</f>
        <v>6.333333333333333</v>
      </c>
      <c r="AG2084">
        <f>SUM(Table13[[#This Row],[NumDealsPurchases]:[NumStorePurchases]])</f>
        <v>6</v>
      </c>
      <c r="AH2084" s="14">
        <f>44232-Table13[[#This Row],[Dt_Customer]]</f>
        <v>2760</v>
      </c>
      <c r="AJ2084" s="13">
        <f>Table13[[#This Row],[NumDealsPurchases]]/Table13[[#This Row],[Total Number of Purchases]]*100</f>
        <v>33.333333333333329</v>
      </c>
      <c r="AK2084">
        <f>6-ROUNDUP(_xlfn.PERCENTRANK.INC(Table13[Recency],Table13[[#This Row],[Recency]])*5, 0)</f>
        <v>2</v>
      </c>
      <c r="AL2084" s="15">
        <f>ROUNDUP(_xlfn.PERCENTRANK.INC(Table13[Total Number of Purchases],Table13[[#This Row],[Total Number of Purchases]])*5,0)</f>
        <v>1</v>
      </c>
      <c r="AM2084" s="15">
        <f>ROUNDUP(_xlfn.PERCENTRANK.INC(Table13[Total Spend],Table13[[#This Row],[Total Spend]])*5,0)</f>
        <v>1</v>
      </c>
      <c r="AN2084" s="15" t="str">
        <f>Table13[[#This Row],[Recency Score]]&amp;Table13[[#This Row],[Frequency Score]]&amp;Table13[[#This Row],[Monetary Score]]</f>
        <v>211</v>
      </c>
      <c r="AO2084" s="15" t="str">
        <f>IF(AN2084="555","Champions",
IF(AND(LEFT(AN2084,1)="5", MID(AN2084,2,1)&gt;="3"),"Loyal Customers",
IF(MID(AN2084,2,1)="5","Frequent Buyers",
IF(RIGHT(AN2084,1)="5","Big Spenders",
IF(LEFT(AN2084,1)="4","Potential Loyalists",
IF(LEFT(AN2084,1)="3","Needs Attention",
IF(LEFT(AN2084,1)="2","About to Sleep",
IF(LEFT(AN2084,1)="1","Lost",
IF(LEFT(AN2084,1)&lt;="2","At Risk","Others")))))))))</f>
        <v>About to Sleep</v>
      </c>
    </row>
    <row r="2085" spans="1:41" x14ac:dyDescent="0.3">
      <c r="A2085">
        <v>6445</v>
      </c>
      <c r="B2085">
        <v>1967</v>
      </c>
      <c r="C2085" t="s">
        <v>28</v>
      </c>
      <c r="D2085" t="s">
        <v>35</v>
      </c>
      <c r="E2085">
        <v>66825</v>
      </c>
      <c r="F2085">
        <v>0</v>
      </c>
      <c r="G2085">
        <v>0</v>
      </c>
      <c r="H2085" s="1">
        <v>41469</v>
      </c>
      <c r="I2085">
        <v>73</v>
      </c>
      <c r="J2085">
        <v>243</v>
      </c>
      <c r="K2085">
        <v>101</v>
      </c>
      <c r="L2085">
        <v>405</v>
      </c>
      <c r="M2085">
        <v>29</v>
      </c>
      <c r="N2085">
        <v>40</v>
      </c>
      <c r="O2085">
        <v>40</v>
      </c>
      <c r="P2085">
        <v>1</v>
      </c>
      <c r="Q2085">
        <v>4</v>
      </c>
      <c r="R2085">
        <v>5</v>
      </c>
      <c r="S2085">
        <v>6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 t="s">
        <v>43</v>
      </c>
      <c r="AC2085" s="13">
        <f>SUM(Table13[[#This Row],[MntWines]:[MntGoldProds]])</f>
        <v>858</v>
      </c>
      <c r="AD2085" s="13">
        <f>AVERAGE(Table13[[#This Row],[MntWines]:[MntGoldProds]])</f>
        <v>143</v>
      </c>
      <c r="AG2085">
        <f>SUM(Table13[[#This Row],[NumDealsPurchases]:[NumStorePurchases]])</f>
        <v>16</v>
      </c>
      <c r="AH2085" s="14">
        <f>44232-Table13[[#This Row],[Dt_Customer]]</f>
        <v>2763</v>
      </c>
      <c r="AJ2085" s="13">
        <f>Table13[[#This Row],[NumDealsPurchases]]/Table13[[#This Row],[Total Number of Purchases]]*100</f>
        <v>6.25</v>
      </c>
      <c r="AK2085">
        <f>6-ROUNDUP(_xlfn.PERCENTRANK.INC(Table13[Recency],Table13[[#This Row],[Recency]])*5, 0)</f>
        <v>2</v>
      </c>
      <c r="AL2085" s="15">
        <f>ROUNDUP(_xlfn.PERCENTRANK.INC(Table13[Total Number of Purchases],Table13[[#This Row],[Total Number of Purchases]])*5,0)</f>
        <v>3</v>
      </c>
      <c r="AM2085" s="15">
        <f>ROUNDUP(_xlfn.PERCENTRANK.INC(Table13[Total Spend],Table13[[#This Row],[Total Spend]])*5,0)</f>
        <v>4</v>
      </c>
      <c r="AN2085" s="15" t="str">
        <f>Table13[[#This Row],[Recency Score]]&amp;Table13[[#This Row],[Frequency Score]]&amp;Table13[[#This Row],[Monetary Score]]</f>
        <v>234</v>
      </c>
      <c r="AO2085" s="15" t="str">
        <f>IF(AN2085="555","Champions",
IF(AND(LEFT(AN2085,1)="5", MID(AN2085,2,1)&gt;="3"),"Loyal Customers",
IF(MID(AN2085,2,1)="5","Frequent Buyers",
IF(RIGHT(AN2085,1)="5","Big Spenders",
IF(LEFT(AN2085,1)="4","Potential Loyalists",
IF(LEFT(AN2085,1)="3","Needs Attention",
IF(LEFT(AN2085,1)="2","About to Sleep",
IF(LEFT(AN2085,1)="1","Lost",
IF(LEFT(AN2085,1)&lt;="2","At Risk","Others")))))))))</f>
        <v>About to Sleep</v>
      </c>
    </row>
    <row r="2086" spans="1:41" x14ac:dyDescent="0.3">
      <c r="A2086">
        <v>9905</v>
      </c>
      <c r="B2086">
        <v>1952</v>
      </c>
      <c r="C2086" t="s">
        <v>28</v>
      </c>
      <c r="D2086" t="s">
        <v>35</v>
      </c>
      <c r="E2086">
        <v>34074</v>
      </c>
      <c r="F2086">
        <v>1</v>
      </c>
      <c r="G2086">
        <v>1</v>
      </c>
      <c r="H2086" s="1">
        <v>41468</v>
      </c>
      <c r="I2086">
        <v>69</v>
      </c>
      <c r="J2086">
        <v>135</v>
      </c>
      <c r="K2086">
        <v>1</v>
      </c>
      <c r="L2086">
        <v>41</v>
      </c>
      <c r="M2086">
        <v>10</v>
      </c>
      <c r="N2086">
        <v>1</v>
      </c>
      <c r="O2086">
        <v>67</v>
      </c>
      <c r="P2086">
        <v>5</v>
      </c>
      <c r="Q2086">
        <v>3</v>
      </c>
      <c r="R2086">
        <v>3</v>
      </c>
      <c r="S2086">
        <v>3</v>
      </c>
      <c r="T2086">
        <v>6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0</v>
      </c>
      <c r="AB2086" t="s">
        <v>30</v>
      </c>
      <c r="AC2086" s="13">
        <f>SUM(Table13[[#This Row],[MntWines]:[MntGoldProds]])</f>
        <v>255</v>
      </c>
      <c r="AD2086" s="13">
        <f>AVERAGE(Table13[[#This Row],[MntWines]:[MntGoldProds]])</f>
        <v>42.5</v>
      </c>
      <c r="AG2086">
        <f>SUM(Table13[[#This Row],[NumDealsPurchases]:[NumStorePurchases]])</f>
        <v>14</v>
      </c>
      <c r="AH2086" s="14">
        <f>44232-Table13[[#This Row],[Dt_Customer]]</f>
        <v>2764</v>
      </c>
      <c r="AJ2086" s="13">
        <f>Table13[[#This Row],[NumDealsPurchases]]/Table13[[#This Row],[Total Number of Purchases]]*100</f>
        <v>35.714285714285715</v>
      </c>
      <c r="AK2086">
        <f>6-ROUNDUP(_xlfn.PERCENTRANK.INC(Table13[Recency],Table13[[#This Row],[Recency]])*5, 0)</f>
        <v>2</v>
      </c>
      <c r="AL2086" s="15">
        <f>ROUNDUP(_xlfn.PERCENTRANK.INC(Table13[Total Number of Purchases],Table13[[#This Row],[Total Number of Purchases]])*5,0)</f>
        <v>3</v>
      </c>
      <c r="AM2086" s="15">
        <f>ROUNDUP(_xlfn.PERCENTRANK.INC(Table13[Total Spend],Table13[[#This Row],[Total Spend]])*5,0)</f>
        <v>3</v>
      </c>
      <c r="AN2086" s="15" t="str">
        <f>Table13[[#This Row],[Recency Score]]&amp;Table13[[#This Row],[Frequency Score]]&amp;Table13[[#This Row],[Monetary Score]]</f>
        <v>233</v>
      </c>
      <c r="AO2086" s="15" t="str">
        <f>IF(AN2086="555","Champions",
IF(AND(LEFT(AN2086,1)="5", MID(AN2086,2,1)&gt;="3"),"Loyal Customers",
IF(MID(AN2086,2,1)="5","Frequent Buyers",
IF(RIGHT(AN2086,1)="5","Big Spenders",
IF(LEFT(AN2086,1)="4","Potential Loyalists",
IF(LEFT(AN2086,1)="3","Needs Attention",
IF(LEFT(AN2086,1)="2","About to Sleep",
IF(LEFT(AN2086,1)="1","Lost",
IF(LEFT(AN2086,1)&lt;="2","At Risk","Others")))))))))</f>
        <v>About to Sleep</v>
      </c>
    </row>
    <row r="2087" spans="1:41" x14ac:dyDescent="0.3">
      <c r="A2087">
        <v>10364</v>
      </c>
      <c r="B2087">
        <v>1959</v>
      </c>
      <c r="C2087" t="s">
        <v>28</v>
      </c>
      <c r="D2087" t="s">
        <v>29</v>
      </c>
      <c r="E2087">
        <v>23295</v>
      </c>
      <c r="F2087">
        <v>0</v>
      </c>
      <c r="G2087">
        <v>0</v>
      </c>
      <c r="H2087" s="1">
        <v>41468</v>
      </c>
      <c r="I2087">
        <v>72</v>
      </c>
      <c r="J2087">
        <v>0</v>
      </c>
      <c r="K2087">
        <v>0</v>
      </c>
      <c r="L2087">
        <v>1</v>
      </c>
      <c r="M2087">
        <v>2</v>
      </c>
      <c r="N2087">
        <v>12</v>
      </c>
      <c r="O2087">
        <v>5</v>
      </c>
      <c r="P2087">
        <v>1</v>
      </c>
      <c r="Q2087">
        <v>1</v>
      </c>
      <c r="R2087">
        <v>0</v>
      </c>
      <c r="S2087">
        <v>2</v>
      </c>
      <c r="T2087">
        <v>8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 t="s">
        <v>30</v>
      </c>
      <c r="AC2087" s="13">
        <f>SUM(Table13[[#This Row],[MntWines]:[MntGoldProds]])</f>
        <v>20</v>
      </c>
      <c r="AD2087" s="13">
        <f>AVERAGE(Table13[[#This Row],[MntWines]:[MntGoldProds]])</f>
        <v>3.3333333333333335</v>
      </c>
      <c r="AG2087">
        <f>SUM(Table13[[#This Row],[NumDealsPurchases]:[NumStorePurchases]])</f>
        <v>4</v>
      </c>
      <c r="AH2087" s="14">
        <f>44232-Table13[[#This Row],[Dt_Customer]]</f>
        <v>2764</v>
      </c>
      <c r="AJ2087" s="13">
        <f>Table13[[#This Row],[NumDealsPurchases]]/Table13[[#This Row],[Total Number of Purchases]]*100</f>
        <v>25</v>
      </c>
      <c r="AK2087">
        <f>6-ROUNDUP(_xlfn.PERCENTRANK.INC(Table13[Recency],Table13[[#This Row],[Recency]])*5, 0)</f>
        <v>2</v>
      </c>
      <c r="AL2087" s="15">
        <f>ROUNDUP(_xlfn.PERCENTRANK.INC(Table13[Total Number of Purchases],Table13[[#This Row],[Total Number of Purchases]])*5,0)</f>
        <v>1</v>
      </c>
      <c r="AM2087" s="15">
        <f>ROUNDUP(_xlfn.PERCENTRANK.INC(Table13[Total Spend],Table13[[#This Row],[Total Spend]])*5,0)</f>
        <v>1</v>
      </c>
      <c r="AN2087" s="15" t="str">
        <f>Table13[[#This Row],[Recency Score]]&amp;Table13[[#This Row],[Frequency Score]]&amp;Table13[[#This Row],[Monetary Score]]</f>
        <v>211</v>
      </c>
      <c r="AO2087" s="15" t="str">
        <f>IF(AN2087="555","Champions",
IF(AND(LEFT(AN2087,1)="5", MID(AN2087,2,1)&gt;="3"),"Loyal Customers",
IF(MID(AN2087,2,1)="5","Frequent Buyers",
IF(RIGHT(AN2087,1)="5","Big Spenders",
IF(LEFT(AN2087,1)="4","Potential Loyalists",
IF(LEFT(AN2087,1)="3","Needs Attention",
IF(LEFT(AN2087,1)="2","About to Sleep",
IF(LEFT(AN2087,1)="1","Lost",
IF(LEFT(AN2087,1)&lt;="2","At Risk","Others")))))))))</f>
        <v>About to Sleep</v>
      </c>
    </row>
    <row r="2088" spans="1:41" x14ac:dyDescent="0.3">
      <c r="A2088">
        <v>6460</v>
      </c>
      <c r="B2088">
        <v>1982</v>
      </c>
      <c r="C2088" t="s">
        <v>28</v>
      </c>
      <c r="D2088" t="s">
        <v>33</v>
      </c>
      <c r="E2088">
        <v>28718</v>
      </c>
      <c r="F2088">
        <v>1</v>
      </c>
      <c r="G2088">
        <v>0</v>
      </c>
      <c r="H2088" s="1">
        <v>41468</v>
      </c>
      <c r="I2088">
        <v>78</v>
      </c>
      <c r="J2088">
        <v>12</v>
      </c>
      <c r="K2088">
        <v>4</v>
      </c>
      <c r="L2088">
        <v>6</v>
      </c>
      <c r="M2088">
        <v>11</v>
      </c>
      <c r="N2088">
        <v>8</v>
      </c>
      <c r="O2088">
        <v>16</v>
      </c>
      <c r="P2088">
        <v>2</v>
      </c>
      <c r="Q2088">
        <v>2</v>
      </c>
      <c r="R2088">
        <v>0</v>
      </c>
      <c r="S2088">
        <v>3</v>
      </c>
      <c r="T2088">
        <v>8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 t="s">
        <v>40</v>
      </c>
      <c r="AC2088" s="13">
        <f>SUM(Table13[[#This Row],[MntWines]:[MntGoldProds]])</f>
        <v>57</v>
      </c>
      <c r="AD2088" s="13">
        <f>AVERAGE(Table13[[#This Row],[MntWines]:[MntGoldProds]])</f>
        <v>9.5</v>
      </c>
      <c r="AG2088">
        <f>SUM(Table13[[#This Row],[NumDealsPurchases]:[NumStorePurchases]])</f>
        <v>7</v>
      </c>
      <c r="AH2088" s="14">
        <f>44232-Table13[[#This Row],[Dt_Customer]]</f>
        <v>2764</v>
      </c>
      <c r="AJ2088" s="13">
        <f>Table13[[#This Row],[NumDealsPurchases]]/Table13[[#This Row],[Total Number of Purchases]]*100</f>
        <v>28.571428571428569</v>
      </c>
      <c r="AK2088">
        <f>6-ROUNDUP(_xlfn.PERCENTRANK.INC(Table13[Recency],Table13[[#This Row],[Recency]])*5, 0)</f>
        <v>2</v>
      </c>
      <c r="AL2088" s="15">
        <f>ROUNDUP(_xlfn.PERCENTRANK.INC(Table13[Total Number of Purchases],Table13[[#This Row],[Total Number of Purchases]])*5,0)</f>
        <v>1</v>
      </c>
      <c r="AM2088" s="15">
        <f>ROUNDUP(_xlfn.PERCENTRANK.INC(Table13[Total Spend],Table13[[#This Row],[Total Spend]])*5,0)</f>
        <v>2</v>
      </c>
      <c r="AN2088" s="15" t="str">
        <f>Table13[[#This Row],[Recency Score]]&amp;Table13[[#This Row],[Frequency Score]]&amp;Table13[[#This Row],[Monetary Score]]</f>
        <v>212</v>
      </c>
      <c r="AO2088" s="15" t="str">
        <f>IF(AN2088="555","Champions",
IF(AND(LEFT(AN2088,1)="5", MID(AN2088,2,1)&gt;="3"),"Loyal Customers",
IF(MID(AN2088,2,1)="5","Frequent Buyers",
IF(RIGHT(AN2088,1)="5","Big Spenders",
IF(LEFT(AN2088,1)="4","Potential Loyalists",
IF(LEFT(AN2088,1)="3","Needs Attention",
IF(LEFT(AN2088,1)="2","About to Sleep",
IF(LEFT(AN2088,1)="1","Lost",
IF(LEFT(AN2088,1)&lt;="2","At Risk","Others")))))))))</f>
        <v>About to Sleep</v>
      </c>
    </row>
    <row r="2089" spans="1:41" x14ac:dyDescent="0.3">
      <c r="A2089">
        <v>9974</v>
      </c>
      <c r="B2089">
        <v>1974</v>
      </c>
      <c r="C2089" t="s">
        <v>28</v>
      </c>
      <c r="D2089" t="s">
        <v>33</v>
      </c>
      <c r="E2089">
        <v>30631</v>
      </c>
      <c r="F2089">
        <v>1</v>
      </c>
      <c r="G2089">
        <v>0</v>
      </c>
      <c r="H2089" s="1">
        <v>41467</v>
      </c>
      <c r="I2089">
        <v>75</v>
      </c>
      <c r="J2089">
        <v>15</v>
      </c>
      <c r="K2089">
        <v>6</v>
      </c>
      <c r="L2089">
        <v>20</v>
      </c>
      <c r="M2089">
        <v>4</v>
      </c>
      <c r="N2089">
        <v>5</v>
      </c>
      <c r="O2089">
        <v>20</v>
      </c>
      <c r="P2089">
        <v>1</v>
      </c>
      <c r="Q2089">
        <v>3</v>
      </c>
      <c r="R2089">
        <v>1</v>
      </c>
      <c r="S2089">
        <v>2</v>
      </c>
      <c r="T2089">
        <v>7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 t="s">
        <v>43</v>
      </c>
      <c r="AC2089" s="13">
        <f>SUM(Table13[[#This Row],[MntWines]:[MntGoldProds]])</f>
        <v>70</v>
      </c>
      <c r="AD2089" s="13">
        <f>AVERAGE(Table13[[#This Row],[MntWines]:[MntGoldProds]])</f>
        <v>11.666666666666666</v>
      </c>
      <c r="AG2089">
        <f>SUM(Table13[[#This Row],[NumDealsPurchases]:[NumStorePurchases]])</f>
        <v>7</v>
      </c>
      <c r="AH2089" s="14">
        <f>44232-Table13[[#This Row],[Dt_Customer]]</f>
        <v>2765</v>
      </c>
      <c r="AJ2089" s="13">
        <f>Table13[[#This Row],[NumDealsPurchases]]/Table13[[#This Row],[Total Number of Purchases]]*100</f>
        <v>14.285714285714285</v>
      </c>
      <c r="AK2089">
        <f>6-ROUNDUP(_xlfn.PERCENTRANK.INC(Table13[Recency],Table13[[#This Row],[Recency]])*5, 0)</f>
        <v>2</v>
      </c>
      <c r="AL2089" s="15">
        <f>ROUNDUP(_xlfn.PERCENTRANK.INC(Table13[Total Number of Purchases],Table13[[#This Row],[Total Number of Purchases]])*5,0)</f>
        <v>1</v>
      </c>
      <c r="AM2089" s="15">
        <f>ROUNDUP(_xlfn.PERCENTRANK.INC(Table13[Total Spend],Table13[[#This Row],[Total Spend]])*5,0)</f>
        <v>2</v>
      </c>
      <c r="AN2089" s="15" t="str">
        <f>Table13[[#This Row],[Recency Score]]&amp;Table13[[#This Row],[Frequency Score]]&amp;Table13[[#This Row],[Monetary Score]]</f>
        <v>212</v>
      </c>
      <c r="AO2089" s="15" t="str">
        <f>IF(AN2089="555","Champions",
IF(AND(LEFT(AN2089,1)="5", MID(AN2089,2,1)&gt;="3"),"Loyal Customers",
IF(MID(AN2089,2,1)="5","Frequent Buyers",
IF(RIGHT(AN2089,1)="5","Big Spenders",
IF(LEFT(AN2089,1)="4","Potential Loyalists",
IF(LEFT(AN2089,1)="3","Needs Attention",
IF(LEFT(AN2089,1)="2","About to Sleep",
IF(LEFT(AN2089,1)="1","Lost",
IF(LEFT(AN2089,1)&lt;="2","At Risk","Others")))))))))</f>
        <v>About to Sleep</v>
      </c>
    </row>
    <row r="2090" spans="1:41" x14ac:dyDescent="0.3">
      <c r="A2090">
        <v>9579</v>
      </c>
      <c r="B2090">
        <v>1959</v>
      </c>
      <c r="C2090" t="s">
        <v>37</v>
      </c>
      <c r="D2090" t="s">
        <v>33</v>
      </c>
      <c r="E2090">
        <v>33762</v>
      </c>
      <c r="F2090">
        <v>2</v>
      </c>
      <c r="G2090">
        <v>1</v>
      </c>
      <c r="H2090" s="1">
        <v>41462</v>
      </c>
      <c r="I2090">
        <v>61</v>
      </c>
      <c r="J2090">
        <v>53</v>
      </c>
      <c r="K2090">
        <v>1</v>
      </c>
      <c r="L2090">
        <v>34</v>
      </c>
      <c r="M2090">
        <v>2</v>
      </c>
      <c r="N2090">
        <v>0</v>
      </c>
      <c r="O2090">
        <v>16</v>
      </c>
      <c r="P2090">
        <v>3</v>
      </c>
      <c r="Q2090">
        <v>2</v>
      </c>
      <c r="R2090">
        <v>2</v>
      </c>
      <c r="S2090">
        <v>2</v>
      </c>
      <c r="T2090">
        <v>8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 t="s">
        <v>32</v>
      </c>
      <c r="AC2090" s="13">
        <f>SUM(Table13[[#This Row],[MntWines]:[MntGoldProds]])</f>
        <v>106</v>
      </c>
      <c r="AD2090" s="13">
        <f>AVERAGE(Table13[[#This Row],[MntWines]:[MntGoldProds]])</f>
        <v>17.666666666666668</v>
      </c>
      <c r="AG2090">
        <f>SUM(Table13[[#This Row],[NumDealsPurchases]:[NumStorePurchases]])</f>
        <v>9</v>
      </c>
      <c r="AH2090" s="14">
        <f>44232-Table13[[#This Row],[Dt_Customer]]</f>
        <v>2770</v>
      </c>
      <c r="AJ2090" s="13">
        <f>Table13[[#This Row],[NumDealsPurchases]]/Table13[[#This Row],[Total Number of Purchases]]*100</f>
        <v>33.333333333333329</v>
      </c>
      <c r="AK2090">
        <f>6-ROUNDUP(_xlfn.PERCENTRANK.INC(Table13[Recency],Table13[[#This Row],[Recency]])*5, 0)</f>
        <v>2</v>
      </c>
      <c r="AL2090" s="15">
        <f>ROUNDUP(_xlfn.PERCENTRANK.INC(Table13[Total Number of Purchases],Table13[[#This Row],[Total Number of Purchases]])*5,0)</f>
        <v>2</v>
      </c>
      <c r="AM2090" s="15">
        <f>ROUNDUP(_xlfn.PERCENTRANK.INC(Table13[Total Spend],Table13[[#This Row],[Total Spend]])*5,0)</f>
        <v>2</v>
      </c>
      <c r="AN2090" s="15" t="str">
        <f>Table13[[#This Row],[Recency Score]]&amp;Table13[[#This Row],[Frequency Score]]&amp;Table13[[#This Row],[Monetary Score]]</f>
        <v>222</v>
      </c>
      <c r="AO2090" s="15" t="str">
        <f>IF(AN2090="555","Champions",
IF(AND(LEFT(AN2090,1)="5", MID(AN2090,2,1)&gt;="3"),"Loyal Customers",
IF(MID(AN2090,2,1)="5","Frequent Buyers",
IF(RIGHT(AN2090,1)="5","Big Spenders",
IF(LEFT(AN2090,1)="4","Potential Loyalists",
IF(LEFT(AN2090,1)="3","Needs Attention",
IF(LEFT(AN2090,1)="2","About to Sleep",
IF(LEFT(AN2090,1)="1","Lost",
IF(LEFT(AN2090,1)&lt;="2","At Risk","Others")))))))))</f>
        <v>About to Sleep</v>
      </c>
    </row>
    <row r="2091" spans="1:41" x14ac:dyDescent="0.3">
      <c r="A2091">
        <v>7514</v>
      </c>
      <c r="B2091">
        <v>1956</v>
      </c>
      <c r="C2091" t="s">
        <v>38</v>
      </c>
      <c r="D2091" t="s">
        <v>35</v>
      </c>
      <c r="E2091">
        <v>54342</v>
      </c>
      <c r="F2091">
        <v>1</v>
      </c>
      <c r="G2091">
        <v>1</v>
      </c>
      <c r="H2091" s="1">
        <v>41458</v>
      </c>
      <c r="I2091">
        <v>74</v>
      </c>
      <c r="J2091">
        <v>84</v>
      </c>
      <c r="K2091">
        <v>10</v>
      </c>
      <c r="L2091">
        <v>34</v>
      </c>
      <c r="M2091">
        <v>11</v>
      </c>
      <c r="N2091">
        <v>10</v>
      </c>
      <c r="O2091">
        <v>28</v>
      </c>
      <c r="P2091">
        <v>4</v>
      </c>
      <c r="Q2091">
        <v>3</v>
      </c>
      <c r="R2091">
        <v>1</v>
      </c>
      <c r="S2091">
        <v>4</v>
      </c>
      <c r="T2091">
        <v>6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 t="s">
        <v>36</v>
      </c>
      <c r="AC2091" s="13">
        <f>SUM(Table13[[#This Row],[MntWines]:[MntGoldProds]])</f>
        <v>177</v>
      </c>
      <c r="AD2091" s="13">
        <f>AVERAGE(Table13[[#This Row],[MntWines]:[MntGoldProds]])</f>
        <v>29.5</v>
      </c>
      <c r="AG2091">
        <f>SUM(Table13[[#This Row],[NumDealsPurchases]:[NumStorePurchases]])</f>
        <v>12</v>
      </c>
      <c r="AH2091" s="14">
        <f>44232-Table13[[#This Row],[Dt_Customer]]</f>
        <v>2774</v>
      </c>
      <c r="AJ2091" s="13">
        <f>Table13[[#This Row],[NumDealsPurchases]]/Table13[[#This Row],[Total Number of Purchases]]*100</f>
        <v>33.333333333333329</v>
      </c>
      <c r="AK2091">
        <f>6-ROUNDUP(_xlfn.PERCENTRANK.INC(Table13[Recency],Table13[[#This Row],[Recency]])*5, 0)</f>
        <v>2</v>
      </c>
      <c r="AL2091" s="15">
        <f>ROUNDUP(_xlfn.PERCENTRANK.INC(Table13[Total Number of Purchases],Table13[[#This Row],[Total Number of Purchases]])*5,0)</f>
        <v>3</v>
      </c>
      <c r="AM2091" s="15">
        <f>ROUNDUP(_xlfn.PERCENTRANK.INC(Table13[Total Spend],Table13[[#This Row],[Total Spend]])*5,0)</f>
        <v>2</v>
      </c>
      <c r="AN2091" s="15" t="str">
        <f>Table13[[#This Row],[Recency Score]]&amp;Table13[[#This Row],[Frequency Score]]&amp;Table13[[#This Row],[Monetary Score]]</f>
        <v>232</v>
      </c>
      <c r="AO2091" s="15" t="str">
        <f>IF(AN2091="555","Champions",
IF(AND(LEFT(AN2091,1)="5", MID(AN2091,2,1)&gt;="3"),"Loyal Customers",
IF(MID(AN2091,2,1)="5","Frequent Buyers",
IF(RIGHT(AN2091,1)="5","Big Spenders",
IF(LEFT(AN2091,1)="4","Potential Loyalists",
IF(LEFT(AN2091,1)="3","Needs Attention",
IF(LEFT(AN2091,1)="2","About to Sleep",
IF(LEFT(AN2091,1)="1","Lost",
IF(LEFT(AN2091,1)&lt;="2","At Risk","Others")))))))))</f>
        <v>About to Sleep</v>
      </c>
    </row>
    <row r="2092" spans="1:41" x14ac:dyDescent="0.3">
      <c r="A2092">
        <v>10203</v>
      </c>
      <c r="B2092">
        <v>1990</v>
      </c>
      <c r="C2092" t="s">
        <v>28</v>
      </c>
      <c r="D2092" t="s">
        <v>31</v>
      </c>
      <c r="E2092">
        <v>26095</v>
      </c>
      <c r="F2092">
        <v>1</v>
      </c>
      <c r="G2092">
        <v>0</v>
      </c>
      <c r="H2092" s="1">
        <v>41455</v>
      </c>
      <c r="I2092">
        <v>77</v>
      </c>
      <c r="J2092">
        <v>11</v>
      </c>
      <c r="K2092">
        <v>7</v>
      </c>
      <c r="L2092">
        <v>9</v>
      </c>
      <c r="M2092">
        <v>3</v>
      </c>
      <c r="N2092">
        <v>1</v>
      </c>
      <c r="O2092">
        <v>11</v>
      </c>
      <c r="P2092">
        <v>1</v>
      </c>
      <c r="Q2092">
        <v>1</v>
      </c>
      <c r="R2092">
        <v>0</v>
      </c>
      <c r="S2092">
        <v>3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 t="s">
        <v>30</v>
      </c>
      <c r="AC2092" s="13">
        <f>SUM(Table13[[#This Row],[MntWines]:[MntGoldProds]])</f>
        <v>42</v>
      </c>
      <c r="AD2092" s="13">
        <f>AVERAGE(Table13[[#This Row],[MntWines]:[MntGoldProds]])</f>
        <v>7</v>
      </c>
      <c r="AG2092">
        <f>SUM(Table13[[#This Row],[NumDealsPurchases]:[NumStorePurchases]])</f>
        <v>5</v>
      </c>
      <c r="AH2092" s="14">
        <f>44232-Table13[[#This Row],[Dt_Customer]]</f>
        <v>2777</v>
      </c>
      <c r="AJ2092" s="13">
        <f>Table13[[#This Row],[NumDealsPurchases]]/Table13[[#This Row],[Total Number of Purchases]]*100</f>
        <v>20</v>
      </c>
      <c r="AK2092">
        <f>6-ROUNDUP(_xlfn.PERCENTRANK.INC(Table13[Recency],Table13[[#This Row],[Recency]])*5, 0)</f>
        <v>2</v>
      </c>
      <c r="AL2092" s="15">
        <f>ROUNDUP(_xlfn.PERCENTRANK.INC(Table13[Total Number of Purchases],Table13[[#This Row],[Total Number of Purchases]])*5,0)</f>
        <v>1</v>
      </c>
      <c r="AM2092" s="15">
        <f>ROUNDUP(_xlfn.PERCENTRANK.INC(Table13[Total Spend],Table13[[#This Row],[Total Spend]])*5,0)</f>
        <v>1</v>
      </c>
      <c r="AN2092" s="15" t="str">
        <f>Table13[[#This Row],[Recency Score]]&amp;Table13[[#This Row],[Frequency Score]]&amp;Table13[[#This Row],[Monetary Score]]</f>
        <v>211</v>
      </c>
      <c r="AO2092" s="15" t="str">
        <f>IF(AN2092="555","Champions",
IF(AND(LEFT(AN2092,1)="5", MID(AN2092,2,1)&gt;="3"),"Loyal Customers",
IF(MID(AN2092,2,1)="5","Frequent Buyers",
IF(RIGHT(AN2092,1)="5","Big Spenders",
IF(LEFT(AN2092,1)="4","Potential Loyalists",
IF(LEFT(AN2092,1)="3","Needs Attention",
IF(LEFT(AN2092,1)="2","About to Sleep",
IF(LEFT(AN2092,1)="1","Lost",
IF(LEFT(AN2092,1)&lt;="2","At Risk","Others")))))))))</f>
        <v>About to Sleep</v>
      </c>
    </row>
    <row r="2093" spans="1:41" x14ac:dyDescent="0.3">
      <c r="A2093">
        <v>5272</v>
      </c>
      <c r="B2093">
        <v>1965</v>
      </c>
      <c r="C2093" t="s">
        <v>41</v>
      </c>
      <c r="D2093" t="s">
        <v>33</v>
      </c>
      <c r="E2093">
        <v>53843</v>
      </c>
      <c r="F2093">
        <v>0</v>
      </c>
      <c r="G2093">
        <v>1</v>
      </c>
      <c r="H2093" s="1">
        <v>41452</v>
      </c>
      <c r="I2093">
        <v>64</v>
      </c>
      <c r="J2093">
        <v>378</v>
      </c>
      <c r="K2093">
        <v>0</v>
      </c>
      <c r="L2093">
        <v>88</v>
      </c>
      <c r="M2093">
        <v>19</v>
      </c>
      <c r="N2093">
        <v>4</v>
      </c>
      <c r="O2093">
        <v>73</v>
      </c>
      <c r="P2093">
        <v>4</v>
      </c>
      <c r="Q2093">
        <v>8</v>
      </c>
      <c r="R2093">
        <v>5</v>
      </c>
      <c r="S2093">
        <v>3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 t="s">
        <v>43</v>
      </c>
      <c r="AC2093" s="13">
        <f>SUM(Table13[[#This Row],[MntWines]:[MntGoldProds]])</f>
        <v>562</v>
      </c>
      <c r="AD2093" s="13">
        <f>AVERAGE(Table13[[#This Row],[MntWines]:[MntGoldProds]])</f>
        <v>93.666666666666671</v>
      </c>
      <c r="AG2093">
        <f>SUM(Table13[[#This Row],[NumDealsPurchases]:[NumStorePurchases]])</f>
        <v>20</v>
      </c>
      <c r="AH2093" s="14">
        <f>44232-Table13[[#This Row],[Dt_Customer]]</f>
        <v>2780</v>
      </c>
      <c r="AJ2093" s="13">
        <f>Table13[[#This Row],[NumDealsPurchases]]/Table13[[#This Row],[Total Number of Purchases]]*100</f>
        <v>20</v>
      </c>
      <c r="AK2093">
        <f>6-ROUNDUP(_xlfn.PERCENTRANK.INC(Table13[Recency],Table13[[#This Row],[Recency]])*5, 0)</f>
        <v>2</v>
      </c>
      <c r="AL2093" s="15">
        <f>ROUNDUP(_xlfn.PERCENTRANK.INC(Table13[Total Number of Purchases],Table13[[#This Row],[Total Number of Purchases]])*5,0)</f>
        <v>4</v>
      </c>
      <c r="AM2093" s="15">
        <f>ROUNDUP(_xlfn.PERCENTRANK.INC(Table13[Total Spend],Table13[[#This Row],[Total Spend]])*5,0)</f>
        <v>3</v>
      </c>
      <c r="AN2093" s="15" t="str">
        <f>Table13[[#This Row],[Recency Score]]&amp;Table13[[#This Row],[Frequency Score]]&amp;Table13[[#This Row],[Monetary Score]]</f>
        <v>243</v>
      </c>
      <c r="AO2093" s="15" t="str">
        <f>IF(AN2093="555","Champions",
IF(AND(LEFT(AN2093,1)="5", MID(AN2093,2,1)&gt;="3"),"Loyal Customers",
IF(MID(AN2093,2,1)="5","Frequent Buyers",
IF(RIGHT(AN2093,1)="5","Big Spenders",
IF(LEFT(AN2093,1)="4","Potential Loyalists",
IF(LEFT(AN2093,1)="3","Needs Attention",
IF(LEFT(AN2093,1)="2","About to Sleep",
IF(LEFT(AN2093,1)="1","Lost",
IF(LEFT(AN2093,1)&lt;="2","At Risk","Others")))))))))</f>
        <v>About to Sleep</v>
      </c>
    </row>
    <row r="2094" spans="1:41" x14ac:dyDescent="0.3">
      <c r="A2094">
        <v>8553</v>
      </c>
      <c r="B2094">
        <v>1965</v>
      </c>
      <c r="C2094" t="s">
        <v>28</v>
      </c>
      <c r="D2094" t="s">
        <v>33</v>
      </c>
      <c r="E2094">
        <v>44300</v>
      </c>
      <c r="F2094">
        <v>1</v>
      </c>
      <c r="G2094">
        <v>1</v>
      </c>
      <c r="H2094" s="1">
        <v>41448</v>
      </c>
      <c r="I2094">
        <v>65</v>
      </c>
      <c r="J2094">
        <v>30</v>
      </c>
      <c r="K2094">
        <v>0</v>
      </c>
      <c r="L2094">
        <v>9</v>
      </c>
      <c r="M2094">
        <v>0</v>
      </c>
      <c r="N2094">
        <v>0</v>
      </c>
      <c r="O2094">
        <v>3</v>
      </c>
      <c r="P2094">
        <v>2</v>
      </c>
      <c r="Q2094">
        <v>1</v>
      </c>
      <c r="R2094">
        <v>0</v>
      </c>
      <c r="S2094">
        <v>3</v>
      </c>
      <c r="T2094">
        <v>6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 t="s">
        <v>30</v>
      </c>
      <c r="AC2094" s="13">
        <f>SUM(Table13[[#This Row],[MntWines]:[MntGoldProds]])</f>
        <v>42</v>
      </c>
      <c r="AD2094" s="13">
        <f>AVERAGE(Table13[[#This Row],[MntWines]:[MntGoldProds]])</f>
        <v>7</v>
      </c>
      <c r="AG2094">
        <f>SUM(Table13[[#This Row],[NumDealsPurchases]:[NumStorePurchases]])</f>
        <v>6</v>
      </c>
      <c r="AH2094" s="14">
        <f>44232-Table13[[#This Row],[Dt_Customer]]</f>
        <v>2784</v>
      </c>
      <c r="AJ2094" s="13">
        <f>Table13[[#This Row],[NumDealsPurchases]]/Table13[[#This Row],[Total Number of Purchases]]*100</f>
        <v>33.333333333333329</v>
      </c>
      <c r="AK2094">
        <f>6-ROUNDUP(_xlfn.PERCENTRANK.INC(Table13[Recency],Table13[[#This Row],[Recency]])*5, 0)</f>
        <v>2</v>
      </c>
      <c r="AL2094" s="15">
        <f>ROUNDUP(_xlfn.PERCENTRANK.INC(Table13[Total Number of Purchases],Table13[[#This Row],[Total Number of Purchases]])*5,0)</f>
        <v>1</v>
      </c>
      <c r="AM2094" s="15">
        <f>ROUNDUP(_xlfn.PERCENTRANK.INC(Table13[Total Spend],Table13[[#This Row],[Total Spend]])*5,0)</f>
        <v>1</v>
      </c>
      <c r="AN2094" s="15" t="str">
        <f>Table13[[#This Row],[Recency Score]]&amp;Table13[[#This Row],[Frequency Score]]&amp;Table13[[#This Row],[Monetary Score]]</f>
        <v>211</v>
      </c>
      <c r="AO2094" s="15" t="str">
        <f>IF(AN2094="555","Champions",
IF(AND(LEFT(AN2094,1)="5", MID(AN2094,2,1)&gt;="3"),"Loyal Customers",
IF(MID(AN2094,2,1)="5","Frequent Buyers",
IF(RIGHT(AN2094,1)="5","Big Spenders",
IF(LEFT(AN2094,1)="4","Potential Loyalists",
IF(LEFT(AN2094,1)="3","Needs Attention",
IF(LEFT(AN2094,1)="2","About to Sleep",
IF(LEFT(AN2094,1)="1","Lost",
IF(LEFT(AN2094,1)&lt;="2","At Risk","Others")))))))))</f>
        <v>About to Sleep</v>
      </c>
    </row>
    <row r="2095" spans="1:41" x14ac:dyDescent="0.3">
      <c r="A2095">
        <v>3386</v>
      </c>
      <c r="B2095">
        <v>1992</v>
      </c>
      <c r="C2095" t="s">
        <v>28</v>
      </c>
      <c r="D2095" t="s">
        <v>33</v>
      </c>
      <c r="E2095">
        <v>34935</v>
      </c>
      <c r="F2095">
        <v>0</v>
      </c>
      <c r="G2095">
        <v>0</v>
      </c>
      <c r="H2095" s="1">
        <v>41446</v>
      </c>
      <c r="I2095">
        <v>71</v>
      </c>
      <c r="J2095">
        <v>34</v>
      </c>
      <c r="K2095">
        <v>4</v>
      </c>
      <c r="L2095">
        <v>66</v>
      </c>
      <c r="M2095">
        <v>3</v>
      </c>
      <c r="N2095">
        <v>10</v>
      </c>
      <c r="O2095">
        <v>20</v>
      </c>
      <c r="P2095">
        <v>1</v>
      </c>
      <c r="Q2095">
        <v>2</v>
      </c>
      <c r="R2095">
        <v>1</v>
      </c>
      <c r="S2095">
        <v>4</v>
      </c>
      <c r="T2095">
        <v>7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 t="s">
        <v>30</v>
      </c>
      <c r="AC2095" s="13">
        <f>SUM(Table13[[#This Row],[MntWines]:[MntGoldProds]])</f>
        <v>137</v>
      </c>
      <c r="AD2095" s="13">
        <f>AVERAGE(Table13[[#This Row],[MntWines]:[MntGoldProds]])</f>
        <v>22.833333333333332</v>
      </c>
      <c r="AG2095">
        <f>SUM(Table13[[#This Row],[NumDealsPurchases]:[NumStorePurchases]])</f>
        <v>8</v>
      </c>
      <c r="AH2095" s="14">
        <f>44232-Table13[[#This Row],[Dt_Customer]]</f>
        <v>2786</v>
      </c>
      <c r="AJ2095" s="13">
        <f>Table13[[#This Row],[NumDealsPurchases]]/Table13[[#This Row],[Total Number of Purchases]]*100</f>
        <v>12.5</v>
      </c>
      <c r="AK2095">
        <f>6-ROUNDUP(_xlfn.PERCENTRANK.INC(Table13[Recency],Table13[[#This Row],[Recency]])*5, 0)</f>
        <v>2</v>
      </c>
      <c r="AL2095" s="15">
        <f>ROUNDUP(_xlfn.PERCENTRANK.INC(Table13[Total Number of Purchases],Table13[[#This Row],[Total Number of Purchases]])*5,0)</f>
        <v>2</v>
      </c>
      <c r="AM2095" s="15">
        <f>ROUNDUP(_xlfn.PERCENTRANK.INC(Table13[Total Spend],Table13[[#This Row],[Total Spend]])*5,0)</f>
        <v>2</v>
      </c>
      <c r="AN2095" s="15" t="str">
        <f>Table13[[#This Row],[Recency Score]]&amp;Table13[[#This Row],[Frequency Score]]&amp;Table13[[#This Row],[Monetary Score]]</f>
        <v>222</v>
      </c>
      <c r="AO2095" s="15" t="str">
        <f>IF(AN2095="555","Champions",
IF(AND(LEFT(AN2095,1)="5", MID(AN2095,2,1)&gt;="3"),"Loyal Customers",
IF(MID(AN2095,2,1)="5","Frequent Buyers",
IF(RIGHT(AN2095,1)="5","Big Spenders",
IF(LEFT(AN2095,1)="4","Potential Loyalists",
IF(LEFT(AN2095,1)="3","Needs Attention",
IF(LEFT(AN2095,1)="2","About to Sleep",
IF(LEFT(AN2095,1)="1","Lost",
IF(LEFT(AN2095,1)&lt;="2","At Risk","Others")))))))))</f>
        <v>About to Sleep</v>
      </c>
    </row>
    <row r="2096" spans="1:41" x14ac:dyDescent="0.3">
      <c r="A2096">
        <v>8175</v>
      </c>
      <c r="B2096">
        <v>1992</v>
      </c>
      <c r="C2096" t="s">
        <v>28</v>
      </c>
      <c r="D2096" t="s">
        <v>33</v>
      </c>
      <c r="E2096">
        <v>34935</v>
      </c>
      <c r="F2096">
        <v>0</v>
      </c>
      <c r="G2096">
        <v>0</v>
      </c>
      <c r="H2096" s="1">
        <v>41446</v>
      </c>
      <c r="I2096">
        <v>71</v>
      </c>
      <c r="J2096">
        <v>34</v>
      </c>
      <c r="K2096">
        <v>4</v>
      </c>
      <c r="L2096">
        <v>66</v>
      </c>
      <c r="M2096">
        <v>3</v>
      </c>
      <c r="N2096">
        <v>10</v>
      </c>
      <c r="O2096">
        <v>20</v>
      </c>
      <c r="P2096">
        <v>1</v>
      </c>
      <c r="Q2096">
        <v>2</v>
      </c>
      <c r="R2096">
        <v>1</v>
      </c>
      <c r="S2096">
        <v>4</v>
      </c>
      <c r="T2096">
        <v>7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 t="s">
        <v>43</v>
      </c>
      <c r="AC2096" s="13">
        <f>SUM(Table13[[#This Row],[MntWines]:[MntGoldProds]])</f>
        <v>137</v>
      </c>
      <c r="AD2096" s="13">
        <f>AVERAGE(Table13[[#This Row],[MntWines]:[MntGoldProds]])</f>
        <v>22.833333333333332</v>
      </c>
      <c r="AG2096">
        <f>SUM(Table13[[#This Row],[NumDealsPurchases]:[NumStorePurchases]])</f>
        <v>8</v>
      </c>
      <c r="AH2096" s="14">
        <f>44232-Table13[[#This Row],[Dt_Customer]]</f>
        <v>2786</v>
      </c>
      <c r="AJ2096" s="13">
        <f>Table13[[#This Row],[NumDealsPurchases]]/Table13[[#This Row],[Total Number of Purchases]]*100</f>
        <v>12.5</v>
      </c>
      <c r="AK2096">
        <f>6-ROUNDUP(_xlfn.PERCENTRANK.INC(Table13[Recency],Table13[[#This Row],[Recency]])*5, 0)</f>
        <v>2</v>
      </c>
      <c r="AL2096" s="15">
        <f>ROUNDUP(_xlfn.PERCENTRANK.INC(Table13[Total Number of Purchases],Table13[[#This Row],[Total Number of Purchases]])*5,0)</f>
        <v>2</v>
      </c>
      <c r="AM2096" s="15">
        <f>ROUNDUP(_xlfn.PERCENTRANK.INC(Table13[Total Spend],Table13[[#This Row],[Total Spend]])*5,0)</f>
        <v>2</v>
      </c>
      <c r="AN2096" s="15" t="str">
        <f>Table13[[#This Row],[Recency Score]]&amp;Table13[[#This Row],[Frequency Score]]&amp;Table13[[#This Row],[Monetary Score]]</f>
        <v>222</v>
      </c>
      <c r="AO2096" s="15" t="str">
        <f>IF(AN2096="555","Champions",
IF(AND(LEFT(AN2096,1)="5", MID(AN2096,2,1)&gt;="3"),"Loyal Customers",
IF(MID(AN2096,2,1)="5","Frequent Buyers",
IF(RIGHT(AN2096,1)="5","Big Spenders",
IF(LEFT(AN2096,1)="4","Potential Loyalists",
IF(LEFT(AN2096,1)="3","Needs Attention",
IF(LEFT(AN2096,1)="2","About to Sleep",
IF(LEFT(AN2096,1)="1","Lost",
IF(LEFT(AN2096,1)&lt;="2","At Risk","Others")))))))))</f>
        <v>About to Sleep</v>
      </c>
    </row>
    <row r="2097" spans="1:41" x14ac:dyDescent="0.3">
      <c r="A2097">
        <v>9805</v>
      </c>
      <c r="B2097">
        <v>1953</v>
      </c>
      <c r="C2097" t="s">
        <v>41</v>
      </c>
      <c r="D2097" t="s">
        <v>35</v>
      </c>
      <c r="E2097">
        <v>56129</v>
      </c>
      <c r="F2097">
        <v>0</v>
      </c>
      <c r="G2097">
        <v>1</v>
      </c>
      <c r="H2097" s="1">
        <v>41445</v>
      </c>
      <c r="I2097">
        <v>65</v>
      </c>
      <c r="J2097">
        <v>320</v>
      </c>
      <c r="K2097">
        <v>48</v>
      </c>
      <c r="L2097">
        <v>133</v>
      </c>
      <c r="M2097">
        <v>39</v>
      </c>
      <c r="N2097">
        <v>72</v>
      </c>
      <c r="O2097">
        <v>48</v>
      </c>
      <c r="P2097">
        <v>4</v>
      </c>
      <c r="Q2097">
        <v>6</v>
      </c>
      <c r="R2097">
        <v>2</v>
      </c>
      <c r="S2097">
        <v>10</v>
      </c>
      <c r="T2097">
        <v>4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 t="s">
        <v>32</v>
      </c>
      <c r="AC2097" s="13">
        <f>SUM(Table13[[#This Row],[MntWines]:[MntGoldProds]])</f>
        <v>660</v>
      </c>
      <c r="AD2097" s="13">
        <f>AVERAGE(Table13[[#This Row],[MntWines]:[MntGoldProds]])</f>
        <v>110</v>
      </c>
      <c r="AG2097">
        <f>SUM(Table13[[#This Row],[NumDealsPurchases]:[NumStorePurchases]])</f>
        <v>22</v>
      </c>
      <c r="AH2097" s="14">
        <f>44232-Table13[[#This Row],[Dt_Customer]]</f>
        <v>2787</v>
      </c>
      <c r="AJ2097" s="13">
        <f>Table13[[#This Row],[NumDealsPurchases]]/Table13[[#This Row],[Total Number of Purchases]]*100</f>
        <v>18.181818181818183</v>
      </c>
      <c r="AK2097">
        <f>6-ROUNDUP(_xlfn.PERCENTRANK.INC(Table13[Recency],Table13[[#This Row],[Recency]])*5, 0)</f>
        <v>2</v>
      </c>
      <c r="AL2097" s="15">
        <f>ROUNDUP(_xlfn.PERCENTRANK.INC(Table13[Total Number of Purchases],Table13[[#This Row],[Total Number of Purchases]])*5,0)</f>
        <v>4</v>
      </c>
      <c r="AM2097" s="15">
        <f>ROUNDUP(_xlfn.PERCENTRANK.INC(Table13[Total Spend],Table13[[#This Row],[Total Spend]])*5,0)</f>
        <v>4</v>
      </c>
      <c r="AN2097" s="15" t="str">
        <f>Table13[[#This Row],[Recency Score]]&amp;Table13[[#This Row],[Frequency Score]]&amp;Table13[[#This Row],[Monetary Score]]</f>
        <v>244</v>
      </c>
      <c r="AO2097" s="15" t="str">
        <f>IF(AN2097="555","Champions",
IF(AND(LEFT(AN2097,1)="5", MID(AN2097,2,1)&gt;="3"),"Loyal Customers",
IF(MID(AN2097,2,1)="5","Frequent Buyers",
IF(RIGHT(AN2097,1)="5","Big Spenders",
IF(LEFT(AN2097,1)="4","Potential Loyalists",
IF(LEFT(AN2097,1)="3","Needs Attention",
IF(LEFT(AN2097,1)="2","About to Sleep",
IF(LEFT(AN2097,1)="1","Lost",
IF(LEFT(AN2097,1)&lt;="2","At Risk","Others")))))))))</f>
        <v>About to Sleep</v>
      </c>
    </row>
    <row r="2098" spans="1:41" x14ac:dyDescent="0.3">
      <c r="A2098">
        <v>849</v>
      </c>
      <c r="B2098">
        <v>1953</v>
      </c>
      <c r="C2098" t="s">
        <v>41</v>
      </c>
      <c r="D2098" t="s">
        <v>35</v>
      </c>
      <c r="E2098">
        <v>56129</v>
      </c>
      <c r="F2098">
        <v>0</v>
      </c>
      <c r="G2098">
        <v>1</v>
      </c>
      <c r="H2098" s="1">
        <v>41445</v>
      </c>
      <c r="I2098">
        <v>65</v>
      </c>
      <c r="J2098">
        <v>320</v>
      </c>
      <c r="K2098">
        <v>48</v>
      </c>
      <c r="L2098">
        <v>133</v>
      </c>
      <c r="M2098">
        <v>39</v>
      </c>
      <c r="N2098">
        <v>72</v>
      </c>
      <c r="O2098">
        <v>48</v>
      </c>
      <c r="P2098">
        <v>4</v>
      </c>
      <c r="Q2098">
        <v>6</v>
      </c>
      <c r="R2098">
        <v>2</v>
      </c>
      <c r="S2098">
        <v>10</v>
      </c>
      <c r="T2098">
        <v>4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 t="s">
        <v>30</v>
      </c>
      <c r="AC2098" s="13">
        <f>SUM(Table13[[#This Row],[MntWines]:[MntGoldProds]])</f>
        <v>660</v>
      </c>
      <c r="AD2098" s="13">
        <f>AVERAGE(Table13[[#This Row],[MntWines]:[MntGoldProds]])</f>
        <v>110</v>
      </c>
      <c r="AG2098">
        <f>SUM(Table13[[#This Row],[NumDealsPurchases]:[NumStorePurchases]])</f>
        <v>22</v>
      </c>
      <c r="AH2098" s="14">
        <f>44232-Table13[[#This Row],[Dt_Customer]]</f>
        <v>2787</v>
      </c>
      <c r="AJ2098" s="13">
        <f>Table13[[#This Row],[NumDealsPurchases]]/Table13[[#This Row],[Total Number of Purchases]]*100</f>
        <v>18.181818181818183</v>
      </c>
      <c r="AK2098">
        <f>6-ROUNDUP(_xlfn.PERCENTRANK.INC(Table13[Recency],Table13[[#This Row],[Recency]])*5, 0)</f>
        <v>2</v>
      </c>
      <c r="AL2098" s="15">
        <f>ROUNDUP(_xlfn.PERCENTRANK.INC(Table13[Total Number of Purchases],Table13[[#This Row],[Total Number of Purchases]])*5,0)</f>
        <v>4</v>
      </c>
      <c r="AM2098" s="15">
        <f>ROUNDUP(_xlfn.PERCENTRANK.INC(Table13[Total Spend],Table13[[#This Row],[Total Spend]])*5,0)</f>
        <v>4</v>
      </c>
      <c r="AN2098" s="15" t="str">
        <f>Table13[[#This Row],[Recency Score]]&amp;Table13[[#This Row],[Frequency Score]]&amp;Table13[[#This Row],[Monetary Score]]</f>
        <v>244</v>
      </c>
      <c r="AO2098" s="15" t="str">
        <f>IF(AN2098="555","Champions",
IF(AND(LEFT(AN2098,1)="5", MID(AN2098,2,1)&gt;="3"),"Loyal Customers",
IF(MID(AN2098,2,1)="5","Frequent Buyers",
IF(RIGHT(AN2098,1)="5","Big Spenders",
IF(LEFT(AN2098,1)="4","Potential Loyalists",
IF(LEFT(AN2098,1)="3","Needs Attention",
IF(LEFT(AN2098,1)="2","About to Sleep",
IF(LEFT(AN2098,1)="1","Lost",
IF(LEFT(AN2098,1)&lt;="2","At Risk","Others")))))))))</f>
        <v>About to Sleep</v>
      </c>
    </row>
    <row r="2099" spans="1:41" x14ac:dyDescent="0.3">
      <c r="A2099">
        <v>6437</v>
      </c>
      <c r="B2099">
        <v>1985</v>
      </c>
      <c r="C2099" t="s">
        <v>38</v>
      </c>
      <c r="D2099" t="s">
        <v>31</v>
      </c>
      <c r="E2099">
        <v>41473</v>
      </c>
      <c r="F2099">
        <v>1</v>
      </c>
      <c r="G2099">
        <v>0</v>
      </c>
      <c r="H2099" s="1">
        <v>41444</v>
      </c>
      <c r="I2099">
        <v>80</v>
      </c>
      <c r="J2099">
        <v>21</v>
      </c>
      <c r="K2099">
        <v>8</v>
      </c>
      <c r="L2099">
        <v>20</v>
      </c>
      <c r="M2099">
        <v>15</v>
      </c>
      <c r="N2099">
        <v>3</v>
      </c>
      <c r="O2099">
        <v>9</v>
      </c>
      <c r="P2099">
        <v>1</v>
      </c>
      <c r="Q2099">
        <v>2</v>
      </c>
      <c r="R2099">
        <v>0</v>
      </c>
      <c r="S2099">
        <v>3</v>
      </c>
      <c r="T2099">
        <v>7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 t="s">
        <v>30</v>
      </c>
      <c r="AC2099" s="13">
        <f>SUM(Table13[[#This Row],[MntWines]:[MntGoldProds]])</f>
        <v>76</v>
      </c>
      <c r="AD2099" s="13">
        <f>AVERAGE(Table13[[#This Row],[MntWines]:[MntGoldProds]])</f>
        <v>12.666666666666666</v>
      </c>
      <c r="AG2099">
        <f>SUM(Table13[[#This Row],[NumDealsPurchases]:[NumStorePurchases]])</f>
        <v>6</v>
      </c>
      <c r="AH2099" s="14">
        <f>44232-Table13[[#This Row],[Dt_Customer]]</f>
        <v>2788</v>
      </c>
      <c r="AJ2099" s="13">
        <f>Table13[[#This Row],[NumDealsPurchases]]/Table13[[#This Row],[Total Number of Purchases]]*100</f>
        <v>16.666666666666664</v>
      </c>
      <c r="AK2099">
        <f>6-ROUNDUP(_xlfn.PERCENTRANK.INC(Table13[Recency],Table13[[#This Row],[Recency]])*5, 0)</f>
        <v>2</v>
      </c>
      <c r="AL2099" s="15">
        <f>ROUNDUP(_xlfn.PERCENTRANK.INC(Table13[Total Number of Purchases],Table13[[#This Row],[Total Number of Purchases]])*5,0)</f>
        <v>1</v>
      </c>
      <c r="AM2099" s="15">
        <f>ROUNDUP(_xlfn.PERCENTRANK.INC(Table13[Total Spend],Table13[[#This Row],[Total Spend]])*5,0)</f>
        <v>2</v>
      </c>
      <c r="AN2099" s="15" t="str">
        <f>Table13[[#This Row],[Recency Score]]&amp;Table13[[#This Row],[Frequency Score]]&amp;Table13[[#This Row],[Monetary Score]]</f>
        <v>212</v>
      </c>
      <c r="AO2099" s="15" t="str">
        <f>IF(AN2099="555","Champions",
IF(AND(LEFT(AN2099,1)="5", MID(AN2099,2,1)&gt;="3"),"Loyal Customers",
IF(MID(AN2099,2,1)="5","Frequent Buyers",
IF(RIGHT(AN2099,1)="5","Big Spenders",
IF(LEFT(AN2099,1)="4","Potential Loyalists",
IF(LEFT(AN2099,1)="3","Needs Attention",
IF(LEFT(AN2099,1)="2","About to Sleep",
IF(LEFT(AN2099,1)="1","Lost",
IF(LEFT(AN2099,1)&lt;="2","At Risk","Others")))))))))</f>
        <v>About to Sleep</v>
      </c>
    </row>
    <row r="2100" spans="1:41" x14ac:dyDescent="0.3">
      <c r="A2100">
        <v>4037</v>
      </c>
      <c r="B2100">
        <v>1976</v>
      </c>
      <c r="C2100" t="s">
        <v>28</v>
      </c>
      <c r="D2100" t="s">
        <v>29</v>
      </c>
      <c r="E2100">
        <v>31859</v>
      </c>
      <c r="F2100">
        <v>1</v>
      </c>
      <c r="G2100">
        <v>0</v>
      </c>
      <c r="H2100" s="1">
        <v>41439</v>
      </c>
      <c r="I2100">
        <v>77</v>
      </c>
      <c r="J2100">
        <v>3</v>
      </c>
      <c r="K2100">
        <v>1</v>
      </c>
      <c r="L2100">
        <v>3</v>
      </c>
      <c r="M2100">
        <v>8</v>
      </c>
      <c r="N2100">
        <v>0</v>
      </c>
      <c r="O2100">
        <v>5</v>
      </c>
      <c r="P2100">
        <v>1</v>
      </c>
      <c r="Q2100">
        <v>1</v>
      </c>
      <c r="R2100">
        <v>0</v>
      </c>
      <c r="S2100">
        <v>2</v>
      </c>
      <c r="T2100">
        <v>7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 t="s">
        <v>43</v>
      </c>
      <c r="AC2100" s="13">
        <f>SUM(Table13[[#This Row],[MntWines]:[MntGoldProds]])</f>
        <v>20</v>
      </c>
      <c r="AD2100" s="13">
        <f>AVERAGE(Table13[[#This Row],[MntWines]:[MntGoldProds]])</f>
        <v>3.3333333333333335</v>
      </c>
      <c r="AG2100">
        <f>SUM(Table13[[#This Row],[NumDealsPurchases]:[NumStorePurchases]])</f>
        <v>4</v>
      </c>
      <c r="AH2100" s="14">
        <f>44232-Table13[[#This Row],[Dt_Customer]]</f>
        <v>2793</v>
      </c>
      <c r="AJ2100" s="13">
        <f>Table13[[#This Row],[NumDealsPurchases]]/Table13[[#This Row],[Total Number of Purchases]]*100</f>
        <v>25</v>
      </c>
      <c r="AK2100">
        <f>6-ROUNDUP(_xlfn.PERCENTRANK.INC(Table13[Recency],Table13[[#This Row],[Recency]])*5, 0)</f>
        <v>2</v>
      </c>
      <c r="AL2100" s="15">
        <f>ROUNDUP(_xlfn.PERCENTRANK.INC(Table13[Total Number of Purchases],Table13[[#This Row],[Total Number of Purchases]])*5,0)</f>
        <v>1</v>
      </c>
      <c r="AM2100" s="15">
        <f>ROUNDUP(_xlfn.PERCENTRANK.INC(Table13[Total Spend],Table13[[#This Row],[Total Spend]])*5,0)</f>
        <v>1</v>
      </c>
      <c r="AN2100" s="15" t="str">
        <f>Table13[[#This Row],[Recency Score]]&amp;Table13[[#This Row],[Frequency Score]]&amp;Table13[[#This Row],[Monetary Score]]</f>
        <v>211</v>
      </c>
      <c r="AO2100" s="15" t="str">
        <f>IF(AN2100="555","Champions",
IF(AND(LEFT(AN2100,1)="5", MID(AN2100,2,1)&gt;="3"),"Loyal Customers",
IF(MID(AN2100,2,1)="5","Frequent Buyers",
IF(RIGHT(AN2100,1)="5","Big Spenders",
IF(LEFT(AN2100,1)="4","Potential Loyalists",
IF(LEFT(AN2100,1)="3","Needs Attention",
IF(LEFT(AN2100,1)="2","About to Sleep",
IF(LEFT(AN2100,1)="1","Lost",
IF(LEFT(AN2100,1)&lt;="2","At Risk","Others")))))))))</f>
        <v>About to Sleep</v>
      </c>
    </row>
    <row r="2101" spans="1:41" x14ac:dyDescent="0.3">
      <c r="A2101">
        <v>4697</v>
      </c>
      <c r="B2101">
        <v>1949</v>
      </c>
      <c r="C2101" t="s">
        <v>41</v>
      </c>
      <c r="D2101" t="s">
        <v>29</v>
      </c>
      <c r="E2101">
        <v>35416</v>
      </c>
      <c r="F2101">
        <v>0</v>
      </c>
      <c r="G2101">
        <v>0</v>
      </c>
      <c r="H2101" s="1">
        <v>41438</v>
      </c>
      <c r="I2101">
        <v>62</v>
      </c>
      <c r="J2101">
        <v>248</v>
      </c>
      <c r="K2101">
        <v>3</v>
      </c>
      <c r="L2101">
        <v>81</v>
      </c>
      <c r="M2101">
        <v>4</v>
      </c>
      <c r="N2101">
        <v>3</v>
      </c>
      <c r="O2101">
        <v>51</v>
      </c>
      <c r="P2101">
        <v>3</v>
      </c>
      <c r="Q2101">
        <v>7</v>
      </c>
      <c r="R2101">
        <v>1</v>
      </c>
      <c r="S2101">
        <v>5</v>
      </c>
      <c r="T2101">
        <v>8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 t="s">
        <v>43</v>
      </c>
      <c r="AC2101" s="13">
        <f>SUM(Table13[[#This Row],[MntWines]:[MntGoldProds]])</f>
        <v>390</v>
      </c>
      <c r="AD2101" s="13">
        <f>AVERAGE(Table13[[#This Row],[MntWines]:[MntGoldProds]])</f>
        <v>65</v>
      </c>
      <c r="AG2101">
        <f>SUM(Table13[[#This Row],[NumDealsPurchases]:[NumStorePurchases]])</f>
        <v>16</v>
      </c>
      <c r="AH2101" s="14">
        <f>44232-Table13[[#This Row],[Dt_Customer]]</f>
        <v>2794</v>
      </c>
      <c r="AJ2101" s="13">
        <f>Table13[[#This Row],[NumDealsPurchases]]/Table13[[#This Row],[Total Number of Purchases]]*100</f>
        <v>18.75</v>
      </c>
      <c r="AK2101">
        <f>6-ROUNDUP(_xlfn.PERCENTRANK.INC(Table13[Recency],Table13[[#This Row],[Recency]])*5, 0)</f>
        <v>2</v>
      </c>
      <c r="AL2101" s="15">
        <f>ROUNDUP(_xlfn.PERCENTRANK.INC(Table13[Total Number of Purchases],Table13[[#This Row],[Total Number of Purchases]])*5,0)</f>
        <v>3</v>
      </c>
      <c r="AM2101" s="15">
        <f>ROUNDUP(_xlfn.PERCENTRANK.INC(Table13[Total Spend],Table13[[#This Row],[Total Spend]])*5,0)</f>
        <v>3</v>
      </c>
      <c r="AN2101" s="15" t="str">
        <f>Table13[[#This Row],[Recency Score]]&amp;Table13[[#This Row],[Frequency Score]]&amp;Table13[[#This Row],[Monetary Score]]</f>
        <v>233</v>
      </c>
      <c r="AO2101" s="15" t="str">
        <f>IF(AN2101="555","Champions",
IF(AND(LEFT(AN2101,1)="5", MID(AN2101,2,1)&gt;="3"),"Loyal Customers",
IF(MID(AN2101,2,1)="5","Frequent Buyers",
IF(RIGHT(AN2101,1)="5","Big Spenders",
IF(LEFT(AN2101,1)="4","Potential Loyalists",
IF(LEFT(AN2101,1)="3","Needs Attention",
IF(LEFT(AN2101,1)="2","About to Sleep",
IF(LEFT(AN2101,1)="1","Lost",
IF(LEFT(AN2101,1)&lt;="2","At Risk","Others")))))))))</f>
        <v>About to Sleep</v>
      </c>
    </row>
    <row r="2102" spans="1:41" x14ac:dyDescent="0.3">
      <c r="A2102">
        <v>6245</v>
      </c>
      <c r="B2102">
        <v>1950</v>
      </c>
      <c r="C2102" t="s">
        <v>37</v>
      </c>
      <c r="D2102" t="s">
        <v>35</v>
      </c>
      <c r="E2102">
        <v>59292</v>
      </c>
      <c r="F2102">
        <v>0</v>
      </c>
      <c r="G2102">
        <v>1</v>
      </c>
      <c r="H2102" s="1">
        <v>41438</v>
      </c>
      <c r="I2102">
        <v>71</v>
      </c>
      <c r="J2102">
        <v>378</v>
      </c>
      <c r="K2102">
        <v>14</v>
      </c>
      <c r="L2102">
        <v>68</v>
      </c>
      <c r="M2102">
        <v>19</v>
      </c>
      <c r="N2102">
        <v>14</v>
      </c>
      <c r="O2102">
        <v>14</v>
      </c>
      <c r="P2102">
        <v>2</v>
      </c>
      <c r="Q2102">
        <v>3</v>
      </c>
      <c r="R2102">
        <v>5</v>
      </c>
      <c r="S2102">
        <v>8</v>
      </c>
      <c r="T2102">
        <v>3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 t="s">
        <v>30</v>
      </c>
      <c r="AC2102" s="13">
        <f>SUM(Table13[[#This Row],[MntWines]:[MntGoldProds]])</f>
        <v>507</v>
      </c>
      <c r="AD2102" s="13">
        <f>AVERAGE(Table13[[#This Row],[MntWines]:[MntGoldProds]])</f>
        <v>84.5</v>
      </c>
      <c r="AG2102">
        <f>SUM(Table13[[#This Row],[NumDealsPurchases]:[NumStorePurchases]])</f>
        <v>18</v>
      </c>
      <c r="AH2102" s="14">
        <f>44232-Table13[[#This Row],[Dt_Customer]]</f>
        <v>2794</v>
      </c>
      <c r="AJ2102" s="13">
        <f>Table13[[#This Row],[NumDealsPurchases]]/Table13[[#This Row],[Total Number of Purchases]]*100</f>
        <v>11.111111111111111</v>
      </c>
      <c r="AK2102">
        <f>6-ROUNDUP(_xlfn.PERCENTRANK.INC(Table13[Recency],Table13[[#This Row],[Recency]])*5, 0)</f>
        <v>2</v>
      </c>
      <c r="AL2102" s="15">
        <f>ROUNDUP(_xlfn.PERCENTRANK.INC(Table13[Total Number of Purchases],Table13[[#This Row],[Total Number of Purchases]])*5,0)</f>
        <v>4</v>
      </c>
      <c r="AM2102" s="15">
        <f>ROUNDUP(_xlfn.PERCENTRANK.INC(Table13[Total Spend],Table13[[#This Row],[Total Spend]])*5,0)</f>
        <v>3</v>
      </c>
      <c r="AN2102" s="15" t="str">
        <f>Table13[[#This Row],[Recency Score]]&amp;Table13[[#This Row],[Frequency Score]]&amp;Table13[[#This Row],[Monetary Score]]</f>
        <v>243</v>
      </c>
      <c r="AO2102" s="15" t="str">
        <f>IF(AN2102="555","Champions",
IF(AND(LEFT(AN2102,1)="5", MID(AN2102,2,1)&gt;="3"),"Loyal Customers",
IF(MID(AN2102,2,1)="5","Frequent Buyers",
IF(RIGHT(AN2102,1)="5","Big Spenders",
IF(LEFT(AN2102,1)="4","Potential Loyalists",
IF(LEFT(AN2102,1)="3","Needs Attention",
IF(LEFT(AN2102,1)="2","About to Sleep",
IF(LEFT(AN2102,1)="1","Lost",
IF(LEFT(AN2102,1)&lt;="2","At Risk","Others")))))))))</f>
        <v>About to Sleep</v>
      </c>
    </row>
    <row r="2103" spans="1:41" x14ac:dyDescent="0.3">
      <c r="A2103">
        <v>8780</v>
      </c>
      <c r="B2103">
        <v>1950</v>
      </c>
      <c r="C2103" t="s">
        <v>37</v>
      </c>
      <c r="D2103" t="s">
        <v>35</v>
      </c>
      <c r="E2103">
        <v>59292</v>
      </c>
      <c r="F2103">
        <v>0</v>
      </c>
      <c r="G2103">
        <v>1</v>
      </c>
      <c r="H2103" s="1">
        <v>41438</v>
      </c>
      <c r="I2103">
        <v>71</v>
      </c>
      <c r="J2103">
        <v>378</v>
      </c>
      <c r="K2103">
        <v>14</v>
      </c>
      <c r="L2103">
        <v>68</v>
      </c>
      <c r="M2103">
        <v>19</v>
      </c>
      <c r="N2103">
        <v>14</v>
      </c>
      <c r="O2103">
        <v>14</v>
      </c>
      <c r="P2103">
        <v>2</v>
      </c>
      <c r="Q2103">
        <v>3</v>
      </c>
      <c r="R2103">
        <v>5</v>
      </c>
      <c r="S2103">
        <v>8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 t="s">
        <v>30</v>
      </c>
      <c r="AC2103" s="13">
        <f>SUM(Table13[[#This Row],[MntWines]:[MntGoldProds]])</f>
        <v>507</v>
      </c>
      <c r="AD2103" s="13">
        <f>AVERAGE(Table13[[#This Row],[MntWines]:[MntGoldProds]])</f>
        <v>84.5</v>
      </c>
      <c r="AG2103">
        <f>SUM(Table13[[#This Row],[NumDealsPurchases]:[NumStorePurchases]])</f>
        <v>18</v>
      </c>
      <c r="AH2103" s="14">
        <f>44232-Table13[[#This Row],[Dt_Customer]]</f>
        <v>2794</v>
      </c>
      <c r="AJ2103" s="13">
        <f>Table13[[#This Row],[NumDealsPurchases]]/Table13[[#This Row],[Total Number of Purchases]]*100</f>
        <v>11.111111111111111</v>
      </c>
      <c r="AK2103">
        <f>6-ROUNDUP(_xlfn.PERCENTRANK.INC(Table13[Recency],Table13[[#This Row],[Recency]])*5, 0)</f>
        <v>2</v>
      </c>
      <c r="AL2103" s="15">
        <f>ROUNDUP(_xlfn.PERCENTRANK.INC(Table13[Total Number of Purchases],Table13[[#This Row],[Total Number of Purchases]])*5,0)</f>
        <v>4</v>
      </c>
      <c r="AM2103" s="15">
        <f>ROUNDUP(_xlfn.PERCENTRANK.INC(Table13[Total Spend],Table13[[#This Row],[Total Spend]])*5,0)</f>
        <v>3</v>
      </c>
      <c r="AN2103" s="15" t="str">
        <f>Table13[[#This Row],[Recency Score]]&amp;Table13[[#This Row],[Frequency Score]]&amp;Table13[[#This Row],[Monetary Score]]</f>
        <v>243</v>
      </c>
      <c r="AO2103" s="15" t="str">
        <f>IF(AN2103="555","Champions",
IF(AND(LEFT(AN2103,1)="5", MID(AN2103,2,1)&gt;="3"),"Loyal Customers",
IF(MID(AN2103,2,1)="5","Frequent Buyers",
IF(RIGHT(AN2103,1)="5","Big Spenders",
IF(LEFT(AN2103,1)="4","Potential Loyalists",
IF(LEFT(AN2103,1)="3","Needs Attention",
IF(LEFT(AN2103,1)="2","About to Sleep",
IF(LEFT(AN2103,1)="1","Lost",
IF(LEFT(AN2103,1)&lt;="2","At Risk","Others")))))))))</f>
        <v>About to Sleep</v>
      </c>
    </row>
    <row r="2104" spans="1:41" x14ac:dyDescent="0.3">
      <c r="A2104">
        <v>6906</v>
      </c>
      <c r="B2104">
        <v>1953</v>
      </c>
      <c r="C2104" t="s">
        <v>41</v>
      </c>
      <c r="D2104" t="s">
        <v>42</v>
      </c>
      <c r="E2104">
        <v>84953</v>
      </c>
      <c r="F2104">
        <v>0</v>
      </c>
      <c r="G2104">
        <v>0</v>
      </c>
      <c r="H2104" s="1">
        <v>41428</v>
      </c>
      <c r="I2104">
        <v>73</v>
      </c>
      <c r="J2104">
        <v>167</v>
      </c>
      <c r="K2104">
        <v>48</v>
      </c>
      <c r="L2104">
        <v>602</v>
      </c>
      <c r="M2104">
        <v>63</v>
      </c>
      <c r="N2104">
        <v>72</v>
      </c>
      <c r="O2104">
        <v>72</v>
      </c>
      <c r="P2104">
        <v>1</v>
      </c>
      <c r="Q2104">
        <v>3</v>
      </c>
      <c r="R2104">
        <v>10</v>
      </c>
      <c r="S2104">
        <v>4</v>
      </c>
      <c r="T2104">
        <v>2</v>
      </c>
      <c r="U2104">
        <v>1</v>
      </c>
      <c r="V2104">
        <v>0</v>
      </c>
      <c r="W2104">
        <v>0</v>
      </c>
      <c r="X2104">
        <v>1</v>
      </c>
      <c r="Y2104">
        <v>1</v>
      </c>
      <c r="Z2104">
        <v>1</v>
      </c>
      <c r="AA2104">
        <v>0</v>
      </c>
      <c r="AB2104" t="s">
        <v>30</v>
      </c>
      <c r="AC2104" s="13">
        <f>SUM(Table13[[#This Row],[MntWines]:[MntGoldProds]])</f>
        <v>1024</v>
      </c>
      <c r="AD2104" s="13">
        <f>AVERAGE(Table13[[#This Row],[MntWines]:[MntGoldProds]])</f>
        <v>170.66666666666666</v>
      </c>
      <c r="AG2104">
        <f>SUM(Table13[[#This Row],[NumDealsPurchases]:[NumStorePurchases]])</f>
        <v>18</v>
      </c>
      <c r="AH2104" s="14">
        <f>44232-Table13[[#This Row],[Dt_Customer]]</f>
        <v>2804</v>
      </c>
      <c r="AJ2104" s="13">
        <f>Table13[[#This Row],[NumDealsPurchases]]/Table13[[#This Row],[Total Number of Purchases]]*100</f>
        <v>5.5555555555555554</v>
      </c>
      <c r="AK2104">
        <f>6-ROUNDUP(_xlfn.PERCENTRANK.INC(Table13[Recency],Table13[[#This Row],[Recency]])*5, 0)</f>
        <v>2</v>
      </c>
      <c r="AL2104" s="15">
        <f>ROUNDUP(_xlfn.PERCENTRANK.INC(Table13[Total Number of Purchases],Table13[[#This Row],[Total Number of Purchases]])*5,0)</f>
        <v>4</v>
      </c>
      <c r="AM2104" s="15">
        <f>ROUNDUP(_xlfn.PERCENTRANK.INC(Table13[Total Spend],Table13[[#This Row],[Total Spend]])*5,0)</f>
        <v>4</v>
      </c>
      <c r="AN2104" s="15" t="str">
        <f>Table13[[#This Row],[Recency Score]]&amp;Table13[[#This Row],[Frequency Score]]&amp;Table13[[#This Row],[Monetary Score]]</f>
        <v>244</v>
      </c>
      <c r="AO2104" s="15" t="str">
        <f>IF(AN2104="555","Champions",
IF(AND(LEFT(AN2104,1)="5", MID(AN2104,2,1)&gt;="3"),"Loyal Customers",
IF(MID(AN2104,2,1)="5","Frequent Buyers",
IF(RIGHT(AN2104,1)="5","Big Spenders",
IF(LEFT(AN2104,1)="4","Potential Loyalists",
IF(LEFT(AN2104,1)="3","Needs Attention",
IF(LEFT(AN2104,1)="2","About to Sleep",
IF(LEFT(AN2104,1)="1","Lost",
IF(LEFT(AN2104,1)&lt;="2","At Risk","Others")))))))))</f>
        <v>About to Sleep</v>
      </c>
    </row>
    <row r="2105" spans="1:41" x14ac:dyDescent="0.3">
      <c r="A2105">
        <v>8562</v>
      </c>
      <c r="B2105">
        <v>1969</v>
      </c>
      <c r="C2105" t="s">
        <v>28</v>
      </c>
      <c r="D2105" t="s">
        <v>35</v>
      </c>
      <c r="E2105">
        <v>54165</v>
      </c>
      <c r="F2105">
        <v>0</v>
      </c>
      <c r="G2105">
        <v>0</v>
      </c>
      <c r="H2105" s="1">
        <v>41422</v>
      </c>
      <c r="I2105">
        <v>72</v>
      </c>
      <c r="J2105">
        <v>127</v>
      </c>
      <c r="K2105">
        <v>4</v>
      </c>
      <c r="L2105">
        <v>73</v>
      </c>
      <c r="M2105">
        <v>15</v>
      </c>
      <c r="N2105">
        <v>6</v>
      </c>
      <c r="O2105">
        <v>11</v>
      </c>
      <c r="P2105">
        <v>1</v>
      </c>
      <c r="Q2105">
        <v>2</v>
      </c>
      <c r="R2105">
        <v>1</v>
      </c>
      <c r="S2105">
        <v>7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 t="s">
        <v>30</v>
      </c>
      <c r="AC2105" s="13">
        <f>SUM(Table13[[#This Row],[MntWines]:[MntGoldProds]])</f>
        <v>236</v>
      </c>
      <c r="AD2105" s="13">
        <f>AVERAGE(Table13[[#This Row],[MntWines]:[MntGoldProds]])</f>
        <v>39.333333333333336</v>
      </c>
      <c r="AG2105">
        <f>SUM(Table13[[#This Row],[NumDealsPurchases]:[NumStorePurchases]])</f>
        <v>11</v>
      </c>
      <c r="AH2105" s="14">
        <f>44232-Table13[[#This Row],[Dt_Customer]]</f>
        <v>2810</v>
      </c>
      <c r="AJ2105" s="13">
        <f>Table13[[#This Row],[NumDealsPurchases]]/Table13[[#This Row],[Total Number of Purchases]]*100</f>
        <v>9.0909090909090917</v>
      </c>
      <c r="AK2105">
        <f>6-ROUNDUP(_xlfn.PERCENTRANK.INC(Table13[Recency],Table13[[#This Row],[Recency]])*5, 0)</f>
        <v>2</v>
      </c>
      <c r="AL2105" s="15">
        <f>ROUNDUP(_xlfn.PERCENTRANK.INC(Table13[Total Number of Purchases],Table13[[#This Row],[Total Number of Purchases]])*5,0)</f>
        <v>2</v>
      </c>
      <c r="AM2105" s="15">
        <f>ROUNDUP(_xlfn.PERCENTRANK.INC(Table13[Total Spend],Table13[[#This Row],[Total Spend]])*5,0)</f>
        <v>3</v>
      </c>
      <c r="AN2105" s="15" t="str">
        <f>Table13[[#This Row],[Recency Score]]&amp;Table13[[#This Row],[Frequency Score]]&amp;Table13[[#This Row],[Monetary Score]]</f>
        <v>223</v>
      </c>
      <c r="AO2105" s="15" t="str">
        <f>IF(AN2105="555","Champions",
IF(AND(LEFT(AN2105,1)="5", MID(AN2105,2,1)&gt;="3"),"Loyal Customers",
IF(MID(AN2105,2,1)="5","Frequent Buyers",
IF(RIGHT(AN2105,1)="5","Big Spenders",
IF(LEFT(AN2105,1)="4","Potential Loyalists",
IF(LEFT(AN2105,1)="3","Needs Attention",
IF(LEFT(AN2105,1)="2","About to Sleep",
IF(LEFT(AN2105,1)="1","Lost",
IF(LEFT(AN2105,1)&lt;="2","At Risk","Others")))))))))</f>
        <v>About to Sleep</v>
      </c>
    </row>
    <row r="2106" spans="1:41" x14ac:dyDescent="0.3">
      <c r="A2106">
        <v>5883</v>
      </c>
      <c r="B2106">
        <v>1972</v>
      </c>
      <c r="C2106" t="s">
        <v>28</v>
      </c>
      <c r="D2106" t="s">
        <v>33</v>
      </c>
      <c r="E2106">
        <v>77981</v>
      </c>
      <c r="F2106">
        <v>1</v>
      </c>
      <c r="G2106">
        <v>0</v>
      </c>
      <c r="H2106" s="1">
        <v>41420</v>
      </c>
      <c r="I2106">
        <v>78</v>
      </c>
      <c r="J2106">
        <v>138</v>
      </c>
      <c r="K2106">
        <v>120</v>
      </c>
      <c r="L2106">
        <v>204</v>
      </c>
      <c r="M2106">
        <v>16</v>
      </c>
      <c r="N2106">
        <v>126</v>
      </c>
      <c r="O2106">
        <v>60</v>
      </c>
      <c r="P2106">
        <v>3</v>
      </c>
      <c r="Q2106">
        <v>7</v>
      </c>
      <c r="R2106">
        <v>4</v>
      </c>
      <c r="S2106">
        <v>7</v>
      </c>
      <c r="T2106">
        <v>5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 t="s">
        <v>30</v>
      </c>
      <c r="AC2106" s="13">
        <f>SUM(Table13[[#This Row],[MntWines]:[MntGoldProds]])</f>
        <v>664</v>
      </c>
      <c r="AD2106" s="13">
        <f>AVERAGE(Table13[[#This Row],[MntWines]:[MntGoldProds]])</f>
        <v>110.66666666666667</v>
      </c>
      <c r="AG2106">
        <f>SUM(Table13[[#This Row],[NumDealsPurchases]:[NumStorePurchases]])</f>
        <v>21</v>
      </c>
      <c r="AH2106" s="14">
        <f>44232-Table13[[#This Row],[Dt_Customer]]</f>
        <v>2812</v>
      </c>
      <c r="AJ2106" s="13">
        <f>Table13[[#This Row],[NumDealsPurchases]]/Table13[[#This Row],[Total Number of Purchases]]*100</f>
        <v>14.285714285714285</v>
      </c>
      <c r="AK2106">
        <f>6-ROUNDUP(_xlfn.PERCENTRANK.INC(Table13[Recency],Table13[[#This Row],[Recency]])*5, 0)</f>
        <v>2</v>
      </c>
      <c r="AL2106" s="15">
        <f>ROUNDUP(_xlfn.PERCENTRANK.INC(Table13[Total Number of Purchases],Table13[[#This Row],[Total Number of Purchases]])*5,0)</f>
        <v>4</v>
      </c>
      <c r="AM2106" s="15">
        <f>ROUNDUP(_xlfn.PERCENTRANK.INC(Table13[Total Spend],Table13[[#This Row],[Total Spend]])*5,0)</f>
        <v>4</v>
      </c>
      <c r="AN2106" s="15" t="str">
        <f>Table13[[#This Row],[Recency Score]]&amp;Table13[[#This Row],[Frequency Score]]&amp;Table13[[#This Row],[Monetary Score]]</f>
        <v>244</v>
      </c>
      <c r="AO2106" s="15" t="str">
        <f>IF(AN2106="555","Champions",
IF(AND(LEFT(AN2106,1)="5", MID(AN2106,2,1)&gt;="3"),"Loyal Customers",
IF(MID(AN2106,2,1)="5","Frequent Buyers",
IF(RIGHT(AN2106,1)="5","Big Spenders",
IF(LEFT(AN2106,1)="4","Potential Loyalists",
IF(LEFT(AN2106,1)="3","Needs Attention",
IF(LEFT(AN2106,1)="2","About to Sleep",
IF(LEFT(AN2106,1)="1","Lost",
IF(LEFT(AN2106,1)&lt;="2","At Risk","Others")))))))))</f>
        <v>About to Sleep</v>
      </c>
    </row>
    <row r="2107" spans="1:41" x14ac:dyDescent="0.3">
      <c r="A2107">
        <v>8082</v>
      </c>
      <c r="B2107">
        <v>1971</v>
      </c>
      <c r="C2107" t="s">
        <v>28</v>
      </c>
      <c r="D2107" t="s">
        <v>33</v>
      </c>
      <c r="E2107">
        <v>25721</v>
      </c>
      <c r="F2107">
        <v>1</v>
      </c>
      <c r="G2107">
        <v>0</v>
      </c>
      <c r="H2107" s="1">
        <v>41415</v>
      </c>
      <c r="I2107">
        <v>75</v>
      </c>
      <c r="J2107">
        <v>1</v>
      </c>
      <c r="K2107">
        <v>3</v>
      </c>
      <c r="L2107">
        <v>6</v>
      </c>
      <c r="M2107">
        <v>3</v>
      </c>
      <c r="N2107">
        <v>6</v>
      </c>
      <c r="O2107">
        <v>15</v>
      </c>
      <c r="P2107">
        <v>1</v>
      </c>
      <c r="Q2107">
        <v>1</v>
      </c>
      <c r="R2107">
        <v>1</v>
      </c>
      <c r="S2107">
        <v>2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 t="s">
        <v>36</v>
      </c>
      <c r="AC2107" s="13">
        <f>SUM(Table13[[#This Row],[MntWines]:[MntGoldProds]])</f>
        <v>34</v>
      </c>
      <c r="AD2107" s="13">
        <f>AVERAGE(Table13[[#This Row],[MntWines]:[MntGoldProds]])</f>
        <v>5.666666666666667</v>
      </c>
      <c r="AG2107">
        <f>SUM(Table13[[#This Row],[NumDealsPurchases]:[NumStorePurchases]])</f>
        <v>5</v>
      </c>
      <c r="AH2107" s="14">
        <f>44232-Table13[[#This Row],[Dt_Customer]]</f>
        <v>2817</v>
      </c>
      <c r="AJ2107" s="13">
        <f>Table13[[#This Row],[NumDealsPurchases]]/Table13[[#This Row],[Total Number of Purchases]]*100</f>
        <v>20</v>
      </c>
      <c r="AK2107">
        <f>6-ROUNDUP(_xlfn.PERCENTRANK.INC(Table13[Recency],Table13[[#This Row],[Recency]])*5, 0)</f>
        <v>2</v>
      </c>
      <c r="AL2107" s="15">
        <f>ROUNDUP(_xlfn.PERCENTRANK.INC(Table13[Total Number of Purchases],Table13[[#This Row],[Total Number of Purchases]])*5,0)</f>
        <v>1</v>
      </c>
      <c r="AM2107" s="15">
        <f>ROUNDUP(_xlfn.PERCENTRANK.INC(Table13[Total Spend],Table13[[#This Row],[Total Spend]])*5,0)</f>
        <v>1</v>
      </c>
      <c r="AN2107" s="15" t="str">
        <f>Table13[[#This Row],[Recency Score]]&amp;Table13[[#This Row],[Frequency Score]]&amp;Table13[[#This Row],[Monetary Score]]</f>
        <v>211</v>
      </c>
      <c r="AO2107" s="15" t="str">
        <f>IF(AN2107="555","Champions",
IF(AND(LEFT(AN2107,1)="5", MID(AN2107,2,1)&gt;="3"),"Loyal Customers",
IF(MID(AN2107,2,1)="5","Frequent Buyers",
IF(RIGHT(AN2107,1)="5","Big Spenders",
IF(LEFT(AN2107,1)="4","Potential Loyalists",
IF(LEFT(AN2107,1)="3","Needs Attention",
IF(LEFT(AN2107,1)="2","About to Sleep",
IF(LEFT(AN2107,1)="1","Lost",
IF(LEFT(AN2107,1)&lt;="2","At Risk","Others")))))))))</f>
        <v>About to Sleep</v>
      </c>
    </row>
    <row r="2108" spans="1:41" x14ac:dyDescent="0.3">
      <c r="A2108">
        <v>10091</v>
      </c>
      <c r="B2108">
        <v>1956</v>
      </c>
      <c r="C2108" t="s">
        <v>28</v>
      </c>
      <c r="D2108" t="s">
        <v>31</v>
      </c>
      <c r="E2108">
        <v>60230</v>
      </c>
      <c r="F2108">
        <v>0</v>
      </c>
      <c r="G2108">
        <v>1</v>
      </c>
      <c r="H2108" s="1">
        <v>41414</v>
      </c>
      <c r="I2108">
        <v>78</v>
      </c>
      <c r="J2108">
        <v>520</v>
      </c>
      <c r="K2108">
        <v>20</v>
      </c>
      <c r="L2108">
        <v>367</v>
      </c>
      <c r="M2108">
        <v>39</v>
      </c>
      <c r="N2108">
        <v>81</v>
      </c>
      <c r="O2108">
        <v>40</v>
      </c>
      <c r="P2108">
        <v>2</v>
      </c>
      <c r="Q2108">
        <v>6</v>
      </c>
      <c r="R2108">
        <v>3</v>
      </c>
      <c r="S2108">
        <v>6</v>
      </c>
      <c r="T2108">
        <v>5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 t="s">
        <v>30</v>
      </c>
      <c r="AC2108" s="13">
        <f>SUM(Table13[[#This Row],[MntWines]:[MntGoldProds]])</f>
        <v>1067</v>
      </c>
      <c r="AD2108" s="13">
        <f>AVERAGE(Table13[[#This Row],[MntWines]:[MntGoldProds]])</f>
        <v>177.83333333333334</v>
      </c>
      <c r="AG2108">
        <f>SUM(Table13[[#This Row],[NumDealsPurchases]:[NumStorePurchases]])</f>
        <v>17</v>
      </c>
      <c r="AH2108" s="14">
        <f>44232-Table13[[#This Row],[Dt_Customer]]</f>
        <v>2818</v>
      </c>
      <c r="AJ2108" s="13">
        <f>Table13[[#This Row],[NumDealsPurchases]]/Table13[[#This Row],[Total Number of Purchases]]*100</f>
        <v>11.76470588235294</v>
      </c>
      <c r="AK2108">
        <f>6-ROUNDUP(_xlfn.PERCENTRANK.INC(Table13[Recency],Table13[[#This Row],[Recency]])*5, 0)</f>
        <v>2</v>
      </c>
      <c r="AL2108" s="15">
        <f>ROUNDUP(_xlfn.PERCENTRANK.INC(Table13[Total Number of Purchases],Table13[[#This Row],[Total Number of Purchases]])*5,0)</f>
        <v>3</v>
      </c>
      <c r="AM2108" s="15">
        <f>ROUNDUP(_xlfn.PERCENTRANK.INC(Table13[Total Spend],Table13[[#This Row],[Total Spend]])*5,0)</f>
        <v>4</v>
      </c>
      <c r="AN2108" s="15" t="str">
        <f>Table13[[#This Row],[Recency Score]]&amp;Table13[[#This Row],[Frequency Score]]&amp;Table13[[#This Row],[Monetary Score]]</f>
        <v>234</v>
      </c>
      <c r="AO2108" s="15" t="str">
        <f>IF(AN2108="555","Champions",
IF(AND(LEFT(AN2108,1)="5", MID(AN2108,2,1)&gt;="3"),"Loyal Customers",
IF(MID(AN2108,2,1)="5","Frequent Buyers",
IF(RIGHT(AN2108,1)="5","Big Spenders",
IF(LEFT(AN2108,1)="4","Potential Loyalists",
IF(LEFT(AN2108,1)="3","Needs Attention",
IF(LEFT(AN2108,1)="2","About to Sleep",
IF(LEFT(AN2108,1)="1","Lost",
IF(LEFT(AN2108,1)&lt;="2","At Risk","Others")))))))))</f>
        <v>About to Sleep</v>
      </c>
    </row>
    <row r="2109" spans="1:41" x14ac:dyDescent="0.3">
      <c r="A2109">
        <v>675</v>
      </c>
      <c r="B2109">
        <v>1973</v>
      </c>
      <c r="C2109" t="s">
        <v>41</v>
      </c>
      <c r="D2109" t="s">
        <v>29</v>
      </c>
      <c r="E2109">
        <v>52034</v>
      </c>
      <c r="F2109">
        <v>1</v>
      </c>
      <c r="G2109">
        <v>1</v>
      </c>
      <c r="H2109" s="1">
        <v>41411</v>
      </c>
      <c r="I2109">
        <v>67</v>
      </c>
      <c r="J2109">
        <v>146</v>
      </c>
      <c r="K2109">
        <v>0</v>
      </c>
      <c r="L2109">
        <v>93</v>
      </c>
      <c r="M2109">
        <v>7</v>
      </c>
      <c r="N2109">
        <v>13</v>
      </c>
      <c r="O2109">
        <v>73</v>
      </c>
      <c r="P2109">
        <v>5</v>
      </c>
      <c r="Q2109">
        <v>4</v>
      </c>
      <c r="R2109">
        <v>2</v>
      </c>
      <c r="S2109">
        <v>5</v>
      </c>
      <c r="T2109">
        <v>7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 t="s">
        <v>30</v>
      </c>
      <c r="AC2109" s="13">
        <f>SUM(Table13[[#This Row],[MntWines]:[MntGoldProds]])</f>
        <v>332</v>
      </c>
      <c r="AD2109" s="13">
        <f>AVERAGE(Table13[[#This Row],[MntWines]:[MntGoldProds]])</f>
        <v>55.333333333333336</v>
      </c>
      <c r="AG2109">
        <f>SUM(Table13[[#This Row],[NumDealsPurchases]:[NumStorePurchases]])</f>
        <v>16</v>
      </c>
      <c r="AH2109" s="14">
        <f>44232-Table13[[#This Row],[Dt_Customer]]</f>
        <v>2821</v>
      </c>
      <c r="AJ2109" s="13">
        <f>Table13[[#This Row],[NumDealsPurchases]]/Table13[[#This Row],[Total Number of Purchases]]*100</f>
        <v>31.25</v>
      </c>
      <c r="AK2109">
        <f>6-ROUNDUP(_xlfn.PERCENTRANK.INC(Table13[Recency],Table13[[#This Row],[Recency]])*5, 0)</f>
        <v>2</v>
      </c>
      <c r="AL2109" s="15">
        <f>ROUNDUP(_xlfn.PERCENTRANK.INC(Table13[Total Number of Purchases],Table13[[#This Row],[Total Number of Purchases]])*5,0)</f>
        <v>3</v>
      </c>
      <c r="AM2109" s="15">
        <f>ROUNDUP(_xlfn.PERCENTRANK.INC(Table13[Total Spend],Table13[[#This Row],[Total Spend]])*5,0)</f>
        <v>3</v>
      </c>
      <c r="AN2109" s="15" t="str">
        <f>Table13[[#This Row],[Recency Score]]&amp;Table13[[#This Row],[Frequency Score]]&amp;Table13[[#This Row],[Monetary Score]]</f>
        <v>233</v>
      </c>
      <c r="AO2109" s="15" t="str">
        <f>IF(AN2109="555","Champions",
IF(AND(LEFT(AN2109,1)="5", MID(AN2109,2,1)&gt;="3"),"Loyal Customers",
IF(MID(AN2109,2,1)="5","Frequent Buyers",
IF(RIGHT(AN2109,1)="5","Big Spenders",
IF(LEFT(AN2109,1)="4","Potential Loyalists",
IF(LEFT(AN2109,1)="3","Needs Attention",
IF(LEFT(AN2109,1)="2","About to Sleep",
IF(LEFT(AN2109,1)="1","Lost",
IF(LEFT(AN2109,1)&lt;="2","At Risk","Others")))))))))</f>
        <v>About to Sleep</v>
      </c>
    </row>
    <row r="2110" spans="1:41" x14ac:dyDescent="0.3">
      <c r="A2110">
        <v>9370</v>
      </c>
      <c r="B2110">
        <v>1945</v>
      </c>
      <c r="C2110" t="s">
        <v>37</v>
      </c>
      <c r="D2110" t="s">
        <v>33</v>
      </c>
      <c r="E2110">
        <v>65846</v>
      </c>
      <c r="F2110">
        <v>0</v>
      </c>
      <c r="G2110">
        <v>0</v>
      </c>
      <c r="H2110" s="1">
        <v>41411</v>
      </c>
      <c r="I2110">
        <v>68</v>
      </c>
      <c r="J2110">
        <v>562</v>
      </c>
      <c r="K2110">
        <v>81</v>
      </c>
      <c r="L2110">
        <v>276</v>
      </c>
      <c r="M2110">
        <v>80</v>
      </c>
      <c r="N2110">
        <v>40</v>
      </c>
      <c r="O2110">
        <v>81</v>
      </c>
      <c r="P2110">
        <v>1</v>
      </c>
      <c r="Q2110">
        <v>6</v>
      </c>
      <c r="R2110">
        <v>3</v>
      </c>
      <c r="S2110">
        <v>6</v>
      </c>
      <c r="T2110">
        <v>4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 t="s">
        <v>32</v>
      </c>
      <c r="AC2110" s="13">
        <f>SUM(Table13[[#This Row],[MntWines]:[MntGoldProds]])</f>
        <v>1120</v>
      </c>
      <c r="AD2110" s="13">
        <f>AVERAGE(Table13[[#This Row],[MntWines]:[MntGoldProds]])</f>
        <v>186.66666666666666</v>
      </c>
      <c r="AG2110">
        <f>SUM(Table13[[#This Row],[NumDealsPurchases]:[NumStorePurchases]])</f>
        <v>16</v>
      </c>
      <c r="AH2110" s="14">
        <f>44232-Table13[[#This Row],[Dt_Customer]]</f>
        <v>2821</v>
      </c>
      <c r="AJ2110" s="13">
        <f>Table13[[#This Row],[NumDealsPurchases]]/Table13[[#This Row],[Total Number of Purchases]]*100</f>
        <v>6.25</v>
      </c>
      <c r="AK2110">
        <f>6-ROUNDUP(_xlfn.PERCENTRANK.INC(Table13[Recency],Table13[[#This Row],[Recency]])*5, 0)</f>
        <v>2</v>
      </c>
      <c r="AL2110" s="15">
        <f>ROUNDUP(_xlfn.PERCENTRANK.INC(Table13[Total Number of Purchases],Table13[[#This Row],[Total Number of Purchases]])*5,0)</f>
        <v>3</v>
      </c>
      <c r="AM2110" s="15">
        <f>ROUNDUP(_xlfn.PERCENTRANK.INC(Table13[Total Spend],Table13[[#This Row],[Total Spend]])*5,0)</f>
        <v>4</v>
      </c>
      <c r="AN2110" s="15" t="str">
        <f>Table13[[#This Row],[Recency Score]]&amp;Table13[[#This Row],[Frequency Score]]&amp;Table13[[#This Row],[Monetary Score]]</f>
        <v>234</v>
      </c>
      <c r="AO2110" s="15" t="str">
        <f>IF(AN2110="555","Champions",
IF(AND(LEFT(AN2110,1)="5", MID(AN2110,2,1)&gt;="3"),"Loyal Customers",
IF(MID(AN2110,2,1)="5","Frequent Buyers",
IF(RIGHT(AN2110,1)="5","Big Spenders",
IF(LEFT(AN2110,1)="4","Potential Loyalists",
IF(LEFT(AN2110,1)="3","Needs Attention",
IF(LEFT(AN2110,1)="2","About to Sleep",
IF(LEFT(AN2110,1)="1","Lost",
IF(LEFT(AN2110,1)&lt;="2","At Risk","Others")))))))))</f>
        <v>About to Sleep</v>
      </c>
    </row>
    <row r="2111" spans="1:41" x14ac:dyDescent="0.3">
      <c r="A2111">
        <v>1606</v>
      </c>
      <c r="B2111">
        <v>1971</v>
      </c>
      <c r="C2111" t="s">
        <v>28</v>
      </c>
      <c r="D2111" t="s">
        <v>35</v>
      </c>
      <c r="E2111">
        <v>38590</v>
      </c>
      <c r="F2111">
        <v>1</v>
      </c>
      <c r="G2111">
        <v>0</v>
      </c>
      <c r="H2111" s="1">
        <v>41409</v>
      </c>
      <c r="I2111">
        <v>65</v>
      </c>
      <c r="J2111">
        <v>3</v>
      </c>
      <c r="K2111">
        <v>1</v>
      </c>
      <c r="L2111">
        <v>8</v>
      </c>
      <c r="M2111">
        <v>4</v>
      </c>
      <c r="N2111">
        <v>3</v>
      </c>
      <c r="O2111">
        <v>3</v>
      </c>
      <c r="P2111">
        <v>1</v>
      </c>
      <c r="Q2111">
        <v>1</v>
      </c>
      <c r="R2111">
        <v>0</v>
      </c>
      <c r="S2111">
        <v>2</v>
      </c>
      <c r="T2111">
        <v>8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 t="s">
        <v>43</v>
      </c>
      <c r="AC2111" s="13">
        <f>SUM(Table13[[#This Row],[MntWines]:[MntGoldProds]])</f>
        <v>22</v>
      </c>
      <c r="AD2111" s="13">
        <f>AVERAGE(Table13[[#This Row],[MntWines]:[MntGoldProds]])</f>
        <v>3.6666666666666665</v>
      </c>
      <c r="AG2111">
        <f>SUM(Table13[[#This Row],[NumDealsPurchases]:[NumStorePurchases]])</f>
        <v>4</v>
      </c>
      <c r="AH2111" s="14">
        <f>44232-Table13[[#This Row],[Dt_Customer]]</f>
        <v>2823</v>
      </c>
      <c r="AJ2111" s="13">
        <f>Table13[[#This Row],[NumDealsPurchases]]/Table13[[#This Row],[Total Number of Purchases]]*100</f>
        <v>25</v>
      </c>
      <c r="AK2111">
        <f>6-ROUNDUP(_xlfn.PERCENTRANK.INC(Table13[Recency],Table13[[#This Row],[Recency]])*5, 0)</f>
        <v>2</v>
      </c>
      <c r="AL2111" s="15">
        <f>ROUNDUP(_xlfn.PERCENTRANK.INC(Table13[Total Number of Purchases],Table13[[#This Row],[Total Number of Purchases]])*5,0)</f>
        <v>1</v>
      </c>
      <c r="AM2111" s="15">
        <f>ROUNDUP(_xlfn.PERCENTRANK.INC(Table13[Total Spend],Table13[[#This Row],[Total Spend]])*5,0)</f>
        <v>1</v>
      </c>
      <c r="AN2111" s="15" t="str">
        <f>Table13[[#This Row],[Recency Score]]&amp;Table13[[#This Row],[Frequency Score]]&amp;Table13[[#This Row],[Monetary Score]]</f>
        <v>211</v>
      </c>
      <c r="AO2111" s="15" t="str">
        <f>IF(AN2111="555","Champions",
IF(AND(LEFT(AN2111,1)="5", MID(AN2111,2,1)&gt;="3"),"Loyal Customers",
IF(MID(AN2111,2,1)="5","Frequent Buyers",
IF(RIGHT(AN2111,1)="5","Big Spenders",
IF(LEFT(AN2111,1)="4","Potential Loyalists",
IF(LEFT(AN2111,1)="3","Needs Attention",
IF(LEFT(AN2111,1)="2","About to Sleep",
IF(LEFT(AN2111,1)="1","Lost",
IF(LEFT(AN2111,1)&lt;="2","At Risk","Others")))))))))</f>
        <v>About to Sleep</v>
      </c>
    </row>
    <row r="2112" spans="1:41" x14ac:dyDescent="0.3">
      <c r="A2112">
        <v>125</v>
      </c>
      <c r="B2112">
        <v>1958</v>
      </c>
      <c r="C2112" t="s">
        <v>38</v>
      </c>
      <c r="D2112" t="s">
        <v>35</v>
      </c>
      <c r="E2112">
        <v>53083</v>
      </c>
      <c r="F2112">
        <v>1</v>
      </c>
      <c r="G2112">
        <v>1</v>
      </c>
      <c r="H2112" s="1">
        <v>41409</v>
      </c>
      <c r="I2112">
        <v>65</v>
      </c>
      <c r="J2112">
        <v>215</v>
      </c>
      <c r="K2112">
        <v>7</v>
      </c>
      <c r="L2112">
        <v>33</v>
      </c>
      <c r="M2112">
        <v>3</v>
      </c>
      <c r="N2112">
        <v>0</v>
      </c>
      <c r="O2112">
        <v>13</v>
      </c>
      <c r="P2112">
        <v>6</v>
      </c>
      <c r="Q2112">
        <v>5</v>
      </c>
      <c r="R2112">
        <v>1</v>
      </c>
      <c r="S2112">
        <v>5</v>
      </c>
      <c r="T2112">
        <v>7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 t="s">
        <v>40</v>
      </c>
      <c r="AC2112" s="13">
        <f>SUM(Table13[[#This Row],[MntWines]:[MntGoldProds]])</f>
        <v>271</v>
      </c>
      <c r="AD2112" s="13">
        <f>AVERAGE(Table13[[#This Row],[MntWines]:[MntGoldProds]])</f>
        <v>45.166666666666664</v>
      </c>
      <c r="AG2112">
        <f>SUM(Table13[[#This Row],[NumDealsPurchases]:[NumStorePurchases]])</f>
        <v>17</v>
      </c>
      <c r="AH2112" s="14">
        <f>44232-Table13[[#This Row],[Dt_Customer]]</f>
        <v>2823</v>
      </c>
      <c r="AJ2112" s="13">
        <f>Table13[[#This Row],[NumDealsPurchases]]/Table13[[#This Row],[Total Number of Purchases]]*100</f>
        <v>35.294117647058826</v>
      </c>
      <c r="AK2112">
        <f>6-ROUNDUP(_xlfn.PERCENTRANK.INC(Table13[Recency],Table13[[#This Row],[Recency]])*5, 0)</f>
        <v>2</v>
      </c>
      <c r="AL2112" s="15">
        <f>ROUNDUP(_xlfn.PERCENTRANK.INC(Table13[Total Number of Purchases],Table13[[#This Row],[Total Number of Purchases]])*5,0)</f>
        <v>3</v>
      </c>
      <c r="AM2112" s="15">
        <f>ROUNDUP(_xlfn.PERCENTRANK.INC(Table13[Total Spend],Table13[[#This Row],[Total Spend]])*5,0)</f>
        <v>3</v>
      </c>
      <c r="AN2112" s="15" t="str">
        <f>Table13[[#This Row],[Recency Score]]&amp;Table13[[#This Row],[Frequency Score]]&amp;Table13[[#This Row],[Monetary Score]]</f>
        <v>233</v>
      </c>
      <c r="AO2112" s="15" t="str">
        <f>IF(AN2112="555","Champions",
IF(AND(LEFT(AN2112,1)="5", MID(AN2112,2,1)&gt;="3"),"Loyal Customers",
IF(MID(AN2112,2,1)="5","Frequent Buyers",
IF(RIGHT(AN2112,1)="5","Big Spenders",
IF(LEFT(AN2112,1)="4","Potential Loyalists",
IF(LEFT(AN2112,1)="3","Needs Attention",
IF(LEFT(AN2112,1)="2","About to Sleep",
IF(LEFT(AN2112,1)="1","Lost",
IF(LEFT(AN2112,1)&lt;="2","At Risk","Others")))))))))</f>
        <v>About to Sleep</v>
      </c>
    </row>
    <row r="2113" spans="1:41" x14ac:dyDescent="0.3">
      <c r="A2113">
        <v>2061</v>
      </c>
      <c r="B2113">
        <v>1955</v>
      </c>
      <c r="C2113" t="s">
        <v>28</v>
      </c>
      <c r="D2113" t="s">
        <v>33</v>
      </c>
      <c r="E2113">
        <v>50737</v>
      </c>
      <c r="F2113">
        <v>0</v>
      </c>
      <c r="G2113">
        <v>1</v>
      </c>
      <c r="H2113" s="1">
        <v>41405</v>
      </c>
      <c r="I2113">
        <v>61</v>
      </c>
      <c r="J2113">
        <v>78</v>
      </c>
      <c r="K2113">
        <v>0</v>
      </c>
      <c r="L2113">
        <v>11</v>
      </c>
      <c r="M2113">
        <v>0</v>
      </c>
      <c r="N2113">
        <v>0</v>
      </c>
      <c r="O2113">
        <v>10</v>
      </c>
      <c r="P2113">
        <v>1</v>
      </c>
      <c r="Q2113">
        <v>2</v>
      </c>
      <c r="R2113">
        <v>0</v>
      </c>
      <c r="S2113">
        <v>4</v>
      </c>
      <c r="T2113">
        <v>6</v>
      </c>
      <c r="U2113">
        <v>0</v>
      </c>
      <c r="V2113">
        <v>0</v>
      </c>
      <c r="W2113">
        <v>0</v>
      </c>
      <c r="X2113">
        <v>1</v>
      </c>
      <c r="Y2113">
        <v>0</v>
      </c>
      <c r="Z2113">
        <v>0</v>
      </c>
      <c r="AA2113">
        <v>0</v>
      </c>
      <c r="AB2113" t="s">
        <v>30</v>
      </c>
      <c r="AC2113" s="13">
        <f>SUM(Table13[[#This Row],[MntWines]:[MntGoldProds]])</f>
        <v>99</v>
      </c>
      <c r="AD2113" s="13">
        <f>AVERAGE(Table13[[#This Row],[MntWines]:[MntGoldProds]])</f>
        <v>16.5</v>
      </c>
      <c r="AG2113">
        <f>SUM(Table13[[#This Row],[NumDealsPurchases]:[NumStorePurchases]])</f>
        <v>7</v>
      </c>
      <c r="AH2113" s="14">
        <f>44232-Table13[[#This Row],[Dt_Customer]]</f>
        <v>2827</v>
      </c>
      <c r="AJ2113" s="13">
        <f>Table13[[#This Row],[NumDealsPurchases]]/Table13[[#This Row],[Total Number of Purchases]]*100</f>
        <v>14.285714285714285</v>
      </c>
      <c r="AK2113">
        <f>6-ROUNDUP(_xlfn.PERCENTRANK.INC(Table13[Recency],Table13[[#This Row],[Recency]])*5, 0)</f>
        <v>2</v>
      </c>
      <c r="AL2113" s="15">
        <f>ROUNDUP(_xlfn.PERCENTRANK.INC(Table13[Total Number of Purchases],Table13[[#This Row],[Total Number of Purchases]])*5,0)</f>
        <v>1</v>
      </c>
      <c r="AM2113" s="15">
        <f>ROUNDUP(_xlfn.PERCENTRANK.INC(Table13[Total Spend],Table13[[#This Row],[Total Spend]])*5,0)</f>
        <v>2</v>
      </c>
      <c r="AN2113" s="15" t="str">
        <f>Table13[[#This Row],[Recency Score]]&amp;Table13[[#This Row],[Frequency Score]]&amp;Table13[[#This Row],[Monetary Score]]</f>
        <v>212</v>
      </c>
      <c r="AO2113" s="15" t="str">
        <f>IF(AN2113="555","Champions",
IF(AND(LEFT(AN2113,1)="5", MID(AN2113,2,1)&gt;="3"),"Loyal Customers",
IF(MID(AN2113,2,1)="5","Frequent Buyers",
IF(RIGHT(AN2113,1)="5","Big Spenders",
IF(LEFT(AN2113,1)="4","Potential Loyalists",
IF(LEFT(AN2113,1)="3","Needs Attention",
IF(LEFT(AN2113,1)="2","About to Sleep",
IF(LEFT(AN2113,1)="1","Lost",
IF(LEFT(AN2113,1)&lt;="2","At Risk","Others")))))))))</f>
        <v>About to Sleep</v>
      </c>
    </row>
    <row r="2114" spans="1:41" x14ac:dyDescent="0.3">
      <c r="A2114">
        <v>182</v>
      </c>
      <c r="B2114">
        <v>1946</v>
      </c>
      <c r="C2114" t="s">
        <v>37</v>
      </c>
      <c r="D2114" t="s">
        <v>35</v>
      </c>
      <c r="E2114">
        <v>44124</v>
      </c>
      <c r="F2114">
        <v>0</v>
      </c>
      <c r="G2114">
        <v>1</v>
      </c>
      <c r="H2114" s="1">
        <v>41405</v>
      </c>
      <c r="I2114">
        <v>62</v>
      </c>
      <c r="J2114">
        <v>284</v>
      </c>
      <c r="K2114">
        <v>0</v>
      </c>
      <c r="L2114">
        <v>55</v>
      </c>
      <c r="M2114">
        <v>0</v>
      </c>
      <c r="N2114">
        <v>6</v>
      </c>
      <c r="O2114">
        <v>52</v>
      </c>
      <c r="P2114">
        <v>4</v>
      </c>
      <c r="Q2114">
        <v>6</v>
      </c>
      <c r="R2114">
        <v>2</v>
      </c>
      <c r="S2114">
        <v>5</v>
      </c>
      <c r="T2114">
        <v>8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 t="s">
        <v>30</v>
      </c>
      <c r="AC2114" s="13">
        <f>SUM(Table13[[#This Row],[MntWines]:[MntGoldProds]])</f>
        <v>397</v>
      </c>
      <c r="AD2114" s="13">
        <f>AVERAGE(Table13[[#This Row],[MntWines]:[MntGoldProds]])</f>
        <v>66.166666666666671</v>
      </c>
      <c r="AG2114">
        <f>SUM(Table13[[#This Row],[NumDealsPurchases]:[NumStorePurchases]])</f>
        <v>17</v>
      </c>
      <c r="AH2114" s="14">
        <f>44232-Table13[[#This Row],[Dt_Customer]]</f>
        <v>2827</v>
      </c>
      <c r="AJ2114" s="13">
        <f>Table13[[#This Row],[NumDealsPurchases]]/Table13[[#This Row],[Total Number of Purchases]]*100</f>
        <v>23.52941176470588</v>
      </c>
      <c r="AK2114">
        <f>6-ROUNDUP(_xlfn.PERCENTRANK.INC(Table13[Recency],Table13[[#This Row],[Recency]])*5, 0)</f>
        <v>2</v>
      </c>
      <c r="AL2114" s="15">
        <f>ROUNDUP(_xlfn.PERCENTRANK.INC(Table13[Total Number of Purchases],Table13[[#This Row],[Total Number of Purchases]])*5,0)</f>
        <v>3</v>
      </c>
      <c r="AM2114" s="15">
        <f>ROUNDUP(_xlfn.PERCENTRANK.INC(Table13[Total Spend],Table13[[#This Row],[Total Spend]])*5,0)</f>
        <v>3</v>
      </c>
      <c r="AN2114" s="15" t="str">
        <f>Table13[[#This Row],[Recency Score]]&amp;Table13[[#This Row],[Frequency Score]]&amp;Table13[[#This Row],[Monetary Score]]</f>
        <v>233</v>
      </c>
      <c r="AO2114" s="15" t="str">
        <f>IF(AN2114="555","Champions",
IF(AND(LEFT(AN2114,1)="5", MID(AN2114,2,1)&gt;="3"),"Loyal Customers",
IF(MID(AN2114,2,1)="5","Frequent Buyers",
IF(RIGHT(AN2114,1)="5","Big Spenders",
IF(LEFT(AN2114,1)="4","Potential Loyalists",
IF(LEFT(AN2114,1)="3","Needs Attention",
IF(LEFT(AN2114,1)="2","About to Sleep",
IF(LEFT(AN2114,1)="1","Lost",
IF(LEFT(AN2114,1)&lt;="2","At Risk","Others")))))))))</f>
        <v>About to Sleep</v>
      </c>
    </row>
    <row r="2115" spans="1:41" x14ac:dyDescent="0.3">
      <c r="A2115">
        <v>922</v>
      </c>
      <c r="B2115">
        <v>1979</v>
      </c>
      <c r="C2115" t="s">
        <v>38</v>
      </c>
      <c r="D2115" t="s">
        <v>33</v>
      </c>
      <c r="E2115">
        <v>31086</v>
      </c>
      <c r="F2115">
        <v>1</v>
      </c>
      <c r="G2115">
        <v>1</v>
      </c>
      <c r="H2115" s="1">
        <v>41398</v>
      </c>
      <c r="I2115">
        <v>79</v>
      </c>
      <c r="J2115">
        <v>16</v>
      </c>
      <c r="K2115">
        <v>2</v>
      </c>
      <c r="L2115">
        <v>11</v>
      </c>
      <c r="M2115">
        <v>3</v>
      </c>
      <c r="N2115">
        <v>0</v>
      </c>
      <c r="O2115">
        <v>16</v>
      </c>
      <c r="P2115">
        <v>2</v>
      </c>
      <c r="Q2115">
        <v>1</v>
      </c>
      <c r="R2115">
        <v>1</v>
      </c>
      <c r="S2115">
        <v>2</v>
      </c>
      <c r="T2115">
        <v>8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 t="s">
        <v>39</v>
      </c>
      <c r="AC2115" s="13">
        <f>SUM(Table13[[#This Row],[MntWines]:[MntGoldProds]])</f>
        <v>48</v>
      </c>
      <c r="AD2115" s="13">
        <f>AVERAGE(Table13[[#This Row],[MntWines]:[MntGoldProds]])</f>
        <v>8</v>
      </c>
      <c r="AG2115">
        <f>SUM(Table13[[#This Row],[NumDealsPurchases]:[NumStorePurchases]])</f>
        <v>6</v>
      </c>
      <c r="AH2115" s="14">
        <f>44232-Table13[[#This Row],[Dt_Customer]]</f>
        <v>2834</v>
      </c>
      <c r="AJ2115" s="13">
        <f>Table13[[#This Row],[NumDealsPurchases]]/Table13[[#This Row],[Total Number of Purchases]]*100</f>
        <v>33.333333333333329</v>
      </c>
      <c r="AK2115">
        <f>6-ROUNDUP(_xlfn.PERCENTRANK.INC(Table13[Recency],Table13[[#This Row],[Recency]])*5, 0)</f>
        <v>2</v>
      </c>
      <c r="AL2115" s="15">
        <f>ROUNDUP(_xlfn.PERCENTRANK.INC(Table13[Total Number of Purchases],Table13[[#This Row],[Total Number of Purchases]])*5,0)</f>
        <v>1</v>
      </c>
      <c r="AM2115" s="15">
        <f>ROUNDUP(_xlfn.PERCENTRANK.INC(Table13[Total Spend],Table13[[#This Row],[Total Spend]])*5,0)</f>
        <v>1</v>
      </c>
      <c r="AN2115" s="15" t="str">
        <f>Table13[[#This Row],[Recency Score]]&amp;Table13[[#This Row],[Frequency Score]]&amp;Table13[[#This Row],[Monetary Score]]</f>
        <v>211</v>
      </c>
      <c r="AO2115" s="15" t="str">
        <f>IF(AN2115="555","Champions",
IF(AND(LEFT(AN2115,1)="5", MID(AN2115,2,1)&gt;="3"),"Loyal Customers",
IF(MID(AN2115,2,1)="5","Frequent Buyers",
IF(RIGHT(AN2115,1)="5","Big Spenders",
IF(LEFT(AN2115,1)="4","Potential Loyalists",
IF(LEFT(AN2115,1)="3","Needs Attention",
IF(LEFT(AN2115,1)="2","About to Sleep",
IF(LEFT(AN2115,1)="1","Lost",
IF(LEFT(AN2115,1)&lt;="2","At Risk","Others")))))))))</f>
        <v>About to Sleep</v>
      </c>
    </row>
    <row r="2116" spans="1:41" x14ac:dyDescent="0.3">
      <c r="A2116">
        <v>3839</v>
      </c>
      <c r="B2116">
        <v>1958</v>
      </c>
      <c r="C2116" t="s">
        <v>44</v>
      </c>
      <c r="D2116" t="s">
        <v>31</v>
      </c>
      <c r="E2116">
        <v>15056</v>
      </c>
      <c r="F2116">
        <v>1</v>
      </c>
      <c r="G2116">
        <v>1</v>
      </c>
      <c r="H2116" s="1">
        <v>41397</v>
      </c>
      <c r="I2116">
        <v>76</v>
      </c>
      <c r="J2116">
        <v>6</v>
      </c>
      <c r="K2116">
        <v>12</v>
      </c>
      <c r="L2116">
        <v>3</v>
      </c>
      <c r="M2116">
        <v>21</v>
      </c>
      <c r="N2116">
        <v>6</v>
      </c>
      <c r="O2116">
        <v>40</v>
      </c>
      <c r="P2116">
        <v>5</v>
      </c>
      <c r="Q2116">
        <v>2</v>
      </c>
      <c r="R2116">
        <v>2</v>
      </c>
      <c r="S2116">
        <v>3</v>
      </c>
      <c r="T2116">
        <v>5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 t="s">
        <v>30</v>
      </c>
      <c r="AC2116" s="13">
        <f>SUM(Table13[[#This Row],[MntWines]:[MntGoldProds]])</f>
        <v>88</v>
      </c>
      <c r="AD2116" s="13">
        <f>AVERAGE(Table13[[#This Row],[MntWines]:[MntGoldProds]])</f>
        <v>14.666666666666666</v>
      </c>
      <c r="AG2116">
        <f>SUM(Table13[[#This Row],[NumDealsPurchases]:[NumStorePurchases]])</f>
        <v>12</v>
      </c>
      <c r="AH2116" s="14">
        <f>44232-Table13[[#This Row],[Dt_Customer]]</f>
        <v>2835</v>
      </c>
      <c r="AJ2116" s="13">
        <f>Table13[[#This Row],[NumDealsPurchases]]/Table13[[#This Row],[Total Number of Purchases]]*100</f>
        <v>41.666666666666671</v>
      </c>
      <c r="AK2116">
        <f>6-ROUNDUP(_xlfn.PERCENTRANK.INC(Table13[Recency],Table13[[#This Row],[Recency]])*5, 0)</f>
        <v>2</v>
      </c>
      <c r="AL2116" s="15">
        <f>ROUNDUP(_xlfn.PERCENTRANK.INC(Table13[Total Number of Purchases],Table13[[#This Row],[Total Number of Purchases]])*5,0)</f>
        <v>3</v>
      </c>
      <c r="AM2116" s="15">
        <f>ROUNDUP(_xlfn.PERCENTRANK.INC(Table13[Total Spend],Table13[[#This Row],[Total Spend]])*5,0)</f>
        <v>2</v>
      </c>
      <c r="AN2116" s="15" t="str">
        <f>Table13[[#This Row],[Recency Score]]&amp;Table13[[#This Row],[Frequency Score]]&amp;Table13[[#This Row],[Monetary Score]]</f>
        <v>232</v>
      </c>
      <c r="AO2116" s="15" t="str">
        <f>IF(AN2116="555","Champions",
IF(AND(LEFT(AN2116,1)="5", MID(AN2116,2,1)&gt;="3"),"Loyal Customers",
IF(MID(AN2116,2,1)="5","Frequent Buyers",
IF(RIGHT(AN2116,1)="5","Big Spenders",
IF(LEFT(AN2116,1)="4","Potential Loyalists",
IF(LEFT(AN2116,1)="3","Needs Attention",
IF(LEFT(AN2116,1)="2","About to Sleep",
IF(LEFT(AN2116,1)="1","Lost",
IF(LEFT(AN2116,1)&lt;="2","At Risk","Others")))))))))</f>
        <v>About to Sleep</v>
      </c>
    </row>
    <row r="2117" spans="1:41" x14ac:dyDescent="0.3">
      <c r="A2117">
        <v>4864</v>
      </c>
      <c r="B2117">
        <v>1977</v>
      </c>
      <c r="C2117" t="s">
        <v>28</v>
      </c>
      <c r="D2117" t="s">
        <v>33</v>
      </c>
      <c r="E2117">
        <v>34380</v>
      </c>
      <c r="F2117">
        <v>1</v>
      </c>
      <c r="G2117">
        <v>0</v>
      </c>
      <c r="H2117" s="1">
        <v>41396</v>
      </c>
      <c r="I2117">
        <v>68</v>
      </c>
      <c r="J2117">
        <v>72</v>
      </c>
      <c r="K2117">
        <v>7</v>
      </c>
      <c r="L2117">
        <v>58</v>
      </c>
      <c r="M2117">
        <v>13</v>
      </c>
      <c r="N2117">
        <v>1</v>
      </c>
      <c r="O2117">
        <v>24</v>
      </c>
      <c r="P2117">
        <v>4</v>
      </c>
      <c r="Q2117">
        <v>4</v>
      </c>
      <c r="R2117">
        <v>1</v>
      </c>
      <c r="S2117">
        <v>3</v>
      </c>
      <c r="T2117">
        <v>8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 t="s">
        <v>32</v>
      </c>
      <c r="AC2117" s="13">
        <f>SUM(Table13[[#This Row],[MntWines]:[MntGoldProds]])</f>
        <v>175</v>
      </c>
      <c r="AD2117" s="13">
        <f>AVERAGE(Table13[[#This Row],[MntWines]:[MntGoldProds]])</f>
        <v>29.166666666666668</v>
      </c>
      <c r="AG2117">
        <f>SUM(Table13[[#This Row],[NumDealsPurchases]:[NumStorePurchases]])</f>
        <v>12</v>
      </c>
      <c r="AH2117" s="14">
        <f>44232-Table13[[#This Row],[Dt_Customer]]</f>
        <v>2836</v>
      </c>
      <c r="AJ2117" s="13">
        <f>Table13[[#This Row],[NumDealsPurchases]]/Table13[[#This Row],[Total Number of Purchases]]*100</f>
        <v>33.333333333333329</v>
      </c>
      <c r="AK2117">
        <f>6-ROUNDUP(_xlfn.PERCENTRANK.INC(Table13[Recency],Table13[[#This Row],[Recency]])*5, 0)</f>
        <v>2</v>
      </c>
      <c r="AL2117" s="15">
        <f>ROUNDUP(_xlfn.PERCENTRANK.INC(Table13[Total Number of Purchases],Table13[[#This Row],[Total Number of Purchases]])*5,0)</f>
        <v>3</v>
      </c>
      <c r="AM2117" s="15">
        <f>ROUNDUP(_xlfn.PERCENTRANK.INC(Table13[Total Spend],Table13[[#This Row],[Total Spend]])*5,0)</f>
        <v>2</v>
      </c>
      <c r="AN2117" s="15" t="str">
        <f>Table13[[#This Row],[Recency Score]]&amp;Table13[[#This Row],[Frequency Score]]&amp;Table13[[#This Row],[Monetary Score]]</f>
        <v>232</v>
      </c>
      <c r="AO2117" s="15" t="str">
        <f>IF(AN2117="555","Champions",
IF(AND(LEFT(AN2117,1)="5", MID(AN2117,2,1)&gt;="3"),"Loyal Customers",
IF(MID(AN2117,2,1)="5","Frequent Buyers",
IF(RIGHT(AN2117,1)="5","Big Spenders",
IF(LEFT(AN2117,1)="4","Potential Loyalists",
IF(LEFT(AN2117,1)="3","Needs Attention",
IF(LEFT(AN2117,1)="2","About to Sleep",
IF(LEFT(AN2117,1)="1","Lost",
IF(LEFT(AN2117,1)&lt;="2","At Risk","Others")))))))))</f>
        <v>About to Sleep</v>
      </c>
    </row>
    <row r="2118" spans="1:41" x14ac:dyDescent="0.3">
      <c r="A2118">
        <v>4706</v>
      </c>
      <c r="B2118">
        <v>1966</v>
      </c>
      <c r="C2118" t="s">
        <v>28</v>
      </c>
      <c r="D2118" t="s">
        <v>31</v>
      </c>
      <c r="E2118">
        <v>34704</v>
      </c>
      <c r="F2118">
        <v>0</v>
      </c>
      <c r="G2118">
        <v>1</v>
      </c>
      <c r="H2118" s="1">
        <v>41391</v>
      </c>
      <c r="I2118">
        <v>65</v>
      </c>
      <c r="J2118">
        <v>29</v>
      </c>
      <c r="K2118">
        <v>0</v>
      </c>
      <c r="L2118">
        <v>5</v>
      </c>
      <c r="M2118">
        <v>0</v>
      </c>
      <c r="N2118">
        <v>1</v>
      </c>
      <c r="O2118">
        <v>5</v>
      </c>
      <c r="P2118">
        <v>1</v>
      </c>
      <c r="Q2118">
        <v>1</v>
      </c>
      <c r="R2118">
        <v>0</v>
      </c>
      <c r="S2118">
        <v>3</v>
      </c>
      <c r="T2118">
        <v>5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 t="s">
        <v>32</v>
      </c>
      <c r="AC2118" s="13">
        <f>SUM(Table13[[#This Row],[MntWines]:[MntGoldProds]])</f>
        <v>40</v>
      </c>
      <c r="AD2118" s="13">
        <f>AVERAGE(Table13[[#This Row],[MntWines]:[MntGoldProds]])</f>
        <v>6.666666666666667</v>
      </c>
      <c r="AG2118">
        <f>SUM(Table13[[#This Row],[NumDealsPurchases]:[NumStorePurchases]])</f>
        <v>5</v>
      </c>
      <c r="AH2118" s="14">
        <f>44232-Table13[[#This Row],[Dt_Customer]]</f>
        <v>2841</v>
      </c>
      <c r="AJ2118" s="13">
        <f>Table13[[#This Row],[NumDealsPurchases]]/Table13[[#This Row],[Total Number of Purchases]]*100</f>
        <v>20</v>
      </c>
      <c r="AK2118">
        <f>6-ROUNDUP(_xlfn.PERCENTRANK.INC(Table13[Recency],Table13[[#This Row],[Recency]])*5, 0)</f>
        <v>2</v>
      </c>
      <c r="AL2118" s="15">
        <f>ROUNDUP(_xlfn.PERCENTRANK.INC(Table13[Total Number of Purchases],Table13[[#This Row],[Total Number of Purchases]])*5,0)</f>
        <v>1</v>
      </c>
      <c r="AM2118" s="15">
        <f>ROUNDUP(_xlfn.PERCENTRANK.INC(Table13[Total Spend],Table13[[#This Row],[Total Spend]])*5,0)</f>
        <v>1</v>
      </c>
      <c r="AN2118" s="15" t="str">
        <f>Table13[[#This Row],[Recency Score]]&amp;Table13[[#This Row],[Frequency Score]]&amp;Table13[[#This Row],[Monetary Score]]</f>
        <v>211</v>
      </c>
      <c r="AO2118" s="15" t="str">
        <f>IF(AN2118="555","Champions",
IF(AND(LEFT(AN2118,1)="5", MID(AN2118,2,1)&gt;="3"),"Loyal Customers",
IF(MID(AN2118,2,1)="5","Frequent Buyers",
IF(RIGHT(AN2118,1)="5","Big Spenders",
IF(LEFT(AN2118,1)="4","Potential Loyalists",
IF(LEFT(AN2118,1)="3","Needs Attention",
IF(LEFT(AN2118,1)="2","About to Sleep",
IF(LEFT(AN2118,1)="1","Lost",
IF(LEFT(AN2118,1)&lt;="2","At Risk","Others")))))))))</f>
        <v>About to Sleep</v>
      </c>
    </row>
    <row r="2119" spans="1:41" x14ac:dyDescent="0.3">
      <c r="A2119">
        <v>4437</v>
      </c>
      <c r="B2119">
        <v>1962</v>
      </c>
      <c r="C2119" t="s">
        <v>28</v>
      </c>
      <c r="D2119" t="s">
        <v>33</v>
      </c>
      <c r="E2119">
        <v>65316</v>
      </c>
      <c r="F2119">
        <v>1</v>
      </c>
      <c r="G2119">
        <v>1</v>
      </c>
      <c r="H2119" s="1">
        <v>41388</v>
      </c>
      <c r="I2119">
        <v>65</v>
      </c>
      <c r="J2119">
        <v>112</v>
      </c>
      <c r="K2119">
        <v>6</v>
      </c>
      <c r="L2119">
        <v>92</v>
      </c>
      <c r="M2119">
        <v>3</v>
      </c>
      <c r="N2119">
        <v>9</v>
      </c>
      <c r="O2119">
        <v>38</v>
      </c>
      <c r="P2119">
        <v>2</v>
      </c>
      <c r="Q2119">
        <v>3</v>
      </c>
      <c r="R2119">
        <v>2</v>
      </c>
      <c r="S2119">
        <v>5</v>
      </c>
      <c r="T2119">
        <v>4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 t="s">
        <v>30</v>
      </c>
      <c r="AC2119" s="13">
        <f>SUM(Table13[[#This Row],[MntWines]:[MntGoldProds]])</f>
        <v>260</v>
      </c>
      <c r="AD2119" s="13">
        <f>AVERAGE(Table13[[#This Row],[MntWines]:[MntGoldProds]])</f>
        <v>43.333333333333336</v>
      </c>
      <c r="AG2119">
        <f>SUM(Table13[[#This Row],[NumDealsPurchases]:[NumStorePurchases]])</f>
        <v>12</v>
      </c>
      <c r="AH2119" s="14">
        <f>44232-Table13[[#This Row],[Dt_Customer]]</f>
        <v>2844</v>
      </c>
      <c r="AJ2119" s="13">
        <f>Table13[[#This Row],[NumDealsPurchases]]/Table13[[#This Row],[Total Number of Purchases]]*100</f>
        <v>16.666666666666664</v>
      </c>
      <c r="AK2119">
        <f>6-ROUNDUP(_xlfn.PERCENTRANK.INC(Table13[Recency],Table13[[#This Row],[Recency]])*5, 0)</f>
        <v>2</v>
      </c>
      <c r="AL2119" s="15">
        <f>ROUNDUP(_xlfn.PERCENTRANK.INC(Table13[Total Number of Purchases],Table13[[#This Row],[Total Number of Purchases]])*5,0)</f>
        <v>3</v>
      </c>
      <c r="AM2119" s="15">
        <f>ROUNDUP(_xlfn.PERCENTRANK.INC(Table13[Total Spend],Table13[[#This Row],[Total Spend]])*5,0)</f>
        <v>3</v>
      </c>
      <c r="AN2119" s="15" t="str">
        <f>Table13[[#This Row],[Recency Score]]&amp;Table13[[#This Row],[Frequency Score]]&amp;Table13[[#This Row],[Monetary Score]]</f>
        <v>233</v>
      </c>
      <c r="AO2119" s="15" t="str">
        <f>IF(AN2119="555","Champions",
IF(AND(LEFT(AN2119,1)="5", MID(AN2119,2,1)&gt;="3"),"Loyal Customers",
IF(MID(AN2119,2,1)="5","Frequent Buyers",
IF(RIGHT(AN2119,1)="5","Big Spenders",
IF(LEFT(AN2119,1)="4","Potential Loyalists",
IF(LEFT(AN2119,1)="3","Needs Attention",
IF(LEFT(AN2119,1)="2","About to Sleep",
IF(LEFT(AN2119,1)="1","Lost",
IF(LEFT(AN2119,1)&lt;="2","At Risk","Others")))))))))</f>
        <v>About to Sleep</v>
      </c>
    </row>
    <row r="2120" spans="1:41" x14ac:dyDescent="0.3">
      <c r="A2120">
        <v>3081</v>
      </c>
      <c r="B2120">
        <v>1978</v>
      </c>
      <c r="C2120" t="s">
        <v>37</v>
      </c>
      <c r="D2120" t="s">
        <v>33</v>
      </c>
      <c r="E2120">
        <v>41014</v>
      </c>
      <c r="F2120">
        <v>1</v>
      </c>
      <c r="G2120">
        <v>0</v>
      </c>
      <c r="H2120" s="1">
        <v>41386</v>
      </c>
      <c r="I2120">
        <v>65</v>
      </c>
      <c r="J2120">
        <v>7</v>
      </c>
      <c r="K2120">
        <v>2</v>
      </c>
      <c r="L2120">
        <v>6</v>
      </c>
      <c r="M2120">
        <v>2</v>
      </c>
      <c r="N2120">
        <v>0</v>
      </c>
      <c r="O2120">
        <v>3</v>
      </c>
      <c r="P2120">
        <v>1</v>
      </c>
      <c r="Q2120">
        <v>1</v>
      </c>
      <c r="R2120">
        <v>0</v>
      </c>
      <c r="S2120">
        <v>2</v>
      </c>
      <c r="T2120">
        <v>7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 t="s">
        <v>30</v>
      </c>
      <c r="AC2120" s="13">
        <f>SUM(Table13[[#This Row],[MntWines]:[MntGoldProds]])</f>
        <v>20</v>
      </c>
      <c r="AD2120" s="13">
        <f>AVERAGE(Table13[[#This Row],[MntWines]:[MntGoldProds]])</f>
        <v>3.3333333333333335</v>
      </c>
      <c r="AG2120">
        <f>SUM(Table13[[#This Row],[NumDealsPurchases]:[NumStorePurchases]])</f>
        <v>4</v>
      </c>
      <c r="AH2120" s="14">
        <f>44232-Table13[[#This Row],[Dt_Customer]]</f>
        <v>2846</v>
      </c>
      <c r="AJ2120" s="13">
        <f>Table13[[#This Row],[NumDealsPurchases]]/Table13[[#This Row],[Total Number of Purchases]]*100</f>
        <v>25</v>
      </c>
      <c r="AK2120">
        <f>6-ROUNDUP(_xlfn.PERCENTRANK.INC(Table13[Recency],Table13[[#This Row],[Recency]])*5, 0)</f>
        <v>2</v>
      </c>
      <c r="AL2120" s="15">
        <f>ROUNDUP(_xlfn.PERCENTRANK.INC(Table13[Total Number of Purchases],Table13[[#This Row],[Total Number of Purchases]])*5,0)</f>
        <v>1</v>
      </c>
      <c r="AM2120" s="15">
        <f>ROUNDUP(_xlfn.PERCENTRANK.INC(Table13[Total Spend],Table13[[#This Row],[Total Spend]])*5,0)</f>
        <v>1</v>
      </c>
      <c r="AN2120" s="15" t="str">
        <f>Table13[[#This Row],[Recency Score]]&amp;Table13[[#This Row],[Frequency Score]]&amp;Table13[[#This Row],[Monetary Score]]</f>
        <v>211</v>
      </c>
      <c r="AO2120" s="15" t="str">
        <f>IF(AN2120="555","Champions",
IF(AND(LEFT(AN2120,1)="5", MID(AN2120,2,1)&gt;="3"),"Loyal Customers",
IF(MID(AN2120,2,1)="5","Frequent Buyers",
IF(RIGHT(AN2120,1)="5","Big Spenders",
IF(LEFT(AN2120,1)="4","Potential Loyalists",
IF(LEFT(AN2120,1)="3","Needs Attention",
IF(LEFT(AN2120,1)="2","About to Sleep",
IF(LEFT(AN2120,1)="1","Lost",
IF(LEFT(AN2120,1)&lt;="2","At Risk","Others")))))))))</f>
        <v>About to Sleep</v>
      </c>
    </row>
    <row r="2121" spans="1:41" x14ac:dyDescent="0.3">
      <c r="A2121">
        <v>7912</v>
      </c>
      <c r="B2121">
        <v>1978</v>
      </c>
      <c r="C2121" t="s">
        <v>28</v>
      </c>
      <c r="D2121" t="s">
        <v>33</v>
      </c>
      <c r="E2121">
        <v>38136</v>
      </c>
      <c r="F2121">
        <v>1</v>
      </c>
      <c r="G2121">
        <v>0</v>
      </c>
      <c r="H2121" s="1">
        <v>41386</v>
      </c>
      <c r="I2121">
        <v>69</v>
      </c>
      <c r="J2121">
        <v>8</v>
      </c>
      <c r="K2121">
        <v>15</v>
      </c>
      <c r="L2121">
        <v>27</v>
      </c>
      <c r="M2121">
        <v>0</v>
      </c>
      <c r="N2121">
        <v>20</v>
      </c>
      <c r="O2121">
        <v>33</v>
      </c>
      <c r="P2121">
        <v>2</v>
      </c>
      <c r="Q2121">
        <v>3</v>
      </c>
      <c r="R2121">
        <v>1</v>
      </c>
      <c r="S2121">
        <v>2</v>
      </c>
      <c r="T2121">
        <v>8</v>
      </c>
      <c r="U2121">
        <v>0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0</v>
      </c>
      <c r="AB2121" t="s">
        <v>34</v>
      </c>
      <c r="AC2121" s="13">
        <f>SUM(Table13[[#This Row],[MntWines]:[MntGoldProds]])</f>
        <v>103</v>
      </c>
      <c r="AD2121" s="13">
        <f>AVERAGE(Table13[[#This Row],[MntWines]:[MntGoldProds]])</f>
        <v>17.166666666666668</v>
      </c>
      <c r="AG2121">
        <f>SUM(Table13[[#This Row],[NumDealsPurchases]:[NumStorePurchases]])</f>
        <v>8</v>
      </c>
      <c r="AH2121" s="14">
        <f>44232-Table13[[#This Row],[Dt_Customer]]</f>
        <v>2846</v>
      </c>
      <c r="AJ2121" s="13">
        <f>Table13[[#This Row],[NumDealsPurchases]]/Table13[[#This Row],[Total Number of Purchases]]*100</f>
        <v>25</v>
      </c>
      <c r="AK2121">
        <f>6-ROUNDUP(_xlfn.PERCENTRANK.INC(Table13[Recency],Table13[[#This Row],[Recency]])*5, 0)</f>
        <v>2</v>
      </c>
      <c r="AL2121" s="15">
        <f>ROUNDUP(_xlfn.PERCENTRANK.INC(Table13[Total Number of Purchases],Table13[[#This Row],[Total Number of Purchases]])*5,0)</f>
        <v>2</v>
      </c>
      <c r="AM2121" s="15">
        <f>ROUNDUP(_xlfn.PERCENTRANK.INC(Table13[Total Spend],Table13[[#This Row],[Total Spend]])*5,0)</f>
        <v>2</v>
      </c>
      <c r="AN2121" s="15" t="str">
        <f>Table13[[#This Row],[Recency Score]]&amp;Table13[[#This Row],[Frequency Score]]&amp;Table13[[#This Row],[Monetary Score]]</f>
        <v>222</v>
      </c>
      <c r="AO2121" s="15" t="str">
        <f>IF(AN2121="555","Champions",
IF(AND(LEFT(AN2121,1)="5", MID(AN2121,2,1)&gt;="3"),"Loyal Customers",
IF(MID(AN2121,2,1)="5","Frequent Buyers",
IF(RIGHT(AN2121,1)="5","Big Spenders",
IF(LEFT(AN2121,1)="4","Potential Loyalists",
IF(LEFT(AN2121,1)="3","Needs Attention",
IF(LEFT(AN2121,1)="2","About to Sleep",
IF(LEFT(AN2121,1)="1","Lost",
IF(LEFT(AN2121,1)&lt;="2","At Risk","Others")))))))))</f>
        <v>About to Sleep</v>
      </c>
    </row>
    <row r="2122" spans="1:41" x14ac:dyDescent="0.3">
      <c r="A2122">
        <v>4391</v>
      </c>
      <c r="B2122">
        <v>1968</v>
      </c>
      <c r="C2122" t="s">
        <v>41</v>
      </c>
      <c r="D2122" t="s">
        <v>29</v>
      </c>
      <c r="E2122">
        <v>63841</v>
      </c>
      <c r="F2122">
        <v>0</v>
      </c>
      <c r="G2122">
        <v>1</v>
      </c>
      <c r="H2122" s="1">
        <v>41385</v>
      </c>
      <c r="I2122">
        <v>64</v>
      </c>
      <c r="J2122">
        <v>635</v>
      </c>
      <c r="K2122">
        <v>15</v>
      </c>
      <c r="L2122">
        <v>100</v>
      </c>
      <c r="M2122">
        <v>20</v>
      </c>
      <c r="N2122">
        <v>7</v>
      </c>
      <c r="O2122">
        <v>131</v>
      </c>
      <c r="P2122">
        <v>1</v>
      </c>
      <c r="Q2122">
        <v>9</v>
      </c>
      <c r="R2122">
        <v>3</v>
      </c>
      <c r="S2122">
        <v>9</v>
      </c>
      <c r="T2122">
        <v>6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 t="s">
        <v>43</v>
      </c>
      <c r="AC2122" s="13">
        <f>SUM(Table13[[#This Row],[MntWines]:[MntGoldProds]])</f>
        <v>908</v>
      </c>
      <c r="AD2122" s="13">
        <f>AVERAGE(Table13[[#This Row],[MntWines]:[MntGoldProds]])</f>
        <v>151.33333333333334</v>
      </c>
      <c r="AG2122">
        <f>SUM(Table13[[#This Row],[NumDealsPurchases]:[NumStorePurchases]])</f>
        <v>22</v>
      </c>
      <c r="AH2122" s="14">
        <f>44232-Table13[[#This Row],[Dt_Customer]]</f>
        <v>2847</v>
      </c>
      <c r="AJ2122" s="13">
        <f>Table13[[#This Row],[NumDealsPurchases]]/Table13[[#This Row],[Total Number of Purchases]]*100</f>
        <v>4.5454545454545459</v>
      </c>
      <c r="AK2122">
        <f>6-ROUNDUP(_xlfn.PERCENTRANK.INC(Table13[Recency],Table13[[#This Row],[Recency]])*5, 0)</f>
        <v>2</v>
      </c>
      <c r="AL2122" s="15">
        <f>ROUNDUP(_xlfn.PERCENTRANK.INC(Table13[Total Number of Purchases],Table13[[#This Row],[Total Number of Purchases]])*5,0)</f>
        <v>4</v>
      </c>
      <c r="AM2122" s="15">
        <f>ROUNDUP(_xlfn.PERCENTRANK.INC(Table13[Total Spend],Table13[[#This Row],[Total Spend]])*5,0)</f>
        <v>4</v>
      </c>
      <c r="AN2122" s="15" t="str">
        <f>Table13[[#This Row],[Recency Score]]&amp;Table13[[#This Row],[Frequency Score]]&amp;Table13[[#This Row],[Monetary Score]]</f>
        <v>244</v>
      </c>
      <c r="AO2122" s="15" t="str">
        <f>IF(AN2122="555","Champions",
IF(AND(LEFT(AN2122,1)="5", MID(AN2122,2,1)&gt;="3"),"Loyal Customers",
IF(MID(AN2122,2,1)="5","Frequent Buyers",
IF(RIGHT(AN2122,1)="5","Big Spenders",
IF(LEFT(AN2122,1)="4","Potential Loyalists",
IF(LEFT(AN2122,1)="3","Needs Attention",
IF(LEFT(AN2122,1)="2","About to Sleep",
IF(LEFT(AN2122,1)="1","Lost",
IF(LEFT(AN2122,1)&lt;="2","At Risk","Others")))))))))</f>
        <v>About to Sleep</v>
      </c>
    </row>
    <row r="2123" spans="1:41" x14ac:dyDescent="0.3">
      <c r="A2123">
        <v>6283</v>
      </c>
      <c r="B2123">
        <v>1968</v>
      </c>
      <c r="C2123" t="s">
        <v>41</v>
      </c>
      <c r="D2123" t="s">
        <v>29</v>
      </c>
      <c r="E2123">
        <v>63841</v>
      </c>
      <c r="F2123">
        <v>0</v>
      </c>
      <c r="G2123">
        <v>1</v>
      </c>
      <c r="H2123" s="1">
        <v>41385</v>
      </c>
      <c r="I2123">
        <v>64</v>
      </c>
      <c r="J2123">
        <v>635</v>
      </c>
      <c r="K2123">
        <v>15</v>
      </c>
      <c r="L2123">
        <v>100</v>
      </c>
      <c r="M2123">
        <v>20</v>
      </c>
      <c r="N2123">
        <v>7</v>
      </c>
      <c r="O2123">
        <v>131</v>
      </c>
      <c r="P2123">
        <v>1</v>
      </c>
      <c r="Q2123">
        <v>9</v>
      </c>
      <c r="R2123">
        <v>3</v>
      </c>
      <c r="S2123">
        <v>9</v>
      </c>
      <c r="T2123">
        <v>6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 t="s">
        <v>30</v>
      </c>
      <c r="AC2123" s="13">
        <f>SUM(Table13[[#This Row],[MntWines]:[MntGoldProds]])</f>
        <v>908</v>
      </c>
      <c r="AD2123" s="13">
        <f>AVERAGE(Table13[[#This Row],[MntWines]:[MntGoldProds]])</f>
        <v>151.33333333333334</v>
      </c>
      <c r="AG2123">
        <f>SUM(Table13[[#This Row],[NumDealsPurchases]:[NumStorePurchases]])</f>
        <v>22</v>
      </c>
      <c r="AH2123" s="14">
        <f>44232-Table13[[#This Row],[Dt_Customer]]</f>
        <v>2847</v>
      </c>
      <c r="AJ2123" s="13">
        <f>Table13[[#This Row],[NumDealsPurchases]]/Table13[[#This Row],[Total Number of Purchases]]*100</f>
        <v>4.5454545454545459</v>
      </c>
      <c r="AK2123">
        <f>6-ROUNDUP(_xlfn.PERCENTRANK.INC(Table13[Recency],Table13[[#This Row],[Recency]])*5, 0)</f>
        <v>2</v>
      </c>
      <c r="AL2123" s="15">
        <f>ROUNDUP(_xlfn.PERCENTRANK.INC(Table13[Total Number of Purchases],Table13[[#This Row],[Total Number of Purchases]])*5,0)</f>
        <v>4</v>
      </c>
      <c r="AM2123" s="15">
        <f>ROUNDUP(_xlfn.PERCENTRANK.INC(Table13[Total Spend],Table13[[#This Row],[Total Spend]])*5,0)</f>
        <v>4</v>
      </c>
      <c r="AN2123" s="15" t="str">
        <f>Table13[[#This Row],[Recency Score]]&amp;Table13[[#This Row],[Frequency Score]]&amp;Table13[[#This Row],[Monetary Score]]</f>
        <v>244</v>
      </c>
      <c r="AO2123" s="15" t="str">
        <f>IF(AN2123="555","Champions",
IF(AND(LEFT(AN2123,1)="5", MID(AN2123,2,1)&gt;="3"),"Loyal Customers",
IF(MID(AN2123,2,1)="5","Frequent Buyers",
IF(RIGHT(AN2123,1)="5","Big Spenders",
IF(LEFT(AN2123,1)="4","Potential Loyalists",
IF(LEFT(AN2123,1)="3","Needs Attention",
IF(LEFT(AN2123,1)="2","About to Sleep",
IF(LEFT(AN2123,1)="1","Lost",
IF(LEFT(AN2123,1)&lt;="2","At Risk","Others")))))))))</f>
        <v>About to Sleep</v>
      </c>
    </row>
    <row r="2124" spans="1:41" x14ac:dyDescent="0.3">
      <c r="A2124">
        <v>3421</v>
      </c>
      <c r="B2124">
        <v>1968</v>
      </c>
      <c r="C2124" t="s">
        <v>41</v>
      </c>
      <c r="D2124" t="s">
        <v>29</v>
      </c>
      <c r="E2124">
        <v>63841</v>
      </c>
      <c r="F2124">
        <v>0</v>
      </c>
      <c r="G2124">
        <v>1</v>
      </c>
      <c r="H2124" s="1">
        <v>41385</v>
      </c>
      <c r="I2124">
        <v>64</v>
      </c>
      <c r="J2124">
        <v>635</v>
      </c>
      <c r="K2124">
        <v>15</v>
      </c>
      <c r="L2124">
        <v>100</v>
      </c>
      <c r="M2124">
        <v>20</v>
      </c>
      <c r="N2124">
        <v>7</v>
      </c>
      <c r="O2124">
        <v>131</v>
      </c>
      <c r="P2124">
        <v>1</v>
      </c>
      <c r="Q2124">
        <v>9</v>
      </c>
      <c r="R2124">
        <v>3</v>
      </c>
      <c r="S2124">
        <v>9</v>
      </c>
      <c r="T2124">
        <v>6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 t="s">
        <v>36</v>
      </c>
      <c r="AC2124" s="13">
        <f>SUM(Table13[[#This Row],[MntWines]:[MntGoldProds]])</f>
        <v>908</v>
      </c>
      <c r="AD2124" s="13">
        <f>AVERAGE(Table13[[#This Row],[MntWines]:[MntGoldProds]])</f>
        <v>151.33333333333334</v>
      </c>
      <c r="AG2124">
        <f>SUM(Table13[[#This Row],[NumDealsPurchases]:[NumStorePurchases]])</f>
        <v>22</v>
      </c>
      <c r="AH2124" s="14">
        <f>44232-Table13[[#This Row],[Dt_Customer]]</f>
        <v>2847</v>
      </c>
      <c r="AJ2124" s="13">
        <f>Table13[[#This Row],[NumDealsPurchases]]/Table13[[#This Row],[Total Number of Purchases]]*100</f>
        <v>4.5454545454545459</v>
      </c>
      <c r="AK2124">
        <f>6-ROUNDUP(_xlfn.PERCENTRANK.INC(Table13[Recency],Table13[[#This Row],[Recency]])*5, 0)</f>
        <v>2</v>
      </c>
      <c r="AL2124" s="15">
        <f>ROUNDUP(_xlfn.PERCENTRANK.INC(Table13[Total Number of Purchases],Table13[[#This Row],[Total Number of Purchases]])*5,0)</f>
        <v>4</v>
      </c>
      <c r="AM2124" s="15">
        <f>ROUNDUP(_xlfn.PERCENTRANK.INC(Table13[Total Spend],Table13[[#This Row],[Total Spend]])*5,0)</f>
        <v>4</v>
      </c>
      <c r="AN2124" s="15" t="str">
        <f>Table13[[#This Row],[Recency Score]]&amp;Table13[[#This Row],[Frequency Score]]&amp;Table13[[#This Row],[Monetary Score]]</f>
        <v>244</v>
      </c>
      <c r="AO2124" s="15" t="str">
        <f>IF(AN2124="555","Champions",
IF(AND(LEFT(AN2124,1)="5", MID(AN2124,2,1)&gt;="3"),"Loyal Customers",
IF(MID(AN2124,2,1)="5","Frequent Buyers",
IF(RIGHT(AN2124,1)="5","Big Spenders",
IF(LEFT(AN2124,1)="4","Potential Loyalists",
IF(LEFT(AN2124,1)="3","Needs Attention",
IF(LEFT(AN2124,1)="2","About to Sleep",
IF(LEFT(AN2124,1)="1","Lost",
IF(LEFT(AN2124,1)&lt;="2","At Risk","Others")))))))))</f>
        <v>About to Sleep</v>
      </c>
    </row>
    <row r="2125" spans="1:41" x14ac:dyDescent="0.3">
      <c r="A2125">
        <v>9460</v>
      </c>
      <c r="B2125">
        <v>1963</v>
      </c>
      <c r="C2125" t="s">
        <v>28</v>
      </c>
      <c r="D2125" t="s">
        <v>33</v>
      </c>
      <c r="E2125">
        <v>22419</v>
      </c>
      <c r="F2125">
        <v>0</v>
      </c>
      <c r="G2125">
        <v>0</v>
      </c>
      <c r="H2125" s="1">
        <v>41382</v>
      </c>
      <c r="I2125">
        <v>74</v>
      </c>
      <c r="J2125">
        <v>30</v>
      </c>
      <c r="K2125">
        <v>3</v>
      </c>
      <c r="L2125">
        <v>47</v>
      </c>
      <c r="M2125">
        <v>19</v>
      </c>
      <c r="N2125">
        <v>21</v>
      </c>
      <c r="O2125">
        <v>42</v>
      </c>
      <c r="P2125">
        <v>1</v>
      </c>
      <c r="Q2125">
        <v>3</v>
      </c>
      <c r="R2125">
        <v>2</v>
      </c>
      <c r="S2125">
        <v>2</v>
      </c>
      <c r="T2125">
        <v>8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 t="s">
        <v>30</v>
      </c>
      <c r="AC2125" s="13">
        <f>SUM(Table13[[#This Row],[MntWines]:[MntGoldProds]])</f>
        <v>162</v>
      </c>
      <c r="AD2125" s="13">
        <f>AVERAGE(Table13[[#This Row],[MntWines]:[MntGoldProds]])</f>
        <v>27</v>
      </c>
      <c r="AG2125">
        <f>SUM(Table13[[#This Row],[NumDealsPurchases]:[NumStorePurchases]])</f>
        <v>8</v>
      </c>
      <c r="AH2125" s="14">
        <f>44232-Table13[[#This Row],[Dt_Customer]]</f>
        <v>2850</v>
      </c>
      <c r="AJ2125" s="13">
        <f>Table13[[#This Row],[NumDealsPurchases]]/Table13[[#This Row],[Total Number of Purchases]]*100</f>
        <v>12.5</v>
      </c>
      <c r="AK2125">
        <f>6-ROUNDUP(_xlfn.PERCENTRANK.INC(Table13[Recency],Table13[[#This Row],[Recency]])*5, 0)</f>
        <v>2</v>
      </c>
      <c r="AL2125" s="15">
        <f>ROUNDUP(_xlfn.PERCENTRANK.INC(Table13[Total Number of Purchases],Table13[[#This Row],[Total Number of Purchases]])*5,0)</f>
        <v>2</v>
      </c>
      <c r="AM2125" s="15">
        <f>ROUNDUP(_xlfn.PERCENTRANK.INC(Table13[Total Spend],Table13[[#This Row],[Total Spend]])*5,0)</f>
        <v>2</v>
      </c>
      <c r="AN2125" s="15" t="str">
        <f>Table13[[#This Row],[Recency Score]]&amp;Table13[[#This Row],[Frequency Score]]&amp;Table13[[#This Row],[Monetary Score]]</f>
        <v>222</v>
      </c>
      <c r="AO2125" s="15" t="str">
        <f>IF(AN2125="555","Champions",
IF(AND(LEFT(AN2125,1)="5", MID(AN2125,2,1)&gt;="3"),"Loyal Customers",
IF(MID(AN2125,2,1)="5","Frequent Buyers",
IF(RIGHT(AN2125,1)="5","Big Spenders",
IF(LEFT(AN2125,1)="4","Potential Loyalists",
IF(LEFT(AN2125,1)="3","Needs Attention",
IF(LEFT(AN2125,1)="2","About to Sleep",
IF(LEFT(AN2125,1)="1","Lost",
IF(LEFT(AN2125,1)&lt;="2","At Risk","Others")))))))))</f>
        <v>About to Sleep</v>
      </c>
    </row>
    <row r="2126" spans="1:41" x14ac:dyDescent="0.3">
      <c r="A2126">
        <v>3855</v>
      </c>
      <c r="B2126">
        <v>1963</v>
      </c>
      <c r="C2126" t="s">
        <v>28</v>
      </c>
      <c r="D2126" t="s">
        <v>33</v>
      </c>
      <c r="E2126">
        <v>22419</v>
      </c>
      <c r="F2126">
        <v>0</v>
      </c>
      <c r="G2126">
        <v>0</v>
      </c>
      <c r="H2126" s="1">
        <v>41382</v>
      </c>
      <c r="I2126">
        <v>74</v>
      </c>
      <c r="J2126">
        <v>30</v>
      </c>
      <c r="K2126">
        <v>3</v>
      </c>
      <c r="L2126">
        <v>47</v>
      </c>
      <c r="M2126">
        <v>19</v>
      </c>
      <c r="N2126">
        <v>21</v>
      </c>
      <c r="O2126">
        <v>42</v>
      </c>
      <c r="P2126">
        <v>1</v>
      </c>
      <c r="Q2126">
        <v>3</v>
      </c>
      <c r="R2126">
        <v>2</v>
      </c>
      <c r="S2126">
        <v>2</v>
      </c>
      <c r="T2126">
        <v>8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 t="s">
        <v>32</v>
      </c>
      <c r="AC2126" s="13">
        <f>SUM(Table13[[#This Row],[MntWines]:[MntGoldProds]])</f>
        <v>162</v>
      </c>
      <c r="AD2126" s="13">
        <f>AVERAGE(Table13[[#This Row],[MntWines]:[MntGoldProds]])</f>
        <v>27</v>
      </c>
      <c r="AG2126">
        <f>SUM(Table13[[#This Row],[NumDealsPurchases]:[NumStorePurchases]])</f>
        <v>8</v>
      </c>
      <c r="AH2126" s="14">
        <f>44232-Table13[[#This Row],[Dt_Customer]]</f>
        <v>2850</v>
      </c>
      <c r="AJ2126" s="13">
        <f>Table13[[#This Row],[NumDealsPurchases]]/Table13[[#This Row],[Total Number of Purchases]]*100</f>
        <v>12.5</v>
      </c>
      <c r="AK2126">
        <f>6-ROUNDUP(_xlfn.PERCENTRANK.INC(Table13[Recency],Table13[[#This Row],[Recency]])*5, 0)</f>
        <v>2</v>
      </c>
      <c r="AL2126" s="15">
        <f>ROUNDUP(_xlfn.PERCENTRANK.INC(Table13[Total Number of Purchases],Table13[[#This Row],[Total Number of Purchases]])*5,0)</f>
        <v>2</v>
      </c>
      <c r="AM2126" s="15">
        <f>ROUNDUP(_xlfn.PERCENTRANK.INC(Table13[Total Spend],Table13[[#This Row],[Total Spend]])*5,0)</f>
        <v>2</v>
      </c>
      <c r="AN2126" s="15" t="str">
        <f>Table13[[#This Row],[Recency Score]]&amp;Table13[[#This Row],[Frequency Score]]&amp;Table13[[#This Row],[Monetary Score]]</f>
        <v>222</v>
      </c>
      <c r="AO2126" s="15" t="str">
        <f>IF(AN2126="555","Champions",
IF(AND(LEFT(AN2126,1)="5", MID(AN2126,2,1)&gt;="3"),"Loyal Customers",
IF(MID(AN2126,2,1)="5","Frequent Buyers",
IF(RIGHT(AN2126,1)="5","Big Spenders",
IF(LEFT(AN2126,1)="4","Potential Loyalists",
IF(LEFT(AN2126,1)="3","Needs Attention",
IF(LEFT(AN2126,1)="2","About to Sleep",
IF(LEFT(AN2126,1)="1","Lost",
IF(LEFT(AN2126,1)&lt;="2","At Risk","Others")))))))))</f>
        <v>About to Sleep</v>
      </c>
    </row>
    <row r="2127" spans="1:41" x14ac:dyDescent="0.3">
      <c r="A2127">
        <v>2861</v>
      </c>
      <c r="B2127">
        <v>1983</v>
      </c>
      <c r="C2127" t="s">
        <v>28</v>
      </c>
      <c r="D2127" t="s">
        <v>31</v>
      </c>
      <c r="E2127">
        <v>24072</v>
      </c>
      <c r="F2127">
        <v>1</v>
      </c>
      <c r="G2127">
        <v>0</v>
      </c>
      <c r="H2127" s="1">
        <v>41380</v>
      </c>
      <c r="I2127">
        <v>79</v>
      </c>
      <c r="J2127">
        <v>9</v>
      </c>
      <c r="K2127">
        <v>1</v>
      </c>
      <c r="L2127">
        <v>6</v>
      </c>
      <c r="M2127">
        <v>3</v>
      </c>
      <c r="N2127">
        <v>0</v>
      </c>
      <c r="O2127">
        <v>4</v>
      </c>
      <c r="P2127">
        <v>1</v>
      </c>
      <c r="Q2127">
        <v>1</v>
      </c>
      <c r="R2127">
        <v>0</v>
      </c>
      <c r="S2127">
        <v>2</v>
      </c>
      <c r="T2127">
        <v>8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 t="s">
        <v>30</v>
      </c>
      <c r="AC2127" s="13">
        <f>SUM(Table13[[#This Row],[MntWines]:[MntGoldProds]])</f>
        <v>23</v>
      </c>
      <c r="AD2127" s="13">
        <f>AVERAGE(Table13[[#This Row],[MntWines]:[MntGoldProds]])</f>
        <v>3.8333333333333335</v>
      </c>
      <c r="AG2127">
        <f>SUM(Table13[[#This Row],[NumDealsPurchases]:[NumStorePurchases]])</f>
        <v>4</v>
      </c>
      <c r="AH2127" s="14">
        <f>44232-Table13[[#This Row],[Dt_Customer]]</f>
        <v>2852</v>
      </c>
      <c r="AJ2127" s="13">
        <f>Table13[[#This Row],[NumDealsPurchases]]/Table13[[#This Row],[Total Number of Purchases]]*100</f>
        <v>25</v>
      </c>
      <c r="AK2127">
        <f>6-ROUNDUP(_xlfn.PERCENTRANK.INC(Table13[Recency],Table13[[#This Row],[Recency]])*5, 0)</f>
        <v>2</v>
      </c>
      <c r="AL2127" s="15">
        <f>ROUNDUP(_xlfn.PERCENTRANK.INC(Table13[Total Number of Purchases],Table13[[#This Row],[Total Number of Purchases]])*5,0)</f>
        <v>1</v>
      </c>
      <c r="AM2127" s="15">
        <f>ROUNDUP(_xlfn.PERCENTRANK.INC(Table13[Total Spend],Table13[[#This Row],[Total Spend]])*5,0)</f>
        <v>1</v>
      </c>
      <c r="AN2127" s="15" t="str">
        <f>Table13[[#This Row],[Recency Score]]&amp;Table13[[#This Row],[Frequency Score]]&amp;Table13[[#This Row],[Monetary Score]]</f>
        <v>211</v>
      </c>
      <c r="AO2127" s="15" t="str">
        <f>IF(AN2127="555","Champions",
IF(AND(LEFT(AN2127,1)="5", MID(AN2127,2,1)&gt;="3"),"Loyal Customers",
IF(MID(AN2127,2,1)="5","Frequent Buyers",
IF(RIGHT(AN2127,1)="5","Big Spenders",
IF(LEFT(AN2127,1)="4","Potential Loyalists",
IF(LEFT(AN2127,1)="3","Needs Attention",
IF(LEFT(AN2127,1)="2","About to Sleep",
IF(LEFT(AN2127,1)="1","Lost",
IF(LEFT(AN2127,1)&lt;="2","At Risk","Others")))))))))</f>
        <v>About to Sleep</v>
      </c>
    </row>
    <row r="2128" spans="1:41" x14ac:dyDescent="0.3">
      <c r="A2128">
        <v>2918</v>
      </c>
      <c r="B2128">
        <v>1981</v>
      </c>
      <c r="C2128" t="s">
        <v>28</v>
      </c>
      <c r="D2128" t="s">
        <v>29</v>
      </c>
      <c r="E2128">
        <v>28510</v>
      </c>
      <c r="F2128">
        <v>1</v>
      </c>
      <c r="G2128">
        <v>1</v>
      </c>
      <c r="H2128" s="1">
        <v>41377</v>
      </c>
      <c r="I2128">
        <v>72</v>
      </c>
      <c r="J2128">
        <v>44</v>
      </c>
      <c r="K2128">
        <v>5</v>
      </c>
      <c r="L2128">
        <v>19</v>
      </c>
      <c r="M2128">
        <v>0</v>
      </c>
      <c r="N2128">
        <v>4</v>
      </c>
      <c r="O2128">
        <v>19</v>
      </c>
      <c r="P2128">
        <v>3</v>
      </c>
      <c r="Q2128">
        <v>2</v>
      </c>
      <c r="R2128">
        <v>0</v>
      </c>
      <c r="S2128">
        <v>4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 t="s">
        <v>30</v>
      </c>
      <c r="AC2128" s="13">
        <f>SUM(Table13[[#This Row],[MntWines]:[MntGoldProds]])</f>
        <v>91</v>
      </c>
      <c r="AD2128" s="13">
        <f>AVERAGE(Table13[[#This Row],[MntWines]:[MntGoldProds]])</f>
        <v>15.166666666666666</v>
      </c>
      <c r="AG2128">
        <f>SUM(Table13[[#This Row],[NumDealsPurchases]:[NumStorePurchases]])</f>
        <v>9</v>
      </c>
      <c r="AH2128" s="14">
        <f>44232-Table13[[#This Row],[Dt_Customer]]</f>
        <v>2855</v>
      </c>
      <c r="AJ2128" s="13">
        <f>Table13[[#This Row],[NumDealsPurchases]]/Table13[[#This Row],[Total Number of Purchases]]*100</f>
        <v>33.333333333333329</v>
      </c>
      <c r="AK2128">
        <f>6-ROUNDUP(_xlfn.PERCENTRANK.INC(Table13[Recency],Table13[[#This Row],[Recency]])*5, 0)</f>
        <v>2</v>
      </c>
      <c r="AL2128" s="15">
        <f>ROUNDUP(_xlfn.PERCENTRANK.INC(Table13[Total Number of Purchases],Table13[[#This Row],[Total Number of Purchases]])*5,0)</f>
        <v>2</v>
      </c>
      <c r="AM2128" s="15">
        <f>ROUNDUP(_xlfn.PERCENTRANK.INC(Table13[Total Spend],Table13[[#This Row],[Total Spend]])*5,0)</f>
        <v>2</v>
      </c>
      <c r="AN2128" s="15" t="str">
        <f>Table13[[#This Row],[Recency Score]]&amp;Table13[[#This Row],[Frequency Score]]&amp;Table13[[#This Row],[Monetary Score]]</f>
        <v>222</v>
      </c>
      <c r="AO2128" s="15" t="str">
        <f>IF(AN2128="555","Champions",
IF(AND(LEFT(AN2128,1)="5", MID(AN2128,2,1)&gt;="3"),"Loyal Customers",
IF(MID(AN2128,2,1)="5","Frequent Buyers",
IF(RIGHT(AN2128,1)="5","Big Spenders",
IF(LEFT(AN2128,1)="4","Potential Loyalists",
IF(LEFT(AN2128,1)="3","Needs Attention",
IF(LEFT(AN2128,1)="2","About to Sleep",
IF(LEFT(AN2128,1)="1","Lost",
IF(LEFT(AN2128,1)&lt;="2","At Risk","Others")))))))))</f>
        <v>About to Sleep</v>
      </c>
    </row>
    <row r="2129" spans="1:41" x14ac:dyDescent="0.3">
      <c r="A2129">
        <v>10741</v>
      </c>
      <c r="B2129">
        <v>1951</v>
      </c>
      <c r="C2129" t="s">
        <v>41</v>
      </c>
      <c r="D2129" t="s">
        <v>35</v>
      </c>
      <c r="E2129">
        <v>47352</v>
      </c>
      <c r="F2129">
        <v>0</v>
      </c>
      <c r="G2129">
        <v>1</v>
      </c>
      <c r="H2129" s="1">
        <v>41375</v>
      </c>
      <c r="I2129">
        <v>70</v>
      </c>
      <c r="J2129">
        <v>172</v>
      </c>
      <c r="K2129">
        <v>12</v>
      </c>
      <c r="L2129">
        <v>112</v>
      </c>
      <c r="M2129">
        <v>8</v>
      </c>
      <c r="N2129">
        <v>0</v>
      </c>
      <c r="O2129">
        <v>15</v>
      </c>
      <c r="P2129">
        <v>4</v>
      </c>
      <c r="Q2129">
        <v>6</v>
      </c>
      <c r="R2129">
        <v>1</v>
      </c>
      <c r="S2129">
        <v>5</v>
      </c>
      <c r="T2129">
        <v>7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 t="s">
        <v>30</v>
      </c>
      <c r="AC2129" s="13">
        <f>SUM(Table13[[#This Row],[MntWines]:[MntGoldProds]])</f>
        <v>319</v>
      </c>
      <c r="AD2129" s="13">
        <f>AVERAGE(Table13[[#This Row],[MntWines]:[MntGoldProds]])</f>
        <v>53.166666666666664</v>
      </c>
      <c r="AG2129">
        <f>SUM(Table13[[#This Row],[NumDealsPurchases]:[NumStorePurchases]])</f>
        <v>16</v>
      </c>
      <c r="AH2129" s="14">
        <f>44232-Table13[[#This Row],[Dt_Customer]]</f>
        <v>2857</v>
      </c>
      <c r="AJ2129" s="13">
        <f>Table13[[#This Row],[NumDealsPurchases]]/Table13[[#This Row],[Total Number of Purchases]]*100</f>
        <v>25</v>
      </c>
      <c r="AK2129">
        <f>6-ROUNDUP(_xlfn.PERCENTRANK.INC(Table13[Recency],Table13[[#This Row],[Recency]])*5, 0)</f>
        <v>2</v>
      </c>
      <c r="AL2129" s="15">
        <f>ROUNDUP(_xlfn.PERCENTRANK.INC(Table13[Total Number of Purchases],Table13[[#This Row],[Total Number of Purchases]])*5,0)</f>
        <v>3</v>
      </c>
      <c r="AM2129" s="15">
        <f>ROUNDUP(_xlfn.PERCENTRANK.INC(Table13[Total Spend],Table13[[#This Row],[Total Spend]])*5,0)</f>
        <v>3</v>
      </c>
      <c r="AN2129" s="15" t="str">
        <f>Table13[[#This Row],[Recency Score]]&amp;Table13[[#This Row],[Frequency Score]]&amp;Table13[[#This Row],[Monetary Score]]</f>
        <v>233</v>
      </c>
      <c r="AO2129" s="15" t="str">
        <f>IF(AN2129="555","Champions",
IF(AND(LEFT(AN2129,1)="5", MID(AN2129,2,1)&gt;="3"),"Loyal Customers",
IF(MID(AN2129,2,1)="5","Frequent Buyers",
IF(RIGHT(AN2129,1)="5","Big Spenders",
IF(LEFT(AN2129,1)="4","Potential Loyalists",
IF(LEFT(AN2129,1)="3","Needs Attention",
IF(LEFT(AN2129,1)="2","About to Sleep",
IF(LEFT(AN2129,1)="1","Lost",
IF(LEFT(AN2129,1)&lt;="2","At Risk","Others")))))))))</f>
        <v>About to Sleep</v>
      </c>
    </row>
    <row r="2130" spans="1:41" x14ac:dyDescent="0.3">
      <c r="A2130">
        <v>5491</v>
      </c>
      <c r="B2130">
        <v>1951</v>
      </c>
      <c r="C2130" t="s">
        <v>41</v>
      </c>
      <c r="D2130" t="s">
        <v>35</v>
      </c>
      <c r="E2130">
        <v>47352</v>
      </c>
      <c r="F2130">
        <v>0</v>
      </c>
      <c r="G2130">
        <v>1</v>
      </c>
      <c r="H2130" s="1">
        <v>41375</v>
      </c>
      <c r="I2130">
        <v>70</v>
      </c>
      <c r="J2130">
        <v>172</v>
      </c>
      <c r="K2130">
        <v>12</v>
      </c>
      <c r="L2130">
        <v>112</v>
      </c>
      <c r="M2130">
        <v>8</v>
      </c>
      <c r="N2130">
        <v>0</v>
      </c>
      <c r="O2130">
        <v>15</v>
      </c>
      <c r="P2130">
        <v>4</v>
      </c>
      <c r="Q2130">
        <v>6</v>
      </c>
      <c r="R2130">
        <v>1</v>
      </c>
      <c r="S2130">
        <v>5</v>
      </c>
      <c r="T2130">
        <v>7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 t="s">
        <v>36</v>
      </c>
      <c r="AC2130" s="13">
        <f>SUM(Table13[[#This Row],[MntWines]:[MntGoldProds]])</f>
        <v>319</v>
      </c>
      <c r="AD2130" s="13">
        <f>AVERAGE(Table13[[#This Row],[MntWines]:[MntGoldProds]])</f>
        <v>53.166666666666664</v>
      </c>
      <c r="AG2130">
        <f>SUM(Table13[[#This Row],[NumDealsPurchases]:[NumStorePurchases]])</f>
        <v>16</v>
      </c>
      <c r="AH2130" s="14">
        <f>44232-Table13[[#This Row],[Dt_Customer]]</f>
        <v>2857</v>
      </c>
      <c r="AJ2130" s="13">
        <f>Table13[[#This Row],[NumDealsPurchases]]/Table13[[#This Row],[Total Number of Purchases]]*100</f>
        <v>25</v>
      </c>
      <c r="AK2130">
        <f>6-ROUNDUP(_xlfn.PERCENTRANK.INC(Table13[Recency],Table13[[#This Row],[Recency]])*5, 0)</f>
        <v>2</v>
      </c>
      <c r="AL2130" s="15">
        <f>ROUNDUP(_xlfn.PERCENTRANK.INC(Table13[Total Number of Purchases],Table13[[#This Row],[Total Number of Purchases]])*5,0)</f>
        <v>3</v>
      </c>
      <c r="AM2130" s="15">
        <f>ROUNDUP(_xlfn.PERCENTRANK.INC(Table13[Total Spend],Table13[[#This Row],[Total Spend]])*5,0)</f>
        <v>3</v>
      </c>
      <c r="AN2130" s="15" t="str">
        <f>Table13[[#This Row],[Recency Score]]&amp;Table13[[#This Row],[Frequency Score]]&amp;Table13[[#This Row],[Monetary Score]]</f>
        <v>233</v>
      </c>
      <c r="AO2130" s="15" t="str">
        <f>IF(AN2130="555","Champions",
IF(AND(LEFT(AN2130,1)="5", MID(AN2130,2,1)&gt;="3"),"Loyal Customers",
IF(MID(AN2130,2,1)="5","Frequent Buyers",
IF(RIGHT(AN2130,1)="5","Big Spenders",
IF(LEFT(AN2130,1)="4","Potential Loyalists",
IF(LEFT(AN2130,1)="3","Needs Attention",
IF(LEFT(AN2130,1)="2","About to Sleep",
IF(LEFT(AN2130,1)="1","Lost",
IF(LEFT(AN2130,1)&lt;="2","At Risk","Others")))))))))</f>
        <v>About to Sleep</v>
      </c>
    </row>
    <row r="2131" spans="1:41" x14ac:dyDescent="0.3">
      <c r="A2131">
        <v>5731</v>
      </c>
      <c r="B2131">
        <v>1983</v>
      </c>
      <c r="C2131" t="s">
        <v>41</v>
      </c>
      <c r="D2131" t="s">
        <v>33</v>
      </c>
      <c r="E2131">
        <v>27100</v>
      </c>
      <c r="F2131">
        <v>1</v>
      </c>
      <c r="G2131">
        <v>0</v>
      </c>
      <c r="H2131" s="1">
        <v>41369</v>
      </c>
      <c r="I2131">
        <v>64</v>
      </c>
      <c r="J2131">
        <v>12</v>
      </c>
      <c r="K2131">
        <v>0</v>
      </c>
      <c r="L2131">
        <v>13</v>
      </c>
      <c r="M2131">
        <v>2</v>
      </c>
      <c r="N2131">
        <v>0</v>
      </c>
      <c r="O2131">
        <v>10</v>
      </c>
      <c r="P2131">
        <v>1</v>
      </c>
      <c r="Q2131">
        <v>1</v>
      </c>
      <c r="R2131">
        <v>0</v>
      </c>
      <c r="S2131">
        <v>3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 t="s">
        <v>30</v>
      </c>
      <c r="AC2131" s="13">
        <f>SUM(Table13[[#This Row],[MntWines]:[MntGoldProds]])</f>
        <v>37</v>
      </c>
      <c r="AD2131" s="13">
        <f>AVERAGE(Table13[[#This Row],[MntWines]:[MntGoldProds]])</f>
        <v>6.166666666666667</v>
      </c>
      <c r="AG2131">
        <f>SUM(Table13[[#This Row],[NumDealsPurchases]:[NumStorePurchases]])</f>
        <v>5</v>
      </c>
      <c r="AH2131" s="14">
        <f>44232-Table13[[#This Row],[Dt_Customer]]</f>
        <v>2863</v>
      </c>
      <c r="AJ2131" s="13">
        <f>Table13[[#This Row],[NumDealsPurchases]]/Table13[[#This Row],[Total Number of Purchases]]*100</f>
        <v>20</v>
      </c>
      <c r="AK2131">
        <f>6-ROUNDUP(_xlfn.PERCENTRANK.INC(Table13[Recency],Table13[[#This Row],[Recency]])*5, 0)</f>
        <v>2</v>
      </c>
      <c r="AL2131" s="15">
        <f>ROUNDUP(_xlfn.PERCENTRANK.INC(Table13[Total Number of Purchases],Table13[[#This Row],[Total Number of Purchases]])*5,0)</f>
        <v>1</v>
      </c>
      <c r="AM2131" s="15">
        <f>ROUNDUP(_xlfn.PERCENTRANK.INC(Table13[Total Spend],Table13[[#This Row],[Total Spend]])*5,0)</f>
        <v>1</v>
      </c>
      <c r="AN2131" s="15" t="str">
        <f>Table13[[#This Row],[Recency Score]]&amp;Table13[[#This Row],[Frequency Score]]&amp;Table13[[#This Row],[Monetary Score]]</f>
        <v>211</v>
      </c>
      <c r="AO2131" s="15" t="str">
        <f>IF(AN2131="555","Champions",
IF(AND(LEFT(AN2131,1)="5", MID(AN2131,2,1)&gt;="3"),"Loyal Customers",
IF(MID(AN2131,2,1)="5","Frequent Buyers",
IF(RIGHT(AN2131,1)="5","Big Spenders",
IF(LEFT(AN2131,1)="4","Potential Loyalists",
IF(LEFT(AN2131,1)="3","Needs Attention",
IF(LEFT(AN2131,1)="2","About to Sleep",
IF(LEFT(AN2131,1)="1","Lost",
IF(LEFT(AN2131,1)&lt;="2","At Risk","Others")))))))))</f>
        <v>About to Sleep</v>
      </c>
    </row>
    <row r="2132" spans="1:41" x14ac:dyDescent="0.3">
      <c r="A2132">
        <v>7152</v>
      </c>
      <c r="B2132">
        <v>1983</v>
      </c>
      <c r="C2132" t="s">
        <v>41</v>
      </c>
      <c r="D2132" t="s">
        <v>33</v>
      </c>
      <c r="E2132">
        <v>27100</v>
      </c>
      <c r="F2132">
        <v>1</v>
      </c>
      <c r="G2132">
        <v>0</v>
      </c>
      <c r="H2132" s="1">
        <v>41369</v>
      </c>
      <c r="I2132">
        <v>64</v>
      </c>
      <c r="J2132">
        <v>12</v>
      </c>
      <c r="K2132">
        <v>0</v>
      </c>
      <c r="L2132">
        <v>13</v>
      </c>
      <c r="M2132">
        <v>2</v>
      </c>
      <c r="N2132">
        <v>0</v>
      </c>
      <c r="O2132">
        <v>10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 t="s">
        <v>39</v>
      </c>
      <c r="AC2132" s="13">
        <f>SUM(Table13[[#This Row],[MntWines]:[MntGoldProds]])</f>
        <v>37</v>
      </c>
      <c r="AD2132" s="13">
        <f>AVERAGE(Table13[[#This Row],[MntWines]:[MntGoldProds]])</f>
        <v>6.166666666666667</v>
      </c>
      <c r="AG2132">
        <f>SUM(Table13[[#This Row],[NumDealsPurchases]:[NumStorePurchases]])</f>
        <v>5</v>
      </c>
      <c r="AH2132" s="14">
        <f>44232-Table13[[#This Row],[Dt_Customer]]</f>
        <v>2863</v>
      </c>
      <c r="AJ2132" s="13">
        <f>Table13[[#This Row],[NumDealsPurchases]]/Table13[[#This Row],[Total Number of Purchases]]*100</f>
        <v>20</v>
      </c>
      <c r="AK2132">
        <f>6-ROUNDUP(_xlfn.PERCENTRANK.INC(Table13[Recency],Table13[[#This Row],[Recency]])*5, 0)</f>
        <v>2</v>
      </c>
      <c r="AL2132" s="15">
        <f>ROUNDUP(_xlfn.PERCENTRANK.INC(Table13[Total Number of Purchases],Table13[[#This Row],[Total Number of Purchases]])*5,0)</f>
        <v>1</v>
      </c>
      <c r="AM2132" s="15">
        <f>ROUNDUP(_xlfn.PERCENTRANK.INC(Table13[Total Spend],Table13[[#This Row],[Total Spend]])*5,0)</f>
        <v>1</v>
      </c>
      <c r="AN2132" s="15" t="str">
        <f>Table13[[#This Row],[Recency Score]]&amp;Table13[[#This Row],[Frequency Score]]&amp;Table13[[#This Row],[Monetary Score]]</f>
        <v>211</v>
      </c>
      <c r="AO2132" s="15" t="str">
        <f>IF(AN2132="555","Champions",
IF(AND(LEFT(AN2132,1)="5", MID(AN2132,2,1)&gt;="3"),"Loyal Customers",
IF(MID(AN2132,2,1)="5","Frequent Buyers",
IF(RIGHT(AN2132,1)="5","Big Spenders",
IF(LEFT(AN2132,1)="4","Potential Loyalists",
IF(LEFT(AN2132,1)="3","Needs Attention",
IF(LEFT(AN2132,1)="2","About to Sleep",
IF(LEFT(AN2132,1)="1","Lost",
IF(LEFT(AN2132,1)&lt;="2","At Risk","Others")))))))))</f>
        <v>About to Sleep</v>
      </c>
    </row>
    <row r="2133" spans="1:41" x14ac:dyDescent="0.3">
      <c r="A2133">
        <v>4442</v>
      </c>
      <c r="B2133">
        <v>1961</v>
      </c>
      <c r="C2133" t="s">
        <v>28</v>
      </c>
      <c r="D2133" t="s">
        <v>31</v>
      </c>
      <c r="E2133">
        <v>46524</v>
      </c>
      <c r="F2133">
        <v>0</v>
      </c>
      <c r="G2133">
        <v>1</v>
      </c>
      <c r="H2133" s="1">
        <v>41369</v>
      </c>
      <c r="I2133">
        <v>70</v>
      </c>
      <c r="J2133">
        <v>31</v>
      </c>
      <c r="K2133">
        <v>19</v>
      </c>
      <c r="L2133">
        <v>35</v>
      </c>
      <c r="M2133">
        <v>26</v>
      </c>
      <c r="N2133">
        <v>14</v>
      </c>
      <c r="O2133">
        <v>52</v>
      </c>
      <c r="P2133">
        <v>2</v>
      </c>
      <c r="Q2133">
        <v>1</v>
      </c>
      <c r="R2133">
        <v>1</v>
      </c>
      <c r="S2133">
        <v>5</v>
      </c>
      <c r="T2133">
        <v>3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 t="s">
        <v>32</v>
      </c>
      <c r="AC2133" s="13">
        <f>SUM(Table13[[#This Row],[MntWines]:[MntGoldProds]])</f>
        <v>177</v>
      </c>
      <c r="AD2133" s="13">
        <f>AVERAGE(Table13[[#This Row],[MntWines]:[MntGoldProds]])</f>
        <v>29.5</v>
      </c>
      <c r="AG2133">
        <f>SUM(Table13[[#This Row],[NumDealsPurchases]:[NumStorePurchases]])</f>
        <v>9</v>
      </c>
      <c r="AH2133" s="14">
        <f>44232-Table13[[#This Row],[Dt_Customer]]</f>
        <v>2863</v>
      </c>
      <c r="AJ2133" s="13">
        <f>Table13[[#This Row],[NumDealsPurchases]]/Table13[[#This Row],[Total Number of Purchases]]*100</f>
        <v>22.222222222222221</v>
      </c>
      <c r="AK2133">
        <f>6-ROUNDUP(_xlfn.PERCENTRANK.INC(Table13[Recency],Table13[[#This Row],[Recency]])*5, 0)</f>
        <v>2</v>
      </c>
      <c r="AL2133" s="15">
        <f>ROUNDUP(_xlfn.PERCENTRANK.INC(Table13[Total Number of Purchases],Table13[[#This Row],[Total Number of Purchases]])*5,0)</f>
        <v>2</v>
      </c>
      <c r="AM2133" s="15">
        <f>ROUNDUP(_xlfn.PERCENTRANK.INC(Table13[Total Spend],Table13[[#This Row],[Total Spend]])*5,0)</f>
        <v>2</v>
      </c>
      <c r="AN2133" s="15" t="str">
        <f>Table13[[#This Row],[Recency Score]]&amp;Table13[[#This Row],[Frequency Score]]&amp;Table13[[#This Row],[Monetary Score]]</f>
        <v>222</v>
      </c>
      <c r="AO2133" s="15" t="str">
        <f>IF(AN2133="555","Champions",
IF(AND(LEFT(AN2133,1)="5", MID(AN2133,2,1)&gt;="3"),"Loyal Customers",
IF(MID(AN2133,2,1)="5","Frequent Buyers",
IF(RIGHT(AN2133,1)="5","Big Spenders",
IF(LEFT(AN2133,1)="4","Potential Loyalists",
IF(LEFT(AN2133,1)="3","Needs Attention",
IF(LEFT(AN2133,1)="2","About to Sleep",
IF(LEFT(AN2133,1)="1","Lost",
IF(LEFT(AN2133,1)&lt;="2","At Risk","Others")))))))))</f>
        <v>About to Sleep</v>
      </c>
    </row>
    <row r="2134" spans="1:41" x14ac:dyDescent="0.3">
      <c r="A2134">
        <v>3972</v>
      </c>
      <c r="B2134">
        <v>1976</v>
      </c>
      <c r="C2134" t="s">
        <v>28</v>
      </c>
      <c r="D2134" t="s">
        <v>35</v>
      </c>
      <c r="E2134">
        <v>50200</v>
      </c>
      <c r="F2134">
        <v>1</v>
      </c>
      <c r="G2134">
        <v>1</v>
      </c>
      <c r="H2134" s="1">
        <v>41367</v>
      </c>
      <c r="I2134">
        <v>70</v>
      </c>
      <c r="J2134">
        <v>266</v>
      </c>
      <c r="K2134">
        <v>6</v>
      </c>
      <c r="L2134">
        <v>51</v>
      </c>
      <c r="M2134">
        <v>8</v>
      </c>
      <c r="N2134">
        <v>6</v>
      </c>
      <c r="O2134">
        <v>64</v>
      </c>
      <c r="P2134">
        <v>6</v>
      </c>
      <c r="Q2134">
        <v>7</v>
      </c>
      <c r="R2134">
        <v>1</v>
      </c>
      <c r="S2134">
        <v>5</v>
      </c>
      <c r="T2134">
        <v>8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 t="s">
        <v>30</v>
      </c>
      <c r="AC2134" s="13">
        <f>SUM(Table13[[#This Row],[MntWines]:[MntGoldProds]])</f>
        <v>401</v>
      </c>
      <c r="AD2134" s="13">
        <f>AVERAGE(Table13[[#This Row],[MntWines]:[MntGoldProds]])</f>
        <v>66.833333333333329</v>
      </c>
      <c r="AG2134">
        <f>SUM(Table13[[#This Row],[NumDealsPurchases]:[NumStorePurchases]])</f>
        <v>19</v>
      </c>
      <c r="AH2134" s="14">
        <f>44232-Table13[[#This Row],[Dt_Customer]]</f>
        <v>2865</v>
      </c>
      <c r="AJ2134" s="13">
        <f>Table13[[#This Row],[NumDealsPurchases]]/Table13[[#This Row],[Total Number of Purchases]]*100</f>
        <v>31.578947368421051</v>
      </c>
      <c r="AK2134">
        <f>6-ROUNDUP(_xlfn.PERCENTRANK.INC(Table13[Recency],Table13[[#This Row],[Recency]])*5, 0)</f>
        <v>2</v>
      </c>
      <c r="AL2134" s="15">
        <f>ROUNDUP(_xlfn.PERCENTRANK.INC(Table13[Total Number of Purchases],Table13[[#This Row],[Total Number of Purchases]])*5,0)</f>
        <v>4</v>
      </c>
      <c r="AM2134" s="15">
        <f>ROUNDUP(_xlfn.PERCENTRANK.INC(Table13[Total Spend],Table13[[#This Row],[Total Spend]])*5,0)</f>
        <v>3</v>
      </c>
      <c r="AN2134" s="15" t="str">
        <f>Table13[[#This Row],[Recency Score]]&amp;Table13[[#This Row],[Frequency Score]]&amp;Table13[[#This Row],[Monetary Score]]</f>
        <v>243</v>
      </c>
      <c r="AO2134" s="15" t="str">
        <f>IF(AN2134="555","Champions",
IF(AND(LEFT(AN2134,1)="5", MID(AN2134,2,1)&gt;="3"),"Loyal Customers",
IF(MID(AN2134,2,1)="5","Frequent Buyers",
IF(RIGHT(AN2134,1)="5","Big Spenders",
IF(LEFT(AN2134,1)="4","Potential Loyalists",
IF(LEFT(AN2134,1)="3","Needs Attention",
IF(LEFT(AN2134,1)="2","About to Sleep",
IF(LEFT(AN2134,1)="1","Lost",
IF(LEFT(AN2134,1)&lt;="2","At Risk","Others")))))))))</f>
        <v>About to Sleep</v>
      </c>
    </row>
    <row r="2135" spans="1:41" x14ac:dyDescent="0.3">
      <c r="A2135">
        <v>3225</v>
      </c>
      <c r="B2135">
        <v>1984</v>
      </c>
      <c r="C2135" t="s">
        <v>41</v>
      </c>
      <c r="D2135" t="s">
        <v>33</v>
      </c>
      <c r="E2135">
        <v>42207</v>
      </c>
      <c r="F2135">
        <v>1</v>
      </c>
      <c r="G2135">
        <v>0</v>
      </c>
      <c r="H2135" s="1">
        <v>41365</v>
      </c>
      <c r="I2135">
        <v>71</v>
      </c>
      <c r="J2135">
        <v>116</v>
      </c>
      <c r="K2135">
        <v>11</v>
      </c>
      <c r="L2135">
        <v>72</v>
      </c>
      <c r="M2135">
        <v>3</v>
      </c>
      <c r="N2135">
        <v>17</v>
      </c>
      <c r="O2135">
        <v>46</v>
      </c>
      <c r="P2135">
        <v>4</v>
      </c>
      <c r="Q2135">
        <v>4</v>
      </c>
      <c r="R2135">
        <v>1</v>
      </c>
      <c r="S2135">
        <v>5</v>
      </c>
      <c r="T2135">
        <v>6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1</v>
      </c>
      <c r="AA2135">
        <v>0</v>
      </c>
      <c r="AB2135" t="s">
        <v>30</v>
      </c>
      <c r="AC2135" s="13">
        <f>SUM(Table13[[#This Row],[MntWines]:[MntGoldProds]])</f>
        <v>265</v>
      </c>
      <c r="AD2135" s="13">
        <f>AVERAGE(Table13[[#This Row],[MntWines]:[MntGoldProds]])</f>
        <v>44.166666666666664</v>
      </c>
      <c r="AG2135">
        <f>SUM(Table13[[#This Row],[NumDealsPurchases]:[NumStorePurchases]])</f>
        <v>14</v>
      </c>
      <c r="AH2135" s="14">
        <f>44232-Table13[[#This Row],[Dt_Customer]]</f>
        <v>2867</v>
      </c>
      <c r="AJ2135" s="13">
        <f>Table13[[#This Row],[NumDealsPurchases]]/Table13[[#This Row],[Total Number of Purchases]]*100</f>
        <v>28.571428571428569</v>
      </c>
      <c r="AK2135">
        <f>6-ROUNDUP(_xlfn.PERCENTRANK.INC(Table13[Recency],Table13[[#This Row],[Recency]])*5, 0)</f>
        <v>2</v>
      </c>
      <c r="AL2135" s="15">
        <f>ROUNDUP(_xlfn.PERCENTRANK.INC(Table13[Total Number of Purchases],Table13[[#This Row],[Total Number of Purchases]])*5,0)</f>
        <v>3</v>
      </c>
      <c r="AM2135" s="15">
        <f>ROUNDUP(_xlfn.PERCENTRANK.INC(Table13[Total Spend],Table13[[#This Row],[Total Spend]])*5,0)</f>
        <v>3</v>
      </c>
      <c r="AN2135" s="15" t="str">
        <f>Table13[[#This Row],[Recency Score]]&amp;Table13[[#This Row],[Frequency Score]]&amp;Table13[[#This Row],[Monetary Score]]</f>
        <v>233</v>
      </c>
      <c r="AO2135" s="15" t="str">
        <f>IF(AN2135="555","Champions",
IF(AND(LEFT(AN2135,1)="5", MID(AN2135,2,1)&gt;="3"),"Loyal Customers",
IF(MID(AN2135,2,1)="5","Frequent Buyers",
IF(RIGHT(AN2135,1)="5","Big Spenders",
IF(LEFT(AN2135,1)="4","Potential Loyalists",
IF(LEFT(AN2135,1)="3","Needs Attention",
IF(LEFT(AN2135,1)="2","About to Sleep",
IF(LEFT(AN2135,1)="1","Lost",
IF(LEFT(AN2135,1)&lt;="2","At Risk","Others")))))))))</f>
        <v>About to Sleep</v>
      </c>
    </row>
    <row r="2136" spans="1:41" x14ac:dyDescent="0.3">
      <c r="A2136">
        <v>8629</v>
      </c>
      <c r="B2136">
        <v>1956</v>
      </c>
      <c r="C2136" t="s">
        <v>28</v>
      </c>
      <c r="D2136" t="s">
        <v>42</v>
      </c>
      <c r="E2136">
        <v>46984</v>
      </c>
      <c r="F2136">
        <v>1</v>
      </c>
      <c r="G2136">
        <v>1</v>
      </c>
      <c r="H2136" s="1">
        <v>41359</v>
      </c>
      <c r="I2136">
        <v>71</v>
      </c>
      <c r="J2136">
        <v>19</v>
      </c>
      <c r="K2136">
        <v>1</v>
      </c>
      <c r="L2136">
        <v>10</v>
      </c>
      <c r="M2136">
        <v>2</v>
      </c>
      <c r="N2136">
        <v>1</v>
      </c>
      <c r="O2136">
        <v>8</v>
      </c>
      <c r="P2136">
        <v>1</v>
      </c>
      <c r="Q2136">
        <v>1</v>
      </c>
      <c r="R2136">
        <v>0</v>
      </c>
      <c r="S2136">
        <v>3</v>
      </c>
      <c r="T2136">
        <v>5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 t="s">
        <v>32</v>
      </c>
      <c r="AC2136" s="13">
        <f>SUM(Table13[[#This Row],[MntWines]:[MntGoldProds]])</f>
        <v>41</v>
      </c>
      <c r="AD2136" s="13">
        <f>AVERAGE(Table13[[#This Row],[MntWines]:[MntGoldProds]])</f>
        <v>6.833333333333333</v>
      </c>
      <c r="AG2136">
        <f>SUM(Table13[[#This Row],[NumDealsPurchases]:[NumStorePurchases]])</f>
        <v>5</v>
      </c>
      <c r="AH2136" s="14">
        <f>44232-Table13[[#This Row],[Dt_Customer]]</f>
        <v>2873</v>
      </c>
      <c r="AJ2136" s="13">
        <f>Table13[[#This Row],[NumDealsPurchases]]/Table13[[#This Row],[Total Number of Purchases]]*100</f>
        <v>20</v>
      </c>
      <c r="AK2136">
        <f>6-ROUNDUP(_xlfn.PERCENTRANK.INC(Table13[Recency],Table13[[#This Row],[Recency]])*5, 0)</f>
        <v>2</v>
      </c>
      <c r="AL2136" s="15">
        <f>ROUNDUP(_xlfn.PERCENTRANK.INC(Table13[Total Number of Purchases],Table13[[#This Row],[Total Number of Purchases]])*5,0)</f>
        <v>1</v>
      </c>
      <c r="AM2136" s="15">
        <f>ROUNDUP(_xlfn.PERCENTRANK.INC(Table13[Total Spend],Table13[[#This Row],[Total Spend]])*5,0)</f>
        <v>1</v>
      </c>
      <c r="AN2136" s="15" t="str">
        <f>Table13[[#This Row],[Recency Score]]&amp;Table13[[#This Row],[Frequency Score]]&amp;Table13[[#This Row],[Monetary Score]]</f>
        <v>211</v>
      </c>
      <c r="AO2136" s="15" t="str">
        <f>IF(AN2136="555","Champions",
IF(AND(LEFT(AN2136,1)="5", MID(AN2136,2,1)&gt;="3"),"Loyal Customers",
IF(MID(AN2136,2,1)="5","Frequent Buyers",
IF(RIGHT(AN2136,1)="5","Big Spenders",
IF(LEFT(AN2136,1)="4","Potential Loyalists",
IF(LEFT(AN2136,1)="3","Needs Attention",
IF(LEFT(AN2136,1)="2","About to Sleep",
IF(LEFT(AN2136,1)="1","Lost",
IF(LEFT(AN2136,1)&lt;="2","At Risk","Others")))))))))</f>
        <v>About to Sleep</v>
      </c>
    </row>
    <row r="2137" spans="1:41" x14ac:dyDescent="0.3">
      <c r="A2137">
        <v>3536</v>
      </c>
      <c r="B2137">
        <v>1960</v>
      </c>
      <c r="C2137" t="s">
        <v>28</v>
      </c>
      <c r="D2137" t="s">
        <v>35</v>
      </c>
      <c r="E2137">
        <v>19740</v>
      </c>
      <c r="F2137">
        <v>0</v>
      </c>
      <c r="G2137">
        <v>1</v>
      </c>
      <c r="H2137" s="1">
        <v>41357</v>
      </c>
      <c r="I2137">
        <v>65</v>
      </c>
      <c r="J2137">
        <v>7</v>
      </c>
      <c r="K2137">
        <v>11</v>
      </c>
      <c r="L2137">
        <v>3</v>
      </c>
      <c r="M2137">
        <v>10</v>
      </c>
      <c r="N2137">
        <v>4</v>
      </c>
      <c r="O2137">
        <v>20</v>
      </c>
      <c r="P2137">
        <v>2</v>
      </c>
      <c r="Q2137">
        <v>1</v>
      </c>
      <c r="R2137">
        <v>1</v>
      </c>
      <c r="S2137">
        <v>3</v>
      </c>
      <c r="T2137">
        <v>5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 t="s">
        <v>40</v>
      </c>
      <c r="AC2137" s="13">
        <f>SUM(Table13[[#This Row],[MntWines]:[MntGoldProds]])</f>
        <v>55</v>
      </c>
      <c r="AD2137" s="13">
        <f>AVERAGE(Table13[[#This Row],[MntWines]:[MntGoldProds]])</f>
        <v>9.1666666666666661</v>
      </c>
      <c r="AG2137">
        <f>SUM(Table13[[#This Row],[NumDealsPurchases]:[NumStorePurchases]])</f>
        <v>7</v>
      </c>
      <c r="AH2137" s="14">
        <f>44232-Table13[[#This Row],[Dt_Customer]]</f>
        <v>2875</v>
      </c>
      <c r="AJ2137" s="13">
        <f>Table13[[#This Row],[NumDealsPurchases]]/Table13[[#This Row],[Total Number of Purchases]]*100</f>
        <v>28.571428571428569</v>
      </c>
      <c r="AK2137">
        <f>6-ROUNDUP(_xlfn.PERCENTRANK.INC(Table13[Recency],Table13[[#This Row],[Recency]])*5, 0)</f>
        <v>2</v>
      </c>
      <c r="AL2137" s="15">
        <f>ROUNDUP(_xlfn.PERCENTRANK.INC(Table13[Total Number of Purchases],Table13[[#This Row],[Total Number of Purchases]])*5,0)</f>
        <v>1</v>
      </c>
      <c r="AM2137" s="15">
        <f>ROUNDUP(_xlfn.PERCENTRANK.INC(Table13[Total Spend],Table13[[#This Row],[Total Spend]])*5,0)</f>
        <v>1</v>
      </c>
      <c r="AN2137" s="15" t="str">
        <f>Table13[[#This Row],[Recency Score]]&amp;Table13[[#This Row],[Frequency Score]]&amp;Table13[[#This Row],[Monetary Score]]</f>
        <v>211</v>
      </c>
      <c r="AO2137" s="15" t="str">
        <f>IF(AN2137="555","Champions",
IF(AND(LEFT(AN2137,1)="5", MID(AN2137,2,1)&gt;="3"),"Loyal Customers",
IF(MID(AN2137,2,1)="5","Frequent Buyers",
IF(RIGHT(AN2137,1)="5","Big Spenders",
IF(LEFT(AN2137,1)="4","Potential Loyalists",
IF(LEFT(AN2137,1)="3","Needs Attention",
IF(LEFT(AN2137,1)="2","About to Sleep",
IF(LEFT(AN2137,1)="1","Lost",
IF(LEFT(AN2137,1)&lt;="2","At Risk","Others")))))))))</f>
        <v>About to Sleep</v>
      </c>
    </row>
    <row r="2138" spans="1:41" x14ac:dyDescent="0.3">
      <c r="A2138">
        <v>2488</v>
      </c>
      <c r="B2138">
        <v>1956</v>
      </c>
      <c r="C2138" t="s">
        <v>38</v>
      </c>
      <c r="D2138" t="s">
        <v>29</v>
      </c>
      <c r="E2138">
        <v>31395</v>
      </c>
      <c r="F2138">
        <v>1</v>
      </c>
      <c r="G2138">
        <v>1</v>
      </c>
      <c r="H2138" s="1">
        <v>41356</v>
      </c>
      <c r="I2138">
        <v>80</v>
      </c>
      <c r="J2138">
        <v>23</v>
      </c>
      <c r="K2138">
        <v>1</v>
      </c>
      <c r="L2138">
        <v>25</v>
      </c>
      <c r="M2138">
        <v>0</v>
      </c>
      <c r="N2138">
        <v>8</v>
      </c>
      <c r="O2138">
        <v>7</v>
      </c>
      <c r="P2138">
        <v>4</v>
      </c>
      <c r="Q2138">
        <v>2</v>
      </c>
      <c r="R2138">
        <v>1</v>
      </c>
      <c r="S2138">
        <v>3</v>
      </c>
      <c r="T2138">
        <v>6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 t="s">
        <v>30</v>
      </c>
      <c r="AC2138" s="13">
        <f>SUM(Table13[[#This Row],[MntWines]:[MntGoldProds]])</f>
        <v>64</v>
      </c>
      <c r="AD2138" s="13">
        <f>AVERAGE(Table13[[#This Row],[MntWines]:[MntGoldProds]])</f>
        <v>10.666666666666666</v>
      </c>
      <c r="AG2138">
        <f>SUM(Table13[[#This Row],[NumDealsPurchases]:[NumStorePurchases]])</f>
        <v>10</v>
      </c>
      <c r="AH2138" s="14">
        <f>44232-Table13[[#This Row],[Dt_Customer]]</f>
        <v>2876</v>
      </c>
      <c r="AJ2138" s="13">
        <f>Table13[[#This Row],[NumDealsPurchases]]/Table13[[#This Row],[Total Number of Purchases]]*100</f>
        <v>40</v>
      </c>
      <c r="AK2138">
        <f>6-ROUNDUP(_xlfn.PERCENTRANK.INC(Table13[Recency],Table13[[#This Row],[Recency]])*5, 0)</f>
        <v>2</v>
      </c>
      <c r="AL2138" s="15">
        <f>ROUNDUP(_xlfn.PERCENTRANK.INC(Table13[Total Number of Purchases],Table13[[#This Row],[Total Number of Purchases]])*5,0)</f>
        <v>2</v>
      </c>
      <c r="AM2138" s="15">
        <f>ROUNDUP(_xlfn.PERCENTRANK.INC(Table13[Total Spend],Table13[[#This Row],[Total Spend]])*5,0)</f>
        <v>2</v>
      </c>
      <c r="AN2138" s="15" t="str">
        <f>Table13[[#This Row],[Recency Score]]&amp;Table13[[#This Row],[Frequency Score]]&amp;Table13[[#This Row],[Monetary Score]]</f>
        <v>222</v>
      </c>
      <c r="AO2138" s="15" t="str">
        <f>IF(AN2138="555","Champions",
IF(AND(LEFT(AN2138,1)="5", MID(AN2138,2,1)&gt;="3"),"Loyal Customers",
IF(MID(AN2138,2,1)="5","Frequent Buyers",
IF(RIGHT(AN2138,1)="5","Big Spenders",
IF(LEFT(AN2138,1)="4","Potential Loyalists",
IF(LEFT(AN2138,1)="3","Needs Attention",
IF(LEFT(AN2138,1)="2","About to Sleep",
IF(LEFT(AN2138,1)="1","Lost",
IF(LEFT(AN2138,1)&lt;="2","At Risk","Others")))))))))</f>
        <v>About to Sleep</v>
      </c>
    </row>
    <row r="2139" spans="1:41" x14ac:dyDescent="0.3">
      <c r="A2139">
        <v>1502</v>
      </c>
      <c r="B2139">
        <v>1983</v>
      </c>
      <c r="C2139" t="s">
        <v>28</v>
      </c>
      <c r="D2139" t="s">
        <v>35</v>
      </c>
      <c r="E2139">
        <v>28427</v>
      </c>
      <c r="F2139">
        <v>1</v>
      </c>
      <c r="G2139">
        <v>0</v>
      </c>
      <c r="H2139" s="1">
        <v>41354</v>
      </c>
      <c r="I2139">
        <v>67</v>
      </c>
      <c r="J2139">
        <v>18</v>
      </c>
      <c r="K2139">
        <v>3</v>
      </c>
      <c r="L2139">
        <v>19</v>
      </c>
      <c r="M2139">
        <v>3</v>
      </c>
      <c r="N2139">
        <v>3</v>
      </c>
      <c r="O2139">
        <v>6</v>
      </c>
      <c r="P2139">
        <v>2</v>
      </c>
      <c r="Q2139">
        <v>2</v>
      </c>
      <c r="R2139">
        <v>0</v>
      </c>
      <c r="S2139">
        <v>3</v>
      </c>
      <c r="T2139">
        <v>8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 t="s">
        <v>30</v>
      </c>
      <c r="AC2139" s="13">
        <f>SUM(Table13[[#This Row],[MntWines]:[MntGoldProds]])</f>
        <v>52</v>
      </c>
      <c r="AD2139" s="13">
        <f>AVERAGE(Table13[[#This Row],[MntWines]:[MntGoldProds]])</f>
        <v>8.6666666666666661</v>
      </c>
      <c r="AG2139">
        <f>SUM(Table13[[#This Row],[NumDealsPurchases]:[NumStorePurchases]])</f>
        <v>7</v>
      </c>
      <c r="AH2139" s="14">
        <f>44232-Table13[[#This Row],[Dt_Customer]]</f>
        <v>2878</v>
      </c>
      <c r="AJ2139" s="13">
        <f>Table13[[#This Row],[NumDealsPurchases]]/Table13[[#This Row],[Total Number of Purchases]]*100</f>
        <v>28.571428571428569</v>
      </c>
      <c r="AK2139">
        <f>6-ROUNDUP(_xlfn.PERCENTRANK.INC(Table13[Recency],Table13[[#This Row],[Recency]])*5, 0)</f>
        <v>2</v>
      </c>
      <c r="AL2139" s="15">
        <f>ROUNDUP(_xlfn.PERCENTRANK.INC(Table13[Total Number of Purchases],Table13[[#This Row],[Total Number of Purchases]])*5,0)</f>
        <v>1</v>
      </c>
      <c r="AM2139" s="15">
        <f>ROUNDUP(_xlfn.PERCENTRANK.INC(Table13[Total Spend],Table13[[#This Row],[Total Spend]])*5,0)</f>
        <v>1</v>
      </c>
      <c r="AN2139" s="15" t="str">
        <f>Table13[[#This Row],[Recency Score]]&amp;Table13[[#This Row],[Frequency Score]]&amp;Table13[[#This Row],[Monetary Score]]</f>
        <v>211</v>
      </c>
      <c r="AO2139" s="15" t="str">
        <f>IF(AN2139="555","Champions",
IF(AND(LEFT(AN2139,1)="5", MID(AN2139,2,1)&gt;="3"),"Loyal Customers",
IF(MID(AN2139,2,1)="5","Frequent Buyers",
IF(RIGHT(AN2139,1)="5","Big Spenders",
IF(LEFT(AN2139,1)="4","Potential Loyalists",
IF(LEFT(AN2139,1)="3","Needs Attention",
IF(LEFT(AN2139,1)="2","About to Sleep",
IF(LEFT(AN2139,1)="1","Lost",
IF(LEFT(AN2139,1)&lt;="2","At Risk","Others")))))))))</f>
        <v>About to Sleep</v>
      </c>
    </row>
    <row r="2140" spans="1:41" x14ac:dyDescent="0.3">
      <c r="A2140">
        <v>736</v>
      </c>
      <c r="B2140">
        <v>1983</v>
      </c>
      <c r="C2140" t="s">
        <v>28</v>
      </c>
      <c r="D2140" t="s">
        <v>35</v>
      </c>
      <c r="E2140">
        <v>28427</v>
      </c>
      <c r="F2140">
        <v>1</v>
      </c>
      <c r="G2140">
        <v>0</v>
      </c>
      <c r="H2140" s="1">
        <v>41354</v>
      </c>
      <c r="I2140">
        <v>67</v>
      </c>
      <c r="J2140">
        <v>18</v>
      </c>
      <c r="K2140">
        <v>3</v>
      </c>
      <c r="L2140">
        <v>19</v>
      </c>
      <c r="M2140">
        <v>3</v>
      </c>
      <c r="N2140">
        <v>3</v>
      </c>
      <c r="O2140">
        <v>6</v>
      </c>
      <c r="P2140">
        <v>2</v>
      </c>
      <c r="Q2140">
        <v>2</v>
      </c>
      <c r="R2140">
        <v>0</v>
      </c>
      <c r="S2140">
        <v>3</v>
      </c>
      <c r="T2140">
        <v>8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 t="s">
        <v>40</v>
      </c>
      <c r="AC2140" s="13">
        <f>SUM(Table13[[#This Row],[MntWines]:[MntGoldProds]])</f>
        <v>52</v>
      </c>
      <c r="AD2140" s="13">
        <f>AVERAGE(Table13[[#This Row],[MntWines]:[MntGoldProds]])</f>
        <v>8.6666666666666661</v>
      </c>
      <c r="AG2140">
        <f>SUM(Table13[[#This Row],[NumDealsPurchases]:[NumStorePurchases]])</f>
        <v>7</v>
      </c>
      <c r="AH2140" s="14">
        <f>44232-Table13[[#This Row],[Dt_Customer]]</f>
        <v>2878</v>
      </c>
      <c r="AJ2140" s="13">
        <f>Table13[[#This Row],[NumDealsPurchases]]/Table13[[#This Row],[Total Number of Purchases]]*100</f>
        <v>28.571428571428569</v>
      </c>
      <c r="AK2140">
        <f>6-ROUNDUP(_xlfn.PERCENTRANK.INC(Table13[Recency],Table13[[#This Row],[Recency]])*5, 0)</f>
        <v>2</v>
      </c>
      <c r="AL2140" s="15">
        <f>ROUNDUP(_xlfn.PERCENTRANK.INC(Table13[Total Number of Purchases],Table13[[#This Row],[Total Number of Purchases]])*5,0)</f>
        <v>1</v>
      </c>
      <c r="AM2140" s="15">
        <f>ROUNDUP(_xlfn.PERCENTRANK.INC(Table13[Total Spend],Table13[[#This Row],[Total Spend]])*5,0)</f>
        <v>1</v>
      </c>
      <c r="AN2140" s="15" t="str">
        <f>Table13[[#This Row],[Recency Score]]&amp;Table13[[#This Row],[Frequency Score]]&amp;Table13[[#This Row],[Monetary Score]]</f>
        <v>211</v>
      </c>
      <c r="AO2140" s="15" t="str">
        <f>IF(AN2140="555","Champions",
IF(AND(LEFT(AN2140,1)="5", MID(AN2140,2,1)&gt;="3"),"Loyal Customers",
IF(MID(AN2140,2,1)="5","Frequent Buyers",
IF(RIGHT(AN2140,1)="5","Big Spenders",
IF(LEFT(AN2140,1)="4","Potential Loyalists",
IF(LEFT(AN2140,1)="3","Needs Attention",
IF(LEFT(AN2140,1)="2","About to Sleep",
IF(LEFT(AN2140,1)="1","Lost",
IF(LEFT(AN2140,1)&lt;="2","At Risk","Others")))))))))</f>
        <v>About to Sleep</v>
      </c>
    </row>
    <row r="2141" spans="1:41" hidden="1" x14ac:dyDescent="0.3">
      <c r="A2141">
        <v>3117</v>
      </c>
      <c r="B2141">
        <v>1955</v>
      </c>
      <c r="C2141" t="s">
        <v>28</v>
      </c>
      <c r="D2141" t="s">
        <v>31</v>
      </c>
      <c r="F2141">
        <v>0</v>
      </c>
      <c r="G2141">
        <v>1</v>
      </c>
      <c r="H2141" s="1">
        <v>41565</v>
      </c>
      <c r="I2141">
        <v>95</v>
      </c>
      <c r="J2141">
        <v>264</v>
      </c>
      <c r="K2141">
        <v>0</v>
      </c>
      <c r="L2141">
        <v>21</v>
      </c>
      <c r="M2141">
        <v>12</v>
      </c>
      <c r="N2141">
        <v>6</v>
      </c>
      <c r="O2141">
        <v>147</v>
      </c>
      <c r="P2141">
        <v>3</v>
      </c>
      <c r="Q2141">
        <v>6</v>
      </c>
      <c r="R2141">
        <v>1</v>
      </c>
      <c r="S2141">
        <v>5</v>
      </c>
      <c r="T2141">
        <v>7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 t="s">
        <v>36</v>
      </c>
      <c r="AC2141">
        <f>SUM(Table13[[#This Row],[MntWines]:[MntGoldProds]])</f>
        <v>450</v>
      </c>
      <c r="AD2141">
        <f>AVERAGE(Table13[[#This Row],[MntWines]:[MntGoldProds]])</f>
        <v>75</v>
      </c>
      <c r="AG2141">
        <f>SUM(Table13[[#This Row],[NumDealsPurchases]:[NumStorePurchases]])</f>
        <v>15</v>
      </c>
      <c r="AH2141" s="1">
        <f>44232-Table13[[#This Row],[Dt_Customer]]</f>
        <v>2667</v>
      </c>
      <c r="AJ2141">
        <f>Table13[[#This Row],[NumDealsPurchases]]/Table13[[#This Row],[Total Number of Purchases]]*100</f>
        <v>20</v>
      </c>
      <c r="AK2141">
        <f>6-ROUNDUP(_xlfn.PERCENTRANK.INC(Table13[Recency],Table13[[#This Row],[Recency]])*5, 0)</f>
        <v>1</v>
      </c>
      <c r="AL2141" s="15">
        <f>ROUNDUP(_xlfn.PERCENTRANK.INC(Table13[Total Number of Purchases],Table13[[#This Row],[Total Number of Purchases]])*5,0)</f>
        <v>3</v>
      </c>
      <c r="AM2141" s="15">
        <f>ROUNDUP(_xlfn.PERCENTRANK.INC(Table13[Total Spend],Table13[[#This Row],[Total Spend]])*5,0)</f>
        <v>3</v>
      </c>
      <c r="AN2141" s="15" t="str">
        <f>Table13[[#This Row],[Recency Score]]&amp;Table13[[#This Row],[Frequency Score]]&amp;Table13[[#This Row],[Monetary Score]]</f>
        <v>133</v>
      </c>
      <c r="AO2141" s="15" t="str">
        <f>IF(AN2141="555","Champions",
IF(AND(LEFT(AN2141,1)="5", MID(AN2141,2,1)&gt;="3"),"Loyal Customers",
IF(MID(AN2141,2,1)="5","Frequent Buyers",
IF(RIGHT(AN2141,1)="5","Big Spenders",
IF(LEFT(AN2141,1)="4","Potential Loyalists",
IF(LEFT(AN2141,1)="3","Needs Attention",
IF(LEFT(AN2141,1)="2","About to Sleep",
IF(LEFT(AN2141,1)="1","Lost",
IF(LEFT(AN2141,1)&lt;="2","At Risk","Others")))))))))</f>
        <v>Lost</v>
      </c>
    </row>
    <row r="2142" spans="1:41" x14ac:dyDescent="0.3">
      <c r="A2142">
        <v>1409</v>
      </c>
      <c r="B2142">
        <v>1951</v>
      </c>
      <c r="C2142" t="s">
        <v>28</v>
      </c>
      <c r="D2142" t="s">
        <v>35</v>
      </c>
      <c r="E2142">
        <v>40689</v>
      </c>
      <c r="F2142">
        <v>0</v>
      </c>
      <c r="G2142">
        <v>1</v>
      </c>
      <c r="H2142" s="1">
        <v>41351</v>
      </c>
      <c r="I2142">
        <v>69</v>
      </c>
      <c r="J2142">
        <v>270</v>
      </c>
      <c r="K2142">
        <v>3</v>
      </c>
      <c r="L2142">
        <v>27</v>
      </c>
      <c r="M2142">
        <v>39</v>
      </c>
      <c r="N2142">
        <v>6</v>
      </c>
      <c r="O2142">
        <v>99</v>
      </c>
      <c r="P2142">
        <v>7</v>
      </c>
      <c r="Q2142">
        <v>7</v>
      </c>
      <c r="R2142">
        <v>1</v>
      </c>
      <c r="S2142">
        <v>5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 t="s">
        <v>34</v>
      </c>
      <c r="AC2142" s="13">
        <f>SUM(Table13[[#This Row],[MntWines]:[MntGoldProds]])</f>
        <v>444</v>
      </c>
      <c r="AD2142" s="13">
        <f>AVERAGE(Table13[[#This Row],[MntWines]:[MntGoldProds]])</f>
        <v>74</v>
      </c>
      <c r="AG2142">
        <f>SUM(Table13[[#This Row],[NumDealsPurchases]:[NumStorePurchases]])</f>
        <v>20</v>
      </c>
      <c r="AH2142" s="14">
        <f>44232-Table13[[#This Row],[Dt_Customer]]</f>
        <v>2881</v>
      </c>
      <c r="AJ2142" s="13">
        <f>Table13[[#This Row],[NumDealsPurchases]]/Table13[[#This Row],[Total Number of Purchases]]*100</f>
        <v>35</v>
      </c>
      <c r="AK2142">
        <f>6-ROUNDUP(_xlfn.PERCENTRANK.INC(Table13[Recency],Table13[[#This Row],[Recency]])*5, 0)</f>
        <v>2</v>
      </c>
      <c r="AL2142" s="15">
        <f>ROUNDUP(_xlfn.PERCENTRANK.INC(Table13[Total Number of Purchases],Table13[[#This Row],[Total Number of Purchases]])*5,0)</f>
        <v>4</v>
      </c>
      <c r="AM2142" s="15">
        <f>ROUNDUP(_xlfn.PERCENTRANK.INC(Table13[Total Spend],Table13[[#This Row],[Total Spend]])*5,0)</f>
        <v>3</v>
      </c>
      <c r="AN2142" s="15" t="str">
        <f>Table13[[#This Row],[Recency Score]]&amp;Table13[[#This Row],[Frequency Score]]&amp;Table13[[#This Row],[Monetary Score]]</f>
        <v>243</v>
      </c>
      <c r="AO2142" s="15" t="str">
        <f>IF(AN2142="555","Champions",
IF(AND(LEFT(AN2142,1)="5", MID(AN2142,2,1)&gt;="3"),"Loyal Customers",
IF(MID(AN2142,2,1)="5","Frequent Buyers",
IF(RIGHT(AN2142,1)="5","Big Spenders",
IF(LEFT(AN2142,1)="4","Potential Loyalists",
IF(LEFT(AN2142,1)="3","Needs Attention",
IF(LEFT(AN2142,1)="2","About to Sleep",
IF(LEFT(AN2142,1)="1","Lost",
IF(LEFT(AN2142,1)&lt;="2","At Risk","Others")))))))))</f>
        <v>About to Sleep</v>
      </c>
    </row>
    <row r="2143" spans="1:41" x14ac:dyDescent="0.3">
      <c r="A2143">
        <v>5314</v>
      </c>
      <c r="B2143">
        <v>1951</v>
      </c>
      <c r="C2143" t="s">
        <v>28</v>
      </c>
      <c r="D2143" t="s">
        <v>35</v>
      </c>
      <c r="E2143">
        <v>40689</v>
      </c>
      <c r="F2143">
        <v>0</v>
      </c>
      <c r="G2143">
        <v>1</v>
      </c>
      <c r="H2143" s="1">
        <v>41351</v>
      </c>
      <c r="I2143">
        <v>69</v>
      </c>
      <c r="J2143">
        <v>270</v>
      </c>
      <c r="K2143">
        <v>3</v>
      </c>
      <c r="L2143">
        <v>27</v>
      </c>
      <c r="M2143">
        <v>39</v>
      </c>
      <c r="N2143">
        <v>6</v>
      </c>
      <c r="O2143">
        <v>99</v>
      </c>
      <c r="P2143">
        <v>7</v>
      </c>
      <c r="Q2143">
        <v>7</v>
      </c>
      <c r="R2143">
        <v>1</v>
      </c>
      <c r="S2143">
        <v>5</v>
      </c>
      <c r="T2143">
        <v>8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 t="s">
        <v>30</v>
      </c>
      <c r="AC2143" s="13">
        <f>SUM(Table13[[#This Row],[MntWines]:[MntGoldProds]])</f>
        <v>444</v>
      </c>
      <c r="AD2143" s="13">
        <f>AVERAGE(Table13[[#This Row],[MntWines]:[MntGoldProds]])</f>
        <v>74</v>
      </c>
      <c r="AG2143">
        <f>SUM(Table13[[#This Row],[NumDealsPurchases]:[NumStorePurchases]])</f>
        <v>20</v>
      </c>
      <c r="AH2143" s="14">
        <f>44232-Table13[[#This Row],[Dt_Customer]]</f>
        <v>2881</v>
      </c>
      <c r="AJ2143" s="13">
        <f>Table13[[#This Row],[NumDealsPurchases]]/Table13[[#This Row],[Total Number of Purchases]]*100</f>
        <v>35</v>
      </c>
      <c r="AK2143">
        <f>6-ROUNDUP(_xlfn.PERCENTRANK.INC(Table13[Recency],Table13[[#This Row],[Recency]])*5, 0)</f>
        <v>2</v>
      </c>
      <c r="AL2143" s="15">
        <f>ROUNDUP(_xlfn.PERCENTRANK.INC(Table13[Total Number of Purchases],Table13[[#This Row],[Total Number of Purchases]])*5,0)</f>
        <v>4</v>
      </c>
      <c r="AM2143" s="15">
        <f>ROUNDUP(_xlfn.PERCENTRANK.INC(Table13[Total Spend],Table13[[#This Row],[Total Spend]])*5,0)</f>
        <v>3</v>
      </c>
      <c r="AN2143" s="15" t="str">
        <f>Table13[[#This Row],[Recency Score]]&amp;Table13[[#This Row],[Frequency Score]]&amp;Table13[[#This Row],[Monetary Score]]</f>
        <v>243</v>
      </c>
      <c r="AO2143" s="15" t="str">
        <f>IF(AN2143="555","Champions",
IF(AND(LEFT(AN2143,1)="5", MID(AN2143,2,1)&gt;="3"),"Loyal Customers",
IF(MID(AN2143,2,1)="5","Frequent Buyers",
IF(RIGHT(AN2143,1)="5","Big Spenders",
IF(LEFT(AN2143,1)="4","Potential Loyalists",
IF(LEFT(AN2143,1)="3","Needs Attention",
IF(LEFT(AN2143,1)="2","About to Sleep",
IF(LEFT(AN2143,1)="1","Lost",
IF(LEFT(AN2143,1)&lt;="2","At Risk","Others")))))))))</f>
        <v>About to Sleep</v>
      </c>
    </row>
    <row r="2144" spans="1:41" x14ac:dyDescent="0.3">
      <c r="A2144">
        <v>8477</v>
      </c>
      <c r="B2144">
        <v>1956</v>
      </c>
      <c r="C2144" t="s">
        <v>28</v>
      </c>
      <c r="D2144" t="s">
        <v>29</v>
      </c>
      <c r="E2144">
        <v>26150</v>
      </c>
      <c r="F2144">
        <v>2</v>
      </c>
      <c r="G2144">
        <v>1</v>
      </c>
      <c r="H2144" s="1">
        <v>41344</v>
      </c>
      <c r="I2144">
        <v>61</v>
      </c>
      <c r="J2144">
        <v>5</v>
      </c>
      <c r="K2144">
        <v>1</v>
      </c>
      <c r="L2144">
        <v>13</v>
      </c>
      <c r="M2144">
        <v>3</v>
      </c>
      <c r="N2144">
        <v>5</v>
      </c>
      <c r="O2144">
        <v>1</v>
      </c>
      <c r="P2144">
        <v>1</v>
      </c>
      <c r="Q2144">
        <v>1</v>
      </c>
      <c r="R2144">
        <v>0</v>
      </c>
      <c r="S2144">
        <v>3</v>
      </c>
      <c r="T2144">
        <v>7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 t="s">
        <v>30</v>
      </c>
      <c r="AC2144" s="13">
        <f>SUM(Table13[[#This Row],[MntWines]:[MntGoldProds]])</f>
        <v>28</v>
      </c>
      <c r="AD2144" s="13">
        <f>AVERAGE(Table13[[#This Row],[MntWines]:[MntGoldProds]])</f>
        <v>4.666666666666667</v>
      </c>
      <c r="AG2144">
        <f>SUM(Table13[[#This Row],[NumDealsPurchases]:[NumStorePurchases]])</f>
        <v>5</v>
      </c>
      <c r="AH2144" s="14">
        <f>44232-Table13[[#This Row],[Dt_Customer]]</f>
        <v>2888</v>
      </c>
      <c r="AJ2144" s="13">
        <f>Table13[[#This Row],[NumDealsPurchases]]/Table13[[#This Row],[Total Number of Purchases]]*100</f>
        <v>20</v>
      </c>
      <c r="AK2144">
        <f>6-ROUNDUP(_xlfn.PERCENTRANK.INC(Table13[Recency],Table13[[#This Row],[Recency]])*5, 0)</f>
        <v>2</v>
      </c>
      <c r="AL2144" s="15">
        <f>ROUNDUP(_xlfn.PERCENTRANK.INC(Table13[Total Number of Purchases],Table13[[#This Row],[Total Number of Purchases]])*5,0)</f>
        <v>1</v>
      </c>
      <c r="AM2144" s="15">
        <f>ROUNDUP(_xlfn.PERCENTRANK.INC(Table13[Total Spend],Table13[[#This Row],[Total Spend]])*5,0)</f>
        <v>1</v>
      </c>
      <c r="AN2144" s="15" t="str">
        <f>Table13[[#This Row],[Recency Score]]&amp;Table13[[#This Row],[Frequency Score]]&amp;Table13[[#This Row],[Monetary Score]]</f>
        <v>211</v>
      </c>
      <c r="AO2144" s="15" t="str">
        <f>IF(AN2144="555","Champions",
IF(AND(LEFT(AN2144,1)="5", MID(AN2144,2,1)&gt;="3"),"Loyal Customers",
IF(MID(AN2144,2,1)="5","Frequent Buyers",
IF(RIGHT(AN2144,1)="5","Big Spenders",
IF(LEFT(AN2144,1)="4","Potential Loyalists",
IF(LEFT(AN2144,1)="3","Needs Attention",
IF(LEFT(AN2144,1)="2","About to Sleep",
IF(LEFT(AN2144,1)="1","Lost",
IF(LEFT(AN2144,1)&lt;="2","At Risk","Others")))))))))</f>
        <v>About to Sleep</v>
      </c>
    </row>
    <row r="2145" spans="1:41" x14ac:dyDescent="0.3">
      <c r="A2145">
        <v>4860</v>
      </c>
      <c r="B2145">
        <v>1970</v>
      </c>
      <c r="C2145" t="s">
        <v>28</v>
      </c>
      <c r="D2145" t="s">
        <v>31</v>
      </c>
      <c r="E2145">
        <v>24206</v>
      </c>
      <c r="F2145">
        <v>1</v>
      </c>
      <c r="G2145">
        <v>0</v>
      </c>
      <c r="H2145" s="1">
        <v>41341</v>
      </c>
      <c r="I2145">
        <v>66</v>
      </c>
      <c r="J2145">
        <v>7</v>
      </c>
      <c r="K2145">
        <v>2</v>
      </c>
      <c r="L2145">
        <v>8</v>
      </c>
      <c r="M2145">
        <v>3</v>
      </c>
      <c r="N2145">
        <v>2</v>
      </c>
      <c r="O2145">
        <v>3</v>
      </c>
      <c r="P2145">
        <v>1</v>
      </c>
      <c r="Q2145">
        <v>1</v>
      </c>
      <c r="R2145">
        <v>0</v>
      </c>
      <c r="S2145">
        <v>3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 t="s">
        <v>30</v>
      </c>
      <c r="AC2145" s="13">
        <f>SUM(Table13[[#This Row],[MntWines]:[MntGoldProds]])</f>
        <v>25</v>
      </c>
      <c r="AD2145" s="13">
        <f>AVERAGE(Table13[[#This Row],[MntWines]:[MntGoldProds]])</f>
        <v>4.166666666666667</v>
      </c>
      <c r="AG2145">
        <f>SUM(Table13[[#This Row],[NumDealsPurchases]:[NumStorePurchases]])</f>
        <v>5</v>
      </c>
      <c r="AH2145" s="14">
        <f>44232-Table13[[#This Row],[Dt_Customer]]</f>
        <v>2891</v>
      </c>
      <c r="AJ2145" s="13">
        <f>Table13[[#This Row],[NumDealsPurchases]]/Table13[[#This Row],[Total Number of Purchases]]*100</f>
        <v>20</v>
      </c>
      <c r="AK2145">
        <f>6-ROUNDUP(_xlfn.PERCENTRANK.INC(Table13[Recency],Table13[[#This Row],[Recency]])*5, 0)</f>
        <v>2</v>
      </c>
      <c r="AL2145" s="15">
        <f>ROUNDUP(_xlfn.PERCENTRANK.INC(Table13[Total Number of Purchases],Table13[[#This Row],[Total Number of Purchases]])*5,0)</f>
        <v>1</v>
      </c>
      <c r="AM2145" s="15">
        <f>ROUNDUP(_xlfn.PERCENTRANK.INC(Table13[Total Spend],Table13[[#This Row],[Total Spend]])*5,0)</f>
        <v>1</v>
      </c>
      <c r="AN2145" s="15" t="str">
        <f>Table13[[#This Row],[Recency Score]]&amp;Table13[[#This Row],[Frequency Score]]&amp;Table13[[#This Row],[Monetary Score]]</f>
        <v>211</v>
      </c>
      <c r="AO2145" s="15" t="str">
        <f>IF(AN2145="555","Champions",
IF(AND(LEFT(AN2145,1)="5", MID(AN2145,2,1)&gt;="3"),"Loyal Customers",
IF(MID(AN2145,2,1)="5","Frequent Buyers",
IF(RIGHT(AN2145,1)="5","Big Spenders",
IF(LEFT(AN2145,1)="4","Potential Loyalists",
IF(LEFT(AN2145,1)="3","Needs Attention",
IF(LEFT(AN2145,1)="2","About to Sleep",
IF(LEFT(AN2145,1)="1","Lost",
IF(LEFT(AN2145,1)&lt;="2","At Risk","Others")))))))))</f>
        <v>About to Sleep</v>
      </c>
    </row>
    <row r="2146" spans="1:41" x14ac:dyDescent="0.3">
      <c r="A2146">
        <v>8858</v>
      </c>
      <c r="B2146">
        <v>1972</v>
      </c>
      <c r="C2146" t="s">
        <v>37</v>
      </c>
      <c r="D2146" t="s">
        <v>33</v>
      </c>
      <c r="E2146">
        <v>44325</v>
      </c>
      <c r="F2146">
        <v>0</v>
      </c>
      <c r="G2146">
        <v>1</v>
      </c>
      <c r="H2146" s="1">
        <v>41340</v>
      </c>
      <c r="I2146">
        <v>69</v>
      </c>
      <c r="J2146">
        <v>516</v>
      </c>
      <c r="K2146">
        <v>0</v>
      </c>
      <c r="L2146">
        <v>21</v>
      </c>
      <c r="M2146">
        <v>0</v>
      </c>
      <c r="N2146">
        <v>0</v>
      </c>
      <c r="O2146">
        <v>5</v>
      </c>
      <c r="P2146">
        <v>4</v>
      </c>
      <c r="Q2146">
        <v>8</v>
      </c>
      <c r="R2146">
        <v>2</v>
      </c>
      <c r="S2146">
        <v>7</v>
      </c>
      <c r="T2146">
        <v>8</v>
      </c>
      <c r="U2146">
        <v>0</v>
      </c>
      <c r="V2146">
        <v>0</v>
      </c>
      <c r="W2146">
        <v>0</v>
      </c>
      <c r="X2146">
        <v>1</v>
      </c>
      <c r="Y2146">
        <v>0</v>
      </c>
      <c r="Z2146">
        <v>0</v>
      </c>
      <c r="AA2146">
        <v>0</v>
      </c>
      <c r="AB2146" t="s">
        <v>32</v>
      </c>
      <c r="AC2146" s="13">
        <f>SUM(Table13[[#This Row],[MntWines]:[MntGoldProds]])</f>
        <v>542</v>
      </c>
      <c r="AD2146" s="13">
        <f>AVERAGE(Table13[[#This Row],[MntWines]:[MntGoldProds]])</f>
        <v>90.333333333333329</v>
      </c>
      <c r="AG2146">
        <f>SUM(Table13[[#This Row],[NumDealsPurchases]:[NumStorePurchases]])</f>
        <v>21</v>
      </c>
      <c r="AH2146" s="14">
        <f>44232-Table13[[#This Row],[Dt_Customer]]</f>
        <v>2892</v>
      </c>
      <c r="AJ2146" s="13">
        <f>Table13[[#This Row],[NumDealsPurchases]]/Table13[[#This Row],[Total Number of Purchases]]*100</f>
        <v>19.047619047619047</v>
      </c>
      <c r="AK2146">
        <f>6-ROUNDUP(_xlfn.PERCENTRANK.INC(Table13[Recency],Table13[[#This Row],[Recency]])*5, 0)</f>
        <v>2</v>
      </c>
      <c r="AL2146" s="15">
        <f>ROUNDUP(_xlfn.PERCENTRANK.INC(Table13[Total Number of Purchases],Table13[[#This Row],[Total Number of Purchases]])*5,0)</f>
        <v>4</v>
      </c>
      <c r="AM2146" s="15">
        <f>ROUNDUP(_xlfn.PERCENTRANK.INC(Table13[Total Spend],Table13[[#This Row],[Total Spend]])*5,0)</f>
        <v>3</v>
      </c>
      <c r="AN2146" s="15" t="str">
        <f>Table13[[#This Row],[Recency Score]]&amp;Table13[[#This Row],[Frequency Score]]&amp;Table13[[#This Row],[Monetary Score]]</f>
        <v>243</v>
      </c>
      <c r="AO2146" s="15" t="str">
        <f>IF(AN2146="555","Champions",
IF(AND(LEFT(AN2146,1)="5", MID(AN2146,2,1)&gt;="3"),"Loyal Customers",
IF(MID(AN2146,2,1)="5","Frequent Buyers",
IF(RIGHT(AN2146,1)="5","Big Spenders",
IF(LEFT(AN2146,1)="4","Potential Loyalists",
IF(LEFT(AN2146,1)="3","Needs Attention",
IF(LEFT(AN2146,1)="2","About to Sleep",
IF(LEFT(AN2146,1)="1","Lost",
IF(LEFT(AN2146,1)&lt;="2","At Risk","Others")))))))))</f>
        <v>About to Sleep</v>
      </c>
    </row>
    <row r="2147" spans="1:41" x14ac:dyDescent="0.3">
      <c r="A2147">
        <v>1362</v>
      </c>
      <c r="B2147">
        <v>1972</v>
      </c>
      <c r="C2147" t="s">
        <v>28</v>
      </c>
      <c r="D2147" t="s">
        <v>31</v>
      </c>
      <c r="E2147">
        <v>31907</v>
      </c>
      <c r="F2147">
        <v>0</v>
      </c>
      <c r="G2147">
        <v>0</v>
      </c>
      <c r="H2147" s="1">
        <v>41337</v>
      </c>
      <c r="I2147">
        <v>75</v>
      </c>
      <c r="J2147">
        <v>33</v>
      </c>
      <c r="K2147">
        <v>87</v>
      </c>
      <c r="L2147">
        <v>64</v>
      </c>
      <c r="M2147">
        <v>175</v>
      </c>
      <c r="N2147">
        <v>16</v>
      </c>
      <c r="O2147">
        <v>74</v>
      </c>
      <c r="P2147">
        <v>1</v>
      </c>
      <c r="Q2147">
        <v>6</v>
      </c>
      <c r="R2147">
        <v>1</v>
      </c>
      <c r="S2147">
        <v>6</v>
      </c>
      <c r="T2147">
        <v>7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 t="s">
        <v>39</v>
      </c>
      <c r="AC2147" s="13">
        <f>SUM(Table13[[#This Row],[MntWines]:[MntGoldProds]])</f>
        <v>449</v>
      </c>
      <c r="AD2147" s="13">
        <f>AVERAGE(Table13[[#This Row],[MntWines]:[MntGoldProds]])</f>
        <v>74.833333333333329</v>
      </c>
      <c r="AG2147">
        <f>SUM(Table13[[#This Row],[NumDealsPurchases]:[NumStorePurchases]])</f>
        <v>14</v>
      </c>
      <c r="AH2147" s="14">
        <f>44232-Table13[[#This Row],[Dt_Customer]]</f>
        <v>2895</v>
      </c>
      <c r="AJ2147" s="13">
        <f>Table13[[#This Row],[NumDealsPurchases]]/Table13[[#This Row],[Total Number of Purchases]]*100</f>
        <v>7.1428571428571423</v>
      </c>
      <c r="AK2147">
        <f>6-ROUNDUP(_xlfn.PERCENTRANK.INC(Table13[Recency],Table13[[#This Row],[Recency]])*5, 0)</f>
        <v>2</v>
      </c>
      <c r="AL2147" s="15">
        <f>ROUNDUP(_xlfn.PERCENTRANK.INC(Table13[Total Number of Purchases],Table13[[#This Row],[Total Number of Purchases]])*5,0)</f>
        <v>3</v>
      </c>
      <c r="AM2147" s="15">
        <f>ROUNDUP(_xlfn.PERCENTRANK.INC(Table13[Total Spend],Table13[[#This Row],[Total Spend]])*5,0)</f>
        <v>3</v>
      </c>
      <c r="AN2147" s="15" t="str">
        <f>Table13[[#This Row],[Recency Score]]&amp;Table13[[#This Row],[Frequency Score]]&amp;Table13[[#This Row],[Monetary Score]]</f>
        <v>233</v>
      </c>
      <c r="AO2147" s="15" t="str">
        <f>IF(AN2147="555","Champions",
IF(AND(LEFT(AN2147,1)="5", MID(AN2147,2,1)&gt;="3"),"Loyal Customers",
IF(MID(AN2147,2,1)="5","Frequent Buyers",
IF(RIGHT(AN2147,1)="5","Big Spenders",
IF(LEFT(AN2147,1)="4","Potential Loyalists",
IF(LEFT(AN2147,1)="3","Needs Attention",
IF(LEFT(AN2147,1)="2","About to Sleep",
IF(LEFT(AN2147,1)="1","Lost",
IF(LEFT(AN2147,1)&lt;="2","At Risk","Others")))))))))</f>
        <v>About to Sleep</v>
      </c>
    </row>
    <row r="2148" spans="1:41" x14ac:dyDescent="0.3">
      <c r="A2148">
        <v>10742</v>
      </c>
      <c r="B2148">
        <v>1983</v>
      </c>
      <c r="C2148" t="s">
        <v>37</v>
      </c>
      <c r="D2148" t="s">
        <v>33</v>
      </c>
      <c r="E2148">
        <v>86580</v>
      </c>
      <c r="F2148">
        <v>0</v>
      </c>
      <c r="G2148">
        <v>0</v>
      </c>
      <c r="H2148" s="1">
        <v>41332</v>
      </c>
      <c r="I2148">
        <v>72</v>
      </c>
      <c r="J2148">
        <v>532</v>
      </c>
      <c r="K2148">
        <v>21</v>
      </c>
      <c r="L2148">
        <v>127</v>
      </c>
      <c r="M2148">
        <v>26</v>
      </c>
      <c r="N2148">
        <v>20</v>
      </c>
      <c r="O2148">
        <v>20</v>
      </c>
      <c r="P2148">
        <v>0</v>
      </c>
      <c r="Q2148">
        <v>4</v>
      </c>
      <c r="R2148">
        <v>2</v>
      </c>
      <c r="S2148">
        <v>5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  <c r="AB2148" t="s">
        <v>30</v>
      </c>
      <c r="AC2148" s="13">
        <f>SUM(Table13[[#This Row],[MntWines]:[MntGoldProds]])</f>
        <v>746</v>
      </c>
      <c r="AD2148" s="13">
        <f>AVERAGE(Table13[[#This Row],[MntWines]:[MntGoldProds]])</f>
        <v>124.33333333333333</v>
      </c>
      <c r="AG2148">
        <f>SUM(Table13[[#This Row],[NumDealsPurchases]:[NumStorePurchases]])</f>
        <v>11</v>
      </c>
      <c r="AH2148" s="14">
        <f>44232-Table13[[#This Row],[Dt_Customer]]</f>
        <v>2900</v>
      </c>
      <c r="AJ2148" s="13">
        <f>Table13[[#This Row],[NumDealsPurchases]]/Table13[[#This Row],[Total Number of Purchases]]*100</f>
        <v>0</v>
      </c>
      <c r="AK2148">
        <f>6-ROUNDUP(_xlfn.PERCENTRANK.INC(Table13[Recency],Table13[[#This Row],[Recency]])*5, 0)</f>
        <v>2</v>
      </c>
      <c r="AL2148" s="15">
        <f>ROUNDUP(_xlfn.PERCENTRANK.INC(Table13[Total Number of Purchases],Table13[[#This Row],[Total Number of Purchases]])*5,0)</f>
        <v>2</v>
      </c>
      <c r="AM2148" s="15">
        <f>ROUNDUP(_xlfn.PERCENTRANK.INC(Table13[Total Spend],Table13[[#This Row],[Total Spend]])*5,0)</f>
        <v>4</v>
      </c>
      <c r="AN2148" s="15" t="str">
        <f>Table13[[#This Row],[Recency Score]]&amp;Table13[[#This Row],[Frequency Score]]&amp;Table13[[#This Row],[Monetary Score]]</f>
        <v>224</v>
      </c>
      <c r="AO2148" s="15" t="str">
        <f>IF(AN2148="555","Champions",
IF(AND(LEFT(AN2148,1)="5", MID(AN2148,2,1)&gt;="3"),"Loyal Customers",
IF(MID(AN2148,2,1)="5","Frequent Buyers",
IF(RIGHT(AN2148,1)="5","Big Spenders",
IF(LEFT(AN2148,1)="4","Potential Loyalists",
IF(LEFT(AN2148,1)="3","Needs Attention",
IF(LEFT(AN2148,1)="2","About to Sleep",
IF(LEFT(AN2148,1)="1","Lost",
IF(LEFT(AN2148,1)&lt;="2","At Risk","Others")))))))))</f>
        <v>About to Sleep</v>
      </c>
    </row>
    <row r="2149" spans="1:41" x14ac:dyDescent="0.3">
      <c r="A2149">
        <v>375</v>
      </c>
      <c r="B2149">
        <v>1954</v>
      </c>
      <c r="C2149" t="s">
        <v>28</v>
      </c>
      <c r="D2149" t="s">
        <v>29</v>
      </c>
      <c r="E2149">
        <v>76773</v>
      </c>
      <c r="F2149">
        <v>0</v>
      </c>
      <c r="G2149">
        <v>0</v>
      </c>
      <c r="H2149" s="1">
        <v>41330</v>
      </c>
      <c r="I2149">
        <v>79</v>
      </c>
      <c r="J2149">
        <v>516</v>
      </c>
      <c r="K2149">
        <v>56</v>
      </c>
      <c r="L2149">
        <v>449</v>
      </c>
      <c r="M2149">
        <v>86</v>
      </c>
      <c r="N2149">
        <v>33</v>
      </c>
      <c r="O2149">
        <v>16</v>
      </c>
      <c r="P2149">
        <v>1</v>
      </c>
      <c r="Q2149">
        <v>2</v>
      </c>
      <c r="R2149">
        <v>2</v>
      </c>
      <c r="S2149">
        <v>11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 t="s">
        <v>30</v>
      </c>
      <c r="AC2149" s="13">
        <f>SUM(Table13[[#This Row],[MntWines]:[MntGoldProds]])</f>
        <v>1156</v>
      </c>
      <c r="AD2149" s="13">
        <f>AVERAGE(Table13[[#This Row],[MntWines]:[MntGoldProds]])</f>
        <v>192.66666666666666</v>
      </c>
      <c r="AG2149">
        <f>SUM(Table13[[#This Row],[NumDealsPurchases]:[NumStorePurchases]])</f>
        <v>16</v>
      </c>
      <c r="AH2149" s="14">
        <f>44232-Table13[[#This Row],[Dt_Customer]]</f>
        <v>2902</v>
      </c>
      <c r="AJ2149" s="13">
        <f>Table13[[#This Row],[NumDealsPurchases]]/Table13[[#This Row],[Total Number of Purchases]]*100</f>
        <v>6.25</v>
      </c>
      <c r="AK2149">
        <f>6-ROUNDUP(_xlfn.PERCENTRANK.INC(Table13[Recency],Table13[[#This Row],[Recency]])*5, 0)</f>
        <v>2</v>
      </c>
      <c r="AL2149" s="15">
        <f>ROUNDUP(_xlfn.PERCENTRANK.INC(Table13[Total Number of Purchases],Table13[[#This Row],[Total Number of Purchases]])*5,0)</f>
        <v>3</v>
      </c>
      <c r="AM2149" s="15">
        <f>ROUNDUP(_xlfn.PERCENTRANK.INC(Table13[Total Spend],Table13[[#This Row],[Total Spend]])*5,0)</f>
        <v>4</v>
      </c>
      <c r="AN2149" s="15" t="str">
        <f>Table13[[#This Row],[Recency Score]]&amp;Table13[[#This Row],[Frequency Score]]&amp;Table13[[#This Row],[Monetary Score]]</f>
        <v>234</v>
      </c>
      <c r="AO2149" s="15" t="str">
        <f>IF(AN2149="555","Champions",
IF(AND(LEFT(AN2149,1)="5", MID(AN2149,2,1)&gt;="3"),"Loyal Customers",
IF(MID(AN2149,2,1)="5","Frequent Buyers",
IF(RIGHT(AN2149,1)="5","Big Spenders",
IF(LEFT(AN2149,1)="4","Potential Loyalists",
IF(LEFT(AN2149,1)="3","Needs Attention",
IF(LEFT(AN2149,1)="2","About to Sleep",
IF(LEFT(AN2149,1)="1","Lost",
IF(LEFT(AN2149,1)&lt;="2","At Risk","Others")))))))))</f>
        <v>About to Sleep</v>
      </c>
    </row>
    <row r="2150" spans="1:41" x14ac:dyDescent="0.3">
      <c r="A2150">
        <v>2656</v>
      </c>
      <c r="B2150">
        <v>1971</v>
      </c>
      <c r="C2150" t="s">
        <v>28</v>
      </c>
      <c r="D2150" t="s">
        <v>29</v>
      </c>
      <c r="E2150">
        <v>40851</v>
      </c>
      <c r="F2150">
        <v>1</v>
      </c>
      <c r="G2150">
        <v>1</v>
      </c>
      <c r="H2150" s="1">
        <v>41326</v>
      </c>
      <c r="I2150">
        <v>63</v>
      </c>
      <c r="J2150">
        <v>23</v>
      </c>
      <c r="K2150">
        <v>1</v>
      </c>
      <c r="L2150">
        <v>7</v>
      </c>
      <c r="M2150">
        <v>0</v>
      </c>
      <c r="N2150">
        <v>4</v>
      </c>
      <c r="O2150">
        <v>24</v>
      </c>
      <c r="P2150">
        <v>1</v>
      </c>
      <c r="Q2150">
        <v>1</v>
      </c>
      <c r="R2150">
        <v>1</v>
      </c>
      <c r="S2150">
        <v>2</v>
      </c>
      <c r="T2150">
        <v>7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 t="s">
        <v>32</v>
      </c>
      <c r="AC2150" s="13">
        <f>SUM(Table13[[#This Row],[MntWines]:[MntGoldProds]])</f>
        <v>59</v>
      </c>
      <c r="AD2150" s="13">
        <f>AVERAGE(Table13[[#This Row],[MntWines]:[MntGoldProds]])</f>
        <v>9.8333333333333339</v>
      </c>
      <c r="AG2150">
        <f>SUM(Table13[[#This Row],[NumDealsPurchases]:[NumStorePurchases]])</f>
        <v>5</v>
      </c>
      <c r="AH2150" s="14">
        <f>44232-Table13[[#This Row],[Dt_Customer]]</f>
        <v>2906</v>
      </c>
      <c r="AJ2150" s="13">
        <f>Table13[[#This Row],[NumDealsPurchases]]/Table13[[#This Row],[Total Number of Purchases]]*100</f>
        <v>20</v>
      </c>
      <c r="AK2150">
        <f>6-ROUNDUP(_xlfn.PERCENTRANK.INC(Table13[Recency],Table13[[#This Row],[Recency]])*5, 0)</f>
        <v>2</v>
      </c>
      <c r="AL2150" s="15">
        <f>ROUNDUP(_xlfn.PERCENTRANK.INC(Table13[Total Number of Purchases],Table13[[#This Row],[Total Number of Purchases]])*5,0)</f>
        <v>1</v>
      </c>
      <c r="AM2150" s="15">
        <f>ROUNDUP(_xlfn.PERCENTRANK.INC(Table13[Total Spend],Table13[[#This Row],[Total Spend]])*5,0)</f>
        <v>2</v>
      </c>
      <c r="AN2150" s="15" t="str">
        <f>Table13[[#This Row],[Recency Score]]&amp;Table13[[#This Row],[Frequency Score]]&amp;Table13[[#This Row],[Monetary Score]]</f>
        <v>212</v>
      </c>
      <c r="AO2150" s="15" t="str">
        <f>IF(AN2150="555","Champions",
IF(AND(LEFT(AN2150,1)="5", MID(AN2150,2,1)&gt;="3"),"Loyal Customers",
IF(MID(AN2150,2,1)="5","Frequent Buyers",
IF(RIGHT(AN2150,1)="5","Big Spenders",
IF(LEFT(AN2150,1)="4","Potential Loyalists",
IF(LEFT(AN2150,1)="3","Needs Attention",
IF(LEFT(AN2150,1)="2","About to Sleep",
IF(LEFT(AN2150,1)="1","Lost",
IF(LEFT(AN2150,1)&lt;="2","At Risk","Others")))))))))</f>
        <v>About to Sleep</v>
      </c>
    </row>
    <row r="2151" spans="1:41" x14ac:dyDescent="0.3">
      <c r="A2151">
        <v>425</v>
      </c>
      <c r="B2151">
        <v>1985</v>
      </c>
      <c r="C2151" t="s">
        <v>28</v>
      </c>
      <c r="D2151" t="s">
        <v>33</v>
      </c>
      <c r="E2151">
        <v>55357</v>
      </c>
      <c r="F2151">
        <v>2</v>
      </c>
      <c r="G2151">
        <v>0</v>
      </c>
      <c r="H2151" s="1">
        <v>41324</v>
      </c>
      <c r="I2151">
        <v>66</v>
      </c>
      <c r="J2151">
        <v>374</v>
      </c>
      <c r="K2151">
        <v>64</v>
      </c>
      <c r="L2151">
        <v>116</v>
      </c>
      <c r="M2151">
        <v>84</v>
      </c>
      <c r="N2151">
        <v>25</v>
      </c>
      <c r="O2151">
        <v>64</v>
      </c>
      <c r="P2151">
        <v>3</v>
      </c>
      <c r="Q2151">
        <v>6</v>
      </c>
      <c r="R2151">
        <v>2</v>
      </c>
      <c r="S2151">
        <v>11</v>
      </c>
      <c r="T2151">
        <v>5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 t="s">
        <v>40</v>
      </c>
      <c r="AC2151" s="13">
        <f>SUM(Table13[[#This Row],[MntWines]:[MntGoldProds]])</f>
        <v>727</v>
      </c>
      <c r="AD2151" s="13">
        <f>AVERAGE(Table13[[#This Row],[MntWines]:[MntGoldProds]])</f>
        <v>121.16666666666667</v>
      </c>
      <c r="AG2151">
        <f>SUM(Table13[[#This Row],[NumDealsPurchases]:[NumStorePurchases]])</f>
        <v>22</v>
      </c>
      <c r="AH2151" s="14">
        <f>44232-Table13[[#This Row],[Dt_Customer]]</f>
        <v>2908</v>
      </c>
      <c r="AJ2151" s="13">
        <f>Table13[[#This Row],[NumDealsPurchases]]/Table13[[#This Row],[Total Number of Purchases]]*100</f>
        <v>13.636363636363635</v>
      </c>
      <c r="AK2151">
        <f>6-ROUNDUP(_xlfn.PERCENTRANK.INC(Table13[Recency],Table13[[#This Row],[Recency]])*5, 0)</f>
        <v>2</v>
      </c>
      <c r="AL2151" s="15">
        <f>ROUNDUP(_xlfn.PERCENTRANK.INC(Table13[Total Number of Purchases],Table13[[#This Row],[Total Number of Purchases]])*5,0)</f>
        <v>4</v>
      </c>
      <c r="AM2151" s="15">
        <f>ROUNDUP(_xlfn.PERCENTRANK.INC(Table13[Total Spend],Table13[[#This Row],[Total Spend]])*5,0)</f>
        <v>4</v>
      </c>
      <c r="AN2151" s="15" t="str">
        <f>Table13[[#This Row],[Recency Score]]&amp;Table13[[#This Row],[Frequency Score]]&amp;Table13[[#This Row],[Monetary Score]]</f>
        <v>244</v>
      </c>
      <c r="AO2151" s="15" t="str">
        <f>IF(AN2151="555","Champions",
IF(AND(LEFT(AN2151,1)="5", MID(AN2151,2,1)&gt;="3"),"Loyal Customers",
IF(MID(AN2151,2,1)="5","Frequent Buyers",
IF(RIGHT(AN2151,1)="5","Big Spenders",
IF(LEFT(AN2151,1)="4","Potential Loyalists",
IF(LEFT(AN2151,1)="3","Needs Attention",
IF(LEFT(AN2151,1)="2","About to Sleep",
IF(LEFT(AN2151,1)="1","Lost",
IF(LEFT(AN2151,1)&lt;="2","At Risk","Others")))))))))</f>
        <v>About to Sleep</v>
      </c>
    </row>
    <row r="2152" spans="1:41" x14ac:dyDescent="0.3">
      <c r="A2152">
        <v>367</v>
      </c>
      <c r="B2152">
        <v>1978</v>
      </c>
      <c r="C2152" t="s">
        <v>38</v>
      </c>
      <c r="D2152" t="s">
        <v>33</v>
      </c>
      <c r="E2152">
        <v>36550</v>
      </c>
      <c r="F2152">
        <v>1</v>
      </c>
      <c r="G2152">
        <v>0</v>
      </c>
      <c r="H2152" s="1">
        <v>41324</v>
      </c>
      <c r="I2152">
        <v>74</v>
      </c>
      <c r="J2152">
        <v>47</v>
      </c>
      <c r="K2152">
        <v>90</v>
      </c>
      <c r="L2152">
        <v>94</v>
      </c>
      <c r="M2152">
        <v>123</v>
      </c>
      <c r="N2152">
        <v>103</v>
      </c>
      <c r="O2152">
        <v>120</v>
      </c>
      <c r="P2152">
        <v>5</v>
      </c>
      <c r="Q2152">
        <v>9</v>
      </c>
      <c r="R2152">
        <v>1</v>
      </c>
      <c r="S2152">
        <v>5</v>
      </c>
      <c r="T2152">
        <v>9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 t="s">
        <v>32</v>
      </c>
      <c r="AC2152" s="13">
        <f>SUM(Table13[[#This Row],[MntWines]:[MntGoldProds]])</f>
        <v>577</v>
      </c>
      <c r="AD2152" s="13">
        <f>AVERAGE(Table13[[#This Row],[MntWines]:[MntGoldProds]])</f>
        <v>96.166666666666671</v>
      </c>
      <c r="AG2152">
        <f>SUM(Table13[[#This Row],[NumDealsPurchases]:[NumStorePurchases]])</f>
        <v>20</v>
      </c>
      <c r="AH2152" s="14">
        <f>44232-Table13[[#This Row],[Dt_Customer]]</f>
        <v>2908</v>
      </c>
      <c r="AJ2152" s="13">
        <f>Table13[[#This Row],[NumDealsPurchases]]/Table13[[#This Row],[Total Number of Purchases]]*100</f>
        <v>25</v>
      </c>
      <c r="AK2152">
        <f>6-ROUNDUP(_xlfn.PERCENTRANK.INC(Table13[Recency],Table13[[#This Row],[Recency]])*5, 0)</f>
        <v>2</v>
      </c>
      <c r="AL2152" s="15">
        <f>ROUNDUP(_xlfn.PERCENTRANK.INC(Table13[Total Number of Purchases],Table13[[#This Row],[Total Number of Purchases]])*5,0)</f>
        <v>4</v>
      </c>
      <c r="AM2152" s="15">
        <f>ROUNDUP(_xlfn.PERCENTRANK.INC(Table13[Total Spend],Table13[[#This Row],[Total Spend]])*5,0)</f>
        <v>3</v>
      </c>
      <c r="AN2152" s="15" t="str">
        <f>Table13[[#This Row],[Recency Score]]&amp;Table13[[#This Row],[Frequency Score]]&amp;Table13[[#This Row],[Monetary Score]]</f>
        <v>243</v>
      </c>
      <c r="AO2152" s="15" t="str">
        <f>IF(AN2152="555","Champions",
IF(AND(LEFT(AN2152,1)="5", MID(AN2152,2,1)&gt;="3"),"Loyal Customers",
IF(MID(AN2152,2,1)="5","Frequent Buyers",
IF(RIGHT(AN2152,1)="5","Big Spenders",
IF(LEFT(AN2152,1)="4","Potential Loyalists",
IF(LEFT(AN2152,1)="3","Needs Attention",
IF(LEFT(AN2152,1)="2","About to Sleep",
IF(LEFT(AN2152,1)="1","Lost",
IF(LEFT(AN2152,1)&lt;="2","At Risk","Others")))))))))</f>
        <v>About to Sleep</v>
      </c>
    </row>
    <row r="2153" spans="1:41" x14ac:dyDescent="0.3">
      <c r="A2153">
        <v>702</v>
      </c>
      <c r="B2153">
        <v>1975</v>
      </c>
      <c r="C2153" t="s">
        <v>38</v>
      </c>
      <c r="D2153" t="s">
        <v>42</v>
      </c>
      <c r="E2153">
        <v>47682</v>
      </c>
      <c r="F2153">
        <v>0</v>
      </c>
      <c r="G2153">
        <v>1</v>
      </c>
      <c r="H2153" s="1">
        <v>41320</v>
      </c>
      <c r="I2153">
        <v>80</v>
      </c>
      <c r="J2153">
        <v>162</v>
      </c>
      <c r="K2153">
        <v>61</v>
      </c>
      <c r="L2153">
        <v>83</v>
      </c>
      <c r="M2153">
        <v>97</v>
      </c>
      <c r="N2153">
        <v>57</v>
      </c>
      <c r="O2153">
        <v>61</v>
      </c>
      <c r="P2153">
        <v>4</v>
      </c>
      <c r="Q2153">
        <v>4</v>
      </c>
      <c r="R2153">
        <v>3</v>
      </c>
      <c r="S2153">
        <v>8</v>
      </c>
      <c r="T2153">
        <v>5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 t="s">
        <v>30</v>
      </c>
      <c r="AC2153" s="13">
        <f>SUM(Table13[[#This Row],[MntWines]:[MntGoldProds]])</f>
        <v>521</v>
      </c>
      <c r="AD2153" s="13">
        <f>AVERAGE(Table13[[#This Row],[MntWines]:[MntGoldProds]])</f>
        <v>86.833333333333329</v>
      </c>
      <c r="AG2153">
        <f>SUM(Table13[[#This Row],[NumDealsPurchases]:[NumStorePurchases]])</f>
        <v>19</v>
      </c>
      <c r="AH2153" s="14">
        <f>44232-Table13[[#This Row],[Dt_Customer]]</f>
        <v>2912</v>
      </c>
      <c r="AJ2153" s="13">
        <f>Table13[[#This Row],[NumDealsPurchases]]/Table13[[#This Row],[Total Number of Purchases]]*100</f>
        <v>21.052631578947366</v>
      </c>
      <c r="AK2153">
        <f>6-ROUNDUP(_xlfn.PERCENTRANK.INC(Table13[Recency],Table13[[#This Row],[Recency]])*5, 0)</f>
        <v>2</v>
      </c>
      <c r="AL2153" s="15">
        <f>ROUNDUP(_xlfn.PERCENTRANK.INC(Table13[Total Number of Purchases],Table13[[#This Row],[Total Number of Purchases]])*5,0)</f>
        <v>4</v>
      </c>
      <c r="AM2153" s="15">
        <f>ROUNDUP(_xlfn.PERCENTRANK.INC(Table13[Total Spend],Table13[[#This Row],[Total Spend]])*5,0)</f>
        <v>3</v>
      </c>
      <c r="AN2153" s="15" t="str">
        <f>Table13[[#This Row],[Recency Score]]&amp;Table13[[#This Row],[Frequency Score]]&amp;Table13[[#This Row],[Monetary Score]]</f>
        <v>243</v>
      </c>
      <c r="AO2153" s="15" t="str">
        <f>IF(AN2153="555","Champions",
IF(AND(LEFT(AN2153,1)="5", MID(AN2153,2,1)&gt;="3"),"Loyal Customers",
IF(MID(AN2153,2,1)="5","Frequent Buyers",
IF(RIGHT(AN2153,1)="5","Big Spenders",
IF(LEFT(AN2153,1)="4","Potential Loyalists",
IF(LEFT(AN2153,1)="3","Needs Attention",
IF(LEFT(AN2153,1)="2","About to Sleep",
IF(LEFT(AN2153,1)="1","Lost",
IF(LEFT(AN2153,1)&lt;="2","At Risk","Others")))))))))</f>
        <v>About to Sleep</v>
      </c>
    </row>
    <row r="2154" spans="1:41" x14ac:dyDescent="0.3">
      <c r="A2154">
        <v>2678</v>
      </c>
      <c r="B2154">
        <v>1990</v>
      </c>
      <c r="C2154" t="s">
        <v>28</v>
      </c>
      <c r="D2154" t="s">
        <v>31</v>
      </c>
      <c r="E2154">
        <v>34412</v>
      </c>
      <c r="F2154">
        <v>1</v>
      </c>
      <c r="G2154">
        <v>0</v>
      </c>
      <c r="H2154" s="1">
        <v>41318</v>
      </c>
      <c r="I2154">
        <v>62</v>
      </c>
      <c r="J2154">
        <v>52</v>
      </c>
      <c r="K2154">
        <v>12</v>
      </c>
      <c r="L2154">
        <v>50</v>
      </c>
      <c r="M2154">
        <v>4</v>
      </c>
      <c r="N2154">
        <v>36</v>
      </c>
      <c r="O2154">
        <v>55</v>
      </c>
      <c r="P2154">
        <v>3</v>
      </c>
      <c r="Q2154">
        <v>5</v>
      </c>
      <c r="R2154">
        <v>0</v>
      </c>
      <c r="S2154">
        <v>3</v>
      </c>
      <c r="T2154">
        <v>9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 t="s">
        <v>36</v>
      </c>
      <c r="AC2154" s="13">
        <f>SUM(Table13[[#This Row],[MntWines]:[MntGoldProds]])</f>
        <v>209</v>
      </c>
      <c r="AD2154" s="13">
        <f>AVERAGE(Table13[[#This Row],[MntWines]:[MntGoldProds]])</f>
        <v>34.833333333333336</v>
      </c>
      <c r="AG2154">
        <f>SUM(Table13[[#This Row],[NumDealsPurchases]:[NumStorePurchases]])</f>
        <v>11</v>
      </c>
      <c r="AH2154" s="14">
        <f>44232-Table13[[#This Row],[Dt_Customer]]</f>
        <v>2914</v>
      </c>
      <c r="AJ2154" s="13">
        <f>Table13[[#This Row],[NumDealsPurchases]]/Table13[[#This Row],[Total Number of Purchases]]*100</f>
        <v>27.27272727272727</v>
      </c>
      <c r="AK2154">
        <f>6-ROUNDUP(_xlfn.PERCENTRANK.INC(Table13[Recency],Table13[[#This Row],[Recency]])*5, 0)</f>
        <v>2</v>
      </c>
      <c r="AL2154" s="15">
        <f>ROUNDUP(_xlfn.PERCENTRANK.INC(Table13[Total Number of Purchases],Table13[[#This Row],[Total Number of Purchases]])*5,0)</f>
        <v>2</v>
      </c>
      <c r="AM2154" s="15">
        <f>ROUNDUP(_xlfn.PERCENTRANK.INC(Table13[Total Spend],Table13[[#This Row],[Total Spend]])*5,0)</f>
        <v>3</v>
      </c>
      <c r="AN2154" s="15" t="str">
        <f>Table13[[#This Row],[Recency Score]]&amp;Table13[[#This Row],[Frequency Score]]&amp;Table13[[#This Row],[Monetary Score]]</f>
        <v>223</v>
      </c>
      <c r="AO2154" s="15" t="str">
        <f>IF(AN2154="555","Champions",
IF(AND(LEFT(AN2154,1)="5", MID(AN2154,2,1)&gt;="3"),"Loyal Customers",
IF(MID(AN2154,2,1)="5","Frequent Buyers",
IF(RIGHT(AN2154,1)="5","Big Spenders",
IF(LEFT(AN2154,1)="4","Potential Loyalists",
IF(LEFT(AN2154,1)="3","Needs Attention",
IF(LEFT(AN2154,1)="2","About to Sleep",
IF(LEFT(AN2154,1)="1","Lost",
IF(LEFT(AN2154,1)&lt;="2","At Risk","Others")))))))))</f>
        <v>About to Sleep</v>
      </c>
    </row>
    <row r="2155" spans="1:41" x14ac:dyDescent="0.3">
      <c r="A2155">
        <v>405</v>
      </c>
      <c r="B2155">
        <v>1964</v>
      </c>
      <c r="C2155" t="s">
        <v>28</v>
      </c>
      <c r="D2155" t="s">
        <v>29</v>
      </c>
      <c r="E2155">
        <v>41638</v>
      </c>
      <c r="F2155">
        <v>0</v>
      </c>
      <c r="G2155">
        <v>1</v>
      </c>
      <c r="H2155" s="1">
        <v>41318</v>
      </c>
      <c r="I2155">
        <v>68</v>
      </c>
      <c r="J2155">
        <v>315</v>
      </c>
      <c r="K2155">
        <v>0</v>
      </c>
      <c r="L2155">
        <v>31</v>
      </c>
      <c r="M2155">
        <v>4</v>
      </c>
      <c r="N2155">
        <v>0</v>
      </c>
      <c r="O2155">
        <v>91</v>
      </c>
      <c r="P2155">
        <v>4</v>
      </c>
      <c r="Q2155">
        <v>5</v>
      </c>
      <c r="R2155">
        <v>5</v>
      </c>
      <c r="S2155">
        <v>3</v>
      </c>
      <c r="T2155">
        <v>8</v>
      </c>
      <c r="U2155">
        <v>0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  <c r="AB2155" t="s">
        <v>30</v>
      </c>
      <c r="AC2155" s="13">
        <f>SUM(Table13[[#This Row],[MntWines]:[MntGoldProds]])</f>
        <v>441</v>
      </c>
      <c r="AD2155" s="13">
        <f>AVERAGE(Table13[[#This Row],[MntWines]:[MntGoldProds]])</f>
        <v>73.5</v>
      </c>
      <c r="AG2155">
        <f>SUM(Table13[[#This Row],[NumDealsPurchases]:[NumStorePurchases]])</f>
        <v>17</v>
      </c>
      <c r="AH2155" s="14">
        <f>44232-Table13[[#This Row],[Dt_Customer]]</f>
        <v>2914</v>
      </c>
      <c r="AJ2155" s="13">
        <f>Table13[[#This Row],[NumDealsPurchases]]/Table13[[#This Row],[Total Number of Purchases]]*100</f>
        <v>23.52941176470588</v>
      </c>
      <c r="AK2155">
        <f>6-ROUNDUP(_xlfn.PERCENTRANK.INC(Table13[Recency],Table13[[#This Row],[Recency]])*5, 0)</f>
        <v>2</v>
      </c>
      <c r="AL2155" s="15">
        <f>ROUNDUP(_xlfn.PERCENTRANK.INC(Table13[Total Number of Purchases],Table13[[#This Row],[Total Number of Purchases]])*5,0)</f>
        <v>3</v>
      </c>
      <c r="AM2155" s="15">
        <f>ROUNDUP(_xlfn.PERCENTRANK.INC(Table13[Total Spend],Table13[[#This Row],[Total Spend]])*5,0)</f>
        <v>3</v>
      </c>
      <c r="AN2155" s="15" t="str">
        <f>Table13[[#This Row],[Recency Score]]&amp;Table13[[#This Row],[Frequency Score]]&amp;Table13[[#This Row],[Monetary Score]]</f>
        <v>233</v>
      </c>
      <c r="AO2155" s="15" t="str">
        <f>IF(AN2155="555","Champions",
IF(AND(LEFT(AN2155,1)="5", MID(AN2155,2,1)&gt;="3"),"Loyal Customers",
IF(MID(AN2155,2,1)="5","Frequent Buyers",
IF(RIGHT(AN2155,1)="5","Big Spenders",
IF(LEFT(AN2155,1)="4","Potential Loyalists",
IF(LEFT(AN2155,1)="3","Needs Attention",
IF(LEFT(AN2155,1)="2","About to Sleep",
IF(LEFT(AN2155,1)="1","Lost",
IF(LEFT(AN2155,1)&lt;="2","At Risk","Others")))))))))</f>
        <v>About to Sleep</v>
      </c>
    </row>
    <row r="2156" spans="1:41" x14ac:dyDescent="0.3">
      <c r="A2156">
        <v>9576</v>
      </c>
      <c r="B2156">
        <v>1982</v>
      </c>
      <c r="C2156" t="s">
        <v>37</v>
      </c>
      <c r="D2156" t="s">
        <v>35</v>
      </c>
      <c r="E2156">
        <v>32313</v>
      </c>
      <c r="F2156">
        <v>1</v>
      </c>
      <c r="G2156">
        <v>0</v>
      </c>
      <c r="H2156" s="1">
        <v>41316</v>
      </c>
      <c r="I2156">
        <v>60</v>
      </c>
      <c r="J2156">
        <v>86</v>
      </c>
      <c r="K2156">
        <v>4</v>
      </c>
      <c r="L2156">
        <v>56</v>
      </c>
      <c r="M2156">
        <v>2</v>
      </c>
      <c r="N2156">
        <v>4</v>
      </c>
      <c r="O2156">
        <v>7</v>
      </c>
      <c r="P2156">
        <v>3</v>
      </c>
      <c r="Q2156">
        <v>4</v>
      </c>
      <c r="R2156">
        <v>0</v>
      </c>
      <c r="S2156">
        <v>4</v>
      </c>
      <c r="T2156">
        <v>9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 t="s">
        <v>30</v>
      </c>
      <c r="AC2156" s="13">
        <f>SUM(Table13[[#This Row],[MntWines]:[MntGoldProds]])</f>
        <v>159</v>
      </c>
      <c r="AD2156" s="13">
        <f>AVERAGE(Table13[[#This Row],[MntWines]:[MntGoldProds]])</f>
        <v>26.5</v>
      </c>
      <c r="AG2156">
        <f>SUM(Table13[[#This Row],[NumDealsPurchases]:[NumStorePurchases]])</f>
        <v>11</v>
      </c>
      <c r="AH2156" s="14">
        <f>44232-Table13[[#This Row],[Dt_Customer]]</f>
        <v>2916</v>
      </c>
      <c r="AJ2156" s="13">
        <f>Table13[[#This Row],[NumDealsPurchases]]/Table13[[#This Row],[Total Number of Purchases]]*100</f>
        <v>27.27272727272727</v>
      </c>
      <c r="AK2156">
        <f>6-ROUNDUP(_xlfn.PERCENTRANK.INC(Table13[Recency],Table13[[#This Row],[Recency]])*5, 0)</f>
        <v>2</v>
      </c>
      <c r="AL2156" s="15">
        <f>ROUNDUP(_xlfn.PERCENTRANK.INC(Table13[Total Number of Purchases],Table13[[#This Row],[Total Number of Purchases]])*5,0)</f>
        <v>2</v>
      </c>
      <c r="AM2156" s="15">
        <f>ROUNDUP(_xlfn.PERCENTRANK.INC(Table13[Total Spend],Table13[[#This Row],[Total Spend]])*5,0)</f>
        <v>2</v>
      </c>
      <c r="AN2156" s="15" t="str">
        <f>Table13[[#This Row],[Recency Score]]&amp;Table13[[#This Row],[Frequency Score]]&amp;Table13[[#This Row],[Monetary Score]]</f>
        <v>222</v>
      </c>
      <c r="AO2156" s="15" t="str">
        <f>IF(AN2156="555","Champions",
IF(AND(LEFT(AN2156,1)="5", MID(AN2156,2,1)&gt;="3"),"Loyal Customers",
IF(MID(AN2156,2,1)="5","Frequent Buyers",
IF(RIGHT(AN2156,1)="5","Big Spenders",
IF(LEFT(AN2156,1)="4","Potential Loyalists",
IF(LEFT(AN2156,1)="3","Needs Attention",
IF(LEFT(AN2156,1)="2","About to Sleep",
IF(LEFT(AN2156,1)="1","Lost",
IF(LEFT(AN2156,1)&lt;="2","At Risk","Others")))))))))</f>
        <v>About to Sleep</v>
      </c>
    </row>
    <row r="2157" spans="1:41" x14ac:dyDescent="0.3">
      <c r="A2157">
        <v>4093</v>
      </c>
      <c r="B2157">
        <v>1975</v>
      </c>
      <c r="C2157" t="s">
        <v>41</v>
      </c>
      <c r="D2157" t="s">
        <v>35</v>
      </c>
      <c r="E2157">
        <v>53253</v>
      </c>
      <c r="F2157">
        <v>1</v>
      </c>
      <c r="G2157">
        <v>1</v>
      </c>
      <c r="H2157" s="1">
        <v>41316</v>
      </c>
      <c r="I2157">
        <v>61</v>
      </c>
      <c r="J2157">
        <v>216</v>
      </c>
      <c r="K2157">
        <v>9</v>
      </c>
      <c r="L2157">
        <v>57</v>
      </c>
      <c r="M2157">
        <v>20</v>
      </c>
      <c r="N2157">
        <v>9</v>
      </c>
      <c r="O2157">
        <v>125</v>
      </c>
      <c r="P2157">
        <v>7</v>
      </c>
      <c r="Q2157">
        <v>4</v>
      </c>
      <c r="R2157">
        <v>3</v>
      </c>
      <c r="S2157">
        <v>5</v>
      </c>
      <c r="T2157">
        <v>5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 t="s">
        <v>32</v>
      </c>
      <c r="AC2157" s="13">
        <f>SUM(Table13[[#This Row],[MntWines]:[MntGoldProds]])</f>
        <v>436</v>
      </c>
      <c r="AD2157" s="13">
        <f>AVERAGE(Table13[[#This Row],[MntWines]:[MntGoldProds]])</f>
        <v>72.666666666666671</v>
      </c>
      <c r="AG2157">
        <f>SUM(Table13[[#This Row],[NumDealsPurchases]:[NumStorePurchases]])</f>
        <v>19</v>
      </c>
      <c r="AH2157" s="14">
        <f>44232-Table13[[#This Row],[Dt_Customer]]</f>
        <v>2916</v>
      </c>
      <c r="AJ2157" s="13">
        <f>Table13[[#This Row],[NumDealsPurchases]]/Table13[[#This Row],[Total Number of Purchases]]*100</f>
        <v>36.84210526315789</v>
      </c>
      <c r="AK2157">
        <f>6-ROUNDUP(_xlfn.PERCENTRANK.INC(Table13[Recency],Table13[[#This Row],[Recency]])*5, 0)</f>
        <v>2</v>
      </c>
      <c r="AL2157" s="15">
        <f>ROUNDUP(_xlfn.PERCENTRANK.INC(Table13[Total Number of Purchases],Table13[[#This Row],[Total Number of Purchases]])*5,0)</f>
        <v>4</v>
      </c>
      <c r="AM2157" s="15">
        <f>ROUNDUP(_xlfn.PERCENTRANK.INC(Table13[Total Spend],Table13[[#This Row],[Total Spend]])*5,0)</f>
        <v>3</v>
      </c>
      <c r="AN2157" s="15" t="str">
        <f>Table13[[#This Row],[Recency Score]]&amp;Table13[[#This Row],[Frequency Score]]&amp;Table13[[#This Row],[Monetary Score]]</f>
        <v>243</v>
      </c>
      <c r="AO2157" s="15" t="str">
        <f>IF(AN2157="555","Champions",
IF(AND(LEFT(AN2157,1)="5", MID(AN2157,2,1)&gt;="3"),"Loyal Customers",
IF(MID(AN2157,2,1)="5","Frequent Buyers",
IF(RIGHT(AN2157,1)="5","Big Spenders",
IF(LEFT(AN2157,1)="4","Potential Loyalists",
IF(LEFT(AN2157,1)="3","Needs Attention",
IF(LEFT(AN2157,1)="2","About to Sleep",
IF(LEFT(AN2157,1)="1","Lost",
IF(LEFT(AN2157,1)&lt;="2","At Risk","Others")))))))))</f>
        <v>About to Sleep</v>
      </c>
    </row>
    <row r="2158" spans="1:41" x14ac:dyDescent="0.3">
      <c r="A2158">
        <v>1928</v>
      </c>
      <c r="B2158">
        <v>1973</v>
      </c>
      <c r="C2158" t="s">
        <v>28</v>
      </c>
      <c r="D2158" t="s">
        <v>33</v>
      </c>
      <c r="E2158">
        <v>31814</v>
      </c>
      <c r="F2158">
        <v>1</v>
      </c>
      <c r="G2158">
        <v>0</v>
      </c>
      <c r="H2158" s="1">
        <v>41314</v>
      </c>
      <c r="I2158">
        <v>73</v>
      </c>
      <c r="J2158">
        <v>35</v>
      </c>
      <c r="K2158">
        <v>3</v>
      </c>
      <c r="L2158">
        <v>20</v>
      </c>
      <c r="M2158">
        <v>4</v>
      </c>
      <c r="N2158">
        <v>1</v>
      </c>
      <c r="O2158">
        <v>20</v>
      </c>
      <c r="P2158">
        <v>2</v>
      </c>
      <c r="Q2158">
        <v>2</v>
      </c>
      <c r="R2158">
        <v>0</v>
      </c>
      <c r="S2158">
        <v>3</v>
      </c>
      <c r="T2158">
        <v>9</v>
      </c>
      <c r="U2158">
        <v>0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  <c r="AB2158" t="s">
        <v>43</v>
      </c>
      <c r="AC2158" s="13">
        <f>SUM(Table13[[#This Row],[MntWines]:[MntGoldProds]])</f>
        <v>83</v>
      </c>
      <c r="AD2158" s="13">
        <f>AVERAGE(Table13[[#This Row],[MntWines]:[MntGoldProds]])</f>
        <v>13.833333333333334</v>
      </c>
      <c r="AG2158">
        <f>SUM(Table13[[#This Row],[NumDealsPurchases]:[NumStorePurchases]])</f>
        <v>7</v>
      </c>
      <c r="AH2158" s="14">
        <f>44232-Table13[[#This Row],[Dt_Customer]]</f>
        <v>2918</v>
      </c>
      <c r="AJ2158" s="13">
        <f>Table13[[#This Row],[NumDealsPurchases]]/Table13[[#This Row],[Total Number of Purchases]]*100</f>
        <v>28.571428571428569</v>
      </c>
      <c r="AK2158">
        <f>6-ROUNDUP(_xlfn.PERCENTRANK.INC(Table13[Recency],Table13[[#This Row],[Recency]])*5, 0)</f>
        <v>2</v>
      </c>
      <c r="AL2158" s="15">
        <f>ROUNDUP(_xlfn.PERCENTRANK.INC(Table13[Total Number of Purchases],Table13[[#This Row],[Total Number of Purchases]])*5,0)</f>
        <v>1</v>
      </c>
      <c r="AM2158" s="15">
        <f>ROUNDUP(_xlfn.PERCENTRANK.INC(Table13[Total Spend],Table13[[#This Row],[Total Spend]])*5,0)</f>
        <v>2</v>
      </c>
      <c r="AN2158" s="15" t="str">
        <f>Table13[[#This Row],[Recency Score]]&amp;Table13[[#This Row],[Frequency Score]]&amp;Table13[[#This Row],[Monetary Score]]</f>
        <v>212</v>
      </c>
      <c r="AO2158" s="15" t="str">
        <f>IF(AN2158="555","Champions",
IF(AND(LEFT(AN2158,1)="5", MID(AN2158,2,1)&gt;="3"),"Loyal Customers",
IF(MID(AN2158,2,1)="5","Frequent Buyers",
IF(RIGHT(AN2158,1)="5","Big Spenders",
IF(LEFT(AN2158,1)="4","Potential Loyalists",
IF(LEFT(AN2158,1)="3","Needs Attention",
IF(LEFT(AN2158,1)="2","About to Sleep",
IF(LEFT(AN2158,1)="1","Lost",
IF(LEFT(AN2158,1)&lt;="2","At Risk","Others")))))))))</f>
        <v>About to Sleep</v>
      </c>
    </row>
    <row r="2159" spans="1:41" x14ac:dyDescent="0.3">
      <c r="A2159">
        <v>8624</v>
      </c>
      <c r="B2159">
        <v>1958</v>
      </c>
      <c r="C2159" t="s">
        <v>28</v>
      </c>
      <c r="D2159" t="s">
        <v>33</v>
      </c>
      <c r="E2159">
        <v>81320</v>
      </c>
      <c r="F2159">
        <v>0</v>
      </c>
      <c r="G2159">
        <v>0</v>
      </c>
      <c r="H2159" s="1">
        <v>41311</v>
      </c>
      <c r="I2159">
        <v>61</v>
      </c>
      <c r="J2159">
        <v>183</v>
      </c>
      <c r="K2159">
        <v>33</v>
      </c>
      <c r="L2159">
        <v>493</v>
      </c>
      <c r="M2159">
        <v>59</v>
      </c>
      <c r="N2159">
        <v>103</v>
      </c>
      <c r="O2159">
        <v>57</v>
      </c>
      <c r="P2159">
        <v>1</v>
      </c>
      <c r="Q2159">
        <v>4</v>
      </c>
      <c r="R2159">
        <v>3</v>
      </c>
      <c r="S2159">
        <v>10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 t="s">
        <v>43</v>
      </c>
      <c r="AC2159" s="13">
        <f>SUM(Table13[[#This Row],[MntWines]:[MntGoldProds]])</f>
        <v>928</v>
      </c>
      <c r="AD2159" s="13">
        <f>AVERAGE(Table13[[#This Row],[MntWines]:[MntGoldProds]])</f>
        <v>154.66666666666666</v>
      </c>
      <c r="AG2159">
        <f>SUM(Table13[[#This Row],[NumDealsPurchases]:[NumStorePurchases]])</f>
        <v>18</v>
      </c>
      <c r="AH2159" s="14">
        <f>44232-Table13[[#This Row],[Dt_Customer]]</f>
        <v>2921</v>
      </c>
      <c r="AJ2159" s="13">
        <f>Table13[[#This Row],[NumDealsPurchases]]/Table13[[#This Row],[Total Number of Purchases]]*100</f>
        <v>5.5555555555555554</v>
      </c>
      <c r="AK2159">
        <f>6-ROUNDUP(_xlfn.PERCENTRANK.INC(Table13[Recency],Table13[[#This Row],[Recency]])*5, 0)</f>
        <v>2</v>
      </c>
      <c r="AL2159" s="15">
        <f>ROUNDUP(_xlfn.PERCENTRANK.INC(Table13[Total Number of Purchases],Table13[[#This Row],[Total Number of Purchases]])*5,0)</f>
        <v>4</v>
      </c>
      <c r="AM2159" s="15">
        <f>ROUNDUP(_xlfn.PERCENTRANK.INC(Table13[Total Spend],Table13[[#This Row],[Total Spend]])*5,0)</f>
        <v>4</v>
      </c>
      <c r="AN2159" s="15" t="str">
        <f>Table13[[#This Row],[Recency Score]]&amp;Table13[[#This Row],[Frequency Score]]&amp;Table13[[#This Row],[Monetary Score]]</f>
        <v>244</v>
      </c>
      <c r="AO2159" s="15" t="str">
        <f>IF(AN2159="555","Champions",
IF(AND(LEFT(AN2159,1)="5", MID(AN2159,2,1)&gt;="3"),"Loyal Customers",
IF(MID(AN2159,2,1)="5","Frequent Buyers",
IF(RIGHT(AN2159,1)="5","Big Spenders",
IF(LEFT(AN2159,1)="4","Potential Loyalists",
IF(LEFT(AN2159,1)="3","Needs Attention",
IF(LEFT(AN2159,1)="2","About to Sleep",
IF(LEFT(AN2159,1)="1","Lost",
IF(LEFT(AN2159,1)&lt;="2","At Risk","Others")))))))))</f>
        <v>About to Sleep</v>
      </c>
    </row>
    <row r="2160" spans="1:41" x14ac:dyDescent="0.3">
      <c r="A2160">
        <v>7124</v>
      </c>
      <c r="B2160">
        <v>1968</v>
      </c>
      <c r="C2160" t="s">
        <v>28</v>
      </c>
      <c r="D2160" t="s">
        <v>29</v>
      </c>
      <c r="E2160">
        <v>36997</v>
      </c>
      <c r="F2160">
        <v>1</v>
      </c>
      <c r="G2160">
        <v>1</v>
      </c>
      <c r="H2160" s="1">
        <v>41306</v>
      </c>
      <c r="I2160">
        <v>72</v>
      </c>
      <c r="J2160">
        <v>43</v>
      </c>
      <c r="K2160">
        <v>4</v>
      </c>
      <c r="L2160">
        <v>12</v>
      </c>
      <c r="M2160">
        <v>8</v>
      </c>
      <c r="N2160">
        <v>0</v>
      </c>
      <c r="O2160">
        <v>27</v>
      </c>
      <c r="P2160">
        <v>5</v>
      </c>
      <c r="Q2160">
        <v>2</v>
      </c>
      <c r="R2160">
        <v>1</v>
      </c>
      <c r="S2160">
        <v>4</v>
      </c>
      <c r="T2160">
        <v>5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 t="s">
        <v>32</v>
      </c>
      <c r="AC2160" s="13">
        <f>SUM(Table13[[#This Row],[MntWines]:[MntGoldProds]])</f>
        <v>94</v>
      </c>
      <c r="AD2160" s="13">
        <f>AVERAGE(Table13[[#This Row],[MntWines]:[MntGoldProds]])</f>
        <v>15.666666666666666</v>
      </c>
      <c r="AG2160">
        <f>SUM(Table13[[#This Row],[NumDealsPurchases]:[NumStorePurchases]])</f>
        <v>12</v>
      </c>
      <c r="AH2160" s="14">
        <f>44232-Table13[[#This Row],[Dt_Customer]]</f>
        <v>2926</v>
      </c>
      <c r="AJ2160" s="13">
        <f>Table13[[#This Row],[NumDealsPurchases]]/Table13[[#This Row],[Total Number of Purchases]]*100</f>
        <v>41.666666666666671</v>
      </c>
      <c r="AK2160">
        <f>6-ROUNDUP(_xlfn.PERCENTRANK.INC(Table13[Recency],Table13[[#This Row],[Recency]])*5, 0)</f>
        <v>2</v>
      </c>
      <c r="AL2160" s="15">
        <f>ROUNDUP(_xlfn.PERCENTRANK.INC(Table13[Total Number of Purchases],Table13[[#This Row],[Total Number of Purchases]])*5,0)</f>
        <v>3</v>
      </c>
      <c r="AM2160" s="15">
        <f>ROUNDUP(_xlfn.PERCENTRANK.INC(Table13[Total Spend],Table13[[#This Row],[Total Spend]])*5,0)</f>
        <v>2</v>
      </c>
      <c r="AN2160" s="15" t="str">
        <f>Table13[[#This Row],[Recency Score]]&amp;Table13[[#This Row],[Frequency Score]]&amp;Table13[[#This Row],[Monetary Score]]</f>
        <v>232</v>
      </c>
      <c r="AO2160" s="15" t="str">
        <f>IF(AN2160="555","Champions",
IF(AND(LEFT(AN2160,1)="5", MID(AN2160,2,1)&gt;="3"),"Loyal Customers",
IF(MID(AN2160,2,1)="5","Frequent Buyers",
IF(RIGHT(AN2160,1)="5","Big Spenders",
IF(LEFT(AN2160,1)="4","Potential Loyalists",
IF(LEFT(AN2160,1)="3","Needs Attention",
IF(LEFT(AN2160,1)="2","About to Sleep",
IF(LEFT(AN2160,1)="1","Lost",
IF(LEFT(AN2160,1)&lt;="2","At Risk","Others")))))))))</f>
        <v>About to Sleep</v>
      </c>
    </row>
    <row r="2161" spans="1:41" x14ac:dyDescent="0.3">
      <c r="A2161">
        <v>5790</v>
      </c>
      <c r="B2161">
        <v>1985</v>
      </c>
      <c r="C2161" t="s">
        <v>28</v>
      </c>
      <c r="D2161" t="s">
        <v>33</v>
      </c>
      <c r="E2161">
        <v>31158</v>
      </c>
      <c r="F2161">
        <v>1</v>
      </c>
      <c r="G2161">
        <v>0</v>
      </c>
      <c r="H2161" s="1">
        <v>41301</v>
      </c>
      <c r="I2161">
        <v>62</v>
      </c>
      <c r="J2161">
        <v>25</v>
      </c>
      <c r="K2161">
        <v>6</v>
      </c>
      <c r="L2161">
        <v>16</v>
      </c>
      <c r="M2161">
        <v>20</v>
      </c>
      <c r="N2161">
        <v>0</v>
      </c>
      <c r="O2161">
        <v>5</v>
      </c>
      <c r="P2161">
        <v>2</v>
      </c>
      <c r="Q2161">
        <v>2</v>
      </c>
      <c r="R2161">
        <v>0</v>
      </c>
      <c r="S2161">
        <v>3</v>
      </c>
      <c r="T2161">
        <v>8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 t="s">
        <v>30</v>
      </c>
      <c r="AC2161" s="13">
        <f>SUM(Table13[[#This Row],[MntWines]:[MntGoldProds]])</f>
        <v>72</v>
      </c>
      <c r="AD2161" s="13">
        <f>AVERAGE(Table13[[#This Row],[MntWines]:[MntGoldProds]])</f>
        <v>12</v>
      </c>
      <c r="AG2161">
        <f>SUM(Table13[[#This Row],[NumDealsPurchases]:[NumStorePurchases]])</f>
        <v>7</v>
      </c>
      <c r="AH2161" s="14">
        <f>44232-Table13[[#This Row],[Dt_Customer]]</f>
        <v>2931</v>
      </c>
      <c r="AJ2161" s="13">
        <f>Table13[[#This Row],[NumDealsPurchases]]/Table13[[#This Row],[Total Number of Purchases]]*100</f>
        <v>28.571428571428569</v>
      </c>
      <c r="AK2161">
        <f>6-ROUNDUP(_xlfn.PERCENTRANK.INC(Table13[Recency],Table13[[#This Row],[Recency]])*5, 0)</f>
        <v>2</v>
      </c>
      <c r="AL2161" s="15">
        <f>ROUNDUP(_xlfn.PERCENTRANK.INC(Table13[Total Number of Purchases],Table13[[#This Row],[Total Number of Purchases]])*5,0)</f>
        <v>1</v>
      </c>
      <c r="AM2161" s="15">
        <f>ROUNDUP(_xlfn.PERCENTRANK.INC(Table13[Total Spend],Table13[[#This Row],[Total Spend]])*5,0)</f>
        <v>2</v>
      </c>
      <c r="AN2161" s="15" t="str">
        <f>Table13[[#This Row],[Recency Score]]&amp;Table13[[#This Row],[Frequency Score]]&amp;Table13[[#This Row],[Monetary Score]]</f>
        <v>212</v>
      </c>
      <c r="AO2161" s="15" t="str">
        <f>IF(AN2161="555","Champions",
IF(AND(LEFT(AN2161,1)="5", MID(AN2161,2,1)&gt;="3"),"Loyal Customers",
IF(MID(AN2161,2,1)="5","Frequent Buyers",
IF(RIGHT(AN2161,1)="5","Big Spenders",
IF(LEFT(AN2161,1)="4","Potential Loyalists",
IF(LEFT(AN2161,1)="3","Needs Attention",
IF(LEFT(AN2161,1)="2","About to Sleep",
IF(LEFT(AN2161,1)="1","Lost",
IF(LEFT(AN2161,1)&lt;="2","At Risk","Others")))))))))</f>
        <v>About to Sleep</v>
      </c>
    </row>
    <row r="2162" spans="1:41" x14ac:dyDescent="0.3">
      <c r="A2162">
        <v>1177</v>
      </c>
      <c r="B2162">
        <v>1966</v>
      </c>
      <c r="C2162" t="s">
        <v>41</v>
      </c>
      <c r="D2162" t="s">
        <v>35</v>
      </c>
      <c r="E2162">
        <v>49618</v>
      </c>
      <c r="F2162">
        <v>1</v>
      </c>
      <c r="G2162">
        <v>1</v>
      </c>
      <c r="H2162" s="1">
        <v>41300</v>
      </c>
      <c r="I2162">
        <v>77</v>
      </c>
      <c r="J2162">
        <v>80</v>
      </c>
      <c r="K2162">
        <v>3</v>
      </c>
      <c r="L2162">
        <v>26</v>
      </c>
      <c r="M2162">
        <v>4</v>
      </c>
      <c r="N2162">
        <v>2</v>
      </c>
      <c r="O2162">
        <v>14</v>
      </c>
      <c r="P2162">
        <v>4</v>
      </c>
      <c r="Q2162">
        <v>3</v>
      </c>
      <c r="R2162">
        <v>1</v>
      </c>
      <c r="S2162">
        <v>3</v>
      </c>
      <c r="T2162">
        <v>7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 t="s">
        <v>30</v>
      </c>
      <c r="AC2162" s="13">
        <f>SUM(Table13[[#This Row],[MntWines]:[MntGoldProds]])</f>
        <v>129</v>
      </c>
      <c r="AD2162" s="13">
        <f>AVERAGE(Table13[[#This Row],[MntWines]:[MntGoldProds]])</f>
        <v>21.5</v>
      </c>
      <c r="AG2162">
        <f>SUM(Table13[[#This Row],[NumDealsPurchases]:[NumStorePurchases]])</f>
        <v>11</v>
      </c>
      <c r="AH2162" s="14">
        <f>44232-Table13[[#This Row],[Dt_Customer]]</f>
        <v>2932</v>
      </c>
      <c r="AJ2162" s="13">
        <f>Table13[[#This Row],[NumDealsPurchases]]/Table13[[#This Row],[Total Number of Purchases]]*100</f>
        <v>36.363636363636367</v>
      </c>
      <c r="AK2162">
        <f>6-ROUNDUP(_xlfn.PERCENTRANK.INC(Table13[Recency],Table13[[#This Row],[Recency]])*5, 0)</f>
        <v>2</v>
      </c>
      <c r="AL2162" s="15">
        <f>ROUNDUP(_xlfn.PERCENTRANK.INC(Table13[Total Number of Purchases],Table13[[#This Row],[Total Number of Purchases]])*5,0)</f>
        <v>2</v>
      </c>
      <c r="AM2162" s="15">
        <f>ROUNDUP(_xlfn.PERCENTRANK.INC(Table13[Total Spend],Table13[[#This Row],[Total Spend]])*5,0)</f>
        <v>2</v>
      </c>
      <c r="AN2162" s="15" t="str">
        <f>Table13[[#This Row],[Recency Score]]&amp;Table13[[#This Row],[Frequency Score]]&amp;Table13[[#This Row],[Monetary Score]]</f>
        <v>222</v>
      </c>
      <c r="AO2162" s="15" t="str">
        <f>IF(AN2162="555","Champions",
IF(AND(LEFT(AN2162,1)="5", MID(AN2162,2,1)&gt;="3"),"Loyal Customers",
IF(MID(AN2162,2,1)="5","Frequent Buyers",
IF(RIGHT(AN2162,1)="5","Big Spenders",
IF(LEFT(AN2162,1)="4","Potential Loyalists",
IF(LEFT(AN2162,1)="3","Needs Attention",
IF(LEFT(AN2162,1)="2","About to Sleep",
IF(LEFT(AN2162,1)="1","Lost",
IF(LEFT(AN2162,1)&lt;="2","At Risk","Others")))))))))</f>
        <v>About to Sleep</v>
      </c>
    </row>
    <row r="2163" spans="1:41" x14ac:dyDescent="0.3">
      <c r="A2163">
        <v>9500</v>
      </c>
      <c r="B2163">
        <v>1959</v>
      </c>
      <c r="C2163" t="s">
        <v>28</v>
      </c>
      <c r="D2163" t="s">
        <v>33</v>
      </c>
      <c r="E2163">
        <v>58113</v>
      </c>
      <c r="F2163">
        <v>0</v>
      </c>
      <c r="G2163">
        <v>1</v>
      </c>
      <c r="H2163" s="1">
        <v>41299</v>
      </c>
      <c r="I2163">
        <v>66</v>
      </c>
      <c r="J2163">
        <v>221</v>
      </c>
      <c r="K2163">
        <v>104</v>
      </c>
      <c r="L2163">
        <v>169</v>
      </c>
      <c r="M2163">
        <v>102</v>
      </c>
      <c r="N2163">
        <v>78</v>
      </c>
      <c r="O2163">
        <v>84</v>
      </c>
      <c r="P2163">
        <v>3</v>
      </c>
      <c r="Q2163">
        <v>9</v>
      </c>
      <c r="R2163">
        <v>2</v>
      </c>
      <c r="S2163">
        <v>8</v>
      </c>
      <c r="T2163">
        <v>7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 t="s">
        <v>30</v>
      </c>
      <c r="AC2163" s="13">
        <f>SUM(Table13[[#This Row],[MntWines]:[MntGoldProds]])</f>
        <v>758</v>
      </c>
      <c r="AD2163" s="13">
        <f>AVERAGE(Table13[[#This Row],[MntWines]:[MntGoldProds]])</f>
        <v>126.33333333333333</v>
      </c>
      <c r="AG2163">
        <f>SUM(Table13[[#This Row],[NumDealsPurchases]:[NumStorePurchases]])</f>
        <v>22</v>
      </c>
      <c r="AH2163" s="14">
        <f>44232-Table13[[#This Row],[Dt_Customer]]</f>
        <v>2933</v>
      </c>
      <c r="AJ2163" s="13">
        <f>Table13[[#This Row],[NumDealsPurchases]]/Table13[[#This Row],[Total Number of Purchases]]*100</f>
        <v>13.636363636363635</v>
      </c>
      <c r="AK2163">
        <f>6-ROUNDUP(_xlfn.PERCENTRANK.INC(Table13[Recency],Table13[[#This Row],[Recency]])*5, 0)</f>
        <v>2</v>
      </c>
      <c r="AL2163" s="15">
        <f>ROUNDUP(_xlfn.PERCENTRANK.INC(Table13[Total Number of Purchases],Table13[[#This Row],[Total Number of Purchases]])*5,0)</f>
        <v>4</v>
      </c>
      <c r="AM2163" s="15">
        <f>ROUNDUP(_xlfn.PERCENTRANK.INC(Table13[Total Spend],Table13[[#This Row],[Total Spend]])*5,0)</f>
        <v>4</v>
      </c>
      <c r="AN2163" s="15" t="str">
        <f>Table13[[#This Row],[Recency Score]]&amp;Table13[[#This Row],[Frequency Score]]&amp;Table13[[#This Row],[Monetary Score]]</f>
        <v>244</v>
      </c>
      <c r="AO2163" s="15" t="str">
        <f>IF(AN2163="555","Champions",
IF(AND(LEFT(AN2163,1)="5", MID(AN2163,2,1)&gt;="3"),"Loyal Customers",
IF(MID(AN2163,2,1)="5","Frequent Buyers",
IF(RIGHT(AN2163,1)="5","Big Spenders",
IF(LEFT(AN2163,1)="4","Potential Loyalists",
IF(LEFT(AN2163,1)="3","Needs Attention",
IF(LEFT(AN2163,1)="2","About to Sleep",
IF(LEFT(AN2163,1)="1","Lost",
IF(LEFT(AN2163,1)&lt;="2","At Risk","Others")))))))))</f>
        <v>About to Sleep</v>
      </c>
    </row>
    <row r="2164" spans="1:41" x14ac:dyDescent="0.3">
      <c r="A2164">
        <v>4487</v>
      </c>
      <c r="B2164">
        <v>1969</v>
      </c>
      <c r="C2164" t="s">
        <v>41</v>
      </c>
      <c r="D2164" t="s">
        <v>31</v>
      </c>
      <c r="E2164">
        <v>39858</v>
      </c>
      <c r="F2164">
        <v>1</v>
      </c>
      <c r="G2164">
        <v>0</v>
      </c>
      <c r="H2164" s="1">
        <v>41298</v>
      </c>
      <c r="I2164">
        <v>67</v>
      </c>
      <c r="J2164">
        <v>15</v>
      </c>
      <c r="K2164">
        <v>20</v>
      </c>
      <c r="L2164">
        <v>25</v>
      </c>
      <c r="M2164">
        <v>2</v>
      </c>
      <c r="N2164">
        <v>7</v>
      </c>
      <c r="O2164">
        <v>26</v>
      </c>
      <c r="P2164">
        <v>1</v>
      </c>
      <c r="Q2164">
        <v>2</v>
      </c>
      <c r="R2164">
        <v>0</v>
      </c>
      <c r="S2164">
        <v>4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 t="s">
        <v>43</v>
      </c>
      <c r="AC2164" s="13">
        <f>SUM(Table13[[#This Row],[MntWines]:[MntGoldProds]])</f>
        <v>95</v>
      </c>
      <c r="AD2164" s="13">
        <f>AVERAGE(Table13[[#This Row],[MntWines]:[MntGoldProds]])</f>
        <v>15.833333333333334</v>
      </c>
      <c r="AG2164">
        <f>SUM(Table13[[#This Row],[NumDealsPurchases]:[NumStorePurchases]])</f>
        <v>7</v>
      </c>
      <c r="AH2164" s="14">
        <f>44232-Table13[[#This Row],[Dt_Customer]]</f>
        <v>2934</v>
      </c>
      <c r="AJ2164" s="13">
        <f>Table13[[#This Row],[NumDealsPurchases]]/Table13[[#This Row],[Total Number of Purchases]]*100</f>
        <v>14.285714285714285</v>
      </c>
      <c r="AK2164">
        <f>6-ROUNDUP(_xlfn.PERCENTRANK.INC(Table13[Recency],Table13[[#This Row],[Recency]])*5, 0)</f>
        <v>2</v>
      </c>
      <c r="AL2164" s="15">
        <f>ROUNDUP(_xlfn.PERCENTRANK.INC(Table13[Total Number of Purchases],Table13[[#This Row],[Total Number of Purchases]])*5,0)</f>
        <v>1</v>
      </c>
      <c r="AM2164" s="15">
        <f>ROUNDUP(_xlfn.PERCENTRANK.INC(Table13[Total Spend],Table13[[#This Row],[Total Spend]])*5,0)</f>
        <v>2</v>
      </c>
      <c r="AN2164" s="15" t="str">
        <f>Table13[[#This Row],[Recency Score]]&amp;Table13[[#This Row],[Frequency Score]]&amp;Table13[[#This Row],[Monetary Score]]</f>
        <v>212</v>
      </c>
      <c r="AO2164" s="15" t="str">
        <f>IF(AN2164="555","Champions",
IF(AND(LEFT(AN2164,1)="5", MID(AN2164,2,1)&gt;="3"),"Loyal Customers",
IF(MID(AN2164,2,1)="5","Frequent Buyers",
IF(RIGHT(AN2164,1)="5","Big Spenders",
IF(LEFT(AN2164,1)="4","Potential Loyalists",
IF(LEFT(AN2164,1)="3","Needs Attention",
IF(LEFT(AN2164,1)="2","About to Sleep",
IF(LEFT(AN2164,1)="1","Lost",
IF(LEFT(AN2164,1)&lt;="2","At Risk","Others")))))))))</f>
        <v>About to Sleep</v>
      </c>
    </row>
    <row r="2165" spans="1:41" x14ac:dyDescent="0.3">
      <c r="A2165">
        <v>591</v>
      </c>
      <c r="B2165">
        <v>1957</v>
      </c>
      <c r="C2165" t="s">
        <v>28</v>
      </c>
      <c r="D2165" t="s">
        <v>42</v>
      </c>
      <c r="E2165">
        <v>66033</v>
      </c>
      <c r="F2165">
        <v>0</v>
      </c>
      <c r="G2165">
        <v>1</v>
      </c>
      <c r="H2165" s="1">
        <v>41294</v>
      </c>
      <c r="I2165">
        <v>76</v>
      </c>
      <c r="J2165">
        <v>293</v>
      </c>
      <c r="K2165">
        <v>35</v>
      </c>
      <c r="L2165">
        <v>179</v>
      </c>
      <c r="M2165">
        <v>46</v>
      </c>
      <c r="N2165">
        <v>59</v>
      </c>
      <c r="O2165">
        <v>65</v>
      </c>
      <c r="P2165">
        <v>2</v>
      </c>
      <c r="Q2165">
        <v>8</v>
      </c>
      <c r="R2165">
        <v>3</v>
      </c>
      <c r="S2165">
        <v>7</v>
      </c>
      <c r="T2165">
        <v>7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 t="s">
        <v>40</v>
      </c>
      <c r="AC2165" s="13">
        <f>SUM(Table13[[#This Row],[MntWines]:[MntGoldProds]])</f>
        <v>677</v>
      </c>
      <c r="AD2165" s="13">
        <f>AVERAGE(Table13[[#This Row],[MntWines]:[MntGoldProds]])</f>
        <v>112.83333333333333</v>
      </c>
      <c r="AG2165">
        <f>SUM(Table13[[#This Row],[NumDealsPurchases]:[NumStorePurchases]])</f>
        <v>20</v>
      </c>
      <c r="AH2165" s="14">
        <f>44232-Table13[[#This Row],[Dt_Customer]]</f>
        <v>2938</v>
      </c>
      <c r="AJ2165" s="13">
        <f>Table13[[#This Row],[NumDealsPurchases]]/Table13[[#This Row],[Total Number of Purchases]]*100</f>
        <v>10</v>
      </c>
      <c r="AK2165">
        <f>6-ROUNDUP(_xlfn.PERCENTRANK.INC(Table13[Recency],Table13[[#This Row],[Recency]])*5, 0)</f>
        <v>2</v>
      </c>
      <c r="AL2165" s="15">
        <f>ROUNDUP(_xlfn.PERCENTRANK.INC(Table13[Total Number of Purchases],Table13[[#This Row],[Total Number of Purchases]])*5,0)</f>
        <v>4</v>
      </c>
      <c r="AM2165" s="15">
        <f>ROUNDUP(_xlfn.PERCENTRANK.INC(Table13[Total Spend],Table13[[#This Row],[Total Spend]])*5,0)</f>
        <v>4</v>
      </c>
      <c r="AN2165" s="15" t="str">
        <f>Table13[[#This Row],[Recency Score]]&amp;Table13[[#This Row],[Frequency Score]]&amp;Table13[[#This Row],[Monetary Score]]</f>
        <v>244</v>
      </c>
      <c r="AO2165" s="15" t="str">
        <f>IF(AN2165="555","Champions",
IF(AND(LEFT(AN2165,1)="5", MID(AN2165,2,1)&gt;="3"),"Loyal Customers",
IF(MID(AN2165,2,1)="5","Frequent Buyers",
IF(RIGHT(AN2165,1)="5","Big Spenders",
IF(LEFT(AN2165,1)="4","Potential Loyalists",
IF(LEFT(AN2165,1)="3","Needs Attention",
IF(LEFT(AN2165,1)="2","About to Sleep",
IF(LEFT(AN2165,1)="1","Lost",
IF(LEFT(AN2165,1)&lt;="2","At Risk","Others")))))))))</f>
        <v>About to Sleep</v>
      </c>
    </row>
    <row r="2166" spans="1:41" x14ac:dyDescent="0.3">
      <c r="A2166">
        <v>236</v>
      </c>
      <c r="B2166">
        <v>1951</v>
      </c>
      <c r="C2166" t="s">
        <v>28</v>
      </c>
      <c r="D2166" t="s">
        <v>33</v>
      </c>
      <c r="E2166">
        <v>34838</v>
      </c>
      <c r="F2166">
        <v>1</v>
      </c>
      <c r="G2166">
        <v>1</v>
      </c>
      <c r="H2166" s="1">
        <v>41293</v>
      </c>
      <c r="I2166">
        <v>62</v>
      </c>
      <c r="J2166">
        <v>28</v>
      </c>
      <c r="K2166">
        <v>23</v>
      </c>
      <c r="L2166">
        <v>29</v>
      </c>
      <c r="M2166">
        <v>29</v>
      </c>
      <c r="N2166">
        <v>14</v>
      </c>
      <c r="O2166">
        <v>47</v>
      </c>
      <c r="P2166">
        <v>3</v>
      </c>
      <c r="Q2166">
        <v>2</v>
      </c>
      <c r="R2166">
        <v>1</v>
      </c>
      <c r="S2166">
        <v>4</v>
      </c>
      <c r="T2166">
        <v>6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 t="s">
        <v>32</v>
      </c>
      <c r="AC2166" s="13">
        <f>SUM(Table13[[#This Row],[MntWines]:[MntGoldProds]])</f>
        <v>170</v>
      </c>
      <c r="AD2166" s="13">
        <f>AVERAGE(Table13[[#This Row],[MntWines]:[MntGoldProds]])</f>
        <v>28.333333333333332</v>
      </c>
      <c r="AG2166">
        <f>SUM(Table13[[#This Row],[NumDealsPurchases]:[NumStorePurchases]])</f>
        <v>10</v>
      </c>
      <c r="AH2166" s="14">
        <f>44232-Table13[[#This Row],[Dt_Customer]]</f>
        <v>2939</v>
      </c>
      <c r="AJ2166" s="13">
        <f>Table13[[#This Row],[NumDealsPurchases]]/Table13[[#This Row],[Total Number of Purchases]]*100</f>
        <v>30</v>
      </c>
      <c r="AK2166">
        <f>6-ROUNDUP(_xlfn.PERCENTRANK.INC(Table13[Recency],Table13[[#This Row],[Recency]])*5, 0)</f>
        <v>2</v>
      </c>
      <c r="AL2166" s="15">
        <f>ROUNDUP(_xlfn.PERCENTRANK.INC(Table13[Total Number of Purchases],Table13[[#This Row],[Total Number of Purchases]])*5,0)</f>
        <v>2</v>
      </c>
      <c r="AM2166" s="15">
        <f>ROUNDUP(_xlfn.PERCENTRANK.INC(Table13[Total Spend],Table13[[#This Row],[Total Spend]])*5,0)</f>
        <v>2</v>
      </c>
      <c r="AN2166" s="15" t="str">
        <f>Table13[[#This Row],[Recency Score]]&amp;Table13[[#This Row],[Frequency Score]]&amp;Table13[[#This Row],[Monetary Score]]</f>
        <v>222</v>
      </c>
      <c r="AO2166" s="15" t="str">
        <f>IF(AN2166="555","Champions",
IF(AND(LEFT(AN2166,1)="5", MID(AN2166,2,1)&gt;="3"),"Loyal Customers",
IF(MID(AN2166,2,1)="5","Frequent Buyers",
IF(RIGHT(AN2166,1)="5","Big Spenders",
IF(LEFT(AN2166,1)="4","Potential Loyalists",
IF(LEFT(AN2166,1)="3","Needs Attention",
IF(LEFT(AN2166,1)="2","About to Sleep",
IF(LEFT(AN2166,1)="1","Lost",
IF(LEFT(AN2166,1)&lt;="2","At Risk","Others")))))))))</f>
        <v>About to Sleep</v>
      </c>
    </row>
    <row r="2167" spans="1:41" hidden="1" x14ac:dyDescent="0.3">
      <c r="A2167">
        <v>1295</v>
      </c>
      <c r="B2167">
        <v>1963</v>
      </c>
      <c r="C2167" t="s">
        <v>28</v>
      </c>
      <c r="D2167" t="s">
        <v>33</v>
      </c>
      <c r="F2167">
        <v>0</v>
      </c>
      <c r="G2167">
        <v>1</v>
      </c>
      <c r="H2167" s="1">
        <v>41497</v>
      </c>
      <c r="I2167">
        <v>96</v>
      </c>
      <c r="J2167">
        <v>231</v>
      </c>
      <c r="K2167">
        <v>65</v>
      </c>
      <c r="L2167">
        <v>196</v>
      </c>
      <c r="M2167">
        <v>38</v>
      </c>
      <c r="N2167">
        <v>71</v>
      </c>
      <c r="O2167">
        <v>124</v>
      </c>
      <c r="P2167">
        <v>1</v>
      </c>
      <c r="Q2167">
        <v>6</v>
      </c>
      <c r="R2167">
        <v>5</v>
      </c>
      <c r="S2167">
        <v>7</v>
      </c>
      <c r="T2167">
        <v>4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 t="s">
        <v>32</v>
      </c>
      <c r="AC2167">
        <f>SUM(Table13[[#This Row],[MntWines]:[MntGoldProds]])</f>
        <v>725</v>
      </c>
      <c r="AD2167">
        <f>AVERAGE(Table13[[#This Row],[MntWines]:[MntGoldProds]])</f>
        <v>120.83333333333333</v>
      </c>
      <c r="AG2167">
        <f>SUM(Table13[[#This Row],[NumDealsPurchases]:[NumStorePurchases]])</f>
        <v>19</v>
      </c>
      <c r="AH2167" s="1">
        <f>44232-Table13[[#This Row],[Dt_Customer]]</f>
        <v>2735</v>
      </c>
      <c r="AJ2167">
        <f>Table13[[#This Row],[NumDealsPurchases]]/Table13[[#This Row],[Total Number of Purchases]]*100</f>
        <v>5.2631578947368416</v>
      </c>
      <c r="AK2167">
        <f>6-ROUNDUP(_xlfn.PERCENTRANK.INC(Table13[Recency],Table13[[#This Row],[Recency]])*5, 0)</f>
        <v>1</v>
      </c>
      <c r="AL2167" s="15">
        <f>ROUNDUP(_xlfn.PERCENTRANK.INC(Table13[Total Number of Purchases],Table13[[#This Row],[Total Number of Purchases]])*5,0)</f>
        <v>4</v>
      </c>
      <c r="AM2167" s="15">
        <f>ROUNDUP(_xlfn.PERCENTRANK.INC(Table13[Total Spend],Table13[[#This Row],[Total Spend]])*5,0)</f>
        <v>4</v>
      </c>
      <c r="AN2167" s="15" t="str">
        <f>Table13[[#This Row],[Recency Score]]&amp;Table13[[#This Row],[Frequency Score]]&amp;Table13[[#This Row],[Monetary Score]]</f>
        <v>144</v>
      </c>
      <c r="AO2167" s="15" t="str">
        <f>IF(AN2167="555","Champions",
IF(AND(LEFT(AN2167,1)="5", MID(AN2167,2,1)&gt;="3"),"Loyal Customers",
IF(MID(AN2167,2,1)="5","Frequent Buyers",
IF(RIGHT(AN2167,1)="5","Big Spenders",
IF(LEFT(AN2167,1)="4","Potential Loyalists",
IF(LEFT(AN2167,1)="3","Needs Attention",
IF(LEFT(AN2167,1)="2","About to Sleep",
IF(LEFT(AN2167,1)="1","Lost",
IF(LEFT(AN2167,1)&lt;="2","At Risk","Others")))))))))</f>
        <v>Lost</v>
      </c>
    </row>
    <row r="2168" spans="1:41" x14ac:dyDescent="0.3">
      <c r="A2168">
        <v>3412</v>
      </c>
      <c r="B2168">
        <v>1951</v>
      </c>
      <c r="C2168" t="s">
        <v>41</v>
      </c>
      <c r="D2168" t="s">
        <v>33</v>
      </c>
      <c r="E2168">
        <v>67381</v>
      </c>
      <c r="F2168">
        <v>0</v>
      </c>
      <c r="G2168">
        <v>1</v>
      </c>
      <c r="H2168" s="1">
        <v>41289</v>
      </c>
      <c r="I2168">
        <v>67</v>
      </c>
      <c r="J2168">
        <v>815</v>
      </c>
      <c r="K2168">
        <v>8</v>
      </c>
      <c r="L2168">
        <v>53</v>
      </c>
      <c r="M2168">
        <v>11</v>
      </c>
      <c r="N2168">
        <v>0</v>
      </c>
      <c r="O2168">
        <v>70</v>
      </c>
      <c r="P2168">
        <v>4</v>
      </c>
      <c r="Q2168">
        <v>2</v>
      </c>
      <c r="R2168">
        <v>2</v>
      </c>
      <c r="S2168">
        <v>9</v>
      </c>
      <c r="T2168">
        <v>7</v>
      </c>
      <c r="U2168">
        <v>0</v>
      </c>
      <c r="V2168">
        <v>0</v>
      </c>
      <c r="W2168">
        <v>0</v>
      </c>
      <c r="X2168">
        <v>1</v>
      </c>
      <c r="Y2168">
        <v>0</v>
      </c>
      <c r="Z2168">
        <v>0</v>
      </c>
      <c r="AA2168">
        <v>0</v>
      </c>
      <c r="AB2168" t="s">
        <v>30</v>
      </c>
      <c r="AC2168" s="13">
        <f>SUM(Table13[[#This Row],[MntWines]:[MntGoldProds]])</f>
        <v>957</v>
      </c>
      <c r="AD2168" s="13">
        <f>AVERAGE(Table13[[#This Row],[MntWines]:[MntGoldProds]])</f>
        <v>159.5</v>
      </c>
      <c r="AG2168">
        <f>SUM(Table13[[#This Row],[NumDealsPurchases]:[NumStorePurchases]])</f>
        <v>17</v>
      </c>
      <c r="AH2168" s="14">
        <f>44232-Table13[[#This Row],[Dt_Customer]]</f>
        <v>2943</v>
      </c>
      <c r="AJ2168" s="13">
        <f>Table13[[#This Row],[NumDealsPurchases]]/Table13[[#This Row],[Total Number of Purchases]]*100</f>
        <v>23.52941176470588</v>
      </c>
      <c r="AK2168">
        <f>6-ROUNDUP(_xlfn.PERCENTRANK.INC(Table13[Recency],Table13[[#This Row],[Recency]])*5, 0)</f>
        <v>2</v>
      </c>
      <c r="AL2168" s="15">
        <f>ROUNDUP(_xlfn.PERCENTRANK.INC(Table13[Total Number of Purchases],Table13[[#This Row],[Total Number of Purchases]])*5,0)</f>
        <v>3</v>
      </c>
      <c r="AM2168" s="15">
        <f>ROUNDUP(_xlfn.PERCENTRANK.INC(Table13[Total Spend],Table13[[#This Row],[Total Spend]])*5,0)</f>
        <v>4</v>
      </c>
      <c r="AN2168" s="15" t="str">
        <f>Table13[[#This Row],[Recency Score]]&amp;Table13[[#This Row],[Frequency Score]]&amp;Table13[[#This Row],[Monetary Score]]</f>
        <v>234</v>
      </c>
      <c r="AO2168" s="15" t="str">
        <f>IF(AN2168="555","Champions",
IF(AND(LEFT(AN2168,1)="5", MID(AN2168,2,1)&gt;="3"),"Loyal Customers",
IF(MID(AN2168,2,1)="5","Frequent Buyers",
IF(RIGHT(AN2168,1)="5","Big Spenders",
IF(LEFT(AN2168,1)="4","Potential Loyalists",
IF(LEFT(AN2168,1)="3","Needs Attention",
IF(LEFT(AN2168,1)="2","About to Sleep",
IF(LEFT(AN2168,1)="1","Lost",
IF(LEFT(AN2168,1)&lt;="2","At Risk","Others")))))))))</f>
        <v>About to Sleep</v>
      </c>
    </row>
    <row r="2169" spans="1:41" x14ac:dyDescent="0.3">
      <c r="A2169">
        <v>5138</v>
      </c>
      <c r="B2169">
        <v>1950</v>
      </c>
      <c r="C2169" t="s">
        <v>28</v>
      </c>
      <c r="D2169" t="s">
        <v>35</v>
      </c>
      <c r="E2169">
        <v>28320</v>
      </c>
      <c r="F2169">
        <v>0</v>
      </c>
      <c r="G2169">
        <v>1</v>
      </c>
      <c r="H2169" s="1">
        <v>41288</v>
      </c>
      <c r="I2169">
        <v>68</v>
      </c>
      <c r="J2169">
        <v>19</v>
      </c>
      <c r="K2169">
        <v>1</v>
      </c>
      <c r="L2169">
        <v>14</v>
      </c>
      <c r="M2169">
        <v>3</v>
      </c>
      <c r="N2169">
        <v>2</v>
      </c>
      <c r="O2169">
        <v>4</v>
      </c>
      <c r="P2169">
        <v>1</v>
      </c>
      <c r="Q2169">
        <v>1</v>
      </c>
      <c r="R2169">
        <v>0</v>
      </c>
      <c r="S2169">
        <v>3</v>
      </c>
      <c r="T2169">
        <v>8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 t="s">
        <v>30</v>
      </c>
      <c r="AC2169" s="13">
        <f>SUM(Table13[[#This Row],[MntWines]:[MntGoldProds]])</f>
        <v>43</v>
      </c>
      <c r="AD2169" s="13">
        <f>AVERAGE(Table13[[#This Row],[MntWines]:[MntGoldProds]])</f>
        <v>7.166666666666667</v>
      </c>
      <c r="AG2169">
        <f>SUM(Table13[[#This Row],[NumDealsPurchases]:[NumStorePurchases]])</f>
        <v>5</v>
      </c>
      <c r="AH2169" s="14">
        <f>44232-Table13[[#This Row],[Dt_Customer]]</f>
        <v>2944</v>
      </c>
      <c r="AJ2169" s="13">
        <f>Table13[[#This Row],[NumDealsPurchases]]/Table13[[#This Row],[Total Number of Purchases]]*100</f>
        <v>20</v>
      </c>
      <c r="AK2169">
        <f>6-ROUNDUP(_xlfn.PERCENTRANK.INC(Table13[Recency],Table13[[#This Row],[Recency]])*5, 0)</f>
        <v>2</v>
      </c>
      <c r="AL2169" s="15">
        <f>ROUNDUP(_xlfn.PERCENTRANK.INC(Table13[Total Number of Purchases],Table13[[#This Row],[Total Number of Purchases]])*5,0)</f>
        <v>1</v>
      </c>
      <c r="AM2169" s="15">
        <f>ROUNDUP(_xlfn.PERCENTRANK.INC(Table13[Total Spend],Table13[[#This Row],[Total Spend]])*5,0)</f>
        <v>1</v>
      </c>
      <c r="AN2169" s="15" t="str">
        <f>Table13[[#This Row],[Recency Score]]&amp;Table13[[#This Row],[Frequency Score]]&amp;Table13[[#This Row],[Monetary Score]]</f>
        <v>211</v>
      </c>
      <c r="AO2169" s="15" t="str">
        <f>IF(AN2169="555","Champions",
IF(AND(LEFT(AN2169,1)="5", MID(AN2169,2,1)&gt;="3"),"Loyal Customers",
IF(MID(AN2169,2,1)="5","Frequent Buyers",
IF(RIGHT(AN2169,1)="5","Big Spenders",
IF(LEFT(AN2169,1)="4","Potential Loyalists",
IF(LEFT(AN2169,1)="3","Needs Attention",
IF(LEFT(AN2169,1)="2","About to Sleep",
IF(LEFT(AN2169,1)="1","Lost",
IF(LEFT(AN2169,1)&lt;="2","At Risk","Others")))))))))</f>
        <v>About to Sleep</v>
      </c>
    </row>
    <row r="2170" spans="1:41" x14ac:dyDescent="0.3">
      <c r="A2170">
        <v>6768</v>
      </c>
      <c r="B2170">
        <v>1962</v>
      </c>
      <c r="C2170" t="s">
        <v>28</v>
      </c>
      <c r="D2170" t="s">
        <v>29</v>
      </c>
      <c r="E2170">
        <v>37859</v>
      </c>
      <c r="F2170">
        <v>1</v>
      </c>
      <c r="G2170">
        <v>2</v>
      </c>
      <c r="H2170" s="1">
        <v>41286</v>
      </c>
      <c r="I2170">
        <v>75</v>
      </c>
      <c r="J2170">
        <v>22</v>
      </c>
      <c r="K2170">
        <v>1</v>
      </c>
      <c r="L2170">
        <v>8</v>
      </c>
      <c r="M2170">
        <v>2</v>
      </c>
      <c r="N2170">
        <v>1</v>
      </c>
      <c r="O2170">
        <v>2</v>
      </c>
      <c r="P2170">
        <v>2</v>
      </c>
      <c r="Q2170">
        <v>1</v>
      </c>
      <c r="R2170">
        <v>0</v>
      </c>
      <c r="S2170">
        <v>3</v>
      </c>
      <c r="T2170">
        <v>8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 t="s">
        <v>32</v>
      </c>
      <c r="AC2170" s="13">
        <f>SUM(Table13[[#This Row],[MntWines]:[MntGoldProds]])</f>
        <v>36</v>
      </c>
      <c r="AD2170" s="13">
        <f>AVERAGE(Table13[[#This Row],[MntWines]:[MntGoldProds]])</f>
        <v>6</v>
      </c>
      <c r="AG2170">
        <f>SUM(Table13[[#This Row],[NumDealsPurchases]:[NumStorePurchases]])</f>
        <v>6</v>
      </c>
      <c r="AH2170" s="14">
        <f>44232-Table13[[#This Row],[Dt_Customer]]</f>
        <v>2946</v>
      </c>
      <c r="AJ2170" s="13">
        <f>Table13[[#This Row],[NumDealsPurchases]]/Table13[[#This Row],[Total Number of Purchases]]*100</f>
        <v>33.333333333333329</v>
      </c>
      <c r="AK2170">
        <f>6-ROUNDUP(_xlfn.PERCENTRANK.INC(Table13[Recency],Table13[[#This Row],[Recency]])*5, 0)</f>
        <v>2</v>
      </c>
      <c r="AL2170" s="15">
        <f>ROUNDUP(_xlfn.PERCENTRANK.INC(Table13[Total Number of Purchases],Table13[[#This Row],[Total Number of Purchases]])*5,0)</f>
        <v>1</v>
      </c>
      <c r="AM2170" s="15">
        <f>ROUNDUP(_xlfn.PERCENTRANK.INC(Table13[Total Spend],Table13[[#This Row],[Total Spend]])*5,0)</f>
        <v>1</v>
      </c>
      <c r="AN2170" s="15" t="str">
        <f>Table13[[#This Row],[Recency Score]]&amp;Table13[[#This Row],[Frequency Score]]&amp;Table13[[#This Row],[Monetary Score]]</f>
        <v>211</v>
      </c>
      <c r="AO2170" s="15" t="str">
        <f>IF(AN2170="555","Champions",
IF(AND(LEFT(AN2170,1)="5", MID(AN2170,2,1)&gt;="3"),"Loyal Customers",
IF(MID(AN2170,2,1)="5","Frequent Buyers",
IF(RIGHT(AN2170,1)="5","Big Spenders",
IF(LEFT(AN2170,1)="4","Potential Loyalists",
IF(LEFT(AN2170,1)="3","Needs Attention",
IF(LEFT(AN2170,1)="2","About to Sleep",
IF(LEFT(AN2170,1)="1","Lost",
IF(LEFT(AN2170,1)&lt;="2","At Risk","Others")))))))))</f>
        <v>About to Sleep</v>
      </c>
    </row>
    <row r="2171" spans="1:41" x14ac:dyDescent="0.3">
      <c r="A2171">
        <v>9426</v>
      </c>
      <c r="B2171">
        <v>1964</v>
      </c>
      <c r="C2171" t="s">
        <v>41</v>
      </c>
      <c r="D2171" t="s">
        <v>31</v>
      </c>
      <c r="E2171">
        <v>58308</v>
      </c>
      <c r="F2171">
        <v>0</v>
      </c>
      <c r="G2171">
        <v>1</v>
      </c>
      <c r="H2171" s="1">
        <v>41286</v>
      </c>
      <c r="I2171">
        <v>77</v>
      </c>
      <c r="J2171">
        <v>691</v>
      </c>
      <c r="K2171">
        <v>0</v>
      </c>
      <c r="L2171">
        <v>69</v>
      </c>
      <c r="M2171">
        <v>10</v>
      </c>
      <c r="N2171">
        <v>0</v>
      </c>
      <c r="O2171">
        <v>130</v>
      </c>
      <c r="P2171">
        <v>4</v>
      </c>
      <c r="Q2171">
        <v>2</v>
      </c>
      <c r="R2171">
        <v>6</v>
      </c>
      <c r="S2171">
        <v>3</v>
      </c>
      <c r="T2171">
        <v>8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 t="s">
        <v>30</v>
      </c>
      <c r="AC2171" s="13">
        <f>SUM(Table13[[#This Row],[MntWines]:[MntGoldProds]])</f>
        <v>900</v>
      </c>
      <c r="AD2171" s="13">
        <f>AVERAGE(Table13[[#This Row],[MntWines]:[MntGoldProds]])</f>
        <v>150</v>
      </c>
      <c r="AG2171">
        <f>SUM(Table13[[#This Row],[NumDealsPurchases]:[NumStorePurchases]])</f>
        <v>15</v>
      </c>
      <c r="AH2171" s="14">
        <f>44232-Table13[[#This Row],[Dt_Customer]]</f>
        <v>2946</v>
      </c>
      <c r="AJ2171" s="13">
        <f>Table13[[#This Row],[NumDealsPurchases]]/Table13[[#This Row],[Total Number of Purchases]]*100</f>
        <v>26.666666666666668</v>
      </c>
      <c r="AK2171">
        <f>6-ROUNDUP(_xlfn.PERCENTRANK.INC(Table13[Recency],Table13[[#This Row],[Recency]])*5, 0)</f>
        <v>2</v>
      </c>
      <c r="AL2171" s="15">
        <f>ROUNDUP(_xlfn.PERCENTRANK.INC(Table13[Total Number of Purchases],Table13[[#This Row],[Total Number of Purchases]])*5,0)</f>
        <v>3</v>
      </c>
      <c r="AM2171" s="15">
        <f>ROUNDUP(_xlfn.PERCENTRANK.INC(Table13[Total Spend],Table13[[#This Row],[Total Spend]])*5,0)</f>
        <v>4</v>
      </c>
      <c r="AN2171" s="15" t="str">
        <f>Table13[[#This Row],[Recency Score]]&amp;Table13[[#This Row],[Frequency Score]]&amp;Table13[[#This Row],[Monetary Score]]</f>
        <v>234</v>
      </c>
      <c r="AO2171" s="15" t="str">
        <f>IF(AN2171="555","Champions",
IF(AND(LEFT(AN2171,1)="5", MID(AN2171,2,1)&gt;="3"),"Loyal Customers",
IF(MID(AN2171,2,1)="5","Frequent Buyers",
IF(RIGHT(AN2171,1)="5","Big Spenders",
IF(LEFT(AN2171,1)="4","Potential Loyalists",
IF(LEFT(AN2171,1)="3","Needs Attention",
IF(LEFT(AN2171,1)="2","About to Sleep",
IF(LEFT(AN2171,1)="1","Lost",
IF(LEFT(AN2171,1)&lt;="2","At Risk","Others")))))))))</f>
        <v>About to Sleep</v>
      </c>
    </row>
    <row r="2172" spans="1:41" x14ac:dyDescent="0.3">
      <c r="A2172">
        <v>8686</v>
      </c>
      <c r="B2172">
        <v>1979</v>
      </c>
      <c r="C2172" t="s">
        <v>44</v>
      </c>
      <c r="D2172" t="s">
        <v>35</v>
      </c>
      <c r="E2172">
        <v>23724</v>
      </c>
      <c r="F2172">
        <v>1</v>
      </c>
      <c r="G2172">
        <v>0</v>
      </c>
      <c r="H2172" s="1">
        <v>41282</v>
      </c>
      <c r="I2172">
        <v>65</v>
      </c>
      <c r="J2172">
        <v>5</v>
      </c>
      <c r="K2172">
        <v>23</v>
      </c>
      <c r="L2172">
        <v>15</v>
      </c>
      <c r="M2172">
        <v>0</v>
      </c>
      <c r="N2172">
        <v>18</v>
      </c>
      <c r="O2172">
        <v>14</v>
      </c>
      <c r="P2172">
        <v>2</v>
      </c>
      <c r="Q2172">
        <v>2</v>
      </c>
      <c r="R2172">
        <v>0</v>
      </c>
      <c r="S2172">
        <v>3</v>
      </c>
      <c r="T2172">
        <v>8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 t="s">
        <v>30</v>
      </c>
      <c r="AC2172" s="13">
        <f>SUM(Table13[[#This Row],[MntWines]:[MntGoldProds]])</f>
        <v>75</v>
      </c>
      <c r="AD2172" s="13">
        <f>AVERAGE(Table13[[#This Row],[MntWines]:[MntGoldProds]])</f>
        <v>12.5</v>
      </c>
      <c r="AG2172">
        <f>SUM(Table13[[#This Row],[NumDealsPurchases]:[NumStorePurchases]])</f>
        <v>7</v>
      </c>
      <c r="AH2172" s="14">
        <f>44232-Table13[[#This Row],[Dt_Customer]]</f>
        <v>2950</v>
      </c>
      <c r="AJ2172" s="13">
        <f>Table13[[#This Row],[NumDealsPurchases]]/Table13[[#This Row],[Total Number of Purchases]]*100</f>
        <v>28.571428571428569</v>
      </c>
      <c r="AK2172">
        <f>6-ROUNDUP(_xlfn.PERCENTRANK.INC(Table13[Recency],Table13[[#This Row],[Recency]])*5, 0)</f>
        <v>2</v>
      </c>
      <c r="AL2172" s="15">
        <f>ROUNDUP(_xlfn.PERCENTRANK.INC(Table13[Total Number of Purchases],Table13[[#This Row],[Total Number of Purchases]])*5,0)</f>
        <v>1</v>
      </c>
      <c r="AM2172" s="15">
        <f>ROUNDUP(_xlfn.PERCENTRANK.INC(Table13[Total Spend],Table13[[#This Row],[Total Spend]])*5,0)</f>
        <v>2</v>
      </c>
      <c r="AN2172" s="15" t="str">
        <f>Table13[[#This Row],[Recency Score]]&amp;Table13[[#This Row],[Frequency Score]]&amp;Table13[[#This Row],[Monetary Score]]</f>
        <v>212</v>
      </c>
      <c r="AO2172" s="15" t="str">
        <f>IF(AN2172="555","Champions",
IF(AND(LEFT(AN2172,1)="5", MID(AN2172,2,1)&gt;="3"),"Loyal Customers",
IF(MID(AN2172,2,1)="5","Frequent Buyers",
IF(RIGHT(AN2172,1)="5","Big Spenders",
IF(LEFT(AN2172,1)="4","Potential Loyalists",
IF(LEFT(AN2172,1)="3","Needs Attention",
IF(LEFT(AN2172,1)="2","About to Sleep",
IF(LEFT(AN2172,1)="1","Lost",
IF(LEFT(AN2172,1)&lt;="2","At Risk","Others")))))))))</f>
        <v>About to Sleep</v>
      </c>
    </row>
    <row r="2173" spans="1:41" x14ac:dyDescent="0.3">
      <c r="A2173">
        <v>1744</v>
      </c>
      <c r="B2173">
        <v>1965</v>
      </c>
      <c r="C2173" t="s">
        <v>44</v>
      </c>
      <c r="D2173" t="s">
        <v>31</v>
      </c>
      <c r="E2173">
        <v>23529</v>
      </c>
      <c r="F2173">
        <v>0</v>
      </c>
      <c r="G2173">
        <v>1</v>
      </c>
      <c r="H2173" s="1">
        <v>41281</v>
      </c>
      <c r="I2173">
        <v>67</v>
      </c>
      <c r="J2173">
        <v>9</v>
      </c>
      <c r="K2173">
        <v>7</v>
      </c>
      <c r="L2173">
        <v>13</v>
      </c>
      <c r="M2173">
        <v>3</v>
      </c>
      <c r="N2173">
        <v>2</v>
      </c>
      <c r="O2173">
        <v>20</v>
      </c>
      <c r="P2173">
        <v>1</v>
      </c>
      <c r="Q2173">
        <v>1</v>
      </c>
      <c r="R2173">
        <v>1</v>
      </c>
      <c r="S2173">
        <v>2</v>
      </c>
      <c r="T2173">
        <v>6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 t="s">
        <v>30</v>
      </c>
      <c r="AC2173" s="13">
        <f>SUM(Table13[[#This Row],[MntWines]:[MntGoldProds]])</f>
        <v>54</v>
      </c>
      <c r="AD2173" s="13">
        <f>AVERAGE(Table13[[#This Row],[MntWines]:[MntGoldProds]])</f>
        <v>9</v>
      </c>
      <c r="AG2173">
        <f>SUM(Table13[[#This Row],[NumDealsPurchases]:[NumStorePurchases]])</f>
        <v>5</v>
      </c>
      <c r="AH2173" s="14">
        <f>44232-Table13[[#This Row],[Dt_Customer]]</f>
        <v>2951</v>
      </c>
      <c r="AJ2173" s="13">
        <f>Table13[[#This Row],[NumDealsPurchases]]/Table13[[#This Row],[Total Number of Purchases]]*100</f>
        <v>20</v>
      </c>
      <c r="AK2173">
        <f>6-ROUNDUP(_xlfn.PERCENTRANK.INC(Table13[Recency],Table13[[#This Row],[Recency]])*5, 0)</f>
        <v>2</v>
      </c>
      <c r="AL2173" s="15">
        <f>ROUNDUP(_xlfn.PERCENTRANK.INC(Table13[Total Number of Purchases],Table13[[#This Row],[Total Number of Purchases]])*5,0)</f>
        <v>1</v>
      </c>
      <c r="AM2173" s="15">
        <f>ROUNDUP(_xlfn.PERCENTRANK.INC(Table13[Total Spend],Table13[[#This Row],[Total Spend]])*5,0)</f>
        <v>1</v>
      </c>
      <c r="AN2173" s="15" t="str">
        <f>Table13[[#This Row],[Recency Score]]&amp;Table13[[#This Row],[Frequency Score]]&amp;Table13[[#This Row],[Monetary Score]]</f>
        <v>211</v>
      </c>
      <c r="AO2173" s="15" t="str">
        <f>IF(AN2173="555","Champions",
IF(AND(LEFT(AN2173,1)="5", MID(AN2173,2,1)&gt;="3"),"Loyal Customers",
IF(MID(AN2173,2,1)="5","Frequent Buyers",
IF(RIGHT(AN2173,1)="5","Big Spenders",
IF(LEFT(AN2173,1)="4","Potential Loyalists",
IF(LEFT(AN2173,1)="3","Needs Attention",
IF(LEFT(AN2173,1)="2","About to Sleep",
IF(LEFT(AN2173,1)="1","Lost",
IF(LEFT(AN2173,1)&lt;="2","At Risk","Others")))))))))</f>
        <v>About to Sleep</v>
      </c>
    </row>
    <row r="2174" spans="1:41" x14ac:dyDescent="0.3">
      <c r="A2174">
        <v>8387</v>
      </c>
      <c r="B2174">
        <v>1957</v>
      </c>
      <c r="C2174" t="s">
        <v>28</v>
      </c>
      <c r="D2174" t="s">
        <v>33</v>
      </c>
      <c r="E2174">
        <v>43140</v>
      </c>
      <c r="F2174">
        <v>0</v>
      </c>
      <c r="G2174">
        <v>1</v>
      </c>
      <c r="H2174" s="1">
        <v>41279</v>
      </c>
      <c r="I2174">
        <v>68</v>
      </c>
      <c r="J2174">
        <v>134</v>
      </c>
      <c r="K2174">
        <v>8</v>
      </c>
      <c r="L2174">
        <v>76</v>
      </c>
      <c r="M2174">
        <v>6</v>
      </c>
      <c r="N2174">
        <v>0</v>
      </c>
      <c r="O2174">
        <v>11</v>
      </c>
      <c r="P2174">
        <v>1</v>
      </c>
      <c r="Q2174">
        <v>4</v>
      </c>
      <c r="R2174">
        <v>1</v>
      </c>
      <c r="S2174">
        <v>5</v>
      </c>
      <c r="T2174">
        <v>6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 t="s">
        <v>30</v>
      </c>
      <c r="AC2174" s="13">
        <f>SUM(Table13[[#This Row],[MntWines]:[MntGoldProds]])</f>
        <v>235</v>
      </c>
      <c r="AD2174" s="13">
        <f>AVERAGE(Table13[[#This Row],[MntWines]:[MntGoldProds]])</f>
        <v>39.166666666666664</v>
      </c>
      <c r="AG2174">
        <f>SUM(Table13[[#This Row],[NumDealsPurchases]:[NumStorePurchases]])</f>
        <v>11</v>
      </c>
      <c r="AH2174" s="14">
        <f>44232-Table13[[#This Row],[Dt_Customer]]</f>
        <v>2953</v>
      </c>
      <c r="AJ2174" s="13">
        <f>Table13[[#This Row],[NumDealsPurchases]]/Table13[[#This Row],[Total Number of Purchases]]*100</f>
        <v>9.0909090909090917</v>
      </c>
      <c r="AK2174">
        <f>6-ROUNDUP(_xlfn.PERCENTRANK.INC(Table13[Recency],Table13[[#This Row],[Recency]])*5, 0)</f>
        <v>2</v>
      </c>
      <c r="AL2174" s="15">
        <f>ROUNDUP(_xlfn.PERCENTRANK.INC(Table13[Total Number of Purchases],Table13[[#This Row],[Total Number of Purchases]])*5,0)</f>
        <v>2</v>
      </c>
      <c r="AM2174" s="15">
        <f>ROUNDUP(_xlfn.PERCENTRANK.INC(Table13[Total Spend],Table13[[#This Row],[Total Spend]])*5,0)</f>
        <v>3</v>
      </c>
      <c r="AN2174" s="15" t="str">
        <f>Table13[[#This Row],[Recency Score]]&amp;Table13[[#This Row],[Frequency Score]]&amp;Table13[[#This Row],[Monetary Score]]</f>
        <v>223</v>
      </c>
      <c r="AO2174" s="15" t="str">
        <f>IF(AN2174="555","Champions",
IF(AND(LEFT(AN2174,1)="5", MID(AN2174,2,1)&gt;="3"),"Loyal Customers",
IF(MID(AN2174,2,1)="5","Frequent Buyers",
IF(RIGHT(AN2174,1)="5","Big Spenders",
IF(LEFT(AN2174,1)="4","Potential Loyalists",
IF(LEFT(AN2174,1)="3","Needs Attention",
IF(LEFT(AN2174,1)="2","About to Sleep",
IF(LEFT(AN2174,1)="1","Lost",
IF(LEFT(AN2174,1)&lt;="2","At Risk","Others")))))))))</f>
        <v>About to Sleep</v>
      </c>
    </row>
    <row r="2175" spans="1:41" x14ac:dyDescent="0.3">
      <c r="A2175">
        <v>1509</v>
      </c>
      <c r="B2175">
        <v>1958</v>
      </c>
      <c r="C2175" t="s">
        <v>37</v>
      </c>
      <c r="D2175" t="s">
        <v>35</v>
      </c>
      <c r="E2175">
        <v>84460</v>
      </c>
      <c r="F2175">
        <v>0</v>
      </c>
      <c r="G2175">
        <v>0</v>
      </c>
      <c r="H2175" s="1">
        <v>41278</v>
      </c>
      <c r="I2175">
        <v>80</v>
      </c>
      <c r="J2175">
        <v>152</v>
      </c>
      <c r="K2175">
        <v>27</v>
      </c>
      <c r="L2175">
        <v>103</v>
      </c>
      <c r="M2175">
        <v>106</v>
      </c>
      <c r="N2175">
        <v>54</v>
      </c>
      <c r="O2175">
        <v>81</v>
      </c>
      <c r="P2175">
        <v>0</v>
      </c>
      <c r="Q2175">
        <v>9</v>
      </c>
      <c r="R2175">
        <v>9</v>
      </c>
      <c r="S2175">
        <v>4</v>
      </c>
      <c r="T2175">
        <v>5</v>
      </c>
      <c r="U2175">
        <v>1</v>
      </c>
      <c r="V2175">
        <v>1</v>
      </c>
      <c r="W2175">
        <v>0</v>
      </c>
      <c r="X2175">
        <v>1</v>
      </c>
      <c r="Y2175">
        <v>1</v>
      </c>
      <c r="Z2175">
        <v>1</v>
      </c>
      <c r="AA2175">
        <v>0</v>
      </c>
      <c r="AB2175" t="s">
        <v>30</v>
      </c>
      <c r="AC2175" s="13">
        <f>SUM(Table13[[#This Row],[MntWines]:[MntGoldProds]])</f>
        <v>523</v>
      </c>
      <c r="AD2175" s="13">
        <f>AVERAGE(Table13[[#This Row],[MntWines]:[MntGoldProds]])</f>
        <v>87.166666666666671</v>
      </c>
      <c r="AG2175">
        <f>SUM(Table13[[#This Row],[NumDealsPurchases]:[NumStorePurchases]])</f>
        <v>22</v>
      </c>
      <c r="AH2175" s="14">
        <f>44232-Table13[[#This Row],[Dt_Customer]]</f>
        <v>2954</v>
      </c>
      <c r="AJ2175" s="13">
        <f>Table13[[#This Row],[NumDealsPurchases]]/Table13[[#This Row],[Total Number of Purchases]]*100</f>
        <v>0</v>
      </c>
      <c r="AK2175">
        <f>6-ROUNDUP(_xlfn.PERCENTRANK.INC(Table13[Recency],Table13[[#This Row],[Recency]])*5, 0)</f>
        <v>2</v>
      </c>
      <c r="AL2175" s="15">
        <f>ROUNDUP(_xlfn.PERCENTRANK.INC(Table13[Total Number of Purchases],Table13[[#This Row],[Total Number of Purchases]])*5,0)</f>
        <v>4</v>
      </c>
      <c r="AM2175" s="15">
        <f>ROUNDUP(_xlfn.PERCENTRANK.INC(Table13[Total Spend],Table13[[#This Row],[Total Spend]])*5,0)</f>
        <v>3</v>
      </c>
      <c r="AN2175" s="15" t="str">
        <f>Table13[[#This Row],[Recency Score]]&amp;Table13[[#This Row],[Frequency Score]]&amp;Table13[[#This Row],[Monetary Score]]</f>
        <v>243</v>
      </c>
      <c r="AO2175" s="15" t="str">
        <f>IF(AN2175="555","Champions",
IF(AND(LEFT(AN2175,1)="5", MID(AN2175,2,1)&gt;="3"),"Loyal Customers",
IF(MID(AN2175,2,1)="5","Frequent Buyers",
IF(RIGHT(AN2175,1)="5","Big Spenders",
IF(LEFT(AN2175,1)="4","Potential Loyalists",
IF(LEFT(AN2175,1)="3","Needs Attention",
IF(LEFT(AN2175,1)="2","About to Sleep",
IF(LEFT(AN2175,1)="1","Lost",
IF(LEFT(AN2175,1)&lt;="2","At Risk","Others")))))))))</f>
        <v>About to Sleep</v>
      </c>
    </row>
    <row r="2176" spans="1:41" x14ac:dyDescent="0.3">
      <c r="A2176">
        <v>10637</v>
      </c>
      <c r="B2176">
        <v>1964</v>
      </c>
      <c r="C2176" t="s">
        <v>28</v>
      </c>
      <c r="D2176" t="s">
        <v>33</v>
      </c>
      <c r="E2176">
        <v>40800</v>
      </c>
      <c r="F2176">
        <v>1</v>
      </c>
      <c r="G2176">
        <v>2</v>
      </c>
      <c r="H2176" s="1">
        <v>41275</v>
      </c>
      <c r="I2176">
        <v>77</v>
      </c>
      <c r="J2176">
        <v>24</v>
      </c>
      <c r="K2176">
        <v>0</v>
      </c>
      <c r="L2176">
        <v>27</v>
      </c>
      <c r="M2176">
        <v>8</v>
      </c>
      <c r="N2176">
        <v>30</v>
      </c>
      <c r="O2176">
        <v>10</v>
      </c>
      <c r="P2176">
        <v>2</v>
      </c>
      <c r="Q2176">
        <v>3</v>
      </c>
      <c r="R2176">
        <v>0</v>
      </c>
      <c r="S2176">
        <v>3</v>
      </c>
      <c r="T2176">
        <v>7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 t="s">
        <v>30</v>
      </c>
      <c r="AC2176" s="13">
        <f>SUM(Table13[[#This Row],[MntWines]:[MntGoldProds]])</f>
        <v>99</v>
      </c>
      <c r="AD2176" s="13">
        <f>AVERAGE(Table13[[#This Row],[MntWines]:[MntGoldProds]])</f>
        <v>16.5</v>
      </c>
      <c r="AG2176">
        <f>SUM(Table13[[#This Row],[NumDealsPurchases]:[NumStorePurchases]])</f>
        <v>8</v>
      </c>
      <c r="AH2176" s="14">
        <f>44232-Table13[[#This Row],[Dt_Customer]]</f>
        <v>2957</v>
      </c>
      <c r="AJ2176" s="13">
        <f>Table13[[#This Row],[NumDealsPurchases]]/Table13[[#This Row],[Total Number of Purchases]]*100</f>
        <v>25</v>
      </c>
      <c r="AK2176">
        <f>6-ROUNDUP(_xlfn.PERCENTRANK.INC(Table13[Recency],Table13[[#This Row],[Recency]])*5, 0)</f>
        <v>2</v>
      </c>
      <c r="AL2176" s="15">
        <f>ROUNDUP(_xlfn.PERCENTRANK.INC(Table13[Total Number of Purchases],Table13[[#This Row],[Total Number of Purchases]])*5,0)</f>
        <v>2</v>
      </c>
      <c r="AM2176" s="15">
        <f>ROUNDUP(_xlfn.PERCENTRANK.INC(Table13[Total Spend],Table13[[#This Row],[Total Spend]])*5,0)</f>
        <v>2</v>
      </c>
      <c r="AN2176" s="15" t="str">
        <f>Table13[[#This Row],[Recency Score]]&amp;Table13[[#This Row],[Frequency Score]]&amp;Table13[[#This Row],[Monetary Score]]</f>
        <v>222</v>
      </c>
      <c r="AO2176" s="15" t="str">
        <f>IF(AN2176="555","Champions",
IF(AND(LEFT(AN2176,1)="5", MID(AN2176,2,1)&gt;="3"),"Loyal Customers",
IF(MID(AN2176,2,1)="5","Frequent Buyers",
IF(RIGHT(AN2176,1)="5","Big Spenders",
IF(LEFT(AN2176,1)="4","Potential Loyalists",
IF(LEFT(AN2176,1)="3","Needs Attention",
IF(LEFT(AN2176,1)="2","About to Sleep",
IF(LEFT(AN2176,1)="1","Lost",
IF(LEFT(AN2176,1)&lt;="2","At Risk","Others")))))))))</f>
        <v>About to Sleep</v>
      </c>
    </row>
    <row r="2177" spans="1:41" x14ac:dyDescent="0.3">
      <c r="A2177">
        <v>2431</v>
      </c>
      <c r="B2177">
        <v>1990</v>
      </c>
      <c r="C2177" t="s">
        <v>28</v>
      </c>
      <c r="D2177" t="s">
        <v>33</v>
      </c>
      <c r="E2177">
        <v>18222</v>
      </c>
      <c r="F2177">
        <v>0</v>
      </c>
      <c r="G2177">
        <v>0</v>
      </c>
      <c r="H2177" s="1">
        <v>41274</v>
      </c>
      <c r="I2177">
        <v>70</v>
      </c>
      <c r="J2177">
        <v>12</v>
      </c>
      <c r="K2177">
        <v>4</v>
      </c>
      <c r="L2177">
        <v>19</v>
      </c>
      <c r="M2177">
        <v>12</v>
      </c>
      <c r="N2177">
        <v>6</v>
      </c>
      <c r="O2177">
        <v>14</v>
      </c>
      <c r="P2177">
        <v>1</v>
      </c>
      <c r="Q2177">
        <v>2</v>
      </c>
      <c r="R2177">
        <v>0</v>
      </c>
      <c r="S2177">
        <v>3</v>
      </c>
      <c r="T2177">
        <v>8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 t="s">
        <v>30</v>
      </c>
      <c r="AC2177" s="13">
        <f>SUM(Table13[[#This Row],[MntWines]:[MntGoldProds]])</f>
        <v>67</v>
      </c>
      <c r="AD2177" s="13">
        <f>AVERAGE(Table13[[#This Row],[MntWines]:[MntGoldProds]])</f>
        <v>11.166666666666666</v>
      </c>
      <c r="AG2177">
        <f>SUM(Table13[[#This Row],[NumDealsPurchases]:[NumStorePurchases]])</f>
        <v>6</v>
      </c>
      <c r="AH2177" s="14">
        <f>44232-Table13[[#This Row],[Dt_Customer]]</f>
        <v>2958</v>
      </c>
      <c r="AJ2177" s="13">
        <f>Table13[[#This Row],[NumDealsPurchases]]/Table13[[#This Row],[Total Number of Purchases]]*100</f>
        <v>16.666666666666664</v>
      </c>
      <c r="AK2177">
        <f>6-ROUNDUP(_xlfn.PERCENTRANK.INC(Table13[Recency],Table13[[#This Row],[Recency]])*5, 0)</f>
        <v>2</v>
      </c>
      <c r="AL2177" s="15">
        <f>ROUNDUP(_xlfn.PERCENTRANK.INC(Table13[Total Number of Purchases],Table13[[#This Row],[Total Number of Purchases]])*5,0)</f>
        <v>1</v>
      </c>
      <c r="AM2177" s="15">
        <f>ROUNDUP(_xlfn.PERCENTRANK.INC(Table13[Total Spend],Table13[[#This Row],[Total Spend]])*5,0)</f>
        <v>2</v>
      </c>
      <c r="AN2177" s="15" t="str">
        <f>Table13[[#This Row],[Recency Score]]&amp;Table13[[#This Row],[Frequency Score]]&amp;Table13[[#This Row],[Monetary Score]]</f>
        <v>212</v>
      </c>
      <c r="AO2177" s="15" t="str">
        <f>IF(AN2177="555","Champions",
IF(AND(LEFT(AN2177,1)="5", MID(AN2177,2,1)&gt;="3"),"Loyal Customers",
IF(MID(AN2177,2,1)="5","Frequent Buyers",
IF(RIGHT(AN2177,1)="5","Big Spenders",
IF(LEFT(AN2177,1)="4","Potential Loyalists",
IF(LEFT(AN2177,1)="3","Needs Attention",
IF(LEFT(AN2177,1)="2","About to Sleep",
IF(LEFT(AN2177,1)="1","Lost",
IF(LEFT(AN2177,1)&lt;="2","At Risk","Others")))))))))</f>
        <v>About to Sleep</v>
      </c>
    </row>
    <row r="2178" spans="1:41" x14ac:dyDescent="0.3">
      <c r="A2178">
        <v>378</v>
      </c>
      <c r="B2178">
        <v>1971</v>
      </c>
      <c r="C2178" t="s">
        <v>28</v>
      </c>
      <c r="D2178" t="s">
        <v>33</v>
      </c>
      <c r="E2178">
        <v>52531</v>
      </c>
      <c r="F2178">
        <v>0</v>
      </c>
      <c r="G2178">
        <v>0</v>
      </c>
      <c r="H2178" s="1">
        <v>41273</v>
      </c>
      <c r="I2178">
        <v>68</v>
      </c>
      <c r="J2178">
        <v>283</v>
      </c>
      <c r="K2178">
        <v>112</v>
      </c>
      <c r="L2178">
        <v>151</v>
      </c>
      <c r="M2178">
        <v>51</v>
      </c>
      <c r="N2178">
        <v>72</v>
      </c>
      <c r="O2178">
        <v>125</v>
      </c>
      <c r="P2178">
        <v>2</v>
      </c>
      <c r="Q2178">
        <v>7</v>
      </c>
      <c r="R2178">
        <v>2</v>
      </c>
      <c r="S2178">
        <v>10</v>
      </c>
      <c r="T2178">
        <v>6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 t="s">
        <v>30</v>
      </c>
      <c r="AC2178" s="13">
        <f>SUM(Table13[[#This Row],[MntWines]:[MntGoldProds]])</f>
        <v>794</v>
      </c>
      <c r="AD2178" s="13">
        <f>AVERAGE(Table13[[#This Row],[MntWines]:[MntGoldProds]])</f>
        <v>132.33333333333334</v>
      </c>
      <c r="AG2178">
        <f>SUM(Table13[[#This Row],[NumDealsPurchases]:[NumStorePurchases]])</f>
        <v>21</v>
      </c>
      <c r="AH2178" s="14">
        <f>44232-Table13[[#This Row],[Dt_Customer]]</f>
        <v>2959</v>
      </c>
      <c r="AJ2178" s="13">
        <f>Table13[[#This Row],[NumDealsPurchases]]/Table13[[#This Row],[Total Number of Purchases]]*100</f>
        <v>9.5238095238095237</v>
      </c>
      <c r="AK2178">
        <f>6-ROUNDUP(_xlfn.PERCENTRANK.INC(Table13[Recency],Table13[[#This Row],[Recency]])*5, 0)</f>
        <v>2</v>
      </c>
      <c r="AL2178" s="15">
        <f>ROUNDUP(_xlfn.PERCENTRANK.INC(Table13[Total Number of Purchases],Table13[[#This Row],[Total Number of Purchases]])*5,0)</f>
        <v>4</v>
      </c>
      <c r="AM2178" s="15">
        <f>ROUNDUP(_xlfn.PERCENTRANK.INC(Table13[Total Spend],Table13[[#This Row],[Total Spend]])*5,0)</f>
        <v>4</v>
      </c>
      <c r="AN2178" s="15" t="str">
        <f>Table13[[#This Row],[Recency Score]]&amp;Table13[[#This Row],[Frequency Score]]&amp;Table13[[#This Row],[Monetary Score]]</f>
        <v>244</v>
      </c>
      <c r="AO2178" s="15" t="str">
        <f>IF(AN2178="555","Champions",
IF(AND(LEFT(AN2178,1)="5", MID(AN2178,2,1)&gt;="3"),"Loyal Customers",
IF(MID(AN2178,2,1)="5","Frequent Buyers",
IF(RIGHT(AN2178,1)="5","Big Spenders",
IF(LEFT(AN2178,1)="4","Potential Loyalists",
IF(LEFT(AN2178,1)="3","Needs Attention",
IF(LEFT(AN2178,1)="2","About to Sleep",
IF(LEFT(AN2178,1)="1","Lost",
IF(LEFT(AN2178,1)&lt;="2","At Risk","Others")))))))))</f>
        <v>About to Sleep</v>
      </c>
    </row>
    <row r="2179" spans="1:41" x14ac:dyDescent="0.3">
      <c r="A2179">
        <v>5837</v>
      </c>
      <c r="B2179">
        <v>1967</v>
      </c>
      <c r="C2179" t="s">
        <v>28</v>
      </c>
      <c r="D2179" t="s">
        <v>33</v>
      </c>
      <c r="E2179">
        <v>51479</v>
      </c>
      <c r="F2179">
        <v>1</v>
      </c>
      <c r="G2179">
        <v>1</v>
      </c>
      <c r="H2179" s="1">
        <v>41271</v>
      </c>
      <c r="I2179">
        <v>67</v>
      </c>
      <c r="J2179">
        <v>247</v>
      </c>
      <c r="K2179">
        <v>8</v>
      </c>
      <c r="L2179">
        <v>160</v>
      </c>
      <c r="M2179">
        <v>6</v>
      </c>
      <c r="N2179">
        <v>8</v>
      </c>
      <c r="O2179">
        <v>65</v>
      </c>
      <c r="P2179">
        <v>7</v>
      </c>
      <c r="Q2179">
        <v>6</v>
      </c>
      <c r="R2179">
        <v>3</v>
      </c>
      <c r="S2179">
        <v>6</v>
      </c>
      <c r="T2179">
        <v>7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 t="s">
        <v>30</v>
      </c>
      <c r="AC2179" s="13">
        <f>SUM(Table13[[#This Row],[MntWines]:[MntGoldProds]])</f>
        <v>494</v>
      </c>
      <c r="AD2179" s="13">
        <f>AVERAGE(Table13[[#This Row],[MntWines]:[MntGoldProds]])</f>
        <v>82.333333333333329</v>
      </c>
      <c r="AG2179">
        <f>SUM(Table13[[#This Row],[NumDealsPurchases]:[NumStorePurchases]])</f>
        <v>22</v>
      </c>
      <c r="AH2179" s="14">
        <f>44232-Table13[[#This Row],[Dt_Customer]]</f>
        <v>2961</v>
      </c>
      <c r="AJ2179" s="13">
        <f>Table13[[#This Row],[NumDealsPurchases]]/Table13[[#This Row],[Total Number of Purchases]]*100</f>
        <v>31.818181818181817</v>
      </c>
      <c r="AK2179">
        <f>6-ROUNDUP(_xlfn.PERCENTRANK.INC(Table13[Recency],Table13[[#This Row],[Recency]])*5, 0)</f>
        <v>2</v>
      </c>
      <c r="AL2179" s="15">
        <f>ROUNDUP(_xlfn.PERCENTRANK.INC(Table13[Total Number of Purchases],Table13[[#This Row],[Total Number of Purchases]])*5,0)</f>
        <v>4</v>
      </c>
      <c r="AM2179" s="15">
        <f>ROUNDUP(_xlfn.PERCENTRANK.INC(Table13[Total Spend],Table13[[#This Row],[Total Spend]])*5,0)</f>
        <v>3</v>
      </c>
      <c r="AN2179" s="15" t="str">
        <f>Table13[[#This Row],[Recency Score]]&amp;Table13[[#This Row],[Frequency Score]]&amp;Table13[[#This Row],[Monetary Score]]</f>
        <v>243</v>
      </c>
      <c r="AO2179" s="15" t="str">
        <f>IF(AN2179="555","Champions",
IF(AND(LEFT(AN2179,1)="5", MID(AN2179,2,1)&gt;="3"),"Loyal Customers",
IF(MID(AN2179,2,1)="5","Frequent Buyers",
IF(RIGHT(AN2179,1)="5","Big Spenders",
IF(LEFT(AN2179,1)="4","Potential Loyalists",
IF(LEFT(AN2179,1)="3","Needs Attention",
IF(LEFT(AN2179,1)="2","About to Sleep",
IF(LEFT(AN2179,1)="1","Lost",
IF(LEFT(AN2179,1)&lt;="2","At Risk","Others")))))))))</f>
        <v>About to Sleep</v>
      </c>
    </row>
    <row r="2180" spans="1:41" x14ac:dyDescent="0.3">
      <c r="A2180">
        <v>10826</v>
      </c>
      <c r="B2180">
        <v>1959</v>
      </c>
      <c r="C2180" t="s">
        <v>28</v>
      </c>
      <c r="D2180" t="s">
        <v>33</v>
      </c>
      <c r="E2180">
        <v>18690</v>
      </c>
      <c r="F2180">
        <v>0</v>
      </c>
      <c r="G2180">
        <v>0</v>
      </c>
      <c r="H2180" s="1">
        <v>41271</v>
      </c>
      <c r="I2180">
        <v>77</v>
      </c>
      <c r="J2180">
        <v>6</v>
      </c>
      <c r="K2180">
        <v>1</v>
      </c>
      <c r="L2180">
        <v>7</v>
      </c>
      <c r="M2180">
        <v>23</v>
      </c>
      <c r="N2180">
        <v>4</v>
      </c>
      <c r="O2180">
        <v>19</v>
      </c>
      <c r="P2180">
        <v>1</v>
      </c>
      <c r="Q2180">
        <v>1</v>
      </c>
      <c r="R2180">
        <v>1</v>
      </c>
      <c r="S2180">
        <v>2</v>
      </c>
      <c r="T2180">
        <v>8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 t="s">
        <v>30</v>
      </c>
      <c r="AC2180" s="13">
        <f>SUM(Table13[[#This Row],[MntWines]:[MntGoldProds]])</f>
        <v>60</v>
      </c>
      <c r="AD2180" s="13">
        <f>AVERAGE(Table13[[#This Row],[MntWines]:[MntGoldProds]])</f>
        <v>10</v>
      </c>
      <c r="AG2180">
        <f>SUM(Table13[[#This Row],[NumDealsPurchases]:[NumStorePurchases]])</f>
        <v>5</v>
      </c>
      <c r="AH2180" s="14">
        <f>44232-Table13[[#This Row],[Dt_Customer]]</f>
        <v>2961</v>
      </c>
      <c r="AJ2180" s="13">
        <f>Table13[[#This Row],[NumDealsPurchases]]/Table13[[#This Row],[Total Number of Purchases]]*100</f>
        <v>20</v>
      </c>
      <c r="AK2180">
        <f>6-ROUNDUP(_xlfn.PERCENTRANK.INC(Table13[Recency],Table13[[#This Row],[Recency]])*5, 0)</f>
        <v>2</v>
      </c>
      <c r="AL2180" s="15">
        <f>ROUNDUP(_xlfn.PERCENTRANK.INC(Table13[Total Number of Purchases],Table13[[#This Row],[Total Number of Purchases]])*5,0)</f>
        <v>1</v>
      </c>
      <c r="AM2180" s="15">
        <f>ROUNDUP(_xlfn.PERCENTRANK.INC(Table13[Total Spend],Table13[[#This Row],[Total Spend]])*5,0)</f>
        <v>2</v>
      </c>
      <c r="AN2180" s="15" t="str">
        <f>Table13[[#This Row],[Recency Score]]&amp;Table13[[#This Row],[Frequency Score]]&amp;Table13[[#This Row],[Monetary Score]]</f>
        <v>212</v>
      </c>
      <c r="AO2180" s="15" t="str">
        <f>IF(AN2180="555","Champions",
IF(AND(LEFT(AN2180,1)="5", MID(AN2180,2,1)&gt;="3"),"Loyal Customers",
IF(MID(AN2180,2,1)="5","Frequent Buyers",
IF(RIGHT(AN2180,1)="5","Big Spenders",
IF(LEFT(AN2180,1)="4","Potential Loyalists",
IF(LEFT(AN2180,1)="3","Needs Attention",
IF(LEFT(AN2180,1)="2","About to Sleep",
IF(LEFT(AN2180,1)="1","Lost",
IF(LEFT(AN2180,1)&lt;="2","At Risk","Others")))))))))</f>
        <v>About to Sleep</v>
      </c>
    </row>
    <row r="2181" spans="1:41" hidden="1" x14ac:dyDescent="0.3">
      <c r="A2181">
        <v>7244</v>
      </c>
      <c r="B2181">
        <v>1951</v>
      </c>
      <c r="C2181" t="s">
        <v>28</v>
      </c>
      <c r="D2181" t="s">
        <v>31</v>
      </c>
      <c r="F2181">
        <v>2</v>
      </c>
      <c r="G2181">
        <v>1</v>
      </c>
      <c r="H2181" s="1">
        <v>41640</v>
      </c>
      <c r="I2181">
        <v>96</v>
      </c>
      <c r="J2181">
        <v>48</v>
      </c>
      <c r="K2181">
        <v>5</v>
      </c>
      <c r="L2181">
        <v>48</v>
      </c>
      <c r="M2181">
        <v>6</v>
      </c>
      <c r="N2181">
        <v>10</v>
      </c>
      <c r="O2181">
        <v>7</v>
      </c>
      <c r="P2181">
        <v>3</v>
      </c>
      <c r="Q2181">
        <v>2</v>
      </c>
      <c r="R2181">
        <v>1</v>
      </c>
      <c r="S2181">
        <v>4</v>
      </c>
      <c r="T2181">
        <v>6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 t="s">
        <v>36</v>
      </c>
      <c r="AC2181">
        <f>SUM(Table13[[#This Row],[MntWines]:[MntGoldProds]])</f>
        <v>124</v>
      </c>
      <c r="AD2181">
        <f>AVERAGE(Table13[[#This Row],[MntWines]:[MntGoldProds]])</f>
        <v>20.666666666666668</v>
      </c>
      <c r="AG2181">
        <f>SUM(Table13[[#This Row],[NumDealsPurchases]:[NumStorePurchases]])</f>
        <v>10</v>
      </c>
      <c r="AH2181" s="1">
        <f>44232-Table13[[#This Row],[Dt_Customer]]</f>
        <v>2592</v>
      </c>
      <c r="AJ2181">
        <f>Table13[[#This Row],[NumDealsPurchases]]/Table13[[#This Row],[Total Number of Purchases]]*100</f>
        <v>30</v>
      </c>
      <c r="AK2181">
        <f>6-ROUNDUP(_xlfn.PERCENTRANK.INC(Table13[Recency],Table13[[#This Row],[Recency]])*5, 0)</f>
        <v>1</v>
      </c>
      <c r="AL2181" s="15">
        <f>ROUNDUP(_xlfn.PERCENTRANK.INC(Table13[Total Number of Purchases],Table13[[#This Row],[Total Number of Purchases]])*5,0)</f>
        <v>2</v>
      </c>
      <c r="AM2181" s="15">
        <f>ROUNDUP(_xlfn.PERCENTRANK.INC(Table13[Total Spend],Table13[[#This Row],[Total Spend]])*5,0)</f>
        <v>2</v>
      </c>
      <c r="AN2181" s="15" t="str">
        <f>Table13[[#This Row],[Recency Score]]&amp;Table13[[#This Row],[Frequency Score]]&amp;Table13[[#This Row],[Monetary Score]]</f>
        <v>122</v>
      </c>
      <c r="AO2181" s="15" t="str">
        <f>IF(AN2181="555","Champions",
IF(AND(LEFT(AN2181,1)="5", MID(AN2181,2,1)&gt;="3"),"Loyal Customers",
IF(MID(AN2181,2,1)="5","Frequent Buyers",
IF(RIGHT(AN2181,1)="5","Big Spenders",
IF(LEFT(AN2181,1)="4","Potential Loyalists",
IF(LEFT(AN2181,1)="3","Needs Attention",
IF(LEFT(AN2181,1)="2","About to Sleep",
IF(LEFT(AN2181,1)="1","Lost",
IF(LEFT(AN2181,1)&lt;="2","At Risk","Others")))))))))</f>
        <v>Lost</v>
      </c>
    </row>
    <row r="2182" spans="1:41" x14ac:dyDescent="0.3">
      <c r="A2182">
        <v>4086</v>
      </c>
      <c r="B2182">
        <v>1959</v>
      </c>
      <c r="C2182" t="s">
        <v>28</v>
      </c>
      <c r="D2182" t="s">
        <v>33</v>
      </c>
      <c r="E2182">
        <v>18690</v>
      </c>
      <c r="F2182">
        <v>0</v>
      </c>
      <c r="G2182">
        <v>0</v>
      </c>
      <c r="H2182" s="1">
        <v>41271</v>
      </c>
      <c r="I2182">
        <v>77</v>
      </c>
      <c r="J2182">
        <v>6</v>
      </c>
      <c r="K2182">
        <v>1</v>
      </c>
      <c r="L2182">
        <v>7</v>
      </c>
      <c r="M2182">
        <v>23</v>
      </c>
      <c r="N2182">
        <v>4</v>
      </c>
      <c r="O2182">
        <v>19</v>
      </c>
      <c r="P2182">
        <v>1</v>
      </c>
      <c r="Q2182">
        <v>1</v>
      </c>
      <c r="R2182">
        <v>1</v>
      </c>
      <c r="S2182">
        <v>2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 t="s">
        <v>39</v>
      </c>
      <c r="AC2182" s="13">
        <f>SUM(Table13[[#This Row],[MntWines]:[MntGoldProds]])</f>
        <v>60</v>
      </c>
      <c r="AD2182" s="13">
        <f>AVERAGE(Table13[[#This Row],[MntWines]:[MntGoldProds]])</f>
        <v>10</v>
      </c>
      <c r="AG2182">
        <f>SUM(Table13[[#This Row],[NumDealsPurchases]:[NumStorePurchases]])</f>
        <v>5</v>
      </c>
      <c r="AH2182" s="14">
        <f>44232-Table13[[#This Row],[Dt_Customer]]</f>
        <v>2961</v>
      </c>
      <c r="AJ2182" s="13">
        <f>Table13[[#This Row],[NumDealsPurchases]]/Table13[[#This Row],[Total Number of Purchases]]*100</f>
        <v>20</v>
      </c>
      <c r="AK2182">
        <f>6-ROUNDUP(_xlfn.PERCENTRANK.INC(Table13[Recency],Table13[[#This Row],[Recency]])*5, 0)</f>
        <v>2</v>
      </c>
      <c r="AL2182" s="15">
        <f>ROUNDUP(_xlfn.PERCENTRANK.INC(Table13[Total Number of Purchases],Table13[[#This Row],[Total Number of Purchases]])*5,0)</f>
        <v>1</v>
      </c>
      <c r="AM2182" s="15">
        <f>ROUNDUP(_xlfn.PERCENTRANK.INC(Table13[Total Spend],Table13[[#This Row],[Total Spend]])*5,0)</f>
        <v>2</v>
      </c>
      <c r="AN2182" s="15" t="str">
        <f>Table13[[#This Row],[Recency Score]]&amp;Table13[[#This Row],[Frequency Score]]&amp;Table13[[#This Row],[Monetary Score]]</f>
        <v>212</v>
      </c>
      <c r="AO2182" s="15" t="str">
        <f>IF(AN2182="555","Champions",
IF(AND(LEFT(AN2182,1)="5", MID(AN2182,2,1)&gt;="3"),"Loyal Customers",
IF(MID(AN2182,2,1)="5","Frequent Buyers",
IF(RIGHT(AN2182,1)="5","Big Spenders",
IF(LEFT(AN2182,1)="4","Potential Loyalists",
IF(LEFT(AN2182,1)="3","Needs Attention",
IF(LEFT(AN2182,1)="2","About to Sleep",
IF(LEFT(AN2182,1)="1","Lost",
IF(LEFT(AN2182,1)&lt;="2","At Risk","Others")))))))))</f>
        <v>About to Sleep</v>
      </c>
    </row>
    <row r="2183" spans="1:41" x14ac:dyDescent="0.3">
      <c r="A2183">
        <v>10304</v>
      </c>
      <c r="B2183">
        <v>1959</v>
      </c>
      <c r="C2183" t="s">
        <v>28</v>
      </c>
      <c r="D2183" t="s">
        <v>33</v>
      </c>
      <c r="E2183">
        <v>18690</v>
      </c>
      <c r="F2183">
        <v>0</v>
      </c>
      <c r="G2183">
        <v>0</v>
      </c>
      <c r="H2183" s="1">
        <v>41271</v>
      </c>
      <c r="I2183">
        <v>77</v>
      </c>
      <c r="J2183">
        <v>6</v>
      </c>
      <c r="K2183">
        <v>1</v>
      </c>
      <c r="L2183">
        <v>7</v>
      </c>
      <c r="M2183">
        <v>23</v>
      </c>
      <c r="N2183">
        <v>4</v>
      </c>
      <c r="O2183">
        <v>19</v>
      </c>
      <c r="P2183">
        <v>1</v>
      </c>
      <c r="Q2183">
        <v>1</v>
      </c>
      <c r="R2183">
        <v>1</v>
      </c>
      <c r="S2183">
        <v>2</v>
      </c>
      <c r="T2183">
        <v>8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 t="s">
        <v>30</v>
      </c>
      <c r="AC2183" s="13">
        <f>SUM(Table13[[#This Row],[MntWines]:[MntGoldProds]])</f>
        <v>60</v>
      </c>
      <c r="AD2183" s="13">
        <f>AVERAGE(Table13[[#This Row],[MntWines]:[MntGoldProds]])</f>
        <v>10</v>
      </c>
      <c r="AG2183">
        <f>SUM(Table13[[#This Row],[NumDealsPurchases]:[NumStorePurchases]])</f>
        <v>5</v>
      </c>
      <c r="AH2183" s="14">
        <f>44232-Table13[[#This Row],[Dt_Customer]]</f>
        <v>2961</v>
      </c>
      <c r="AJ2183" s="13">
        <f>Table13[[#This Row],[NumDealsPurchases]]/Table13[[#This Row],[Total Number of Purchases]]*100</f>
        <v>20</v>
      </c>
      <c r="AK2183">
        <f>6-ROUNDUP(_xlfn.PERCENTRANK.INC(Table13[Recency],Table13[[#This Row],[Recency]])*5, 0)</f>
        <v>2</v>
      </c>
      <c r="AL2183" s="15">
        <f>ROUNDUP(_xlfn.PERCENTRANK.INC(Table13[Total Number of Purchases],Table13[[#This Row],[Total Number of Purchases]])*5,0)</f>
        <v>1</v>
      </c>
      <c r="AM2183" s="15">
        <f>ROUNDUP(_xlfn.PERCENTRANK.INC(Table13[Total Spend],Table13[[#This Row],[Total Spend]])*5,0)</f>
        <v>2</v>
      </c>
      <c r="AN2183" s="15" t="str">
        <f>Table13[[#This Row],[Recency Score]]&amp;Table13[[#This Row],[Frequency Score]]&amp;Table13[[#This Row],[Monetary Score]]</f>
        <v>212</v>
      </c>
      <c r="AO2183" s="15" t="str">
        <f>IF(AN2183="555","Champions",
IF(AND(LEFT(AN2183,1)="5", MID(AN2183,2,1)&gt;="3"),"Loyal Customers",
IF(MID(AN2183,2,1)="5","Frequent Buyers",
IF(RIGHT(AN2183,1)="5","Big Spenders",
IF(LEFT(AN2183,1)="4","Potential Loyalists",
IF(LEFT(AN2183,1)="3","Needs Attention",
IF(LEFT(AN2183,1)="2","About to Sleep",
IF(LEFT(AN2183,1)="1","Lost",
IF(LEFT(AN2183,1)&lt;="2","At Risk","Others")))))))))</f>
        <v>About to Sleep</v>
      </c>
    </row>
    <row r="2184" spans="1:41" x14ac:dyDescent="0.3">
      <c r="A2184">
        <v>10686</v>
      </c>
      <c r="B2184">
        <v>1965</v>
      </c>
      <c r="C2184" t="s">
        <v>37</v>
      </c>
      <c r="D2184" t="s">
        <v>35</v>
      </c>
      <c r="E2184">
        <v>34230</v>
      </c>
      <c r="F2184">
        <v>1</v>
      </c>
      <c r="G2184">
        <v>1</v>
      </c>
      <c r="H2184" s="1">
        <v>41269</v>
      </c>
      <c r="I2184">
        <v>72</v>
      </c>
      <c r="J2184">
        <v>15</v>
      </c>
      <c r="K2184">
        <v>0</v>
      </c>
      <c r="L2184">
        <v>4</v>
      </c>
      <c r="M2184">
        <v>0</v>
      </c>
      <c r="N2184">
        <v>0</v>
      </c>
      <c r="O2184">
        <v>2</v>
      </c>
      <c r="P2184">
        <v>1</v>
      </c>
      <c r="Q2184">
        <v>1</v>
      </c>
      <c r="R2184">
        <v>0</v>
      </c>
      <c r="S2184">
        <v>2</v>
      </c>
      <c r="T2184">
        <v>7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 t="s">
        <v>30</v>
      </c>
      <c r="AC2184" s="13">
        <f>SUM(Table13[[#This Row],[MntWines]:[MntGoldProds]])</f>
        <v>21</v>
      </c>
      <c r="AD2184" s="13">
        <f>AVERAGE(Table13[[#This Row],[MntWines]:[MntGoldProds]])</f>
        <v>3.5</v>
      </c>
      <c r="AG2184">
        <f>SUM(Table13[[#This Row],[NumDealsPurchases]:[NumStorePurchases]])</f>
        <v>4</v>
      </c>
      <c r="AH2184" s="14">
        <f>44232-Table13[[#This Row],[Dt_Customer]]</f>
        <v>2963</v>
      </c>
      <c r="AJ2184" s="13">
        <f>Table13[[#This Row],[NumDealsPurchases]]/Table13[[#This Row],[Total Number of Purchases]]*100</f>
        <v>25</v>
      </c>
      <c r="AK2184">
        <f>6-ROUNDUP(_xlfn.PERCENTRANK.INC(Table13[Recency],Table13[[#This Row],[Recency]])*5, 0)</f>
        <v>2</v>
      </c>
      <c r="AL2184" s="15">
        <f>ROUNDUP(_xlfn.PERCENTRANK.INC(Table13[Total Number of Purchases],Table13[[#This Row],[Total Number of Purchases]])*5,0)</f>
        <v>1</v>
      </c>
      <c r="AM2184" s="15">
        <f>ROUNDUP(_xlfn.PERCENTRANK.INC(Table13[Total Spend],Table13[[#This Row],[Total Spend]])*5,0)</f>
        <v>1</v>
      </c>
      <c r="AN2184" s="15" t="str">
        <f>Table13[[#This Row],[Recency Score]]&amp;Table13[[#This Row],[Frequency Score]]&amp;Table13[[#This Row],[Monetary Score]]</f>
        <v>211</v>
      </c>
      <c r="AO2184" s="15" t="str">
        <f>IF(AN2184="555","Champions",
IF(AND(LEFT(AN2184,1)="5", MID(AN2184,2,1)&gt;="3"),"Loyal Customers",
IF(MID(AN2184,2,1)="5","Frequent Buyers",
IF(RIGHT(AN2184,1)="5","Big Spenders",
IF(LEFT(AN2184,1)="4","Potential Loyalists",
IF(LEFT(AN2184,1)="3","Needs Attention",
IF(LEFT(AN2184,1)="2","About to Sleep",
IF(LEFT(AN2184,1)="1","Lost",
IF(LEFT(AN2184,1)&lt;="2","At Risk","Others")))))))))</f>
        <v>About to Sleep</v>
      </c>
    </row>
    <row r="2185" spans="1:41" x14ac:dyDescent="0.3">
      <c r="A2185">
        <v>798</v>
      </c>
      <c r="B2185">
        <v>1987</v>
      </c>
      <c r="C2185" t="s">
        <v>28</v>
      </c>
      <c r="D2185" t="s">
        <v>31</v>
      </c>
      <c r="E2185">
        <v>23442</v>
      </c>
      <c r="F2185">
        <v>1</v>
      </c>
      <c r="G2185">
        <v>0</v>
      </c>
      <c r="H2185" s="1">
        <v>41267</v>
      </c>
      <c r="I2185">
        <v>71</v>
      </c>
      <c r="J2185">
        <v>2</v>
      </c>
      <c r="K2185">
        <v>0</v>
      </c>
      <c r="L2185">
        <v>6</v>
      </c>
      <c r="M2185">
        <v>8</v>
      </c>
      <c r="N2185">
        <v>6</v>
      </c>
      <c r="O2185">
        <v>5</v>
      </c>
      <c r="P2185">
        <v>1</v>
      </c>
      <c r="Q2185">
        <v>1</v>
      </c>
      <c r="R2185">
        <v>0</v>
      </c>
      <c r="S2185">
        <v>3</v>
      </c>
      <c r="T2185">
        <v>7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 t="s">
        <v>30</v>
      </c>
      <c r="AC2185" s="13">
        <f>SUM(Table13[[#This Row],[MntWines]:[MntGoldProds]])</f>
        <v>27</v>
      </c>
      <c r="AD2185" s="13">
        <f>AVERAGE(Table13[[#This Row],[MntWines]:[MntGoldProds]])</f>
        <v>4.5</v>
      </c>
      <c r="AG2185">
        <f>SUM(Table13[[#This Row],[NumDealsPurchases]:[NumStorePurchases]])</f>
        <v>5</v>
      </c>
      <c r="AH2185" s="14">
        <f>44232-Table13[[#This Row],[Dt_Customer]]</f>
        <v>2965</v>
      </c>
      <c r="AJ2185" s="13">
        <f>Table13[[#This Row],[NumDealsPurchases]]/Table13[[#This Row],[Total Number of Purchases]]*100</f>
        <v>20</v>
      </c>
      <c r="AK2185">
        <f>6-ROUNDUP(_xlfn.PERCENTRANK.INC(Table13[Recency],Table13[[#This Row],[Recency]])*5, 0)</f>
        <v>2</v>
      </c>
      <c r="AL2185" s="15">
        <f>ROUNDUP(_xlfn.PERCENTRANK.INC(Table13[Total Number of Purchases],Table13[[#This Row],[Total Number of Purchases]])*5,0)</f>
        <v>1</v>
      </c>
      <c r="AM2185" s="15">
        <f>ROUNDUP(_xlfn.PERCENTRANK.INC(Table13[Total Spend],Table13[[#This Row],[Total Spend]])*5,0)</f>
        <v>1</v>
      </c>
      <c r="AN2185" s="15" t="str">
        <f>Table13[[#This Row],[Recency Score]]&amp;Table13[[#This Row],[Frequency Score]]&amp;Table13[[#This Row],[Monetary Score]]</f>
        <v>211</v>
      </c>
      <c r="AO2185" s="15" t="str">
        <f>IF(AN2185="555","Champions",
IF(AND(LEFT(AN2185,1)="5", MID(AN2185,2,1)&gt;="3"),"Loyal Customers",
IF(MID(AN2185,2,1)="5","Frequent Buyers",
IF(RIGHT(AN2185,1)="5","Big Spenders",
IF(LEFT(AN2185,1)="4","Potential Loyalists",
IF(LEFT(AN2185,1)="3","Needs Attention",
IF(LEFT(AN2185,1)="2","About to Sleep",
IF(LEFT(AN2185,1)="1","Lost",
IF(LEFT(AN2185,1)&lt;="2","At Risk","Others")))))))))</f>
        <v>About to Sleep</v>
      </c>
    </row>
    <row r="2186" spans="1:41" x14ac:dyDescent="0.3">
      <c r="A2186">
        <v>1993</v>
      </c>
      <c r="B2186">
        <v>1949</v>
      </c>
      <c r="C2186" t="s">
        <v>37</v>
      </c>
      <c r="D2186" t="s">
        <v>33</v>
      </c>
      <c r="E2186">
        <v>58607</v>
      </c>
      <c r="F2186">
        <v>0</v>
      </c>
      <c r="G2186">
        <v>1</v>
      </c>
      <c r="H2186" s="1">
        <v>41266</v>
      </c>
      <c r="I2186">
        <v>63</v>
      </c>
      <c r="J2186">
        <v>867</v>
      </c>
      <c r="K2186">
        <v>0</v>
      </c>
      <c r="L2186">
        <v>86</v>
      </c>
      <c r="M2186">
        <v>0</v>
      </c>
      <c r="N2186">
        <v>0</v>
      </c>
      <c r="O2186">
        <v>19</v>
      </c>
      <c r="P2186">
        <v>3</v>
      </c>
      <c r="Q2186">
        <v>2</v>
      </c>
      <c r="R2186">
        <v>3</v>
      </c>
      <c r="S2186">
        <v>9</v>
      </c>
      <c r="T2186">
        <v>8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 t="s">
        <v>34</v>
      </c>
      <c r="AC2186" s="13">
        <f>SUM(Table13[[#This Row],[MntWines]:[MntGoldProds]])</f>
        <v>972</v>
      </c>
      <c r="AD2186" s="13">
        <f>AVERAGE(Table13[[#This Row],[MntWines]:[MntGoldProds]])</f>
        <v>162</v>
      </c>
      <c r="AG2186">
        <f>SUM(Table13[[#This Row],[NumDealsPurchases]:[NumStorePurchases]])</f>
        <v>17</v>
      </c>
      <c r="AH2186" s="14">
        <f>44232-Table13[[#This Row],[Dt_Customer]]</f>
        <v>2966</v>
      </c>
      <c r="AJ2186" s="13">
        <f>Table13[[#This Row],[NumDealsPurchases]]/Table13[[#This Row],[Total Number of Purchases]]*100</f>
        <v>17.647058823529413</v>
      </c>
      <c r="AK2186">
        <f>6-ROUNDUP(_xlfn.PERCENTRANK.INC(Table13[Recency],Table13[[#This Row],[Recency]])*5, 0)</f>
        <v>2</v>
      </c>
      <c r="AL2186" s="15">
        <f>ROUNDUP(_xlfn.PERCENTRANK.INC(Table13[Total Number of Purchases],Table13[[#This Row],[Total Number of Purchases]])*5,0)</f>
        <v>3</v>
      </c>
      <c r="AM2186" s="15">
        <f>ROUNDUP(_xlfn.PERCENTRANK.INC(Table13[Total Spend],Table13[[#This Row],[Total Spend]])*5,0)</f>
        <v>4</v>
      </c>
      <c r="AN2186" s="15" t="str">
        <f>Table13[[#This Row],[Recency Score]]&amp;Table13[[#This Row],[Frequency Score]]&amp;Table13[[#This Row],[Monetary Score]]</f>
        <v>234</v>
      </c>
      <c r="AO2186" s="15" t="str">
        <f>IF(AN2186="555","Champions",
IF(AND(LEFT(AN2186,1)="5", MID(AN2186,2,1)&gt;="3"),"Loyal Customers",
IF(MID(AN2186,2,1)="5","Frequent Buyers",
IF(RIGHT(AN2186,1)="5","Big Spenders",
IF(LEFT(AN2186,1)="4","Potential Loyalists",
IF(LEFT(AN2186,1)="3","Needs Attention",
IF(LEFT(AN2186,1)="2","About to Sleep",
IF(LEFT(AN2186,1)="1","Lost",
IF(LEFT(AN2186,1)&lt;="2","At Risk","Others")))))))))</f>
        <v>About to Sleep</v>
      </c>
    </row>
    <row r="2187" spans="1:41" x14ac:dyDescent="0.3">
      <c r="A2187">
        <v>5846</v>
      </c>
      <c r="B2187">
        <v>1977</v>
      </c>
      <c r="C2187" t="s">
        <v>28</v>
      </c>
      <c r="D2187" t="s">
        <v>29</v>
      </c>
      <c r="E2187">
        <v>40246</v>
      </c>
      <c r="F2187">
        <v>1</v>
      </c>
      <c r="G2187">
        <v>0</v>
      </c>
      <c r="H2187" s="1">
        <v>41262</v>
      </c>
      <c r="I2187">
        <v>68</v>
      </c>
      <c r="J2187">
        <v>2</v>
      </c>
      <c r="K2187">
        <v>1</v>
      </c>
      <c r="L2187">
        <v>6</v>
      </c>
      <c r="M2187">
        <v>2</v>
      </c>
      <c r="N2187">
        <v>1</v>
      </c>
      <c r="O2187">
        <v>1</v>
      </c>
      <c r="P2187">
        <v>1</v>
      </c>
      <c r="Q2187">
        <v>1</v>
      </c>
      <c r="R2187">
        <v>0</v>
      </c>
      <c r="S2187">
        <v>2</v>
      </c>
      <c r="T2187">
        <v>6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 t="s">
        <v>39</v>
      </c>
      <c r="AC2187" s="13">
        <f>SUM(Table13[[#This Row],[MntWines]:[MntGoldProds]])</f>
        <v>13</v>
      </c>
      <c r="AD2187" s="13">
        <f>AVERAGE(Table13[[#This Row],[MntWines]:[MntGoldProds]])</f>
        <v>2.1666666666666665</v>
      </c>
      <c r="AG2187">
        <f>SUM(Table13[[#This Row],[NumDealsPurchases]:[NumStorePurchases]])</f>
        <v>4</v>
      </c>
      <c r="AH2187" s="14">
        <f>44232-Table13[[#This Row],[Dt_Customer]]</f>
        <v>2970</v>
      </c>
      <c r="AJ2187" s="13">
        <f>Table13[[#This Row],[NumDealsPurchases]]/Table13[[#This Row],[Total Number of Purchases]]*100</f>
        <v>25</v>
      </c>
      <c r="AK2187">
        <f>6-ROUNDUP(_xlfn.PERCENTRANK.INC(Table13[Recency],Table13[[#This Row],[Recency]])*5, 0)</f>
        <v>2</v>
      </c>
      <c r="AL2187" s="15">
        <f>ROUNDUP(_xlfn.PERCENTRANK.INC(Table13[Total Number of Purchases],Table13[[#This Row],[Total Number of Purchases]])*5,0)</f>
        <v>1</v>
      </c>
      <c r="AM2187" s="15">
        <f>ROUNDUP(_xlfn.PERCENTRANK.INC(Table13[Total Spend],Table13[[#This Row],[Total Spend]])*5,0)</f>
        <v>1</v>
      </c>
      <c r="AN2187" s="15" t="str">
        <f>Table13[[#This Row],[Recency Score]]&amp;Table13[[#This Row],[Frequency Score]]&amp;Table13[[#This Row],[Monetary Score]]</f>
        <v>211</v>
      </c>
      <c r="AO2187" s="15" t="str">
        <f>IF(AN2187="555","Champions",
IF(AND(LEFT(AN2187,1)="5", MID(AN2187,2,1)&gt;="3"),"Loyal Customers",
IF(MID(AN2187,2,1)="5","Frequent Buyers",
IF(RIGHT(AN2187,1)="5","Big Spenders",
IF(LEFT(AN2187,1)="4","Potential Loyalists",
IF(LEFT(AN2187,1)="3","Needs Attention",
IF(LEFT(AN2187,1)="2","About to Sleep",
IF(LEFT(AN2187,1)="1","Lost",
IF(LEFT(AN2187,1)&lt;="2","At Risk","Others")))))))))</f>
        <v>About to Sleep</v>
      </c>
    </row>
    <row r="2188" spans="1:41" x14ac:dyDescent="0.3">
      <c r="A2188">
        <v>5063</v>
      </c>
      <c r="B2188">
        <v>1977</v>
      </c>
      <c r="C2188" t="s">
        <v>28</v>
      </c>
      <c r="D2188" t="s">
        <v>31</v>
      </c>
      <c r="E2188">
        <v>28769</v>
      </c>
      <c r="F2188">
        <v>1</v>
      </c>
      <c r="G2188">
        <v>0</v>
      </c>
      <c r="H2188" s="1">
        <v>41261</v>
      </c>
      <c r="I2188">
        <v>76</v>
      </c>
      <c r="J2188">
        <v>41</v>
      </c>
      <c r="K2188">
        <v>5</v>
      </c>
      <c r="L2188">
        <v>129</v>
      </c>
      <c r="M2188">
        <v>10</v>
      </c>
      <c r="N2188">
        <v>3</v>
      </c>
      <c r="O2188">
        <v>3</v>
      </c>
      <c r="P2188">
        <v>3</v>
      </c>
      <c r="Q2188">
        <v>4</v>
      </c>
      <c r="R2188">
        <v>1</v>
      </c>
      <c r="S2188">
        <v>4</v>
      </c>
      <c r="T2188">
        <v>9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 t="s">
        <v>30</v>
      </c>
      <c r="AC2188" s="13">
        <f>SUM(Table13[[#This Row],[MntWines]:[MntGoldProds]])</f>
        <v>191</v>
      </c>
      <c r="AD2188" s="13">
        <f>AVERAGE(Table13[[#This Row],[MntWines]:[MntGoldProds]])</f>
        <v>31.833333333333332</v>
      </c>
      <c r="AG2188">
        <f>SUM(Table13[[#This Row],[NumDealsPurchases]:[NumStorePurchases]])</f>
        <v>12</v>
      </c>
      <c r="AH2188" s="14">
        <f>44232-Table13[[#This Row],[Dt_Customer]]</f>
        <v>2971</v>
      </c>
      <c r="AJ2188" s="13">
        <f>Table13[[#This Row],[NumDealsPurchases]]/Table13[[#This Row],[Total Number of Purchases]]*100</f>
        <v>25</v>
      </c>
      <c r="AK2188">
        <f>6-ROUNDUP(_xlfn.PERCENTRANK.INC(Table13[Recency],Table13[[#This Row],[Recency]])*5, 0)</f>
        <v>2</v>
      </c>
      <c r="AL2188" s="15">
        <f>ROUNDUP(_xlfn.PERCENTRANK.INC(Table13[Total Number of Purchases],Table13[[#This Row],[Total Number of Purchases]])*5,0)</f>
        <v>3</v>
      </c>
      <c r="AM2188" s="15">
        <f>ROUNDUP(_xlfn.PERCENTRANK.INC(Table13[Total Spend],Table13[[#This Row],[Total Spend]])*5,0)</f>
        <v>2</v>
      </c>
      <c r="AN2188" s="15" t="str">
        <f>Table13[[#This Row],[Recency Score]]&amp;Table13[[#This Row],[Frequency Score]]&amp;Table13[[#This Row],[Monetary Score]]</f>
        <v>232</v>
      </c>
      <c r="AO2188" s="15" t="str">
        <f>IF(AN2188="555","Champions",
IF(AND(LEFT(AN2188,1)="5", MID(AN2188,2,1)&gt;="3"),"Loyal Customers",
IF(MID(AN2188,2,1)="5","Frequent Buyers",
IF(RIGHT(AN2188,1)="5","Big Spenders",
IF(LEFT(AN2188,1)="4","Potential Loyalists",
IF(LEFT(AN2188,1)="3","Needs Attention",
IF(LEFT(AN2188,1)="2","About to Sleep",
IF(LEFT(AN2188,1)="1","Lost",
IF(LEFT(AN2188,1)&lt;="2","At Risk","Others")))))))))</f>
        <v>About to Sleep</v>
      </c>
    </row>
    <row r="2189" spans="1:41" x14ac:dyDescent="0.3">
      <c r="A2189">
        <v>5150</v>
      </c>
      <c r="B2189">
        <v>1979</v>
      </c>
      <c r="C2189" t="s">
        <v>44</v>
      </c>
      <c r="D2189" t="s">
        <v>31</v>
      </c>
      <c r="E2189">
        <v>20194</v>
      </c>
      <c r="F2189">
        <v>1</v>
      </c>
      <c r="G2189">
        <v>0</v>
      </c>
      <c r="H2189" s="1">
        <v>41260</v>
      </c>
      <c r="I2189">
        <v>64</v>
      </c>
      <c r="J2189">
        <v>0</v>
      </c>
      <c r="K2189">
        <v>4</v>
      </c>
      <c r="L2189">
        <v>7</v>
      </c>
      <c r="M2189">
        <v>11</v>
      </c>
      <c r="N2189">
        <v>10</v>
      </c>
      <c r="O2189">
        <v>15</v>
      </c>
      <c r="P2189">
        <v>2</v>
      </c>
      <c r="Q2189">
        <v>2</v>
      </c>
      <c r="R2189">
        <v>0</v>
      </c>
      <c r="S2189">
        <v>3</v>
      </c>
      <c r="T2189">
        <v>6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 t="s">
        <v>30</v>
      </c>
      <c r="AC2189" s="13">
        <f>SUM(Table13[[#This Row],[MntWines]:[MntGoldProds]])</f>
        <v>47</v>
      </c>
      <c r="AD2189" s="13">
        <f>AVERAGE(Table13[[#This Row],[MntWines]:[MntGoldProds]])</f>
        <v>7.833333333333333</v>
      </c>
      <c r="AG2189">
        <f>SUM(Table13[[#This Row],[NumDealsPurchases]:[NumStorePurchases]])</f>
        <v>7</v>
      </c>
      <c r="AH2189" s="14">
        <f>44232-Table13[[#This Row],[Dt_Customer]]</f>
        <v>2972</v>
      </c>
      <c r="AJ2189" s="13">
        <f>Table13[[#This Row],[NumDealsPurchases]]/Table13[[#This Row],[Total Number of Purchases]]*100</f>
        <v>28.571428571428569</v>
      </c>
      <c r="AK2189">
        <f>6-ROUNDUP(_xlfn.PERCENTRANK.INC(Table13[Recency],Table13[[#This Row],[Recency]])*5, 0)</f>
        <v>2</v>
      </c>
      <c r="AL2189" s="15">
        <f>ROUNDUP(_xlfn.PERCENTRANK.INC(Table13[Total Number of Purchases],Table13[[#This Row],[Total Number of Purchases]])*5,0)</f>
        <v>1</v>
      </c>
      <c r="AM2189" s="15">
        <f>ROUNDUP(_xlfn.PERCENTRANK.INC(Table13[Total Spend],Table13[[#This Row],[Total Spend]])*5,0)</f>
        <v>1</v>
      </c>
      <c r="AN2189" s="15" t="str">
        <f>Table13[[#This Row],[Recency Score]]&amp;Table13[[#This Row],[Frequency Score]]&amp;Table13[[#This Row],[Monetary Score]]</f>
        <v>211</v>
      </c>
      <c r="AO2189" s="15" t="str">
        <f>IF(AN2189="555","Champions",
IF(AND(LEFT(AN2189,1)="5", MID(AN2189,2,1)&gt;="3"),"Loyal Customers",
IF(MID(AN2189,2,1)="5","Frequent Buyers",
IF(RIGHT(AN2189,1)="5","Big Spenders",
IF(LEFT(AN2189,1)="4","Potential Loyalists",
IF(LEFT(AN2189,1)="3","Needs Attention",
IF(LEFT(AN2189,1)="2","About to Sleep",
IF(LEFT(AN2189,1)="1","Lost",
IF(LEFT(AN2189,1)&lt;="2","At Risk","Others")))))))))</f>
        <v>About to Sleep</v>
      </c>
    </row>
    <row r="2190" spans="1:41" x14ac:dyDescent="0.3">
      <c r="A2190">
        <v>2802</v>
      </c>
      <c r="B2190">
        <v>1992</v>
      </c>
      <c r="C2190" t="s">
        <v>38</v>
      </c>
      <c r="D2190" t="s">
        <v>33</v>
      </c>
      <c r="E2190">
        <v>87000</v>
      </c>
      <c r="F2190">
        <v>0</v>
      </c>
      <c r="G2190">
        <v>0</v>
      </c>
      <c r="H2190" s="1">
        <v>41258</v>
      </c>
      <c r="I2190">
        <v>61</v>
      </c>
      <c r="J2190">
        <v>196</v>
      </c>
      <c r="K2190">
        <v>25</v>
      </c>
      <c r="L2190">
        <v>607</v>
      </c>
      <c r="M2190">
        <v>67</v>
      </c>
      <c r="N2190">
        <v>17</v>
      </c>
      <c r="O2190">
        <v>49</v>
      </c>
      <c r="P2190">
        <v>1</v>
      </c>
      <c r="Q2190">
        <v>4</v>
      </c>
      <c r="R2190">
        <v>6</v>
      </c>
      <c r="S2190">
        <v>7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 t="s">
        <v>36</v>
      </c>
      <c r="AC2190" s="13">
        <f>SUM(Table13[[#This Row],[MntWines]:[MntGoldProds]])</f>
        <v>961</v>
      </c>
      <c r="AD2190" s="13">
        <f>AVERAGE(Table13[[#This Row],[MntWines]:[MntGoldProds]])</f>
        <v>160.16666666666666</v>
      </c>
      <c r="AG2190">
        <f>SUM(Table13[[#This Row],[NumDealsPurchases]:[NumStorePurchases]])</f>
        <v>18</v>
      </c>
      <c r="AH2190" s="14">
        <f>44232-Table13[[#This Row],[Dt_Customer]]</f>
        <v>2974</v>
      </c>
      <c r="AJ2190" s="13">
        <f>Table13[[#This Row],[NumDealsPurchases]]/Table13[[#This Row],[Total Number of Purchases]]*100</f>
        <v>5.5555555555555554</v>
      </c>
      <c r="AK2190">
        <f>6-ROUNDUP(_xlfn.PERCENTRANK.INC(Table13[Recency],Table13[[#This Row],[Recency]])*5, 0)</f>
        <v>2</v>
      </c>
      <c r="AL2190" s="15">
        <f>ROUNDUP(_xlfn.PERCENTRANK.INC(Table13[Total Number of Purchases],Table13[[#This Row],[Total Number of Purchases]])*5,0)</f>
        <v>4</v>
      </c>
      <c r="AM2190" s="15">
        <f>ROUNDUP(_xlfn.PERCENTRANK.INC(Table13[Total Spend],Table13[[#This Row],[Total Spend]])*5,0)</f>
        <v>4</v>
      </c>
      <c r="AN2190" s="15" t="str">
        <f>Table13[[#This Row],[Recency Score]]&amp;Table13[[#This Row],[Frequency Score]]&amp;Table13[[#This Row],[Monetary Score]]</f>
        <v>244</v>
      </c>
      <c r="AO2190" s="15" t="str">
        <f>IF(AN2190="555","Champions",
IF(AND(LEFT(AN2190,1)="5", MID(AN2190,2,1)&gt;="3"),"Loyal Customers",
IF(MID(AN2190,2,1)="5","Frequent Buyers",
IF(RIGHT(AN2190,1)="5","Big Spenders",
IF(LEFT(AN2190,1)="4","Potential Loyalists",
IF(LEFT(AN2190,1)="3","Needs Attention",
IF(LEFT(AN2190,1)="2","About to Sleep",
IF(LEFT(AN2190,1)="1","Lost",
IF(LEFT(AN2190,1)&lt;="2","At Risk","Others")))))))))</f>
        <v>About to Sleep</v>
      </c>
    </row>
    <row r="2191" spans="1:41" x14ac:dyDescent="0.3">
      <c r="A2191">
        <v>7998</v>
      </c>
      <c r="B2191">
        <v>1958</v>
      </c>
      <c r="C2191" t="s">
        <v>28</v>
      </c>
      <c r="D2191" t="s">
        <v>35</v>
      </c>
      <c r="E2191">
        <v>28087</v>
      </c>
      <c r="F2191">
        <v>1</v>
      </c>
      <c r="G2191">
        <v>1</v>
      </c>
      <c r="H2191" s="1">
        <v>41254</v>
      </c>
      <c r="I2191">
        <v>77</v>
      </c>
      <c r="J2191">
        <v>53</v>
      </c>
      <c r="K2191">
        <v>8</v>
      </c>
      <c r="L2191">
        <v>17</v>
      </c>
      <c r="M2191">
        <v>13</v>
      </c>
      <c r="N2191">
        <v>0</v>
      </c>
      <c r="O2191">
        <v>21</v>
      </c>
      <c r="P2191">
        <v>3</v>
      </c>
      <c r="Q2191">
        <v>2</v>
      </c>
      <c r="R2191">
        <v>2</v>
      </c>
      <c r="S2191">
        <v>2</v>
      </c>
      <c r="T2191">
        <v>7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 t="s">
        <v>40</v>
      </c>
      <c r="AC2191" s="13">
        <f>SUM(Table13[[#This Row],[MntWines]:[MntGoldProds]])</f>
        <v>112</v>
      </c>
      <c r="AD2191" s="13">
        <f>AVERAGE(Table13[[#This Row],[MntWines]:[MntGoldProds]])</f>
        <v>18.666666666666668</v>
      </c>
      <c r="AG2191">
        <f>SUM(Table13[[#This Row],[NumDealsPurchases]:[NumStorePurchases]])</f>
        <v>9</v>
      </c>
      <c r="AH2191" s="14">
        <f>44232-Table13[[#This Row],[Dt_Customer]]</f>
        <v>2978</v>
      </c>
      <c r="AJ2191" s="13">
        <f>Table13[[#This Row],[NumDealsPurchases]]/Table13[[#This Row],[Total Number of Purchases]]*100</f>
        <v>33.333333333333329</v>
      </c>
      <c r="AK2191">
        <f>6-ROUNDUP(_xlfn.PERCENTRANK.INC(Table13[Recency],Table13[[#This Row],[Recency]])*5, 0)</f>
        <v>2</v>
      </c>
      <c r="AL2191" s="15">
        <f>ROUNDUP(_xlfn.PERCENTRANK.INC(Table13[Total Number of Purchases],Table13[[#This Row],[Total Number of Purchases]])*5,0)</f>
        <v>2</v>
      </c>
      <c r="AM2191" s="15">
        <f>ROUNDUP(_xlfn.PERCENTRANK.INC(Table13[Total Spend],Table13[[#This Row],[Total Spend]])*5,0)</f>
        <v>2</v>
      </c>
      <c r="AN2191" s="15" t="str">
        <f>Table13[[#This Row],[Recency Score]]&amp;Table13[[#This Row],[Frequency Score]]&amp;Table13[[#This Row],[Monetary Score]]</f>
        <v>222</v>
      </c>
      <c r="AO2191" s="15" t="str">
        <f>IF(AN2191="555","Champions",
IF(AND(LEFT(AN2191,1)="5", MID(AN2191,2,1)&gt;="3"),"Loyal Customers",
IF(MID(AN2191,2,1)="5","Frequent Buyers",
IF(RIGHT(AN2191,1)="5","Big Spenders",
IF(LEFT(AN2191,1)="4","Potential Loyalists",
IF(LEFT(AN2191,1)="3","Needs Attention",
IF(LEFT(AN2191,1)="2","About to Sleep",
IF(LEFT(AN2191,1)="1","Lost",
IF(LEFT(AN2191,1)&lt;="2","At Risk","Others")))))))))</f>
        <v>About to Sleep</v>
      </c>
    </row>
    <row r="2192" spans="1:41" x14ac:dyDescent="0.3">
      <c r="A2192">
        <v>895</v>
      </c>
      <c r="B2192">
        <v>1948</v>
      </c>
      <c r="C2192" t="s">
        <v>37</v>
      </c>
      <c r="D2192" t="s">
        <v>33</v>
      </c>
      <c r="E2192">
        <v>61467</v>
      </c>
      <c r="F2192">
        <v>0</v>
      </c>
      <c r="G2192">
        <v>2</v>
      </c>
      <c r="H2192" s="1">
        <v>41252</v>
      </c>
      <c r="I2192">
        <v>69</v>
      </c>
      <c r="J2192">
        <v>410</v>
      </c>
      <c r="K2192">
        <v>16</v>
      </c>
      <c r="L2192">
        <v>114</v>
      </c>
      <c r="M2192">
        <v>0</v>
      </c>
      <c r="N2192">
        <v>5</v>
      </c>
      <c r="O2192">
        <v>49</v>
      </c>
      <c r="P2192">
        <v>3</v>
      </c>
      <c r="Q2192">
        <v>5</v>
      </c>
      <c r="R2192">
        <v>2</v>
      </c>
      <c r="S2192">
        <v>10</v>
      </c>
      <c r="T2192">
        <v>5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 t="s">
        <v>30</v>
      </c>
      <c r="AC2192" s="13">
        <f>SUM(Table13[[#This Row],[MntWines]:[MntGoldProds]])</f>
        <v>594</v>
      </c>
      <c r="AD2192" s="13">
        <f>AVERAGE(Table13[[#This Row],[MntWines]:[MntGoldProds]])</f>
        <v>99</v>
      </c>
      <c r="AG2192">
        <f>SUM(Table13[[#This Row],[NumDealsPurchases]:[NumStorePurchases]])</f>
        <v>20</v>
      </c>
      <c r="AH2192" s="14">
        <f>44232-Table13[[#This Row],[Dt_Customer]]</f>
        <v>2980</v>
      </c>
      <c r="AJ2192" s="13">
        <f>Table13[[#This Row],[NumDealsPurchases]]/Table13[[#This Row],[Total Number of Purchases]]*100</f>
        <v>15</v>
      </c>
      <c r="AK2192">
        <f>6-ROUNDUP(_xlfn.PERCENTRANK.INC(Table13[Recency],Table13[[#This Row],[Recency]])*5, 0)</f>
        <v>2</v>
      </c>
      <c r="AL2192" s="15">
        <f>ROUNDUP(_xlfn.PERCENTRANK.INC(Table13[Total Number of Purchases],Table13[[#This Row],[Total Number of Purchases]])*5,0)</f>
        <v>4</v>
      </c>
      <c r="AM2192" s="15">
        <f>ROUNDUP(_xlfn.PERCENTRANK.INC(Table13[Total Spend],Table13[[#This Row],[Total Spend]])*5,0)</f>
        <v>3</v>
      </c>
      <c r="AN2192" s="15" t="str">
        <f>Table13[[#This Row],[Recency Score]]&amp;Table13[[#This Row],[Frequency Score]]&amp;Table13[[#This Row],[Monetary Score]]</f>
        <v>243</v>
      </c>
      <c r="AO2192" s="15" t="str">
        <f>IF(AN2192="555","Champions",
IF(AND(LEFT(AN2192,1)="5", MID(AN2192,2,1)&gt;="3"),"Loyal Customers",
IF(MID(AN2192,2,1)="5","Frequent Buyers",
IF(RIGHT(AN2192,1)="5","Big Spenders",
IF(LEFT(AN2192,1)="4","Potential Loyalists",
IF(LEFT(AN2192,1)="3","Needs Attention",
IF(LEFT(AN2192,1)="2","About to Sleep",
IF(LEFT(AN2192,1)="1","Lost",
IF(LEFT(AN2192,1)&lt;="2","At Risk","Others")))))))))</f>
        <v>About to Sleep</v>
      </c>
    </row>
    <row r="2193" spans="1:41" x14ac:dyDescent="0.3">
      <c r="A2193">
        <v>4303</v>
      </c>
      <c r="B2193">
        <v>1957</v>
      </c>
      <c r="C2193" t="s">
        <v>37</v>
      </c>
      <c r="D2193" t="s">
        <v>35</v>
      </c>
      <c r="E2193">
        <v>6835</v>
      </c>
      <c r="F2193">
        <v>0</v>
      </c>
      <c r="G2193">
        <v>1</v>
      </c>
      <c r="H2193" s="1">
        <v>41251</v>
      </c>
      <c r="I2193">
        <v>76</v>
      </c>
      <c r="J2193">
        <v>107</v>
      </c>
      <c r="K2193">
        <v>2</v>
      </c>
      <c r="L2193">
        <v>12</v>
      </c>
      <c r="M2193">
        <v>2</v>
      </c>
      <c r="N2193">
        <v>2</v>
      </c>
      <c r="O2193">
        <v>12</v>
      </c>
      <c r="P2193">
        <v>0</v>
      </c>
      <c r="Q2193">
        <v>0</v>
      </c>
      <c r="R2193">
        <v>0</v>
      </c>
      <c r="S2193">
        <v>1</v>
      </c>
      <c r="T2193">
        <v>20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 t="s">
        <v>32</v>
      </c>
      <c r="AC2193" s="13">
        <f>SUM(Table13[[#This Row],[MntWines]:[MntGoldProds]])</f>
        <v>137</v>
      </c>
      <c r="AD2193" s="13">
        <f>AVERAGE(Table13[[#This Row],[MntWines]:[MntGoldProds]])</f>
        <v>22.833333333333332</v>
      </c>
      <c r="AG2193">
        <f>SUM(Table13[[#This Row],[NumDealsPurchases]:[NumStorePurchases]])</f>
        <v>1</v>
      </c>
      <c r="AH2193" s="14">
        <f>44232-Table13[[#This Row],[Dt_Customer]]</f>
        <v>2981</v>
      </c>
      <c r="AJ2193" s="13">
        <f>Table13[[#This Row],[NumDealsPurchases]]/Table13[[#This Row],[Total Number of Purchases]]*100</f>
        <v>0</v>
      </c>
      <c r="AK2193">
        <f>6-ROUNDUP(_xlfn.PERCENTRANK.INC(Table13[Recency],Table13[[#This Row],[Recency]])*5, 0)</f>
        <v>2</v>
      </c>
      <c r="AL2193" s="15">
        <f>ROUNDUP(_xlfn.PERCENTRANK.INC(Table13[Total Number of Purchases],Table13[[#This Row],[Total Number of Purchases]])*5,0)</f>
        <v>1</v>
      </c>
      <c r="AM2193" s="15">
        <f>ROUNDUP(_xlfn.PERCENTRANK.INC(Table13[Total Spend],Table13[[#This Row],[Total Spend]])*5,0)</f>
        <v>2</v>
      </c>
      <c r="AN2193" s="15" t="str">
        <f>Table13[[#This Row],[Recency Score]]&amp;Table13[[#This Row],[Frequency Score]]&amp;Table13[[#This Row],[Monetary Score]]</f>
        <v>212</v>
      </c>
      <c r="AO2193" s="15" t="str">
        <f>IF(AN2193="555","Champions",
IF(AND(LEFT(AN2193,1)="5", MID(AN2193,2,1)&gt;="3"),"Loyal Customers",
IF(MID(AN2193,2,1)="5","Frequent Buyers",
IF(RIGHT(AN2193,1)="5","Big Spenders",
IF(LEFT(AN2193,1)="4","Potential Loyalists",
IF(LEFT(AN2193,1)="3","Needs Attention",
IF(LEFT(AN2193,1)="2","About to Sleep",
IF(LEFT(AN2193,1)="1","Lost",
IF(LEFT(AN2193,1)&lt;="2","At Risk","Others")))))))))</f>
        <v>About to Sleep</v>
      </c>
    </row>
    <row r="2194" spans="1:41" x14ac:dyDescent="0.3">
      <c r="A2194">
        <v>9120</v>
      </c>
      <c r="B2194">
        <v>1962</v>
      </c>
      <c r="C2194" t="s">
        <v>28</v>
      </c>
      <c r="D2194" t="s">
        <v>31</v>
      </c>
      <c r="E2194">
        <v>66565</v>
      </c>
      <c r="F2194">
        <v>0</v>
      </c>
      <c r="G2194">
        <v>1</v>
      </c>
      <c r="H2194" s="1">
        <v>41248</v>
      </c>
      <c r="I2194">
        <v>80</v>
      </c>
      <c r="J2194">
        <v>747</v>
      </c>
      <c r="K2194">
        <v>10</v>
      </c>
      <c r="L2194">
        <v>161</v>
      </c>
      <c r="M2194">
        <v>65</v>
      </c>
      <c r="N2194">
        <v>40</v>
      </c>
      <c r="O2194">
        <v>42</v>
      </c>
      <c r="P2194">
        <v>4</v>
      </c>
      <c r="Q2194">
        <v>4</v>
      </c>
      <c r="R2194">
        <v>2</v>
      </c>
      <c r="S2194">
        <v>9</v>
      </c>
      <c r="T2194">
        <v>8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 t="s">
        <v>30</v>
      </c>
      <c r="AC2194" s="13">
        <f>SUM(Table13[[#This Row],[MntWines]:[MntGoldProds]])</f>
        <v>1065</v>
      </c>
      <c r="AD2194" s="13">
        <f>AVERAGE(Table13[[#This Row],[MntWines]:[MntGoldProds]])</f>
        <v>177.5</v>
      </c>
      <c r="AG2194">
        <f>SUM(Table13[[#This Row],[NumDealsPurchases]:[NumStorePurchases]])</f>
        <v>19</v>
      </c>
      <c r="AH2194" s="14">
        <f>44232-Table13[[#This Row],[Dt_Customer]]</f>
        <v>2984</v>
      </c>
      <c r="AJ2194" s="13">
        <f>Table13[[#This Row],[NumDealsPurchases]]/Table13[[#This Row],[Total Number of Purchases]]*100</f>
        <v>21.052631578947366</v>
      </c>
      <c r="AK2194">
        <f>6-ROUNDUP(_xlfn.PERCENTRANK.INC(Table13[Recency],Table13[[#This Row],[Recency]])*5, 0)</f>
        <v>2</v>
      </c>
      <c r="AL2194" s="15">
        <f>ROUNDUP(_xlfn.PERCENTRANK.INC(Table13[Total Number of Purchases],Table13[[#This Row],[Total Number of Purchases]])*5,0)</f>
        <v>4</v>
      </c>
      <c r="AM2194" s="15">
        <f>ROUNDUP(_xlfn.PERCENTRANK.INC(Table13[Total Spend],Table13[[#This Row],[Total Spend]])*5,0)</f>
        <v>4</v>
      </c>
      <c r="AN2194" s="15" t="str">
        <f>Table13[[#This Row],[Recency Score]]&amp;Table13[[#This Row],[Frequency Score]]&amp;Table13[[#This Row],[Monetary Score]]</f>
        <v>244</v>
      </c>
      <c r="AO2194" s="15" t="str">
        <f>IF(AN2194="555","Champions",
IF(AND(LEFT(AN2194,1)="5", MID(AN2194,2,1)&gt;="3"),"Loyal Customers",
IF(MID(AN2194,2,1)="5","Frequent Buyers",
IF(RIGHT(AN2194,1)="5","Big Spenders",
IF(LEFT(AN2194,1)="4","Potential Loyalists",
IF(LEFT(AN2194,1)="3","Needs Attention",
IF(LEFT(AN2194,1)="2","About to Sleep",
IF(LEFT(AN2194,1)="1","Lost",
IF(LEFT(AN2194,1)&lt;="2","At Risk","Others")))))))))</f>
        <v>About to Sleep</v>
      </c>
    </row>
    <row r="2195" spans="1:41" x14ac:dyDescent="0.3">
      <c r="A2195">
        <v>2258</v>
      </c>
      <c r="B2195">
        <v>1986</v>
      </c>
      <c r="C2195" t="s">
        <v>28</v>
      </c>
      <c r="D2195" t="s">
        <v>33</v>
      </c>
      <c r="E2195">
        <v>32880</v>
      </c>
      <c r="F2195">
        <v>1</v>
      </c>
      <c r="G2195">
        <v>0</v>
      </c>
      <c r="H2195" s="1">
        <v>41247</v>
      </c>
      <c r="I2195">
        <v>76</v>
      </c>
      <c r="J2195">
        <v>8</v>
      </c>
      <c r="K2195">
        <v>4</v>
      </c>
      <c r="L2195">
        <v>15</v>
      </c>
      <c r="M2195">
        <v>7</v>
      </c>
      <c r="N2195">
        <v>6</v>
      </c>
      <c r="O2195">
        <v>2</v>
      </c>
      <c r="P2195">
        <v>1</v>
      </c>
      <c r="Q2195">
        <v>1</v>
      </c>
      <c r="R2195">
        <v>0</v>
      </c>
      <c r="S2195">
        <v>3</v>
      </c>
      <c r="T2195">
        <v>8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 t="s">
        <v>30</v>
      </c>
      <c r="AC2195" s="13">
        <f>SUM(Table13[[#This Row],[MntWines]:[MntGoldProds]])</f>
        <v>42</v>
      </c>
      <c r="AD2195" s="13">
        <f>AVERAGE(Table13[[#This Row],[MntWines]:[MntGoldProds]])</f>
        <v>7</v>
      </c>
      <c r="AG2195">
        <f>SUM(Table13[[#This Row],[NumDealsPurchases]:[NumStorePurchases]])</f>
        <v>5</v>
      </c>
      <c r="AH2195" s="14">
        <f>44232-Table13[[#This Row],[Dt_Customer]]</f>
        <v>2985</v>
      </c>
      <c r="AJ2195" s="13">
        <f>Table13[[#This Row],[NumDealsPurchases]]/Table13[[#This Row],[Total Number of Purchases]]*100</f>
        <v>20</v>
      </c>
      <c r="AK2195">
        <f>6-ROUNDUP(_xlfn.PERCENTRANK.INC(Table13[Recency],Table13[[#This Row],[Recency]])*5, 0)</f>
        <v>2</v>
      </c>
      <c r="AL2195" s="15">
        <f>ROUNDUP(_xlfn.PERCENTRANK.INC(Table13[Total Number of Purchases],Table13[[#This Row],[Total Number of Purchases]])*5,0)</f>
        <v>1</v>
      </c>
      <c r="AM2195" s="15">
        <f>ROUNDUP(_xlfn.PERCENTRANK.INC(Table13[Total Spend],Table13[[#This Row],[Total Spend]])*5,0)</f>
        <v>1</v>
      </c>
      <c r="AN2195" s="15" t="str">
        <f>Table13[[#This Row],[Recency Score]]&amp;Table13[[#This Row],[Frequency Score]]&amp;Table13[[#This Row],[Monetary Score]]</f>
        <v>211</v>
      </c>
      <c r="AO2195" s="15" t="str">
        <f>IF(AN2195="555","Champions",
IF(AND(LEFT(AN2195,1)="5", MID(AN2195,2,1)&gt;="3"),"Loyal Customers",
IF(MID(AN2195,2,1)="5","Frequent Buyers",
IF(RIGHT(AN2195,1)="5","Big Spenders",
IF(LEFT(AN2195,1)="4","Potential Loyalists",
IF(LEFT(AN2195,1)="3","Needs Attention",
IF(LEFT(AN2195,1)="2","About to Sleep",
IF(LEFT(AN2195,1)="1","Lost",
IF(LEFT(AN2195,1)&lt;="2","At Risk","Others")))))))))</f>
        <v>About to Sleep</v>
      </c>
    </row>
    <row r="2196" spans="1:41" x14ac:dyDescent="0.3">
      <c r="A2196">
        <v>4136</v>
      </c>
      <c r="B2196">
        <v>1992</v>
      </c>
      <c r="C2196" t="s">
        <v>44</v>
      </c>
      <c r="D2196" t="s">
        <v>31</v>
      </c>
      <c r="E2196">
        <v>7500</v>
      </c>
      <c r="F2196">
        <v>1</v>
      </c>
      <c r="G2196">
        <v>0</v>
      </c>
      <c r="H2196" s="1">
        <v>41246</v>
      </c>
      <c r="I2196">
        <v>63</v>
      </c>
      <c r="J2196">
        <v>10</v>
      </c>
      <c r="K2196">
        <v>17</v>
      </c>
      <c r="L2196">
        <v>18</v>
      </c>
      <c r="M2196">
        <v>8</v>
      </c>
      <c r="N2196">
        <v>26</v>
      </c>
      <c r="O2196">
        <v>40</v>
      </c>
      <c r="P2196">
        <v>4</v>
      </c>
      <c r="Q2196">
        <v>3</v>
      </c>
      <c r="R2196">
        <v>2</v>
      </c>
      <c r="S2196">
        <v>2</v>
      </c>
      <c r="T2196">
        <v>9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 t="s">
        <v>30</v>
      </c>
      <c r="AC2196" s="13">
        <f>SUM(Table13[[#This Row],[MntWines]:[MntGoldProds]])</f>
        <v>119</v>
      </c>
      <c r="AD2196" s="13">
        <f>AVERAGE(Table13[[#This Row],[MntWines]:[MntGoldProds]])</f>
        <v>19.833333333333332</v>
      </c>
      <c r="AG2196">
        <f>SUM(Table13[[#This Row],[NumDealsPurchases]:[NumStorePurchases]])</f>
        <v>11</v>
      </c>
      <c r="AH2196" s="14">
        <f>44232-Table13[[#This Row],[Dt_Customer]]</f>
        <v>2986</v>
      </c>
      <c r="AJ2196" s="13">
        <f>Table13[[#This Row],[NumDealsPurchases]]/Table13[[#This Row],[Total Number of Purchases]]*100</f>
        <v>36.363636363636367</v>
      </c>
      <c r="AK2196">
        <f>6-ROUNDUP(_xlfn.PERCENTRANK.INC(Table13[Recency],Table13[[#This Row],[Recency]])*5, 0)</f>
        <v>2</v>
      </c>
      <c r="AL2196" s="15">
        <f>ROUNDUP(_xlfn.PERCENTRANK.INC(Table13[Total Number of Purchases],Table13[[#This Row],[Total Number of Purchases]])*5,0)</f>
        <v>2</v>
      </c>
      <c r="AM2196" s="15">
        <f>ROUNDUP(_xlfn.PERCENTRANK.INC(Table13[Total Spend],Table13[[#This Row],[Total Spend]])*5,0)</f>
        <v>2</v>
      </c>
      <c r="AN2196" s="15" t="str">
        <f>Table13[[#This Row],[Recency Score]]&amp;Table13[[#This Row],[Frequency Score]]&amp;Table13[[#This Row],[Monetary Score]]</f>
        <v>222</v>
      </c>
      <c r="AO2196" s="15" t="str">
        <f>IF(AN2196="555","Champions",
IF(AND(LEFT(AN2196,1)="5", MID(AN2196,2,1)&gt;="3"),"Loyal Customers",
IF(MID(AN2196,2,1)="5","Frequent Buyers",
IF(RIGHT(AN2196,1)="5","Big Spenders",
IF(LEFT(AN2196,1)="4","Potential Loyalists",
IF(LEFT(AN2196,1)="3","Needs Attention",
IF(LEFT(AN2196,1)="2","About to Sleep",
IF(LEFT(AN2196,1)="1","Lost",
IF(LEFT(AN2196,1)&lt;="2","At Risk","Others")))))))))</f>
        <v>About to Sleep</v>
      </c>
    </row>
    <row r="2197" spans="1:41" x14ac:dyDescent="0.3">
      <c r="A2197">
        <v>2928</v>
      </c>
      <c r="B2197">
        <v>1975</v>
      </c>
      <c r="C2197" t="s">
        <v>37</v>
      </c>
      <c r="D2197" t="s">
        <v>31</v>
      </c>
      <c r="E2197">
        <v>52614</v>
      </c>
      <c r="F2197">
        <v>0</v>
      </c>
      <c r="G2197">
        <v>1</v>
      </c>
      <c r="H2197" s="1">
        <v>41244</v>
      </c>
      <c r="I2197">
        <v>63</v>
      </c>
      <c r="J2197">
        <v>789</v>
      </c>
      <c r="K2197">
        <v>0</v>
      </c>
      <c r="L2197">
        <v>142</v>
      </c>
      <c r="M2197">
        <v>12</v>
      </c>
      <c r="N2197">
        <v>9</v>
      </c>
      <c r="O2197">
        <v>38</v>
      </c>
      <c r="P2197">
        <v>2</v>
      </c>
      <c r="Q2197">
        <v>2</v>
      </c>
      <c r="R2197">
        <v>4</v>
      </c>
      <c r="S2197">
        <v>8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 t="s">
        <v>30</v>
      </c>
      <c r="AC2197" s="13">
        <f>SUM(Table13[[#This Row],[MntWines]:[MntGoldProds]])</f>
        <v>990</v>
      </c>
      <c r="AD2197" s="13">
        <f>AVERAGE(Table13[[#This Row],[MntWines]:[MntGoldProds]])</f>
        <v>165</v>
      </c>
      <c r="AG2197">
        <f>SUM(Table13[[#This Row],[NumDealsPurchases]:[NumStorePurchases]])</f>
        <v>16</v>
      </c>
      <c r="AH2197" s="14">
        <f>44232-Table13[[#This Row],[Dt_Customer]]</f>
        <v>2988</v>
      </c>
      <c r="AJ2197" s="13">
        <f>Table13[[#This Row],[NumDealsPurchases]]/Table13[[#This Row],[Total Number of Purchases]]*100</f>
        <v>12.5</v>
      </c>
      <c r="AK2197">
        <f>6-ROUNDUP(_xlfn.PERCENTRANK.INC(Table13[Recency],Table13[[#This Row],[Recency]])*5, 0)</f>
        <v>2</v>
      </c>
      <c r="AL2197" s="15">
        <f>ROUNDUP(_xlfn.PERCENTRANK.INC(Table13[Total Number of Purchases],Table13[[#This Row],[Total Number of Purchases]])*5,0)</f>
        <v>3</v>
      </c>
      <c r="AM2197" s="15">
        <f>ROUNDUP(_xlfn.PERCENTRANK.INC(Table13[Total Spend],Table13[[#This Row],[Total Spend]])*5,0)</f>
        <v>4</v>
      </c>
      <c r="AN2197" s="15" t="str">
        <f>Table13[[#This Row],[Recency Score]]&amp;Table13[[#This Row],[Frequency Score]]&amp;Table13[[#This Row],[Monetary Score]]</f>
        <v>234</v>
      </c>
      <c r="AO2197" s="15" t="str">
        <f>IF(AN2197="555","Champions",
IF(AND(LEFT(AN2197,1)="5", MID(AN2197,2,1)&gt;="3"),"Loyal Customers",
IF(MID(AN2197,2,1)="5","Frequent Buyers",
IF(RIGHT(AN2197,1)="5","Big Spenders",
IF(LEFT(AN2197,1)="4","Potential Loyalists",
IF(LEFT(AN2197,1)="3","Needs Attention",
IF(LEFT(AN2197,1)="2","About to Sleep",
IF(LEFT(AN2197,1)="1","Lost",
IF(LEFT(AN2197,1)&lt;="2","At Risk","Others")))))))))</f>
        <v>About to Sleep</v>
      </c>
    </row>
    <row r="2198" spans="1:41" x14ac:dyDescent="0.3">
      <c r="A2198">
        <v>2920</v>
      </c>
      <c r="B2198">
        <v>1975</v>
      </c>
      <c r="C2198" t="s">
        <v>37</v>
      </c>
      <c r="D2198" t="s">
        <v>31</v>
      </c>
      <c r="E2198">
        <v>52614</v>
      </c>
      <c r="F2198">
        <v>0</v>
      </c>
      <c r="G2198">
        <v>1</v>
      </c>
      <c r="H2198" s="1">
        <v>41244</v>
      </c>
      <c r="I2198">
        <v>63</v>
      </c>
      <c r="J2198">
        <v>789</v>
      </c>
      <c r="K2198">
        <v>0</v>
      </c>
      <c r="L2198">
        <v>142</v>
      </c>
      <c r="M2198">
        <v>12</v>
      </c>
      <c r="N2198">
        <v>9</v>
      </c>
      <c r="O2198">
        <v>38</v>
      </c>
      <c r="P2198">
        <v>2</v>
      </c>
      <c r="Q2198">
        <v>2</v>
      </c>
      <c r="R2198">
        <v>4</v>
      </c>
      <c r="S2198">
        <v>8</v>
      </c>
      <c r="T2198">
        <v>8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 t="s">
        <v>46</v>
      </c>
      <c r="AC2198" s="13">
        <f>SUM(Table13[[#This Row],[MntWines]:[MntGoldProds]])</f>
        <v>990</v>
      </c>
      <c r="AD2198" s="13">
        <f>AVERAGE(Table13[[#This Row],[MntWines]:[MntGoldProds]])</f>
        <v>165</v>
      </c>
      <c r="AG2198">
        <f>SUM(Table13[[#This Row],[NumDealsPurchases]:[NumStorePurchases]])</f>
        <v>16</v>
      </c>
      <c r="AH2198" s="14">
        <f>44232-Table13[[#This Row],[Dt_Customer]]</f>
        <v>2988</v>
      </c>
      <c r="AJ2198" s="13">
        <f>Table13[[#This Row],[NumDealsPurchases]]/Table13[[#This Row],[Total Number of Purchases]]*100</f>
        <v>12.5</v>
      </c>
      <c r="AK2198">
        <f>6-ROUNDUP(_xlfn.PERCENTRANK.INC(Table13[Recency],Table13[[#This Row],[Recency]])*5, 0)</f>
        <v>2</v>
      </c>
      <c r="AL2198" s="15">
        <f>ROUNDUP(_xlfn.PERCENTRANK.INC(Table13[Total Number of Purchases],Table13[[#This Row],[Total Number of Purchases]])*5,0)</f>
        <v>3</v>
      </c>
      <c r="AM2198" s="15">
        <f>ROUNDUP(_xlfn.PERCENTRANK.INC(Table13[Total Spend],Table13[[#This Row],[Total Spend]])*5,0)</f>
        <v>4</v>
      </c>
      <c r="AN2198" s="15" t="str">
        <f>Table13[[#This Row],[Recency Score]]&amp;Table13[[#This Row],[Frequency Score]]&amp;Table13[[#This Row],[Monetary Score]]</f>
        <v>234</v>
      </c>
      <c r="AO2198" s="15" t="str">
        <f>IF(AN2198="555","Champions",
IF(AND(LEFT(AN2198,1)="5", MID(AN2198,2,1)&gt;="3"),"Loyal Customers",
IF(MID(AN2198,2,1)="5","Frequent Buyers",
IF(RIGHT(AN2198,1)="5","Big Spenders",
IF(LEFT(AN2198,1)="4","Potential Loyalists",
IF(LEFT(AN2198,1)="3","Needs Attention",
IF(LEFT(AN2198,1)="2","About to Sleep",
IF(LEFT(AN2198,1)="1","Lost",
IF(LEFT(AN2198,1)&lt;="2","At Risk","Others")))))))))</f>
        <v>About to Sleep</v>
      </c>
    </row>
    <row r="2199" spans="1:41" x14ac:dyDescent="0.3">
      <c r="A2199">
        <v>368</v>
      </c>
      <c r="B2199">
        <v>1974</v>
      </c>
      <c r="C2199" t="s">
        <v>28</v>
      </c>
      <c r="D2199" t="s">
        <v>33</v>
      </c>
      <c r="E2199">
        <v>40049</v>
      </c>
      <c r="F2199">
        <v>0</v>
      </c>
      <c r="G2199">
        <v>1</v>
      </c>
      <c r="H2199" s="1">
        <v>41242</v>
      </c>
      <c r="I2199">
        <v>61</v>
      </c>
      <c r="J2199">
        <v>91</v>
      </c>
      <c r="K2199">
        <v>65</v>
      </c>
      <c r="L2199">
        <v>52</v>
      </c>
      <c r="M2199">
        <v>10</v>
      </c>
      <c r="N2199">
        <v>44</v>
      </c>
      <c r="O2199">
        <v>28</v>
      </c>
      <c r="P2199">
        <v>3</v>
      </c>
      <c r="Q2199">
        <v>3</v>
      </c>
      <c r="R2199">
        <v>2</v>
      </c>
      <c r="S2199">
        <v>6</v>
      </c>
      <c r="T2199">
        <v>5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 t="s">
        <v>40</v>
      </c>
      <c r="AC2199" s="13">
        <f>SUM(Table13[[#This Row],[MntWines]:[MntGoldProds]])</f>
        <v>290</v>
      </c>
      <c r="AD2199" s="13">
        <f>AVERAGE(Table13[[#This Row],[MntWines]:[MntGoldProds]])</f>
        <v>48.333333333333336</v>
      </c>
      <c r="AG2199">
        <f>SUM(Table13[[#This Row],[NumDealsPurchases]:[NumStorePurchases]])</f>
        <v>14</v>
      </c>
      <c r="AH2199" s="14">
        <f>44232-Table13[[#This Row],[Dt_Customer]]</f>
        <v>2990</v>
      </c>
      <c r="AJ2199" s="13">
        <f>Table13[[#This Row],[NumDealsPurchases]]/Table13[[#This Row],[Total Number of Purchases]]*100</f>
        <v>21.428571428571427</v>
      </c>
      <c r="AK2199">
        <f>6-ROUNDUP(_xlfn.PERCENTRANK.INC(Table13[Recency],Table13[[#This Row],[Recency]])*5, 0)</f>
        <v>2</v>
      </c>
      <c r="AL2199" s="15">
        <f>ROUNDUP(_xlfn.PERCENTRANK.INC(Table13[Total Number of Purchases],Table13[[#This Row],[Total Number of Purchases]])*5,0)</f>
        <v>3</v>
      </c>
      <c r="AM2199" s="15">
        <f>ROUNDUP(_xlfn.PERCENTRANK.INC(Table13[Total Spend],Table13[[#This Row],[Total Spend]])*5,0)</f>
        <v>3</v>
      </c>
      <c r="AN2199" s="15" t="str">
        <f>Table13[[#This Row],[Recency Score]]&amp;Table13[[#This Row],[Frequency Score]]&amp;Table13[[#This Row],[Monetary Score]]</f>
        <v>233</v>
      </c>
      <c r="AO2199" s="15" t="str">
        <f>IF(AN2199="555","Champions",
IF(AND(LEFT(AN2199,1)="5", MID(AN2199,2,1)&gt;="3"),"Loyal Customers",
IF(MID(AN2199,2,1)="5","Frequent Buyers",
IF(RIGHT(AN2199,1)="5","Big Spenders",
IF(LEFT(AN2199,1)="4","Potential Loyalists",
IF(LEFT(AN2199,1)="3","Needs Attention",
IF(LEFT(AN2199,1)="2","About to Sleep",
IF(LEFT(AN2199,1)="1","Lost",
IF(LEFT(AN2199,1)&lt;="2","At Risk","Others")))))))))</f>
        <v>About to Sleep</v>
      </c>
    </row>
    <row r="2200" spans="1:41" x14ac:dyDescent="0.3">
      <c r="A2200">
        <v>7462</v>
      </c>
      <c r="B2200">
        <v>1954</v>
      </c>
      <c r="C2200" t="s">
        <v>28</v>
      </c>
      <c r="D2200" t="s">
        <v>31</v>
      </c>
      <c r="E2200">
        <v>22507</v>
      </c>
      <c r="F2200">
        <v>0</v>
      </c>
      <c r="G2200">
        <v>0</v>
      </c>
      <c r="H2200" s="1">
        <v>41237</v>
      </c>
      <c r="I2200">
        <v>67</v>
      </c>
      <c r="J2200">
        <v>68</v>
      </c>
      <c r="K2200">
        <v>0</v>
      </c>
      <c r="L2200">
        <v>226</v>
      </c>
      <c r="M2200">
        <v>51</v>
      </c>
      <c r="N2200">
        <v>157</v>
      </c>
      <c r="O2200">
        <v>68</v>
      </c>
      <c r="P2200">
        <v>3</v>
      </c>
      <c r="Q2200">
        <v>10</v>
      </c>
      <c r="R2200">
        <v>2</v>
      </c>
      <c r="S2200">
        <v>4</v>
      </c>
      <c r="T2200">
        <v>9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 t="s">
        <v>32</v>
      </c>
      <c r="AC2200" s="13">
        <f>SUM(Table13[[#This Row],[MntWines]:[MntGoldProds]])</f>
        <v>570</v>
      </c>
      <c r="AD2200" s="13">
        <f>AVERAGE(Table13[[#This Row],[MntWines]:[MntGoldProds]])</f>
        <v>95</v>
      </c>
      <c r="AG2200">
        <f>SUM(Table13[[#This Row],[NumDealsPurchases]:[NumStorePurchases]])</f>
        <v>19</v>
      </c>
      <c r="AH2200" s="14">
        <f>44232-Table13[[#This Row],[Dt_Customer]]</f>
        <v>2995</v>
      </c>
      <c r="AJ2200" s="13">
        <f>Table13[[#This Row],[NumDealsPurchases]]/Table13[[#This Row],[Total Number of Purchases]]*100</f>
        <v>15.789473684210526</v>
      </c>
      <c r="AK2200">
        <f>6-ROUNDUP(_xlfn.PERCENTRANK.INC(Table13[Recency],Table13[[#This Row],[Recency]])*5, 0)</f>
        <v>2</v>
      </c>
      <c r="AL2200" s="15">
        <f>ROUNDUP(_xlfn.PERCENTRANK.INC(Table13[Total Number of Purchases],Table13[[#This Row],[Total Number of Purchases]])*5,0)</f>
        <v>4</v>
      </c>
      <c r="AM2200" s="15">
        <f>ROUNDUP(_xlfn.PERCENTRANK.INC(Table13[Total Spend],Table13[[#This Row],[Total Spend]])*5,0)</f>
        <v>3</v>
      </c>
      <c r="AN2200" s="15" t="str">
        <f>Table13[[#This Row],[Recency Score]]&amp;Table13[[#This Row],[Frequency Score]]&amp;Table13[[#This Row],[Monetary Score]]</f>
        <v>243</v>
      </c>
      <c r="AO2200" s="15" t="str">
        <f>IF(AN2200="555","Champions",
IF(AND(LEFT(AN2200,1)="5", MID(AN2200,2,1)&gt;="3"),"Loyal Customers",
IF(MID(AN2200,2,1)="5","Frequent Buyers",
IF(RIGHT(AN2200,1)="5","Big Spenders",
IF(LEFT(AN2200,1)="4","Potential Loyalists",
IF(LEFT(AN2200,1)="3","Needs Attention",
IF(LEFT(AN2200,1)="2","About to Sleep",
IF(LEFT(AN2200,1)="1","Lost",
IF(LEFT(AN2200,1)&lt;="2","At Risk","Others")))))))))</f>
        <v>About to Sleep</v>
      </c>
    </row>
    <row r="2201" spans="1:41" x14ac:dyDescent="0.3">
      <c r="A2201">
        <v>7247</v>
      </c>
      <c r="B2201">
        <v>1960</v>
      </c>
      <c r="C2201" t="s">
        <v>28</v>
      </c>
      <c r="D2201" t="s">
        <v>42</v>
      </c>
      <c r="E2201">
        <v>47916</v>
      </c>
      <c r="F2201">
        <v>0</v>
      </c>
      <c r="G2201">
        <v>1</v>
      </c>
      <c r="H2201" s="1">
        <v>41235</v>
      </c>
      <c r="I2201">
        <v>72</v>
      </c>
      <c r="J2201">
        <v>505</v>
      </c>
      <c r="K2201">
        <v>0</v>
      </c>
      <c r="L2201">
        <v>26</v>
      </c>
      <c r="M2201">
        <v>0</v>
      </c>
      <c r="N2201">
        <v>0</v>
      </c>
      <c r="O2201">
        <v>75</v>
      </c>
      <c r="P2201">
        <v>5</v>
      </c>
      <c r="Q2201">
        <v>7</v>
      </c>
      <c r="R2201">
        <v>4</v>
      </c>
      <c r="S2201">
        <v>6</v>
      </c>
      <c r="T2201">
        <v>6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  <c r="AB2201" t="s">
        <v>39</v>
      </c>
      <c r="AC2201" s="13">
        <f>SUM(Table13[[#This Row],[MntWines]:[MntGoldProds]])</f>
        <v>606</v>
      </c>
      <c r="AD2201" s="13">
        <f>AVERAGE(Table13[[#This Row],[MntWines]:[MntGoldProds]])</f>
        <v>101</v>
      </c>
      <c r="AG2201">
        <f>SUM(Table13[[#This Row],[NumDealsPurchases]:[NumStorePurchases]])</f>
        <v>22</v>
      </c>
      <c r="AH2201" s="14">
        <f>44232-Table13[[#This Row],[Dt_Customer]]</f>
        <v>2997</v>
      </c>
      <c r="AJ2201" s="13">
        <f>Table13[[#This Row],[NumDealsPurchases]]/Table13[[#This Row],[Total Number of Purchases]]*100</f>
        <v>22.727272727272727</v>
      </c>
      <c r="AK2201">
        <f>6-ROUNDUP(_xlfn.PERCENTRANK.INC(Table13[Recency],Table13[[#This Row],[Recency]])*5, 0)</f>
        <v>2</v>
      </c>
      <c r="AL2201" s="15">
        <f>ROUNDUP(_xlfn.PERCENTRANK.INC(Table13[Total Number of Purchases],Table13[[#This Row],[Total Number of Purchases]])*5,0)</f>
        <v>4</v>
      </c>
      <c r="AM2201" s="15">
        <f>ROUNDUP(_xlfn.PERCENTRANK.INC(Table13[Total Spend],Table13[[#This Row],[Total Spend]])*5,0)</f>
        <v>3</v>
      </c>
      <c r="AN2201" s="15" t="str">
        <f>Table13[[#This Row],[Recency Score]]&amp;Table13[[#This Row],[Frequency Score]]&amp;Table13[[#This Row],[Monetary Score]]</f>
        <v>243</v>
      </c>
      <c r="AO2201" s="15" t="str">
        <f>IF(AN2201="555","Champions",
IF(AND(LEFT(AN2201,1)="5", MID(AN2201,2,1)&gt;="3"),"Loyal Customers",
IF(MID(AN2201,2,1)="5","Frequent Buyers",
IF(RIGHT(AN2201,1)="5","Big Spenders",
IF(LEFT(AN2201,1)="4","Potential Loyalists",
IF(LEFT(AN2201,1)="3","Needs Attention",
IF(LEFT(AN2201,1)="2","About to Sleep",
IF(LEFT(AN2201,1)="1","Lost",
IF(LEFT(AN2201,1)&lt;="2","At Risk","Others")))))))))</f>
        <v>About to Sleep</v>
      </c>
    </row>
    <row r="2202" spans="1:41" x14ac:dyDescent="0.3">
      <c r="A2202">
        <v>7301</v>
      </c>
      <c r="B2202">
        <v>1982</v>
      </c>
      <c r="C2202" t="s">
        <v>38</v>
      </c>
      <c r="D2202" t="s">
        <v>31</v>
      </c>
      <c r="E2202">
        <v>23616</v>
      </c>
      <c r="F2202">
        <v>1</v>
      </c>
      <c r="G2202">
        <v>0</v>
      </c>
      <c r="H2202" s="1">
        <v>41230</v>
      </c>
      <c r="I2202">
        <v>76</v>
      </c>
      <c r="J2202">
        <v>4</v>
      </c>
      <c r="K2202">
        <v>22</v>
      </c>
      <c r="L2202">
        <v>11</v>
      </c>
      <c r="M2202">
        <v>3</v>
      </c>
      <c r="N2202">
        <v>7</v>
      </c>
      <c r="O2202">
        <v>32</v>
      </c>
      <c r="P2202">
        <v>2</v>
      </c>
      <c r="Q2202">
        <v>3</v>
      </c>
      <c r="R2202">
        <v>0</v>
      </c>
      <c r="S2202">
        <v>3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0</v>
      </c>
      <c r="AB2202" t="s">
        <v>30</v>
      </c>
      <c r="AC2202" s="13">
        <f>SUM(Table13[[#This Row],[MntWines]:[MntGoldProds]])</f>
        <v>79</v>
      </c>
      <c r="AD2202" s="13">
        <f>AVERAGE(Table13[[#This Row],[MntWines]:[MntGoldProds]])</f>
        <v>13.166666666666666</v>
      </c>
      <c r="AG2202">
        <f>SUM(Table13[[#This Row],[NumDealsPurchases]:[NumStorePurchases]])</f>
        <v>8</v>
      </c>
      <c r="AH2202" s="14">
        <f>44232-Table13[[#This Row],[Dt_Customer]]</f>
        <v>3002</v>
      </c>
      <c r="AJ2202" s="13">
        <f>Table13[[#This Row],[NumDealsPurchases]]/Table13[[#This Row],[Total Number of Purchases]]*100</f>
        <v>25</v>
      </c>
      <c r="AK2202">
        <f>6-ROUNDUP(_xlfn.PERCENTRANK.INC(Table13[Recency],Table13[[#This Row],[Recency]])*5, 0)</f>
        <v>2</v>
      </c>
      <c r="AL2202" s="15">
        <f>ROUNDUP(_xlfn.PERCENTRANK.INC(Table13[Total Number of Purchases],Table13[[#This Row],[Total Number of Purchases]])*5,0)</f>
        <v>2</v>
      </c>
      <c r="AM2202" s="15">
        <f>ROUNDUP(_xlfn.PERCENTRANK.INC(Table13[Total Spend],Table13[[#This Row],[Total Spend]])*5,0)</f>
        <v>2</v>
      </c>
      <c r="AN2202" s="15" t="str">
        <f>Table13[[#This Row],[Recency Score]]&amp;Table13[[#This Row],[Frequency Score]]&amp;Table13[[#This Row],[Monetary Score]]</f>
        <v>222</v>
      </c>
      <c r="AO2202" s="15" t="str">
        <f>IF(AN2202="555","Champions",
IF(AND(LEFT(AN2202,1)="5", MID(AN2202,2,1)&gt;="3"),"Loyal Customers",
IF(MID(AN2202,2,1)="5","Frequent Buyers",
IF(RIGHT(AN2202,1)="5","Big Spenders",
IF(LEFT(AN2202,1)="4","Potential Loyalists",
IF(LEFT(AN2202,1)="3","Needs Attention",
IF(LEFT(AN2202,1)="2","About to Sleep",
IF(LEFT(AN2202,1)="1","Lost",
IF(LEFT(AN2202,1)&lt;="2","At Risk","Others")))))))))</f>
        <v>About to Sleep</v>
      </c>
    </row>
    <row r="2203" spans="1:41" x14ac:dyDescent="0.3">
      <c r="A2203">
        <v>269</v>
      </c>
      <c r="B2203">
        <v>1963</v>
      </c>
      <c r="C2203" t="s">
        <v>37</v>
      </c>
      <c r="D2203" t="s">
        <v>31</v>
      </c>
      <c r="E2203">
        <v>46757</v>
      </c>
      <c r="F2203">
        <v>0</v>
      </c>
      <c r="G2203">
        <v>1</v>
      </c>
      <c r="H2203" s="1">
        <v>41229</v>
      </c>
      <c r="I2203">
        <v>71</v>
      </c>
      <c r="J2203">
        <v>777</v>
      </c>
      <c r="K2203">
        <v>30</v>
      </c>
      <c r="L2203">
        <v>163</v>
      </c>
      <c r="M2203">
        <v>0</v>
      </c>
      <c r="N2203">
        <v>51</v>
      </c>
      <c r="O2203">
        <v>122</v>
      </c>
      <c r="P2203">
        <v>6</v>
      </c>
      <c r="Q2203">
        <v>4</v>
      </c>
      <c r="R2203">
        <v>4</v>
      </c>
      <c r="S2203">
        <v>7</v>
      </c>
      <c r="T2203">
        <v>9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 t="s">
        <v>30</v>
      </c>
      <c r="AC2203" s="13">
        <f>SUM(Table13[[#This Row],[MntWines]:[MntGoldProds]])</f>
        <v>1143</v>
      </c>
      <c r="AD2203" s="13">
        <f>AVERAGE(Table13[[#This Row],[MntWines]:[MntGoldProds]])</f>
        <v>190.5</v>
      </c>
      <c r="AG2203">
        <f>SUM(Table13[[#This Row],[NumDealsPurchases]:[NumStorePurchases]])</f>
        <v>21</v>
      </c>
      <c r="AH2203" s="14">
        <f>44232-Table13[[#This Row],[Dt_Customer]]</f>
        <v>3003</v>
      </c>
      <c r="AJ2203" s="13">
        <f>Table13[[#This Row],[NumDealsPurchases]]/Table13[[#This Row],[Total Number of Purchases]]*100</f>
        <v>28.571428571428569</v>
      </c>
      <c r="AK2203">
        <f>6-ROUNDUP(_xlfn.PERCENTRANK.INC(Table13[Recency],Table13[[#This Row],[Recency]])*5, 0)</f>
        <v>2</v>
      </c>
      <c r="AL2203" s="15">
        <f>ROUNDUP(_xlfn.PERCENTRANK.INC(Table13[Total Number of Purchases],Table13[[#This Row],[Total Number of Purchases]])*5,0)</f>
        <v>4</v>
      </c>
      <c r="AM2203" s="15">
        <f>ROUNDUP(_xlfn.PERCENTRANK.INC(Table13[Total Spend],Table13[[#This Row],[Total Spend]])*5,0)</f>
        <v>4</v>
      </c>
      <c r="AN2203" s="15" t="str">
        <f>Table13[[#This Row],[Recency Score]]&amp;Table13[[#This Row],[Frequency Score]]&amp;Table13[[#This Row],[Monetary Score]]</f>
        <v>244</v>
      </c>
      <c r="AO2203" s="15" t="str">
        <f>IF(AN2203="555","Champions",
IF(AND(LEFT(AN2203,1)="5", MID(AN2203,2,1)&gt;="3"),"Loyal Customers",
IF(MID(AN2203,2,1)="5","Frequent Buyers",
IF(RIGHT(AN2203,1)="5","Big Spenders",
IF(LEFT(AN2203,1)="4","Potential Loyalists",
IF(LEFT(AN2203,1)="3","Needs Attention",
IF(LEFT(AN2203,1)="2","About to Sleep",
IF(LEFT(AN2203,1)="1","Lost",
IF(LEFT(AN2203,1)&lt;="2","At Risk","Others")))))))))</f>
        <v>About to Sleep</v>
      </c>
    </row>
    <row r="2204" spans="1:41" x14ac:dyDescent="0.3">
      <c r="A2204">
        <v>8870</v>
      </c>
      <c r="B2204">
        <v>1984</v>
      </c>
      <c r="C2204" t="s">
        <v>28</v>
      </c>
      <c r="D2204" t="s">
        <v>35</v>
      </c>
      <c r="E2204">
        <v>35196</v>
      </c>
      <c r="F2204">
        <v>1</v>
      </c>
      <c r="G2204">
        <v>0</v>
      </c>
      <c r="H2204" s="1">
        <v>41226</v>
      </c>
      <c r="I2204">
        <v>68</v>
      </c>
      <c r="J2204">
        <v>75</v>
      </c>
      <c r="K2204">
        <v>12</v>
      </c>
      <c r="L2204">
        <v>141</v>
      </c>
      <c r="M2204">
        <v>43</v>
      </c>
      <c r="N2204">
        <v>39</v>
      </c>
      <c r="O2204">
        <v>187</v>
      </c>
      <c r="P2204">
        <v>6</v>
      </c>
      <c r="Q2204">
        <v>6</v>
      </c>
      <c r="R2204">
        <v>1</v>
      </c>
      <c r="S2204">
        <v>5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0</v>
      </c>
      <c r="AB2204" t="s">
        <v>30</v>
      </c>
      <c r="AC2204" s="13">
        <f>SUM(Table13[[#This Row],[MntWines]:[MntGoldProds]])</f>
        <v>497</v>
      </c>
      <c r="AD2204" s="13">
        <f>AVERAGE(Table13[[#This Row],[MntWines]:[MntGoldProds]])</f>
        <v>82.833333333333329</v>
      </c>
      <c r="AG2204">
        <f>SUM(Table13[[#This Row],[NumDealsPurchases]:[NumStorePurchases]])</f>
        <v>18</v>
      </c>
      <c r="AH2204" s="14">
        <f>44232-Table13[[#This Row],[Dt_Customer]]</f>
        <v>3006</v>
      </c>
      <c r="AJ2204" s="13">
        <f>Table13[[#This Row],[NumDealsPurchases]]/Table13[[#This Row],[Total Number of Purchases]]*100</f>
        <v>33.333333333333329</v>
      </c>
      <c r="AK2204">
        <f>6-ROUNDUP(_xlfn.PERCENTRANK.INC(Table13[Recency],Table13[[#This Row],[Recency]])*5, 0)</f>
        <v>2</v>
      </c>
      <c r="AL2204" s="15">
        <f>ROUNDUP(_xlfn.PERCENTRANK.INC(Table13[Total Number of Purchases],Table13[[#This Row],[Total Number of Purchases]])*5,0)</f>
        <v>4</v>
      </c>
      <c r="AM2204" s="15">
        <f>ROUNDUP(_xlfn.PERCENTRANK.INC(Table13[Total Spend],Table13[[#This Row],[Total Spend]])*5,0)</f>
        <v>3</v>
      </c>
      <c r="AN2204" s="15" t="str">
        <f>Table13[[#This Row],[Recency Score]]&amp;Table13[[#This Row],[Frequency Score]]&amp;Table13[[#This Row],[Monetary Score]]</f>
        <v>243</v>
      </c>
      <c r="AO2204" s="15" t="str">
        <f>IF(AN2204="555","Champions",
IF(AND(LEFT(AN2204,1)="5", MID(AN2204,2,1)&gt;="3"),"Loyal Customers",
IF(MID(AN2204,2,1)="5","Frequent Buyers",
IF(RIGHT(AN2204,1)="5","Big Spenders",
IF(LEFT(AN2204,1)="4","Potential Loyalists",
IF(LEFT(AN2204,1)="3","Needs Attention",
IF(LEFT(AN2204,1)="2","About to Sleep",
IF(LEFT(AN2204,1)="1","Lost",
IF(LEFT(AN2204,1)&lt;="2","At Risk","Others")))))))))</f>
        <v>About to Sleep</v>
      </c>
    </row>
    <row r="2205" spans="1:41" x14ac:dyDescent="0.3">
      <c r="A2205">
        <v>10340</v>
      </c>
      <c r="B2205">
        <v>1984</v>
      </c>
      <c r="C2205" t="s">
        <v>28</v>
      </c>
      <c r="D2205" t="s">
        <v>35</v>
      </c>
      <c r="E2205">
        <v>35196</v>
      </c>
      <c r="F2205">
        <v>1</v>
      </c>
      <c r="G2205">
        <v>0</v>
      </c>
      <c r="H2205" s="1">
        <v>41226</v>
      </c>
      <c r="I2205">
        <v>68</v>
      </c>
      <c r="J2205">
        <v>75</v>
      </c>
      <c r="K2205">
        <v>12</v>
      </c>
      <c r="L2205">
        <v>141</v>
      </c>
      <c r="M2205">
        <v>43</v>
      </c>
      <c r="N2205">
        <v>39</v>
      </c>
      <c r="O2205">
        <v>187</v>
      </c>
      <c r="P2205">
        <v>6</v>
      </c>
      <c r="Q2205">
        <v>6</v>
      </c>
      <c r="R2205">
        <v>1</v>
      </c>
      <c r="S2205">
        <v>5</v>
      </c>
      <c r="T2205">
        <v>8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 t="s">
        <v>30</v>
      </c>
      <c r="AC2205" s="13">
        <f>SUM(Table13[[#This Row],[MntWines]:[MntGoldProds]])</f>
        <v>497</v>
      </c>
      <c r="AD2205" s="13">
        <f>AVERAGE(Table13[[#This Row],[MntWines]:[MntGoldProds]])</f>
        <v>82.833333333333329</v>
      </c>
      <c r="AG2205">
        <f>SUM(Table13[[#This Row],[NumDealsPurchases]:[NumStorePurchases]])</f>
        <v>18</v>
      </c>
      <c r="AH2205" s="14">
        <f>44232-Table13[[#This Row],[Dt_Customer]]</f>
        <v>3006</v>
      </c>
      <c r="AJ2205" s="13">
        <f>Table13[[#This Row],[NumDealsPurchases]]/Table13[[#This Row],[Total Number of Purchases]]*100</f>
        <v>33.333333333333329</v>
      </c>
      <c r="AK2205">
        <f>6-ROUNDUP(_xlfn.PERCENTRANK.INC(Table13[Recency],Table13[[#This Row],[Recency]])*5, 0)</f>
        <v>2</v>
      </c>
      <c r="AL2205" s="15">
        <f>ROUNDUP(_xlfn.PERCENTRANK.INC(Table13[Total Number of Purchases],Table13[[#This Row],[Total Number of Purchases]])*5,0)</f>
        <v>4</v>
      </c>
      <c r="AM2205" s="15">
        <f>ROUNDUP(_xlfn.PERCENTRANK.INC(Table13[Total Spend],Table13[[#This Row],[Total Spend]])*5,0)</f>
        <v>3</v>
      </c>
      <c r="AN2205" s="15" t="str">
        <f>Table13[[#This Row],[Recency Score]]&amp;Table13[[#This Row],[Frequency Score]]&amp;Table13[[#This Row],[Monetary Score]]</f>
        <v>243</v>
      </c>
      <c r="AO2205" s="15" t="str">
        <f>IF(AN2205="555","Champions",
IF(AND(LEFT(AN2205,1)="5", MID(AN2205,2,1)&gt;="3"),"Loyal Customers",
IF(MID(AN2205,2,1)="5","Frequent Buyers",
IF(RIGHT(AN2205,1)="5","Big Spenders",
IF(LEFT(AN2205,1)="4","Potential Loyalists",
IF(LEFT(AN2205,1)="3","Needs Attention",
IF(LEFT(AN2205,1)="2","About to Sleep",
IF(LEFT(AN2205,1)="1","Lost",
IF(LEFT(AN2205,1)&lt;="2","At Risk","Others")))))))))</f>
        <v>About to Sleep</v>
      </c>
    </row>
    <row r="2206" spans="1:41" x14ac:dyDescent="0.3">
      <c r="A2206">
        <v>5966</v>
      </c>
      <c r="B2206">
        <v>1974</v>
      </c>
      <c r="C2206" t="s">
        <v>37</v>
      </c>
      <c r="D2206" t="s">
        <v>33</v>
      </c>
      <c r="E2206">
        <v>45207</v>
      </c>
      <c r="F2206">
        <v>1</v>
      </c>
      <c r="G2206">
        <v>1</v>
      </c>
      <c r="H2206" s="1">
        <v>41223</v>
      </c>
      <c r="I2206">
        <v>64</v>
      </c>
      <c r="J2206">
        <v>203</v>
      </c>
      <c r="K2206">
        <v>0</v>
      </c>
      <c r="L2206">
        <v>10</v>
      </c>
      <c r="M2206">
        <v>0</v>
      </c>
      <c r="N2206">
        <v>0</v>
      </c>
      <c r="O2206">
        <v>2</v>
      </c>
      <c r="P2206">
        <v>5</v>
      </c>
      <c r="Q2206">
        <v>3</v>
      </c>
      <c r="R2206">
        <v>1</v>
      </c>
      <c r="S2206">
        <v>6</v>
      </c>
      <c r="T2206">
        <v>6</v>
      </c>
      <c r="U2206">
        <v>0</v>
      </c>
      <c r="V2206">
        <v>0</v>
      </c>
      <c r="W2206">
        <v>0</v>
      </c>
      <c r="X2206">
        <v>1</v>
      </c>
      <c r="Y2206">
        <v>0</v>
      </c>
      <c r="Z2206">
        <v>0</v>
      </c>
      <c r="AA2206">
        <v>0</v>
      </c>
      <c r="AB2206" t="s">
        <v>30</v>
      </c>
      <c r="AC2206" s="13">
        <f>SUM(Table13[[#This Row],[MntWines]:[MntGoldProds]])</f>
        <v>215</v>
      </c>
      <c r="AD2206" s="13">
        <f>AVERAGE(Table13[[#This Row],[MntWines]:[MntGoldProds]])</f>
        <v>35.833333333333336</v>
      </c>
      <c r="AG2206">
        <f>SUM(Table13[[#This Row],[NumDealsPurchases]:[NumStorePurchases]])</f>
        <v>15</v>
      </c>
      <c r="AH2206" s="14">
        <f>44232-Table13[[#This Row],[Dt_Customer]]</f>
        <v>3009</v>
      </c>
      <c r="AJ2206" s="13">
        <f>Table13[[#This Row],[NumDealsPurchases]]/Table13[[#This Row],[Total Number of Purchases]]*100</f>
        <v>33.333333333333329</v>
      </c>
      <c r="AK2206">
        <f>6-ROUNDUP(_xlfn.PERCENTRANK.INC(Table13[Recency],Table13[[#This Row],[Recency]])*5, 0)</f>
        <v>2</v>
      </c>
      <c r="AL2206" s="15">
        <f>ROUNDUP(_xlfn.PERCENTRANK.INC(Table13[Total Number of Purchases],Table13[[#This Row],[Total Number of Purchases]])*5,0)</f>
        <v>3</v>
      </c>
      <c r="AM2206" s="15">
        <f>ROUNDUP(_xlfn.PERCENTRANK.INC(Table13[Total Spend],Table13[[#This Row],[Total Spend]])*5,0)</f>
        <v>3</v>
      </c>
      <c r="AN2206" s="15" t="str">
        <f>Table13[[#This Row],[Recency Score]]&amp;Table13[[#This Row],[Frequency Score]]&amp;Table13[[#This Row],[Monetary Score]]</f>
        <v>233</v>
      </c>
      <c r="AO2206" s="15" t="str">
        <f>IF(AN2206="555","Champions",
IF(AND(LEFT(AN2206,1)="5", MID(AN2206,2,1)&gt;="3"),"Loyal Customers",
IF(MID(AN2206,2,1)="5","Frequent Buyers",
IF(RIGHT(AN2206,1)="5","Big Spenders",
IF(LEFT(AN2206,1)="4","Potential Loyalists",
IF(LEFT(AN2206,1)="3","Needs Attention",
IF(LEFT(AN2206,1)="2","About to Sleep",
IF(LEFT(AN2206,1)="1","Lost",
IF(LEFT(AN2206,1)&lt;="2","At Risk","Others")))))))))</f>
        <v>About to Sleep</v>
      </c>
    </row>
    <row r="2207" spans="1:41" x14ac:dyDescent="0.3">
      <c r="A2207">
        <v>11121</v>
      </c>
      <c r="B2207">
        <v>1981</v>
      </c>
      <c r="C2207" t="s">
        <v>28</v>
      </c>
      <c r="D2207" t="s">
        <v>33</v>
      </c>
      <c r="E2207">
        <v>19419</v>
      </c>
      <c r="F2207">
        <v>1</v>
      </c>
      <c r="G2207">
        <v>0</v>
      </c>
      <c r="H2207" s="1">
        <v>41223</v>
      </c>
      <c r="I2207">
        <v>76</v>
      </c>
      <c r="J2207">
        <v>2</v>
      </c>
      <c r="K2207">
        <v>14</v>
      </c>
      <c r="L2207">
        <v>28</v>
      </c>
      <c r="M2207">
        <v>16</v>
      </c>
      <c r="N2207">
        <v>3</v>
      </c>
      <c r="O2207">
        <v>7</v>
      </c>
      <c r="P2207">
        <v>4</v>
      </c>
      <c r="Q2207">
        <v>4</v>
      </c>
      <c r="R2207">
        <v>0</v>
      </c>
      <c r="S2207">
        <v>3</v>
      </c>
      <c r="T2207">
        <v>9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 t="s">
        <v>40</v>
      </c>
      <c r="AC2207" s="13">
        <f>SUM(Table13[[#This Row],[MntWines]:[MntGoldProds]])</f>
        <v>70</v>
      </c>
      <c r="AD2207" s="13">
        <f>AVERAGE(Table13[[#This Row],[MntWines]:[MntGoldProds]])</f>
        <v>11.666666666666666</v>
      </c>
      <c r="AG2207">
        <f>SUM(Table13[[#This Row],[NumDealsPurchases]:[NumStorePurchases]])</f>
        <v>11</v>
      </c>
      <c r="AH2207" s="14">
        <f>44232-Table13[[#This Row],[Dt_Customer]]</f>
        <v>3009</v>
      </c>
      <c r="AJ2207" s="13">
        <f>Table13[[#This Row],[NumDealsPurchases]]/Table13[[#This Row],[Total Number of Purchases]]*100</f>
        <v>36.363636363636367</v>
      </c>
      <c r="AK2207">
        <f>6-ROUNDUP(_xlfn.PERCENTRANK.INC(Table13[Recency],Table13[[#This Row],[Recency]])*5, 0)</f>
        <v>2</v>
      </c>
      <c r="AL2207" s="15">
        <f>ROUNDUP(_xlfn.PERCENTRANK.INC(Table13[Total Number of Purchases],Table13[[#This Row],[Total Number of Purchases]])*5,0)</f>
        <v>2</v>
      </c>
      <c r="AM2207" s="15">
        <f>ROUNDUP(_xlfn.PERCENTRANK.INC(Table13[Total Spend],Table13[[#This Row],[Total Spend]])*5,0)</f>
        <v>2</v>
      </c>
      <c r="AN2207" s="15" t="str">
        <f>Table13[[#This Row],[Recency Score]]&amp;Table13[[#This Row],[Frequency Score]]&amp;Table13[[#This Row],[Monetary Score]]</f>
        <v>222</v>
      </c>
      <c r="AO2207" s="15" t="str">
        <f>IF(AN2207="555","Champions",
IF(AND(LEFT(AN2207,1)="5", MID(AN2207,2,1)&gt;="3"),"Loyal Customers",
IF(MID(AN2207,2,1)="5","Frequent Buyers",
IF(RIGHT(AN2207,1)="5","Big Spenders",
IF(LEFT(AN2207,1)="4","Potential Loyalists",
IF(LEFT(AN2207,1)="3","Needs Attention",
IF(LEFT(AN2207,1)="2","About to Sleep",
IF(LEFT(AN2207,1)="1","Lost",
IF(LEFT(AN2207,1)&lt;="2","At Risk","Others")))))))))</f>
        <v>About to Sleep</v>
      </c>
    </row>
    <row r="2208" spans="1:41" x14ac:dyDescent="0.3">
      <c r="A2208">
        <v>8213</v>
      </c>
      <c r="B2208">
        <v>1980</v>
      </c>
      <c r="C2208" t="s">
        <v>38</v>
      </c>
      <c r="D2208" t="s">
        <v>35</v>
      </c>
      <c r="E2208">
        <v>14515</v>
      </c>
      <c r="F2208">
        <v>1</v>
      </c>
      <c r="G2208">
        <v>0</v>
      </c>
      <c r="H2208" s="1">
        <v>41222</v>
      </c>
      <c r="I2208">
        <v>71</v>
      </c>
      <c r="J2208">
        <v>6</v>
      </c>
      <c r="K2208">
        <v>4</v>
      </c>
      <c r="L2208">
        <v>9</v>
      </c>
      <c r="M2208">
        <v>6</v>
      </c>
      <c r="N2208">
        <v>36</v>
      </c>
      <c r="O2208">
        <v>35</v>
      </c>
      <c r="P2208">
        <v>4</v>
      </c>
      <c r="Q2208">
        <v>2</v>
      </c>
      <c r="R2208">
        <v>2</v>
      </c>
      <c r="S2208">
        <v>3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0</v>
      </c>
      <c r="AB2208" t="s">
        <v>30</v>
      </c>
      <c r="AC2208" s="13">
        <f>SUM(Table13[[#This Row],[MntWines]:[MntGoldProds]])</f>
        <v>96</v>
      </c>
      <c r="AD2208" s="13">
        <f>AVERAGE(Table13[[#This Row],[MntWines]:[MntGoldProds]])</f>
        <v>16</v>
      </c>
      <c r="AG2208">
        <f>SUM(Table13[[#This Row],[NumDealsPurchases]:[NumStorePurchases]])</f>
        <v>11</v>
      </c>
      <c r="AH2208" s="14">
        <f>44232-Table13[[#This Row],[Dt_Customer]]</f>
        <v>3010</v>
      </c>
      <c r="AJ2208" s="13">
        <f>Table13[[#This Row],[NumDealsPurchases]]/Table13[[#This Row],[Total Number of Purchases]]*100</f>
        <v>36.363636363636367</v>
      </c>
      <c r="AK2208">
        <f>6-ROUNDUP(_xlfn.PERCENTRANK.INC(Table13[Recency],Table13[[#This Row],[Recency]])*5, 0)</f>
        <v>2</v>
      </c>
      <c r="AL2208" s="15">
        <f>ROUNDUP(_xlfn.PERCENTRANK.INC(Table13[Total Number of Purchases],Table13[[#This Row],[Total Number of Purchases]])*5,0)</f>
        <v>2</v>
      </c>
      <c r="AM2208" s="15">
        <f>ROUNDUP(_xlfn.PERCENTRANK.INC(Table13[Total Spend],Table13[[#This Row],[Total Spend]])*5,0)</f>
        <v>2</v>
      </c>
      <c r="AN2208" s="15" t="str">
        <f>Table13[[#This Row],[Recency Score]]&amp;Table13[[#This Row],[Frequency Score]]&amp;Table13[[#This Row],[Monetary Score]]</f>
        <v>222</v>
      </c>
      <c r="AO2208" s="15" t="str">
        <f>IF(AN2208="555","Champions",
IF(AND(LEFT(AN2208,1)="5", MID(AN2208,2,1)&gt;="3"),"Loyal Customers",
IF(MID(AN2208,2,1)="5","Frequent Buyers",
IF(RIGHT(AN2208,1)="5","Big Spenders",
IF(LEFT(AN2208,1)="4","Potential Loyalists",
IF(LEFT(AN2208,1)="3","Needs Attention",
IF(LEFT(AN2208,1)="2","About to Sleep",
IF(LEFT(AN2208,1)="1","Lost",
IF(LEFT(AN2208,1)&lt;="2","At Risk","Others")))))))))</f>
        <v>About to Sleep</v>
      </c>
    </row>
    <row r="2209" spans="1:41" x14ac:dyDescent="0.3">
      <c r="A2209">
        <v>10702</v>
      </c>
      <c r="B2209">
        <v>1984</v>
      </c>
      <c r="C2209" t="s">
        <v>28</v>
      </c>
      <c r="D2209" t="s">
        <v>31</v>
      </c>
      <c r="E2209">
        <v>52413</v>
      </c>
      <c r="F2209">
        <v>1</v>
      </c>
      <c r="G2209">
        <v>0</v>
      </c>
      <c r="H2209" s="1">
        <v>41216</v>
      </c>
      <c r="I2209">
        <v>67</v>
      </c>
      <c r="J2209">
        <v>185</v>
      </c>
      <c r="K2209">
        <v>8</v>
      </c>
      <c r="L2209">
        <v>133</v>
      </c>
      <c r="M2209">
        <v>56</v>
      </c>
      <c r="N2209">
        <v>56</v>
      </c>
      <c r="O2209">
        <v>12</v>
      </c>
      <c r="P2209">
        <v>2</v>
      </c>
      <c r="Q2209">
        <v>7</v>
      </c>
      <c r="R2209">
        <v>1</v>
      </c>
      <c r="S2209">
        <v>7</v>
      </c>
      <c r="T2209">
        <v>7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 t="s">
        <v>30</v>
      </c>
      <c r="AC2209" s="13">
        <f>SUM(Table13[[#This Row],[MntWines]:[MntGoldProds]])</f>
        <v>450</v>
      </c>
      <c r="AD2209" s="13">
        <f>AVERAGE(Table13[[#This Row],[MntWines]:[MntGoldProds]])</f>
        <v>75</v>
      </c>
      <c r="AG2209">
        <f>SUM(Table13[[#This Row],[NumDealsPurchases]:[NumStorePurchases]])</f>
        <v>17</v>
      </c>
      <c r="AH2209" s="14">
        <f>44232-Table13[[#This Row],[Dt_Customer]]</f>
        <v>3016</v>
      </c>
      <c r="AJ2209" s="13">
        <f>Table13[[#This Row],[NumDealsPurchases]]/Table13[[#This Row],[Total Number of Purchases]]*100</f>
        <v>11.76470588235294</v>
      </c>
      <c r="AK2209">
        <f>6-ROUNDUP(_xlfn.PERCENTRANK.INC(Table13[Recency],Table13[[#This Row],[Recency]])*5, 0)</f>
        <v>2</v>
      </c>
      <c r="AL2209" s="15">
        <f>ROUNDUP(_xlfn.PERCENTRANK.INC(Table13[Total Number of Purchases],Table13[[#This Row],[Total Number of Purchases]])*5,0)</f>
        <v>3</v>
      </c>
      <c r="AM2209" s="15">
        <f>ROUNDUP(_xlfn.PERCENTRANK.INC(Table13[Total Spend],Table13[[#This Row],[Total Spend]])*5,0)</f>
        <v>3</v>
      </c>
      <c r="AN2209" s="15" t="str">
        <f>Table13[[#This Row],[Recency Score]]&amp;Table13[[#This Row],[Frequency Score]]&amp;Table13[[#This Row],[Monetary Score]]</f>
        <v>233</v>
      </c>
      <c r="AO2209" s="15" t="str">
        <f>IF(AN2209="555","Champions",
IF(AND(LEFT(AN2209,1)="5", MID(AN2209,2,1)&gt;="3"),"Loyal Customers",
IF(MID(AN2209,2,1)="5","Frequent Buyers",
IF(RIGHT(AN2209,1)="5","Big Spenders",
IF(LEFT(AN2209,1)="4","Potential Loyalists",
IF(LEFT(AN2209,1)="3","Needs Attention",
IF(LEFT(AN2209,1)="2","About to Sleep",
IF(LEFT(AN2209,1)="1","Lost",
IF(LEFT(AN2209,1)&lt;="2","At Risk","Others")))))))))</f>
        <v>About to Sleep</v>
      </c>
    </row>
    <row r="2210" spans="1:41" x14ac:dyDescent="0.3">
      <c r="A2210">
        <v>4240</v>
      </c>
      <c r="B2210">
        <v>1978</v>
      </c>
      <c r="C2210" t="s">
        <v>28</v>
      </c>
      <c r="D2210" t="s">
        <v>33</v>
      </c>
      <c r="E2210">
        <v>17345</v>
      </c>
      <c r="F2210">
        <v>1</v>
      </c>
      <c r="G2210">
        <v>0</v>
      </c>
      <c r="H2210" s="1">
        <v>41216</v>
      </c>
      <c r="I2210">
        <v>79</v>
      </c>
      <c r="J2210">
        <v>4</v>
      </c>
      <c r="K2210">
        <v>9</v>
      </c>
      <c r="L2210">
        <v>16</v>
      </c>
      <c r="M2210">
        <v>17</v>
      </c>
      <c r="N2210">
        <v>0</v>
      </c>
      <c r="O2210">
        <v>12</v>
      </c>
      <c r="P2210">
        <v>2</v>
      </c>
      <c r="Q2210">
        <v>2</v>
      </c>
      <c r="R2210">
        <v>1</v>
      </c>
      <c r="S2210">
        <v>2</v>
      </c>
      <c r="T2210">
        <v>8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 t="s">
        <v>30</v>
      </c>
      <c r="AC2210" s="13">
        <f>SUM(Table13[[#This Row],[MntWines]:[MntGoldProds]])</f>
        <v>58</v>
      </c>
      <c r="AD2210" s="13">
        <f>AVERAGE(Table13[[#This Row],[MntWines]:[MntGoldProds]])</f>
        <v>9.6666666666666661</v>
      </c>
      <c r="AG2210">
        <f>SUM(Table13[[#This Row],[NumDealsPurchases]:[NumStorePurchases]])</f>
        <v>7</v>
      </c>
      <c r="AH2210" s="14">
        <f>44232-Table13[[#This Row],[Dt_Customer]]</f>
        <v>3016</v>
      </c>
      <c r="AJ2210" s="13">
        <f>Table13[[#This Row],[NumDealsPurchases]]/Table13[[#This Row],[Total Number of Purchases]]*100</f>
        <v>28.571428571428569</v>
      </c>
      <c r="AK2210">
        <f>6-ROUNDUP(_xlfn.PERCENTRANK.INC(Table13[Recency],Table13[[#This Row],[Recency]])*5, 0)</f>
        <v>2</v>
      </c>
      <c r="AL2210" s="15">
        <f>ROUNDUP(_xlfn.PERCENTRANK.INC(Table13[Total Number of Purchases],Table13[[#This Row],[Total Number of Purchases]])*5,0)</f>
        <v>1</v>
      </c>
      <c r="AM2210" s="15">
        <f>ROUNDUP(_xlfn.PERCENTRANK.INC(Table13[Total Spend],Table13[[#This Row],[Total Spend]])*5,0)</f>
        <v>2</v>
      </c>
      <c r="AN2210" s="15" t="str">
        <f>Table13[[#This Row],[Recency Score]]&amp;Table13[[#This Row],[Frequency Score]]&amp;Table13[[#This Row],[Monetary Score]]</f>
        <v>212</v>
      </c>
      <c r="AO2210" s="15" t="str">
        <f>IF(AN2210="555","Champions",
IF(AND(LEFT(AN2210,1)="5", MID(AN2210,2,1)&gt;="3"),"Loyal Customers",
IF(MID(AN2210,2,1)="5","Frequent Buyers",
IF(RIGHT(AN2210,1)="5","Big Spenders",
IF(LEFT(AN2210,1)="4","Potential Loyalists",
IF(LEFT(AN2210,1)="3","Needs Attention",
IF(LEFT(AN2210,1)="2","About to Sleep",
IF(LEFT(AN2210,1)="1","Lost",
IF(LEFT(AN2210,1)&lt;="2","At Risk","Others")))))))))</f>
        <v>About to Sleep</v>
      </c>
    </row>
    <row r="2211" spans="1:41" x14ac:dyDescent="0.3">
      <c r="A2211">
        <v>3439</v>
      </c>
      <c r="B2211">
        <v>1972</v>
      </c>
      <c r="C2211" t="s">
        <v>28</v>
      </c>
      <c r="D2211" t="s">
        <v>33</v>
      </c>
      <c r="E2211">
        <v>56721</v>
      </c>
      <c r="F2211">
        <v>1</v>
      </c>
      <c r="G2211">
        <v>1</v>
      </c>
      <c r="H2211" s="1">
        <v>41213</v>
      </c>
      <c r="I2211">
        <v>64</v>
      </c>
      <c r="J2211">
        <v>157</v>
      </c>
      <c r="K2211">
        <v>6</v>
      </c>
      <c r="L2211">
        <v>39</v>
      </c>
      <c r="M2211">
        <v>6</v>
      </c>
      <c r="N2211">
        <v>13</v>
      </c>
      <c r="O2211">
        <v>75</v>
      </c>
      <c r="P2211">
        <v>5</v>
      </c>
      <c r="Q2211">
        <v>4</v>
      </c>
      <c r="R2211">
        <v>1</v>
      </c>
      <c r="S2211">
        <v>5</v>
      </c>
      <c r="T2211">
        <v>6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 t="s">
        <v>30</v>
      </c>
      <c r="AC2211" s="13">
        <f>SUM(Table13[[#This Row],[MntWines]:[MntGoldProds]])</f>
        <v>296</v>
      </c>
      <c r="AD2211" s="13">
        <f>AVERAGE(Table13[[#This Row],[MntWines]:[MntGoldProds]])</f>
        <v>49.333333333333336</v>
      </c>
      <c r="AG2211">
        <f>SUM(Table13[[#This Row],[NumDealsPurchases]:[NumStorePurchases]])</f>
        <v>15</v>
      </c>
      <c r="AH2211" s="14">
        <f>44232-Table13[[#This Row],[Dt_Customer]]</f>
        <v>3019</v>
      </c>
      <c r="AJ2211" s="13">
        <f>Table13[[#This Row],[NumDealsPurchases]]/Table13[[#This Row],[Total Number of Purchases]]*100</f>
        <v>33.333333333333329</v>
      </c>
      <c r="AK2211">
        <f>6-ROUNDUP(_xlfn.PERCENTRANK.INC(Table13[Recency],Table13[[#This Row],[Recency]])*5, 0)</f>
        <v>2</v>
      </c>
      <c r="AL2211" s="15">
        <f>ROUNDUP(_xlfn.PERCENTRANK.INC(Table13[Total Number of Purchases],Table13[[#This Row],[Total Number of Purchases]])*5,0)</f>
        <v>3</v>
      </c>
      <c r="AM2211" s="15">
        <f>ROUNDUP(_xlfn.PERCENTRANK.INC(Table13[Total Spend],Table13[[#This Row],[Total Spend]])*5,0)</f>
        <v>3</v>
      </c>
      <c r="AN2211" s="15" t="str">
        <f>Table13[[#This Row],[Recency Score]]&amp;Table13[[#This Row],[Frequency Score]]&amp;Table13[[#This Row],[Monetary Score]]</f>
        <v>233</v>
      </c>
      <c r="AO2211" s="15" t="str">
        <f>IF(AN2211="555","Champions",
IF(AND(LEFT(AN2211,1)="5", MID(AN2211,2,1)&gt;="3"),"Loyal Customers",
IF(MID(AN2211,2,1)="5","Frequent Buyers",
IF(RIGHT(AN2211,1)="5","Big Spenders",
IF(LEFT(AN2211,1)="4","Potential Loyalists",
IF(LEFT(AN2211,1)="3","Needs Attention",
IF(LEFT(AN2211,1)="2","About to Sleep",
IF(LEFT(AN2211,1)="1","Lost",
IF(LEFT(AN2211,1)&lt;="2","At Risk","Others")))))))))</f>
        <v>About to Sleep</v>
      </c>
    </row>
    <row r="2212" spans="1:41" x14ac:dyDescent="0.3">
      <c r="A2212">
        <v>10245</v>
      </c>
      <c r="B2212">
        <v>1986</v>
      </c>
      <c r="C2212" t="s">
        <v>38</v>
      </c>
      <c r="D2212" t="s">
        <v>31</v>
      </c>
      <c r="E2212">
        <v>80910</v>
      </c>
      <c r="F2212">
        <v>0</v>
      </c>
      <c r="G2212">
        <v>0</v>
      </c>
      <c r="H2212" s="1">
        <v>41213</v>
      </c>
      <c r="I2212">
        <v>71</v>
      </c>
      <c r="J2212">
        <v>160</v>
      </c>
      <c r="K2212">
        <v>80</v>
      </c>
      <c r="L2212">
        <v>369</v>
      </c>
      <c r="M2212">
        <v>67</v>
      </c>
      <c r="N2212">
        <v>39</v>
      </c>
      <c r="O2212">
        <v>41</v>
      </c>
      <c r="P2212">
        <v>1</v>
      </c>
      <c r="Q2212">
        <v>3</v>
      </c>
      <c r="R2212">
        <v>3</v>
      </c>
      <c r="S2212">
        <v>8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 t="s">
        <v>30</v>
      </c>
      <c r="AC2212" s="13">
        <f>SUM(Table13[[#This Row],[MntWines]:[MntGoldProds]])</f>
        <v>756</v>
      </c>
      <c r="AD2212" s="13">
        <f>AVERAGE(Table13[[#This Row],[MntWines]:[MntGoldProds]])</f>
        <v>126</v>
      </c>
      <c r="AG2212">
        <f>SUM(Table13[[#This Row],[NumDealsPurchases]:[NumStorePurchases]])</f>
        <v>15</v>
      </c>
      <c r="AH2212" s="14">
        <f>44232-Table13[[#This Row],[Dt_Customer]]</f>
        <v>3019</v>
      </c>
      <c r="AJ2212" s="13">
        <f>Table13[[#This Row],[NumDealsPurchases]]/Table13[[#This Row],[Total Number of Purchases]]*100</f>
        <v>6.666666666666667</v>
      </c>
      <c r="AK2212">
        <f>6-ROUNDUP(_xlfn.PERCENTRANK.INC(Table13[Recency],Table13[[#This Row],[Recency]])*5, 0)</f>
        <v>2</v>
      </c>
      <c r="AL2212" s="15">
        <f>ROUNDUP(_xlfn.PERCENTRANK.INC(Table13[Total Number of Purchases],Table13[[#This Row],[Total Number of Purchases]])*5,0)</f>
        <v>3</v>
      </c>
      <c r="AM2212" s="15">
        <f>ROUNDUP(_xlfn.PERCENTRANK.INC(Table13[Total Spend],Table13[[#This Row],[Total Spend]])*5,0)</f>
        <v>4</v>
      </c>
      <c r="AN2212" s="15" t="str">
        <f>Table13[[#This Row],[Recency Score]]&amp;Table13[[#This Row],[Frequency Score]]&amp;Table13[[#This Row],[Monetary Score]]</f>
        <v>234</v>
      </c>
      <c r="AO2212" s="15" t="str">
        <f>IF(AN2212="555","Champions",
IF(AND(LEFT(AN2212,1)="5", MID(AN2212,2,1)&gt;="3"),"Loyal Customers",
IF(MID(AN2212,2,1)="5","Frequent Buyers",
IF(RIGHT(AN2212,1)="5","Big Spenders",
IF(LEFT(AN2212,1)="4","Potential Loyalists",
IF(LEFT(AN2212,1)="3","Needs Attention",
IF(LEFT(AN2212,1)="2","About to Sleep",
IF(LEFT(AN2212,1)="1","Lost",
IF(LEFT(AN2212,1)&lt;="2","At Risk","Others")))))))))</f>
        <v>About to Sleep</v>
      </c>
    </row>
    <row r="2213" spans="1:41" x14ac:dyDescent="0.3">
      <c r="A2213">
        <v>10313</v>
      </c>
      <c r="B2213">
        <v>1975</v>
      </c>
      <c r="C2213" t="s">
        <v>28</v>
      </c>
      <c r="D2213" t="s">
        <v>33</v>
      </c>
      <c r="E2213">
        <v>48178</v>
      </c>
      <c r="F2213">
        <v>1</v>
      </c>
      <c r="G2213">
        <v>1</v>
      </c>
      <c r="H2213" s="1">
        <v>41210</v>
      </c>
      <c r="I2213">
        <v>69</v>
      </c>
      <c r="J2213">
        <v>159</v>
      </c>
      <c r="K2213">
        <v>4</v>
      </c>
      <c r="L2213">
        <v>45</v>
      </c>
      <c r="M2213">
        <v>6</v>
      </c>
      <c r="N2213">
        <v>2</v>
      </c>
      <c r="O2213">
        <v>38</v>
      </c>
      <c r="P2213">
        <v>6</v>
      </c>
      <c r="Q2213">
        <v>5</v>
      </c>
      <c r="R2213">
        <v>1</v>
      </c>
      <c r="S2213">
        <v>4</v>
      </c>
      <c r="T2213">
        <v>8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 t="s">
        <v>30</v>
      </c>
      <c r="AC2213" s="13">
        <f>SUM(Table13[[#This Row],[MntWines]:[MntGoldProds]])</f>
        <v>254</v>
      </c>
      <c r="AD2213" s="13">
        <f>AVERAGE(Table13[[#This Row],[MntWines]:[MntGoldProds]])</f>
        <v>42.333333333333336</v>
      </c>
      <c r="AG2213">
        <f>SUM(Table13[[#This Row],[NumDealsPurchases]:[NumStorePurchases]])</f>
        <v>16</v>
      </c>
      <c r="AH2213" s="14">
        <f>44232-Table13[[#This Row],[Dt_Customer]]</f>
        <v>3022</v>
      </c>
      <c r="AJ2213" s="13">
        <f>Table13[[#This Row],[NumDealsPurchases]]/Table13[[#This Row],[Total Number of Purchases]]*100</f>
        <v>37.5</v>
      </c>
      <c r="AK2213">
        <f>6-ROUNDUP(_xlfn.PERCENTRANK.INC(Table13[Recency],Table13[[#This Row],[Recency]])*5, 0)</f>
        <v>2</v>
      </c>
      <c r="AL2213" s="15">
        <f>ROUNDUP(_xlfn.PERCENTRANK.INC(Table13[Total Number of Purchases],Table13[[#This Row],[Total Number of Purchases]])*5,0)</f>
        <v>3</v>
      </c>
      <c r="AM2213" s="15">
        <f>ROUNDUP(_xlfn.PERCENTRANK.INC(Table13[Total Spend],Table13[[#This Row],[Total Spend]])*5,0)</f>
        <v>3</v>
      </c>
      <c r="AN2213" s="15" t="str">
        <f>Table13[[#This Row],[Recency Score]]&amp;Table13[[#This Row],[Frequency Score]]&amp;Table13[[#This Row],[Monetary Score]]</f>
        <v>233</v>
      </c>
      <c r="AO2213" s="15" t="str">
        <f>IF(AN2213="555","Champions",
IF(AND(LEFT(AN2213,1)="5", MID(AN2213,2,1)&gt;="3"),"Loyal Customers",
IF(MID(AN2213,2,1)="5","Frequent Buyers",
IF(RIGHT(AN2213,1)="5","Big Spenders",
IF(LEFT(AN2213,1)="4","Potential Loyalists",
IF(LEFT(AN2213,1)="3","Needs Attention",
IF(LEFT(AN2213,1)="2","About to Sleep",
IF(LEFT(AN2213,1)="1","Lost",
IF(LEFT(AN2213,1)&lt;="2","At Risk","Others")))))))))</f>
        <v>About to Sleep</v>
      </c>
    </row>
    <row r="2214" spans="1:41" x14ac:dyDescent="0.3">
      <c r="A2214">
        <v>5252</v>
      </c>
      <c r="B2214">
        <v>1969</v>
      </c>
      <c r="C2214" t="s">
        <v>28</v>
      </c>
      <c r="D2214" t="s">
        <v>29</v>
      </c>
      <c r="E2214">
        <v>23910</v>
      </c>
      <c r="F2214">
        <v>1</v>
      </c>
      <c r="G2214">
        <v>0</v>
      </c>
      <c r="H2214" s="1">
        <v>41208</v>
      </c>
      <c r="I2214">
        <v>80</v>
      </c>
      <c r="J2214">
        <v>16</v>
      </c>
      <c r="K2214">
        <v>12</v>
      </c>
      <c r="L2214">
        <v>18</v>
      </c>
      <c r="M2214">
        <v>7</v>
      </c>
      <c r="N2214">
        <v>1</v>
      </c>
      <c r="O2214">
        <v>13</v>
      </c>
      <c r="P2214">
        <v>1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 t="s">
        <v>30</v>
      </c>
      <c r="AC2214" s="13">
        <f>SUM(Table13[[#This Row],[MntWines]:[MntGoldProds]])</f>
        <v>67</v>
      </c>
      <c r="AD2214" s="13">
        <f>AVERAGE(Table13[[#This Row],[MntWines]:[MntGoldProds]])</f>
        <v>11.166666666666666</v>
      </c>
      <c r="AG2214">
        <f>SUM(Table13[[#This Row],[NumDealsPurchases]:[NumStorePurchases]])</f>
        <v>6</v>
      </c>
      <c r="AH2214" s="14">
        <f>44232-Table13[[#This Row],[Dt_Customer]]</f>
        <v>3024</v>
      </c>
      <c r="AJ2214" s="13">
        <f>Table13[[#This Row],[NumDealsPurchases]]/Table13[[#This Row],[Total Number of Purchases]]*100</f>
        <v>16.666666666666664</v>
      </c>
      <c r="AK2214">
        <f>6-ROUNDUP(_xlfn.PERCENTRANK.INC(Table13[Recency],Table13[[#This Row],[Recency]])*5, 0)</f>
        <v>2</v>
      </c>
      <c r="AL2214" s="15">
        <f>ROUNDUP(_xlfn.PERCENTRANK.INC(Table13[Total Number of Purchases],Table13[[#This Row],[Total Number of Purchases]])*5,0)</f>
        <v>1</v>
      </c>
      <c r="AM2214" s="15">
        <f>ROUNDUP(_xlfn.PERCENTRANK.INC(Table13[Total Spend],Table13[[#This Row],[Total Spend]])*5,0)</f>
        <v>2</v>
      </c>
      <c r="AN2214" s="15" t="str">
        <f>Table13[[#This Row],[Recency Score]]&amp;Table13[[#This Row],[Frequency Score]]&amp;Table13[[#This Row],[Monetary Score]]</f>
        <v>212</v>
      </c>
      <c r="AO2214" s="15" t="str">
        <f>IF(AN2214="555","Champions",
IF(AND(LEFT(AN2214,1)="5", MID(AN2214,2,1)&gt;="3"),"Loyal Customers",
IF(MID(AN2214,2,1)="5","Frequent Buyers",
IF(RIGHT(AN2214,1)="5","Big Spenders",
IF(LEFT(AN2214,1)="4","Potential Loyalists",
IF(LEFT(AN2214,1)="3","Needs Attention",
IF(LEFT(AN2214,1)="2","About to Sleep",
IF(LEFT(AN2214,1)="1","Lost",
IF(LEFT(AN2214,1)&lt;="2","At Risk","Others")))))))))</f>
        <v>About to Sleep</v>
      </c>
    </row>
    <row r="2215" spans="1:41" x14ac:dyDescent="0.3">
      <c r="A2215">
        <v>6218</v>
      </c>
      <c r="B2215">
        <v>1965</v>
      </c>
      <c r="C2215" t="s">
        <v>28</v>
      </c>
      <c r="D2215" t="s">
        <v>33</v>
      </c>
      <c r="E2215">
        <v>59594</v>
      </c>
      <c r="F2215">
        <v>0</v>
      </c>
      <c r="G2215">
        <v>1</v>
      </c>
      <c r="H2215" s="1">
        <v>41202</v>
      </c>
      <c r="I2215">
        <v>74</v>
      </c>
      <c r="J2215">
        <v>457</v>
      </c>
      <c r="K2215">
        <v>4</v>
      </c>
      <c r="L2215">
        <v>29</v>
      </c>
      <c r="M2215">
        <v>0</v>
      </c>
      <c r="N2215">
        <v>0</v>
      </c>
      <c r="O2215">
        <v>9</v>
      </c>
      <c r="P2215">
        <v>1</v>
      </c>
      <c r="Q2215">
        <v>8</v>
      </c>
      <c r="R2215">
        <v>1</v>
      </c>
      <c r="S2215">
        <v>7</v>
      </c>
      <c r="T2215">
        <v>7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0</v>
      </c>
      <c r="AB2215" t="s">
        <v>30</v>
      </c>
      <c r="AC2215" s="13">
        <f>SUM(Table13[[#This Row],[MntWines]:[MntGoldProds]])</f>
        <v>499</v>
      </c>
      <c r="AD2215" s="13">
        <f>AVERAGE(Table13[[#This Row],[MntWines]:[MntGoldProds]])</f>
        <v>83.166666666666671</v>
      </c>
      <c r="AG2215">
        <f>SUM(Table13[[#This Row],[NumDealsPurchases]:[NumStorePurchases]])</f>
        <v>17</v>
      </c>
      <c r="AH2215" s="14">
        <f>44232-Table13[[#This Row],[Dt_Customer]]</f>
        <v>3030</v>
      </c>
      <c r="AJ2215" s="13">
        <f>Table13[[#This Row],[NumDealsPurchases]]/Table13[[#This Row],[Total Number of Purchases]]*100</f>
        <v>5.8823529411764701</v>
      </c>
      <c r="AK2215">
        <f>6-ROUNDUP(_xlfn.PERCENTRANK.INC(Table13[Recency],Table13[[#This Row],[Recency]])*5, 0)</f>
        <v>2</v>
      </c>
      <c r="AL2215" s="15">
        <f>ROUNDUP(_xlfn.PERCENTRANK.INC(Table13[Total Number of Purchases],Table13[[#This Row],[Total Number of Purchases]])*5,0)</f>
        <v>3</v>
      </c>
      <c r="AM2215" s="15">
        <f>ROUNDUP(_xlfn.PERCENTRANK.INC(Table13[Total Spend],Table13[[#This Row],[Total Spend]])*5,0)</f>
        <v>3</v>
      </c>
      <c r="AN2215" s="15" t="str">
        <f>Table13[[#This Row],[Recency Score]]&amp;Table13[[#This Row],[Frequency Score]]&amp;Table13[[#This Row],[Monetary Score]]</f>
        <v>233</v>
      </c>
      <c r="AO2215" s="15" t="str">
        <f>IF(AN2215="555","Champions",
IF(AND(LEFT(AN2215,1)="5", MID(AN2215,2,1)&gt;="3"),"Loyal Customers",
IF(MID(AN2215,2,1)="5","Frequent Buyers",
IF(RIGHT(AN2215,1)="5","Big Spenders",
IF(LEFT(AN2215,1)="4","Potential Loyalists",
IF(LEFT(AN2215,1)="3","Needs Attention",
IF(LEFT(AN2215,1)="2","About to Sleep",
IF(LEFT(AN2215,1)="1","Lost",
IF(LEFT(AN2215,1)&lt;="2","At Risk","Others")))))))))</f>
        <v>About to Sleep</v>
      </c>
    </row>
    <row r="2216" spans="1:41" x14ac:dyDescent="0.3">
      <c r="A2216">
        <v>2447</v>
      </c>
      <c r="B2216">
        <v>1979</v>
      </c>
      <c r="C2216" t="s">
        <v>28</v>
      </c>
      <c r="D2216" t="s">
        <v>35</v>
      </c>
      <c r="E2216">
        <v>30545</v>
      </c>
      <c r="F2216">
        <v>1</v>
      </c>
      <c r="G2216">
        <v>0</v>
      </c>
      <c r="H2216" s="1">
        <v>41199</v>
      </c>
      <c r="I2216">
        <v>71</v>
      </c>
      <c r="J2216">
        <v>4</v>
      </c>
      <c r="K2216">
        <v>12</v>
      </c>
      <c r="L2216">
        <v>15</v>
      </c>
      <c r="M2216">
        <v>19</v>
      </c>
      <c r="N2216">
        <v>7</v>
      </c>
      <c r="O2216">
        <v>12</v>
      </c>
      <c r="P2216">
        <v>2</v>
      </c>
      <c r="Q2216">
        <v>2</v>
      </c>
      <c r="R2216">
        <v>0</v>
      </c>
      <c r="S2216">
        <v>3</v>
      </c>
      <c r="T2216">
        <v>7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 t="s">
        <v>40</v>
      </c>
      <c r="AC2216" s="13">
        <f>SUM(Table13[[#This Row],[MntWines]:[MntGoldProds]])</f>
        <v>69</v>
      </c>
      <c r="AD2216" s="13">
        <f>AVERAGE(Table13[[#This Row],[MntWines]:[MntGoldProds]])</f>
        <v>11.5</v>
      </c>
      <c r="AG2216">
        <f>SUM(Table13[[#This Row],[NumDealsPurchases]:[NumStorePurchases]])</f>
        <v>7</v>
      </c>
      <c r="AH2216" s="14">
        <f>44232-Table13[[#This Row],[Dt_Customer]]</f>
        <v>3033</v>
      </c>
      <c r="AJ2216" s="13">
        <f>Table13[[#This Row],[NumDealsPurchases]]/Table13[[#This Row],[Total Number of Purchases]]*100</f>
        <v>28.571428571428569</v>
      </c>
      <c r="AK2216">
        <f>6-ROUNDUP(_xlfn.PERCENTRANK.INC(Table13[Recency],Table13[[#This Row],[Recency]])*5, 0)</f>
        <v>2</v>
      </c>
      <c r="AL2216" s="15">
        <f>ROUNDUP(_xlfn.PERCENTRANK.INC(Table13[Total Number of Purchases],Table13[[#This Row],[Total Number of Purchases]])*5,0)</f>
        <v>1</v>
      </c>
      <c r="AM2216" s="15">
        <f>ROUNDUP(_xlfn.PERCENTRANK.INC(Table13[Total Spend],Table13[[#This Row],[Total Spend]])*5,0)</f>
        <v>2</v>
      </c>
      <c r="AN2216" s="15" t="str">
        <f>Table13[[#This Row],[Recency Score]]&amp;Table13[[#This Row],[Frequency Score]]&amp;Table13[[#This Row],[Monetary Score]]</f>
        <v>212</v>
      </c>
      <c r="AO2216" s="15" t="str">
        <f>IF(AN2216="555","Champions",
IF(AND(LEFT(AN2216,1)="5", MID(AN2216,2,1)&gt;="3"),"Loyal Customers",
IF(MID(AN2216,2,1)="5","Frequent Buyers",
IF(RIGHT(AN2216,1)="5","Big Spenders",
IF(LEFT(AN2216,1)="4","Potential Loyalists",
IF(LEFT(AN2216,1)="3","Needs Attention",
IF(LEFT(AN2216,1)="2","About to Sleep",
IF(LEFT(AN2216,1)="1","Lost",
IF(LEFT(AN2216,1)&lt;="2","At Risk","Others")))))))))</f>
        <v>About to Sleep</v>
      </c>
    </row>
    <row r="2217" spans="1:41" x14ac:dyDescent="0.3">
      <c r="A2217">
        <v>9703</v>
      </c>
      <c r="B2217">
        <v>1970</v>
      </c>
      <c r="C2217" t="s">
        <v>37</v>
      </c>
      <c r="D2217" t="s">
        <v>33</v>
      </c>
      <c r="E2217">
        <v>38097</v>
      </c>
      <c r="F2217">
        <v>1</v>
      </c>
      <c r="G2217">
        <v>1</v>
      </c>
      <c r="H2217" s="1">
        <v>41197</v>
      </c>
      <c r="I2217">
        <v>70</v>
      </c>
      <c r="J2217">
        <v>77</v>
      </c>
      <c r="K2217">
        <v>2</v>
      </c>
      <c r="L2217">
        <v>35</v>
      </c>
      <c r="M2217">
        <v>0</v>
      </c>
      <c r="N2217">
        <v>1</v>
      </c>
      <c r="O2217">
        <v>69</v>
      </c>
      <c r="P2217">
        <v>4</v>
      </c>
      <c r="Q2217">
        <v>3</v>
      </c>
      <c r="R2217">
        <v>2</v>
      </c>
      <c r="S2217">
        <v>2</v>
      </c>
      <c r="T2217">
        <v>7</v>
      </c>
      <c r="U2217">
        <v>0</v>
      </c>
      <c r="V2217">
        <v>0</v>
      </c>
      <c r="W2217">
        <v>1</v>
      </c>
      <c r="X2217">
        <v>0</v>
      </c>
      <c r="Y2217">
        <v>0</v>
      </c>
      <c r="Z2217">
        <v>1</v>
      </c>
      <c r="AA2217">
        <v>0</v>
      </c>
      <c r="AB2217" t="s">
        <v>43</v>
      </c>
      <c r="AC2217" s="13">
        <f>SUM(Table13[[#This Row],[MntWines]:[MntGoldProds]])</f>
        <v>184</v>
      </c>
      <c r="AD2217" s="13">
        <f>AVERAGE(Table13[[#This Row],[MntWines]:[MntGoldProds]])</f>
        <v>30.666666666666668</v>
      </c>
      <c r="AG2217">
        <f>SUM(Table13[[#This Row],[NumDealsPurchases]:[NumStorePurchases]])</f>
        <v>11</v>
      </c>
      <c r="AH2217" s="14">
        <f>44232-Table13[[#This Row],[Dt_Customer]]</f>
        <v>3035</v>
      </c>
      <c r="AJ2217" s="13">
        <f>Table13[[#This Row],[NumDealsPurchases]]/Table13[[#This Row],[Total Number of Purchases]]*100</f>
        <v>36.363636363636367</v>
      </c>
      <c r="AK2217">
        <f>6-ROUNDUP(_xlfn.PERCENTRANK.INC(Table13[Recency],Table13[[#This Row],[Recency]])*5, 0)</f>
        <v>2</v>
      </c>
      <c r="AL2217" s="15">
        <f>ROUNDUP(_xlfn.PERCENTRANK.INC(Table13[Total Number of Purchases],Table13[[#This Row],[Total Number of Purchases]])*5,0)</f>
        <v>2</v>
      </c>
      <c r="AM2217" s="15">
        <f>ROUNDUP(_xlfn.PERCENTRANK.INC(Table13[Total Spend],Table13[[#This Row],[Total Spend]])*5,0)</f>
        <v>2</v>
      </c>
      <c r="AN2217" s="15" t="str">
        <f>Table13[[#This Row],[Recency Score]]&amp;Table13[[#This Row],[Frequency Score]]&amp;Table13[[#This Row],[Monetary Score]]</f>
        <v>222</v>
      </c>
      <c r="AO2217" s="15" t="str">
        <f>IF(AN2217="555","Champions",
IF(AND(LEFT(AN2217,1)="5", MID(AN2217,2,1)&gt;="3"),"Loyal Customers",
IF(MID(AN2217,2,1)="5","Frequent Buyers",
IF(RIGHT(AN2217,1)="5","Big Spenders",
IF(LEFT(AN2217,1)="4","Potential Loyalists",
IF(LEFT(AN2217,1)="3","Needs Attention",
IF(LEFT(AN2217,1)="2","About to Sleep",
IF(LEFT(AN2217,1)="1","Lost",
IF(LEFT(AN2217,1)&lt;="2","At Risk","Others")))))))))</f>
        <v>About to Sleep</v>
      </c>
    </row>
    <row r="2218" spans="1:41" x14ac:dyDescent="0.3">
      <c r="A2218">
        <v>5959</v>
      </c>
      <c r="B2218">
        <v>1968</v>
      </c>
      <c r="C2218" t="s">
        <v>28</v>
      </c>
      <c r="D2218" t="s">
        <v>31</v>
      </c>
      <c r="E2218">
        <v>35893</v>
      </c>
      <c r="F2218">
        <v>1</v>
      </c>
      <c r="G2218">
        <v>1</v>
      </c>
      <c r="H2218" s="1">
        <v>41197</v>
      </c>
      <c r="I2218">
        <v>80</v>
      </c>
      <c r="J2218">
        <v>158</v>
      </c>
      <c r="K2218">
        <v>0</v>
      </c>
      <c r="L2218">
        <v>23</v>
      </c>
      <c r="M2218">
        <v>0</v>
      </c>
      <c r="N2218">
        <v>0</v>
      </c>
      <c r="O2218">
        <v>18</v>
      </c>
      <c r="P2218">
        <v>6</v>
      </c>
      <c r="Q2218">
        <v>3</v>
      </c>
      <c r="R2218">
        <v>1</v>
      </c>
      <c r="S2218">
        <v>5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 t="s">
        <v>40</v>
      </c>
      <c r="AC2218" s="13">
        <f>SUM(Table13[[#This Row],[MntWines]:[MntGoldProds]])</f>
        <v>199</v>
      </c>
      <c r="AD2218" s="13">
        <f>AVERAGE(Table13[[#This Row],[MntWines]:[MntGoldProds]])</f>
        <v>33.166666666666664</v>
      </c>
      <c r="AG2218">
        <f>SUM(Table13[[#This Row],[NumDealsPurchases]:[NumStorePurchases]])</f>
        <v>15</v>
      </c>
      <c r="AH2218" s="14">
        <f>44232-Table13[[#This Row],[Dt_Customer]]</f>
        <v>3035</v>
      </c>
      <c r="AJ2218" s="13">
        <f>Table13[[#This Row],[NumDealsPurchases]]/Table13[[#This Row],[Total Number of Purchases]]*100</f>
        <v>40</v>
      </c>
      <c r="AK2218">
        <f>6-ROUNDUP(_xlfn.PERCENTRANK.INC(Table13[Recency],Table13[[#This Row],[Recency]])*5, 0)</f>
        <v>2</v>
      </c>
      <c r="AL2218" s="15">
        <f>ROUNDUP(_xlfn.PERCENTRANK.INC(Table13[Total Number of Purchases],Table13[[#This Row],[Total Number of Purchases]])*5,0)</f>
        <v>3</v>
      </c>
      <c r="AM2218" s="15">
        <f>ROUNDUP(_xlfn.PERCENTRANK.INC(Table13[Total Spend],Table13[[#This Row],[Total Spend]])*5,0)</f>
        <v>3</v>
      </c>
      <c r="AN2218" s="15" t="str">
        <f>Table13[[#This Row],[Recency Score]]&amp;Table13[[#This Row],[Frequency Score]]&amp;Table13[[#This Row],[Monetary Score]]</f>
        <v>233</v>
      </c>
      <c r="AO2218" s="15" t="str">
        <f>IF(AN2218="555","Champions",
IF(AND(LEFT(AN2218,1)="5", MID(AN2218,2,1)&gt;="3"),"Loyal Customers",
IF(MID(AN2218,2,1)="5","Frequent Buyers",
IF(RIGHT(AN2218,1)="5","Big Spenders",
IF(LEFT(AN2218,1)="4","Potential Loyalists",
IF(LEFT(AN2218,1)="3","Needs Attention",
IF(LEFT(AN2218,1)="2","About to Sleep",
IF(LEFT(AN2218,1)="1","Lost",
IF(LEFT(AN2218,1)&lt;="2","At Risk","Others")))))))))</f>
        <v>About to Sleep</v>
      </c>
    </row>
    <row r="2219" spans="1:41" x14ac:dyDescent="0.3">
      <c r="A2219">
        <v>9246</v>
      </c>
      <c r="B2219">
        <v>1985</v>
      </c>
      <c r="C2219" t="s">
        <v>41</v>
      </c>
      <c r="D2219" t="s">
        <v>35</v>
      </c>
      <c r="E2219">
        <v>40101</v>
      </c>
      <c r="F2219">
        <v>1</v>
      </c>
      <c r="G2219">
        <v>0</v>
      </c>
      <c r="H2219" s="1">
        <v>41196</v>
      </c>
      <c r="I2219">
        <v>73</v>
      </c>
      <c r="J2219">
        <v>171</v>
      </c>
      <c r="K2219">
        <v>3</v>
      </c>
      <c r="L2219">
        <v>129</v>
      </c>
      <c r="M2219">
        <v>26</v>
      </c>
      <c r="N2219">
        <v>24</v>
      </c>
      <c r="O2219">
        <v>62</v>
      </c>
      <c r="P2219">
        <v>4</v>
      </c>
      <c r="Q2219">
        <v>6</v>
      </c>
      <c r="R2219">
        <v>1</v>
      </c>
      <c r="S2219">
        <v>6</v>
      </c>
      <c r="T2219">
        <v>7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 t="s">
        <v>40</v>
      </c>
      <c r="AC2219" s="13">
        <f>SUM(Table13[[#This Row],[MntWines]:[MntGoldProds]])</f>
        <v>415</v>
      </c>
      <c r="AD2219" s="13">
        <f>AVERAGE(Table13[[#This Row],[MntWines]:[MntGoldProds]])</f>
        <v>69.166666666666671</v>
      </c>
      <c r="AG2219">
        <f>SUM(Table13[[#This Row],[NumDealsPurchases]:[NumStorePurchases]])</f>
        <v>17</v>
      </c>
      <c r="AH2219" s="14">
        <f>44232-Table13[[#This Row],[Dt_Customer]]</f>
        <v>3036</v>
      </c>
      <c r="AJ2219" s="13">
        <f>Table13[[#This Row],[NumDealsPurchases]]/Table13[[#This Row],[Total Number of Purchases]]*100</f>
        <v>23.52941176470588</v>
      </c>
      <c r="AK2219">
        <f>6-ROUNDUP(_xlfn.PERCENTRANK.INC(Table13[Recency],Table13[[#This Row],[Recency]])*5, 0)</f>
        <v>2</v>
      </c>
      <c r="AL2219" s="15">
        <f>ROUNDUP(_xlfn.PERCENTRANK.INC(Table13[Total Number of Purchases],Table13[[#This Row],[Total Number of Purchases]])*5,0)</f>
        <v>3</v>
      </c>
      <c r="AM2219" s="15">
        <f>ROUNDUP(_xlfn.PERCENTRANK.INC(Table13[Total Spend],Table13[[#This Row],[Total Spend]])*5,0)</f>
        <v>3</v>
      </c>
      <c r="AN2219" s="15" t="str">
        <f>Table13[[#This Row],[Recency Score]]&amp;Table13[[#This Row],[Frequency Score]]&amp;Table13[[#This Row],[Monetary Score]]</f>
        <v>233</v>
      </c>
      <c r="AO2219" s="15" t="str">
        <f>IF(AN2219="555","Champions",
IF(AND(LEFT(AN2219,1)="5", MID(AN2219,2,1)&gt;="3"),"Loyal Customers",
IF(MID(AN2219,2,1)="5","Frequent Buyers",
IF(RIGHT(AN2219,1)="5","Big Spenders",
IF(LEFT(AN2219,1)="4","Potential Loyalists",
IF(LEFT(AN2219,1)="3","Needs Attention",
IF(LEFT(AN2219,1)="2","About to Sleep",
IF(LEFT(AN2219,1)="1","Lost",
IF(LEFT(AN2219,1)&lt;="2","At Risk","Others")))))))))</f>
        <v>About to Sleep</v>
      </c>
    </row>
    <row r="2220" spans="1:41" x14ac:dyDescent="0.3">
      <c r="A2220">
        <v>10264</v>
      </c>
      <c r="B2220">
        <v>1979</v>
      </c>
      <c r="C2220" t="s">
        <v>28</v>
      </c>
      <c r="D2220" t="s">
        <v>29</v>
      </c>
      <c r="E2220">
        <v>15287</v>
      </c>
      <c r="F2220">
        <v>1</v>
      </c>
      <c r="G2220">
        <v>0</v>
      </c>
      <c r="H2220" s="1">
        <v>41192</v>
      </c>
      <c r="I2220">
        <v>60</v>
      </c>
      <c r="J2220">
        <v>1</v>
      </c>
      <c r="K2220">
        <v>2</v>
      </c>
      <c r="L2220">
        <v>8</v>
      </c>
      <c r="M2220">
        <v>4</v>
      </c>
      <c r="N2220">
        <v>3</v>
      </c>
      <c r="O2220">
        <v>13</v>
      </c>
      <c r="P2220">
        <v>2</v>
      </c>
      <c r="Q2220">
        <v>1</v>
      </c>
      <c r="R2220">
        <v>1</v>
      </c>
      <c r="S2220">
        <v>2</v>
      </c>
      <c r="T2220">
        <v>7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1</v>
      </c>
      <c r="AA2220">
        <v>0</v>
      </c>
      <c r="AB2220" t="s">
        <v>43</v>
      </c>
      <c r="AC2220" s="13">
        <f>SUM(Table13[[#This Row],[MntWines]:[MntGoldProds]])</f>
        <v>31</v>
      </c>
      <c r="AD2220" s="13">
        <f>AVERAGE(Table13[[#This Row],[MntWines]:[MntGoldProds]])</f>
        <v>5.166666666666667</v>
      </c>
      <c r="AG2220">
        <f>SUM(Table13[[#This Row],[NumDealsPurchases]:[NumStorePurchases]])</f>
        <v>6</v>
      </c>
      <c r="AH2220" s="14">
        <f>44232-Table13[[#This Row],[Dt_Customer]]</f>
        <v>3040</v>
      </c>
      <c r="AJ2220" s="13">
        <f>Table13[[#This Row],[NumDealsPurchases]]/Table13[[#This Row],[Total Number of Purchases]]*100</f>
        <v>33.333333333333329</v>
      </c>
      <c r="AK2220">
        <f>6-ROUNDUP(_xlfn.PERCENTRANK.INC(Table13[Recency],Table13[[#This Row],[Recency]])*5, 0)</f>
        <v>2</v>
      </c>
      <c r="AL2220" s="15">
        <f>ROUNDUP(_xlfn.PERCENTRANK.INC(Table13[Total Number of Purchases],Table13[[#This Row],[Total Number of Purchases]])*5,0)</f>
        <v>1</v>
      </c>
      <c r="AM2220" s="15">
        <f>ROUNDUP(_xlfn.PERCENTRANK.INC(Table13[Total Spend],Table13[[#This Row],[Total Spend]])*5,0)</f>
        <v>1</v>
      </c>
      <c r="AN2220" s="15" t="str">
        <f>Table13[[#This Row],[Recency Score]]&amp;Table13[[#This Row],[Frequency Score]]&amp;Table13[[#This Row],[Monetary Score]]</f>
        <v>211</v>
      </c>
      <c r="AO2220" s="15" t="str">
        <f>IF(AN2220="555","Champions",
IF(AND(LEFT(AN2220,1)="5", MID(AN2220,2,1)&gt;="3"),"Loyal Customers",
IF(MID(AN2220,2,1)="5","Frequent Buyers",
IF(RIGHT(AN2220,1)="5","Big Spenders",
IF(LEFT(AN2220,1)="4","Potential Loyalists",
IF(LEFT(AN2220,1)="3","Needs Attention",
IF(LEFT(AN2220,1)="2","About to Sleep",
IF(LEFT(AN2220,1)="1","Lost",
IF(LEFT(AN2220,1)&lt;="2","At Risk","Others")))))))))</f>
        <v>About to Sleep</v>
      </c>
    </row>
    <row r="2221" spans="1:41" x14ac:dyDescent="0.3">
      <c r="A2221">
        <v>234</v>
      </c>
      <c r="B2221">
        <v>1979</v>
      </c>
      <c r="C2221" t="s">
        <v>28</v>
      </c>
      <c r="D2221" t="s">
        <v>29</v>
      </c>
      <c r="E2221">
        <v>15287</v>
      </c>
      <c r="F2221">
        <v>1</v>
      </c>
      <c r="G2221">
        <v>0</v>
      </c>
      <c r="H2221" s="1">
        <v>41192</v>
      </c>
      <c r="I2221">
        <v>60</v>
      </c>
      <c r="J2221">
        <v>1</v>
      </c>
      <c r="K2221">
        <v>2</v>
      </c>
      <c r="L2221">
        <v>8</v>
      </c>
      <c r="M2221">
        <v>4</v>
      </c>
      <c r="N2221">
        <v>3</v>
      </c>
      <c r="O2221">
        <v>13</v>
      </c>
      <c r="P2221">
        <v>2</v>
      </c>
      <c r="Q2221">
        <v>1</v>
      </c>
      <c r="R2221">
        <v>1</v>
      </c>
      <c r="S2221">
        <v>2</v>
      </c>
      <c r="T2221">
        <v>7</v>
      </c>
      <c r="U2221">
        <v>0</v>
      </c>
      <c r="V2221">
        <v>0</v>
      </c>
      <c r="W2221">
        <v>1</v>
      </c>
      <c r="X2221">
        <v>0</v>
      </c>
      <c r="Y2221">
        <v>0</v>
      </c>
      <c r="Z2221">
        <v>1</v>
      </c>
      <c r="AA2221">
        <v>0</v>
      </c>
      <c r="AB2221" t="s">
        <v>30</v>
      </c>
      <c r="AC2221" s="13">
        <f>SUM(Table13[[#This Row],[MntWines]:[MntGoldProds]])</f>
        <v>31</v>
      </c>
      <c r="AD2221" s="13">
        <f>AVERAGE(Table13[[#This Row],[MntWines]:[MntGoldProds]])</f>
        <v>5.166666666666667</v>
      </c>
      <c r="AG2221">
        <f>SUM(Table13[[#This Row],[NumDealsPurchases]:[NumStorePurchases]])</f>
        <v>6</v>
      </c>
      <c r="AH2221" s="14">
        <f>44232-Table13[[#This Row],[Dt_Customer]]</f>
        <v>3040</v>
      </c>
      <c r="AJ2221" s="13">
        <f>Table13[[#This Row],[NumDealsPurchases]]/Table13[[#This Row],[Total Number of Purchases]]*100</f>
        <v>33.333333333333329</v>
      </c>
      <c r="AK2221">
        <f>6-ROUNDUP(_xlfn.PERCENTRANK.INC(Table13[Recency],Table13[[#This Row],[Recency]])*5, 0)</f>
        <v>2</v>
      </c>
      <c r="AL2221" s="15">
        <f>ROUNDUP(_xlfn.PERCENTRANK.INC(Table13[Total Number of Purchases],Table13[[#This Row],[Total Number of Purchases]])*5,0)</f>
        <v>1</v>
      </c>
      <c r="AM2221" s="15">
        <f>ROUNDUP(_xlfn.PERCENTRANK.INC(Table13[Total Spend],Table13[[#This Row],[Total Spend]])*5,0)</f>
        <v>1</v>
      </c>
      <c r="AN2221" s="15" t="str">
        <f>Table13[[#This Row],[Recency Score]]&amp;Table13[[#This Row],[Frequency Score]]&amp;Table13[[#This Row],[Monetary Score]]</f>
        <v>211</v>
      </c>
      <c r="AO2221" s="15" t="str">
        <f>IF(AN2221="555","Champions",
IF(AND(LEFT(AN2221,1)="5", MID(AN2221,2,1)&gt;="3"),"Loyal Customers",
IF(MID(AN2221,2,1)="5","Frequent Buyers",
IF(RIGHT(AN2221,1)="5","Big Spenders",
IF(LEFT(AN2221,1)="4","Potential Loyalists",
IF(LEFT(AN2221,1)="3","Needs Attention",
IF(LEFT(AN2221,1)="2","About to Sleep",
IF(LEFT(AN2221,1)="1","Lost",
IF(LEFT(AN2221,1)&lt;="2","At Risk","Others")))))))))</f>
        <v>About to Sleep</v>
      </c>
    </row>
    <row r="2222" spans="1:41" x14ac:dyDescent="0.3">
      <c r="A2222">
        <v>7290</v>
      </c>
      <c r="B2222">
        <v>1985</v>
      </c>
      <c r="C2222" t="s">
        <v>28</v>
      </c>
      <c r="D2222" t="s">
        <v>31</v>
      </c>
      <c r="E2222">
        <v>70596</v>
      </c>
      <c r="F2222">
        <v>0</v>
      </c>
      <c r="G2222">
        <v>0</v>
      </c>
      <c r="H2222" s="1">
        <v>41187</v>
      </c>
      <c r="I2222">
        <v>68</v>
      </c>
      <c r="J2222">
        <v>347</v>
      </c>
      <c r="K2222">
        <v>44</v>
      </c>
      <c r="L2222">
        <v>534</v>
      </c>
      <c r="M2222">
        <v>17</v>
      </c>
      <c r="N2222">
        <v>0</v>
      </c>
      <c r="O2222">
        <v>26</v>
      </c>
      <c r="P2222">
        <v>1</v>
      </c>
      <c r="Q2222">
        <v>3</v>
      </c>
      <c r="R2222">
        <v>5</v>
      </c>
      <c r="S2222">
        <v>12</v>
      </c>
      <c r="T2222">
        <v>2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 t="s">
        <v>30</v>
      </c>
      <c r="AC2222" s="13">
        <f>SUM(Table13[[#This Row],[MntWines]:[MntGoldProds]])</f>
        <v>968</v>
      </c>
      <c r="AD2222" s="13">
        <f>AVERAGE(Table13[[#This Row],[MntWines]:[MntGoldProds]])</f>
        <v>161.33333333333334</v>
      </c>
      <c r="AG2222">
        <f>SUM(Table13[[#This Row],[NumDealsPurchases]:[NumStorePurchases]])</f>
        <v>21</v>
      </c>
      <c r="AH2222" s="14">
        <f>44232-Table13[[#This Row],[Dt_Customer]]</f>
        <v>3045</v>
      </c>
      <c r="AJ2222" s="13">
        <f>Table13[[#This Row],[NumDealsPurchases]]/Table13[[#This Row],[Total Number of Purchases]]*100</f>
        <v>4.7619047619047619</v>
      </c>
      <c r="AK2222">
        <f>6-ROUNDUP(_xlfn.PERCENTRANK.INC(Table13[Recency],Table13[[#This Row],[Recency]])*5, 0)</f>
        <v>2</v>
      </c>
      <c r="AL2222" s="15">
        <f>ROUNDUP(_xlfn.PERCENTRANK.INC(Table13[Total Number of Purchases],Table13[[#This Row],[Total Number of Purchases]])*5,0)</f>
        <v>4</v>
      </c>
      <c r="AM2222" s="15">
        <f>ROUNDUP(_xlfn.PERCENTRANK.INC(Table13[Total Spend],Table13[[#This Row],[Total Spend]])*5,0)</f>
        <v>4</v>
      </c>
      <c r="AN2222" s="15" t="str">
        <f>Table13[[#This Row],[Recency Score]]&amp;Table13[[#This Row],[Frequency Score]]&amp;Table13[[#This Row],[Monetary Score]]</f>
        <v>244</v>
      </c>
      <c r="AO2222" s="15" t="str">
        <f>IF(AN2222="555","Champions",
IF(AND(LEFT(AN2222,1)="5", MID(AN2222,2,1)&gt;="3"),"Loyal Customers",
IF(MID(AN2222,2,1)="5","Frequent Buyers",
IF(RIGHT(AN2222,1)="5","Big Spenders",
IF(LEFT(AN2222,1)="4","Potential Loyalists",
IF(LEFT(AN2222,1)="3","Needs Attention",
IF(LEFT(AN2222,1)="2","About to Sleep",
IF(LEFT(AN2222,1)="1","Lost",
IF(LEFT(AN2222,1)&lt;="2","At Risk","Others")))))))))</f>
        <v>About to Sleep</v>
      </c>
    </row>
    <row r="2223" spans="1:41" x14ac:dyDescent="0.3">
      <c r="A2223">
        <v>8895</v>
      </c>
      <c r="B2223">
        <v>1985</v>
      </c>
      <c r="C2223" t="s">
        <v>28</v>
      </c>
      <c r="D2223" t="s">
        <v>31</v>
      </c>
      <c r="E2223">
        <v>70596</v>
      </c>
      <c r="F2223">
        <v>0</v>
      </c>
      <c r="G2223">
        <v>0</v>
      </c>
      <c r="H2223" s="1">
        <v>41187</v>
      </c>
      <c r="I2223">
        <v>68</v>
      </c>
      <c r="J2223">
        <v>347</v>
      </c>
      <c r="K2223">
        <v>44</v>
      </c>
      <c r="L2223">
        <v>534</v>
      </c>
      <c r="M2223">
        <v>17</v>
      </c>
      <c r="N2223">
        <v>0</v>
      </c>
      <c r="O2223">
        <v>26</v>
      </c>
      <c r="P2223">
        <v>1</v>
      </c>
      <c r="Q2223">
        <v>3</v>
      </c>
      <c r="R2223">
        <v>5</v>
      </c>
      <c r="S2223">
        <v>12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 t="s">
        <v>30</v>
      </c>
      <c r="AC2223" s="13">
        <f>SUM(Table13[[#This Row],[MntWines]:[MntGoldProds]])</f>
        <v>968</v>
      </c>
      <c r="AD2223" s="13">
        <f>AVERAGE(Table13[[#This Row],[MntWines]:[MntGoldProds]])</f>
        <v>161.33333333333334</v>
      </c>
      <c r="AG2223">
        <f>SUM(Table13[[#This Row],[NumDealsPurchases]:[NumStorePurchases]])</f>
        <v>21</v>
      </c>
      <c r="AH2223" s="14">
        <f>44232-Table13[[#This Row],[Dt_Customer]]</f>
        <v>3045</v>
      </c>
      <c r="AJ2223" s="13">
        <f>Table13[[#This Row],[NumDealsPurchases]]/Table13[[#This Row],[Total Number of Purchases]]*100</f>
        <v>4.7619047619047619</v>
      </c>
      <c r="AK2223">
        <f>6-ROUNDUP(_xlfn.PERCENTRANK.INC(Table13[Recency],Table13[[#This Row],[Recency]])*5, 0)</f>
        <v>2</v>
      </c>
      <c r="AL2223" s="15">
        <f>ROUNDUP(_xlfn.PERCENTRANK.INC(Table13[Total Number of Purchases],Table13[[#This Row],[Total Number of Purchases]])*5,0)</f>
        <v>4</v>
      </c>
      <c r="AM2223" s="15">
        <f>ROUNDUP(_xlfn.PERCENTRANK.INC(Table13[Total Spend],Table13[[#This Row],[Total Spend]])*5,0)</f>
        <v>4</v>
      </c>
      <c r="AN2223" s="15" t="str">
        <f>Table13[[#This Row],[Recency Score]]&amp;Table13[[#This Row],[Frequency Score]]&amp;Table13[[#This Row],[Monetary Score]]</f>
        <v>244</v>
      </c>
      <c r="AO2223" s="15" t="str">
        <f>IF(AN2223="555","Champions",
IF(AND(LEFT(AN2223,1)="5", MID(AN2223,2,1)&gt;="3"),"Loyal Customers",
IF(MID(AN2223,2,1)="5","Frequent Buyers",
IF(RIGHT(AN2223,1)="5","Big Spenders",
IF(LEFT(AN2223,1)="4","Potential Loyalists",
IF(LEFT(AN2223,1)="3","Needs Attention",
IF(LEFT(AN2223,1)="2","About to Sleep",
IF(LEFT(AN2223,1)="1","Lost",
IF(LEFT(AN2223,1)&lt;="2","At Risk","Others")))))))))</f>
        <v>About to Sleep</v>
      </c>
    </row>
    <row r="2224" spans="1:41" x14ac:dyDescent="0.3">
      <c r="A2224">
        <v>6927</v>
      </c>
      <c r="B2224">
        <v>1968</v>
      </c>
      <c r="C2224" t="s">
        <v>37</v>
      </c>
      <c r="D2224" t="s">
        <v>33</v>
      </c>
      <c r="E2224">
        <v>44377</v>
      </c>
      <c r="F2224">
        <v>1</v>
      </c>
      <c r="G2224">
        <v>1</v>
      </c>
      <c r="H2224" s="1">
        <v>41187</v>
      </c>
      <c r="I2224">
        <v>70</v>
      </c>
      <c r="J2224">
        <v>224</v>
      </c>
      <c r="K2224">
        <v>0</v>
      </c>
      <c r="L2224">
        <v>30</v>
      </c>
      <c r="M2224">
        <v>0</v>
      </c>
      <c r="N2224">
        <v>0</v>
      </c>
      <c r="O2224">
        <v>10</v>
      </c>
      <c r="P2224">
        <v>8</v>
      </c>
      <c r="Q2224">
        <v>5</v>
      </c>
      <c r="R2224">
        <v>1</v>
      </c>
      <c r="S2224">
        <v>5</v>
      </c>
      <c r="T2224">
        <v>8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 t="s">
        <v>43</v>
      </c>
      <c r="AC2224" s="13">
        <f>SUM(Table13[[#This Row],[MntWines]:[MntGoldProds]])</f>
        <v>264</v>
      </c>
      <c r="AD2224" s="13">
        <f>AVERAGE(Table13[[#This Row],[MntWines]:[MntGoldProds]])</f>
        <v>44</v>
      </c>
      <c r="AG2224">
        <f>SUM(Table13[[#This Row],[NumDealsPurchases]:[NumStorePurchases]])</f>
        <v>19</v>
      </c>
      <c r="AH2224" s="14">
        <f>44232-Table13[[#This Row],[Dt_Customer]]</f>
        <v>3045</v>
      </c>
      <c r="AJ2224" s="13">
        <f>Table13[[#This Row],[NumDealsPurchases]]/Table13[[#This Row],[Total Number of Purchases]]*100</f>
        <v>42.105263157894733</v>
      </c>
      <c r="AK2224">
        <f>6-ROUNDUP(_xlfn.PERCENTRANK.INC(Table13[Recency],Table13[[#This Row],[Recency]])*5, 0)</f>
        <v>2</v>
      </c>
      <c r="AL2224" s="15">
        <f>ROUNDUP(_xlfn.PERCENTRANK.INC(Table13[Total Number of Purchases],Table13[[#This Row],[Total Number of Purchases]])*5,0)</f>
        <v>4</v>
      </c>
      <c r="AM2224" s="15">
        <f>ROUNDUP(_xlfn.PERCENTRANK.INC(Table13[Total Spend],Table13[[#This Row],[Total Spend]])*5,0)</f>
        <v>3</v>
      </c>
      <c r="AN2224" s="15" t="str">
        <f>Table13[[#This Row],[Recency Score]]&amp;Table13[[#This Row],[Frequency Score]]&amp;Table13[[#This Row],[Monetary Score]]</f>
        <v>243</v>
      </c>
      <c r="AO2224" s="15" t="str">
        <f>IF(AN2224="555","Champions",
IF(AND(LEFT(AN2224,1)="5", MID(AN2224,2,1)&gt;="3"),"Loyal Customers",
IF(MID(AN2224,2,1)="5","Frequent Buyers",
IF(RIGHT(AN2224,1)="5","Big Spenders",
IF(LEFT(AN2224,1)="4","Potential Loyalists",
IF(LEFT(AN2224,1)="3","Needs Attention",
IF(LEFT(AN2224,1)="2","About to Sleep",
IF(LEFT(AN2224,1)="1","Lost",
IF(LEFT(AN2224,1)&lt;="2","At Risk","Others")))))))))</f>
        <v>About to Sleep</v>
      </c>
    </row>
    <row r="2225" spans="1:41" x14ac:dyDescent="0.3">
      <c r="A2225">
        <v>4271</v>
      </c>
      <c r="B2225">
        <v>1989</v>
      </c>
      <c r="C2225" t="s">
        <v>38</v>
      </c>
      <c r="D2225" t="s">
        <v>35</v>
      </c>
      <c r="E2225">
        <v>38683</v>
      </c>
      <c r="F2225">
        <v>1</v>
      </c>
      <c r="G2225">
        <v>0</v>
      </c>
      <c r="H2225" s="1">
        <v>41186</v>
      </c>
      <c r="I2225">
        <v>80</v>
      </c>
      <c r="J2225">
        <v>46</v>
      </c>
      <c r="K2225">
        <v>35</v>
      </c>
      <c r="L2225">
        <v>69</v>
      </c>
      <c r="M2225">
        <v>84</v>
      </c>
      <c r="N2225">
        <v>41</v>
      </c>
      <c r="O2225">
        <v>66</v>
      </c>
      <c r="P2225">
        <v>6</v>
      </c>
      <c r="Q2225">
        <v>4</v>
      </c>
      <c r="R2225">
        <v>1</v>
      </c>
      <c r="S2225">
        <v>6</v>
      </c>
      <c r="T2225">
        <v>7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 t="s">
        <v>40</v>
      </c>
      <c r="AC2225" s="13">
        <f>SUM(Table13[[#This Row],[MntWines]:[MntGoldProds]])</f>
        <v>341</v>
      </c>
      <c r="AD2225" s="13">
        <f>AVERAGE(Table13[[#This Row],[MntWines]:[MntGoldProds]])</f>
        <v>56.833333333333336</v>
      </c>
      <c r="AG2225">
        <f>SUM(Table13[[#This Row],[NumDealsPurchases]:[NumStorePurchases]])</f>
        <v>17</v>
      </c>
      <c r="AH2225" s="14">
        <f>44232-Table13[[#This Row],[Dt_Customer]]</f>
        <v>3046</v>
      </c>
      <c r="AJ2225" s="13">
        <f>Table13[[#This Row],[NumDealsPurchases]]/Table13[[#This Row],[Total Number of Purchases]]*100</f>
        <v>35.294117647058826</v>
      </c>
      <c r="AK2225">
        <f>6-ROUNDUP(_xlfn.PERCENTRANK.INC(Table13[Recency],Table13[[#This Row],[Recency]])*5, 0)</f>
        <v>2</v>
      </c>
      <c r="AL2225" s="15">
        <f>ROUNDUP(_xlfn.PERCENTRANK.INC(Table13[Total Number of Purchases],Table13[[#This Row],[Total Number of Purchases]])*5,0)</f>
        <v>3</v>
      </c>
      <c r="AM2225" s="15">
        <f>ROUNDUP(_xlfn.PERCENTRANK.INC(Table13[Total Spend],Table13[[#This Row],[Total Spend]])*5,0)</f>
        <v>3</v>
      </c>
      <c r="AN2225" s="15" t="str">
        <f>Table13[[#This Row],[Recency Score]]&amp;Table13[[#This Row],[Frequency Score]]&amp;Table13[[#This Row],[Monetary Score]]</f>
        <v>233</v>
      </c>
      <c r="AO2225" s="15" t="str">
        <f>IF(AN2225="555","Champions",
IF(AND(LEFT(AN2225,1)="5", MID(AN2225,2,1)&gt;="3"),"Loyal Customers",
IF(MID(AN2225,2,1)="5","Frequent Buyers",
IF(RIGHT(AN2225,1)="5","Big Spenders",
IF(LEFT(AN2225,1)="4","Potential Loyalists",
IF(LEFT(AN2225,1)="3","Needs Attention",
IF(LEFT(AN2225,1)="2","About to Sleep",
IF(LEFT(AN2225,1)="1","Lost",
IF(LEFT(AN2225,1)&lt;="2","At Risk","Others")))))))))</f>
        <v>About to Sleep</v>
      </c>
    </row>
    <row r="2226" spans="1:41" x14ac:dyDescent="0.3">
      <c r="A2226">
        <v>2375</v>
      </c>
      <c r="B2226">
        <v>1972</v>
      </c>
      <c r="C2226" t="s">
        <v>28</v>
      </c>
      <c r="D2226" t="s">
        <v>35</v>
      </c>
      <c r="E2226">
        <v>30261</v>
      </c>
      <c r="F2226">
        <v>1</v>
      </c>
      <c r="G2226">
        <v>2</v>
      </c>
      <c r="H2226" s="1">
        <v>41177</v>
      </c>
      <c r="I2226">
        <v>75</v>
      </c>
      <c r="J2226">
        <v>8</v>
      </c>
      <c r="K2226">
        <v>0</v>
      </c>
      <c r="L2226">
        <v>5</v>
      </c>
      <c r="M2226">
        <v>0</v>
      </c>
      <c r="N2226">
        <v>3</v>
      </c>
      <c r="O2226">
        <v>6</v>
      </c>
      <c r="P2226">
        <v>1</v>
      </c>
      <c r="Q2226">
        <v>0</v>
      </c>
      <c r="R2226">
        <v>0</v>
      </c>
      <c r="S2226">
        <v>3</v>
      </c>
      <c r="T2226">
        <v>8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 t="s">
        <v>30</v>
      </c>
      <c r="AC2226" s="13">
        <f>SUM(Table13[[#This Row],[MntWines]:[MntGoldProds]])</f>
        <v>22</v>
      </c>
      <c r="AD2226" s="13">
        <f>AVERAGE(Table13[[#This Row],[MntWines]:[MntGoldProds]])</f>
        <v>3.6666666666666665</v>
      </c>
      <c r="AG2226">
        <f>SUM(Table13[[#This Row],[NumDealsPurchases]:[NumStorePurchases]])</f>
        <v>4</v>
      </c>
      <c r="AH2226" s="14">
        <f>44232-Table13[[#This Row],[Dt_Customer]]</f>
        <v>3055</v>
      </c>
      <c r="AJ2226" s="13">
        <f>Table13[[#This Row],[NumDealsPurchases]]/Table13[[#This Row],[Total Number of Purchases]]*100</f>
        <v>25</v>
      </c>
      <c r="AK2226">
        <f>6-ROUNDUP(_xlfn.PERCENTRANK.INC(Table13[Recency],Table13[[#This Row],[Recency]])*5, 0)</f>
        <v>2</v>
      </c>
      <c r="AL2226" s="15">
        <f>ROUNDUP(_xlfn.PERCENTRANK.INC(Table13[Total Number of Purchases],Table13[[#This Row],[Total Number of Purchases]])*5,0)</f>
        <v>1</v>
      </c>
      <c r="AM2226" s="15">
        <f>ROUNDUP(_xlfn.PERCENTRANK.INC(Table13[Total Spend],Table13[[#This Row],[Total Spend]])*5,0)</f>
        <v>1</v>
      </c>
      <c r="AN2226" s="15" t="str">
        <f>Table13[[#This Row],[Recency Score]]&amp;Table13[[#This Row],[Frequency Score]]&amp;Table13[[#This Row],[Monetary Score]]</f>
        <v>211</v>
      </c>
      <c r="AO2226" s="15" t="str">
        <f>IF(AN2226="555","Champions",
IF(AND(LEFT(AN2226,1)="5", MID(AN2226,2,1)&gt;="3"),"Loyal Customers",
IF(MID(AN2226,2,1)="5","Frequent Buyers",
IF(RIGHT(AN2226,1)="5","Big Spenders",
IF(LEFT(AN2226,1)="4","Potential Loyalists",
IF(LEFT(AN2226,1)="3","Needs Attention",
IF(LEFT(AN2226,1)="2","About to Sleep",
IF(LEFT(AN2226,1)="1","Lost",
IF(LEFT(AN2226,1)&lt;="2","At Risk","Others")))))))))</f>
        <v>About to Sleep</v>
      </c>
    </row>
    <row r="2227" spans="1:41" x14ac:dyDescent="0.3">
      <c r="A2227">
        <v>10749</v>
      </c>
      <c r="B2227">
        <v>1991</v>
      </c>
      <c r="C2227" t="s">
        <v>28</v>
      </c>
      <c r="D2227" t="s">
        <v>31</v>
      </c>
      <c r="E2227">
        <v>8028</v>
      </c>
      <c r="F2227">
        <v>0</v>
      </c>
      <c r="G2227">
        <v>0</v>
      </c>
      <c r="H2227" s="1">
        <v>41170</v>
      </c>
      <c r="I2227">
        <v>62</v>
      </c>
      <c r="J2227">
        <v>73</v>
      </c>
      <c r="K2227">
        <v>18</v>
      </c>
      <c r="L2227">
        <v>66</v>
      </c>
      <c r="M2227">
        <v>7</v>
      </c>
      <c r="N2227">
        <v>12</v>
      </c>
      <c r="O2227">
        <v>2</v>
      </c>
      <c r="P2227">
        <v>15</v>
      </c>
      <c r="Q2227">
        <v>0</v>
      </c>
      <c r="R2227">
        <v>1</v>
      </c>
      <c r="S2227">
        <v>0</v>
      </c>
      <c r="T2227">
        <v>19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 t="s">
        <v>30</v>
      </c>
      <c r="AC2227" s="13">
        <f>SUM(Table13[[#This Row],[MntWines]:[MntGoldProds]])</f>
        <v>178</v>
      </c>
      <c r="AD2227" s="13">
        <f>AVERAGE(Table13[[#This Row],[MntWines]:[MntGoldProds]])</f>
        <v>29.666666666666668</v>
      </c>
      <c r="AG2227">
        <f>SUM(Table13[[#This Row],[NumDealsPurchases]:[NumStorePurchases]])</f>
        <v>16</v>
      </c>
      <c r="AH2227" s="14">
        <f>44232-Table13[[#This Row],[Dt_Customer]]</f>
        <v>3062</v>
      </c>
      <c r="AJ2227" s="13">
        <f>Table13[[#This Row],[NumDealsPurchases]]/Table13[[#This Row],[Total Number of Purchases]]*100</f>
        <v>93.75</v>
      </c>
      <c r="AK2227">
        <f>6-ROUNDUP(_xlfn.PERCENTRANK.INC(Table13[Recency],Table13[[#This Row],[Recency]])*5, 0)</f>
        <v>2</v>
      </c>
      <c r="AL2227" s="15">
        <f>ROUNDUP(_xlfn.PERCENTRANK.INC(Table13[Total Number of Purchases],Table13[[#This Row],[Total Number of Purchases]])*5,0)</f>
        <v>3</v>
      </c>
      <c r="AM2227" s="15">
        <f>ROUNDUP(_xlfn.PERCENTRANK.INC(Table13[Total Spend],Table13[[#This Row],[Total Spend]])*5,0)</f>
        <v>2</v>
      </c>
      <c r="AN2227" s="15" t="str">
        <f>Table13[[#This Row],[Recency Score]]&amp;Table13[[#This Row],[Frequency Score]]&amp;Table13[[#This Row],[Monetary Score]]</f>
        <v>232</v>
      </c>
      <c r="AO2227" s="15" t="str">
        <f>IF(AN2227="555","Champions",
IF(AND(LEFT(AN2227,1)="5", MID(AN2227,2,1)&gt;="3"),"Loyal Customers",
IF(MID(AN2227,2,1)="5","Frequent Buyers",
IF(RIGHT(AN2227,1)="5","Big Spenders",
IF(LEFT(AN2227,1)="4","Potential Loyalists",
IF(LEFT(AN2227,1)="3","Needs Attention",
IF(LEFT(AN2227,1)="2","About to Sleep",
IF(LEFT(AN2227,1)="1","Lost",
IF(LEFT(AN2227,1)&lt;="2","At Risk","Others")))))))))</f>
        <v>About to Sleep</v>
      </c>
    </row>
    <row r="2228" spans="1:41" x14ac:dyDescent="0.3">
      <c r="A2228">
        <v>6609</v>
      </c>
      <c r="B2228">
        <v>1966</v>
      </c>
      <c r="C2228" t="s">
        <v>28</v>
      </c>
      <c r="D2228" t="s">
        <v>42</v>
      </c>
      <c r="E2228">
        <v>27038</v>
      </c>
      <c r="F2228">
        <v>0</v>
      </c>
      <c r="G2228">
        <v>0</v>
      </c>
      <c r="H2228" s="1">
        <v>41170</v>
      </c>
      <c r="I2228">
        <v>64</v>
      </c>
      <c r="J2228">
        <v>1</v>
      </c>
      <c r="K2228">
        <v>26</v>
      </c>
      <c r="L2228">
        <v>25</v>
      </c>
      <c r="M2228">
        <v>17</v>
      </c>
      <c r="N2228">
        <v>23</v>
      </c>
      <c r="O2228">
        <v>15</v>
      </c>
      <c r="P2228">
        <v>1</v>
      </c>
      <c r="Q2228">
        <v>3</v>
      </c>
      <c r="R2228">
        <v>0</v>
      </c>
      <c r="S2228">
        <v>3</v>
      </c>
      <c r="T2228">
        <v>9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</v>
      </c>
      <c r="AA2228">
        <v>0</v>
      </c>
      <c r="AB2228" t="s">
        <v>43</v>
      </c>
      <c r="AC2228" s="13">
        <f>SUM(Table13[[#This Row],[MntWines]:[MntGoldProds]])</f>
        <v>107</v>
      </c>
      <c r="AD2228" s="13">
        <f>AVERAGE(Table13[[#This Row],[MntWines]:[MntGoldProds]])</f>
        <v>17.833333333333332</v>
      </c>
      <c r="AG2228">
        <f>SUM(Table13[[#This Row],[NumDealsPurchases]:[NumStorePurchases]])</f>
        <v>7</v>
      </c>
      <c r="AH2228" s="14">
        <f>44232-Table13[[#This Row],[Dt_Customer]]</f>
        <v>3062</v>
      </c>
      <c r="AJ2228" s="13">
        <f>Table13[[#This Row],[NumDealsPurchases]]/Table13[[#This Row],[Total Number of Purchases]]*100</f>
        <v>14.285714285714285</v>
      </c>
      <c r="AK2228">
        <f>6-ROUNDUP(_xlfn.PERCENTRANK.INC(Table13[Recency],Table13[[#This Row],[Recency]])*5, 0)</f>
        <v>2</v>
      </c>
      <c r="AL2228" s="15">
        <f>ROUNDUP(_xlfn.PERCENTRANK.INC(Table13[Total Number of Purchases],Table13[[#This Row],[Total Number of Purchases]])*5,0)</f>
        <v>1</v>
      </c>
      <c r="AM2228" s="15">
        <f>ROUNDUP(_xlfn.PERCENTRANK.INC(Table13[Total Spend],Table13[[#This Row],[Total Spend]])*5,0)</f>
        <v>2</v>
      </c>
      <c r="AN2228" s="15" t="str">
        <f>Table13[[#This Row],[Recency Score]]&amp;Table13[[#This Row],[Frequency Score]]&amp;Table13[[#This Row],[Monetary Score]]</f>
        <v>212</v>
      </c>
      <c r="AO2228" s="15" t="str">
        <f>IF(AN2228="555","Champions",
IF(AND(LEFT(AN2228,1)="5", MID(AN2228,2,1)&gt;="3"),"Loyal Customers",
IF(MID(AN2228,2,1)="5","Frequent Buyers",
IF(RIGHT(AN2228,1)="5","Big Spenders",
IF(LEFT(AN2228,1)="4","Potential Loyalists",
IF(LEFT(AN2228,1)="3","Needs Attention",
IF(LEFT(AN2228,1)="2","About to Sleep",
IF(LEFT(AN2228,1)="1","Lost",
IF(LEFT(AN2228,1)&lt;="2","At Risk","Others")))))))))</f>
        <v>About to Sleep</v>
      </c>
    </row>
    <row r="2229" spans="1:41" x14ac:dyDescent="0.3">
      <c r="A2229">
        <v>2525</v>
      </c>
      <c r="B2229">
        <v>1974</v>
      </c>
      <c r="C2229" t="s">
        <v>37</v>
      </c>
      <c r="D2229" t="s">
        <v>33</v>
      </c>
      <c r="E2229">
        <v>38410</v>
      </c>
      <c r="F2229">
        <v>0</v>
      </c>
      <c r="G2229">
        <v>0</v>
      </c>
      <c r="H2229" s="1">
        <v>41166</v>
      </c>
      <c r="I2229">
        <v>65</v>
      </c>
      <c r="J2229">
        <v>153</v>
      </c>
      <c r="K2229">
        <v>64</v>
      </c>
      <c r="L2229">
        <v>123</v>
      </c>
      <c r="M2229">
        <v>116</v>
      </c>
      <c r="N2229">
        <v>64</v>
      </c>
      <c r="O2229">
        <v>14</v>
      </c>
      <c r="P2229">
        <v>2</v>
      </c>
      <c r="Q2229">
        <v>5</v>
      </c>
      <c r="R2229">
        <v>2</v>
      </c>
      <c r="S2229">
        <v>9</v>
      </c>
      <c r="T2229">
        <v>6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0</v>
      </c>
      <c r="AB2229" t="s">
        <v>32</v>
      </c>
      <c r="AC2229" s="13">
        <f>SUM(Table13[[#This Row],[MntWines]:[MntGoldProds]])</f>
        <v>534</v>
      </c>
      <c r="AD2229" s="13">
        <f>AVERAGE(Table13[[#This Row],[MntWines]:[MntGoldProds]])</f>
        <v>89</v>
      </c>
      <c r="AG2229">
        <f>SUM(Table13[[#This Row],[NumDealsPurchases]:[NumStorePurchases]])</f>
        <v>18</v>
      </c>
      <c r="AH2229" s="14">
        <f>44232-Table13[[#This Row],[Dt_Customer]]</f>
        <v>3066</v>
      </c>
      <c r="AJ2229" s="13">
        <f>Table13[[#This Row],[NumDealsPurchases]]/Table13[[#This Row],[Total Number of Purchases]]*100</f>
        <v>11.111111111111111</v>
      </c>
      <c r="AK2229">
        <f>6-ROUNDUP(_xlfn.PERCENTRANK.INC(Table13[Recency],Table13[[#This Row],[Recency]])*5, 0)</f>
        <v>2</v>
      </c>
      <c r="AL2229" s="15">
        <f>ROUNDUP(_xlfn.PERCENTRANK.INC(Table13[Total Number of Purchases],Table13[[#This Row],[Total Number of Purchases]])*5,0)</f>
        <v>4</v>
      </c>
      <c r="AM2229" s="15">
        <f>ROUNDUP(_xlfn.PERCENTRANK.INC(Table13[Total Spend],Table13[[#This Row],[Total Spend]])*5,0)</f>
        <v>3</v>
      </c>
      <c r="AN2229" s="15" t="str">
        <f>Table13[[#This Row],[Recency Score]]&amp;Table13[[#This Row],[Frequency Score]]&amp;Table13[[#This Row],[Monetary Score]]</f>
        <v>243</v>
      </c>
      <c r="AO2229" s="15" t="str">
        <f>IF(AN2229="555","Champions",
IF(AND(LEFT(AN2229,1)="5", MID(AN2229,2,1)&gt;="3"),"Loyal Customers",
IF(MID(AN2229,2,1)="5","Frequent Buyers",
IF(RIGHT(AN2229,1)="5","Big Spenders",
IF(LEFT(AN2229,1)="4","Potential Loyalists",
IF(LEFT(AN2229,1)="3","Needs Attention",
IF(LEFT(AN2229,1)="2","About to Sleep",
IF(LEFT(AN2229,1)="1","Lost",
IF(LEFT(AN2229,1)&lt;="2","At Risk","Others")))))))))</f>
        <v>About to Sleep</v>
      </c>
    </row>
    <row r="2230" spans="1:41" x14ac:dyDescent="0.3">
      <c r="A2230">
        <v>4095</v>
      </c>
      <c r="B2230">
        <v>1971</v>
      </c>
      <c r="C2230" t="s">
        <v>28</v>
      </c>
      <c r="D2230" t="s">
        <v>33</v>
      </c>
      <c r="E2230">
        <v>37150</v>
      </c>
      <c r="F2230">
        <v>1</v>
      </c>
      <c r="G2230">
        <v>0</v>
      </c>
      <c r="H2230" s="1">
        <v>41163</v>
      </c>
      <c r="I2230">
        <v>80</v>
      </c>
      <c r="J2230">
        <v>167</v>
      </c>
      <c r="K2230">
        <v>37</v>
      </c>
      <c r="L2230">
        <v>64</v>
      </c>
      <c r="M2230">
        <v>49</v>
      </c>
      <c r="N2230">
        <v>34</v>
      </c>
      <c r="O2230">
        <v>116</v>
      </c>
      <c r="P2230">
        <v>8</v>
      </c>
      <c r="Q2230">
        <v>4</v>
      </c>
      <c r="R2230">
        <v>3</v>
      </c>
      <c r="S2230">
        <v>6</v>
      </c>
      <c r="T2230">
        <v>7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 t="s">
        <v>34</v>
      </c>
      <c r="AC2230" s="13">
        <f>SUM(Table13[[#This Row],[MntWines]:[MntGoldProds]])</f>
        <v>467</v>
      </c>
      <c r="AD2230" s="13">
        <f>AVERAGE(Table13[[#This Row],[MntWines]:[MntGoldProds]])</f>
        <v>77.833333333333329</v>
      </c>
      <c r="AG2230">
        <f>SUM(Table13[[#This Row],[NumDealsPurchases]:[NumStorePurchases]])</f>
        <v>21</v>
      </c>
      <c r="AH2230" s="14">
        <f>44232-Table13[[#This Row],[Dt_Customer]]</f>
        <v>3069</v>
      </c>
      <c r="AJ2230" s="13">
        <f>Table13[[#This Row],[NumDealsPurchases]]/Table13[[#This Row],[Total Number of Purchases]]*100</f>
        <v>38.095238095238095</v>
      </c>
      <c r="AK2230">
        <f>6-ROUNDUP(_xlfn.PERCENTRANK.INC(Table13[Recency],Table13[[#This Row],[Recency]])*5, 0)</f>
        <v>2</v>
      </c>
      <c r="AL2230" s="15">
        <f>ROUNDUP(_xlfn.PERCENTRANK.INC(Table13[Total Number of Purchases],Table13[[#This Row],[Total Number of Purchases]])*5,0)</f>
        <v>4</v>
      </c>
      <c r="AM2230" s="15">
        <f>ROUNDUP(_xlfn.PERCENTRANK.INC(Table13[Total Spend],Table13[[#This Row],[Total Spend]])*5,0)</f>
        <v>3</v>
      </c>
      <c r="AN2230" s="15" t="str">
        <f>Table13[[#This Row],[Recency Score]]&amp;Table13[[#This Row],[Frequency Score]]&amp;Table13[[#This Row],[Monetary Score]]</f>
        <v>243</v>
      </c>
      <c r="AO2230" s="15" t="str">
        <f>IF(AN2230="555","Champions",
IF(AND(LEFT(AN2230,1)="5", MID(AN2230,2,1)&gt;="3"),"Loyal Customers",
IF(MID(AN2230,2,1)="5","Frequent Buyers",
IF(RIGHT(AN2230,1)="5","Big Spenders",
IF(LEFT(AN2230,1)="4","Potential Loyalists",
IF(LEFT(AN2230,1)="3","Needs Attention",
IF(LEFT(AN2230,1)="2","About to Sleep",
IF(LEFT(AN2230,1)="1","Lost",
IF(LEFT(AN2230,1)&lt;="2","At Risk","Others")))))))))</f>
        <v>About to Sleep</v>
      </c>
    </row>
    <row r="2231" spans="1:41" x14ac:dyDescent="0.3">
      <c r="A2231">
        <v>2674</v>
      </c>
      <c r="B2231">
        <v>1958</v>
      </c>
      <c r="C2231" t="s">
        <v>41</v>
      </c>
      <c r="D2231" t="s">
        <v>31</v>
      </c>
      <c r="E2231">
        <v>75154</v>
      </c>
      <c r="F2231">
        <v>0</v>
      </c>
      <c r="G2231">
        <v>1</v>
      </c>
      <c r="H2231" s="1">
        <v>41156</v>
      </c>
      <c r="I2231">
        <v>79</v>
      </c>
      <c r="J2231">
        <v>543</v>
      </c>
      <c r="K2231">
        <v>10</v>
      </c>
      <c r="L2231">
        <v>205</v>
      </c>
      <c r="M2231">
        <v>160</v>
      </c>
      <c r="N2231">
        <v>143</v>
      </c>
      <c r="O2231">
        <v>82</v>
      </c>
      <c r="P2231">
        <v>1</v>
      </c>
      <c r="Q2231">
        <v>6</v>
      </c>
      <c r="R2231">
        <v>3</v>
      </c>
      <c r="S2231">
        <v>6</v>
      </c>
      <c r="T2231">
        <v>3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</v>
      </c>
      <c r="AA2231">
        <v>0</v>
      </c>
      <c r="AB2231" t="s">
        <v>34</v>
      </c>
      <c r="AC2231" s="13">
        <f>SUM(Table13[[#This Row],[MntWines]:[MntGoldProds]])</f>
        <v>1143</v>
      </c>
      <c r="AD2231" s="13">
        <f>AVERAGE(Table13[[#This Row],[MntWines]:[MntGoldProds]])</f>
        <v>190.5</v>
      </c>
      <c r="AG2231">
        <f>SUM(Table13[[#This Row],[NumDealsPurchases]:[NumStorePurchases]])</f>
        <v>16</v>
      </c>
      <c r="AH2231" s="14">
        <f>44232-Table13[[#This Row],[Dt_Customer]]</f>
        <v>3076</v>
      </c>
      <c r="AJ2231" s="13">
        <f>Table13[[#This Row],[NumDealsPurchases]]/Table13[[#This Row],[Total Number of Purchases]]*100</f>
        <v>6.25</v>
      </c>
      <c r="AK2231">
        <f>6-ROUNDUP(_xlfn.PERCENTRANK.INC(Table13[Recency],Table13[[#This Row],[Recency]])*5, 0)</f>
        <v>2</v>
      </c>
      <c r="AL2231" s="15">
        <f>ROUNDUP(_xlfn.PERCENTRANK.INC(Table13[Total Number of Purchases],Table13[[#This Row],[Total Number of Purchases]])*5,0)</f>
        <v>3</v>
      </c>
      <c r="AM2231" s="15">
        <f>ROUNDUP(_xlfn.PERCENTRANK.INC(Table13[Total Spend],Table13[[#This Row],[Total Spend]])*5,0)</f>
        <v>4</v>
      </c>
      <c r="AN2231" s="15" t="str">
        <f>Table13[[#This Row],[Recency Score]]&amp;Table13[[#This Row],[Frequency Score]]&amp;Table13[[#This Row],[Monetary Score]]</f>
        <v>234</v>
      </c>
      <c r="AO2231" s="15" t="str">
        <f>IF(AN2231="555","Champions",
IF(AND(LEFT(AN2231,1)="5", MID(AN2231,2,1)&gt;="3"),"Loyal Customers",
IF(MID(AN2231,2,1)="5","Frequent Buyers",
IF(RIGHT(AN2231,1)="5","Big Spenders",
IF(LEFT(AN2231,1)="4","Potential Loyalists",
IF(LEFT(AN2231,1)="3","Needs Attention",
IF(LEFT(AN2231,1)="2","About to Sleep",
IF(LEFT(AN2231,1)="1","Lost",
IF(LEFT(AN2231,1)&lt;="2","At Risk","Others")))))))))</f>
        <v>About to Sleep</v>
      </c>
    </row>
    <row r="2232" spans="1:41" x14ac:dyDescent="0.3">
      <c r="A2232">
        <v>6856</v>
      </c>
      <c r="B2232">
        <v>1979</v>
      </c>
      <c r="C2232" t="s">
        <v>28</v>
      </c>
      <c r="D2232" t="s">
        <v>35</v>
      </c>
      <c r="E2232">
        <v>21645</v>
      </c>
      <c r="F2232">
        <v>1</v>
      </c>
      <c r="G2232">
        <v>0</v>
      </c>
      <c r="H2232" s="1">
        <v>41155</v>
      </c>
      <c r="I2232">
        <v>75</v>
      </c>
      <c r="J2232">
        <v>14</v>
      </c>
      <c r="K2232">
        <v>0</v>
      </c>
      <c r="L2232">
        <v>23</v>
      </c>
      <c r="M2232">
        <v>4</v>
      </c>
      <c r="N2232">
        <v>5</v>
      </c>
      <c r="O2232">
        <v>19</v>
      </c>
      <c r="P2232">
        <v>3</v>
      </c>
      <c r="Q2232">
        <v>3</v>
      </c>
      <c r="R2232">
        <v>0</v>
      </c>
      <c r="S2232">
        <v>3</v>
      </c>
      <c r="T2232">
        <v>9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 t="s">
        <v>39</v>
      </c>
      <c r="AC2232" s="13">
        <f>SUM(Table13[[#This Row],[MntWines]:[MntGoldProds]])</f>
        <v>65</v>
      </c>
      <c r="AD2232" s="13">
        <f>AVERAGE(Table13[[#This Row],[MntWines]:[MntGoldProds]])</f>
        <v>10.833333333333334</v>
      </c>
      <c r="AG2232">
        <f>SUM(Table13[[#This Row],[NumDealsPurchases]:[NumStorePurchases]])</f>
        <v>9</v>
      </c>
      <c r="AH2232" s="14">
        <f>44232-Table13[[#This Row],[Dt_Customer]]</f>
        <v>3077</v>
      </c>
      <c r="AJ2232" s="13">
        <f>Table13[[#This Row],[NumDealsPurchases]]/Table13[[#This Row],[Total Number of Purchases]]*100</f>
        <v>33.333333333333329</v>
      </c>
      <c r="AK2232">
        <f>6-ROUNDUP(_xlfn.PERCENTRANK.INC(Table13[Recency],Table13[[#This Row],[Recency]])*5, 0)</f>
        <v>2</v>
      </c>
      <c r="AL2232" s="15">
        <f>ROUNDUP(_xlfn.PERCENTRANK.INC(Table13[Total Number of Purchases],Table13[[#This Row],[Total Number of Purchases]])*5,0)</f>
        <v>2</v>
      </c>
      <c r="AM2232" s="15">
        <f>ROUNDUP(_xlfn.PERCENTRANK.INC(Table13[Total Spend],Table13[[#This Row],[Total Spend]])*5,0)</f>
        <v>2</v>
      </c>
      <c r="AN2232" s="15" t="str">
        <f>Table13[[#This Row],[Recency Score]]&amp;Table13[[#This Row],[Frequency Score]]&amp;Table13[[#This Row],[Monetary Score]]</f>
        <v>222</v>
      </c>
      <c r="AO2232" s="15" t="str">
        <f>IF(AN2232="555","Champions",
IF(AND(LEFT(AN2232,1)="5", MID(AN2232,2,1)&gt;="3"),"Loyal Customers",
IF(MID(AN2232,2,1)="5","Frequent Buyers",
IF(RIGHT(AN2232,1)="5","Big Spenders",
IF(LEFT(AN2232,1)="4","Potential Loyalists",
IF(LEFT(AN2232,1)="3","Needs Attention",
IF(LEFT(AN2232,1)="2","About to Sleep",
IF(LEFT(AN2232,1)="1","Lost",
IF(LEFT(AN2232,1)&lt;="2","At Risk","Others")))))))))</f>
        <v>About to Sleep</v>
      </c>
    </row>
    <row r="2233" spans="1:41" x14ac:dyDescent="0.3">
      <c r="A2233">
        <v>10710</v>
      </c>
      <c r="B2233">
        <v>1979</v>
      </c>
      <c r="C2233" t="s">
        <v>28</v>
      </c>
      <c r="D2233" t="s">
        <v>33</v>
      </c>
      <c r="E2233">
        <v>7500</v>
      </c>
      <c r="F2233">
        <v>0</v>
      </c>
      <c r="G2233">
        <v>1</v>
      </c>
      <c r="H2233" s="1">
        <v>41150</v>
      </c>
      <c r="I2233">
        <v>61</v>
      </c>
      <c r="J2233">
        <v>5</v>
      </c>
      <c r="K2233">
        <v>2</v>
      </c>
      <c r="L2233">
        <v>3</v>
      </c>
      <c r="M2233">
        <v>3</v>
      </c>
      <c r="N2233">
        <v>0</v>
      </c>
      <c r="O2233">
        <v>5</v>
      </c>
      <c r="P2233">
        <v>1</v>
      </c>
      <c r="Q2233">
        <v>1</v>
      </c>
      <c r="R2233">
        <v>0</v>
      </c>
      <c r="S2233">
        <v>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 t="s">
        <v>30</v>
      </c>
      <c r="AC2233" s="13">
        <f>SUM(Table13[[#This Row],[MntWines]:[MntGoldProds]])</f>
        <v>18</v>
      </c>
      <c r="AD2233" s="13">
        <f>AVERAGE(Table13[[#This Row],[MntWines]:[MntGoldProds]])</f>
        <v>3</v>
      </c>
      <c r="AG2233">
        <f>SUM(Table13[[#This Row],[NumDealsPurchases]:[NumStorePurchases]])</f>
        <v>4</v>
      </c>
      <c r="AH2233" s="14">
        <f>44232-Table13[[#This Row],[Dt_Customer]]</f>
        <v>3082</v>
      </c>
      <c r="AJ2233" s="13">
        <f>Table13[[#This Row],[NumDealsPurchases]]/Table13[[#This Row],[Total Number of Purchases]]*100</f>
        <v>25</v>
      </c>
      <c r="AK2233">
        <f>6-ROUNDUP(_xlfn.PERCENTRANK.INC(Table13[Recency],Table13[[#This Row],[Recency]])*5, 0)</f>
        <v>2</v>
      </c>
      <c r="AL2233" s="15">
        <f>ROUNDUP(_xlfn.PERCENTRANK.INC(Table13[Total Number of Purchases],Table13[[#This Row],[Total Number of Purchases]])*5,0)</f>
        <v>1</v>
      </c>
      <c r="AM2233" s="15">
        <f>ROUNDUP(_xlfn.PERCENTRANK.INC(Table13[Total Spend],Table13[[#This Row],[Total Spend]])*5,0)</f>
        <v>1</v>
      </c>
      <c r="AN2233" s="15" t="str">
        <f>Table13[[#This Row],[Recency Score]]&amp;Table13[[#This Row],[Frequency Score]]&amp;Table13[[#This Row],[Monetary Score]]</f>
        <v>211</v>
      </c>
      <c r="AO2233" s="15" t="str">
        <f>IF(AN2233="555","Champions",
IF(AND(LEFT(AN2233,1)="5", MID(AN2233,2,1)&gt;="3"),"Loyal Customers",
IF(MID(AN2233,2,1)="5","Frequent Buyers",
IF(RIGHT(AN2233,1)="5","Big Spenders",
IF(LEFT(AN2233,1)="4","Potential Loyalists",
IF(LEFT(AN2233,1)="3","Needs Attention",
IF(LEFT(AN2233,1)="2","About to Sleep",
IF(LEFT(AN2233,1)="1","Lost",
IF(LEFT(AN2233,1)&lt;="2","At Risk","Others")))))))))</f>
        <v>About to Sleep</v>
      </c>
    </row>
    <row r="2234" spans="1:41" x14ac:dyDescent="0.3">
      <c r="A2234">
        <v>9503</v>
      </c>
      <c r="B2234">
        <v>1980</v>
      </c>
      <c r="C2234" t="s">
        <v>28</v>
      </c>
      <c r="D2234" t="s">
        <v>31</v>
      </c>
      <c r="E2234">
        <v>28071</v>
      </c>
      <c r="F2234">
        <v>0</v>
      </c>
      <c r="G2234">
        <v>0</v>
      </c>
      <c r="H2234" s="1">
        <v>41150</v>
      </c>
      <c r="I2234">
        <v>65</v>
      </c>
      <c r="J2234">
        <v>39</v>
      </c>
      <c r="K2234">
        <v>33</v>
      </c>
      <c r="L2234">
        <v>130</v>
      </c>
      <c r="M2234">
        <v>41</v>
      </c>
      <c r="N2234">
        <v>26</v>
      </c>
      <c r="O2234">
        <v>44</v>
      </c>
      <c r="P2234">
        <v>2</v>
      </c>
      <c r="Q2234">
        <v>5</v>
      </c>
      <c r="R2234">
        <v>1</v>
      </c>
      <c r="S2234">
        <v>5</v>
      </c>
      <c r="T2234">
        <v>8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 t="s">
        <v>30</v>
      </c>
      <c r="AC2234" s="13">
        <f>SUM(Table13[[#This Row],[MntWines]:[MntGoldProds]])</f>
        <v>313</v>
      </c>
      <c r="AD2234" s="13">
        <f>AVERAGE(Table13[[#This Row],[MntWines]:[MntGoldProds]])</f>
        <v>52.166666666666664</v>
      </c>
      <c r="AG2234">
        <f>SUM(Table13[[#This Row],[NumDealsPurchases]:[NumStorePurchases]])</f>
        <v>13</v>
      </c>
      <c r="AH2234" s="14">
        <f>44232-Table13[[#This Row],[Dt_Customer]]</f>
        <v>3082</v>
      </c>
      <c r="AJ2234" s="13">
        <f>Table13[[#This Row],[NumDealsPurchases]]/Table13[[#This Row],[Total Number of Purchases]]*100</f>
        <v>15.384615384615385</v>
      </c>
      <c r="AK2234">
        <f>6-ROUNDUP(_xlfn.PERCENTRANK.INC(Table13[Recency],Table13[[#This Row],[Recency]])*5, 0)</f>
        <v>2</v>
      </c>
      <c r="AL2234" s="15">
        <f>ROUNDUP(_xlfn.PERCENTRANK.INC(Table13[Total Number of Purchases],Table13[[#This Row],[Total Number of Purchases]])*5,0)</f>
        <v>3</v>
      </c>
      <c r="AM2234" s="15">
        <f>ROUNDUP(_xlfn.PERCENTRANK.INC(Table13[Total Spend],Table13[[#This Row],[Total Spend]])*5,0)</f>
        <v>3</v>
      </c>
      <c r="AN2234" s="15" t="str">
        <f>Table13[[#This Row],[Recency Score]]&amp;Table13[[#This Row],[Frequency Score]]&amp;Table13[[#This Row],[Monetary Score]]</f>
        <v>233</v>
      </c>
      <c r="AO2234" s="15" t="str">
        <f>IF(AN2234="555","Champions",
IF(AND(LEFT(AN2234,1)="5", MID(AN2234,2,1)&gt;="3"),"Loyal Customers",
IF(MID(AN2234,2,1)="5","Frequent Buyers",
IF(RIGHT(AN2234,1)="5","Big Spenders",
IF(LEFT(AN2234,1)="4","Potential Loyalists",
IF(LEFT(AN2234,1)="3","Needs Attention",
IF(LEFT(AN2234,1)="2","About to Sleep",
IF(LEFT(AN2234,1)="1","Lost",
IF(LEFT(AN2234,1)&lt;="2","At Risk","Others")))))))))</f>
        <v>About to Sleep</v>
      </c>
    </row>
    <row r="2235" spans="1:41" x14ac:dyDescent="0.3">
      <c r="A2235">
        <v>4122</v>
      </c>
      <c r="B2235">
        <v>1975</v>
      </c>
      <c r="C2235" t="s">
        <v>28</v>
      </c>
      <c r="D2235" t="s">
        <v>33</v>
      </c>
      <c r="E2235">
        <v>79205</v>
      </c>
      <c r="F2235">
        <v>0</v>
      </c>
      <c r="G2235">
        <v>0</v>
      </c>
      <c r="H2235" s="1">
        <v>41150</v>
      </c>
      <c r="I2235">
        <v>73</v>
      </c>
      <c r="J2235">
        <v>504</v>
      </c>
      <c r="K2235">
        <v>23</v>
      </c>
      <c r="L2235">
        <v>117</v>
      </c>
      <c r="M2235">
        <v>179</v>
      </c>
      <c r="N2235">
        <v>28</v>
      </c>
      <c r="O2235">
        <v>44</v>
      </c>
      <c r="P2235">
        <v>1</v>
      </c>
      <c r="Q2235">
        <v>6</v>
      </c>
      <c r="R2235">
        <v>5</v>
      </c>
      <c r="S2235">
        <v>4</v>
      </c>
      <c r="T2235">
        <v>4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 t="s">
        <v>30</v>
      </c>
      <c r="AC2235" s="13">
        <f>SUM(Table13[[#This Row],[MntWines]:[MntGoldProds]])</f>
        <v>895</v>
      </c>
      <c r="AD2235" s="13">
        <f>AVERAGE(Table13[[#This Row],[MntWines]:[MntGoldProds]])</f>
        <v>149.16666666666666</v>
      </c>
      <c r="AG2235">
        <f>SUM(Table13[[#This Row],[NumDealsPurchases]:[NumStorePurchases]])</f>
        <v>16</v>
      </c>
      <c r="AH2235" s="14">
        <f>44232-Table13[[#This Row],[Dt_Customer]]</f>
        <v>3082</v>
      </c>
      <c r="AJ2235" s="13">
        <f>Table13[[#This Row],[NumDealsPurchases]]/Table13[[#This Row],[Total Number of Purchases]]*100</f>
        <v>6.25</v>
      </c>
      <c r="AK2235">
        <f>6-ROUNDUP(_xlfn.PERCENTRANK.INC(Table13[Recency],Table13[[#This Row],[Recency]])*5, 0)</f>
        <v>2</v>
      </c>
      <c r="AL2235" s="15">
        <f>ROUNDUP(_xlfn.PERCENTRANK.INC(Table13[Total Number of Purchases],Table13[[#This Row],[Total Number of Purchases]])*5,0)</f>
        <v>3</v>
      </c>
      <c r="AM2235" s="15">
        <f>ROUNDUP(_xlfn.PERCENTRANK.INC(Table13[Total Spend],Table13[[#This Row],[Total Spend]])*5,0)</f>
        <v>4</v>
      </c>
      <c r="AN2235" s="15" t="str">
        <f>Table13[[#This Row],[Recency Score]]&amp;Table13[[#This Row],[Frequency Score]]&amp;Table13[[#This Row],[Monetary Score]]</f>
        <v>234</v>
      </c>
      <c r="AO2235" s="15" t="str">
        <f>IF(AN2235="555","Champions",
IF(AND(LEFT(AN2235,1)="5", MID(AN2235,2,1)&gt;="3"),"Loyal Customers",
IF(MID(AN2235,2,1)="5","Frequent Buyers",
IF(RIGHT(AN2235,1)="5","Big Spenders",
IF(LEFT(AN2235,1)="4","Potential Loyalists",
IF(LEFT(AN2235,1)="3","Needs Attention",
IF(LEFT(AN2235,1)="2","About to Sleep",
IF(LEFT(AN2235,1)="1","Lost",
IF(LEFT(AN2235,1)&lt;="2","At Risk","Others")))))))))</f>
        <v>About to Sleep</v>
      </c>
    </row>
    <row r="2236" spans="1:41" x14ac:dyDescent="0.3">
      <c r="A2236">
        <v>10704</v>
      </c>
      <c r="B2236">
        <v>1969</v>
      </c>
      <c r="C2236" t="s">
        <v>28</v>
      </c>
      <c r="D2236" t="s">
        <v>31</v>
      </c>
      <c r="E2236">
        <v>54803</v>
      </c>
      <c r="F2236">
        <v>0</v>
      </c>
      <c r="G2236">
        <v>1</v>
      </c>
      <c r="H2236" s="1">
        <v>41142</v>
      </c>
      <c r="I2236">
        <v>65</v>
      </c>
      <c r="J2236">
        <v>404</v>
      </c>
      <c r="K2236">
        <v>0</v>
      </c>
      <c r="L2236">
        <v>92</v>
      </c>
      <c r="M2236">
        <v>28</v>
      </c>
      <c r="N2236">
        <v>27</v>
      </c>
      <c r="O2236">
        <v>142</v>
      </c>
      <c r="P2236">
        <v>2</v>
      </c>
      <c r="Q2236">
        <v>6</v>
      </c>
      <c r="R2236">
        <v>2</v>
      </c>
      <c r="S2236">
        <v>9</v>
      </c>
      <c r="T2236">
        <v>4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 t="s">
        <v>30</v>
      </c>
      <c r="AC2236" s="13">
        <f>SUM(Table13[[#This Row],[MntWines]:[MntGoldProds]])</f>
        <v>693</v>
      </c>
      <c r="AD2236" s="13">
        <f>AVERAGE(Table13[[#This Row],[MntWines]:[MntGoldProds]])</f>
        <v>115.5</v>
      </c>
      <c r="AG2236">
        <f>SUM(Table13[[#This Row],[NumDealsPurchases]:[NumStorePurchases]])</f>
        <v>19</v>
      </c>
      <c r="AH2236" s="14">
        <f>44232-Table13[[#This Row],[Dt_Customer]]</f>
        <v>3090</v>
      </c>
      <c r="AJ2236" s="13">
        <f>Table13[[#This Row],[NumDealsPurchases]]/Table13[[#This Row],[Total Number of Purchases]]*100</f>
        <v>10.526315789473683</v>
      </c>
      <c r="AK2236">
        <f>6-ROUNDUP(_xlfn.PERCENTRANK.INC(Table13[Recency],Table13[[#This Row],[Recency]])*5, 0)</f>
        <v>2</v>
      </c>
      <c r="AL2236" s="15">
        <f>ROUNDUP(_xlfn.PERCENTRANK.INC(Table13[Total Number of Purchases],Table13[[#This Row],[Total Number of Purchases]])*5,0)</f>
        <v>4</v>
      </c>
      <c r="AM2236" s="15">
        <f>ROUNDUP(_xlfn.PERCENTRANK.INC(Table13[Total Spend],Table13[[#This Row],[Total Spend]])*5,0)</f>
        <v>4</v>
      </c>
      <c r="AN2236" s="15" t="str">
        <f>Table13[[#This Row],[Recency Score]]&amp;Table13[[#This Row],[Frequency Score]]&amp;Table13[[#This Row],[Monetary Score]]</f>
        <v>244</v>
      </c>
      <c r="AO2236" s="15" t="str">
        <f>IF(AN2236="555","Champions",
IF(AND(LEFT(AN2236,1)="5", MID(AN2236,2,1)&gt;="3"),"Loyal Customers",
IF(MID(AN2236,2,1)="5","Frequent Buyers",
IF(RIGHT(AN2236,1)="5","Big Spenders",
IF(LEFT(AN2236,1)="4","Potential Loyalists",
IF(LEFT(AN2236,1)="3","Needs Attention",
IF(LEFT(AN2236,1)="2","About to Sleep",
IF(LEFT(AN2236,1)="1","Lost",
IF(LEFT(AN2236,1)&lt;="2","At Risk","Others")))))))))</f>
        <v>About to Sleep</v>
      </c>
    </row>
    <row r="2237" spans="1:41" x14ac:dyDescent="0.3">
      <c r="A2237">
        <v>642</v>
      </c>
      <c r="B2237">
        <v>1980</v>
      </c>
      <c r="C2237" t="s">
        <v>44</v>
      </c>
      <c r="D2237" t="s">
        <v>33</v>
      </c>
      <c r="E2237">
        <v>16005</v>
      </c>
      <c r="F2237">
        <v>1</v>
      </c>
      <c r="G2237">
        <v>0</v>
      </c>
      <c r="H2237" s="1">
        <v>41135</v>
      </c>
      <c r="I2237">
        <v>69</v>
      </c>
      <c r="J2237">
        <v>1</v>
      </c>
      <c r="K2237">
        <v>3</v>
      </c>
      <c r="L2237">
        <v>2</v>
      </c>
      <c r="M2237">
        <v>20</v>
      </c>
      <c r="N2237">
        <v>30</v>
      </c>
      <c r="O2237">
        <v>47</v>
      </c>
      <c r="P2237">
        <v>3</v>
      </c>
      <c r="Q2237">
        <v>2</v>
      </c>
      <c r="R2237">
        <v>1</v>
      </c>
      <c r="S2237">
        <v>2</v>
      </c>
      <c r="T2237">
        <v>8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 t="s">
        <v>32</v>
      </c>
      <c r="AC2237" s="13">
        <f>SUM(Table13[[#This Row],[MntWines]:[MntGoldProds]])</f>
        <v>103</v>
      </c>
      <c r="AD2237" s="13">
        <f>AVERAGE(Table13[[#This Row],[MntWines]:[MntGoldProds]])</f>
        <v>17.166666666666668</v>
      </c>
      <c r="AG2237">
        <f>SUM(Table13[[#This Row],[NumDealsPurchases]:[NumStorePurchases]])</f>
        <v>8</v>
      </c>
      <c r="AH2237" s="14">
        <f>44232-Table13[[#This Row],[Dt_Customer]]</f>
        <v>3097</v>
      </c>
      <c r="AJ2237" s="13">
        <f>Table13[[#This Row],[NumDealsPurchases]]/Table13[[#This Row],[Total Number of Purchases]]*100</f>
        <v>37.5</v>
      </c>
      <c r="AK2237">
        <f>6-ROUNDUP(_xlfn.PERCENTRANK.INC(Table13[Recency],Table13[[#This Row],[Recency]])*5, 0)</f>
        <v>2</v>
      </c>
      <c r="AL2237" s="15">
        <f>ROUNDUP(_xlfn.PERCENTRANK.INC(Table13[Total Number of Purchases],Table13[[#This Row],[Total Number of Purchases]])*5,0)</f>
        <v>2</v>
      </c>
      <c r="AM2237" s="15">
        <f>ROUNDUP(_xlfn.PERCENTRANK.INC(Table13[Total Spend],Table13[[#This Row],[Total Spend]])*5,0)</f>
        <v>2</v>
      </c>
      <c r="AN2237" s="15" t="str">
        <f>Table13[[#This Row],[Recency Score]]&amp;Table13[[#This Row],[Frequency Score]]&amp;Table13[[#This Row],[Monetary Score]]</f>
        <v>222</v>
      </c>
      <c r="AO2237" s="15" t="str">
        <f>IF(AN2237="555","Champions",
IF(AND(LEFT(AN2237,1)="5", MID(AN2237,2,1)&gt;="3"),"Loyal Customers",
IF(MID(AN2237,2,1)="5","Frequent Buyers",
IF(RIGHT(AN2237,1)="5","Big Spenders",
IF(LEFT(AN2237,1)="4","Potential Loyalists",
IF(LEFT(AN2237,1)="3","Needs Attention",
IF(LEFT(AN2237,1)="2","About to Sleep",
IF(LEFT(AN2237,1)="1","Lost",
IF(LEFT(AN2237,1)&lt;="2","At Risk","Others")))))))))</f>
        <v>About to Sleep</v>
      </c>
    </row>
    <row r="2238" spans="1:41" x14ac:dyDescent="0.3">
      <c r="A2238">
        <v>5393</v>
      </c>
      <c r="B2238">
        <v>1977</v>
      </c>
      <c r="C2238" t="s">
        <v>28</v>
      </c>
      <c r="D2238" t="s">
        <v>31</v>
      </c>
      <c r="E2238">
        <v>23763</v>
      </c>
      <c r="F2238">
        <v>1</v>
      </c>
      <c r="G2238">
        <v>0</v>
      </c>
      <c r="H2238" s="1">
        <v>41128</v>
      </c>
      <c r="I2238">
        <v>64</v>
      </c>
      <c r="J2238">
        <v>22</v>
      </c>
      <c r="K2238">
        <v>0</v>
      </c>
      <c r="L2238">
        <v>6</v>
      </c>
      <c r="M2238">
        <v>6</v>
      </c>
      <c r="N2238">
        <v>2</v>
      </c>
      <c r="O2238">
        <v>6</v>
      </c>
      <c r="P2238">
        <v>1</v>
      </c>
      <c r="Q2238">
        <v>1</v>
      </c>
      <c r="R2238">
        <v>0</v>
      </c>
      <c r="S2238">
        <v>3</v>
      </c>
      <c r="T2238">
        <v>7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 t="s">
        <v>30</v>
      </c>
      <c r="AC2238" s="13">
        <f>SUM(Table13[[#This Row],[MntWines]:[MntGoldProds]])</f>
        <v>42</v>
      </c>
      <c r="AD2238" s="13">
        <f>AVERAGE(Table13[[#This Row],[MntWines]:[MntGoldProds]])</f>
        <v>7</v>
      </c>
      <c r="AG2238">
        <f>SUM(Table13[[#This Row],[NumDealsPurchases]:[NumStorePurchases]])</f>
        <v>5</v>
      </c>
      <c r="AH2238" s="14">
        <f>44232-Table13[[#This Row],[Dt_Customer]]</f>
        <v>3104</v>
      </c>
      <c r="AJ2238" s="13">
        <f>Table13[[#This Row],[NumDealsPurchases]]/Table13[[#This Row],[Total Number of Purchases]]*100</f>
        <v>20</v>
      </c>
      <c r="AK2238">
        <f>6-ROUNDUP(_xlfn.PERCENTRANK.INC(Table13[Recency],Table13[[#This Row],[Recency]])*5, 0)</f>
        <v>2</v>
      </c>
      <c r="AL2238" s="15">
        <f>ROUNDUP(_xlfn.PERCENTRANK.INC(Table13[Total Number of Purchases],Table13[[#This Row],[Total Number of Purchases]])*5,0)</f>
        <v>1</v>
      </c>
      <c r="AM2238" s="15">
        <f>ROUNDUP(_xlfn.PERCENTRANK.INC(Table13[Total Spend],Table13[[#This Row],[Total Spend]])*5,0)</f>
        <v>1</v>
      </c>
      <c r="AN2238" s="15" t="str">
        <f>Table13[[#This Row],[Recency Score]]&amp;Table13[[#This Row],[Frequency Score]]&amp;Table13[[#This Row],[Monetary Score]]</f>
        <v>211</v>
      </c>
      <c r="AO2238" s="15" t="str">
        <f>IF(AN2238="555","Champions",
IF(AND(LEFT(AN2238,1)="5", MID(AN2238,2,1)&gt;="3"),"Loyal Customers",
IF(MID(AN2238,2,1)="5","Frequent Buyers",
IF(RIGHT(AN2238,1)="5","Big Spenders",
IF(LEFT(AN2238,1)="4","Potential Loyalists",
IF(LEFT(AN2238,1)="3","Needs Attention",
IF(LEFT(AN2238,1)="2","About to Sleep",
IF(LEFT(AN2238,1)="1","Lost",
IF(LEFT(AN2238,1)&lt;="2","At Risk","Others")))))))))</f>
        <v>About to Sleep</v>
      </c>
    </row>
    <row r="2239" spans="1:41" hidden="1" x14ac:dyDescent="0.3">
      <c r="A2239">
        <v>7829</v>
      </c>
      <c r="B2239">
        <v>1900</v>
      </c>
      <c r="C2239" t="s">
        <v>38</v>
      </c>
      <c r="D2239" t="s">
        <v>29</v>
      </c>
      <c r="E2239">
        <v>36640</v>
      </c>
      <c r="F2239">
        <v>1</v>
      </c>
      <c r="G2239">
        <v>0</v>
      </c>
      <c r="H2239" s="1">
        <v>41543</v>
      </c>
      <c r="I2239">
        <v>99</v>
      </c>
      <c r="J2239">
        <v>15</v>
      </c>
      <c r="K2239">
        <v>6</v>
      </c>
      <c r="L2239">
        <v>8</v>
      </c>
      <c r="M2239">
        <v>7</v>
      </c>
      <c r="N2239">
        <v>4</v>
      </c>
      <c r="O2239">
        <v>25</v>
      </c>
      <c r="P2239">
        <v>1</v>
      </c>
      <c r="Q2239">
        <v>2</v>
      </c>
      <c r="R2239">
        <v>1</v>
      </c>
      <c r="S2239">
        <v>2</v>
      </c>
      <c r="T2239">
        <v>5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 t="s">
        <v>40</v>
      </c>
      <c r="AC2239">
        <f>SUM(Table13[[#This Row],[MntWines]:[MntGoldProds]])</f>
        <v>65</v>
      </c>
      <c r="AD2239">
        <f>AVERAGE(Table13[[#This Row],[MntWines]:[MntGoldProds]])</f>
        <v>10.833333333333334</v>
      </c>
      <c r="AG2239">
        <f>SUM(Table13[[#This Row],[NumDealsPurchases]:[NumStorePurchases]])</f>
        <v>6</v>
      </c>
      <c r="AH2239" s="1">
        <f>44232-Table13[[#This Row],[Dt_Customer]]</f>
        <v>2689</v>
      </c>
      <c r="AJ2239">
        <f>Table13[[#This Row],[NumDealsPurchases]]/Table13[[#This Row],[Total Number of Purchases]]*100</f>
        <v>16.666666666666664</v>
      </c>
      <c r="AK2239">
        <f>6-ROUNDUP(_xlfn.PERCENTRANK.INC(Table13[Recency],Table13[[#This Row],[Recency]])*5, 0)</f>
        <v>1</v>
      </c>
      <c r="AL2239" s="15">
        <f>ROUNDUP(_xlfn.PERCENTRANK.INC(Table13[Total Number of Purchases],Table13[[#This Row],[Total Number of Purchases]])*5,0)</f>
        <v>1</v>
      </c>
      <c r="AM2239" s="15">
        <f>ROUNDUP(_xlfn.PERCENTRANK.INC(Table13[Total Spend],Table13[[#This Row],[Total Spend]])*5,0)</f>
        <v>2</v>
      </c>
      <c r="AN2239" s="15" t="str">
        <f>Table13[[#This Row],[Recency Score]]&amp;Table13[[#This Row],[Frequency Score]]&amp;Table13[[#This Row],[Monetary Score]]</f>
        <v>112</v>
      </c>
      <c r="AO2239" s="15" t="str">
        <f>IF(AN2239="555","Champions",
IF(AND(LEFT(AN2239,1)="5", MID(AN2239,2,1)&gt;="3"),"Loyal Customers",
IF(MID(AN2239,2,1)="5","Frequent Buyers",
IF(RIGHT(AN2239,1)="5","Big Spenders",
IF(LEFT(AN2239,1)="4","Potential Loyalists",
IF(LEFT(AN2239,1)="3","Needs Attention",
IF(LEFT(AN2239,1)="2","About to Sleep",
IF(LEFT(AN2239,1)="1","Lost",
IF(LEFT(AN2239,1)&lt;="2","At Risk","Others")))))))))</f>
        <v>Lost</v>
      </c>
    </row>
    <row r="2240" spans="1:41" x14ac:dyDescent="0.3">
      <c r="A2240">
        <v>10542</v>
      </c>
      <c r="B2240">
        <v>1968</v>
      </c>
      <c r="C2240" t="s">
        <v>37</v>
      </c>
      <c r="D2240" t="s">
        <v>33</v>
      </c>
      <c r="E2240">
        <v>36778</v>
      </c>
      <c r="F2240">
        <v>1</v>
      </c>
      <c r="G2240">
        <v>1</v>
      </c>
      <c r="H2240" s="1">
        <v>41126</v>
      </c>
      <c r="I2240">
        <v>63</v>
      </c>
      <c r="J2240">
        <v>29</v>
      </c>
      <c r="K2240">
        <v>4</v>
      </c>
      <c r="L2240">
        <v>34</v>
      </c>
      <c r="M2240">
        <v>2</v>
      </c>
      <c r="N2240">
        <v>4</v>
      </c>
      <c r="O2240">
        <v>4</v>
      </c>
      <c r="P2240">
        <v>3</v>
      </c>
      <c r="Q2240">
        <v>3</v>
      </c>
      <c r="R2240">
        <v>0</v>
      </c>
      <c r="S2240">
        <v>3</v>
      </c>
      <c r="T2240">
        <v>9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 t="s">
        <v>30</v>
      </c>
      <c r="AC2240" s="13">
        <f>SUM(Table13[[#This Row],[MntWines]:[MntGoldProds]])</f>
        <v>77</v>
      </c>
      <c r="AD2240" s="13">
        <f>AVERAGE(Table13[[#This Row],[MntWines]:[MntGoldProds]])</f>
        <v>12.833333333333334</v>
      </c>
      <c r="AG2240">
        <f>SUM(Table13[[#This Row],[NumDealsPurchases]:[NumStorePurchases]])</f>
        <v>9</v>
      </c>
      <c r="AH2240" s="14">
        <f>44232-Table13[[#This Row],[Dt_Customer]]</f>
        <v>3106</v>
      </c>
      <c r="AJ2240" s="13">
        <f>Table13[[#This Row],[NumDealsPurchases]]/Table13[[#This Row],[Total Number of Purchases]]*100</f>
        <v>33.333333333333329</v>
      </c>
      <c r="AK2240">
        <f>6-ROUNDUP(_xlfn.PERCENTRANK.INC(Table13[Recency],Table13[[#This Row],[Recency]])*5, 0)</f>
        <v>2</v>
      </c>
      <c r="AL2240" s="15">
        <f>ROUNDUP(_xlfn.PERCENTRANK.INC(Table13[Total Number of Purchases],Table13[[#This Row],[Total Number of Purchases]])*5,0)</f>
        <v>2</v>
      </c>
      <c r="AM2240" s="15">
        <f>ROUNDUP(_xlfn.PERCENTRANK.INC(Table13[Total Spend],Table13[[#This Row],[Total Spend]])*5,0)</f>
        <v>2</v>
      </c>
      <c r="AN2240" s="15" t="str">
        <f>Table13[[#This Row],[Recency Score]]&amp;Table13[[#This Row],[Frequency Score]]&amp;Table13[[#This Row],[Monetary Score]]</f>
        <v>222</v>
      </c>
      <c r="AO2240" s="15" t="str">
        <f>IF(AN2240="555","Champions",
IF(AND(LEFT(AN2240,1)="5", MID(AN2240,2,1)&gt;="3"),"Loyal Customers",
IF(MID(AN2240,2,1)="5","Frequent Buyers",
IF(RIGHT(AN2240,1)="5","Big Spenders",
IF(LEFT(AN2240,1)="4","Potential Loyalists",
IF(LEFT(AN2240,1)="3","Needs Attention",
IF(LEFT(AN2240,1)="2","About to Sleep",
IF(LEFT(AN2240,1)="1","Lost",
IF(LEFT(AN2240,1)&lt;="2","At Risk","Others")))))))))</f>
        <v>About to Sleep</v>
      </c>
    </row>
    <row r="2241" spans="1:41" x14ac:dyDescent="0.3">
      <c r="A2241">
        <v>6653</v>
      </c>
      <c r="B2241">
        <v>1970</v>
      </c>
      <c r="C2241" t="s">
        <v>37</v>
      </c>
      <c r="D2241" t="s">
        <v>33</v>
      </c>
      <c r="E2241">
        <v>55158</v>
      </c>
      <c r="F2241">
        <v>1</v>
      </c>
      <c r="G2241">
        <v>1</v>
      </c>
      <c r="H2241" s="1">
        <v>41120</v>
      </c>
      <c r="I2241">
        <v>72</v>
      </c>
      <c r="J2241">
        <v>293</v>
      </c>
      <c r="K2241">
        <v>0</v>
      </c>
      <c r="L2241">
        <v>87</v>
      </c>
      <c r="M2241">
        <v>4</v>
      </c>
      <c r="N2241">
        <v>11</v>
      </c>
      <c r="O2241">
        <v>23</v>
      </c>
      <c r="P2241">
        <v>4</v>
      </c>
      <c r="Q2241">
        <v>7</v>
      </c>
      <c r="R2241">
        <v>2</v>
      </c>
      <c r="S2241">
        <v>5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</v>
      </c>
      <c r="AA2241">
        <v>0</v>
      </c>
      <c r="AB2241" t="s">
        <v>30</v>
      </c>
      <c r="AC2241" s="13">
        <f>SUM(Table13[[#This Row],[MntWines]:[MntGoldProds]])</f>
        <v>418</v>
      </c>
      <c r="AD2241" s="13">
        <f>AVERAGE(Table13[[#This Row],[MntWines]:[MntGoldProds]])</f>
        <v>69.666666666666671</v>
      </c>
      <c r="AG2241">
        <f>SUM(Table13[[#This Row],[NumDealsPurchases]:[NumStorePurchases]])</f>
        <v>18</v>
      </c>
      <c r="AH2241" s="14">
        <f>44232-Table13[[#This Row],[Dt_Customer]]</f>
        <v>3112</v>
      </c>
      <c r="AJ2241" s="13">
        <f>Table13[[#This Row],[NumDealsPurchases]]/Table13[[#This Row],[Total Number of Purchases]]*100</f>
        <v>22.222222222222221</v>
      </c>
      <c r="AK2241">
        <f>6-ROUNDUP(_xlfn.PERCENTRANK.INC(Table13[Recency],Table13[[#This Row],[Recency]])*5, 0)</f>
        <v>2</v>
      </c>
      <c r="AL2241" s="15">
        <f>ROUNDUP(_xlfn.PERCENTRANK.INC(Table13[Total Number of Purchases],Table13[[#This Row],[Total Number of Purchases]])*5,0)</f>
        <v>4</v>
      </c>
      <c r="AM2241" s="15">
        <f>ROUNDUP(_xlfn.PERCENTRANK.INC(Table13[Total Spend],Table13[[#This Row],[Total Spend]])*5,0)</f>
        <v>3</v>
      </c>
      <c r="AN2241" s="15" t="str">
        <f>Table13[[#This Row],[Recency Score]]&amp;Table13[[#This Row],[Frequency Score]]&amp;Table13[[#This Row],[Monetary Score]]</f>
        <v>243</v>
      </c>
      <c r="AO2241" s="15" t="str">
        <f>IF(AN2241="555","Champions",
IF(AND(LEFT(AN2241,1)="5", MID(AN2241,2,1)&gt;="3"),"Loyal Customers",
IF(MID(AN2241,2,1)="5","Frequent Buyers",
IF(RIGHT(AN2241,1)="5","Big Spenders",
IF(LEFT(AN2241,1)="4","Potential Loyalists",
IF(LEFT(AN2241,1)="3","Needs Attention",
IF(LEFT(AN2241,1)="2","About to Sleep",
IF(LEFT(AN2241,1)="1","Lost",
IF(LEFT(AN2241,1)&lt;="2","At Risk","Others")))))))))</f>
        <v>About to Sleep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AFB0D-6119-4C81-A349-058344854868}">
  <dimension ref="A1:AB2241"/>
  <sheetViews>
    <sheetView workbookViewId="0">
      <selection activeCell="A137" sqref="A137:A2181"/>
    </sheetView>
  </sheetViews>
  <sheetFormatPr defaultRowHeight="14.4" x14ac:dyDescent="0.3"/>
  <cols>
    <col min="2" max="2" width="11.33203125" customWidth="1"/>
    <col min="3" max="3" width="11.21875" customWidth="1"/>
    <col min="4" max="4" width="14.88671875" customWidth="1"/>
    <col min="5" max="5" width="9.77734375" customWidth="1"/>
    <col min="6" max="6" width="10.33203125" customWidth="1"/>
    <col min="7" max="7" width="11.44140625" customWidth="1"/>
    <col min="8" max="8" width="13.6640625" customWidth="1"/>
    <col min="9" max="9" width="9.88671875" customWidth="1"/>
    <col min="10" max="10" width="11.109375" customWidth="1"/>
    <col min="11" max="11" width="10.77734375" customWidth="1"/>
    <col min="12" max="12" width="17.5546875" customWidth="1"/>
    <col min="13" max="13" width="16.88671875" customWidth="1"/>
    <col min="14" max="14" width="18.5546875" customWidth="1"/>
    <col min="15" max="15" width="14.77734375" customWidth="1"/>
    <col min="16" max="16" width="20.109375" customWidth="1"/>
    <col min="17" max="17" width="19.21875" customWidth="1"/>
    <col min="18" max="18" width="21.77734375" customWidth="1"/>
    <col min="19" max="19" width="19.88671875" customWidth="1"/>
    <col min="20" max="20" width="20.44140625" customWidth="1"/>
    <col min="21" max="21" width="16.33203125" bestFit="1" customWidth="1"/>
    <col min="22" max="22" width="15.88671875" customWidth="1"/>
    <col min="23" max="25" width="16.33203125" bestFit="1" customWidth="1"/>
    <col min="27" max="29" width="15.88671875" customWidth="1"/>
    <col min="30" max="30" width="10.88671875" customWidth="1"/>
    <col min="31" max="31" width="11" customWidth="1"/>
    <col min="32" max="32" width="9.33203125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23</v>
      </c>
      <c r="V1" t="s">
        <v>24</v>
      </c>
      <c r="W1" t="s">
        <v>20</v>
      </c>
      <c r="X1" t="s">
        <v>21</v>
      </c>
      <c r="Y1" t="s">
        <v>22</v>
      </c>
      <c r="Z1" t="s">
        <v>25</v>
      </c>
      <c r="AA1" t="s">
        <v>26</v>
      </c>
      <c r="AB1" t="s">
        <v>27</v>
      </c>
    </row>
    <row r="2" spans="1:28" hidden="1" x14ac:dyDescent="0.3">
      <c r="A2">
        <v>1826</v>
      </c>
      <c r="B2">
        <v>1970</v>
      </c>
      <c r="C2" t="s">
        <v>28</v>
      </c>
      <c r="D2" t="s">
        <v>29</v>
      </c>
      <c r="E2">
        <v>84835</v>
      </c>
      <c r="F2">
        <v>0</v>
      </c>
      <c r="G2">
        <v>0</v>
      </c>
      <c r="H2" s="1">
        <v>41806</v>
      </c>
      <c r="I2">
        <v>0</v>
      </c>
      <c r="J2">
        <v>189</v>
      </c>
      <c r="K2">
        <v>104</v>
      </c>
      <c r="L2">
        <v>379</v>
      </c>
      <c r="M2">
        <v>111</v>
      </c>
      <c r="N2">
        <v>189</v>
      </c>
      <c r="O2">
        <v>218</v>
      </c>
      <c r="P2">
        <v>1</v>
      </c>
      <c r="Q2">
        <v>4</v>
      </c>
      <c r="R2">
        <v>4</v>
      </c>
      <c r="S2">
        <v>6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 t="s">
        <v>30</v>
      </c>
    </row>
    <row r="3" spans="1:28" hidden="1" x14ac:dyDescent="0.3">
      <c r="A3">
        <v>1</v>
      </c>
      <c r="B3">
        <v>1961</v>
      </c>
      <c r="C3" t="s">
        <v>28</v>
      </c>
      <c r="D3" t="s">
        <v>31</v>
      </c>
      <c r="E3">
        <v>57091</v>
      </c>
      <c r="F3">
        <v>0</v>
      </c>
      <c r="G3">
        <v>0</v>
      </c>
      <c r="H3" s="1">
        <v>41805</v>
      </c>
      <c r="I3">
        <v>0</v>
      </c>
      <c r="J3">
        <v>464</v>
      </c>
      <c r="K3">
        <v>5</v>
      </c>
      <c r="L3">
        <v>64</v>
      </c>
      <c r="M3">
        <v>7</v>
      </c>
      <c r="N3">
        <v>0</v>
      </c>
      <c r="O3">
        <v>37</v>
      </c>
      <c r="P3">
        <v>1</v>
      </c>
      <c r="Q3">
        <v>7</v>
      </c>
      <c r="R3">
        <v>3</v>
      </c>
      <c r="S3">
        <v>7</v>
      </c>
      <c r="T3">
        <v>5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0</v>
      </c>
      <c r="AB3" t="s">
        <v>32</v>
      </c>
    </row>
    <row r="4" spans="1:28" hidden="1" x14ac:dyDescent="0.3">
      <c r="A4">
        <v>10476</v>
      </c>
      <c r="B4">
        <v>1958</v>
      </c>
      <c r="C4" t="s">
        <v>28</v>
      </c>
      <c r="D4" t="s">
        <v>33</v>
      </c>
      <c r="E4">
        <v>67267</v>
      </c>
      <c r="F4">
        <v>0</v>
      </c>
      <c r="G4">
        <v>1</v>
      </c>
      <c r="H4" s="1">
        <v>41772</v>
      </c>
      <c r="I4">
        <v>0</v>
      </c>
      <c r="J4">
        <v>134</v>
      </c>
      <c r="K4">
        <v>11</v>
      </c>
      <c r="L4">
        <v>59</v>
      </c>
      <c r="M4">
        <v>15</v>
      </c>
      <c r="N4">
        <v>2</v>
      </c>
      <c r="O4">
        <v>30</v>
      </c>
      <c r="P4">
        <v>1</v>
      </c>
      <c r="Q4">
        <v>3</v>
      </c>
      <c r="R4">
        <v>2</v>
      </c>
      <c r="S4">
        <v>5</v>
      </c>
      <c r="T4">
        <v>2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t="s">
        <v>34</v>
      </c>
    </row>
    <row r="5" spans="1:28" hidden="1" x14ac:dyDescent="0.3">
      <c r="A5">
        <v>7348</v>
      </c>
      <c r="B5">
        <v>1958</v>
      </c>
      <c r="C5" t="s">
        <v>37</v>
      </c>
      <c r="D5" t="s">
        <v>31</v>
      </c>
      <c r="E5">
        <v>71691</v>
      </c>
      <c r="F5">
        <v>0</v>
      </c>
      <c r="G5">
        <v>0</v>
      </c>
      <c r="H5" s="1">
        <v>41715</v>
      </c>
      <c r="I5">
        <v>0</v>
      </c>
      <c r="J5">
        <v>336</v>
      </c>
      <c r="K5">
        <v>130</v>
      </c>
      <c r="L5">
        <v>411</v>
      </c>
      <c r="M5">
        <v>240</v>
      </c>
      <c r="N5">
        <v>32</v>
      </c>
      <c r="O5">
        <v>43</v>
      </c>
      <c r="P5">
        <v>1</v>
      </c>
      <c r="Q5">
        <v>4</v>
      </c>
      <c r="R5">
        <v>7</v>
      </c>
      <c r="S5">
        <v>5</v>
      </c>
      <c r="T5">
        <v>2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 t="s">
        <v>30</v>
      </c>
    </row>
    <row r="6" spans="1:28" hidden="1" x14ac:dyDescent="0.3">
      <c r="A6">
        <v>4073</v>
      </c>
      <c r="B6">
        <v>1954</v>
      </c>
      <c r="C6" t="s">
        <v>38</v>
      </c>
      <c r="D6" t="s">
        <v>33</v>
      </c>
      <c r="E6">
        <v>63564</v>
      </c>
      <c r="F6">
        <v>0</v>
      </c>
      <c r="G6">
        <v>0</v>
      </c>
      <c r="H6" s="1">
        <v>41668</v>
      </c>
      <c r="I6">
        <v>0</v>
      </c>
      <c r="J6">
        <v>769</v>
      </c>
      <c r="K6">
        <v>80</v>
      </c>
      <c r="L6">
        <v>252</v>
      </c>
      <c r="M6">
        <v>15</v>
      </c>
      <c r="N6">
        <v>34</v>
      </c>
      <c r="O6">
        <v>65</v>
      </c>
      <c r="P6">
        <v>1</v>
      </c>
      <c r="Q6">
        <v>10</v>
      </c>
      <c r="R6">
        <v>10</v>
      </c>
      <c r="S6">
        <v>7</v>
      </c>
      <c r="T6">
        <v>6</v>
      </c>
      <c r="U6">
        <v>0</v>
      </c>
      <c r="V6">
        <v>0</v>
      </c>
      <c r="W6">
        <v>1</v>
      </c>
      <c r="X6">
        <v>0</v>
      </c>
      <c r="Y6">
        <v>0</v>
      </c>
      <c r="Z6">
        <v>1</v>
      </c>
      <c r="AA6">
        <v>0</v>
      </c>
      <c r="AB6" t="s">
        <v>39</v>
      </c>
    </row>
    <row r="7" spans="1:28" hidden="1" x14ac:dyDescent="0.3">
      <c r="A7">
        <v>1991</v>
      </c>
      <c r="B7">
        <v>1967</v>
      </c>
      <c r="C7" t="s">
        <v>28</v>
      </c>
      <c r="D7" t="s">
        <v>35</v>
      </c>
      <c r="E7">
        <v>44931</v>
      </c>
      <c r="F7">
        <v>0</v>
      </c>
      <c r="G7">
        <v>1</v>
      </c>
      <c r="H7" s="1">
        <v>41657</v>
      </c>
      <c r="I7">
        <v>0</v>
      </c>
      <c r="J7">
        <v>78</v>
      </c>
      <c r="K7">
        <v>0</v>
      </c>
      <c r="L7">
        <v>11</v>
      </c>
      <c r="M7">
        <v>0</v>
      </c>
      <c r="N7">
        <v>0</v>
      </c>
      <c r="O7">
        <v>7</v>
      </c>
      <c r="P7">
        <v>1</v>
      </c>
      <c r="Q7">
        <v>2</v>
      </c>
      <c r="R7">
        <v>1</v>
      </c>
      <c r="S7">
        <v>3</v>
      </c>
      <c r="T7">
        <v>5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t="s">
        <v>30</v>
      </c>
    </row>
    <row r="8" spans="1:28" hidden="1" x14ac:dyDescent="0.3">
      <c r="A8">
        <v>4047</v>
      </c>
      <c r="B8">
        <v>1954</v>
      </c>
      <c r="C8" t="s">
        <v>37</v>
      </c>
      <c r="D8" t="s">
        <v>33</v>
      </c>
      <c r="E8">
        <v>65324</v>
      </c>
      <c r="F8">
        <v>0</v>
      </c>
      <c r="G8">
        <v>1</v>
      </c>
      <c r="H8" s="1">
        <v>41650</v>
      </c>
      <c r="I8">
        <v>0</v>
      </c>
      <c r="J8">
        <v>384</v>
      </c>
      <c r="K8">
        <v>0</v>
      </c>
      <c r="L8">
        <v>102</v>
      </c>
      <c r="M8">
        <v>21</v>
      </c>
      <c r="N8">
        <v>32</v>
      </c>
      <c r="O8">
        <v>5</v>
      </c>
      <c r="P8">
        <v>3</v>
      </c>
      <c r="Q8">
        <v>6</v>
      </c>
      <c r="R8">
        <v>2</v>
      </c>
      <c r="S8">
        <v>9</v>
      </c>
      <c r="T8">
        <v>4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t="s">
        <v>34</v>
      </c>
    </row>
    <row r="9" spans="1:28" hidden="1" x14ac:dyDescent="0.3">
      <c r="A9">
        <v>9477</v>
      </c>
      <c r="B9">
        <v>1954</v>
      </c>
      <c r="C9" t="s">
        <v>37</v>
      </c>
      <c r="D9" t="s">
        <v>33</v>
      </c>
      <c r="E9">
        <v>65324</v>
      </c>
      <c r="F9">
        <v>0</v>
      </c>
      <c r="G9">
        <v>1</v>
      </c>
      <c r="H9" s="1">
        <v>41650</v>
      </c>
      <c r="I9">
        <v>0</v>
      </c>
      <c r="J9">
        <v>384</v>
      </c>
      <c r="K9">
        <v>0</v>
      </c>
      <c r="L9">
        <v>102</v>
      </c>
      <c r="M9">
        <v>21</v>
      </c>
      <c r="N9">
        <v>32</v>
      </c>
      <c r="O9">
        <v>5</v>
      </c>
      <c r="P9">
        <v>3</v>
      </c>
      <c r="Q9">
        <v>6</v>
      </c>
      <c r="R9">
        <v>2</v>
      </c>
      <c r="S9">
        <v>9</v>
      </c>
      <c r="T9">
        <v>4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40</v>
      </c>
    </row>
    <row r="10" spans="1:28" hidden="1" x14ac:dyDescent="0.3">
      <c r="A10">
        <v>2079</v>
      </c>
      <c r="B10">
        <v>1947</v>
      </c>
      <c r="C10" t="s">
        <v>38</v>
      </c>
      <c r="D10" t="s">
        <v>33</v>
      </c>
      <c r="E10">
        <v>81044</v>
      </c>
      <c r="F10">
        <v>0</v>
      </c>
      <c r="G10">
        <v>0</v>
      </c>
      <c r="H10" s="1">
        <v>41635</v>
      </c>
      <c r="I10">
        <v>0</v>
      </c>
      <c r="J10">
        <v>450</v>
      </c>
      <c r="K10">
        <v>26</v>
      </c>
      <c r="L10">
        <v>535</v>
      </c>
      <c r="M10">
        <v>73</v>
      </c>
      <c r="N10">
        <v>98</v>
      </c>
      <c r="O10">
        <v>26</v>
      </c>
      <c r="P10">
        <v>1</v>
      </c>
      <c r="Q10">
        <v>5</v>
      </c>
      <c r="R10">
        <v>6</v>
      </c>
      <c r="S10">
        <v>10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34</v>
      </c>
    </row>
    <row r="11" spans="1:28" hidden="1" x14ac:dyDescent="0.3">
      <c r="A11">
        <v>10530</v>
      </c>
      <c r="B11">
        <v>1959</v>
      </c>
      <c r="C11" t="s">
        <v>37</v>
      </c>
      <c r="D11" t="s">
        <v>42</v>
      </c>
      <c r="E11">
        <v>67786</v>
      </c>
      <c r="F11">
        <v>0</v>
      </c>
      <c r="G11">
        <v>0</v>
      </c>
      <c r="H11" s="1">
        <v>41615</v>
      </c>
      <c r="I11">
        <v>0</v>
      </c>
      <c r="J11">
        <v>431</v>
      </c>
      <c r="K11">
        <v>82</v>
      </c>
      <c r="L11">
        <v>441</v>
      </c>
      <c r="M11">
        <v>80</v>
      </c>
      <c r="N11">
        <v>20</v>
      </c>
      <c r="O11">
        <v>102</v>
      </c>
      <c r="P11">
        <v>1</v>
      </c>
      <c r="Q11">
        <v>3</v>
      </c>
      <c r="R11">
        <v>6</v>
      </c>
      <c r="S11">
        <v>6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 t="s">
        <v>40</v>
      </c>
    </row>
    <row r="12" spans="1:28" hidden="1" x14ac:dyDescent="0.3">
      <c r="A12">
        <v>2964</v>
      </c>
      <c r="B12">
        <v>1981</v>
      </c>
      <c r="C12" t="s">
        <v>28</v>
      </c>
      <c r="D12" t="s">
        <v>33</v>
      </c>
      <c r="E12">
        <v>26872</v>
      </c>
      <c r="F12">
        <v>0</v>
      </c>
      <c r="G12">
        <v>0</v>
      </c>
      <c r="H12" s="1">
        <v>41563</v>
      </c>
      <c r="I12">
        <v>0</v>
      </c>
      <c r="J12">
        <v>3</v>
      </c>
      <c r="K12">
        <v>10</v>
      </c>
      <c r="L12">
        <v>8</v>
      </c>
      <c r="M12">
        <v>3</v>
      </c>
      <c r="N12">
        <v>16</v>
      </c>
      <c r="O12">
        <v>32</v>
      </c>
      <c r="P12">
        <v>1</v>
      </c>
      <c r="Q12">
        <v>1</v>
      </c>
      <c r="R12">
        <v>1</v>
      </c>
      <c r="S12">
        <v>2</v>
      </c>
      <c r="T12">
        <v>6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32</v>
      </c>
    </row>
    <row r="13" spans="1:28" hidden="1" x14ac:dyDescent="0.3">
      <c r="A13">
        <v>10311</v>
      </c>
      <c r="B13">
        <v>1969</v>
      </c>
      <c r="C13" t="s">
        <v>28</v>
      </c>
      <c r="D13" t="s">
        <v>33</v>
      </c>
      <c r="E13">
        <v>4428</v>
      </c>
      <c r="F13">
        <v>0</v>
      </c>
      <c r="G13">
        <v>1</v>
      </c>
      <c r="H13" s="1">
        <v>41552</v>
      </c>
      <c r="I13">
        <v>0</v>
      </c>
      <c r="J13">
        <v>16</v>
      </c>
      <c r="K13">
        <v>4</v>
      </c>
      <c r="L13">
        <v>12</v>
      </c>
      <c r="M13">
        <v>2</v>
      </c>
      <c r="N13">
        <v>4</v>
      </c>
      <c r="O13">
        <v>321</v>
      </c>
      <c r="P13">
        <v>0</v>
      </c>
      <c r="Q13">
        <v>25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30</v>
      </c>
    </row>
    <row r="14" spans="1:28" hidden="1" x14ac:dyDescent="0.3">
      <c r="A14">
        <v>10175</v>
      </c>
      <c r="B14">
        <v>1958</v>
      </c>
      <c r="C14" t="s">
        <v>37</v>
      </c>
      <c r="D14" t="s">
        <v>29</v>
      </c>
      <c r="E14">
        <v>32173</v>
      </c>
      <c r="F14">
        <v>0</v>
      </c>
      <c r="G14">
        <v>1</v>
      </c>
      <c r="H14" s="1">
        <v>41487</v>
      </c>
      <c r="I14">
        <v>0</v>
      </c>
      <c r="J14">
        <v>18</v>
      </c>
      <c r="K14">
        <v>0</v>
      </c>
      <c r="L14">
        <v>2</v>
      </c>
      <c r="M14">
        <v>0</v>
      </c>
      <c r="N14">
        <v>0</v>
      </c>
      <c r="O14">
        <v>2</v>
      </c>
      <c r="P14">
        <v>1</v>
      </c>
      <c r="Q14">
        <v>1</v>
      </c>
      <c r="R14">
        <v>0</v>
      </c>
      <c r="S14">
        <v>3</v>
      </c>
      <c r="T14">
        <v>4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30</v>
      </c>
    </row>
    <row r="15" spans="1:28" hidden="1" x14ac:dyDescent="0.3">
      <c r="A15">
        <v>1473</v>
      </c>
      <c r="B15">
        <v>1960</v>
      </c>
      <c r="C15" t="s">
        <v>38</v>
      </c>
      <c r="D15" t="s">
        <v>31</v>
      </c>
      <c r="E15">
        <v>47823</v>
      </c>
      <c r="F15">
        <v>0</v>
      </c>
      <c r="G15">
        <v>1</v>
      </c>
      <c r="H15" s="1">
        <v>41478</v>
      </c>
      <c r="I15">
        <v>0</v>
      </c>
      <c r="J15">
        <v>53</v>
      </c>
      <c r="K15">
        <v>1</v>
      </c>
      <c r="L15">
        <v>5</v>
      </c>
      <c r="M15">
        <v>2</v>
      </c>
      <c r="N15">
        <v>1</v>
      </c>
      <c r="O15">
        <v>10</v>
      </c>
      <c r="P15">
        <v>2</v>
      </c>
      <c r="Q15">
        <v>2</v>
      </c>
      <c r="R15">
        <v>0</v>
      </c>
      <c r="S15">
        <v>3</v>
      </c>
      <c r="T15">
        <v>8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32</v>
      </c>
    </row>
    <row r="16" spans="1:28" hidden="1" x14ac:dyDescent="0.3">
      <c r="A16">
        <v>2285</v>
      </c>
      <c r="B16">
        <v>1954</v>
      </c>
      <c r="C16" t="s">
        <v>41</v>
      </c>
      <c r="D16" t="s">
        <v>35</v>
      </c>
      <c r="E16">
        <v>36634</v>
      </c>
      <c r="F16">
        <v>0</v>
      </c>
      <c r="G16">
        <v>1</v>
      </c>
      <c r="H16" s="1">
        <v>41422</v>
      </c>
      <c r="I16">
        <v>0</v>
      </c>
      <c r="J16">
        <v>213</v>
      </c>
      <c r="K16">
        <v>9</v>
      </c>
      <c r="L16">
        <v>76</v>
      </c>
      <c r="M16">
        <v>4</v>
      </c>
      <c r="N16">
        <v>3</v>
      </c>
      <c r="O16">
        <v>30</v>
      </c>
      <c r="P16">
        <v>3</v>
      </c>
      <c r="Q16">
        <v>5</v>
      </c>
      <c r="R16">
        <v>2</v>
      </c>
      <c r="S16">
        <v>5</v>
      </c>
      <c r="T16">
        <v>7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43</v>
      </c>
    </row>
    <row r="17" spans="1:28" hidden="1" x14ac:dyDescent="0.3">
      <c r="A17">
        <v>115</v>
      </c>
      <c r="B17">
        <v>1966</v>
      </c>
      <c r="C17" t="s">
        <v>41</v>
      </c>
      <c r="D17" t="s">
        <v>31</v>
      </c>
      <c r="E17">
        <v>43456</v>
      </c>
      <c r="F17">
        <v>0</v>
      </c>
      <c r="G17">
        <v>1</v>
      </c>
      <c r="H17" s="1">
        <v>41359</v>
      </c>
      <c r="I17">
        <v>0</v>
      </c>
      <c r="J17">
        <v>275</v>
      </c>
      <c r="K17">
        <v>11</v>
      </c>
      <c r="L17">
        <v>68</v>
      </c>
      <c r="M17">
        <v>25</v>
      </c>
      <c r="N17">
        <v>7</v>
      </c>
      <c r="O17">
        <v>7</v>
      </c>
      <c r="P17">
        <v>3</v>
      </c>
      <c r="Q17">
        <v>5</v>
      </c>
      <c r="R17">
        <v>1</v>
      </c>
      <c r="S17">
        <v>8</v>
      </c>
      <c r="T17">
        <v>5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40</v>
      </c>
    </row>
    <row r="18" spans="1:28" hidden="1" x14ac:dyDescent="0.3">
      <c r="A18">
        <v>10968</v>
      </c>
      <c r="B18">
        <v>1969</v>
      </c>
      <c r="C18" t="s">
        <v>28</v>
      </c>
      <c r="D18" t="s">
        <v>31</v>
      </c>
      <c r="E18">
        <v>57731</v>
      </c>
      <c r="F18">
        <v>0</v>
      </c>
      <c r="G18">
        <v>1</v>
      </c>
      <c r="H18" s="1">
        <v>41236</v>
      </c>
      <c r="I18">
        <v>0</v>
      </c>
      <c r="J18">
        <v>266</v>
      </c>
      <c r="K18">
        <v>21</v>
      </c>
      <c r="L18">
        <v>300</v>
      </c>
      <c r="M18">
        <v>65</v>
      </c>
      <c r="N18">
        <v>8</v>
      </c>
      <c r="O18">
        <v>44</v>
      </c>
      <c r="P18">
        <v>4</v>
      </c>
      <c r="Q18">
        <v>8</v>
      </c>
      <c r="R18">
        <v>8</v>
      </c>
      <c r="S18">
        <v>6</v>
      </c>
      <c r="T18">
        <v>6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t="s">
        <v>40</v>
      </c>
    </row>
    <row r="19" spans="1:28" hidden="1" x14ac:dyDescent="0.3">
      <c r="A19">
        <v>5985</v>
      </c>
      <c r="B19">
        <v>1965</v>
      </c>
      <c r="C19" t="s">
        <v>41</v>
      </c>
      <c r="D19" t="s">
        <v>31</v>
      </c>
      <c r="E19">
        <v>33168</v>
      </c>
      <c r="F19">
        <v>0</v>
      </c>
      <c r="G19">
        <v>1</v>
      </c>
      <c r="H19" s="1">
        <v>41195</v>
      </c>
      <c r="I19">
        <v>0</v>
      </c>
      <c r="J19">
        <v>80</v>
      </c>
      <c r="K19">
        <v>1</v>
      </c>
      <c r="L19">
        <v>37</v>
      </c>
      <c r="M19">
        <v>0</v>
      </c>
      <c r="N19">
        <v>1</v>
      </c>
      <c r="O19">
        <v>3</v>
      </c>
      <c r="P19">
        <v>3</v>
      </c>
      <c r="Q19">
        <v>2</v>
      </c>
      <c r="R19">
        <v>1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30</v>
      </c>
    </row>
    <row r="20" spans="1:28" hidden="1" x14ac:dyDescent="0.3">
      <c r="A20">
        <v>1386</v>
      </c>
      <c r="B20">
        <v>1967</v>
      </c>
      <c r="C20" t="s">
        <v>28</v>
      </c>
      <c r="D20" t="s">
        <v>35</v>
      </c>
      <c r="E20">
        <v>32474</v>
      </c>
      <c r="F20">
        <v>1</v>
      </c>
      <c r="G20">
        <v>1</v>
      </c>
      <c r="H20" s="1">
        <v>41770</v>
      </c>
      <c r="I20">
        <v>0</v>
      </c>
      <c r="J20">
        <v>10</v>
      </c>
      <c r="K20">
        <v>0</v>
      </c>
      <c r="L20">
        <v>1</v>
      </c>
      <c r="M20">
        <v>0</v>
      </c>
      <c r="N20">
        <v>0</v>
      </c>
      <c r="O20">
        <v>0</v>
      </c>
      <c r="P20">
        <v>1</v>
      </c>
      <c r="Q20">
        <v>1</v>
      </c>
      <c r="R20">
        <v>0</v>
      </c>
      <c r="S20">
        <v>2</v>
      </c>
      <c r="T20">
        <v>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36</v>
      </c>
    </row>
    <row r="21" spans="1:28" hidden="1" x14ac:dyDescent="0.3">
      <c r="A21">
        <v>5371</v>
      </c>
      <c r="B21">
        <v>1989</v>
      </c>
      <c r="C21" t="s">
        <v>28</v>
      </c>
      <c r="D21" t="s">
        <v>31</v>
      </c>
      <c r="E21">
        <v>21474</v>
      </c>
      <c r="F21">
        <v>1</v>
      </c>
      <c r="G21">
        <v>0</v>
      </c>
      <c r="H21" s="1">
        <v>41737</v>
      </c>
      <c r="I21">
        <v>0</v>
      </c>
      <c r="J21">
        <v>6</v>
      </c>
      <c r="K21">
        <v>16</v>
      </c>
      <c r="L21">
        <v>24</v>
      </c>
      <c r="M21">
        <v>11</v>
      </c>
      <c r="N21">
        <v>0</v>
      </c>
      <c r="O21">
        <v>34</v>
      </c>
      <c r="P21">
        <v>2</v>
      </c>
      <c r="Q21">
        <v>3</v>
      </c>
      <c r="R21">
        <v>1</v>
      </c>
      <c r="S21">
        <v>2</v>
      </c>
      <c r="T21">
        <v>7</v>
      </c>
      <c r="U21">
        <v>0</v>
      </c>
      <c r="V21">
        <v>0</v>
      </c>
      <c r="W21">
        <v>1</v>
      </c>
      <c r="X21">
        <v>0</v>
      </c>
      <c r="Y21">
        <v>0</v>
      </c>
      <c r="Z21">
        <v>1</v>
      </c>
      <c r="AA21">
        <v>0</v>
      </c>
      <c r="AB21" t="s">
        <v>30</v>
      </c>
    </row>
    <row r="22" spans="1:28" hidden="1" x14ac:dyDescent="0.3">
      <c r="A22">
        <v>5642</v>
      </c>
      <c r="B22">
        <v>1979</v>
      </c>
      <c r="C22" t="s">
        <v>41</v>
      </c>
      <c r="D22" t="s">
        <v>35</v>
      </c>
      <c r="E22">
        <v>62499</v>
      </c>
      <c r="F22">
        <v>1</v>
      </c>
      <c r="G22">
        <v>0</v>
      </c>
      <c r="H22" s="1">
        <v>41617</v>
      </c>
      <c r="I22">
        <v>0</v>
      </c>
      <c r="J22">
        <v>140</v>
      </c>
      <c r="K22">
        <v>4</v>
      </c>
      <c r="L22">
        <v>61</v>
      </c>
      <c r="M22">
        <v>0</v>
      </c>
      <c r="N22">
        <v>13</v>
      </c>
      <c r="O22">
        <v>4</v>
      </c>
      <c r="P22">
        <v>2</v>
      </c>
      <c r="Q22">
        <v>3</v>
      </c>
      <c r="R22">
        <v>1</v>
      </c>
      <c r="S22">
        <v>6</v>
      </c>
      <c r="T22">
        <v>4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30</v>
      </c>
    </row>
    <row r="23" spans="1:28" hidden="1" x14ac:dyDescent="0.3">
      <c r="A23">
        <v>837</v>
      </c>
      <c r="B23">
        <v>1977</v>
      </c>
      <c r="C23" t="s">
        <v>28</v>
      </c>
      <c r="D23" t="s">
        <v>33</v>
      </c>
      <c r="E23">
        <v>54809</v>
      </c>
      <c r="F23">
        <v>1</v>
      </c>
      <c r="G23">
        <v>1</v>
      </c>
      <c r="H23" s="1">
        <v>41528</v>
      </c>
      <c r="I23">
        <v>0</v>
      </c>
      <c r="J23">
        <v>63</v>
      </c>
      <c r="K23">
        <v>6</v>
      </c>
      <c r="L23">
        <v>57</v>
      </c>
      <c r="M23">
        <v>13</v>
      </c>
      <c r="N23">
        <v>13</v>
      </c>
      <c r="O23">
        <v>22</v>
      </c>
      <c r="P23">
        <v>4</v>
      </c>
      <c r="Q23">
        <v>2</v>
      </c>
      <c r="R23">
        <v>1</v>
      </c>
      <c r="S23">
        <v>5</v>
      </c>
      <c r="T23">
        <v>4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30</v>
      </c>
    </row>
    <row r="24" spans="1:28" hidden="1" x14ac:dyDescent="0.3">
      <c r="A24">
        <v>10521</v>
      </c>
      <c r="B24">
        <v>1977</v>
      </c>
      <c r="C24" t="s">
        <v>28</v>
      </c>
      <c r="D24" t="s">
        <v>33</v>
      </c>
      <c r="E24">
        <v>54809</v>
      </c>
      <c r="F24">
        <v>1</v>
      </c>
      <c r="G24">
        <v>1</v>
      </c>
      <c r="H24" s="1">
        <v>41528</v>
      </c>
      <c r="I24">
        <v>0</v>
      </c>
      <c r="J24">
        <v>63</v>
      </c>
      <c r="K24">
        <v>6</v>
      </c>
      <c r="L24">
        <v>57</v>
      </c>
      <c r="M24">
        <v>13</v>
      </c>
      <c r="N24">
        <v>13</v>
      </c>
      <c r="O24">
        <v>22</v>
      </c>
      <c r="P24">
        <v>4</v>
      </c>
      <c r="Q24">
        <v>2</v>
      </c>
      <c r="R24">
        <v>1</v>
      </c>
      <c r="S24">
        <v>5</v>
      </c>
      <c r="T24">
        <v>4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 t="s">
        <v>30</v>
      </c>
    </row>
    <row r="25" spans="1:28" hidden="1" x14ac:dyDescent="0.3">
      <c r="A25">
        <v>10470</v>
      </c>
      <c r="B25">
        <v>1979</v>
      </c>
      <c r="C25" t="s">
        <v>41</v>
      </c>
      <c r="D25" t="s">
        <v>33</v>
      </c>
      <c r="E25">
        <v>40662</v>
      </c>
      <c r="F25">
        <v>1</v>
      </c>
      <c r="G25">
        <v>0</v>
      </c>
      <c r="H25" s="1">
        <v>41348</v>
      </c>
      <c r="I25">
        <v>0</v>
      </c>
      <c r="J25">
        <v>40</v>
      </c>
      <c r="K25">
        <v>2</v>
      </c>
      <c r="L25">
        <v>23</v>
      </c>
      <c r="M25">
        <v>0</v>
      </c>
      <c r="N25">
        <v>4</v>
      </c>
      <c r="O25">
        <v>23</v>
      </c>
      <c r="P25">
        <v>2</v>
      </c>
      <c r="Q25">
        <v>2</v>
      </c>
      <c r="R25">
        <v>1</v>
      </c>
      <c r="S25">
        <v>3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39</v>
      </c>
    </row>
    <row r="26" spans="1:28" hidden="1" x14ac:dyDescent="0.3">
      <c r="A26">
        <v>4065</v>
      </c>
      <c r="B26">
        <v>1976</v>
      </c>
      <c r="C26" t="s">
        <v>37</v>
      </c>
      <c r="D26" t="s">
        <v>33</v>
      </c>
      <c r="E26">
        <v>49544</v>
      </c>
      <c r="F26">
        <v>1</v>
      </c>
      <c r="G26">
        <v>0</v>
      </c>
      <c r="H26" s="1">
        <v>41317</v>
      </c>
      <c r="I26">
        <v>0</v>
      </c>
      <c r="J26">
        <v>308</v>
      </c>
      <c r="K26">
        <v>0</v>
      </c>
      <c r="L26">
        <v>73</v>
      </c>
      <c r="M26">
        <v>0</v>
      </c>
      <c r="N26">
        <v>0</v>
      </c>
      <c r="O26">
        <v>23</v>
      </c>
      <c r="P26">
        <v>2</v>
      </c>
      <c r="Q26">
        <v>5</v>
      </c>
      <c r="R26">
        <v>1</v>
      </c>
      <c r="S26">
        <v>8</v>
      </c>
      <c r="T26">
        <v>7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30</v>
      </c>
    </row>
    <row r="27" spans="1:28" hidden="1" x14ac:dyDescent="0.3">
      <c r="A27">
        <v>5430</v>
      </c>
      <c r="B27">
        <v>1956</v>
      </c>
      <c r="C27" t="s">
        <v>28</v>
      </c>
      <c r="D27" t="s">
        <v>35</v>
      </c>
      <c r="E27">
        <v>54450</v>
      </c>
      <c r="F27">
        <v>1</v>
      </c>
      <c r="G27">
        <v>1</v>
      </c>
      <c r="H27" s="1">
        <v>41166</v>
      </c>
      <c r="I27">
        <v>0</v>
      </c>
      <c r="J27">
        <v>454</v>
      </c>
      <c r="K27">
        <v>0</v>
      </c>
      <c r="L27">
        <v>171</v>
      </c>
      <c r="M27">
        <v>8</v>
      </c>
      <c r="N27">
        <v>19</v>
      </c>
      <c r="O27">
        <v>32</v>
      </c>
      <c r="P27">
        <v>12</v>
      </c>
      <c r="Q27">
        <v>9</v>
      </c>
      <c r="R27">
        <v>2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30</v>
      </c>
    </row>
    <row r="28" spans="1:28" hidden="1" x14ac:dyDescent="0.3">
      <c r="A28">
        <v>8432</v>
      </c>
      <c r="B28">
        <v>1956</v>
      </c>
      <c r="C28" t="s">
        <v>28</v>
      </c>
      <c r="D28" t="s">
        <v>35</v>
      </c>
      <c r="E28">
        <v>54450</v>
      </c>
      <c r="F28">
        <v>1</v>
      </c>
      <c r="G28">
        <v>1</v>
      </c>
      <c r="H28" s="1">
        <v>41166</v>
      </c>
      <c r="I28">
        <v>0</v>
      </c>
      <c r="J28">
        <v>454</v>
      </c>
      <c r="K28">
        <v>0</v>
      </c>
      <c r="L28">
        <v>171</v>
      </c>
      <c r="M28">
        <v>8</v>
      </c>
      <c r="N28">
        <v>19</v>
      </c>
      <c r="O28">
        <v>32</v>
      </c>
      <c r="P28">
        <v>12</v>
      </c>
      <c r="Q28">
        <v>9</v>
      </c>
      <c r="R28">
        <v>2</v>
      </c>
      <c r="S28">
        <v>8</v>
      </c>
      <c r="T28">
        <v>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30</v>
      </c>
    </row>
    <row r="29" spans="1:28" hidden="1" x14ac:dyDescent="0.3">
      <c r="A29">
        <v>2795</v>
      </c>
      <c r="B29">
        <v>1958</v>
      </c>
      <c r="C29" t="s">
        <v>41</v>
      </c>
      <c r="D29" t="s">
        <v>31</v>
      </c>
      <c r="E29">
        <v>30523</v>
      </c>
      <c r="F29">
        <v>2</v>
      </c>
      <c r="G29">
        <v>1</v>
      </c>
      <c r="H29" s="1">
        <v>41456</v>
      </c>
      <c r="I29">
        <v>0</v>
      </c>
      <c r="J29">
        <v>5</v>
      </c>
      <c r="K29">
        <v>0</v>
      </c>
      <c r="L29">
        <v>3</v>
      </c>
      <c r="M29">
        <v>0</v>
      </c>
      <c r="N29">
        <v>0</v>
      </c>
      <c r="O29">
        <v>5</v>
      </c>
      <c r="P29">
        <v>1</v>
      </c>
      <c r="Q29">
        <v>1</v>
      </c>
      <c r="R29">
        <v>0</v>
      </c>
      <c r="S29">
        <v>2</v>
      </c>
      <c r="T29">
        <v>7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32</v>
      </c>
    </row>
    <row r="30" spans="1:28" hidden="1" x14ac:dyDescent="0.3">
      <c r="A30">
        <v>9687</v>
      </c>
      <c r="B30">
        <v>1975</v>
      </c>
      <c r="C30" t="s">
        <v>28</v>
      </c>
      <c r="D30" t="s">
        <v>31</v>
      </c>
      <c r="E30">
        <v>73170</v>
      </c>
      <c r="F30">
        <v>0</v>
      </c>
      <c r="G30">
        <v>0</v>
      </c>
      <c r="H30" s="1">
        <v>41790</v>
      </c>
      <c r="I30">
        <v>1</v>
      </c>
      <c r="J30">
        <v>184</v>
      </c>
      <c r="K30">
        <v>174</v>
      </c>
      <c r="L30">
        <v>256</v>
      </c>
      <c r="M30">
        <v>50</v>
      </c>
      <c r="N30">
        <v>30</v>
      </c>
      <c r="O30">
        <v>32</v>
      </c>
      <c r="P30">
        <v>1</v>
      </c>
      <c r="Q30">
        <v>5</v>
      </c>
      <c r="R30">
        <v>4</v>
      </c>
      <c r="S30">
        <v>6</v>
      </c>
      <c r="T30">
        <v>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32</v>
      </c>
    </row>
    <row r="31" spans="1:28" hidden="1" x14ac:dyDescent="0.3">
      <c r="A31">
        <v>9264</v>
      </c>
      <c r="B31">
        <v>1986</v>
      </c>
      <c r="C31" t="s">
        <v>28</v>
      </c>
      <c r="D31" t="s">
        <v>33</v>
      </c>
      <c r="E31">
        <v>79529</v>
      </c>
      <c r="F31">
        <v>0</v>
      </c>
      <c r="G31">
        <v>0</v>
      </c>
      <c r="H31" s="1">
        <v>41756</v>
      </c>
      <c r="I31">
        <v>1</v>
      </c>
      <c r="J31">
        <v>423</v>
      </c>
      <c r="K31">
        <v>42</v>
      </c>
      <c r="L31">
        <v>706</v>
      </c>
      <c r="M31">
        <v>73</v>
      </c>
      <c r="N31">
        <v>197</v>
      </c>
      <c r="O31">
        <v>197</v>
      </c>
      <c r="P31">
        <v>1</v>
      </c>
      <c r="Q31">
        <v>4</v>
      </c>
      <c r="R31">
        <v>8</v>
      </c>
      <c r="S31">
        <v>9</v>
      </c>
      <c r="T31">
        <v>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32</v>
      </c>
    </row>
    <row r="32" spans="1:28" hidden="1" x14ac:dyDescent="0.3">
      <c r="A32">
        <v>5794</v>
      </c>
      <c r="B32">
        <v>1974</v>
      </c>
      <c r="C32" t="s">
        <v>37</v>
      </c>
      <c r="D32" t="s">
        <v>33</v>
      </c>
      <c r="E32">
        <v>46374</v>
      </c>
      <c r="F32">
        <v>0</v>
      </c>
      <c r="G32">
        <v>1</v>
      </c>
      <c r="H32" s="1">
        <v>41715</v>
      </c>
      <c r="I32">
        <v>1</v>
      </c>
      <c r="J32">
        <v>408</v>
      </c>
      <c r="K32">
        <v>0</v>
      </c>
      <c r="L32">
        <v>21</v>
      </c>
      <c r="M32">
        <v>0</v>
      </c>
      <c r="N32">
        <v>0</v>
      </c>
      <c r="O32">
        <v>17</v>
      </c>
      <c r="P32">
        <v>3</v>
      </c>
      <c r="Q32">
        <v>7</v>
      </c>
      <c r="R32">
        <v>1</v>
      </c>
      <c r="S32">
        <v>7</v>
      </c>
      <c r="T32">
        <v>8</v>
      </c>
      <c r="U32">
        <v>1</v>
      </c>
      <c r="V32">
        <v>0</v>
      </c>
      <c r="W32">
        <v>0</v>
      </c>
      <c r="X32">
        <v>1</v>
      </c>
      <c r="Y32">
        <v>0</v>
      </c>
      <c r="Z32">
        <v>1</v>
      </c>
      <c r="AA32">
        <v>0</v>
      </c>
      <c r="AB32" t="s">
        <v>40</v>
      </c>
    </row>
    <row r="33" spans="1:28" hidden="1" x14ac:dyDescent="0.3">
      <c r="A33">
        <v>3068</v>
      </c>
      <c r="B33">
        <v>1990</v>
      </c>
      <c r="C33" t="s">
        <v>28</v>
      </c>
      <c r="D33" t="s">
        <v>33</v>
      </c>
      <c r="E33">
        <v>18351</v>
      </c>
      <c r="F33">
        <v>0</v>
      </c>
      <c r="G33">
        <v>0</v>
      </c>
      <c r="H33" s="1">
        <v>41576</v>
      </c>
      <c r="I33">
        <v>1</v>
      </c>
      <c r="J33">
        <v>1</v>
      </c>
      <c r="K33">
        <v>12</v>
      </c>
      <c r="L33">
        <v>9</v>
      </c>
      <c r="M33">
        <v>0</v>
      </c>
      <c r="N33">
        <v>14</v>
      </c>
      <c r="O33">
        <v>7</v>
      </c>
      <c r="P33">
        <v>1</v>
      </c>
      <c r="Q33">
        <v>2</v>
      </c>
      <c r="R33">
        <v>0</v>
      </c>
      <c r="S33">
        <v>3</v>
      </c>
      <c r="T33">
        <v>7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30</v>
      </c>
    </row>
    <row r="34" spans="1:28" hidden="1" x14ac:dyDescent="0.3">
      <c r="A34">
        <v>7962</v>
      </c>
      <c r="B34">
        <v>1987</v>
      </c>
      <c r="C34" t="s">
        <v>37</v>
      </c>
      <c r="D34" t="s">
        <v>31</v>
      </c>
      <c r="E34">
        <v>95169</v>
      </c>
      <c r="F34">
        <v>0</v>
      </c>
      <c r="G34">
        <v>0</v>
      </c>
      <c r="H34" s="1">
        <v>41556</v>
      </c>
      <c r="I34">
        <v>1</v>
      </c>
      <c r="J34">
        <v>1285</v>
      </c>
      <c r="K34">
        <v>21</v>
      </c>
      <c r="L34">
        <v>449</v>
      </c>
      <c r="M34">
        <v>106</v>
      </c>
      <c r="N34">
        <v>20</v>
      </c>
      <c r="O34">
        <v>20</v>
      </c>
      <c r="P34">
        <v>1</v>
      </c>
      <c r="Q34">
        <v>4</v>
      </c>
      <c r="R34">
        <v>3</v>
      </c>
      <c r="S34">
        <v>4</v>
      </c>
      <c r="T34">
        <v>1</v>
      </c>
      <c r="U34">
        <v>1</v>
      </c>
      <c r="V34">
        <v>0</v>
      </c>
      <c r="W34">
        <v>0</v>
      </c>
      <c r="X34">
        <v>0</v>
      </c>
      <c r="Y34">
        <v>1</v>
      </c>
      <c r="Z34">
        <v>1</v>
      </c>
      <c r="AA34">
        <v>0</v>
      </c>
      <c r="AB34" t="s">
        <v>30</v>
      </c>
    </row>
    <row r="35" spans="1:28" hidden="1" x14ac:dyDescent="0.3">
      <c r="A35">
        <v>2681</v>
      </c>
      <c r="B35">
        <v>1984</v>
      </c>
      <c r="C35" t="s">
        <v>38</v>
      </c>
      <c r="D35" t="s">
        <v>33</v>
      </c>
      <c r="E35">
        <v>65370</v>
      </c>
      <c r="F35">
        <v>0</v>
      </c>
      <c r="G35">
        <v>0</v>
      </c>
      <c r="H35" s="1">
        <v>41487</v>
      </c>
      <c r="I35">
        <v>1</v>
      </c>
      <c r="J35">
        <v>71</v>
      </c>
      <c r="K35">
        <v>22</v>
      </c>
      <c r="L35">
        <v>112</v>
      </c>
      <c r="M35">
        <v>138</v>
      </c>
      <c r="N35">
        <v>89</v>
      </c>
      <c r="O35">
        <v>29</v>
      </c>
      <c r="P35">
        <v>1</v>
      </c>
      <c r="Q35">
        <v>2</v>
      </c>
      <c r="R35">
        <v>3</v>
      </c>
      <c r="S35">
        <v>13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30</v>
      </c>
    </row>
    <row r="36" spans="1:28" hidden="1" x14ac:dyDescent="0.3">
      <c r="A36">
        <v>10141</v>
      </c>
      <c r="B36">
        <v>1960</v>
      </c>
      <c r="C36" t="s">
        <v>41</v>
      </c>
      <c r="D36" t="s">
        <v>29</v>
      </c>
      <c r="E36">
        <v>39228</v>
      </c>
      <c r="F36">
        <v>0</v>
      </c>
      <c r="G36">
        <v>0</v>
      </c>
      <c r="H36" s="1">
        <v>41404</v>
      </c>
      <c r="I36">
        <v>1</v>
      </c>
      <c r="J36">
        <v>7</v>
      </c>
      <c r="K36">
        <v>1</v>
      </c>
      <c r="L36">
        <v>6</v>
      </c>
      <c r="M36">
        <v>0</v>
      </c>
      <c r="N36">
        <v>3</v>
      </c>
      <c r="O36">
        <v>3</v>
      </c>
      <c r="P36">
        <v>1</v>
      </c>
      <c r="Q36">
        <v>0</v>
      </c>
      <c r="R36">
        <v>0</v>
      </c>
      <c r="S36">
        <v>3</v>
      </c>
      <c r="T36">
        <v>4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43</v>
      </c>
    </row>
    <row r="37" spans="1:28" hidden="1" x14ac:dyDescent="0.3">
      <c r="A37">
        <v>3725</v>
      </c>
      <c r="B37">
        <v>1961</v>
      </c>
      <c r="C37" t="s">
        <v>37</v>
      </c>
      <c r="D37" t="s">
        <v>31</v>
      </c>
      <c r="E37">
        <v>84865</v>
      </c>
      <c r="F37">
        <v>0</v>
      </c>
      <c r="G37">
        <v>0</v>
      </c>
      <c r="H37" s="1">
        <v>41403</v>
      </c>
      <c r="I37">
        <v>1</v>
      </c>
      <c r="J37">
        <v>1248</v>
      </c>
      <c r="K37">
        <v>16</v>
      </c>
      <c r="L37">
        <v>349</v>
      </c>
      <c r="M37">
        <v>43</v>
      </c>
      <c r="N37">
        <v>16</v>
      </c>
      <c r="O37">
        <v>16</v>
      </c>
      <c r="P37">
        <v>1</v>
      </c>
      <c r="Q37">
        <v>2</v>
      </c>
      <c r="R37">
        <v>4</v>
      </c>
      <c r="S37">
        <v>9</v>
      </c>
      <c r="T37">
        <v>4</v>
      </c>
      <c r="U37">
        <v>1</v>
      </c>
      <c r="V37">
        <v>1</v>
      </c>
      <c r="W37">
        <v>0</v>
      </c>
      <c r="X37">
        <v>1</v>
      </c>
      <c r="Y37">
        <v>1</v>
      </c>
      <c r="Z37">
        <v>1</v>
      </c>
      <c r="AA37">
        <v>0</v>
      </c>
      <c r="AB37" t="s">
        <v>30</v>
      </c>
    </row>
    <row r="38" spans="1:28" hidden="1" x14ac:dyDescent="0.3">
      <c r="A38">
        <v>3767</v>
      </c>
      <c r="B38">
        <v>1968</v>
      </c>
      <c r="C38" t="s">
        <v>28</v>
      </c>
      <c r="D38" t="s">
        <v>33</v>
      </c>
      <c r="E38">
        <v>61314</v>
      </c>
      <c r="F38">
        <v>0</v>
      </c>
      <c r="G38">
        <v>1</v>
      </c>
      <c r="H38" s="1">
        <v>41389</v>
      </c>
      <c r="I38">
        <v>1</v>
      </c>
      <c r="J38">
        <v>378</v>
      </c>
      <c r="K38">
        <v>0</v>
      </c>
      <c r="L38">
        <v>189</v>
      </c>
      <c r="M38">
        <v>97</v>
      </c>
      <c r="N38">
        <v>172</v>
      </c>
      <c r="O38">
        <v>172</v>
      </c>
      <c r="P38">
        <v>2</v>
      </c>
      <c r="Q38">
        <v>5</v>
      </c>
      <c r="R38">
        <v>5</v>
      </c>
      <c r="S38">
        <v>12</v>
      </c>
      <c r="T38">
        <v>3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30</v>
      </c>
    </row>
    <row r="39" spans="1:28" hidden="1" x14ac:dyDescent="0.3">
      <c r="A39">
        <v>7030</v>
      </c>
      <c r="B39">
        <v>1955</v>
      </c>
      <c r="C39" t="s">
        <v>37</v>
      </c>
      <c r="D39" t="s">
        <v>33</v>
      </c>
      <c r="E39">
        <v>66465</v>
      </c>
      <c r="F39">
        <v>0</v>
      </c>
      <c r="G39">
        <v>1</v>
      </c>
      <c r="H39" s="1">
        <v>41363</v>
      </c>
      <c r="I39">
        <v>1</v>
      </c>
      <c r="J39">
        <v>1200</v>
      </c>
      <c r="K39">
        <v>0</v>
      </c>
      <c r="L39">
        <v>204</v>
      </c>
      <c r="M39">
        <v>38</v>
      </c>
      <c r="N39">
        <v>29</v>
      </c>
      <c r="O39">
        <v>14</v>
      </c>
      <c r="P39">
        <v>3</v>
      </c>
      <c r="Q39">
        <v>11</v>
      </c>
      <c r="R39">
        <v>9</v>
      </c>
      <c r="S39">
        <v>12</v>
      </c>
      <c r="T39">
        <v>6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30</v>
      </c>
    </row>
    <row r="40" spans="1:28" hidden="1" x14ac:dyDescent="0.3">
      <c r="A40">
        <v>1524</v>
      </c>
      <c r="B40">
        <v>1983</v>
      </c>
      <c r="C40" t="s">
        <v>38</v>
      </c>
      <c r="D40" t="s">
        <v>31</v>
      </c>
      <c r="E40">
        <v>81698</v>
      </c>
      <c r="F40">
        <v>0</v>
      </c>
      <c r="G40">
        <v>0</v>
      </c>
      <c r="H40" s="1">
        <v>41334</v>
      </c>
      <c r="I40">
        <v>1</v>
      </c>
      <c r="J40">
        <v>709</v>
      </c>
      <c r="K40">
        <v>45</v>
      </c>
      <c r="L40">
        <v>115</v>
      </c>
      <c r="M40">
        <v>30</v>
      </c>
      <c r="N40">
        <v>160</v>
      </c>
      <c r="O40">
        <v>45</v>
      </c>
      <c r="P40">
        <v>1</v>
      </c>
      <c r="Q40">
        <v>8</v>
      </c>
      <c r="R40">
        <v>2</v>
      </c>
      <c r="S40">
        <v>5</v>
      </c>
      <c r="T40">
        <v>5</v>
      </c>
      <c r="U40">
        <v>1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 t="s">
        <v>30</v>
      </c>
    </row>
    <row r="41" spans="1:28" hidden="1" x14ac:dyDescent="0.3">
      <c r="A41">
        <v>9595</v>
      </c>
      <c r="B41">
        <v>1961</v>
      </c>
      <c r="C41" t="s">
        <v>28</v>
      </c>
      <c r="D41" t="s">
        <v>35</v>
      </c>
      <c r="E41">
        <v>64260</v>
      </c>
      <c r="F41">
        <v>0</v>
      </c>
      <c r="G41">
        <v>0</v>
      </c>
      <c r="H41" s="1">
        <v>41285</v>
      </c>
      <c r="I41">
        <v>1</v>
      </c>
      <c r="J41">
        <v>539</v>
      </c>
      <c r="K41">
        <v>169</v>
      </c>
      <c r="L41">
        <v>816</v>
      </c>
      <c r="M41">
        <v>20</v>
      </c>
      <c r="N41">
        <v>0</v>
      </c>
      <c r="O41">
        <v>30</v>
      </c>
      <c r="P41">
        <v>1</v>
      </c>
      <c r="Q41">
        <v>4</v>
      </c>
      <c r="R41">
        <v>5</v>
      </c>
      <c r="S41">
        <v>4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 t="s">
        <v>30</v>
      </c>
    </row>
    <row r="42" spans="1:28" hidden="1" x14ac:dyDescent="0.3">
      <c r="A42">
        <v>5114</v>
      </c>
      <c r="B42">
        <v>1965</v>
      </c>
      <c r="C42" t="s">
        <v>41</v>
      </c>
      <c r="D42" t="s">
        <v>33</v>
      </c>
      <c r="E42">
        <v>74806</v>
      </c>
      <c r="F42">
        <v>0</v>
      </c>
      <c r="G42">
        <v>1</v>
      </c>
      <c r="H42" s="1">
        <v>41262</v>
      </c>
      <c r="I42">
        <v>1</v>
      </c>
      <c r="J42">
        <v>670</v>
      </c>
      <c r="K42">
        <v>9</v>
      </c>
      <c r="L42">
        <v>249</v>
      </c>
      <c r="M42">
        <v>0</v>
      </c>
      <c r="N42">
        <v>28</v>
      </c>
      <c r="O42">
        <v>9</v>
      </c>
      <c r="P42">
        <v>2</v>
      </c>
      <c r="Q42">
        <v>5</v>
      </c>
      <c r="R42">
        <v>4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36</v>
      </c>
    </row>
    <row r="43" spans="1:28" hidden="1" x14ac:dyDescent="0.3">
      <c r="A43">
        <v>340</v>
      </c>
      <c r="B43">
        <v>1970</v>
      </c>
      <c r="C43" t="s">
        <v>28</v>
      </c>
      <c r="D43" t="s">
        <v>29</v>
      </c>
      <c r="E43">
        <v>72967</v>
      </c>
      <c r="F43">
        <v>0</v>
      </c>
      <c r="G43">
        <v>1</v>
      </c>
      <c r="H43" s="1">
        <v>41258</v>
      </c>
      <c r="I43">
        <v>1</v>
      </c>
      <c r="J43">
        <v>158</v>
      </c>
      <c r="K43">
        <v>35</v>
      </c>
      <c r="L43">
        <v>179</v>
      </c>
      <c r="M43">
        <v>0</v>
      </c>
      <c r="N43">
        <v>0</v>
      </c>
      <c r="O43">
        <v>125</v>
      </c>
      <c r="P43">
        <v>2</v>
      </c>
      <c r="Q43">
        <v>7</v>
      </c>
      <c r="R43">
        <v>2</v>
      </c>
      <c r="S43">
        <v>8</v>
      </c>
      <c r="T43">
        <v>5</v>
      </c>
      <c r="U43">
        <v>0</v>
      </c>
      <c r="V43">
        <v>0</v>
      </c>
      <c r="W43">
        <v>1</v>
      </c>
      <c r="X43">
        <v>0</v>
      </c>
      <c r="Y43">
        <v>0</v>
      </c>
      <c r="Z43">
        <v>1</v>
      </c>
      <c r="AA43">
        <v>0</v>
      </c>
      <c r="AB43" t="s">
        <v>39</v>
      </c>
    </row>
    <row r="44" spans="1:28" hidden="1" x14ac:dyDescent="0.3">
      <c r="A44">
        <v>8805</v>
      </c>
      <c r="B44">
        <v>1960</v>
      </c>
      <c r="C44" t="s">
        <v>28</v>
      </c>
      <c r="D44" t="s">
        <v>31</v>
      </c>
      <c r="E44">
        <v>48904</v>
      </c>
      <c r="F44">
        <v>0</v>
      </c>
      <c r="G44">
        <v>1</v>
      </c>
      <c r="H44" s="1">
        <v>41245</v>
      </c>
      <c r="I44">
        <v>1</v>
      </c>
      <c r="J44">
        <v>283</v>
      </c>
      <c r="K44">
        <v>10</v>
      </c>
      <c r="L44">
        <v>38</v>
      </c>
      <c r="M44">
        <v>0</v>
      </c>
      <c r="N44">
        <v>13</v>
      </c>
      <c r="O44">
        <v>27</v>
      </c>
      <c r="P44">
        <v>4</v>
      </c>
      <c r="Q44">
        <v>7</v>
      </c>
      <c r="R44">
        <v>2</v>
      </c>
      <c r="S44">
        <v>4</v>
      </c>
      <c r="T44">
        <v>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t="s">
        <v>34</v>
      </c>
    </row>
    <row r="45" spans="1:28" hidden="1" x14ac:dyDescent="0.3">
      <c r="A45">
        <v>1402</v>
      </c>
      <c r="B45">
        <v>1954</v>
      </c>
      <c r="C45" t="s">
        <v>41</v>
      </c>
      <c r="D45" t="s">
        <v>33</v>
      </c>
      <c r="E45">
        <v>66991</v>
      </c>
      <c r="F45">
        <v>0</v>
      </c>
      <c r="G45">
        <v>0</v>
      </c>
      <c r="H45" s="1">
        <v>41163</v>
      </c>
      <c r="I45">
        <v>1</v>
      </c>
      <c r="J45">
        <v>496</v>
      </c>
      <c r="K45">
        <v>36</v>
      </c>
      <c r="L45">
        <v>460</v>
      </c>
      <c r="M45">
        <v>189</v>
      </c>
      <c r="N45">
        <v>60</v>
      </c>
      <c r="O45">
        <v>12</v>
      </c>
      <c r="P45">
        <v>3</v>
      </c>
      <c r="Q45">
        <v>4</v>
      </c>
      <c r="R45">
        <v>8</v>
      </c>
      <c r="S45">
        <v>6</v>
      </c>
      <c r="T45">
        <v>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39</v>
      </c>
    </row>
    <row r="46" spans="1:28" hidden="1" x14ac:dyDescent="0.3">
      <c r="A46">
        <v>453</v>
      </c>
      <c r="B46">
        <v>1956</v>
      </c>
      <c r="C46" t="s">
        <v>37</v>
      </c>
      <c r="D46" t="s">
        <v>42</v>
      </c>
      <c r="E46">
        <v>35340</v>
      </c>
      <c r="F46">
        <v>1</v>
      </c>
      <c r="G46">
        <v>1</v>
      </c>
      <c r="H46" s="1">
        <v>41819</v>
      </c>
      <c r="I46">
        <v>1</v>
      </c>
      <c r="J46">
        <v>27</v>
      </c>
      <c r="K46">
        <v>0</v>
      </c>
      <c r="L46">
        <v>12</v>
      </c>
      <c r="M46">
        <v>0</v>
      </c>
      <c r="N46">
        <v>1</v>
      </c>
      <c r="O46">
        <v>5</v>
      </c>
      <c r="P46">
        <v>2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t="s">
        <v>30</v>
      </c>
    </row>
    <row r="47" spans="1:28" hidden="1" x14ac:dyDescent="0.3">
      <c r="A47">
        <v>8890</v>
      </c>
      <c r="B47">
        <v>1971</v>
      </c>
      <c r="C47" t="s">
        <v>37</v>
      </c>
      <c r="D47" t="s">
        <v>29</v>
      </c>
      <c r="E47">
        <v>65808</v>
      </c>
      <c r="F47">
        <v>1</v>
      </c>
      <c r="G47">
        <v>1</v>
      </c>
      <c r="H47" s="1">
        <v>41789</v>
      </c>
      <c r="I47">
        <v>1</v>
      </c>
      <c r="J47">
        <v>155</v>
      </c>
      <c r="K47">
        <v>7</v>
      </c>
      <c r="L47">
        <v>80</v>
      </c>
      <c r="M47">
        <v>13</v>
      </c>
      <c r="N47">
        <v>7</v>
      </c>
      <c r="O47">
        <v>10</v>
      </c>
      <c r="P47">
        <v>3</v>
      </c>
      <c r="Q47">
        <v>5</v>
      </c>
      <c r="R47">
        <v>1</v>
      </c>
      <c r="S47">
        <v>5</v>
      </c>
      <c r="T47">
        <v>6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t="s">
        <v>30</v>
      </c>
    </row>
    <row r="48" spans="1:28" hidden="1" x14ac:dyDescent="0.3">
      <c r="A48">
        <v>5585</v>
      </c>
      <c r="B48">
        <v>1972</v>
      </c>
      <c r="C48" t="s">
        <v>28</v>
      </c>
      <c r="D48" t="s">
        <v>31</v>
      </c>
      <c r="E48">
        <v>21359</v>
      </c>
      <c r="F48">
        <v>1</v>
      </c>
      <c r="G48">
        <v>0</v>
      </c>
      <c r="H48" s="1">
        <v>41384</v>
      </c>
      <c r="I48">
        <v>1</v>
      </c>
      <c r="J48">
        <v>12</v>
      </c>
      <c r="K48">
        <v>2</v>
      </c>
      <c r="L48">
        <v>17</v>
      </c>
      <c r="M48">
        <v>6</v>
      </c>
      <c r="N48">
        <v>1</v>
      </c>
      <c r="O48">
        <v>10</v>
      </c>
      <c r="P48">
        <v>2</v>
      </c>
      <c r="Q48">
        <v>2</v>
      </c>
      <c r="R48">
        <v>0</v>
      </c>
      <c r="S48">
        <v>3</v>
      </c>
      <c r="T48">
        <v>8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 t="s">
        <v>32</v>
      </c>
    </row>
    <row r="49" spans="1:28" hidden="1" x14ac:dyDescent="0.3">
      <c r="A49">
        <v>3657</v>
      </c>
      <c r="B49">
        <v>1986</v>
      </c>
      <c r="C49" t="s">
        <v>28</v>
      </c>
      <c r="D49" t="s">
        <v>31</v>
      </c>
      <c r="E49">
        <v>39146</v>
      </c>
      <c r="F49">
        <v>1</v>
      </c>
      <c r="G49">
        <v>0</v>
      </c>
      <c r="H49" s="1">
        <v>41319</v>
      </c>
      <c r="I49">
        <v>1</v>
      </c>
      <c r="J49">
        <v>94</v>
      </c>
      <c r="K49">
        <v>1</v>
      </c>
      <c r="L49">
        <v>33</v>
      </c>
      <c r="M49">
        <v>13</v>
      </c>
      <c r="N49">
        <v>12</v>
      </c>
      <c r="O49">
        <v>12</v>
      </c>
      <c r="P49">
        <v>3</v>
      </c>
      <c r="Q49">
        <v>4</v>
      </c>
      <c r="R49">
        <v>0</v>
      </c>
      <c r="S49">
        <v>4</v>
      </c>
      <c r="T49">
        <v>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30</v>
      </c>
    </row>
    <row r="50" spans="1:28" hidden="1" x14ac:dyDescent="0.3">
      <c r="A50">
        <v>5740</v>
      </c>
      <c r="B50">
        <v>1970</v>
      </c>
      <c r="C50" t="s">
        <v>38</v>
      </c>
      <c r="D50" t="s">
        <v>29</v>
      </c>
      <c r="E50">
        <v>25959</v>
      </c>
      <c r="F50">
        <v>1</v>
      </c>
      <c r="G50">
        <v>1</v>
      </c>
      <c r="H50" s="1">
        <v>41319</v>
      </c>
      <c r="I50">
        <v>1</v>
      </c>
      <c r="J50">
        <v>4</v>
      </c>
      <c r="K50">
        <v>2</v>
      </c>
      <c r="L50">
        <v>12</v>
      </c>
      <c r="M50">
        <v>7</v>
      </c>
      <c r="N50">
        <v>5</v>
      </c>
      <c r="O50">
        <v>26</v>
      </c>
      <c r="P50">
        <v>2</v>
      </c>
      <c r="Q50">
        <v>1</v>
      </c>
      <c r="R50">
        <v>2</v>
      </c>
      <c r="S50">
        <v>2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 t="s">
        <v>30</v>
      </c>
    </row>
    <row r="51" spans="1:28" hidden="1" x14ac:dyDescent="0.3">
      <c r="A51">
        <v>3158</v>
      </c>
      <c r="B51">
        <v>1973</v>
      </c>
      <c r="C51" t="s">
        <v>28</v>
      </c>
      <c r="D51" t="s">
        <v>33</v>
      </c>
      <c r="E51">
        <v>32300</v>
      </c>
      <c r="F51">
        <v>1</v>
      </c>
      <c r="G51">
        <v>0</v>
      </c>
      <c r="H51" s="1">
        <v>41277</v>
      </c>
      <c r="I51">
        <v>1</v>
      </c>
      <c r="J51">
        <v>13</v>
      </c>
      <c r="K51">
        <v>3</v>
      </c>
      <c r="L51">
        <v>6</v>
      </c>
      <c r="M51">
        <v>6</v>
      </c>
      <c r="N51">
        <v>5</v>
      </c>
      <c r="O51">
        <v>6</v>
      </c>
      <c r="P51">
        <v>1</v>
      </c>
      <c r="Q51">
        <v>1</v>
      </c>
      <c r="R51">
        <v>0</v>
      </c>
      <c r="S51">
        <v>3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30</v>
      </c>
    </row>
    <row r="52" spans="1:28" hidden="1" x14ac:dyDescent="0.3">
      <c r="A52">
        <v>1241</v>
      </c>
      <c r="B52">
        <v>1984</v>
      </c>
      <c r="C52" t="s">
        <v>38</v>
      </c>
      <c r="D52" t="s">
        <v>33</v>
      </c>
      <c r="E52">
        <v>14796</v>
      </c>
      <c r="F52">
        <v>1</v>
      </c>
      <c r="G52">
        <v>0</v>
      </c>
      <c r="H52" s="1">
        <v>41169</v>
      </c>
      <c r="I52">
        <v>1</v>
      </c>
      <c r="J52">
        <v>13</v>
      </c>
      <c r="K52">
        <v>3</v>
      </c>
      <c r="L52">
        <v>8</v>
      </c>
      <c r="M52">
        <v>7</v>
      </c>
      <c r="N52">
        <v>4</v>
      </c>
      <c r="O52">
        <v>16</v>
      </c>
      <c r="P52">
        <v>2</v>
      </c>
      <c r="Q52">
        <v>1</v>
      </c>
      <c r="R52">
        <v>0</v>
      </c>
      <c r="S52">
        <v>3</v>
      </c>
      <c r="T52">
        <v>9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 t="s">
        <v>39</v>
      </c>
    </row>
    <row r="53" spans="1:28" hidden="1" x14ac:dyDescent="0.3">
      <c r="A53">
        <v>5824</v>
      </c>
      <c r="B53">
        <v>1972</v>
      </c>
      <c r="C53" t="s">
        <v>37</v>
      </c>
      <c r="D53" t="s">
        <v>35</v>
      </c>
      <c r="E53">
        <v>34578</v>
      </c>
      <c r="F53">
        <v>2</v>
      </c>
      <c r="G53">
        <v>1</v>
      </c>
      <c r="H53" s="1">
        <v>41740</v>
      </c>
      <c r="I53">
        <v>1</v>
      </c>
      <c r="J53">
        <v>7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1</v>
      </c>
      <c r="R53">
        <v>0</v>
      </c>
      <c r="S53">
        <v>2</v>
      </c>
      <c r="T53">
        <v>6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36</v>
      </c>
    </row>
    <row r="54" spans="1:28" hidden="1" x14ac:dyDescent="0.3">
      <c r="A54">
        <v>1619</v>
      </c>
      <c r="B54">
        <v>1956</v>
      </c>
      <c r="C54" t="s">
        <v>28</v>
      </c>
      <c r="D54" t="s">
        <v>33</v>
      </c>
      <c r="E54">
        <v>90369</v>
      </c>
      <c r="F54">
        <v>0</v>
      </c>
      <c r="G54">
        <v>0</v>
      </c>
      <c r="H54" s="1">
        <v>41757</v>
      </c>
      <c r="I54">
        <v>2</v>
      </c>
      <c r="J54">
        <v>292</v>
      </c>
      <c r="K54">
        <v>51</v>
      </c>
      <c r="L54">
        <v>981</v>
      </c>
      <c r="M54">
        <v>224</v>
      </c>
      <c r="N54">
        <v>23</v>
      </c>
      <c r="O54">
        <v>17</v>
      </c>
      <c r="P54">
        <v>1</v>
      </c>
      <c r="Q54">
        <v>4</v>
      </c>
      <c r="R54">
        <v>6</v>
      </c>
      <c r="S54">
        <v>6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 t="s">
        <v>30</v>
      </c>
    </row>
    <row r="55" spans="1:28" hidden="1" x14ac:dyDescent="0.3">
      <c r="A55">
        <v>4877</v>
      </c>
      <c r="B55">
        <v>1973</v>
      </c>
      <c r="C55" t="s">
        <v>41</v>
      </c>
      <c r="D55" t="s">
        <v>33</v>
      </c>
      <c r="E55">
        <v>38576</v>
      </c>
      <c r="F55">
        <v>0</v>
      </c>
      <c r="G55">
        <v>1</v>
      </c>
      <c r="H55" s="1">
        <v>41702</v>
      </c>
      <c r="I55">
        <v>2</v>
      </c>
      <c r="J55">
        <v>34</v>
      </c>
      <c r="K55">
        <v>0</v>
      </c>
      <c r="L55">
        <v>7</v>
      </c>
      <c r="M55">
        <v>0</v>
      </c>
      <c r="N55">
        <v>0</v>
      </c>
      <c r="O55">
        <v>0</v>
      </c>
      <c r="P55">
        <v>1</v>
      </c>
      <c r="Q55">
        <v>1</v>
      </c>
      <c r="R55">
        <v>0</v>
      </c>
      <c r="S55">
        <v>3</v>
      </c>
      <c r="T55">
        <v>7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t="s">
        <v>40</v>
      </c>
    </row>
    <row r="56" spans="1:28" hidden="1" x14ac:dyDescent="0.3">
      <c r="A56">
        <v>3066</v>
      </c>
      <c r="B56">
        <v>1975</v>
      </c>
      <c r="C56" t="s">
        <v>37</v>
      </c>
      <c r="D56" t="s">
        <v>35</v>
      </c>
      <c r="E56">
        <v>61905</v>
      </c>
      <c r="F56">
        <v>0</v>
      </c>
      <c r="G56">
        <v>1</v>
      </c>
      <c r="H56" s="1">
        <v>41674</v>
      </c>
      <c r="I56">
        <v>2</v>
      </c>
      <c r="J56">
        <v>167</v>
      </c>
      <c r="K56">
        <v>0</v>
      </c>
      <c r="L56">
        <v>43</v>
      </c>
      <c r="M56">
        <v>6</v>
      </c>
      <c r="N56">
        <v>2</v>
      </c>
      <c r="O56">
        <v>13</v>
      </c>
      <c r="P56">
        <v>2</v>
      </c>
      <c r="Q56">
        <v>4</v>
      </c>
      <c r="R56">
        <v>2</v>
      </c>
      <c r="S56">
        <v>4</v>
      </c>
      <c r="T56">
        <v>5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43</v>
      </c>
    </row>
    <row r="57" spans="1:28" hidden="1" x14ac:dyDescent="0.3">
      <c r="A57">
        <v>10286</v>
      </c>
      <c r="B57">
        <v>1962</v>
      </c>
      <c r="C57" t="s">
        <v>28</v>
      </c>
      <c r="D57" t="s">
        <v>33</v>
      </c>
      <c r="E57">
        <v>83715</v>
      </c>
      <c r="F57">
        <v>0</v>
      </c>
      <c r="G57">
        <v>0</v>
      </c>
      <c r="H57" s="1">
        <v>41673</v>
      </c>
      <c r="I57">
        <v>2</v>
      </c>
      <c r="J57">
        <v>318</v>
      </c>
      <c r="K57">
        <v>8</v>
      </c>
      <c r="L57">
        <v>407</v>
      </c>
      <c r="M57">
        <v>150</v>
      </c>
      <c r="N57">
        <v>35</v>
      </c>
      <c r="O57">
        <v>8</v>
      </c>
      <c r="P57">
        <v>1</v>
      </c>
      <c r="Q57">
        <v>2</v>
      </c>
      <c r="R57">
        <v>8</v>
      </c>
      <c r="S57">
        <v>13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t="s">
        <v>43</v>
      </c>
    </row>
    <row r="58" spans="1:28" hidden="1" x14ac:dyDescent="0.3">
      <c r="A58">
        <v>1992</v>
      </c>
      <c r="B58">
        <v>1964</v>
      </c>
      <c r="C58" t="s">
        <v>28</v>
      </c>
      <c r="D58" t="s">
        <v>33</v>
      </c>
      <c r="E58">
        <v>60597</v>
      </c>
      <c r="F58">
        <v>0</v>
      </c>
      <c r="G58">
        <v>1</v>
      </c>
      <c r="H58" s="1">
        <v>41640</v>
      </c>
      <c r="I58">
        <v>2</v>
      </c>
      <c r="J58">
        <v>522</v>
      </c>
      <c r="K58">
        <v>0</v>
      </c>
      <c r="L58">
        <v>257</v>
      </c>
      <c r="M58">
        <v>32</v>
      </c>
      <c r="N58">
        <v>16</v>
      </c>
      <c r="O58">
        <v>66</v>
      </c>
      <c r="P58">
        <v>4</v>
      </c>
      <c r="Q58">
        <v>2</v>
      </c>
      <c r="R58">
        <v>2</v>
      </c>
      <c r="S58">
        <v>8</v>
      </c>
      <c r="T58">
        <v>7</v>
      </c>
      <c r="U58">
        <v>1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 t="s">
        <v>30</v>
      </c>
    </row>
    <row r="59" spans="1:28" hidden="1" x14ac:dyDescent="0.3">
      <c r="A59">
        <v>4246</v>
      </c>
      <c r="B59">
        <v>1982</v>
      </c>
      <c r="C59" t="s">
        <v>41</v>
      </c>
      <c r="D59" t="s">
        <v>31</v>
      </c>
      <c r="E59">
        <v>6560</v>
      </c>
      <c r="F59">
        <v>0</v>
      </c>
      <c r="G59">
        <v>0</v>
      </c>
      <c r="H59" s="1">
        <v>41620</v>
      </c>
      <c r="I59">
        <v>2</v>
      </c>
      <c r="J59">
        <v>67</v>
      </c>
      <c r="K59">
        <v>11</v>
      </c>
      <c r="L59">
        <v>26</v>
      </c>
      <c r="M59">
        <v>4</v>
      </c>
      <c r="N59">
        <v>3</v>
      </c>
      <c r="O59">
        <v>262</v>
      </c>
      <c r="P59">
        <v>0</v>
      </c>
      <c r="Q59">
        <v>1</v>
      </c>
      <c r="R59">
        <v>0</v>
      </c>
      <c r="S59">
        <v>1</v>
      </c>
      <c r="T59">
        <v>17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30</v>
      </c>
    </row>
    <row r="60" spans="1:28" hidden="1" x14ac:dyDescent="0.3">
      <c r="A60">
        <v>10623</v>
      </c>
      <c r="B60">
        <v>1961</v>
      </c>
      <c r="C60" t="s">
        <v>41</v>
      </c>
      <c r="D60" t="s">
        <v>35</v>
      </c>
      <c r="E60">
        <v>48330</v>
      </c>
      <c r="F60">
        <v>0</v>
      </c>
      <c r="G60">
        <v>1</v>
      </c>
      <c r="H60" s="1">
        <v>41593</v>
      </c>
      <c r="I60">
        <v>2</v>
      </c>
      <c r="J60">
        <v>28</v>
      </c>
      <c r="K60">
        <v>0</v>
      </c>
      <c r="L60">
        <v>4</v>
      </c>
      <c r="M60">
        <v>0</v>
      </c>
      <c r="N60">
        <v>0</v>
      </c>
      <c r="O60">
        <v>0</v>
      </c>
      <c r="P60">
        <v>1</v>
      </c>
      <c r="Q60">
        <v>1</v>
      </c>
      <c r="R60">
        <v>0</v>
      </c>
      <c r="S60">
        <v>3</v>
      </c>
      <c r="T60">
        <v>5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30</v>
      </c>
    </row>
    <row r="61" spans="1:28" hidden="1" x14ac:dyDescent="0.3">
      <c r="A61">
        <v>4405</v>
      </c>
      <c r="B61">
        <v>1956</v>
      </c>
      <c r="C61" t="s">
        <v>41</v>
      </c>
      <c r="D61" t="s">
        <v>33</v>
      </c>
      <c r="E61">
        <v>63915</v>
      </c>
      <c r="F61">
        <v>0</v>
      </c>
      <c r="G61">
        <v>2</v>
      </c>
      <c r="H61" s="1">
        <v>41485</v>
      </c>
      <c r="I61">
        <v>2</v>
      </c>
      <c r="J61">
        <v>622</v>
      </c>
      <c r="K61">
        <v>7</v>
      </c>
      <c r="L61">
        <v>115</v>
      </c>
      <c r="M61">
        <v>30</v>
      </c>
      <c r="N61">
        <v>0</v>
      </c>
      <c r="O61">
        <v>15</v>
      </c>
      <c r="P61">
        <v>2</v>
      </c>
      <c r="Q61">
        <v>6</v>
      </c>
      <c r="R61">
        <v>3</v>
      </c>
      <c r="S61">
        <v>12</v>
      </c>
      <c r="T61">
        <v>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t="s">
        <v>36</v>
      </c>
    </row>
    <row r="62" spans="1:28" hidden="1" x14ac:dyDescent="0.3">
      <c r="A62">
        <v>5332</v>
      </c>
      <c r="B62">
        <v>1960</v>
      </c>
      <c r="C62" t="s">
        <v>38</v>
      </c>
      <c r="D62" t="s">
        <v>33</v>
      </c>
      <c r="E62">
        <v>82504</v>
      </c>
      <c r="F62">
        <v>0</v>
      </c>
      <c r="G62">
        <v>0</v>
      </c>
      <c r="H62" s="1">
        <v>41482</v>
      </c>
      <c r="I62">
        <v>2</v>
      </c>
      <c r="J62">
        <v>362</v>
      </c>
      <c r="K62">
        <v>50</v>
      </c>
      <c r="L62">
        <v>431</v>
      </c>
      <c r="M62">
        <v>134</v>
      </c>
      <c r="N62">
        <v>35</v>
      </c>
      <c r="O62">
        <v>54</v>
      </c>
      <c r="P62">
        <v>1</v>
      </c>
      <c r="Q62">
        <v>3</v>
      </c>
      <c r="R62">
        <v>6</v>
      </c>
      <c r="S62">
        <v>7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40</v>
      </c>
    </row>
    <row r="63" spans="1:28" hidden="1" x14ac:dyDescent="0.3">
      <c r="A63">
        <v>1772</v>
      </c>
      <c r="B63">
        <v>1975</v>
      </c>
      <c r="C63" t="s">
        <v>37</v>
      </c>
      <c r="D63" t="s">
        <v>33</v>
      </c>
      <c r="E63">
        <v>79174</v>
      </c>
      <c r="F63">
        <v>0</v>
      </c>
      <c r="G63">
        <v>0</v>
      </c>
      <c r="H63" s="1">
        <v>41285</v>
      </c>
      <c r="I63">
        <v>2</v>
      </c>
      <c r="J63">
        <v>1074</v>
      </c>
      <c r="K63">
        <v>37</v>
      </c>
      <c r="L63">
        <v>518</v>
      </c>
      <c r="M63">
        <v>193</v>
      </c>
      <c r="N63">
        <v>92</v>
      </c>
      <c r="O63">
        <v>129</v>
      </c>
      <c r="P63">
        <v>1</v>
      </c>
      <c r="Q63">
        <v>5</v>
      </c>
      <c r="R63">
        <v>6</v>
      </c>
      <c r="S63">
        <v>7</v>
      </c>
      <c r="T63">
        <v>2</v>
      </c>
      <c r="U63">
        <v>1</v>
      </c>
      <c r="V63">
        <v>0</v>
      </c>
      <c r="W63">
        <v>0</v>
      </c>
      <c r="X63">
        <v>0</v>
      </c>
      <c r="Y63">
        <v>1</v>
      </c>
      <c r="Z63">
        <v>1</v>
      </c>
      <c r="AA63">
        <v>0</v>
      </c>
      <c r="AB63" t="s">
        <v>32</v>
      </c>
    </row>
    <row r="64" spans="1:28" hidden="1" x14ac:dyDescent="0.3">
      <c r="A64">
        <v>5341</v>
      </c>
      <c r="B64">
        <v>1962</v>
      </c>
      <c r="C64" t="s">
        <v>38</v>
      </c>
      <c r="D64" t="s">
        <v>29</v>
      </c>
      <c r="E64">
        <v>81975</v>
      </c>
      <c r="F64">
        <v>0</v>
      </c>
      <c r="G64">
        <v>1</v>
      </c>
      <c r="H64" s="1">
        <v>41279</v>
      </c>
      <c r="I64">
        <v>2</v>
      </c>
      <c r="J64">
        <v>983</v>
      </c>
      <c r="K64">
        <v>76</v>
      </c>
      <c r="L64">
        <v>184</v>
      </c>
      <c r="M64">
        <v>180</v>
      </c>
      <c r="N64">
        <v>138</v>
      </c>
      <c r="O64">
        <v>27</v>
      </c>
      <c r="P64">
        <v>1</v>
      </c>
      <c r="Q64">
        <v>6</v>
      </c>
      <c r="R64">
        <v>3</v>
      </c>
      <c r="S64">
        <v>4</v>
      </c>
      <c r="T64">
        <v>7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 t="s">
        <v>43</v>
      </c>
    </row>
    <row r="65" spans="1:28" hidden="1" x14ac:dyDescent="0.3">
      <c r="A65">
        <v>5510</v>
      </c>
      <c r="B65">
        <v>1977</v>
      </c>
      <c r="C65" t="s">
        <v>41</v>
      </c>
      <c r="D65" t="s">
        <v>33</v>
      </c>
      <c r="E65">
        <v>43263</v>
      </c>
      <c r="F65">
        <v>0</v>
      </c>
      <c r="G65">
        <v>1</v>
      </c>
      <c r="H65" s="1">
        <v>41234</v>
      </c>
      <c r="I65">
        <v>2</v>
      </c>
      <c r="J65">
        <v>262</v>
      </c>
      <c r="K65">
        <v>6</v>
      </c>
      <c r="L65">
        <v>61</v>
      </c>
      <c r="M65">
        <v>0</v>
      </c>
      <c r="N65">
        <v>10</v>
      </c>
      <c r="O65">
        <v>102</v>
      </c>
      <c r="P65">
        <v>3</v>
      </c>
      <c r="Q65">
        <v>5</v>
      </c>
      <c r="R65">
        <v>2</v>
      </c>
      <c r="S65">
        <v>6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30</v>
      </c>
    </row>
    <row r="66" spans="1:28" hidden="1" x14ac:dyDescent="0.3">
      <c r="A66">
        <v>9999</v>
      </c>
      <c r="B66">
        <v>1965</v>
      </c>
      <c r="C66" t="s">
        <v>28</v>
      </c>
      <c r="D66" t="s">
        <v>35</v>
      </c>
      <c r="E66">
        <v>75276</v>
      </c>
      <c r="F66">
        <v>0</v>
      </c>
      <c r="G66">
        <v>0</v>
      </c>
      <c r="H66" s="1">
        <v>41179</v>
      </c>
      <c r="I66">
        <v>2</v>
      </c>
      <c r="J66">
        <v>610</v>
      </c>
      <c r="K66">
        <v>105</v>
      </c>
      <c r="L66">
        <v>125</v>
      </c>
      <c r="M66">
        <v>137</v>
      </c>
      <c r="N66">
        <v>42</v>
      </c>
      <c r="O66">
        <v>21</v>
      </c>
      <c r="P66">
        <v>1</v>
      </c>
      <c r="Q66">
        <v>9</v>
      </c>
      <c r="R66">
        <v>4</v>
      </c>
      <c r="S66">
        <v>9</v>
      </c>
      <c r="T66">
        <v>5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t="s">
        <v>30</v>
      </c>
    </row>
    <row r="67" spans="1:28" hidden="1" x14ac:dyDescent="0.3">
      <c r="A67">
        <v>7919</v>
      </c>
      <c r="B67">
        <v>1976</v>
      </c>
      <c r="C67" t="s">
        <v>37</v>
      </c>
      <c r="D67" t="s">
        <v>35</v>
      </c>
      <c r="E67">
        <v>72335</v>
      </c>
      <c r="F67">
        <v>0</v>
      </c>
      <c r="G67">
        <v>0</v>
      </c>
      <c r="H67" s="1">
        <v>41134</v>
      </c>
      <c r="I67">
        <v>2</v>
      </c>
      <c r="J67">
        <v>1285</v>
      </c>
      <c r="K67">
        <v>105</v>
      </c>
      <c r="L67">
        <v>653</v>
      </c>
      <c r="M67">
        <v>28</v>
      </c>
      <c r="N67">
        <v>21</v>
      </c>
      <c r="O67">
        <v>0</v>
      </c>
      <c r="P67">
        <v>1</v>
      </c>
      <c r="Q67">
        <v>10</v>
      </c>
      <c r="R67">
        <v>4</v>
      </c>
      <c r="S67">
        <v>8</v>
      </c>
      <c r="T67">
        <v>8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 t="s">
        <v>30</v>
      </c>
    </row>
    <row r="68" spans="1:28" hidden="1" x14ac:dyDescent="0.3">
      <c r="A68">
        <v>4114</v>
      </c>
      <c r="B68">
        <v>1964</v>
      </c>
      <c r="C68" t="s">
        <v>41</v>
      </c>
      <c r="D68" t="s">
        <v>33</v>
      </c>
      <c r="E68">
        <v>79143</v>
      </c>
      <c r="F68">
        <v>0</v>
      </c>
      <c r="G68">
        <v>0</v>
      </c>
      <c r="H68" s="1">
        <v>41132</v>
      </c>
      <c r="I68">
        <v>2</v>
      </c>
      <c r="J68">
        <v>650</v>
      </c>
      <c r="K68">
        <v>37</v>
      </c>
      <c r="L68">
        <v>780</v>
      </c>
      <c r="M68">
        <v>27</v>
      </c>
      <c r="N68">
        <v>167</v>
      </c>
      <c r="O68">
        <v>32</v>
      </c>
      <c r="P68">
        <v>1</v>
      </c>
      <c r="Q68">
        <v>6</v>
      </c>
      <c r="R68">
        <v>9</v>
      </c>
      <c r="S68">
        <v>13</v>
      </c>
      <c r="T68">
        <v>3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36</v>
      </c>
    </row>
    <row r="69" spans="1:28" hidden="1" x14ac:dyDescent="0.3">
      <c r="A69">
        <v>7990</v>
      </c>
      <c r="B69">
        <v>1947</v>
      </c>
      <c r="C69" t="s">
        <v>28</v>
      </c>
      <c r="D69" t="s">
        <v>33</v>
      </c>
      <c r="E69">
        <v>27469</v>
      </c>
      <c r="F69">
        <v>0</v>
      </c>
      <c r="G69">
        <v>0</v>
      </c>
      <c r="H69" s="1">
        <v>41123</v>
      </c>
      <c r="I69">
        <v>2</v>
      </c>
      <c r="J69">
        <v>9</v>
      </c>
      <c r="K69">
        <v>1</v>
      </c>
      <c r="L69">
        <v>2</v>
      </c>
      <c r="M69">
        <v>3</v>
      </c>
      <c r="N69">
        <v>2</v>
      </c>
      <c r="O69">
        <v>0</v>
      </c>
      <c r="P69">
        <v>1</v>
      </c>
      <c r="Q69">
        <v>0</v>
      </c>
      <c r="R69">
        <v>0</v>
      </c>
      <c r="S69">
        <v>3</v>
      </c>
      <c r="T69">
        <v>6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32</v>
      </c>
    </row>
    <row r="70" spans="1:28" hidden="1" x14ac:dyDescent="0.3">
      <c r="A70">
        <v>6398</v>
      </c>
      <c r="B70">
        <v>1974</v>
      </c>
      <c r="C70" t="s">
        <v>44</v>
      </c>
      <c r="D70" t="s">
        <v>33</v>
      </c>
      <c r="E70">
        <v>18393</v>
      </c>
      <c r="F70">
        <v>1</v>
      </c>
      <c r="G70">
        <v>0</v>
      </c>
      <c r="H70" s="1">
        <v>41727</v>
      </c>
      <c r="I70">
        <v>2</v>
      </c>
      <c r="J70">
        <v>7</v>
      </c>
      <c r="K70">
        <v>10</v>
      </c>
      <c r="L70">
        <v>13</v>
      </c>
      <c r="M70">
        <v>16</v>
      </c>
      <c r="N70">
        <v>0</v>
      </c>
      <c r="O70">
        <v>4</v>
      </c>
      <c r="P70">
        <v>2</v>
      </c>
      <c r="Q70">
        <v>3</v>
      </c>
      <c r="R70">
        <v>0</v>
      </c>
      <c r="S70">
        <v>3</v>
      </c>
      <c r="T70">
        <v>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t="s">
        <v>30</v>
      </c>
    </row>
    <row r="71" spans="1:28" hidden="1" x14ac:dyDescent="0.3">
      <c r="A71">
        <v>1857</v>
      </c>
      <c r="B71">
        <v>1952</v>
      </c>
      <c r="C71" t="s">
        <v>28</v>
      </c>
      <c r="D71" t="s">
        <v>31</v>
      </c>
      <c r="E71">
        <v>47139</v>
      </c>
      <c r="F71">
        <v>1</v>
      </c>
      <c r="G71">
        <v>1</v>
      </c>
      <c r="H71" s="1">
        <v>41704</v>
      </c>
      <c r="I71">
        <v>2</v>
      </c>
      <c r="J71">
        <v>46</v>
      </c>
      <c r="K71">
        <v>0</v>
      </c>
      <c r="L71">
        <v>12</v>
      </c>
      <c r="M71">
        <v>0</v>
      </c>
      <c r="N71">
        <v>2</v>
      </c>
      <c r="O71">
        <v>23</v>
      </c>
      <c r="P71">
        <v>2</v>
      </c>
      <c r="Q71">
        <v>2</v>
      </c>
      <c r="R71">
        <v>1</v>
      </c>
      <c r="S71">
        <v>2</v>
      </c>
      <c r="T71">
        <v>7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 t="s">
        <v>30</v>
      </c>
    </row>
    <row r="72" spans="1:28" hidden="1" x14ac:dyDescent="0.3">
      <c r="A72">
        <v>4867</v>
      </c>
      <c r="B72">
        <v>1968</v>
      </c>
      <c r="C72" t="s">
        <v>37</v>
      </c>
      <c r="D72" t="s">
        <v>31</v>
      </c>
      <c r="E72">
        <v>38236</v>
      </c>
      <c r="F72">
        <v>1</v>
      </c>
      <c r="G72">
        <v>1</v>
      </c>
      <c r="H72" s="1">
        <v>41537</v>
      </c>
      <c r="I72">
        <v>2</v>
      </c>
      <c r="J72">
        <v>58</v>
      </c>
      <c r="K72">
        <v>0</v>
      </c>
      <c r="L72">
        <v>18</v>
      </c>
      <c r="M72">
        <v>2</v>
      </c>
      <c r="N72">
        <v>0</v>
      </c>
      <c r="O72">
        <v>10</v>
      </c>
      <c r="P72">
        <v>4</v>
      </c>
      <c r="Q72">
        <v>3</v>
      </c>
      <c r="R72">
        <v>0</v>
      </c>
      <c r="S72">
        <v>4</v>
      </c>
      <c r="T72">
        <v>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t="s">
        <v>30</v>
      </c>
    </row>
    <row r="73" spans="1:28" hidden="1" x14ac:dyDescent="0.3">
      <c r="A73">
        <v>3112</v>
      </c>
      <c r="B73">
        <v>1977</v>
      </c>
      <c r="C73" t="s">
        <v>41</v>
      </c>
      <c r="D73" t="s">
        <v>33</v>
      </c>
      <c r="E73">
        <v>22701</v>
      </c>
      <c r="F73">
        <v>1</v>
      </c>
      <c r="G73">
        <v>0</v>
      </c>
      <c r="H73" s="1">
        <v>41522</v>
      </c>
      <c r="I73">
        <v>2</v>
      </c>
      <c r="J73">
        <v>2</v>
      </c>
      <c r="K73">
        <v>4</v>
      </c>
      <c r="L73">
        <v>9</v>
      </c>
      <c r="M73">
        <v>0</v>
      </c>
      <c r="N73">
        <v>4</v>
      </c>
      <c r="O73">
        <v>5</v>
      </c>
      <c r="P73">
        <v>1</v>
      </c>
      <c r="Q73">
        <v>1</v>
      </c>
      <c r="R73">
        <v>0</v>
      </c>
      <c r="S73">
        <v>3</v>
      </c>
      <c r="T73">
        <v>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t="s">
        <v>30</v>
      </c>
    </row>
    <row r="74" spans="1:28" hidden="1" x14ac:dyDescent="0.3">
      <c r="A74">
        <v>4865</v>
      </c>
      <c r="B74">
        <v>1974</v>
      </c>
      <c r="C74" t="s">
        <v>41</v>
      </c>
      <c r="D74" t="s">
        <v>29</v>
      </c>
      <c r="E74">
        <v>53367</v>
      </c>
      <c r="F74">
        <v>1</v>
      </c>
      <c r="G74">
        <v>1</v>
      </c>
      <c r="H74" s="1">
        <v>41517</v>
      </c>
      <c r="I74">
        <v>2</v>
      </c>
      <c r="J74">
        <v>229</v>
      </c>
      <c r="K74">
        <v>7</v>
      </c>
      <c r="L74">
        <v>140</v>
      </c>
      <c r="M74">
        <v>10</v>
      </c>
      <c r="N74">
        <v>3</v>
      </c>
      <c r="O74">
        <v>11</v>
      </c>
      <c r="P74">
        <v>7</v>
      </c>
      <c r="Q74">
        <v>5</v>
      </c>
      <c r="R74">
        <v>1</v>
      </c>
      <c r="S74">
        <v>8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 t="s">
        <v>36</v>
      </c>
    </row>
    <row r="75" spans="1:28" hidden="1" x14ac:dyDescent="0.3">
      <c r="A75">
        <v>6287</v>
      </c>
      <c r="B75">
        <v>1986</v>
      </c>
      <c r="C75" t="s">
        <v>28</v>
      </c>
      <c r="D75" t="s">
        <v>35</v>
      </c>
      <c r="E75">
        <v>34728</v>
      </c>
      <c r="F75">
        <v>1</v>
      </c>
      <c r="G75">
        <v>0</v>
      </c>
      <c r="H75" s="1">
        <v>41485</v>
      </c>
      <c r="I75">
        <v>2</v>
      </c>
      <c r="J75">
        <v>14</v>
      </c>
      <c r="K75">
        <v>0</v>
      </c>
      <c r="L75">
        <v>16</v>
      </c>
      <c r="M75">
        <v>0</v>
      </c>
      <c r="N75">
        <v>0</v>
      </c>
      <c r="O75">
        <v>6</v>
      </c>
      <c r="P75">
        <v>1</v>
      </c>
      <c r="Q75">
        <v>1</v>
      </c>
      <c r="R75">
        <v>1</v>
      </c>
      <c r="S75">
        <v>2</v>
      </c>
      <c r="T75">
        <v>6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 t="s">
        <v>30</v>
      </c>
    </row>
    <row r="76" spans="1:28" hidden="1" x14ac:dyDescent="0.3">
      <c r="A76">
        <v>1519</v>
      </c>
      <c r="B76">
        <v>1972</v>
      </c>
      <c r="C76" t="s">
        <v>37</v>
      </c>
      <c r="D76" t="s">
        <v>31</v>
      </c>
      <c r="E76">
        <v>38578</v>
      </c>
      <c r="F76">
        <v>1</v>
      </c>
      <c r="G76">
        <v>1</v>
      </c>
      <c r="H76" s="1">
        <v>41447</v>
      </c>
      <c r="I76">
        <v>2</v>
      </c>
      <c r="J76">
        <v>38</v>
      </c>
      <c r="K76">
        <v>4</v>
      </c>
      <c r="L76">
        <v>22</v>
      </c>
      <c r="M76">
        <v>3</v>
      </c>
      <c r="N76">
        <v>3</v>
      </c>
      <c r="O76">
        <v>3</v>
      </c>
      <c r="P76">
        <v>3</v>
      </c>
      <c r="Q76">
        <v>3</v>
      </c>
      <c r="R76">
        <v>0</v>
      </c>
      <c r="S76">
        <v>3</v>
      </c>
      <c r="T76">
        <v>8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 t="s">
        <v>30</v>
      </c>
    </row>
    <row r="77" spans="1:28" hidden="1" x14ac:dyDescent="0.3">
      <c r="A77">
        <v>9080</v>
      </c>
      <c r="B77">
        <v>1972</v>
      </c>
      <c r="C77" t="s">
        <v>37</v>
      </c>
      <c r="D77" t="s">
        <v>31</v>
      </c>
      <c r="E77">
        <v>38578</v>
      </c>
      <c r="F77">
        <v>1</v>
      </c>
      <c r="G77">
        <v>1</v>
      </c>
      <c r="H77" s="1">
        <v>41447</v>
      </c>
      <c r="I77">
        <v>2</v>
      </c>
      <c r="J77">
        <v>38</v>
      </c>
      <c r="K77">
        <v>4</v>
      </c>
      <c r="L77">
        <v>22</v>
      </c>
      <c r="M77">
        <v>3</v>
      </c>
      <c r="N77">
        <v>3</v>
      </c>
      <c r="O77">
        <v>3</v>
      </c>
      <c r="P77">
        <v>3</v>
      </c>
      <c r="Q77">
        <v>3</v>
      </c>
      <c r="R77">
        <v>0</v>
      </c>
      <c r="S77">
        <v>3</v>
      </c>
      <c r="T77">
        <v>8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30</v>
      </c>
    </row>
    <row r="78" spans="1:28" hidden="1" x14ac:dyDescent="0.3">
      <c r="A78">
        <v>3887</v>
      </c>
      <c r="B78">
        <v>1970</v>
      </c>
      <c r="C78" t="s">
        <v>28</v>
      </c>
      <c r="D78" t="s">
        <v>31</v>
      </c>
      <c r="E78">
        <v>27242</v>
      </c>
      <c r="F78">
        <v>1</v>
      </c>
      <c r="G78">
        <v>0</v>
      </c>
      <c r="H78" s="1">
        <v>41224</v>
      </c>
      <c r="I78">
        <v>2</v>
      </c>
      <c r="J78">
        <v>3</v>
      </c>
      <c r="K78">
        <v>17</v>
      </c>
      <c r="L78">
        <v>26</v>
      </c>
      <c r="M78">
        <v>20</v>
      </c>
      <c r="N78">
        <v>1</v>
      </c>
      <c r="O78">
        <v>39</v>
      </c>
      <c r="P78">
        <v>2</v>
      </c>
      <c r="Q78">
        <v>2</v>
      </c>
      <c r="R78">
        <v>0</v>
      </c>
      <c r="S78">
        <v>3</v>
      </c>
      <c r="T78">
        <v>9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 t="s">
        <v>40</v>
      </c>
    </row>
    <row r="79" spans="1:28" hidden="1" x14ac:dyDescent="0.3">
      <c r="A79">
        <v>7022</v>
      </c>
      <c r="B79">
        <v>1971</v>
      </c>
      <c r="C79" t="s">
        <v>28</v>
      </c>
      <c r="D79" t="s">
        <v>33</v>
      </c>
      <c r="E79">
        <v>76445</v>
      </c>
      <c r="F79">
        <v>1</v>
      </c>
      <c r="G79">
        <v>0</v>
      </c>
      <c r="H79" s="1">
        <v>41180</v>
      </c>
      <c r="I79">
        <v>2</v>
      </c>
      <c r="J79">
        <v>739</v>
      </c>
      <c r="K79">
        <v>107</v>
      </c>
      <c r="L79">
        <v>309</v>
      </c>
      <c r="M79">
        <v>140</v>
      </c>
      <c r="N79">
        <v>80</v>
      </c>
      <c r="O79">
        <v>35</v>
      </c>
      <c r="P79">
        <v>1</v>
      </c>
      <c r="Q79">
        <v>2</v>
      </c>
      <c r="R79">
        <v>5</v>
      </c>
      <c r="S79">
        <v>13</v>
      </c>
      <c r="T79">
        <v>6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43</v>
      </c>
    </row>
    <row r="80" spans="1:28" hidden="1" x14ac:dyDescent="0.3">
      <c r="A80">
        <v>10352</v>
      </c>
      <c r="B80">
        <v>1963</v>
      </c>
      <c r="C80" t="s">
        <v>28</v>
      </c>
      <c r="D80" t="s">
        <v>42</v>
      </c>
      <c r="E80">
        <v>34213</v>
      </c>
      <c r="F80">
        <v>1</v>
      </c>
      <c r="G80">
        <v>1</v>
      </c>
      <c r="H80" s="1">
        <v>41159</v>
      </c>
      <c r="I80">
        <v>2</v>
      </c>
      <c r="J80">
        <v>50</v>
      </c>
      <c r="K80">
        <v>4</v>
      </c>
      <c r="L80">
        <v>28</v>
      </c>
      <c r="M80">
        <v>6</v>
      </c>
      <c r="N80">
        <v>3</v>
      </c>
      <c r="O80">
        <v>26</v>
      </c>
      <c r="P80">
        <v>3</v>
      </c>
      <c r="Q80">
        <v>3</v>
      </c>
      <c r="R80">
        <v>1</v>
      </c>
      <c r="S80">
        <v>2</v>
      </c>
      <c r="T80">
        <v>9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 t="s">
        <v>43</v>
      </c>
    </row>
    <row r="81" spans="1:28" hidden="1" x14ac:dyDescent="0.3">
      <c r="A81">
        <v>7264</v>
      </c>
      <c r="B81">
        <v>1978</v>
      </c>
      <c r="C81" t="s">
        <v>38</v>
      </c>
      <c r="D81" t="s">
        <v>31</v>
      </c>
      <c r="E81">
        <v>52195</v>
      </c>
      <c r="F81">
        <v>2</v>
      </c>
      <c r="G81">
        <v>1</v>
      </c>
      <c r="H81" s="1">
        <v>41771</v>
      </c>
      <c r="I81">
        <v>2</v>
      </c>
      <c r="J81">
        <v>12</v>
      </c>
      <c r="K81">
        <v>0</v>
      </c>
      <c r="L81">
        <v>4</v>
      </c>
      <c r="M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2</v>
      </c>
      <c r="T81">
        <v>8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43</v>
      </c>
    </row>
    <row r="82" spans="1:28" hidden="1" x14ac:dyDescent="0.3">
      <c r="A82">
        <v>9888</v>
      </c>
      <c r="B82">
        <v>1969</v>
      </c>
      <c r="C82" t="s">
        <v>28</v>
      </c>
      <c r="D82" t="s">
        <v>35</v>
      </c>
      <c r="E82">
        <v>68695</v>
      </c>
      <c r="F82">
        <v>0</v>
      </c>
      <c r="G82">
        <v>0</v>
      </c>
      <c r="H82" s="1">
        <v>41815</v>
      </c>
      <c r="I82">
        <v>3</v>
      </c>
      <c r="J82">
        <v>458</v>
      </c>
      <c r="K82">
        <v>81</v>
      </c>
      <c r="L82">
        <v>356</v>
      </c>
      <c r="M82">
        <v>106</v>
      </c>
      <c r="N82">
        <v>50</v>
      </c>
      <c r="O82">
        <v>40</v>
      </c>
      <c r="P82">
        <v>1</v>
      </c>
      <c r="Q82">
        <v>4</v>
      </c>
      <c r="R82">
        <v>4</v>
      </c>
      <c r="S82">
        <v>7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30</v>
      </c>
    </row>
    <row r="83" spans="1:28" hidden="1" x14ac:dyDescent="0.3">
      <c r="A83">
        <v>4399</v>
      </c>
      <c r="B83">
        <v>1969</v>
      </c>
      <c r="C83" t="s">
        <v>28</v>
      </c>
      <c r="D83" t="s">
        <v>35</v>
      </c>
      <c r="E83">
        <v>68695</v>
      </c>
      <c r="F83">
        <v>0</v>
      </c>
      <c r="G83">
        <v>0</v>
      </c>
      <c r="H83" s="1">
        <v>41815</v>
      </c>
      <c r="I83">
        <v>3</v>
      </c>
      <c r="J83">
        <v>458</v>
      </c>
      <c r="K83">
        <v>81</v>
      </c>
      <c r="L83">
        <v>356</v>
      </c>
      <c r="M83">
        <v>106</v>
      </c>
      <c r="N83">
        <v>50</v>
      </c>
      <c r="O83">
        <v>40</v>
      </c>
      <c r="P83">
        <v>1</v>
      </c>
      <c r="Q83">
        <v>4</v>
      </c>
      <c r="R83">
        <v>4</v>
      </c>
      <c r="S83">
        <v>7</v>
      </c>
      <c r="T83">
        <v>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32</v>
      </c>
    </row>
    <row r="84" spans="1:28" hidden="1" x14ac:dyDescent="0.3">
      <c r="A84">
        <v>4452</v>
      </c>
      <c r="B84">
        <v>1957</v>
      </c>
      <c r="C84" t="s">
        <v>28</v>
      </c>
      <c r="D84" t="s">
        <v>31</v>
      </c>
      <c r="E84">
        <v>50388</v>
      </c>
      <c r="F84">
        <v>0</v>
      </c>
      <c r="G84">
        <v>1</v>
      </c>
      <c r="H84" s="1">
        <v>41787</v>
      </c>
      <c r="I84">
        <v>3</v>
      </c>
      <c r="J84">
        <v>292</v>
      </c>
      <c r="K84">
        <v>6</v>
      </c>
      <c r="L84">
        <v>37</v>
      </c>
      <c r="M84">
        <v>0</v>
      </c>
      <c r="N84">
        <v>3</v>
      </c>
      <c r="O84">
        <v>34</v>
      </c>
      <c r="P84">
        <v>4</v>
      </c>
      <c r="Q84">
        <v>6</v>
      </c>
      <c r="R84">
        <v>1</v>
      </c>
      <c r="S84">
        <v>6</v>
      </c>
      <c r="T84">
        <v>7</v>
      </c>
      <c r="U84">
        <v>1</v>
      </c>
      <c r="V84">
        <v>0</v>
      </c>
      <c r="W84">
        <v>0</v>
      </c>
      <c r="X84">
        <v>1</v>
      </c>
      <c r="Y84">
        <v>0</v>
      </c>
      <c r="Z84">
        <v>1</v>
      </c>
      <c r="AA84">
        <v>0</v>
      </c>
      <c r="AB84" t="s">
        <v>39</v>
      </c>
    </row>
    <row r="85" spans="1:28" hidden="1" x14ac:dyDescent="0.3">
      <c r="A85">
        <v>4785</v>
      </c>
      <c r="B85">
        <v>1970</v>
      </c>
      <c r="C85" t="s">
        <v>37</v>
      </c>
      <c r="D85" t="s">
        <v>35</v>
      </c>
      <c r="E85">
        <v>77622</v>
      </c>
      <c r="F85">
        <v>0</v>
      </c>
      <c r="G85">
        <v>2</v>
      </c>
      <c r="H85" s="1">
        <v>41743</v>
      </c>
      <c r="I85">
        <v>3</v>
      </c>
      <c r="J85">
        <v>520</v>
      </c>
      <c r="K85">
        <v>7</v>
      </c>
      <c r="L85">
        <v>154</v>
      </c>
      <c r="M85">
        <v>19</v>
      </c>
      <c r="N85">
        <v>0</v>
      </c>
      <c r="O85">
        <v>14</v>
      </c>
      <c r="P85">
        <v>2</v>
      </c>
      <c r="Q85">
        <v>6</v>
      </c>
      <c r="R85">
        <v>3</v>
      </c>
      <c r="S85">
        <v>11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43</v>
      </c>
    </row>
    <row r="86" spans="1:28" hidden="1" x14ac:dyDescent="0.3">
      <c r="A86">
        <v>9612</v>
      </c>
      <c r="B86">
        <v>1987</v>
      </c>
      <c r="C86" t="s">
        <v>38</v>
      </c>
      <c r="D86" t="s">
        <v>31</v>
      </c>
      <c r="E86">
        <v>23830</v>
      </c>
      <c r="F86">
        <v>0</v>
      </c>
      <c r="G86">
        <v>0</v>
      </c>
      <c r="H86" s="1">
        <v>41677</v>
      </c>
      <c r="I86">
        <v>3</v>
      </c>
      <c r="J86">
        <v>1</v>
      </c>
      <c r="K86">
        <v>8</v>
      </c>
      <c r="L86">
        <v>6</v>
      </c>
      <c r="M86">
        <v>4</v>
      </c>
      <c r="N86">
        <v>8</v>
      </c>
      <c r="O86">
        <v>16</v>
      </c>
      <c r="P86">
        <v>1</v>
      </c>
      <c r="Q86">
        <v>1</v>
      </c>
      <c r="R86">
        <v>0</v>
      </c>
      <c r="S86">
        <v>3</v>
      </c>
      <c r="T86">
        <v>7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30</v>
      </c>
    </row>
    <row r="87" spans="1:28" hidden="1" x14ac:dyDescent="0.3">
      <c r="A87">
        <v>158</v>
      </c>
      <c r="B87">
        <v>1945</v>
      </c>
      <c r="C87" t="s">
        <v>37</v>
      </c>
      <c r="D87" t="s">
        <v>35</v>
      </c>
      <c r="E87">
        <v>71604</v>
      </c>
      <c r="F87">
        <v>0</v>
      </c>
      <c r="G87">
        <v>0</v>
      </c>
      <c r="H87" s="1">
        <v>41595</v>
      </c>
      <c r="I87">
        <v>3</v>
      </c>
      <c r="J87">
        <v>345</v>
      </c>
      <c r="K87">
        <v>53</v>
      </c>
      <c r="L87">
        <v>528</v>
      </c>
      <c r="M87">
        <v>98</v>
      </c>
      <c r="N87">
        <v>75</v>
      </c>
      <c r="O87">
        <v>97</v>
      </c>
      <c r="P87">
        <v>1</v>
      </c>
      <c r="Q87">
        <v>8</v>
      </c>
      <c r="R87">
        <v>3</v>
      </c>
      <c r="S87">
        <v>5</v>
      </c>
      <c r="T87">
        <v>4</v>
      </c>
      <c r="U87">
        <v>0</v>
      </c>
      <c r="V87">
        <v>0</v>
      </c>
      <c r="W87">
        <v>1</v>
      </c>
      <c r="X87">
        <v>0</v>
      </c>
      <c r="Y87">
        <v>0</v>
      </c>
      <c r="Z87">
        <v>1</v>
      </c>
      <c r="AA87">
        <v>0</v>
      </c>
      <c r="AB87" t="s">
        <v>30</v>
      </c>
    </row>
    <row r="88" spans="1:28" hidden="1" x14ac:dyDescent="0.3">
      <c r="A88">
        <v>9970</v>
      </c>
      <c r="B88">
        <v>1977</v>
      </c>
      <c r="C88" t="s">
        <v>28</v>
      </c>
      <c r="D88" t="s">
        <v>35</v>
      </c>
      <c r="E88">
        <v>55375</v>
      </c>
      <c r="F88">
        <v>0</v>
      </c>
      <c r="G88">
        <v>1</v>
      </c>
      <c r="H88" s="1">
        <v>41564</v>
      </c>
      <c r="I88">
        <v>3</v>
      </c>
      <c r="J88">
        <v>42</v>
      </c>
      <c r="K88">
        <v>11</v>
      </c>
      <c r="L88">
        <v>57</v>
      </c>
      <c r="M88">
        <v>10</v>
      </c>
      <c r="N88">
        <v>28</v>
      </c>
      <c r="O88">
        <v>14</v>
      </c>
      <c r="P88">
        <v>1</v>
      </c>
      <c r="Q88">
        <v>1</v>
      </c>
      <c r="R88">
        <v>1</v>
      </c>
      <c r="S88">
        <v>6</v>
      </c>
      <c r="T88">
        <v>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32</v>
      </c>
    </row>
    <row r="89" spans="1:28" hidden="1" x14ac:dyDescent="0.3">
      <c r="A89">
        <v>4002</v>
      </c>
      <c r="B89">
        <v>1960</v>
      </c>
      <c r="C89" t="s">
        <v>37</v>
      </c>
      <c r="D89" t="s">
        <v>33</v>
      </c>
      <c r="E89">
        <v>77037</v>
      </c>
      <c r="F89">
        <v>0</v>
      </c>
      <c r="G89">
        <v>1</v>
      </c>
      <c r="H89" s="1">
        <v>41560</v>
      </c>
      <c r="I89">
        <v>3</v>
      </c>
      <c r="J89">
        <v>463</v>
      </c>
      <c r="K89">
        <v>96</v>
      </c>
      <c r="L89">
        <v>333</v>
      </c>
      <c r="M89">
        <v>168</v>
      </c>
      <c r="N89">
        <v>53</v>
      </c>
      <c r="O89">
        <v>10</v>
      </c>
      <c r="P89">
        <v>1</v>
      </c>
      <c r="Q89">
        <v>7</v>
      </c>
      <c r="R89">
        <v>7</v>
      </c>
      <c r="S89">
        <v>12</v>
      </c>
      <c r="T89">
        <v>3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30</v>
      </c>
    </row>
    <row r="90" spans="1:28" hidden="1" x14ac:dyDescent="0.3">
      <c r="A90">
        <v>7279</v>
      </c>
      <c r="B90">
        <v>1969</v>
      </c>
      <c r="C90" t="s">
        <v>37</v>
      </c>
      <c r="D90" t="s">
        <v>35</v>
      </c>
      <c r="E90">
        <v>69476</v>
      </c>
      <c r="F90">
        <v>0</v>
      </c>
      <c r="G90">
        <v>0</v>
      </c>
      <c r="H90" s="1">
        <v>41547</v>
      </c>
      <c r="I90">
        <v>3</v>
      </c>
      <c r="J90">
        <v>260</v>
      </c>
      <c r="K90">
        <v>86</v>
      </c>
      <c r="L90">
        <v>559</v>
      </c>
      <c r="M90">
        <v>63</v>
      </c>
      <c r="N90">
        <v>9</v>
      </c>
      <c r="O90">
        <v>67</v>
      </c>
      <c r="P90">
        <v>1</v>
      </c>
      <c r="Q90">
        <v>4</v>
      </c>
      <c r="R90">
        <v>6</v>
      </c>
      <c r="S90">
        <v>4</v>
      </c>
      <c r="T90">
        <v>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34</v>
      </c>
    </row>
    <row r="91" spans="1:28" hidden="1" x14ac:dyDescent="0.3">
      <c r="A91">
        <v>10582</v>
      </c>
      <c r="B91">
        <v>1979</v>
      </c>
      <c r="C91" t="s">
        <v>28</v>
      </c>
      <c r="D91" t="s">
        <v>33</v>
      </c>
      <c r="E91">
        <v>72063</v>
      </c>
      <c r="F91">
        <v>0</v>
      </c>
      <c r="G91">
        <v>1</v>
      </c>
      <c r="H91" s="1">
        <v>41458</v>
      </c>
      <c r="I91">
        <v>3</v>
      </c>
      <c r="J91">
        <v>180</v>
      </c>
      <c r="K91">
        <v>32</v>
      </c>
      <c r="L91">
        <v>348</v>
      </c>
      <c r="M91">
        <v>76</v>
      </c>
      <c r="N91">
        <v>32</v>
      </c>
      <c r="O91">
        <v>90</v>
      </c>
      <c r="P91">
        <v>2</v>
      </c>
      <c r="Q91">
        <v>5</v>
      </c>
      <c r="R91">
        <v>2</v>
      </c>
      <c r="S91">
        <v>12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39</v>
      </c>
    </row>
    <row r="92" spans="1:28" hidden="1" x14ac:dyDescent="0.3">
      <c r="A92">
        <v>4470</v>
      </c>
      <c r="B92">
        <v>1962</v>
      </c>
      <c r="C92" t="s">
        <v>41</v>
      </c>
      <c r="D92" t="s">
        <v>33</v>
      </c>
      <c r="E92">
        <v>58646</v>
      </c>
      <c r="F92">
        <v>0</v>
      </c>
      <c r="G92">
        <v>1</v>
      </c>
      <c r="H92" s="1">
        <v>41435</v>
      </c>
      <c r="I92">
        <v>3</v>
      </c>
      <c r="J92">
        <v>62</v>
      </c>
      <c r="K92">
        <v>1</v>
      </c>
      <c r="L92">
        <v>44</v>
      </c>
      <c r="M92">
        <v>6</v>
      </c>
      <c r="N92">
        <v>5</v>
      </c>
      <c r="O92">
        <v>22</v>
      </c>
      <c r="P92">
        <v>1</v>
      </c>
      <c r="Q92">
        <v>2</v>
      </c>
      <c r="R92">
        <v>1</v>
      </c>
      <c r="S92">
        <v>4</v>
      </c>
      <c r="T92">
        <v>4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30</v>
      </c>
    </row>
    <row r="93" spans="1:28" hidden="1" x14ac:dyDescent="0.3">
      <c r="A93">
        <v>6183</v>
      </c>
      <c r="B93">
        <v>1962</v>
      </c>
      <c r="C93" t="s">
        <v>41</v>
      </c>
      <c r="D93" t="s">
        <v>33</v>
      </c>
      <c r="E93">
        <v>58646</v>
      </c>
      <c r="F93">
        <v>0</v>
      </c>
      <c r="G93">
        <v>1</v>
      </c>
      <c r="H93" s="1">
        <v>41435</v>
      </c>
      <c r="I93">
        <v>3</v>
      </c>
      <c r="J93">
        <v>62</v>
      </c>
      <c r="K93">
        <v>1</v>
      </c>
      <c r="L93">
        <v>44</v>
      </c>
      <c r="M93">
        <v>6</v>
      </c>
      <c r="N93">
        <v>5</v>
      </c>
      <c r="O93">
        <v>22</v>
      </c>
      <c r="P93">
        <v>1</v>
      </c>
      <c r="Q93">
        <v>2</v>
      </c>
      <c r="R93">
        <v>1</v>
      </c>
      <c r="S93">
        <v>4</v>
      </c>
      <c r="T93">
        <v>4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39</v>
      </c>
    </row>
    <row r="94" spans="1:28" hidden="1" x14ac:dyDescent="0.3">
      <c r="A94">
        <v>8601</v>
      </c>
      <c r="B94">
        <v>1980</v>
      </c>
      <c r="C94" t="s">
        <v>28</v>
      </c>
      <c r="D94" t="s">
        <v>33</v>
      </c>
      <c r="E94">
        <v>80011</v>
      </c>
      <c r="F94">
        <v>0</v>
      </c>
      <c r="G94">
        <v>1</v>
      </c>
      <c r="H94" s="1">
        <v>41393</v>
      </c>
      <c r="I94">
        <v>3</v>
      </c>
      <c r="J94">
        <v>421</v>
      </c>
      <c r="K94">
        <v>76</v>
      </c>
      <c r="L94">
        <v>536</v>
      </c>
      <c r="M94">
        <v>82</v>
      </c>
      <c r="N94">
        <v>178</v>
      </c>
      <c r="O94">
        <v>102</v>
      </c>
      <c r="P94">
        <v>2</v>
      </c>
      <c r="Q94">
        <v>8</v>
      </c>
      <c r="R94">
        <v>6</v>
      </c>
      <c r="S94">
        <v>5</v>
      </c>
      <c r="T94">
        <v>4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36</v>
      </c>
    </row>
    <row r="95" spans="1:28" hidden="1" x14ac:dyDescent="0.3">
      <c r="A95">
        <v>4827</v>
      </c>
      <c r="B95">
        <v>1956</v>
      </c>
      <c r="C95" t="s">
        <v>37</v>
      </c>
      <c r="D95" t="s">
        <v>31</v>
      </c>
      <c r="E95">
        <v>54998</v>
      </c>
      <c r="F95">
        <v>0</v>
      </c>
      <c r="G95">
        <v>1</v>
      </c>
      <c r="H95" s="1">
        <v>41343</v>
      </c>
      <c r="I95">
        <v>3</v>
      </c>
      <c r="J95">
        <v>154</v>
      </c>
      <c r="K95">
        <v>22</v>
      </c>
      <c r="L95">
        <v>202</v>
      </c>
      <c r="M95">
        <v>39</v>
      </c>
      <c r="N95">
        <v>30</v>
      </c>
      <c r="O95">
        <v>8</v>
      </c>
      <c r="P95">
        <v>5</v>
      </c>
      <c r="Q95">
        <v>4</v>
      </c>
      <c r="R95">
        <v>2</v>
      </c>
      <c r="S95">
        <v>9</v>
      </c>
      <c r="T95">
        <v>4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 t="s">
        <v>30</v>
      </c>
    </row>
    <row r="96" spans="1:28" hidden="1" x14ac:dyDescent="0.3">
      <c r="A96">
        <v>6715</v>
      </c>
      <c r="B96">
        <v>1948</v>
      </c>
      <c r="C96" t="s">
        <v>37</v>
      </c>
      <c r="D96" t="s">
        <v>31</v>
      </c>
      <c r="E96">
        <v>60200</v>
      </c>
      <c r="F96">
        <v>0</v>
      </c>
      <c r="G96">
        <v>1</v>
      </c>
      <c r="H96" s="1">
        <v>41276</v>
      </c>
      <c r="I96">
        <v>3</v>
      </c>
      <c r="J96">
        <v>502</v>
      </c>
      <c r="K96">
        <v>19</v>
      </c>
      <c r="L96">
        <v>132</v>
      </c>
      <c r="M96">
        <v>0</v>
      </c>
      <c r="N96">
        <v>6</v>
      </c>
      <c r="O96">
        <v>26</v>
      </c>
      <c r="P96">
        <v>6</v>
      </c>
      <c r="Q96">
        <v>6</v>
      </c>
      <c r="R96">
        <v>2</v>
      </c>
      <c r="S96">
        <v>11</v>
      </c>
      <c r="T96">
        <v>6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30</v>
      </c>
    </row>
    <row r="97" spans="1:28" hidden="1" x14ac:dyDescent="0.3">
      <c r="A97">
        <v>10676</v>
      </c>
      <c r="B97">
        <v>1982</v>
      </c>
      <c r="C97" t="s">
        <v>28</v>
      </c>
      <c r="D97" t="s">
        <v>33</v>
      </c>
      <c r="E97">
        <v>63211</v>
      </c>
      <c r="F97">
        <v>0</v>
      </c>
      <c r="G97">
        <v>0</v>
      </c>
      <c r="H97" s="1">
        <v>41215</v>
      </c>
      <c r="I97">
        <v>3</v>
      </c>
      <c r="J97">
        <v>145</v>
      </c>
      <c r="K97">
        <v>193</v>
      </c>
      <c r="L97">
        <v>459</v>
      </c>
      <c r="M97">
        <v>205</v>
      </c>
      <c r="N97">
        <v>26</v>
      </c>
      <c r="O97">
        <v>145</v>
      </c>
      <c r="P97">
        <v>2</v>
      </c>
      <c r="Q97">
        <v>3</v>
      </c>
      <c r="R97">
        <v>8</v>
      </c>
      <c r="S97">
        <v>7</v>
      </c>
      <c r="T97">
        <v>2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 t="s">
        <v>30</v>
      </c>
    </row>
    <row r="98" spans="1:28" hidden="1" x14ac:dyDescent="0.3">
      <c r="A98">
        <v>1041</v>
      </c>
      <c r="B98">
        <v>1973</v>
      </c>
      <c r="C98" t="s">
        <v>37</v>
      </c>
      <c r="D98" t="s">
        <v>31</v>
      </c>
      <c r="E98">
        <v>48432</v>
      </c>
      <c r="F98">
        <v>0</v>
      </c>
      <c r="G98">
        <v>1</v>
      </c>
      <c r="H98" s="1">
        <v>41200</v>
      </c>
      <c r="I98">
        <v>3</v>
      </c>
      <c r="J98">
        <v>322</v>
      </c>
      <c r="K98">
        <v>3</v>
      </c>
      <c r="L98">
        <v>50</v>
      </c>
      <c r="M98">
        <v>4</v>
      </c>
      <c r="N98">
        <v>3</v>
      </c>
      <c r="O98">
        <v>42</v>
      </c>
      <c r="P98">
        <v>5</v>
      </c>
      <c r="Q98">
        <v>7</v>
      </c>
      <c r="R98">
        <v>1</v>
      </c>
      <c r="S98">
        <v>6</v>
      </c>
      <c r="T98">
        <v>8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 t="s">
        <v>43</v>
      </c>
    </row>
    <row r="99" spans="1:28" hidden="1" x14ac:dyDescent="0.3">
      <c r="A99">
        <v>492</v>
      </c>
      <c r="B99">
        <v>1973</v>
      </c>
      <c r="C99" t="s">
        <v>37</v>
      </c>
      <c r="D99" t="s">
        <v>45</v>
      </c>
      <c r="E99">
        <v>48432</v>
      </c>
      <c r="F99">
        <v>0</v>
      </c>
      <c r="G99">
        <v>1</v>
      </c>
      <c r="H99" s="1">
        <v>41200</v>
      </c>
      <c r="I99">
        <v>3</v>
      </c>
      <c r="J99">
        <v>322</v>
      </c>
      <c r="K99">
        <v>3</v>
      </c>
      <c r="L99">
        <v>50</v>
      </c>
      <c r="M99">
        <v>4</v>
      </c>
      <c r="N99">
        <v>3</v>
      </c>
      <c r="O99">
        <v>42</v>
      </c>
      <c r="P99">
        <v>5</v>
      </c>
      <c r="Q99">
        <v>7</v>
      </c>
      <c r="R99">
        <v>1</v>
      </c>
      <c r="S99">
        <v>6</v>
      </c>
      <c r="T99">
        <v>8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t="s">
        <v>32</v>
      </c>
    </row>
    <row r="100" spans="1:28" hidden="1" x14ac:dyDescent="0.3">
      <c r="A100">
        <v>11133</v>
      </c>
      <c r="B100">
        <v>1973</v>
      </c>
      <c r="C100" t="s">
        <v>37</v>
      </c>
      <c r="D100" t="s">
        <v>45</v>
      </c>
      <c r="E100">
        <v>48432</v>
      </c>
      <c r="F100">
        <v>0</v>
      </c>
      <c r="G100">
        <v>1</v>
      </c>
      <c r="H100" s="1">
        <v>41200</v>
      </c>
      <c r="I100">
        <v>3</v>
      </c>
      <c r="J100">
        <v>322</v>
      </c>
      <c r="K100">
        <v>3</v>
      </c>
      <c r="L100">
        <v>50</v>
      </c>
      <c r="M100">
        <v>4</v>
      </c>
      <c r="N100">
        <v>3</v>
      </c>
      <c r="O100">
        <v>42</v>
      </c>
      <c r="P100">
        <v>5</v>
      </c>
      <c r="Q100">
        <v>7</v>
      </c>
      <c r="R100">
        <v>1</v>
      </c>
      <c r="S100">
        <v>6</v>
      </c>
      <c r="T100">
        <v>8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 t="s">
        <v>40</v>
      </c>
    </row>
    <row r="101" spans="1:28" hidden="1" x14ac:dyDescent="0.3">
      <c r="A101">
        <v>1631</v>
      </c>
      <c r="B101">
        <v>1965</v>
      </c>
      <c r="C101" t="s">
        <v>37</v>
      </c>
      <c r="D101" t="s">
        <v>35</v>
      </c>
      <c r="E101">
        <v>65220</v>
      </c>
      <c r="F101">
        <v>0</v>
      </c>
      <c r="G101">
        <v>0</v>
      </c>
      <c r="H101" s="1">
        <v>41155</v>
      </c>
      <c r="I101">
        <v>3</v>
      </c>
      <c r="J101">
        <v>890</v>
      </c>
      <c r="K101">
        <v>63</v>
      </c>
      <c r="L101">
        <v>292</v>
      </c>
      <c r="M101">
        <v>0</v>
      </c>
      <c r="N101">
        <v>25</v>
      </c>
      <c r="O101">
        <v>12</v>
      </c>
      <c r="P101">
        <v>4</v>
      </c>
      <c r="Q101">
        <v>8</v>
      </c>
      <c r="R101">
        <v>4</v>
      </c>
      <c r="S101">
        <v>7</v>
      </c>
      <c r="T101">
        <v>6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 t="s">
        <v>39</v>
      </c>
    </row>
    <row r="102" spans="1:28" hidden="1" x14ac:dyDescent="0.3">
      <c r="A102">
        <v>8278</v>
      </c>
      <c r="B102">
        <v>1990</v>
      </c>
      <c r="C102" t="s">
        <v>37</v>
      </c>
      <c r="D102" t="s">
        <v>33</v>
      </c>
      <c r="E102">
        <v>74214</v>
      </c>
      <c r="F102">
        <v>0</v>
      </c>
      <c r="G102">
        <v>0</v>
      </c>
      <c r="H102" s="1">
        <v>41147</v>
      </c>
      <c r="I102">
        <v>3</v>
      </c>
      <c r="J102">
        <v>863</v>
      </c>
      <c r="K102">
        <v>83</v>
      </c>
      <c r="L102">
        <v>547</v>
      </c>
      <c r="M102">
        <v>86</v>
      </c>
      <c r="N102">
        <v>99</v>
      </c>
      <c r="O102">
        <v>33</v>
      </c>
      <c r="P102">
        <v>1</v>
      </c>
      <c r="Q102">
        <v>8</v>
      </c>
      <c r="R102">
        <v>2</v>
      </c>
      <c r="S102">
        <v>5</v>
      </c>
      <c r="T102">
        <v>5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30</v>
      </c>
    </row>
    <row r="103" spans="1:28" hidden="1" x14ac:dyDescent="0.3">
      <c r="A103">
        <v>3878</v>
      </c>
      <c r="B103">
        <v>1980</v>
      </c>
      <c r="C103" t="s">
        <v>38</v>
      </c>
      <c r="D103" t="s">
        <v>31</v>
      </c>
      <c r="E103">
        <v>31859</v>
      </c>
      <c r="F103">
        <v>1</v>
      </c>
      <c r="G103">
        <v>0</v>
      </c>
      <c r="H103" s="1">
        <v>41697</v>
      </c>
      <c r="I103">
        <v>3</v>
      </c>
      <c r="J103">
        <v>3</v>
      </c>
      <c r="K103">
        <v>4</v>
      </c>
      <c r="L103">
        <v>7</v>
      </c>
      <c r="M103">
        <v>15</v>
      </c>
      <c r="N103">
        <v>8</v>
      </c>
      <c r="O103">
        <v>11</v>
      </c>
      <c r="P103">
        <v>1</v>
      </c>
      <c r="Q103">
        <v>1</v>
      </c>
      <c r="R103">
        <v>0</v>
      </c>
      <c r="S103">
        <v>3</v>
      </c>
      <c r="T103">
        <v>7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30</v>
      </c>
    </row>
    <row r="104" spans="1:28" hidden="1" x14ac:dyDescent="0.3">
      <c r="A104">
        <v>4098</v>
      </c>
      <c r="B104">
        <v>1973</v>
      </c>
      <c r="C104" t="s">
        <v>28</v>
      </c>
      <c r="D104" t="s">
        <v>33</v>
      </c>
      <c r="E104">
        <v>24639</v>
      </c>
      <c r="F104">
        <v>1</v>
      </c>
      <c r="G104">
        <v>1</v>
      </c>
      <c r="H104" s="1">
        <v>41667</v>
      </c>
      <c r="I104">
        <v>3</v>
      </c>
      <c r="J104">
        <v>20</v>
      </c>
      <c r="K104">
        <v>3</v>
      </c>
      <c r="L104">
        <v>16</v>
      </c>
      <c r="M104">
        <v>0</v>
      </c>
      <c r="N104">
        <v>4</v>
      </c>
      <c r="O104">
        <v>1</v>
      </c>
      <c r="P104">
        <v>3</v>
      </c>
      <c r="Q104">
        <v>2</v>
      </c>
      <c r="R104">
        <v>0</v>
      </c>
      <c r="S104">
        <v>4</v>
      </c>
      <c r="T104">
        <v>6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t="s">
        <v>36</v>
      </c>
    </row>
    <row r="105" spans="1:28" hidden="1" x14ac:dyDescent="0.3">
      <c r="A105">
        <v>3896</v>
      </c>
      <c r="B105">
        <v>1984</v>
      </c>
      <c r="C105" t="s">
        <v>28</v>
      </c>
      <c r="D105" t="s">
        <v>33</v>
      </c>
      <c r="E105">
        <v>27255</v>
      </c>
      <c r="F105">
        <v>1</v>
      </c>
      <c r="G105">
        <v>0</v>
      </c>
      <c r="H105" s="1">
        <v>41585</v>
      </c>
      <c r="I105">
        <v>3</v>
      </c>
      <c r="J105">
        <v>22</v>
      </c>
      <c r="K105">
        <v>1</v>
      </c>
      <c r="L105">
        <v>11</v>
      </c>
      <c r="M105">
        <v>0</v>
      </c>
      <c r="N105">
        <v>1</v>
      </c>
      <c r="O105">
        <v>2</v>
      </c>
      <c r="P105">
        <v>1</v>
      </c>
      <c r="Q105">
        <v>1</v>
      </c>
      <c r="R105">
        <v>0</v>
      </c>
      <c r="S105">
        <v>3</v>
      </c>
      <c r="T105">
        <v>7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30</v>
      </c>
    </row>
    <row r="106" spans="1:28" hidden="1" x14ac:dyDescent="0.3">
      <c r="A106">
        <v>10914</v>
      </c>
      <c r="B106">
        <v>1970</v>
      </c>
      <c r="C106" t="s">
        <v>28</v>
      </c>
      <c r="D106" t="s">
        <v>31</v>
      </c>
      <c r="E106">
        <v>24163</v>
      </c>
      <c r="F106">
        <v>1</v>
      </c>
      <c r="G106">
        <v>1</v>
      </c>
      <c r="H106" s="1">
        <v>41559</v>
      </c>
      <c r="I106">
        <v>3</v>
      </c>
      <c r="J106">
        <v>4</v>
      </c>
      <c r="K106">
        <v>1</v>
      </c>
      <c r="L106">
        <v>7</v>
      </c>
      <c r="M106">
        <v>2</v>
      </c>
      <c r="N106">
        <v>1</v>
      </c>
      <c r="O106">
        <v>2</v>
      </c>
      <c r="P106">
        <v>2</v>
      </c>
      <c r="Q106">
        <v>1</v>
      </c>
      <c r="R106">
        <v>0</v>
      </c>
      <c r="S106">
        <v>3</v>
      </c>
      <c r="T106">
        <v>4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t="s">
        <v>30</v>
      </c>
    </row>
    <row r="107" spans="1:28" hidden="1" x14ac:dyDescent="0.3">
      <c r="A107">
        <v>6379</v>
      </c>
      <c r="B107">
        <v>1949</v>
      </c>
      <c r="C107" t="s">
        <v>41</v>
      </c>
      <c r="D107" t="s">
        <v>42</v>
      </c>
      <c r="E107">
        <v>47570</v>
      </c>
      <c r="F107">
        <v>1</v>
      </c>
      <c r="G107">
        <v>1</v>
      </c>
      <c r="H107" s="1">
        <v>41423</v>
      </c>
      <c r="I107">
        <v>3</v>
      </c>
      <c r="J107">
        <v>67</v>
      </c>
      <c r="K107">
        <v>1</v>
      </c>
      <c r="L107">
        <v>20</v>
      </c>
      <c r="M107">
        <v>0</v>
      </c>
      <c r="N107">
        <v>2</v>
      </c>
      <c r="O107">
        <v>31</v>
      </c>
      <c r="P107">
        <v>3</v>
      </c>
      <c r="Q107">
        <v>2</v>
      </c>
      <c r="R107">
        <v>2</v>
      </c>
      <c r="S107">
        <v>2</v>
      </c>
      <c r="T107">
        <v>7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 t="s">
        <v>34</v>
      </c>
    </row>
    <row r="108" spans="1:28" hidden="1" x14ac:dyDescent="0.3">
      <c r="A108">
        <v>4491</v>
      </c>
      <c r="B108">
        <v>1949</v>
      </c>
      <c r="C108" t="s">
        <v>41</v>
      </c>
      <c r="D108" t="s">
        <v>33</v>
      </c>
      <c r="E108">
        <v>62845</v>
      </c>
      <c r="F108">
        <v>1</v>
      </c>
      <c r="G108">
        <v>1</v>
      </c>
      <c r="H108" s="1">
        <v>41183</v>
      </c>
      <c r="I108">
        <v>3</v>
      </c>
      <c r="J108">
        <v>1099</v>
      </c>
      <c r="K108">
        <v>0</v>
      </c>
      <c r="L108">
        <v>45</v>
      </c>
      <c r="M108">
        <v>0</v>
      </c>
      <c r="N108">
        <v>0</v>
      </c>
      <c r="O108">
        <v>34</v>
      </c>
      <c r="P108">
        <v>11</v>
      </c>
      <c r="Q108">
        <v>3</v>
      </c>
      <c r="R108">
        <v>4</v>
      </c>
      <c r="S108">
        <v>10</v>
      </c>
      <c r="T108">
        <v>8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 t="s">
        <v>30</v>
      </c>
    </row>
    <row r="109" spans="1:28" hidden="1" x14ac:dyDescent="0.3">
      <c r="A109">
        <v>873</v>
      </c>
      <c r="B109">
        <v>1949</v>
      </c>
      <c r="C109" t="s">
        <v>41</v>
      </c>
      <c r="D109" t="s">
        <v>33</v>
      </c>
      <c r="E109">
        <v>62845</v>
      </c>
      <c r="F109">
        <v>1</v>
      </c>
      <c r="G109">
        <v>1</v>
      </c>
      <c r="H109" s="1">
        <v>41183</v>
      </c>
      <c r="I109">
        <v>3</v>
      </c>
      <c r="J109">
        <v>1099</v>
      </c>
      <c r="K109">
        <v>0</v>
      </c>
      <c r="L109">
        <v>45</v>
      </c>
      <c r="M109">
        <v>0</v>
      </c>
      <c r="N109">
        <v>0</v>
      </c>
      <c r="O109">
        <v>34</v>
      </c>
      <c r="P109">
        <v>11</v>
      </c>
      <c r="Q109">
        <v>3</v>
      </c>
      <c r="R109">
        <v>4</v>
      </c>
      <c r="S109">
        <v>10</v>
      </c>
      <c r="T109">
        <v>8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1</v>
      </c>
      <c r="AA109">
        <v>0</v>
      </c>
      <c r="AB109" t="s">
        <v>30</v>
      </c>
    </row>
    <row r="110" spans="1:28" hidden="1" x14ac:dyDescent="0.3">
      <c r="A110">
        <v>8461</v>
      </c>
      <c r="B110">
        <v>1962</v>
      </c>
      <c r="C110" t="s">
        <v>28</v>
      </c>
      <c r="D110" t="s">
        <v>29</v>
      </c>
      <c r="E110">
        <v>46102</v>
      </c>
      <c r="F110">
        <v>2</v>
      </c>
      <c r="G110">
        <v>1</v>
      </c>
      <c r="H110" s="1">
        <v>41708</v>
      </c>
      <c r="I110">
        <v>3</v>
      </c>
      <c r="J110">
        <v>14</v>
      </c>
      <c r="K110">
        <v>0</v>
      </c>
      <c r="L110">
        <v>1</v>
      </c>
      <c r="M110">
        <v>0</v>
      </c>
      <c r="N110">
        <v>0</v>
      </c>
      <c r="O110">
        <v>1</v>
      </c>
      <c r="P110">
        <v>1</v>
      </c>
      <c r="Q110">
        <v>1</v>
      </c>
      <c r="R110">
        <v>0</v>
      </c>
      <c r="S110">
        <v>2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30</v>
      </c>
    </row>
    <row r="111" spans="1:28" hidden="1" x14ac:dyDescent="0.3">
      <c r="A111">
        <v>6815</v>
      </c>
      <c r="B111">
        <v>1980</v>
      </c>
      <c r="C111" t="s">
        <v>38</v>
      </c>
      <c r="D111" t="s">
        <v>33</v>
      </c>
      <c r="E111">
        <v>96547</v>
      </c>
      <c r="F111">
        <v>0</v>
      </c>
      <c r="G111">
        <v>0</v>
      </c>
      <c r="H111" s="1">
        <v>41782</v>
      </c>
      <c r="I111">
        <v>4</v>
      </c>
      <c r="J111">
        <v>448</v>
      </c>
      <c r="K111">
        <v>21</v>
      </c>
      <c r="L111">
        <v>125</v>
      </c>
      <c r="M111">
        <v>52</v>
      </c>
      <c r="N111">
        <v>101</v>
      </c>
      <c r="O111">
        <v>62</v>
      </c>
      <c r="P111">
        <v>0</v>
      </c>
      <c r="Q111">
        <v>7</v>
      </c>
      <c r="R111">
        <v>6</v>
      </c>
      <c r="S111">
        <v>8</v>
      </c>
      <c r="T111">
        <v>2</v>
      </c>
      <c r="U111">
        <v>1</v>
      </c>
      <c r="V111">
        <v>0</v>
      </c>
      <c r="W111">
        <v>1</v>
      </c>
      <c r="X111">
        <v>0</v>
      </c>
      <c r="Y111">
        <v>1</v>
      </c>
      <c r="Z111">
        <v>1</v>
      </c>
      <c r="AA111">
        <v>0</v>
      </c>
      <c r="AB111" t="s">
        <v>30</v>
      </c>
    </row>
    <row r="112" spans="1:28" hidden="1" x14ac:dyDescent="0.3">
      <c r="A112">
        <v>254</v>
      </c>
      <c r="B112">
        <v>1955</v>
      </c>
      <c r="C112" t="s">
        <v>28</v>
      </c>
      <c r="D112" t="s">
        <v>35</v>
      </c>
      <c r="E112">
        <v>53863</v>
      </c>
      <c r="F112">
        <v>0</v>
      </c>
      <c r="G112">
        <v>1</v>
      </c>
      <c r="H112" s="1">
        <v>41776</v>
      </c>
      <c r="I112">
        <v>4</v>
      </c>
      <c r="J112">
        <v>399</v>
      </c>
      <c r="K112">
        <v>4</v>
      </c>
      <c r="L112">
        <v>30</v>
      </c>
      <c r="M112">
        <v>6</v>
      </c>
      <c r="N112">
        <v>4</v>
      </c>
      <c r="O112">
        <v>30</v>
      </c>
      <c r="P112">
        <v>3</v>
      </c>
      <c r="Q112">
        <v>7</v>
      </c>
      <c r="R112">
        <v>1</v>
      </c>
      <c r="S112">
        <v>7</v>
      </c>
      <c r="T112">
        <v>7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 t="s">
        <v>30</v>
      </c>
    </row>
    <row r="113" spans="1:28" hidden="1" x14ac:dyDescent="0.3">
      <c r="A113">
        <v>2534</v>
      </c>
      <c r="B113">
        <v>1953</v>
      </c>
      <c r="C113" t="s">
        <v>28</v>
      </c>
      <c r="D113" t="s">
        <v>33</v>
      </c>
      <c r="E113">
        <v>37716</v>
      </c>
      <c r="F113">
        <v>0</v>
      </c>
      <c r="G113">
        <v>1</v>
      </c>
      <c r="H113" s="1">
        <v>41750</v>
      </c>
      <c r="I113">
        <v>4</v>
      </c>
      <c r="J113">
        <v>97</v>
      </c>
      <c r="K113">
        <v>1</v>
      </c>
      <c r="L113">
        <v>41</v>
      </c>
      <c r="M113">
        <v>6</v>
      </c>
      <c r="N113">
        <v>2</v>
      </c>
      <c r="O113">
        <v>41</v>
      </c>
      <c r="P113">
        <v>2</v>
      </c>
      <c r="Q113">
        <v>4</v>
      </c>
      <c r="R113">
        <v>1</v>
      </c>
      <c r="S113">
        <v>3</v>
      </c>
      <c r="T113">
        <v>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36</v>
      </c>
    </row>
    <row r="114" spans="1:28" hidden="1" x14ac:dyDescent="0.3">
      <c r="A114">
        <v>3799</v>
      </c>
      <c r="B114">
        <v>1955</v>
      </c>
      <c r="C114" t="s">
        <v>28</v>
      </c>
      <c r="D114" t="s">
        <v>33</v>
      </c>
      <c r="E114">
        <v>67225</v>
      </c>
      <c r="F114">
        <v>0</v>
      </c>
      <c r="G114">
        <v>1</v>
      </c>
      <c r="H114" s="1">
        <v>41604</v>
      </c>
      <c r="I114">
        <v>4</v>
      </c>
      <c r="J114">
        <v>315</v>
      </c>
      <c r="K114">
        <v>35</v>
      </c>
      <c r="L114">
        <v>322</v>
      </c>
      <c r="M114">
        <v>46</v>
      </c>
      <c r="N114">
        <v>7</v>
      </c>
      <c r="O114">
        <v>143</v>
      </c>
      <c r="P114">
        <v>3</v>
      </c>
      <c r="Q114">
        <v>7</v>
      </c>
      <c r="R114">
        <v>2</v>
      </c>
      <c r="S114">
        <v>11</v>
      </c>
      <c r="T114">
        <v>5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34</v>
      </c>
    </row>
    <row r="115" spans="1:28" hidden="1" x14ac:dyDescent="0.3">
      <c r="A115">
        <v>11084</v>
      </c>
      <c r="B115">
        <v>1976</v>
      </c>
      <c r="C115" t="s">
        <v>41</v>
      </c>
      <c r="D115" t="s">
        <v>35</v>
      </c>
      <c r="E115">
        <v>65104</v>
      </c>
      <c r="F115">
        <v>0</v>
      </c>
      <c r="G115">
        <v>1</v>
      </c>
      <c r="H115" s="1">
        <v>41592</v>
      </c>
      <c r="I115">
        <v>4</v>
      </c>
      <c r="J115">
        <v>738</v>
      </c>
      <c r="K115">
        <v>0</v>
      </c>
      <c r="L115">
        <v>232</v>
      </c>
      <c r="M115">
        <v>13</v>
      </c>
      <c r="N115">
        <v>20</v>
      </c>
      <c r="O115">
        <v>50</v>
      </c>
      <c r="P115">
        <v>2</v>
      </c>
      <c r="Q115">
        <v>3</v>
      </c>
      <c r="R115">
        <v>5</v>
      </c>
      <c r="S115">
        <v>7</v>
      </c>
      <c r="T115">
        <v>7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 t="s">
        <v>32</v>
      </c>
    </row>
    <row r="116" spans="1:28" hidden="1" x14ac:dyDescent="0.3">
      <c r="A116">
        <v>5172</v>
      </c>
      <c r="B116">
        <v>1976</v>
      </c>
      <c r="C116" t="s">
        <v>41</v>
      </c>
      <c r="D116" t="s">
        <v>35</v>
      </c>
      <c r="E116">
        <v>65104</v>
      </c>
      <c r="F116">
        <v>0</v>
      </c>
      <c r="G116">
        <v>1</v>
      </c>
      <c r="H116" s="1">
        <v>41592</v>
      </c>
      <c r="I116">
        <v>4</v>
      </c>
      <c r="J116">
        <v>738</v>
      </c>
      <c r="K116">
        <v>0</v>
      </c>
      <c r="L116">
        <v>232</v>
      </c>
      <c r="M116">
        <v>13</v>
      </c>
      <c r="N116">
        <v>20</v>
      </c>
      <c r="O116">
        <v>50</v>
      </c>
      <c r="P116">
        <v>2</v>
      </c>
      <c r="Q116">
        <v>3</v>
      </c>
      <c r="R116">
        <v>5</v>
      </c>
      <c r="S116">
        <v>7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30</v>
      </c>
    </row>
    <row r="117" spans="1:28" hidden="1" x14ac:dyDescent="0.3">
      <c r="A117">
        <v>9504</v>
      </c>
      <c r="B117">
        <v>1949</v>
      </c>
      <c r="C117" t="s">
        <v>41</v>
      </c>
      <c r="D117" t="s">
        <v>33</v>
      </c>
      <c r="E117">
        <v>81698</v>
      </c>
      <c r="F117">
        <v>0</v>
      </c>
      <c r="G117">
        <v>0</v>
      </c>
      <c r="H117" s="1">
        <v>41584</v>
      </c>
      <c r="I117">
        <v>4</v>
      </c>
      <c r="J117">
        <v>179</v>
      </c>
      <c r="K117">
        <v>28</v>
      </c>
      <c r="L117">
        <v>520</v>
      </c>
      <c r="M117">
        <v>111</v>
      </c>
      <c r="N117">
        <v>123</v>
      </c>
      <c r="O117">
        <v>47</v>
      </c>
      <c r="P117">
        <v>1</v>
      </c>
      <c r="Q117">
        <v>3</v>
      </c>
      <c r="R117">
        <v>8</v>
      </c>
      <c r="S117">
        <v>13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 t="s">
        <v>30</v>
      </c>
    </row>
    <row r="118" spans="1:28" hidden="1" x14ac:dyDescent="0.3">
      <c r="A118">
        <v>850</v>
      </c>
      <c r="B118">
        <v>1968</v>
      </c>
      <c r="C118" t="s">
        <v>28</v>
      </c>
      <c r="D118" t="s">
        <v>31</v>
      </c>
      <c r="E118">
        <v>70566</v>
      </c>
      <c r="F118">
        <v>0</v>
      </c>
      <c r="G118">
        <v>1</v>
      </c>
      <c r="H118" s="1">
        <v>41553</v>
      </c>
      <c r="I118">
        <v>4</v>
      </c>
      <c r="J118">
        <v>381</v>
      </c>
      <c r="K118">
        <v>28</v>
      </c>
      <c r="L118">
        <v>215</v>
      </c>
      <c r="M118">
        <v>84</v>
      </c>
      <c r="N118">
        <v>28</v>
      </c>
      <c r="O118">
        <v>21</v>
      </c>
      <c r="P118">
        <v>2</v>
      </c>
      <c r="Q118">
        <v>6</v>
      </c>
      <c r="R118">
        <v>5</v>
      </c>
      <c r="S118">
        <v>9</v>
      </c>
      <c r="T118">
        <v>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t="s">
        <v>30</v>
      </c>
    </row>
    <row r="119" spans="1:28" hidden="1" x14ac:dyDescent="0.3">
      <c r="A119">
        <v>4477</v>
      </c>
      <c r="B119">
        <v>1958</v>
      </c>
      <c r="C119" t="s">
        <v>28</v>
      </c>
      <c r="D119" t="s">
        <v>35</v>
      </c>
      <c r="E119">
        <v>69096</v>
      </c>
      <c r="F119">
        <v>0</v>
      </c>
      <c r="G119">
        <v>1</v>
      </c>
      <c r="H119" s="1">
        <v>41544</v>
      </c>
      <c r="I119">
        <v>4</v>
      </c>
      <c r="J119">
        <v>247</v>
      </c>
      <c r="K119">
        <v>49</v>
      </c>
      <c r="L119">
        <v>159</v>
      </c>
      <c r="M119">
        <v>7</v>
      </c>
      <c r="N119">
        <v>82</v>
      </c>
      <c r="O119">
        <v>109</v>
      </c>
      <c r="P119">
        <v>1</v>
      </c>
      <c r="Q119">
        <v>5</v>
      </c>
      <c r="R119">
        <v>2</v>
      </c>
      <c r="S119">
        <v>10</v>
      </c>
      <c r="T119">
        <v>4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39</v>
      </c>
    </row>
    <row r="120" spans="1:28" hidden="1" x14ac:dyDescent="0.3">
      <c r="A120">
        <v>1945</v>
      </c>
      <c r="B120">
        <v>1962</v>
      </c>
      <c r="C120" t="s">
        <v>28</v>
      </c>
      <c r="D120" t="s">
        <v>33</v>
      </c>
      <c r="E120">
        <v>71434</v>
      </c>
      <c r="F120">
        <v>0</v>
      </c>
      <c r="G120">
        <v>1</v>
      </c>
      <c r="H120" s="1">
        <v>41535</v>
      </c>
      <c r="I120">
        <v>4</v>
      </c>
      <c r="J120">
        <v>711</v>
      </c>
      <c r="K120">
        <v>36</v>
      </c>
      <c r="L120">
        <v>217</v>
      </c>
      <c r="M120">
        <v>172</v>
      </c>
      <c r="N120">
        <v>96</v>
      </c>
      <c r="O120">
        <v>168</v>
      </c>
      <c r="P120">
        <v>3</v>
      </c>
      <c r="Q120">
        <v>7</v>
      </c>
      <c r="R120">
        <v>4</v>
      </c>
      <c r="S120">
        <v>7</v>
      </c>
      <c r="T120">
        <v>4</v>
      </c>
      <c r="U120">
        <v>1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 t="s">
        <v>30</v>
      </c>
    </row>
    <row r="121" spans="1:28" hidden="1" x14ac:dyDescent="0.3">
      <c r="A121">
        <v>10832</v>
      </c>
      <c r="B121">
        <v>1958</v>
      </c>
      <c r="C121" t="s">
        <v>28</v>
      </c>
      <c r="D121" t="s">
        <v>35</v>
      </c>
      <c r="E121">
        <v>46610</v>
      </c>
      <c r="F121">
        <v>0</v>
      </c>
      <c r="G121">
        <v>0</v>
      </c>
      <c r="H121" s="1">
        <v>41473</v>
      </c>
      <c r="I121">
        <v>4</v>
      </c>
      <c r="J121">
        <v>288</v>
      </c>
      <c r="K121">
        <v>10</v>
      </c>
      <c r="L121">
        <v>30</v>
      </c>
      <c r="M121">
        <v>4</v>
      </c>
      <c r="N121">
        <v>10</v>
      </c>
      <c r="O121">
        <v>125</v>
      </c>
      <c r="P121">
        <v>1</v>
      </c>
      <c r="Q121">
        <v>6</v>
      </c>
      <c r="R121">
        <v>1</v>
      </c>
      <c r="S121">
        <v>6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30</v>
      </c>
    </row>
    <row r="122" spans="1:28" hidden="1" x14ac:dyDescent="0.3">
      <c r="A122">
        <v>3025</v>
      </c>
      <c r="B122">
        <v>1958</v>
      </c>
      <c r="C122" t="s">
        <v>28</v>
      </c>
      <c r="D122" t="s">
        <v>31</v>
      </c>
      <c r="E122">
        <v>49967</v>
      </c>
      <c r="F122">
        <v>0</v>
      </c>
      <c r="G122">
        <v>1</v>
      </c>
      <c r="H122" s="1">
        <v>41463</v>
      </c>
      <c r="I122">
        <v>4</v>
      </c>
      <c r="J122">
        <v>212</v>
      </c>
      <c r="K122">
        <v>6</v>
      </c>
      <c r="L122">
        <v>69</v>
      </c>
      <c r="M122">
        <v>4</v>
      </c>
      <c r="N122">
        <v>12</v>
      </c>
      <c r="O122">
        <v>3</v>
      </c>
      <c r="P122">
        <v>3</v>
      </c>
      <c r="Q122">
        <v>6</v>
      </c>
      <c r="R122">
        <v>1</v>
      </c>
      <c r="S122">
        <v>5</v>
      </c>
      <c r="T122">
        <v>7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32</v>
      </c>
    </row>
    <row r="123" spans="1:28" hidden="1" x14ac:dyDescent="0.3">
      <c r="A123">
        <v>8755</v>
      </c>
      <c r="B123">
        <v>1946</v>
      </c>
      <c r="C123" t="s">
        <v>41</v>
      </c>
      <c r="D123" t="s">
        <v>33</v>
      </c>
      <c r="E123">
        <v>68657</v>
      </c>
      <c r="F123">
        <v>0</v>
      </c>
      <c r="G123">
        <v>0</v>
      </c>
      <c r="H123" s="1">
        <v>41325</v>
      </c>
      <c r="I123">
        <v>4</v>
      </c>
      <c r="J123">
        <v>482</v>
      </c>
      <c r="K123">
        <v>34</v>
      </c>
      <c r="L123">
        <v>471</v>
      </c>
      <c r="M123">
        <v>119</v>
      </c>
      <c r="N123">
        <v>68</v>
      </c>
      <c r="O123">
        <v>22</v>
      </c>
      <c r="P123">
        <v>1</v>
      </c>
      <c r="Q123">
        <v>3</v>
      </c>
      <c r="R123">
        <v>5</v>
      </c>
      <c r="S123">
        <v>9</v>
      </c>
      <c r="T123">
        <v>7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t="s">
        <v>36</v>
      </c>
    </row>
    <row r="124" spans="1:28" hidden="1" x14ac:dyDescent="0.3">
      <c r="A124">
        <v>10177</v>
      </c>
      <c r="B124">
        <v>1954</v>
      </c>
      <c r="C124" t="s">
        <v>28</v>
      </c>
      <c r="D124" t="s">
        <v>29</v>
      </c>
      <c r="E124">
        <v>72071</v>
      </c>
      <c r="F124">
        <v>0</v>
      </c>
      <c r="G124">
        <v>1</v>
      </c>
      <c r="H124" s="1">
        <v>41319</v>
      </c>
      <c r="I124">
        <v>4</v>
      </c>
      <c r="J124">
        <v>531</v>
      </c>
      <c r="K124">
        <v>69</v>
      </c>
      <c r="L124">
        <v>300</v>
      </c>
      <c r="M124">
        <v>150</v>
      </c>
      <c r="N124">
        <v>138</v>
      </c>
      <c r="O124">
        <v>150</v>
      </c>
      <c r="P124">
        <v>3</v>
      </c>
      <c r="Q124">
        <v>5</v>
      </c>
      <c r="R124">
        <v>4</v>
      </c>
      <c r="S124">
        <v>8</v>
      </c>
      <c r="T124">
        <v>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30</v>
      </c>
    </row>
    <row r="125" spans="1:28" hidden="1" x14ac:dyDescent="0.3">
      <c r="A125">
        <v>2429</v>
      </c>
      <c r="B125">
        <v>1954</v>
      </c>
      <c r="C125" t="s">
        <v>28</v>
      </c>
      <c r="D125" t="s">
        <v>29</v>
      </c>
      <c r="E125">
        <v>72071</v>
      </c>
      <c r="F125">
        <v>0</v>
      </c>
      <c r="G125">
        <v>1</v>
      </c>
      <c r="H125" s="1">
        <v>41319</v>
      </c>
      <c r="I125">
        <v>4</v>
      </c>
      <c r="J125">
        <v>531</v>
      </c>
      <c r="K125">
        <v>69</v>
      </c>
      <c r="L125">
        <v>300</v>
      </c>
      <c r="M125">
        <v>150</v>
      </c>
      <c r="N125">
        <v>138</v>
      </c>
      <c r="O125">
        <v>150</v>
      </c>
      <c r="P125">
        <v>3</v>
      </c>
      <c r="Q125">
        <v>5</v>
      </c>
      <c r="R125">
        <v>4</v>
      </c>
      <c r="S125">
        <v>8</v>
      </c>
      <c r="T125">
        <v>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32</v>
      </c>
    </row>
    <row r="126" spans="1:28" hidden="1" x14ac:dyDescent="0.3">
      <c r="A126">
        <v>8430</v>
      </c>
      <c r="B126">
        <v>1957</v>
      </c>
      <c r="C126" t="s">
        <v>28</v>
      </c>
      <c r="D126" t="s">
        <v>35</v>
      </c>
      <c r="E126">
        <v>21994</v>
      </c>
      <c r="F126">
        <v>0</v>
      </c>
      <c r="G126">
        <v>1</v>
      </c>
      <c r="H126" s="1">
        <v>41267</v>
      </c>
      <c r="I126">
        <v>4</v>
      </c>
      <c r="J126">
        <v>9</v>
      </c>
      <c r="K126">
        <v>0</v>
      </c>
      <c r="L126">
        <v>6</v>
      </c>
      <c r="M126">
        <v>3</v>
      </c>
      <c r="N126">
        <v>1</v>
      </c>
      <c r="O126">
        <v>3</v>
      </c>
      <c r="P126">
        <v>1</v>
      </c>
      <c r="Q126">
        <v>0</v>
      </c>
      <c r="R126">
        <v>0</v>
      </c>
      <c r="S126">
        <v>3</v>
      </c>
      <c r="T126">
        <v>5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36</v>
      </c>
    </row>
    <row r="127" spans="1:28" hidden="1" x14ac:dyDescent="0.3">
      <c r="A127">
        <v>8619</v>
      </c>
      <c r="B127">
        <v>1957</v>
      </c>
      <c r="C127" t="s">
        <v>28</v>
      </c>
      <c r="D127" t="s">
        <v>35</v>
      </c>
      <c r="E127">
        <v>21994</v>
      </c>
      <c r="F127">
        <v>0</v>
      </c>
      <c r="G127">
        <v>1</v>
      </c>
      <c r="H127" s="1">
        <v>41267</v>
      </c>
      <c r="I127">
        <v>4</v>
      </c>
      <c r="J127">
        <v>9</v>
      </c>
      <c r="K127">
        <v>0</v>
      </c>
      <c r="L127">
        <v>6</v>
      </c>
      <c r="M127">
        <v>3</v>
      </c>
      <c r="N127">
        <v>1</v>
      </c>
      <c r="O127">
        <v>3</v>
      </c>
      <c r="P127">
        <v>1</v>
      </c>
      <c r="Q127">
        <v>0</v>
      </c>
      <c r="R127">
        <v>0</v>
      </c>
      <c r="S127">
        <v>3</v>
      </c>
      <c r="T127">
        <v>5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30</v>
      </c>
    </row>
    <row r="128" spans="1:28" hidden="1" x14ac:dyDescent="0.3">
      <c r="A128">
        <v>7233</v>
      </c>
      <c r="B128">
        <v>1972</v>
      </c>
      <c r="C128" t="s">
        <v>28</v>
      </c>
      <c r="D128" t="s">
        <v>33</v>
      </c>
      <c r="E128">
        <v>69209</v>
      </c>
      <c r="F128">
        <v>0</v>
      </c>
      <c r="G128">
        <v>0</v>
      </c>
      <c r="H128" s="1">
        <v>41169</v>
      </c>
      <c r="I128">
        <v>4</v>
      </c>
      <c r="J128">
        <v>496</v>
      </c>
      <c r="K128">
        <v>32</v>
      </c>
      <c r="L128">
        <v>849</v>
      </c>
      <c r="M128">
        <v>229</v>
      </c>
      <c r="N128">
        <v>48</v>
      </c>
      <c r="O128">
        <v>128</v>
      </c>
      <c r="P128">
        <v>2</v>
      </c>
      <c r="Q128">
        <v>5</v>
      </c>
      <c r="R128">
        <v>3</v>
      </c>
      <c r="S128">
        <v>6</v>
      </c>
      <c r="T128">
        <v>4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32</v>
      </c>
    </row>
    <row r="129" spans="1:28" hidden="1" x14ac:dyDescent="0.3">
      <c r="A129">
        <v>2296</v>
      </c>
      <c r="B129">
        <v>1975</v>
      </c>
      <c r="C129" t="s">
        <v>41</v>
      </c>
      <c r="D129" t="s">
        <v>33</v>
      </c>
      <c r="E129">
        <v>37368</v>
      </c>
      <c r="F129">
        <v>1</v>
      </c>
      <c r="G129">
        <v>0</v>
      </c>
      <c r="H129" s="1">
        <v>41624</v>
      </c>
      <c r="I129">
        <v>4</v>
      </c>
      <c r="J129">
        <v>3</v>
      </c>
      <c r="K129">
        <v>2</v>
      </c>
      <c r="L129">
        <v>11</v>
      </c>
      <c r="M129">
        <v>2</v>
      </c>
      <c r="N129">
        <v>2</v>
      </c>
      <c r="O129">
        <v>10</v>
      </c>
      <c r="P129">
        <v>1</v>
      </c>
      <c r="Q129">
        <v>1</v>
      </c>
      <c r="R129">
        <v>0</v>
      </c>
      <c r="S129">
        <v>2</v>
      </c>
      <c r="T129">
        <v>6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 t="s">
        <v>30</v>
      </c>
    </row>
    <row r="130" spans="1:28" hidden="1" x14ac:dyDescent="0.3">
      <c r="A130">
        <v>7685</v>
      </c>
      <c r="B130">
        <v>1978</v>
      </c>
      <c r="C130" t="s">
        <v>28</v>
      </c>
      <c r="D130" t="s">
        <v>33</v>
      </c>
      <c r="E130">
        <v>33039</v>
      </c>
      <c r="F130">
        <v>1</v>
      </c>
      <c r="G130">
        <v>0</v>
      </c>
      <c r="H130" s="1">
        <v>41526</v>
      </c>
      <c r="I130">
        <v>4</v>
      </c>
      <c r="J130">
        <v>30</v>
      </c>
      <c r="K130">
        <v>8</v>
      </c>
      <c r="L130">
        <v>12</v>
      </c>
      <c r="M130">
        <v>8</v>
      </c>
      <c r="N130">
        <v>8</v>
      </c>
      <c r="O130">
        <v>12</v>
      </c>
      <c r="P130">
        <v>1</v>
      </c>
      <c r="Q130">
        <v>2</v>
      </c>
      <c r="R130">
        <v>0</v>
      </c>
      <c r="S130">
        <v>4</v>
      </c>
      <c r="T130">
        <v>5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30</v>
      </c>
    </row>
    <row r="131" spans="1:28" hidden="1" x14ac:dyDescent="0.3">
      <c r="A131">
        <v>6310</v>
      </c>
      <c r="B131">
        <v>1978</v>
      </c>
      <c r="C131" t="s">
        <v>28</v>
      </c>
      <c r="D131" t="s">
        <v>33</v>
      </c>
      <c r="E131">
        <v>33039</v>
      </c>
      <c r="F131">
        <v>1</v>
      </c>
      <c r="G131">
        <v>0</v>
      </c>
      <c r="H131" s="1">
        <v>41526</v>
      </c>
      <c r="I131">
        <v>4</v>
      </c>
      <c r="J131">
        <v>30</v>
      </c>
      <c r="K131">
        <v>8</v>
      </c>
      <c r="L131">
        <v>12</v>
      </c>
      <c r="M131">
        <v>8</v>
      </c>
      <c r="N131">
        <v>8</v>
      </c>
      <c r="O131">
        <v>12</v>
      </c>
      <c r="P131">
        <v>1</v>
      </c>
      <c r="Q131">
        <v>2</v>
      </c>
      <c r="R131">
        <v>0</v>
      </c>
      <c r="S131">
        <v>4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32</v>
      </c>
    </row>
    <row r="132" spans="1:28" hidden="1" x14ac:dyDescent="0.3">
      <c r="A132">
        <v>2404</v>
      </c>
      <c r="B132">
        <v>1976</v>
      </c>
      <c r="C132" t="s">
        <v>28</v>
      </c>
      <c r="D132" t="s">
        <v>33</v>
      </c>
      <c r="E132">
        <v>53359</v>
      </c>
      <c r="F132">
        <v>1</v>
      </c>
      <c r="G132">
        <v>1</v>
      </c>
      <c r="H132" s="1">
        <v>41421</v>
      </c>
      <c r="I132">
        <v>4</v>
      </c>
      <c r="J132">
        <v>173</v>
      </c>
      <c r="K132">
        <v>4</v>
      </c>
      <c r="L132">
        <v>30</v>
      </c>
      <c r="M132">
        <v>3</v>
      </c>
      <c r="N132">
        <v>6</v>
      </c>
      <c r="O132">
        <v>41</v>
      </c>
      <c r="P132">
        <v>4</v>
      </c>
      <c r="Q132">
        <v>5</v>
      </c>
      <c r="R132">
        <v>1</v>
      </c>
      <c r="S132">
        <v>4</v>
      </c>
      <c r="T132">
        <v>7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34</v>
      </c>
    </row>
    <row r="133" spans="1:28" hidden="1" x14ac:dyDescent="0.3">
      <c r="A133">
        <v>8581</v>
      </c>
      <c r="B133">
        <v>1971</v>
      </c>
      <c r="C133" t="s">
        <v>41</v>
      </c>
      <c r="D133" t="s">
        <v>33</v>
      </c>
      <c r="E133">
        <v>49505</v>
      </c>
      <c r="F133">
        <v>1</v>
      </c>
      <c r="G133">
        <v>1</v>
      </c>
      <c r="H133" s="1">
        <v>41338</v>
      </c>
      <c r="I133">
        <v>4</v>
      </c>
      <c r="J133">
        <v>604</v>
      </c>
      <c r="K133">
        <v>0</v>
      </c>
      <c r="L133">
        <v>100</v>
      </c>
      <c r="M133">
        <v>19</v>
      </c>
      <c r="N133">
        <v>0</v>
      </c>
      <c r="O133">
        <v>28</v>
      </c>
      <c r="P133">
        <v>9</v>
      </c>
      <c r="Q133">
        <v>10</v>
      </c>
      <c r="R133">
        <v>2</v>
      </c>
      <c r="S133">
        <v>8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30</v>
      </c>
    </row>
    <row r="134" spans="1:28" hidden="1" x14ac:dyDescent="0.3">
      <c r="A134">
        <v>8920</v>
      </c>
      <c r="B134">
        <v>1967</v>
      </c>
      <c r="C134" t="s">
        <v>41</v>
      </c>
      <c r="D134" t="s">
        <v>31</v>
      </c>
      <c r="E134">
        <v>59235</v>
      </c>
      <c r="F134">
        <v>1</v>
      </c>
      <c r="G134">
        <v>0</v>
      </c>
      <c r="H134" s="1">
        <v>41286</v>
      </c>
      <c r="I134">
        <v>4</v>
      </c>
      <c r="J134">
        <v>448</v>
      </c>
      <c r="K134">
        <v>40</v>
      </c>
      <c r="L134">
        <v>469</v>
      </c>
      <c r="M134">
        <v>80</v>
      </c>
      <c r="N134">
        <v>0</v>
      </c>
      <c r="O134">
        <v>91</v>
      </c>
      <c r="P134">
        <v>3</v>
      </c>
      <c r="Q134">
        <v>11</v>
      </c>
      <c r="R134">
        <v>2</v>
      </c>
      <c r="S134">
        <v>12</v>
      </c>
      <c r="T134">
        <v>7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40</v>
      </c>
    </row>
    <row r="135" spans="1:28" hidden="1" x14ac:dyDescent="0.3">
      <c r="A135">
        <v>1349</v>
      </c>
      <c r="B135">
        <v>1970</v>
      </c>
      <c r="C135" t="s">
        <v>28</v>
      </c>
      <c r="D135" t="s">
        <v>33</v>
      </c>
      <c r="E135">
        <v>50447</v>
      </c>
      <c r="F135">
        <v>2</v>
      </c>
      <c r="G135">
        <v>0</v>
      </c>
      <c r="H135" s="1">
        <v>41750</v>
      </c>
      <c r="I135">
        <v>4</v>
      </c>
      <c r="J135">
        <v>85</v>
      </c>
      <c r="K135">
        <v>7</v>
      </c>
      <c r="L135">
        <v>24</v>
      </c>
      <c r="M135">
        <v>2</v>
      </c>
      <c r="N135">
        <v>3</v>
      </c>
      <c r="O135">
        <v>27</v>
      </c>
      <c r="P135">
        <v>1</v>
      </c>
      <c r="Q135">
        <v>3</v>
      </c>
      <c r="R135">
        <v>1</v>
      </c>
      <c r="S135">
        <v>3</v>
      </c>
      <c r="T135">
        <v>6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40</v>
      </c>
    </row>
    <row r="136" spans="1:28" hidden="1" x14ac:dyDescent="0.3">
      <c r="A136">
        <v>2130</v>
      </c>
      <c r="B136">
        <v>1982</v>
      </c>
      <c r="C136" t="s">
        <v>28</v>
      </c>
      <c r="D136" t="s">
        <v>35</v>
      </c>
      <c r="E136">
        <v>45203</v>
      </c>
      <c r="F136">
        <v>2</v>
      </c>
      <c r="G136">
        <v>0</v>
      </c>
      <c r="H136" s="1">
        <v>41721</v>
      </c>
      <c r="I136">
        <v>4</v>
      </c>
      <c r="J136">
        <v>35</v>
      </c>
      <c r="K136">
        <v>3</v>
      </c>
      <c r="L136">
        <v>67</v>
      </c>
      <c r="M136">
        <v>10</v>
      </c>
      <c r="N136">
        <v>8</v>
      </c>
      <c r="O136">
        <v>24</v>
      </c>
      <c r="P136">
        <v>1</v>
      </c>
      <c r="Q136">
        <v>3</v>
      </c>
      <c r="R136">
        <v>1</v>
      </c>
      <c r="S136">
        <v>3</v>
      </c>
      <c r="T136">
        <v>6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 t="s">
        <v>43</v>
      </c>
    </row>
    <row r="137" spans="1:28" x14ac:dyDescent="0.3">
      <c r="A137">
        <v>8996</v>
      </c>
      <c r="B137">
        <v>1957</v>
      </c>
      <c r="C137" t="s">
        <v>37</v>
      </c>
      <c r="D137" t="s">
        <v>33</v>
      </c>
      <c r="F137">
        <v>2</v>
      </c>
      <c r="G137">
        <v>1</v>
      </c>
      <c r="H137" s="1">
        <v>41232</v>
      </c>
      <c r="I137">
        <v>4</v>
      </c>
      <c r="J137">
        <v>230</v>
      </c>
      <c r="K137">
        <v>42</v>
      </c>
      <c r="L137">
        <v>192</v>
      </c>
      <c r="M137">
        <v>49</v>
      </c>
      <c r="N137">
        <v>37</v>
      </c>
      <c r="O137">
        <v>53</v>
      </c>
      <c r="P137">
        <v>12</v>
      </c>
      <c r="Q137">
        <v>7</v>
      </c>
      <c r="R137">
        <v>2</v>
      </c>
      <c r="S137">
        <v>8</v>
      </c>
      <c r="T137">
        <v>9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t="s">
        <v>39</v>
      </c>
    </row>
    <row r="138" spans="1:28" hidden="1" x14ac:dyDescent="0.3">
      <c r="A138">
        <v>830</v>
      </c>
      <c r="B138">
        <v>1987</v>
      </c>
      <c r="C138" t="s">
        <v>37</v>
      </c>
      <c r="D138" t="s">
        <v>31</v>
      </c>
      <c r="E138">
        <v>74004</v>
      </c>
      <c r="F138">
        <v>0</v>
      </c>
      <c r="G138">
        <v>0</v>
      </c>
      <c r="H138" s="1">
        <v>41694</v>
      </c>
      <c r="I138">
        <v>5</v>
      </c>
      <c r="J138">
        <v>784</v>
      </c>
      <c r="K138">
        <v>48</v>
      </c>
      <c r="L138">
        <v>560</v>
      </c>
      <c r="M138">
        <v>42</v>
      </c>
      <c r="N138">
        <v>176</v>
      </c>
      <c r="O138">
        <v>48</v>
      </c>
      <c r="P138">
        <v>1</v>
      </c>
      <c r="Q138">
        <v>4</v>
      </c>
      <c r="R138">
        <v>6</v>
      </c>
      <c r="S138">
        <v>4</v>
      </c>
      <c r="T138">
        <v>3</v>
      </c>
      <c r="U138">
        <v>1</v>
      </c>
      <c r="V138">
        <v>0</v>
      </c>
      <c r="W138">
        <v>0</v>
      </c>
      <c r="X138">
        <v>0</v>
      </c>
      <c r="Y138">
        <v>1</v>
      </c>
      <c r="Z138">
        <v>1</v>
      </c>
      <c r="AA138">
        <v>0</v>
      </c>
      <c r="AB138" t="s">
        <v>40</v>
      </c>
    </row>
    <row r="139" spans="1:28" hidden="1" x14ac:dyDescent="0.3">
      <c r="A139">
        <v>6365</v>
      </c>
      <c r="B139">
        <v>1987</v>
      </c>
      <c r="C139" t="s">
        <v>38</v>
      </c>
      <c r="D139" t="s">
        <v>33</v>
      </c>
      <c r="E139">
        <v>30390</v>
      </c>
      <c r="F139">
        <v>0</v>
      </c>
      <c r="G139">
        <v>0</v>
      </c>
      <c r="H139" s="1">
        <v>41519</v>
      </c>
      <c r="I139">
        <v>5</v>
      </c>
      <c r="J139">
        <v>10</v>
      </c>
      <c r="K139">
        <v>12</v>
      </c>
      <c r="L139">
        <v>12</v>
      </c>
      <c r="M139">
        <v>25</v>
      </c>
      <c r="N139">
        <v>1</v>
      </c>
      <c r="O139">
        <v>20</v>
      </c>
      <c r="P139">
        <v>1</v>
      </c>
      <c r="Q139">
        <v>2</v>
      </c>
      <c r="R139">
        <v>0</v>
      </c>
      <c r="S139">
        <v>3</v>
      </c>
      <c r="T139">
        <v>6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t="s">
        <v>40</v>
      </c>
    </row>
    <row r="140" spans="1:28" hidden="1" x14ac:dyDescent="0.3">
      <c r="A140">
        <v>1031</v>
      </c>
      <c r="B140">
        <v>1989</v>
      </c>
      <c r="C140" t="s">
        <v>38</v>
      </c>
      <c r="D140" t="s">
        <v>33</v>
      </c>
      <c r="E140">
        <v>85710</v>
      </c>
      <c r="F140">
        <v>0</v>
      </c>
      <c r="G140">
        <v>0</v>
      </c>
      <c r="H140" s="1">
        <v>41399</v>
      </c>
      <c r="I140">
        <v>5</v>
      </c>
      <c r="J140">
        <v>600</v>
      </c>
      <c r="K140">
        <v>20</v>
      </c>
      <c r="L140">
        <v>350</v>
      </c>
      <c r="M140">
        <v>29</v>
      </c>
      <c r="N140">
        <v>30</v>
      </c>
      <c r="O140">
        <v>33</v>
      </c>
      <c r="P140">
        <v>1</v>
      </c>
      <c r="Q140">
        <v>6</v>
      </c>
      <c r="R140">
        <v>9</v>
      </c>
      <c r="S140">
        <v>10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 t="s">
        <v>40</v>
      </c>
    </row>
    <row r="141" spans="1:28" hidden="1" x14ac:dyDescent="0.3">
      <c r="A141">
        <v>10089</v>
      </c>
      <c r="B141">
        <v>1974</v>
      </c>
      <c r="C141" t="s">
        <v>28</v>
      </c>
      <c r="D141" t="s">
        <v>29</v>
      </c>
      <c r="E141">
        <v>102692</v>
      </c>
      <c r="F141">
        <v>0</v>
      </c>
      <c r="G141">
        <v>0</v>
      </c>
      <c r="H141" s="1">
        <v>41369</v>
      </c>
      <c r="I141">
        <v>5</v>
      </c>
      <c r="J141">
        <v>168</v>
      </c>
      <c r="K141">
        <v>148</v>
      </c>
      <c r="L141">
        <v>444</v>
      </c>
      <c r="M141">
        <v>32</v>
      </c>
      <c r="N141">
        <v>172</v>
      </c>
      <c r="O141">
        <v>148</v>
      </c>
      <c r="P141">
        <v>1</v>
      </c>
      <c r="Q141">
        <v>6</v>
      </c>
      <c r="R141">
        <v>9</v>
      </c>
      <c r="S141">
        <v>13</v>
      </c>
      <c r="T141">
        <v>2</v>
      </c>
      <c r="U141">
        <v>1</v>
      </c>
      <c r="V141">
        <v>1</v>
      </c>
      <c r="W141">
        <v>0</v>
      </c>
      <c r="X141">
        <v>1</v>
      </c>
      <c r="Y141">
        <v>1</v>
      </c>
      <c r="Z141">
        <v>1</v>
      </c>
      <c r="AA141">
        <v>0</v>
      </c>
      <c r="AB141" t="s">
        <v>43</v>
      </c>
    </row>
    <row r="142" spans="1:28" hidden="1" x14ac:dyDescent="0.3">
      <c r="A142">
        <v>9256</v>
      </c>
      <c r="B142">
        <v>1971</v>
      </c>
      <c r="C142" t="s">
        <v>28</v>
      </c>
      <c r="D142" t="s">
        <v>31</v>
      </c>
      <c r="E142">
        <v>58350</v>
      </c>
      <c r="F142">
        <v>0</v>
      </c>
      <c r="G142">
        <v>1</v>
      </c>
      <c r="H142" s="1">
        <v>41278</v>
      </c>
      <c r="I142">
        <v>5</v>
      </c>
      <c r="J142">
        <v>493</v>
      </c>
      <c r="K142">
        <v>26</v>
      </c>
      <c r="L142">
        <v>206</v>
      </c>
      <c r="M142">
        <v>116</v>
      </c>
      <c r="N142">
        <v>80</v>
      </c>
      <c r="O142">
        <v>80</v>
      </c>
      <c r="P142">
        <v>4</v>
      </c>
      <c r="Q142">
        <v>8</v>
      </c>
      <c r="R142">
        <v>3</v>
      </c>
      <c r="S142">
        <v>12</v>
      </c>
      <c r="T142">
        <v>6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30</v>
      </c>
    </row>
    <row r="143" spans="1:28" hidden="1" x14ac:dyDescent="0.3">
      <c r="A143">
        <v>624</v>
      </c>
      <c r="B143">
        <v>1984</v>
      </c>
      <c r="C143" t="s">
        <v>41</v>
      </c>
      <c r="D143" t="s">
        <v>31</v>
      </c>
      <c r="E143">
        <v>18890</v>
      </c>
      <c r="F143">
        <v>0</v>
      </c>
      <c r="G143">
        <v>0</v>
      </c>
      <c r="H143" s="1">
        <v>41223</v>
      </c>
      <c r="I143">
        <v>5</v>
      </c>
      <c r="J143">
        <v>6</v>
      </c>
      <c r="K143">
        <v>4</v>
      </c>
      <c r="L143">
        <v>1</v>
      </c>
      <c r="M143">
        <v>7</v>
      </c>
      <c r="N143">
        <v>2</v>
      </c>
      <c r="O143">
        <v>15</v>
      </c>
      <c r="P143">
        <v>1</v>
      </c>
      <c r="Q143">
        <v>0</v>
      </c>
      <c r="R143">
        <v>1</v>
      </c>
      <c r="S143">
        <v>2</v>
      </c>
      <c r="T143">
        <v>6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1</v>
      </c>
      <c r="AA143">
        <v>0</v>
      </c>
      <c r="AB143" t="s">
        <v>43</v>
      </c>
    </row>
    <row r="144" spans="1:28" hidden="1" x14ac:dyDescent="0.3">
      <c r="A144">
        <v>9323</v>
      </c>
      <c r="B144">
        <v>1949</v>
      </c>
      <c r="C144" t="s">
        <v>41</v>
      </c>
      <c r="D144" t="s">
        <v>35</v>
      </c>
      <c r="E144">
        <v>49912</v>
      </c>
      <c r="F144">
        <v>0</v>
      </c>
      <c r="G144">
        <v>1</v>
      </c>
      <c r="H144" s="1">
        <v>41159</v>
      </c>
      <c r="I144">
        <v>5</v>
      </c>
      <c r="J144">
        <v>520</v>
      </c>
      <c r="K144">
        <v>8</v>
      </c>
      <c r="L144">
        <v>223</v>
      </c>
      <c r="M144">
        <v>32</v>
      </c>
      <c r="N144">
        <v>49</v>
      </c>
      <c r="O144">
        <v>42</v>
      </c>
      <c r="P144">
        <v>4</v>
      </c>
      <c r="Q144">
        <v>10</v>
      </c>
      <c r="R144">
        <v>5</v>
      </c>
      <c r="S144">
        <v>7</v>
      </c>
      <c r="T144">
        <v>8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1</v>
      </c>
      <c r="AA144">
        <v>0</v>
      </c>
      <c r="AB144" t="s">
        <v>46</v>
      </c>
    </row>
    <row r="145" spans="1:28" hidden="1" x14ac:dyDescent="0.3">
      <c r="A145">
        <v>1146</v>
      </c>
      <c r="B145">
        <v>1949</v>
      </c>
      <c r="C145" t="s">
        <v>41</v>
      </c>
      <c r="D145" t="s">
        <v>35</v>
      </c>
      <c r="E145">
        <v>49912</v>
      </c>
      <c r="F145">
        <v>0</v>
      </c>
      <c r="G145">
        <v>1</v>
      </c>
      <c r="H145" s="1">
        <v>41159</v>
      </c>
      <c r="I145">
        <v>5</v>
      </c>
      <c r="J145">
        <v>520</v>
      </c>
      <c r="K145">
        <v>8</v>
      </c>
      <c r="L145">
        <v>223</v>
      </c>
      <c r="M145">
        <v>32</v>
      </c>
      <c r="N145">
        <v>49</v>
      </c>
      <c r="O145">
        <v>42</v>
      </c>
      <c r="P145">
        <v>4</v>
      </c>
      <c r="Q145">
        <v>10</v>
      </c>
      <c r="R145">
        <v>5</v>
      </c>
      <c r="S145">
        <v>7</v>
      </c>
      <c r="T145">
        <v>8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1</v>
      </c>
      <c r="AA145">
        <v>0</v>
      </c>
      <c r="AB145" t="s">
        <v>36</v>
      </c>
    </row>
    <row r="146" spans="1:28" hidden="1" x14ac:dyDescent="0.3">
      <c r="A146">
        <v>6678</v>
      </c>
      <c r="B146">
        <v>1989</v>
      </c>
      <c r="C146" t="s">
        <v>28</v>
      </c>
      <c r="D146" t="s">
        <v>35</v>
      </c>
      <c r="E146">
        <v>31928</v>
      </c>
      <c r="F146">
        <v>1</v>
      </c>
      <c r="G146">
        <v>0</v>
      </c>
      <c r="H146" s="1">
        <v>41726</v>
      </c>
      <c r="I146">
        <v>5</v>
      </c>
      <c r="J146">
        <v>33</v>
      </c>
      <c r="K146">
        <v>4</v>
      </c>
      <c r="L146">
        <v>24</v>
      </c>
      <c r="M146">
        <v>4</v>
      </c>
      <c r="N146">
        <v>2</v>
      </c>
      <c r="O146">
        <v>5</v>
      </c>
      <c r="P146">
        <v>2</v>
      </c>
      <c r="Q146">
        <v>3</v>
      </c>
      <c r="R146">
        <v>0</v>
      </c>
      <c r="S146">
        <v>4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40</v>
      </c>
    </row>
    <row r="147" spans="1:28" hidden="1" x14ac:dyDescent="0.3">
      <c r="A147">
        <v>6770</v>
      </c>
      <c r="B147">
        <v>1985</v>
      </c>
      <c r="C147" t="s">
        <v>28</v>
      </c>
      <c r="D147" t="s">
        <v>33</v>
      </c>
      <c r="E147">
        <v>21355</v>
      </c>
      <c r="F147">
        <v>1</v>
      </c>
      <c r="G147">
        <v>0</v>
      </c>
      <c r="H147" s="1">
        <v>41506</v>
      </c>
      <c r="I147">
        <v>5</v>
      </c>
      <c r="J147">
        <v>5</v>
      </c>
      <c r="K147">
        <v>13</v>
      </c>
      <c r="L147">
        <v>14</v>
      </c>
      <c r="M147">
        <v>0</v>
      </c>
      <c r="N147">
        <v>5</v>
      </c>
      <c r="O147">
        <v>31</v>
      </c>
      <c r="P147">
        <v>2</v>
      </c>
      <c r="Q147">
        <v>2</v>
      </c>
      <c r="R147">
        <v>1</v>
      </c>
      <c r="S147">
        <v>2</v>
      </c>
      <c r="T147">
        <v>6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1</v>
      </c>
      <c r="AA147">
        <v>0</v>
      </c>
      <c r="AB147" t="s">
        <v>34</v>
      </c>
    </row>
    <row r="148" spans="1:28" hidden="1" x14ac:dyDescent="0.3">
      <c r="A148">
        <v>2261</v>
      </c>
      <c r="B148">
        <v>1969</v>
      </c>
      <c r="C148" t="s">
        <v>28</v>
      </c>
      <c r="D148" t="s">
        <v>33</v>
      </c>
      <c r="E148">
        <v>26304</v>
      </c>
      <c r="F148">
        <v>1</v>
      </c>
      <c r="G148">
        <v>0</v>
      </c>
      <c r="H148" s="1">
        <v>41448</v>
      </c>
      <c r="I148">
        <v>5</v>
      </c>
      <c r="J148">
        <v>4</v>
      </c>
      <c r="K148">
        <v>1</v>
      </c>
      <c r="L148">
        <v>5</v>
      </c>
      <c r="M148">
        <v>2</v>
      </c>
      <c r="N148">
        <v>0</v>
      </c>
      <c r="O148">
        <v>4</v>
      </c>
      <c r="P148">
        <v>1</v>
      </c>
      <c r="Q148">
        <v>1</v>
      </c>
      <c r="R148">
        <v>0</v>
      </c>
      <c r="S148">
        <v>2</v>
      </c>
      <c r="T148">
        <v>7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39</v>
      </c>
    </row>
    <row r="149" spans="1:28" hidden="1" x14ac:dyDescent="0.3">
      <c r="A149">
        <v>10641</v>
      </c>
      <c r="B149">
        <v>1978</v>
      </c>
      <c r="C149" t="s">
        <v>28</v>
      </c>
      <c r="D149" t="s">
        <v>31</v>
      </c>
      <c r="E149">
        <v>7500</v>
      </c>
      <c r="F149">
        <v>1</v>
      </c>
      <c r="G149">
        <v>1</v>
      </c>
      <c r="H149" s="1">
        <v>41270</v>
      </c>
      <c r="I149">
        <v>5</v>
      </c>
      <c r="J149">
        <v>6</v>
      </c>
      <c r="K149">
        <v>5</v>
      </c>
      <c r="L149">
        <v>4</v>
      </c>
      <c r="M149">
        <v>13</v>
      </c>
      <c r="N149">
        <v>4</v>
      </c>
      <c r="O149">
        <v>25</v>
      </c>
      <c r="P149">
        <v>4</v>
      </c>
      <c r="Q149">
        <v>2</v>
      </c>
      <c r="R149">
        <v>1</v>
      </c>
      <c r="S149">
        <v>3</v>
      </c>
      <c r="T149">
        <v>6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30</v>
      </c>
    </row>
    <row r="150" spans="1:28" hidden="1" x14ac:dyDescent="0.3">
      <c r="A150">
        <v>4211</v>
      </c>
      <c r="B150">
        <v>1986</v>
      </c>
      <c r="C150" t="s">
        <v>44</v>
      </c>
      <c r="D150" t="s">
        <v>33</v>
      </c>
      <c r="E150">
        <v>20425</v>
      </c>
      <c r="F150">
        <v>1</v>
      </c>
      <c r="G150">
        <v>0</v>
      </c>
      <c r="H150" s="1">
        <v>41211</v>
      </c>
      <c r="I150">
        <v>5</v>
      </c>
      <c r="J150">
        <v>4</v>
      </c>
      <c r="K150">
        <v>12</v>
      </c>
      <c r="L150">
        <v>5</v>
      </c>
      <c r="M150">
        <v>3</v>
      </c>
      <c r="N150">
        <v>16</v>
      </c>
      <c r="O150">
        <v>17</v>
      </c>
      <c r="P150">
        <v>2</v>
      </c>
      <c r="Q150">
        <v>2</v>
      </c>
      <c r="R150">
        <v>0</v>
      </c>
      <c r="S150">
        <v>3</v>
      </c>
      <c r="T150">
        <v>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32</v>
      </c>
    </row>
    <row r="151" spans="1:28" hidden="1" x14ac:dyDescent="0.3">
      <c r="A151">
        <v>1407</v>
      </c>
      <c r="B151">
        <v>1986</v>
      </c>
      <c r="C151" t="s">
        <v>44</v>
      </c>
      <c r="D151" t="s">
        <v>33</v>
      </c>
      <c r="E151">
        <v>20425</v>
      </c>
      <c r="F151">
        <v>1</v>
      </c>
      <c r="G151">
        <v>0</v>
      </c>
      <c r="H151" s="1">
        <v>41211</v>
      </c>
      <c r="I151">
        <v>5</v>
      </c>
      <c r="J151">
        <v>4</v>
      </c>
      <c r="K151">
        <v>12</v>
      </c>
      <c r="L151">
        <v>5</v>
      </c>
      <c r="M151">
        <v>3</v>
      </c>
      <c r="N151">
        <v>16</v>
      </c>
      <c r="O151">
        <v>17</v>
      </c>
      <c r="P151">
        <v>2</v>
      </c>
      <c r="Q151">
        <v>2</v>
      </c>
      <c r="R151">
        <v>0</v>
      </c>
      <c r="S151">
        <v>3</v>
      </c>
      <c r="T151">
        <v>7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t="s">
        <v>39</v>
      </c>
    </row>
    <row r="152" spans="1:28" hidden="1" x14ac:dyDescent="0.3">
      <c r="A152">
        <v>10356</v>
      </c>
      <c r="B152">
        <v>1957</v>
      </c>
      <c r="C152" t="s">
        <v>37</v>
      </c>
      <c r="D152" t="s">
        <v>29</v>
      </c>
      <c r="E152">
        <v>41437</v>
      </c>
      <c r="F152">
        <v>1</v>
      </c>
      <c r="G152">
        <v>1</v>
      </c>
      <c r="H152" s="1">
        <v>41174</v>
      </c>
      <c r="I152">
        <v>5</v>
      </c>
      <c r="J152">
        <v>29</v>
      </c>
      <c r="K152">
        <v>0</v>
      </c>
      <c r="L152">
        <v>2</v>
      </c>
      <c r="M152">
        <v>0</v>
      </c>
      <c r="N152">
        <v>0</v>
      </c>
      <c r="O152">
        <v>1</v>
      </c>
      <c r="P152">
        <v>1</v>
      </c>
      <c r="Q152">
        <v>1</v>
      </c>
      <c r="R152">
        <v>0</v>
      </c>
      <c r="S152">
        <v>3</v>
      </c>
      <c r="T152">
        <v>7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t="s">
        <v>30</v>
      </c>
    </row>
    <row r="153" spans="1:28" hidden="1" x14ac:dyDescent="0.3">
      <c r="A153">
        <v>6343</v>
      </c>
      <c r="B153">
        <v>1959</v>
      </c>
      <c r="C153" t="s">
        <v>28</v>
      </c>
      <c r="D153" t="s">
        <v>33</v>
      </c>
      <c r="E153">
        <v>79823</v>
      </c>
      <c r="F153">
        <v>0</v>
      </c>
      <c r="G153">
        <v>1</v>
      </c>
      <c r="H153" s="1">
        <v>41729</v>
      </c>
      <c r="I153">
        <v>6</v>
      </c>
      <c r="J153">
        <v>835</v>
      </c>
      <c r="K153">
        <v>73</v>
      </c>
      <c r="L153">
        <v>380</v>
      </c>
      <c r="M153">
        <v>114</v>
      </c>
      <c r="N153">
        <v>73</v>
      </c>
      <c r="O153">
        <v>43</v>
      </c>
      <c r="P153">
        <v>1</v>
      </c>
      <c r="Q153">
        <v>6</v>
      </c>
      <c r="R153">
        <v>9</v>
      </c>
      <c r="S153">
        <v>7</v>
      </c>
      <c r="T153">
        <v>2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 t="s">
        <v>36</v>
      </c>
    </row>
    <row r="154" spans="1:28" hidden="1" x14ac:dyDescent="0.3">
      <c r="A154">
        <v>8545</v>
      </c>
      <c r="B154">
        <v>1954</v>
      </c>
      <c r="C154" t="s">
        <v>28</v>
      </c>
      <c r="D154" t="s">
        <v>29</v>
      </c>
      <c r="E154">
        <v>85683</v>
      </c>
      <c r="F154">
        <v>0</v>
      </c>
      <c r="G154">
        <v>0</v>
      </c>
      <c r="H154" s="1">
        <v>41719</v>
      </c>
      <c r="I154">
        <v>6</v>
      </c>
      <c r="J154">
        <v>1296</v>
      </c>
      <c r="K154">
        <v>17</v>
      </c>
      <c r="L154">
        <v>311</v>
      </c>
      <c r="M154">
        <v>45</v>
      </c>
      <c r="N154">
        <v>69</v>
      </c>
      <c r="O154">
        <v>51</v>
      </c>
      <c r="P154">
        <v>1</v>
      </c>
      <c r="Q154">
        <v>2</v>
      </c>
      <c r="R154">
        <v>4</v>
      </c>
      <c r="S154">
        <v>10</v>
      </c>
      <c r="T154">
        <v>1</v>
      </c>
      <c r="U154">
        <v>1</v>
      </c>
      <c r="V154">
        <v>1</v>
      </c>
      <c r="W154">
        <v>0</v>
      </c>
      <c r="X154">
        <v>1</v>
      </c>
      <c r="Y154">
        <v>1</v>
      </c>
      <c r="Z154">
        <v>1</v>
      </c>
      <c r="AA154">
        <v>0</v>
      </c>
      <c r="AB154" t="s">
        <v>30</v>
      </c>
    </row>
    <row r="155" spans="1:28" hidden="1" x14ac:dyDescent="0.3">
      <c r="A155">
        <v>10673</v>
      </c>
      <c r="B155">
        <v>1976</v>
      </c>
      <c r="C155" t="s">
        <v>37</v>
      </c>
      <c r="D155" t="s">
        <v>33</v>
      </c>
      <c r="E155">
        <v>68397</v>
      </c>
      <c r="F155">
        <v>0</v>
      </c>
      <c r="G155">
        <v>1</v>
      </c>
      <c r="H155" s="1">
        <v>41595</v>
      </c>
      <c r="I155">
        <v>6</v>
      </c>
      <c r="J155">
        <v>760</v>
      </c>
      <c r="K155">
        <v>80</v>
      </c>
      <c r="L155">
        <v>466</v>
      </c>
      <c r="M155">
        <v>17</v>
      </c>
      <c r="N155">
        <v>13</v>
      </c>
      <c r="O155">
        <v>80</v>
      </c>
      <c r="P155">
        <v>1</v>
      </c>
      <c r="Q155">
        <v>6</v>
      </c>
      <c r="R155">
        <v>9</v>
      </c>
      <c r="S155">
        <v>5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43</v>
      </c>
    </row>
    <row r="156" spans="1:28" hidden="1" x14ac:dyDescent="0.3">
      <c r="A156">
        <v>4320</v>
      </c>
      <c r="B156">
        <v>1979</v>
      </c>
      <c r="C156" t="s">
        <v>28</v>
      </c>
      <c r="D156" t="s">
        <v>31</v>
      </c>
      <c r="E156">
        <v>60152</v>
      </c>
      <c r="F156">
        <v>0</v>
      </c>
      <c r="G156">
        <v>1</v>
      </c>
      <c r="H156" s="1">
        <v>41361</v>
      </c>
      <c r="I156">
        <v>6</v>
      </c>
      <c r="J156">
        <v>325</v>
      </c>
      <c r="K156">
        <v>83</v>
      </c>
      <c r="L156">
        <v>300</v>
      </c>
      <c r="M156">
        <v>86</v>
      </c>
      <c r="N156">
        <v>58</v>
      </c>
      <c r="O156">
        <v>91</v>
      </c>
      <c r="P156">
        <v>1</v>
      </c>
      <c r="Q156">
        <v>6</v>
      </c>
      <c r="R156">
        <v>4</v>
      </c>
      <c r="S156">
        <v>12</v>
      </c>
      <c r="T156">
        <v>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30</v>
      </c>
    </row>
    <row r="157" spans="1:28" hidden="1" x14ac:dyDescent="0.3">
      <c r="A157">
        <v>10814</v>
      </c>
      <c r="B157">
        <v>1947</v>
      </c>
      <c r="C157" t="s">
        <v>28</v>
      </c>
      <c r="D157" t="s">
        <v>35</v>
      </c>
      <c r="E157">
        <v>70321</v>
      </c>
      <c r="F157">
        <v>0</v>
      </c>
      <c r="G157">
        <v>0</v>
      </c>
      <c r="H157" s="1">
        <v>41290</v>
      </c>
      <c r="I157">
        <v>6</v>
      </c>
      <c r="J157">
        <v>303</v>
      </c>
      <c r="K157">
        <v>23</v>
      </c>
      <c r="L157">
        <v>751</v>
      </c>
      <c r="M157">
        <v>82</v>
      </c>
      <c r="N157">
        <v>26</v>
      </c>
      <c r="O157">
        <v>191</v>
      </c>
      <c r="P157">
        <v>1</v>
      </c>
      <c r="Q157">
        <v>6</v>
      </c>
      <c r="R157">
        <v>5</v>
      </c>
      <c r="S157">
        <v>13</v>
      </c>
      <c r="T157">
        <v>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 t="s">
        <v>30</v>
      </c>
    </row>
    <row r="158" spans="1:28" hidden="1" x14ac:dyDescent="0.3">
      <c r="A158">
        <v>944</v>
      </c>
      <c r="B158">
        <v>1962</v>
      </c>
      <c r="C158" t="s">
        <v>28</v>
      </c>
      <c r="D158" t="s">
        <v>33</v>
      </c>
      <c r="E158">
        <v>56181</v>
      </c>
      <c r="F158">
        <v>0</v>
      </c>
      <c r="G158">
        <v>1</v>
      </c>
      <c r="H158" s="1">
        <v>41282</v>
      </c>
      <c r="I158">
        <v>6</v>
      </c>
      <c r="J158">
        <v>121</v>
      </c>
      <c r="K158">
        <v>103</v>
      </c>
      <c r="L158">
        <v>69</v>
      </c>
      <c r="M158">
        <v>8</v>
      </c>
      <c r="N158">
        <v>44</v>
      </c>
      <c r="O158">
        <v>48</v>
      </c>
      <c r="P158">
        <v>1</v>
      </c>
      <c r="Q158">
        <v>4</v>
      </c>
      <c r="R158">
        <v>2</v>
      </c>
      <c r="S158">
        <v>7</v>
      </c>
      <c r="T158">
        <v>4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30</v>
      </c>
    </row>
    <row r="159" spans="1:28" hidden="1" x14ac:dyDescent="0.3">
      <c r="A159">
        <v>8151</v>
      </c>
      <c r="B159">
        <v>1990</v>
      </c>
      <c r="C159" t="s">
        <v>44</v>
      </c>
      <c r="D159" t="s">
        <v>33</v>
      </c>
      <c r="E159">
        <v>24279</v>
      </c>
      <c r="F159">
        <v>0</v>
      </c>
      <c r="G159">
        <v>0</v>
      </c>
      <c r="H159" s="1">
        <v>41272</v>
      </c>
      <c r="I159">
        <v>6</v>
      </c>
      <c r="J159">
        <v>16</v>
      </c>
      <c r="K159">
        <v>36</v>
      </c>
      <c r="L159">
        <v>21</v>
      </c>
      <c r="M159">
        <v>20</v>
      </c>
      <c r="N159">
        <v>62</v>
      </c>
      <c r="O159">
        <v>108</v>
      </c>
      <c r="P159">
        <v>1</v>
      </c>
      <c r="Q159">
        <v>4</v>
      </c>
      <c r="R159">
        <v>1</v>
      </c>
      <c r="S159">
        <v>3</v>
      </c>
      <c r="T159">
        <v>8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30</v>
      </c>
    </row>
    <row r="160" spans="1:28" hidden="1" x14ac:dyDescent="0.3">
      <c r="A160">
        <v>6184</v>
      </c>
      <c r="B160">
        <v>1969</v>
      </c>
      <c r="C160" t="s">
        <v>37</v>
      </c>
      <c r="D160" t="s">
        <v>33</v>
      </c>
      <c r="E160">
        <v>68462</v>
      </c>
      <c r="F160">
        <v>0</v>
      </c>
      <c r="G160">
        <v>0</v>
      </c>
      <c r="H160" s="1">
        <v>41255</v>
      </c>
      <c r="I160">
        <v>6</v>
      </c>
      <c r="J160">
        <v>561</v>
      </c>
      <c r="K160">
        <v>64</v>
      </c>
      <c r="L160">
        <v>785</v>
      </c>
      <c r="M160">
        <v>84</v>
      </c>
      <c r="N160">
        <v>128</v>
      </c>
      <c r="O160">
        <v>48</v>
      </c>
      <c r="P160">
        <v>1</v>
      </c>
      <c r="Q160">
        <v>3</v>
      </c>
      <c r="R160">
        <v>3</v>
      </c>
      <c r="S160">
        <v>8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30</v>
      </c>
    </row>
    <row r="161" spans="1:28" hidden="1" x14ac:dyDescent="0.3">
      <c r="A161">
        <v>3498</v>
      </c>
      <c r="B161">
        <v>1976</v>
      </c>
      <c r="C161" t="s">
        <v>37</v>
      </c>
      <c r="D161" t="s">
        <v>33</v>
      </c>
      <c r="E161">
        <v>55424</v>
      </c>
      <c r="F161">
        <v>0</v>
      </c>
      <c r="G161">
        <v>1</v>
      </c>
      <c r="H161" s="1">
        <v>41238</v>
      </c>
      <c r="I161">
        <v>6</v>
      </c>
      <c r="J161">
        <v>462</v>
      </c>
      <c r="K161">
        <v>61</v>
      </c>
      <c r="L161">
        <v>184</v>
      </c>
      <c r="M161">
        <v>10</v>
      </c>
      <c r="N161">
        <v>53</v>
      </c>
      <c r="O161">
        <v>107</v>
      </c>
      <c r="P161">
        <v>4</v>
      </c>
      <c r="Q161">
        <v>7</v>
      </c>
      <c r="R161">
        <v>5</v>
      </c>
      <c r="S161">
        <v>9</v>
      </c>
      <c r="T161">
        <v>6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1</v>
      </c>
      <c r="AA161">
        <v>0</v>
      </c>
      <c r="AB161" t="s">
        <v>30</v>
      </c>
    </row>
    <row r="162" spans="1:28" hidden="1" x14ac:dyDescent="0.3">
      <c r="A162">
        <v>2870</v>
      </c>
      <c r="B162">
        <v>1973</v>
      </c>
      <c r="C162" t="s">
        <v>28</v>
      </c>
      <c r="D162" t="s">
        <v>33</v>
      </c>
      <c r="E162">
        <v>49094</v>
      </c>
      <c r="F162">
        <v>0</v>
      </c>
      <c r="G162">
        <v>1</v>
      </c>
      <c r="H162" s="1">
        <v>41173</v>
      </c>
      <c r="I162">
        <v>6</v>
      </c>
      <c r="J162">
        <v>376</v>
      </c>
      <c r="K162">
        <v>0</v>
      </c>
      <c r="L162">
        <v>38</v>
      </c>
      <c r="M162">
        <v>11</v>
      </c>
      <c r="N162">
        <v>8</v>
      </c>
      <c r="O162">
        <v>69</v>
      </c>
      <c r="P162">
        <v>5</v>
      </c>
      <c r="Q162">
        <v>6</v>
      </c>
      <c r="R162">
        <v>3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30</v>
      </c>
    </row>
    <row r="163" spans="1:28" hidden="1" x14ac:dyDescent="0.3">
      <c r="A163">
        <v>7342</v>
      </c>
      <c r="B163">
        <v>1961</v>
      </c>
      <c r="C163" t="s">
        <v>38</v>
      </c>
      <c r="D163" t="s">
        <v>42</v>
      </c>
      <c r="E163">
        <v>59184</v>
      </c>
      <c r="F163">
        <v>0</v>
      </c>
      <c r="G163">
        <v>1</v>
      </c>
      <c r="H163" s="1">
        <v>41161</v>
      </c>
      <c r="I163">
        <v>6</v>
      </c>
      <c r="J163">
        <v>341</v>
      </c>
      <c r="K163">
        <v>142</v>
      </c>
      <c r="L163">
        <v>113</v>
      </c>
      <c r="M163">
        <v>259</v>
      </c>
      <c r="N163">
        <v>151</v>
      </c>
      <c r="O163">
        <v>66</v>
      </c>
      <c r="P163">
        <v>3</v>
      </c>
      <c r="Q163">
        <v>6</v>
      </c>
      <c r="R163">
        <v>6</v>
      </c>
      <c r="S163">
        <v>12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30</v>
      </c>
    </row>
    <row r="164" spans="1:28" hidden="1" x14ac:dyDescent="0.3">
      <c r="A164">
        <v>1911</v>
      </c>
      <c r="B164">
        <v>1987</v>
      </c>
      <c r="C164" t="s">
        <v>28</v>
      </c>
      <c r="D164" t="s">
        <v>35</v>
      </c>
      <c r="E164">
        <v>67430</v>
      </c>
      <c r="F164">
        <v>0</v>
      </c>
      <c r="G164">
        <v>0</v>
      </c>
      <c r="H164" s="1">
        <v>41157</v>
      </c>
      <c r="I164">
        <v>6</v>
      </c>
      <c r="J164">
        <v>595</v>
      </c>
      <c r="K164">
        <v>97</v>
      </c>
      <c r="L164">
        <v>291</v>
      </c>
      <c r="M164">
        <v>127</v>
      </c>
      <c r="N164">
        <v>133</v>
      </c>
      <c r="O164">
        <v>121</v>
      </c>
      <c r="P164">
        <v>1</v>
      </c>
      <c r="Q164">
        <v>11</v>
      </c>
      <c r="R164">
        <v>5</v>
      </c>
      <c r="S164">
        <v>12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39</v>
      </c>
    </row>
    <row r="165" spans="1:28" hidden="1" x14ac:dyDescent="0.3">
      <c r="A165">
        <v>10862</v>
      </c>
      <c r="B165">
        <v>1960</v>
      </c>
      <c r="C165" t="s">
        <v>41</v>
      </c>
      <c r="D165" t="s">
        <v>33</v>
      </c>
      <c r="E165">
        <v>30522</v>
      </c>
      <c r="F165">
        <v>0</v>
      </c>
      <c r="G165">
        <v>1</v>
      </c>
      <c r="H165" s="1">
        <v>41138</v>
      </c>
      <c r="I165">
        <v>6</v>
      </c>
      <c r="J165">
        <v>179</v>
      </c>
      <c r="K165">
        <v>8</v>
      </c>
      <c r="L165">
        <v>83</v>
      </c>
      <c r="M165">
        <v>19</v>
      </c>
      <c r="N165">
        <v>11</v>
      </c>
      <c r="O165">
        <v>26</v>
      </c>
      <c r="P165">
        <v>5</v>
      </c>
      <c r="Q165">
        <v>1</v>
      </c>
      <c r="R165">
        <v>2</v>
      </c>
      <c r="S165">
        <v>9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t="s">
        <v>30</v>
      </c>
    </row>
    <row r="166" spans="1:28" hidden="1" x14ac:dyDescent="0.3">
      <c r="A166">
        <v>8275</v>
      </c>
      <c r="B166">
        <v>1965</v>
      </c>
      <c r="C166" t="s">
        <v>37</v>
      </c>
      <c r="D166" t="s">
        <v>29</v>
      </c>
      <c r="E166">
        <v>47025</v>
      </c>
      <c r="F166">
        <v>1</v>
      </c>
      <c r="G166">
        <v>1</v>
      </c>
      <c r="H166" s="1">
        <v>41679</v>
      </c>
      <c r="I166">
        <v>6</v>
      </c>
      <c r="J166">
        <v>16</v>
      </c>
      <c r="K166">
        <v>0</v>
      </c>
      <c r="L166">
        <v>3</v>
      </c>
      <c r="M166">
        <v>0</v>
      </c>
      <c r="N166">
        <v>0</v>
      </c>
      <c r="O166">
        <v>1</v>
      </c>
      <c r="P166">
        <v>1</v>
      </c>
      <c r="Q166">
        <v>1</v>
      </c>
      <c r="R166">
        <v>0</v>
      </c>
      <c r="S166">
        <v>2</v>
      </c>
      <c r="T166">
        <v>7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30</v>
      </c>
    </row>
    <row r="167" spans="1:28" hidden="1" x14ac:dyDescent="0.3">
      <c r="A167">
        <v>8799</v>
      </c>
      <c r="B167">
        <v>1984</v>
      </c>
      <c r="C167" t="s">
        <v>37</v>
      </c>
      <c r="D167" t="s">
        <v>33</v>
      </c>
      <c r="E167">
        <v>38175</v>
      </c>
      <c r="F167">
        <v>1</v>
      </c>
      <c r="G167">
        <v>0</v>
      </c>
      <c r="H167" s="1">
        <v>41540</v>
      </c>
      <c r="I167">
        <v>6</v>
      </c>
      <c r="J167">
        <v>70</v>
      </c>
      <c r="K167">
        <v>6</v>
      </c>
      <c r="L167">
        <v>69</v>
      </c>
      <c r="M167">
        <v>2</v>
      </c>
      <c r="N167">
        <v>3</v>
      </c>
      <c r="O167">
        <v>3</v>
      </c>
      <c r="P167">
        <v>3</v>
      </c>
      <c r="Q167">
        <v>3</v>
      </c>
      <c r="R167">
        <v>1</v>
      </c>
      <c r="S167">
        <v>4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30</v>
      </c>
    </row>
    <row r="168" spans="1:28" hidden="1" x14ac:dyDescent="0.3">
      <c r="A168">
        <v>67</v>
      </c>
      <c r="B168">
        <v>1972</v>
      </c>
      <c r="C168" t="s">
        <v>41</v>
      </c>
      <c r="D168" t="s">
        <v>31</v>
      </c>
      <c r="E168">
        <v>46423</v>
      </c>
      <c r="F168">
        <v>1</v>
      </c>
      <c r="G168">
        <v>1</v>
      </c>
      <c r="H168" s="1">
        <v>41535</v>
      </c>
      <c r="I168">
        <v>6</v>
      </c>
      <c r="J168">
        <v>68</v>
      </c>
      <c r="K168">
        <v>0</v>
      </c>
      <c r="L168">
        <v>16</v>
      </c>
      <c r="M168">
        <v>0</v>
      </c>
      <c r="N168">
        <v>0</v>
      </c>
      <c r="O168">
        <v>8</v>
      </c>
      <c r="P168">
        <v>3</v>
      </c>
      <c r="Q168">
        <v>2</v>
      </c>
      <c r="R168">
        <v>0</v>
      </c>
      <c r="S168">
        <v>4</v>
      </c>
      <c r="T168">
        <v>7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30</v>
      </c>
    </row>
    <row r="169" spans="1:28" hidden="1" x14ac:dyDescent="0.3">
      <c r="A169">
        <v>9923</v>
      </c>
      <c r="B169">
        <v>1972</v>
      </c>
      <c r="C169" t="s">
        <v>41</v>
      </c>
      <c r="D169" t="s">
        <v>31</v>
      </c>
      <c r="E169">
        <v>46423</v>
      </c>
      <c r="F169">
        <v>1</v>
      </c>
      <c r="G169">
        <v>1</v>
      </c>
      <c r="H169" s="1">
        <v>41535</v>
      </c>
      <c r="I169">
        <v>6</v>
      </c>
      <c r="J169">
        <v>68</v>
      </c>
      <c r="K169">
        <v>0</v>
      </c>
      <c r="L169">
        <v>16</v>
      </c>
      <c r="M169">
        <v>0</v>
      </c>
      <c r="N169">
        <v>0</v>
      </c>
      <c r="O169">
        <v>8</v>
      </c>
      <c r="P169">
        <v>3</v>
      </c>
      <c r="Q169">
        <v>2</v>
      </c>
      <c r="R169">
        <v>0</v>
      </c>
      <c r="S169">
        <v>4</v>
      </c>
      <c r="T169">
        <v>7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t="s">
        <v>30</v>
      </c>
    </row>
    <row r="170" spans="1:28" hidden="1" x14ac:dyDescent="0.3">
      <c r="A170">
        <v>2814</v>
      </c>
      <c r="B170">
        <v>1976</v>
      </c>
      <c r="C170" t="s">
        <v>41</v>
      </c>
      <c r="D170" t="s">
        <v>35</v>
      </c>
      <c r="E170">
        <v>30560</v>
      </c>
      <c r="F170">
        <v>1</v>
      </c>
      <c r="G170">
        <v>0</v>
      </c>
      <c r="H170" s="1">
        <v>41452</v>
      </c>
      <c r="I170">
        <v>6</v>
      </c>
      <c r="J170">
        <v>9</v>
      </c>
      <c r="K170">
        <v>1</v>
      </c>
      <c r="L170">
        <v>5</v>
      </c>
      <c r="M170">
        <v>4</v>
      </c>
      <c r="N170">
        <v>5</v>
      </c>
      <c r="O170">
        <v>7</v>
      </c>
      <c r="P170">
        <v>1</v>
      </c>
      <c r="Q170">
        <v>1</v>
      </c>
      <c r="R170">
        <v>0</v>
      </c>
      <c r="S170">
        <v>3</v>
      </c>
      <c r="T170">
        <v>7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43</v>
      </c>
    </row>
    <row r="171" spans="1:28" hidden="1" x14ac:dyDescent="0.3">
      <c r="A171">
        <v>2711</v>
      </c>
      <c r="B171">
        <v>1976</v>
      </c>
      <c r="C171" t="s">
        <v>41</v>
      </c>
      <c r="D171" t="s">
        <v>35</v>
      </c>
      <c r="E171">
        <v>30560</v>
      </c>
      <c r="F171">
        <v>1</v>
      </c>
      <c r="G171">
        <v>0</v>
      </c>
      <c r="H171" s="1">
        <v>41452</v>
      </c>
      <c r="I171">
        <v>6</v>
      </c>
      <c r="J171">
        <v>9</v>
      </c>
      <c r="K171">
        <v>1</v>
      </c>
      <c r="L171">
        <v>5</v>
      </c>
      <c r="M171">
        <v>4</v>
      </c>
      <c r="N171">
        <v>5</v>
      </c>
      <c r="O171">
        <v>7</v>
      </c>
      <c r="P171">
        <v>1</v>
      </c>
      <c r="Q171">
        <v>1</v>
      </c>
      <c r="R171">
        <v>0</v>
      </c>
      <c r="S171">
        <v>3</v>
      </c>
      <c r="T171">
        <v>7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32</v>
      </c>
    </row>
    <row r="172" spans="1:28" hidden="1" x14ac:dyDescent="0.3">
      <c r="A172">
        <v>10451</v>
      </c>
      <c r="B172">
        <v>1965</v>
      </c>
      <c r="C172" t="s">
        <v>28</v>
      </c>
      <c r="D172" t="s">
        <v>35</v>
      </c>
      <c r="E172">
        <v>29672</v>
      </c>
      <c r="F172">
        <v>1</v>
      </c>
      <c r="G172">
        <v>1</v>
      </c>
      <c r="H172" s="1">
        <v>41345</v>
      </c>
      <c r="I172">
        <v>6</v>
      </c>
      <c r="J172">
        <v>9</v>
      </c>
      <c r="K172">
        <v>1</v>
      </c>
      <c r="L172">
        <v>3</v>
      </c>
      <c r="M172">
        <v>0</v>
      </c>
      <c r="N172">
        <v>4</v>
      </c>
      <c r="O172">
        <v>8</v>
      </c>
      <c r="P172">
        <v>1</v>
      </c>
      <c r="Q172">
        <v>0</v>
      </c>
      <c r="R172">
        <v>0</v>
      </c>
      <c r="S172">
        <v>3</v>
      </c>
      <c r="T172">
        <v>6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43</v>
      </c>
    </row>
    <row r="173" spans="1:28" hidden="1" x14ac:dyDescent="0.3">
      <c r="A173">
        <v>4198</v>
      </c>
      <c r="B173">
        <v>1965</v>
      </c>
      <c r="C173" t="s">
        <v>28</v>
      </c>
      <c r="D173" t="s">
        <v>35</v>
      </c>
      <c r="E173">
        <v>29672</v>
      </c>
      <c r="F173">
        <v>1</v>
      </c>
      <c r="G173">
        <v>1</v>
      </c>
      <c r="H173" s="1">
        <v>41345</v>
      </c>
      <c r="I173">
        <v>6</v>
      </c>
      <c r="J173">
        <v>9</v>
      </c>
      <c r="K173">
        <v>1</v>
      </c>
      <c r="L173">
        <v>3</v>
      </c>
      <c r="M173">
        <v>0</v>
      </c>
      <c r="N173">
        <v>4</v>
      </c>
      <c r="O173">
        <v>8</v>
      </c>
      <c r="P173">
        <v>1</v>
      </c>
      <c r="Q173">
        <v>0</v>
      </c>
      <c r="R173">
        <v>0</v>
      </c>
      <c r="S173">
        <v>3</v>
      </c>
      <c r="T173">
        <v>6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30</v>
      </c>
    </row>
    <row r="174" spans="1:28" hidden="1" x14ac:dyDescent="0.3">
      <c r="A174">
        <v>2546</v>
      </c>
      <c r="B174">
        <v>1977</v>
      </c>
      <c r="C174" t="s">
        <v>38</v>
      </c>
      <c r="D174" t="s">
        <v>31</v>
      </c>
      <c r="E174">
        <v>31878</v>
      </c>
      <c r="F174">
        <v>0</v>
      </c>
      <c r="G174">
        <v>1</v>
      </c>
      <c r="H174" s="1">
        <v>41812</v>
      </c>
      <c r="I174">
        <v>7</v>
      </c>
      <c r="J174">
        <v>23</v>
      </c>
      <c r="K174">
        <v>4</v>
      </c>
      <c r="L174">
        <v>5</v>
      </c>
      <c r="M174">
        <v>10</v>
      </c>
      <c r="N174">
        <v>5</v>
      </c>
      <c r="O174">
        <v>23</v>
      </c>
      <c r="P174">
        <v>1</v>
      </c>
      <c r="Q174">
        <v>1</v>
      </c>
      <c r="R174">
        <v>0</v>
      </c>
      <c r="S174">
        <v>4</v>
      </c>
      <c r="T174">
        <v>3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30</v>
      </c>
    </row>
    <row r="175" spans="1:28" hidden="1" x14ac:dyDescent="0.3">
      <c r="A175">
        <v>3005</v>
      </c>
      <c r="B175">
        <v>1992</v>
      </c>
      <c r="C175" t="s">
        <v>28</v>
      </c>
      <c r="D175" t="s">
        <v>31</v>
      </c>
      <c r="E175">
        <v>83528</v>
      </c>
      <c r="F175">
        <v>0</v>
      </c>
      <c r="G175">
        <v>0</v>
      </c>
      <c r="H175" s="1">
        <v>41760</v>
      </c>
      <c r="I175">
        <v>7</v>
      </c>
      <c r="J175">
        <v>530</v>
      </c>
      <c r="K175">
        <v>117</v>
      </c>
      <c r="L175">
        <v>678</v>
      </c>
      <c r="M175">
        <v>134</v>
      </c>
      <c r="N175">
        <v>44</v>
      </c>
      <c r="O175">
        <v>147</v>
      </c>
      <c r="P175">
        <v>1</v>
      </c>
      <c r="Q175">
        <v>4</v>
      </c>
      <c r="R175">
        <v>10</v>
      </c>
      <c r="S175">
        <v>8</v>
      </c>
      <c r="T175">
        <v>1</v>
      </c>
      <c r="U175">
        <v>1</v>
      </c>
      <c r="V175">
        <v>0</v>
      </c>
      <c r="W175">
        <v>1</v>
      </c>
      <c r="X175">
        <v>0</v>
      </c>
      <c r="Y175">
        <v>0</v>
      </c>
      <c r="Z175">
        <v>1</v>
      </c>
      <c r="AA175">
        <v>0</v>
      </c>
      <c r="AB175" t="s">
        <v>30</v>
      </c>
    </row>
    <row r="176" spans="1:28" hidden="1" x14ac:dyDescent="0.3">
      <c r="A176">
        <v>8318</v>
      </c>
      <c r="B176">
        <v>1979</v>
      </c>
      <c r="C176" t="s">
        <v>28</v>
      </c>
      <c r="D176" t="s">
        <v>35</v>
      </c>
      <c r="E176">
        <v>90300</v>
      </c>
      <c r="F176">
        <v>0</v>
      </c>
      <c r="G176">
        <v>0</v>
      </c>
      <c r="H176" s="1">
        <v>41642</v>
      </c>
      <c r="I176">
        <v>7</v>
      </c>
      <c r="J176">
        <v>594</v>
      </c>
      <c r="K176">
        <v>134</v>
      </c>
      <c r="L176">
        <v>786</v>
      </c>
      <c r="M176">
        <v>33</v>
      </c>
      <c r="N176">
        <v>134</v>
      </c>
      <c r="O176">
        <v>57</v>
      </c>
      <c r="P176">
        <v>0</v>
      </c>
      <c r="Q176">
        <v>5</v>
      </c>
      <c r="R176">
        <v>6</v>
      </c>
      <c r="S176">
        <v>8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 t="s">
        <v>30</v>
      </c>
    </row>
    <row r="177" spans="1:28" hidden="1" x14ac:dyDescent="0.3">
      <c r="A177">
        <v>2930</v>
      </c>
      <c r="B177">
        <v>1978</v>
      </c>
      <c r="C177" t="s">
        <v>41</v>
      </c>
      <c r="D177" t="s">
        <v>31</v>
      </c>
      <c r="E177">
        <v>68092</v>
      </c>
      <c r="F177">
        <v>0</v>
      </c>
      <c r="G177">
        <v>0</v>
      </c>
      <c r="H177" s="1">
        <v>41624</v>
      </c>
      <c r="I177">
        <v>7</v>
      </c>
      <c r="J177">
        <v>852</v>
      </c>
      <c r="K177">
        <v>60</v>
      </c>
      <c r="L177">
        <v>207</v>
      </c>
      <c r="M177">
        <v>78</v>
      </c>
      <c r="N177">
        <v>36</v>
      </c>
      <c r="O177">
        <v>48</v>
      </c>
      <c r="P177">
        <v>2</v>
      </c>
      <c r="Q177">
        <v>2</v>
      </c>
      <c r="R177">
        <v>6</v>
      </c>
      <c r="S177">
        <v>10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43</v>
      </c>
    </row>
    <row r="178" spans="1:28" hidden="1" x14ac:dyDescent="0.3">
      <c r="A178">
        <v>7872</v>
      </c>
      <c r="B178">
        <v>1975</v>
      </c>
      <c r="C178" t="s">
        <v>37</v>
      </c>
      <c r="D178" t="s">
        <v>33</v>
      </c>
      <c r="E178">
        <v>86836</v>
      </c>
      <c r="F178">
        <v>0</v>
      </c>
      <c r="G178">
        <v>0</v>
      </c>
      <c r="H178" s="1">
        <v>41164</v>
      </c>
      <c r="I178">
        <v>7</v>
      </c>
      <c r="J178">
        <v>179</v>
      </c>
      <c r="K178">
        <v>21</v>
      </c>
      <c r="L178">
        <v>273</v>
      </c>
      <c r="M178">
        <v>0</v>
      </c>
      <c r="N178">
        <v>21</v>
      </c>
      <c r="O178">
        <v>63</v>
      </c>
      <c r="P178">
        <v>1</v>
      </c>
      <c r="Q178">
        <v>6</v>
      </c>
      <c r="R178">
        <v>10</v>
      </c>
      <c r="S178">
        <v>6</v>
      </c>
      <c r="T178">
        <v>5</v>
      </c>
      <c r="U178">
        <v>1</v>
      </c>
      <c r="V178">
        <v>0</v>
      </c>
      <c r="W178">
        <v>1</v>
      </c>
      <c r="X178">
        <v>0</v>
      </c>
      <c r="Y178">
        <v>1</v>
      </c>
      <c r="Z178">
        <v>1</v>
      </c>
      <c r="AA178">
        <v>0</v>
      </c>
      <c r="AB178" t="s">
        <v>30</v>
      </c>
    </row>
    <row r="179" spans="1:28" hidden="1" x14ac:dyDescent="0.3">
      <c r="A179">
        <v>8216</v>
      </c>
      <c r="B179">
        <v>1972</v>
      </c>
      <c r="C179" t="s">
        <v>41</v>
      </c>
      <c r="D179" t="s">
        <v>33</v>
      </c>
      <c r="E179">
        <v>53761</v>
      </c>
      <c r="F179">
        <v>1</v>
      </c>
      <c r="G179">
        <v>1</v>
      </c>
      <c r="H179" s="1">
        <v>41558</v>
      </c>
      <c r="I179">
        <v>7</v>
      </c>
      <c r="J179">
        <v>158</v>
      </c>
      <c r="K179">
        <v>0</v>
      </c>
      <c r="L179">
        <v>76</v>
      </c>
      <c r="M179">
        <v>13</v>
      </c>
      <c r="N179">
        <v>7</v>
      </c>
      <c r="O179">
        <v>71</v>
      </c>
      <c r="P179">
        <v>6</v>
      </c>
      <c r="Q179">
        <v>4</v>
      </c>
      <c r="R179">
        <v>4</v>
      </c>
      <c r="S179">
        <v>3</v>
      </c>
      <c r="T179">
        <v>5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36</v>
      </c>
    </row>
    <row r="180" spans="1:28" hidden="1" x14ac:dyDescent="0.3">
      <c r="A180">
        <v>1212</v>
      </c>
      <c r="B180">
        <v>1973</v>
      </c>
      <c r="C180" t="s">
        <v>28</v>
      </c>
      <c r="D180" t="s">
        <v>33</v>
      </c>
      <c r="E180">
        <v>52845</v>
      </c>
      <c r="F180">
        <v>1</v>
      </c>
      <c r="G180">
        <v>0</v>
      </c>
      <c r="H180" s="1">
        <v>41499</v>
      </c>
      <c r="I180">
        <v>7</v>
      </c>
      <c r="J180">
        <v>384</v>
      </c>
      <c r="K180">
        <v>25</v>
      </c>
      <c r="L180">
        <v>292</v>
      </c>
      <c r="M180">
        <v>130</v>
      </c>
      <c r="N180">
        <v>41</v>
      </c>
      <c r="O180">
        <v>64</v>
      </c>
      <c r="P180">
        <v>3</v>
      </c>
      <c r="Q180">
        <v>8</v>
      </c>
      <c r="R180">
        <v>8</v>
      </c>
      <c r="S180">
        <v>6</v>
      </c>
      <c r="T180">
        <v>6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 t="s">
        <v>30</v>
      </c>
    </row>
    <row r="181" spans="1:28" hidden="1" x14ac:dyDescent="0.3">
      <c r="A181">
        <v>2541</v>
      </c>
      <c r="B181">
        <v>1976</v>
      </c>
      <c r="C181" t="s">
        <v>28</v>
      </c>
      <c r="D181" t="s">
        <v>33</v>
      </c>
      <c r="E181">
        <v>24027</v>
      </c>
      <c r="F181">
        <v>1</v>
      </c>
      <c r="G181">
        <v>0</v>
      </c>
      <c r="H181" s="1">
        <v>41434</v>
      </c>
      <c r="I181">
        <v>7</v>
      </c>
      <c r="J181">
        <v>14</v>
      </c>
      <c r="K181">
        <v>7</v>
      </c>
      <c r="L181">
        <v>11</v>
      </c>
      <c r="M181">
        <v>11</v>
      </c>
      <c r="N181">
        <v>0</v>
      </c>
      <c r="O181">
        <v>5</v>
      </c>
      <c r="P181">
        <v>2</v>
      </c>
      <c r="Q181">
        <v>2</v>
      </c>
      <c r="R181">
        <v>0</v>
      </c>
      <c r="S181">
        <v>3</v>
      </c>
      <c r="T181">
        <v>8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30</v>
      </c>
    </row>
    <row r="182" spans="1:28" hidden="1" x14ac:dyDescent="0.3">
      <c r="A182">
        <v>10659</v>
      </c>
      <c r="B182">
        <v>1979</v>
      </c>
      <c r="C182" t="s">
        <v>38</v>
      </c>
      <c r="D182" t="s">
        <v>35</v>
      </c>
      <c r="E182">
        <v>7500</v>
      </c>
      <c r="F182">
        <v>1</v>
      </c>
      <c r="G182">
        <v>0</v>
      </c>
      <c r="H182" s="1">
        <v>41401</v>
      </c>
      <c r="I182">
        <v>7</v>
      </c>
      <c r="J182">
        <v>2</v>
      </c>
      <c r="K182">
        <v>8</v>
      </c>
      <c r="L182">
        <v>11</v>
      </c>
      <c r="M182">
        <v>3</v>
      </c>
      <c r="N182">
        <v>8</v>
      </c>
      <c r="O182">
        <v>21</v>
      </c>
      <c r="P182">
        <v>4</v>
      </c>
      <c r="Q182">
        <v>3</v>
      </c>
      <c r="R182">
        <v>2</v>
      </c>
      <c r="S182">
        <v>2</v>
      </c>
      <c r="T182">
        <v>7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t="s">
        <v>40</v>
      </c>
    </row>
    <row r="183" spans="1:28" hidden="1" x14ac:dyDescent="0.3">
      <c r="A183">
        <v>10905</v>
      </c>
      <c r="B183">
        <v>1955</v>
      </c>
      <c r="C183" t="s">
        <v>28</v>
      </c>
      <c r="D183" t="s">
        <v>35</v>
      </c>
      <c r="E183">
        <v>42586</v>
      </c>
      <c r="F183">
        <v>1</v>
      </c>
      <c r="G183">
        <v>1</v>
      </c>
      <c r="H183" s="1">
        <v>41211</v>
      </c>
      <c r="I183">
        <v>7</v>
      </c>
      <c r="J183">
        <v>194</v>
      </c>
      <c r="K183">
        <v>2</v>
      </c>
      <c r="L183">
        <v>56</v>
      </c>
      <c r="M183">
        <v>0</v>
      </c>
      <c r="N183">
        <v>0</v>
      </c>
      <c r="O183">
        <v>0</v>
      </c>
      <c r="P183">
        <v>5</v>
      </c>
      <c r="Q183">
        <v>4</v>
      </c>
      <c r="R183">
        <v>1</v>
      </c>
      <c r="S183">
        <v>6</v>
      </c>
      <c r="T183">
        <v>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 t="s">
        <v>30</v>
      </c>
    </row>
    <row r="184" spans="1:28" hidden="1" x14ac:dyDescent="0.3">
      <c r="A184">
        <v>8910</v>
      </c>
      <c r="B184">
        <v>1955</v>
      </c>
      <c r="C184" t="s">
        <v>28</v>
      </c>
      <c r="D184" t="s">
        <v>35</v>
      </c>
      <c r="E184">
        <v>42586</v>
      </c>
      <c r="F184">
        <v>1</v>
      </c>
      <c r="G184">
        <v>1</v>
      </c>
      <c r="H184" s="1">
        <v>41211</v>
      </c>
      <c r="I184">
        <v>7</v>
      </c>
      <c r="J184">
        <v>194</v>
      </c>
      <c r="K184">
        <v>2</v>
      </c>
      <c r="L184">
        <v>56</v>
      </c>
      <c r="M184">
        <v>0</v>
      </c>
      <c r="N184">
        <v>0</v>
      </c>
      <c r="O184">
        <v>0</v>
      </c>
      <c r="P184">
        <v>5</v>
      </c>
      <c r="Q184">
        <v>4</v>
      </c>
      <c r="R184">
        <v>1</v>
      </c>
      <c r="S184">
        <v>6</v>
      </c>
      <c r="T184">
        <v>8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 t="s">
        <v>30</v>
      </c>
    </row>
    <row r="185" spans="1:28" hidden="1" x14ac:dyDescent="0.3">
      <c r="A185">
        <v>7349</v>
      </c>
      <c r="B185">
        <v>1973</v>
      </c>
      <c r="C185" t="s">
        <v>44</v>
      </c>
      <c r="D185" t="s">
        <v>35</v>
      </c>
      <c r="E185">
        <v>9722</v>
      </c>
      <c r="F185">
        <v>1</v>
      </c>
      <c r="G185">
        <v>0</v>
      </c>
      <c r="H185" s="1">
        <v>41184</v>
      </c>
      <c r="I185">
        <v>7</v>
      </c>
      <c r="J185">
        <v>6</v>
      </c>
      <c r="K185">
        <v>17</v>
      </c>
      <c r="L185">
        <v>16</v>
      </c>
      <c r="M185">
        <v>6</v>
      </c>
      <c r="N185">
        <v>16</v>
      </c>
      <c r="O185">
        <v>42</v>
      </c>
      <c r="P185">
        <v>4</v>
      </c>
      <c r="Q185">
        <v>3</v>
      </c>
      <c r="R185">
        <v>1</v>
      </c>
      <c r="S185">
        <v>3</v>
      </c>
      <c r="T185">
        <v>8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 t="s">
        <v>30</v>
      </c>
    </row>
    <row r="186" spans="1:28" hidden="1" x14ac:dyDescent="0.3">
      <c r="A186">
        <v>7408</v>
      </c>
      <c r="B186">
        <v>1952</v>
      </c>
      <c r="C186" t="s">
        <v>37</v>
      </c>
      <c r="D186" t="s">
        <v>33</v>
      </c>
      <c r="E186">
        <v>54549</v>
      </c>
      <c r="F186">
        <v>0</v>
      </c>
      <c r="G186">
        <v>1</v>
      </c>
      <c r="H186" s="1">
        <v>41701</v>
      </c>
      <c r="I186">
        <v>8</v>
      </c>
      <c r="J186">
        <v>216</v>
      </c>
      <c r="K186">
        <v>2</v>
      </c>
      <c r="L186">
        <v>6</v>
      </c>
      <c r="M186">
        <v>0</v>
      </c>
      <c r="N186">
        <v>0</v>
      </c>
      <c r="O186">
        <v>9</v>
      </c>
      <c r="P186">
        <v>2</v>
      </c>
      <c r="Q186">
        <v>5</v>
      </c>
      <c r="R186">
        <v>1</v>
      </c>
      <c r="S186">
        <v>4</v>
      </c>
      <c r="T186">
        <v>7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43</v>
      </c>
    </row>
    <row r="187" spans="1:28" hidden="1" x14ac:dyDescent="0.3">
      <c r="A187">
        <v>8235</v>
      </c>
      <c r="B187">
        <v>1956</v>
      </c>
      <c r="C187" t="s">
        <v>41</v>
      </c>
      <c r="D187" t="s">
        <v>35</v>
      </c>
      <c r="E187">
        <v>69245</v>
      </c>
      <c r="F187">
        <v>0</v>
      </c>
      <c r="G187">
        <v>1</v>
      </c>
      <c r="H187" s="1">
        <v>41663</v>
      </c>
      <c r="I187">
        <v>8</v>
      </c>
      <c r="J187">
        <v>428</v>
      </c>
      <c r="K187">
        <v>30</v>
      </c>
      <c r="L187">
        <v>214</v>
      </c>
      <c r="M187">
        <v>80</v>
      </c>
      <c r="N187">
        <v>30</v>
      </c>
      <c r="O187">
        <v>61</v>
      </c>
      <c r="P187">
        <v>2</v>
      </c>
      <c r="Q187">
        <v>6</v>
      </c>
      <c r="R187">
        <v>5</v>
      </c>
      <c r="S187">
        <v>10</v>
      </c>
      <c r="T187">
        <v>3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43</v>
      </c>
    </row>
    <row r="188" spans="1:28" hidden="1" x14ac:dyDescent="0.3">
      <c r="A188">
        <v>10949</v>
      </c>
      <c r="B188">
        <v>1963</v>
      </c>
      <c r="C188" t="s">
        <v>37</v>
      </c>
      <c r="D188" t="s">
        <v>29</v>
      </c>
      <c r="E188">
        <v>72968</v>
      </c>
      <c r="F188">
        <v>0</v>
      </c>
      <c r="G188">
        <v>0</v>
      </c>
      <c r="H188" s="1">
        <v>41624</v>
      </c>
      <c r="I188">
        <v>8</v>
      </c>
      <c r="J188">
        <v>1092</v>
      </c>
      <c r="K188">
        <v>37</v>
      </c>
      <c r="L188">
        <v>592</v>
      </c>
      <c r="M188">
        <v>145</v>
      </c>
      <c r="N188">
        <v>37</v>
      </c>
      <c r="O188">
        <v>55</v>
      </c>
      <c r="P188">
        <v>1</v>
      </c>
      <c r="Q188">
        <v>5</v>
      </c>
      <c r="R188">
        <v>5</v>
      </c>
      <c r="S188">
        <v>8</v>
      </c>
      <c r="T188">
        <v>3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 t="s">
        <v>30</v>
      </c>
    </row>
    <row r="189" spans="1:28" hidden="1" x14ac:dyDescent="0.3">
      <c r="A189">
        <v>9529</v>
      </c>
      <c r="B189">
        <v>1990</v>
      </c>
      <c r="C189" t="s">
        <v>28</v>
      </c>
      <c r="D189" t="s">
        <v>33</v>
      </c>
      <c r="E189">
        <v>73687</v>
      </c>
      <c r="F189">
        <v>0</v>
      </c>
      <c r="G189">
        <v>0</v>
      </c>
      <c r="H189" s="1">
        <v>41606</v>
      </c>
      <c r="I189">
        <v>8</v>
      </c>
      <c r="J189">
        <v>559</v>
      </c>
      <c r="K189">
        <v>153</v>
      </c>
      <c r="L189">
        <v>503</v>
      </c>
      <c r="M189">
        <v>218</v>
      </c>
      <c r="N189">
        <v>13</v>
      </c>
      <c r="O189">
        <v>181</v>
      </c>
      <c r="P189">
        <v>1</v>
      </c>
      <c r="Q189">
        <v>3</v>
      </c>
      <c r="R189">
        <v>9</v>
      </c>
      <c r="S189">
        <v>9</v>
      </c>
      <c r="T189">
        <v>2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 t="s">
        <v>43</v>
      </c>
    </row>
    <row r="190" spans="1:28" hidden="1" x14ac:dyDescent="0.3">
      <c r="A190">
        <v>9930</v>
      </c>
      <c r="B190">
        <v>1944</v>
      </c>
      <c r="C190" t="s">
        <v>37</v>
      </c>
      <c r="D190" t="s">
        <v>31</v>
      </c>
      <c r="E190">
        <v>82716</v>
      </c>
      <c r="F190">
        <v>0</v>
      </c>
      <c r="G190">
        <v>0</v>
      </c>
      <c r="H190" s="1">
        <v>41583</v>
      </c>
      <c r="I190">
        <v>8</v>
      </c>
      <c r="J190">
        <v>606</v>
      </c>
      <c r="K190">
        <v>148</v>
      </c>
      <c r="L190">
        <v>228</v>
      </c>
      <c r="M190">
        <v>15</v>
      </c>
      <c r="N190">
        <v>148</v>
      </c>
      <c r="O190">
        <v>22</v>
      </c>
      <c r="P190">
        <v>1</v>
      </c>
      <c r="Q190">
        <v>6</v>
      </c>
      <c r="R190">
        <v>8</v>
      </c>
      <c r="S190">
        <v>13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t="s">
        <v>32</v>
      </c>
    </row>
    <row r="191" spans="1:28" hidden="1" x14ac:dyDescent="0.3">
      <c r="A191">
        <v>5519</v>
      </c>
      <c r="B191">
        <v>1956</v>
      </c>
      <c r="C191" t="s">
        <v>28</v>
      </c>
      <c r="D191" t="s">
        <v>35</v>
      </c>
      <c r="E191">
        <v>64090</v>
      </c>
      <c r="F191">
        <v>0</v>
      </c>
      <c r="G191">
        <v>1</v>
      </c>
      <c r="H191" s="1">
        <v>41493</v>
      </c>
      <c r="I191">
        <v>8</v>
      </c>
      <c r="J191">
        <v>316</v>
      </c>
      <c r="K191">
        <v>58</v>
      </c>
      <c r="L191">
        <v>161</v>
      </c>
      <c r="M191">
        <v>76</v>
      </c>
      <c r="N191">
        <v>51</v>
      </c>
      <c r="O191">
        <v>135</v>
      </c>
      <c r="P191">
        <v>1</v>
      </c>
      <c r="Q191">
        <v>6</v>
      </c>
      <c r="R191">
        <v>9</v>
      </c>
      <c r="S191">
        <v>4</v>
      </c>
      <c r="T191">
        <v>5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 t="s">
        <v>43</v>
      </c>
    </row>
    <row r="192" spans="1:28" hidden="1" x14ac:dyDescent="0.3">
      <c r="A192">
        <v>232</v>
      </c>
      <c r="B192">
        <v>1965</v>
      </c>
      <c r="C192" t="s">
        <v>28</v>
      </c>
      <c r="D192" t="s">
        <v>31</v>
      </c>
      <c r="E192">
        <v>61559</v>
      </c>
      <c r="F192">
        <v>0</v>
      </c>
      <c r="G192">
        <v>1</v>
      </c>
      <c r="H192" s="1">
        <v>41472</v>
      </c>
      <c r="I192">
        <v>8</v>
      </c>
      <c r="J192">
        <v>279</v>
      </c>
      <c r="K192">
        <v>83</v>
      </c>
      <c r="L192">
        <v>88</v>
      </c>
      <c r="M192">
        <v>32</v>
      </c>
      <c r="N192">
        <v>14</v>
      </c>
      <c r="O192">
        <v>34</v>
      </c>
      <c r="P192">
        <v>1</v>
      </c>
      <c r="Q192">
        <v>4</v>
      </c>
      <c r="R192">
        <v>2</v>
      </c>
      <c r="S192">
        <v>10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30</v>
      </c>
    </row>
    <row r="193" spans="1:28" hidden="1" x14ac:dyDescent="0.3">
      <c r="A193">
        <v>3009</v>
      </c>
      <c r="B193">
        <v>1962</v>
      </c>
      <c r="C193" t="s">
        <v>37</v>
      </c>
      <c r="D193" t="s">
        <v>42</v>
      </c>
      <c r="E193">
        <v>71670</v>
      </c>
      <c r="F193">
        <v>0</v>
      </c>
      <c r="G193">
        <v>0</v>
      </c>
      <c r="H193" s="1">
        <v>41464</v>
      </c>
      <c r="I193">
        <v>8</v>
      </c>
      <c r="J193">
        <v>1462</v>
      </c>
      <c r="K193">
        <v>16</v>
      </c>
      <c r="L193">
        <v>128</v>
      </c>
      <c r="M193">
        <v>0</v>
      </c>
      <c r="N193">
        <v>0</v>
      </c>
      <c r="O193">
        <v>160</v>
      </c>
      <c r="P193">
        <v>1</v>
      </c>
      <c r="Q193">
        <v>5</v>
      </c>
      <c r="R193">
        <v>3</v>
      </c>
      <c r="S193">
        <v>6</v>
      </c>
      <c r="T193">
        <v>6</v>
      </c>
      <c r="U193">
        <v>0</v>
      </c>
      <c r="V193">
        <v>1</v>
      </c>
      <c r="W193">
        <v>0</v>
      </c>
      <c r="X193">
        <v>1</v>
      </c>
      <c r="Y193">
        <v>1</v>
      </c>
      <c r="Z193">
        <v>1</v>
      </c>
      <c r="AA193">
        <v>0</v>
      </c>
      <c r="AB193" t="s">
        <v>30</v>
      </c>
    </row>
    <row r="194" spans="1:28" hidden="1" x14ac:dyDescent="0.3">
      <c r="A194">
        <v>6518</v>
      </c>
      <c r="B194">
        <v>1951</v>
      </c>
      <c r="C194" t="s">
        <v>37</v>
      </c>
      <c r="D194" t="s">
        <v>42</v>
      </c>
      <c r="E194">
        <v>67680</v>
      </c>
      <c r="F194">
        <v>0</v>
      </c>
      <c r="G194">
        <v>1</v>
      </c>
      <c r="H194" s="1">
        <v>41436</v>
      </c>
      <c r="I194">
        <v>8</v>
      </c>
      <c r="J194">
        <v>546</v>
      </c>
      <c r="K194">
        <v>0</v>
      </c>
      <c r="L194">
        <v>48</v>
      </c>
      <c r="M194">
        <v>0</v>
      </c>
      <c r="N194">
        <v>6</v>
      </c>
      <c r="O194">
        <v>6</v>
      </c>
      <c r="P194">
        <v>1</v>
      </c>
      <c r="Q194">
        <v>7</v>
      </c>
      <c r="R194">
        <v>3</v>
      </c>
      <c r="S194">
        <v>8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36</v>
      </c>
    </row>
    <row r="195" spans="1:28" hidden="1" x14ac:dyDescent="0.3">
      <c r="A195">
        <v>10669</v>
      </c>
      <c r="B195">
        <v>1981</v>
      </c>
      <c r="C195" t="s">
        <v>28</v>
      </c>
      <c r="D195" t="s">
        <v>33</v>
      </c>
      <c r="E195">
        <v>54386</v>
      </c>
      <c r="F195">
        <v>0</v>
      </c>
      <c r="G195">
        <v>1</v>
      </c>
      <c r="H195" s="1">
        <v>41411</v>
      </c>
      <c r="I195">
        <v>8</v>
      </c>
      <c r="J195">
        <v>277</v>
      </c>
      <c r="K195">
        <v>21</v>
      </c>
      <c r="L195">
        <v>64</v>
      </c>
      <c r="M195">
        <v>62</v>
      </c>
      <c r="N195">
        <v>21</v>
      </c>
      <c r="O195">
        <v>25</v>
      </c>
      <c r="P195">
        <v>2</v>
      </c>
      <c r="Q195">
        <v>3</v>
      </c>
      <c r="R195">
        <v>2</v>
      </c>
      <c r="S195">
        <v>10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30</v>
      </c>
    </row>
    <row r="196" spans="1:28" hidden="1" x14ac:dyDescent="0.3">
      <c r="A196">
        <v>5682</v>
      </c>
      <c r="B196">
        <v>1953</v>
      </c>
      <c r="C196" t="s">
        <v>37</v>
      </c>
      <c r="D196" t="s">
        <v>31</v>
      </c>
      <c r="E196">
        <v>64108</v>
      </c>
      <c r="F196">
        <v>0</v>
      </c>
      <c r="G196">
        <v>1</v>
      </c>
      <c r="H196" s="1">
        <v>41356</v>
      </c>
      <c r="I196">
        <v>8</v>
      </c>
      <c r="J196">
        <v>948</v>
      </c>
      <c r="K196">
        <v>10</v>
      </c>
      <c r="L196">
        <v>86</v>
      </c>
      <c r="M196">
        <v>13</v>
      </c>
      <c r="N196">
        <v>21</v>
      </c>
      <c r="O196">
        <v>21</v>
      </c>
      <c r="P196">
        <v>4</v>
      </c>
      <c r="Q196">
        <v>6</v>
      </c>
      <c r="R196">
        <v>9</v>
      </c>
      <c r="S196">
        <v>11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36</v>
      </c>
    </row>
    <row r="197" spans="1:28" hidden="1" x14ac:dyDescent="0.3">
      <c r="A197">
        <v>1570</v>
      </c>
      <c r="B197">
        <v>1951</v>
      </c>
      <c r="C197" t="s">
        <v>37</v>
      </c>
      <c r="D197" t="s">
        <v>35</v>
      </c>
      <c r="E197">
        <v>69702</v>
      </c>
      <c r="F197">
        <v>0</v>
      </c>
      <c r="G197">
        <v>1</v>
      </c>
      <c r="H197" s="1">
        <v>41324</v>
      </c>
      <c r="I197">
        <v>8</v>
      </c>
      <c r="J197">
        <v>664</v>
      </c>
      <c r="K197">
        <v>9</v>
      </c>
      <c r="L197">
        <v>240</v>
      </c>
      <c r="M197">
        <v>50</v>
      </c>
      <c r="N197">
        <v>19</v>
      </c>
      <c r="O197">
        <v>57</v>
      </c>
      <c r="P197">
        <v>2</v>
      </c>
      <c r="Q197">
        <v>7</v>
      </c>
      <c r="R197">
        <v>7</v>
      </c>
      <c r="S197">
        <v>10</v>
      </c>
      <c r="T197">
        <v>4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30</v>
      </c>
    </row>
    <row r="198" spans="1:28" hidden="1" x14ac:dyDescent="0.3">
      <c r="A198">
        <v>1497</v>
      </c>
      <c r="B198">
        <v>1952</v>
      </c>
      <c r="C198" t="s">
        <v>28</v>
      </c>
      <c r="D198" t="s">
        <v>31</v>
      </c>
      <c r="E198">
        <v>47958</v>
      </c>
      <c r="F198">
        <v>0</v>
      </c>
      <c r="G198">
        <v>1</v>
      </c>
      <c r="H198" s="1">
        <v>41293</v>
      </c>
      <c r="I198">
        <v>8</v>
      </c>
      <c r="J198">
        <v>268</v>
      </c>
      <c r="K198">
        <v>11</v>
      </c>
      <c r="L198">
        <v>88</v>
      </c>
      <c r="M198">
        <v>15</v>
      </c>
      <c r="N198">
        <v>3</v>
      </c>
      <c r="O198">
        <v>22</v>
      </c>
      <c r="P198">
        <v>2</v>
      </c>
      <c r="Q198">
        <v>6</v>
      </c>
      <c r="R198">
        <v>3</v>
      </c>
      <c r="S198">
        <v>5</v>
      </c>
      <c r="T198">
        <v>5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43</v>
      </c>
    </row>
    <row r="199" spans="1:28" hidden="1" x14ac:dyDescent="0.3">
      <c r="A199">
        <v>9723</v>
      </c>
      <c r="B199">
        <v>1960</v>
      </c>
      <c r="C199" t="s">
        <v>28</v>
      </c>
      <c r="D199" t="s">
        <v>33</v>
      </c>
      <c r="E199">
        <v>67716</v>
      </c>
      <c r="F199">
        <v>0</v>
      </c>
      <c r="G199">
        <v>1</v>
      </c>
      <c r="H199" s="1">
        <v>41284</v>
      </c>
      <c r="I199">
        <v>8</v>
      </c>
      <c r="J199">
        <v>530</v>
      </c>
      <c r="K199">
        <v>142</v>
      </c>
      <c r="L199">
        <v>217</v>
      </c>
      <c r="M199">
        <v>62</v>
      </c>
      <c r="N199">
        <v>9</v>
      </c>
      <c r="O199">
        <v>56</v>
      </c>
      <c r="P199">
        <v>4</v>
      </c>
      <c r="Q199">
        <v>7</v>
      </c>
      <c r="R199">
        <v>4</v>
      </c>
      <c r="S199">
        <v>13</v>
      </c>
      <c r="T199">
        <v>5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 t="s">
        <v>32</v>
      </c>
    </row>
    <row r="200" spans="1:28" hidden="1" x14ac:dyDescent="0.3">
      <c r="A200">
        <v>7373</v>
      </c>
      <c r="B200">
        <v>1952</v>
      </c>
      <c r="C200" t="s">
        <v>37</v>
      </c>
      <c r="D200" t="s">
        <v>29</v>
      </c>
      <c r="E200">
        <v>46610</v>
      </c>
      <c r="F200">
        <v>0</v>
      </c>
      <c r="G200">
        <v>2</v>
      </c>
      <c r="H200" s="1">
        <v>41211</v>
      </c>
      <c r="I200">
        <v>8</v>
      </c>
      <c r="J200">
        <v>96</v>
      </c>
      <c r="K200">
        <v>12</v>
      </c>
      <c r="L200">
        <v>96</v>
      </c>
      <c r="M200">
        <v>33</v>
      </c>
      <c r="N200">
        <v>22</v>
      </c>
      <c r="O200">
        <v>43</v>
      </c>
      <c r="P200">
        <v>6</v>
      </c>
      <c r="Q200">
        <v>4</v>
      </c>
      <c r="R200">
        <v>1</v>
      </c>
      <c r="S200">
        <v>6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 t="s">
        <v>36</v>
      </c>
    </row>
    <row r="201" spans="1:28" hidden="1" x14ac:dyDescent="0.3">
      <c r="A201">
        <v>5331</v>
      </c>
      <c r="B201">
        <v>1977</v>
      </c>
      <c r="C201" t="s">
        <v>28</v>
      </c>
      <c r="D201" t="s">
        <v>33</v>
      </c>
      <c r="E201">
        <v>74985</v>
      </c>
      <c r="F201">
        <v>0</v>
      </c>
      <c r="G201">
        <v>0</v>
      </c>
      <c r="H201" s="1">
        <v>41163</v>
      </c>
      <c r="I201">
        <v>8</v>
      </c>
      <c r="J201">
        <v>587</v>
      </c>
      <c r="K201">
        <v>51</v>
      </c>
      <c r="L201">
        <v>898</v>
      </c>
      <c r="M201">
        <v>247</v>
      </c>
      <c r="N201">
        <v>0</v>
      </c>
      <c r="O201">
        <v>86</v>
      </c>
      <c r="P201">
        <v>1</v>
      </c>
      <c r="Q201">
        <v>3</v>
      </c>
      <c r="R201">
        <v>6</v>
      </c>
      <c r="S201">
        <v>7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39</v>
      </c>
    </row>
    <row r="202" spans="1:28" hidden="1" x14ac:dyDescent="0.3">
      <c r="A202">
        <v>4290</v>
      </c>
      <c r="B202">
        <v>1972</v>
      </c>
      <c r="C202" t="s">
        <v>28</v>
      </c>
      <c r="D202" t="s">
        <v>33</v>
      </c>
      <c r="E202">
        <v>30467</v>
      </c>
      <c r="F202">
        <v>1</v>
      </c>
      <c r="G202">
        <v>0</v>
      </c>
      <c r="H202" s="1">
        <v>41717</v>
      </c>
      <c r="I202">
        <v>8</v>
      </c>
      <c r="J202">
        <v>1</v>
      </c>
      <c r="K202">
        <v>3</v>
      </c>
      <c r="L202">
        <v>8</v>
      </c>
      <c r="M202">
        <v>2</v>
      </c>
      <c r="N202">
        <v>5</v>
      </c>
      <c r="O202">
        <v>5</v>
      </c>
      <c r="P202">
        <v>1</v>
      </c>
      <c r="Q202">
        <v>1</v>
      </c>
      <c r="R202">
        <v>0</v>
      </c>
      <c r="S202">
        <v>2</v>
      </c>
      <c r="T202">
        <v>7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32</v>
      </c>
    </row>
    <row r="203" spans="1:28" hidden="1" x14ac:dyDescent="0.3">
      <c r="A203">
        <v>9986</v>
      </c>
      <c r="B203">
        <v>1982</v>
      </c>
      <c r="C203" t="s">
        <v>28</v>
      </c>
      <c r="D203" t="s">
        <v>35</v>
      </c>
      <c r="E203">
        <v>19444</v>
      </c>
      <c r="F203">
        <v>1</v>
      </c>
      <c r="G203">
        <v>0</v>
      </c>
      <c r="H203" s="1">
        <v>41692</v>
      </c>
      <c r="I203">
        <v>8</v>
      </c>
      <c r="J203">
        <v>16</v>
      </c>
      <c r="K203">
        <v>0</v>
      </c>
      <c r="L203">
        <v>23</v>
      </c>
      <c r="M203">
        <v>3</v>
      </c>
      <c r="N203">
        <v>2</v>
      </c>
      <c r="O203">
        <v>10</v>
      </c>
      <c r="P203">
        <v>3</v>
      </c>
      <c r="Q203">
        <v>4</v>
      </c>
      <c r="R203">
        <v>1</v>
      </c>
      <c r="S203">
        <v>2</v>
      </c>
      <c r="T203">
        <v>7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 t="s">
        <v>43</v>
      </c>
    </row>
    <row r="204" spans="1:28" hidden="1" x14ac:dyDescent="0.3">
      <c r="A204">
        <v>7284</v>
      </c>
      <c r="B204">
        <v>1953</v>
      </c>
      <c r="C204" t="s">
        <v>28</v>
      </c>
      <c r="D204" t="s">
        <v>33</v>
      </c>
      <c r="E204">
        <v>48686</v>
      </c>
      <c r="F204">
        <v>1</v>
      </c>
      <c r="G204">
        <v>2</v>
      </c>
      <c r="H204" s="1">
        <v>41612</v>
      </c>
      <c r="I204">
        <v>8</v>
      </c>
      <c r="J204">
        <v>10</v>
      </c>
      <c r="K204">
        <v>0</v>
      </c>
      <c r="L204">
        <v>7</v>
      </c>
      <c r="M204">
        <v>2</v>
      </c>
      <c r="N204">
        <v>0</v>
      </c>
      <c r="O204">
        <v>1</v>
      </c>
      <c r="P204">
        <v>1</v>
      </c>
      <c r="Q204">
        <v>1</v>
      </c>
      <c r="R204">
        <v>0</v>
      </c>
      <c r="S204">
        <v>2</v>
      </c>
      <c r="T204">
        <v>8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30</v>
      </c>
    </row>
    <row r="205" spans="1:28" hidden="1" x14ac:dyDescent="0.3">
      <c r="A205">
        <v>10270</v>
      </c>
      <c r="B205">
        <v>1981</v>
      </c>
      <c r="C205" t="s">
        <v>38</v>
      </c>
      <c r="D205" t="s">
        <v>33</v>
      </c>
      <c r="E205">
        <v>35523</v>
      </c>
      <c r="F205">
        <v>1</v>
      </c>
      <c r="G205">
        <v>0</v>
      </c>
      <c r="H205" s="1">
        <v>41550</v>
      </c>
      <c r="I205">
        <v>8</v>
      </c>
      <c r="J205">
        <v>11</v>
      </c>
      <c r="K205">
        <v>5</v>
      </c>
      <c r="L205">
        <v>22</v>
      </c>
      <c r="M205">
        <v>12</v>
      </c>
      <c r="N205">
        <v>5</v>
      </c>
      <c r="O205">
        <v>11</v>
      </c>
      <c r="P205">
        <v>2</v>
      </c>
      <c r="Q205">
        <v>3</v>
      </c>
      <c r="R205">
        <v>0</v>
      </c>
      <c r="S205">
        <v>3</v>
      </c>
      <c r="T205">
        <v>7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39</v>
      </c>
    </row>
    <row r="206" spans="1:28" hidden="1" x14ac:dyDescent="0.3">
      <c r="A206">
        <v>760</v>
      </c>
      <c r="B206">
        <v>1975</v>
      </c>
      <c r="C206" t="s">
        <v>37</v>
      </c>
      <c r="D206" t="s">
        <v>29</v>
      </c>
      <c r="E206">
        <v>60554</v>
      </c>
      <c r="F206">
        <v>1</v>
      </c>
      <c r="G206">
        <v>0</v>
      </c>
      <c r="H206" s="1">
        <v>41495</v>
      </c>
      <c r="I206">
        <v>8</v>
      </c>
      <c r="J206">
        <v>588</v>
      </c>
      <c r="K206">
        <v>7</v>
      </c>
      <c r="L206">
        <v>76</v>
      </c>
      <c r="M206">
        <v>110</v>
      </c>
      <c r="N206">
        <v>15</v>
      </c>
      <c r="O206">
        <v>15</v>
      </c>
      <c r="P206">
        <v>2</v>
      </c>
      <c r="Q206">
        <v>8</v>
      </c>
      <c r="R206">
        <v>4</v>
      </c>
      <c r="S206">
        <v>9</v>
      </c>
      <c r="T206">
        <v>6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t="s">
        <v>43</v>
      </c>
    </row>
    <row r="207" spans="1:28" hidden="1" x14ac:dyDescent="0.3">
      <c r="A207">
        <v>7261</v>
      </c>
      <c r="B207">
        <v>1971</v>
      </c>
      <c r="C207" t="s">
        <v>28</v>
      </c>
      <c r="D207" t="s">
        <v>35</v>
      </c>
      <c r="E207">
        <v>34600</v>
      </c>
      <c r="F207">
        <v>1</v>
      </c>
      <c r="G207">
        <v>1</v>
      </c>
      <c r="H207" s="1">
        <v>41275</v>
      </c>
      <c r="I207">
        <v>8</v>
      </c>
      <c r="J207">
        <v>199</v>
      </c>
      <c r="K207">
        <v>33</v>
      </c>
      <c r="L207">
        <v>60</v>
      </c>
      <c r="M207">
        <v>8</v>
      </c>
      <c r="N207">
        <v>3</v>
      </c>
      <c r="O207">
        <v>15</v>
      </c>
      <c r="P207">
        <v>5</v>
      </c>
      <c r="Q207">
        <v>5</v>
      </c>
      <c r="R207">
        <v>2</v>
      </c>
      <c r="S207">
        <v>5</v>
      </c>
      <c r="T207">
        <v>8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 t="s">
        <v>30</v>
      </c>
    </row>
    <row r="208" spans="1:28" hidden="1" x14ac:dyDescent="0.3">
      <c r="A208">
        <v>2452</v>
      </c>
      <c r="B208">
        <v>1971</v>
      </c>
      <c r="C208" t="s">
        <v>28</v>
      </c>
      <c r="D208" t="s">
        <v>35</v>
      </c>
      <c r="E208">
        <v>34600</v>
      </c>
      <c r="F208">
        <v>1</v>
      </c>
      <c r="G208">
        <v>1</v>
      </c>
      <c r="H208" s="1">
        <v>41275</v>
      </c>
      <c r="I208">
        <v>8</v>
      </c>
      <c r="J208">
        <v>199</v>
      </c>
      <c r="K208">
        <v>33</v>
      </c>
      <c r="L208">
        <v>60</v>
      </c>
      <c r="M208">
        <v>8</v>
      </c>
      <c r="N208">
        <v>3</v>
      </c>
      <c r="O208">
        <v>15</v>
      </c>
      <c r="P208">
        <v>5</v>
      </c>
      <c r="Q208">
        <v>5</v>
      </c>
      <c r="R208">
        <v>2</v>
      </c>
      <c r="S208">
        <v>5</v>
      </c>
      <c r="T208">
        <v>8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 t="s">
        <v>30</v>
      </c>
    </row>
    <row r="209" spans="1:28" hidden="1" x14ac:dyDescent="0.3">
      <c r="A209">
        <v>5621</v>
      </c>
      <c r="B209">
        <v>1969</v>
      </c>
      <c r="C209" t="s">
        <v>28</v>
      </c>
      <c r="D209" t="s">
        <v>33</v>
      </c>
      <c r="E209">
        <v>48752</v>
      </c>
      <c r="F209">
        <v>1</v>
      </c>
      <c r="G209">
        <v>1</v>
      </c>
      <c r="H209" s="1">
        <v>41255</v>
      </c>
      <c r="I209">
        <v>8</v>
      </c>
      <c r="J209">
        <v>73</v>
      </c>
      <c r="K209">
        <v>57</v>
      </c>
      <c r="L209">
        <v>100</v>
      </c>
      <c r="M209">
        <v>71</v>
      </c>
      <c r="N209">
        <v>15</v>
      </c>
      <c r="O209">
        <v>0</v>
      </c>
      <c r="P209">
        <v>5</v>
      </c>
      <c r="Q209">
        <v>6</v>
      </c>
      <c r="R209">
        <v>1</v>
      </c>
      <c r="S209">
        <v>5</v>
      </c>
      <c r="T209">
        <v>9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 t="s">
        <v>30</v>
      </c>
    </row>
    <row r="210" spans="1:28" hidden="1" x14ac:dyDescent="0.3">
      <c r="A210">
        <v>10995</v>
      </c>
      <c r="B210">
        <v>1988</v>
      </c>
      <c r="C210" t="s">
        <v>38</v>
      </c>
      <c r="D210" t="s">
        <v>33</v>
      </c>
      <c r="E210">
        <v>15716</v>
      </c>
      <c r="F210">
        <v>1</v>
      </c>
      <c r="G210">
        <v>0</v>
      </c>
      <c r="H210" s="1">
        <v>41225</v>
      </c>
      <c r="I210">
        <v>8</v>
      </c>
      <c r="J210">
        <v>16</v>
      </c>
      <c r="K210">
        <v>5</v>
      </c>
      <c r="L210">
        <v>30</v>
      </c>
      <c r="M210">
        <v>8</v>
      </c>
      <c r="N210">
        <v>7</v>
      </c>
      <c r="O210">
        <v>26</v>
      </c>
      <c r="P210">
        <v>3</v>
      </c>
      <c r="Q210">
        <v>3</v>
      </c>
      <c r="R210">
        <v>0</v>
      </c>
      <c r="S210">
        <v>4</v>
      </c>
      <c r="T210">
        <v>8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 t="s">
        <v>43</v>
      </c>
    </row>
    <row r="211" spans="1:28" hidden="1" x14ac:dyDescent="0.3">
      <c r="A211">
        <v>263</v>
      </c>
      <c r="B211">
        <v>1945</v>
      </c>
      <c r="C211" t="s">
        <v>37</v>
      </c>
      <c r="D211" t="s">
        <v>31</v>
      </c>
      <c r="E211">
        <v>45576</v>
      </c>
      <c r="F211">
        <v>0</v>
      </c>
      <c r="G211">
        <v>0</v>
      </c>
      <c r="H211" s="1">
        <v>41787</v>
      </c>
      <c r="I211">
        <v>9</v>
      </c>
      <c r="J211">
        <v>56</v>
      </c>
      <c r="K211">
        <v>19</v>
      </c>
      <c r="L211">
        <v>29</v>
      </c>
      <c r="M211">
        <v>2</v>
      </c>
      <c r="N211">
        <v>14</v>
      </c>
      <c r="O211">
        <v>25</v>
      </c>
      <c r="P211">
        <v>1</v>
      </c>
      <c r="Q211">
        <v>3</v>
      </c>
      <c r="R211">
        <v>1</v>
      </c>
      <c r="S211">
        <v>3</v>
      </c>
      <c r="T211">
        <v>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 t="s">
        <v>30</v>
      </c>
    </row>
    <row r="212" spans="1:28" hidden="1" x14ac:dyDescent="0.3">
      <c r="A212">
        <v>4619</v>
      </c>
      <c r="B212">
        <v>1945</v>
      </c>
      <c r="C212" t="s">
        <v>37</v>
      </c>
      <c r="D212" t="s">
        <v>31</v>
      </c>
      <c r="E212">
        <v>113734</v>
      </c>
      <c r="F212">
        <v>0</v>
      </c>
      <c r="G212">
        <v>0</v>
      </c>
      <c r="H212" s="1">
        <v>41787</v>
      </c>
      <c r="I212">
        <v>9</v>
      </c>
      <c r="J212">
        <v>6</v>
      </c>
      <c r="K212">
        <v>2</v>
      </c>
      <c r="L212">
        <v>3</v>
      </c>
      <c r="M212">
        <v>1</v>
      </c>
      <c r="N212">
        <v>262</v>
      </c>
      <c r="O212">
        <v>3</v>
      </c>
      <c r="P212">
        <v>0</v>
      </c>
      <c r="Q212">
        <v>27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30</v>
      </c>
    </row>
    <row r="213" spans="1:28" hidden="1" x14ac:dyDescent="0.3">
      <c r="A213">
        <v>8233</v>
      </c>
      <c r="B213">
        <v>1950</v>
      </c>
      <c r="C213" t="s">
        <v>41</v>
      </c>
      <c r="D213" t="s">
        <v>42</v>
      </c>
      <c r="E213">
        <v>64866</v>
      </c>
      <c r="F213">
        <v>0</v>
      </c>
      <c r="G213">
        <v>1</v>
      </c>
      <c r="H213" s="1">
        <v>41665</v>
      </c>
      <c r="I213">
        <v>9</v>
      </c>
      <c r="J213">
        <v>508</v>
      </c>
      <c r="K213">
        <v>5</v>
      </c>
      <c r="L213">
        <v>21</v>
      </c>
      <c r="M213">
        <v>7</v>
      </c>
      <c r="N213">
        <v>5</v>
      </c>
      <c r="O213">
        <v>10</v>
      </c>
      <c r="P213">
        <v>4</v>
      </c>
      <c r="Q213">
        <v>7</v>
      </c>
      <c r="R213">
        <v>3</v>
      </c>
      <c r="S213">
        <v>7</v>
      </c>
      <c r="T213">
        <v>5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 t="s">
        <v>32</v>
      </c>
    </row>
    <row r="214" spans="1:28" hidden="1" x14ac:dyDescent="0.3">
      <c r="A214">
        <v>1515</v>
      </c>
      <c r="B214">
        <v>1975</v>
      </c>
      <c r="C214" t="s">
        <v>41</v>
      </c>
      <c r="D214" t="s">
        <v>35</v>
      </c>
      <c r="E214">
        <v>34176</v>
      </c>
      <c r="F214">
        <v>0</v>
      </c>
      <c r="G214">
        <v>1</v>
      </c>
      <c r="H214" s="1">
        <v>41661</v>
      </c>
      <c r="I214">
        <v>9</v>
      </c>
      <c r="J214">
        <v>11</v>
      </c>
      <c r="K214">
        <v>2</v>
      </c>
      <c r="L214">
        <v>7</v>
      </c>
      <c r="M214">
        <v>4</v>
      </c>
      <c r="N214">
        <v>2</v>
      </c>
      <c r="O214">
        <v>2</v>
      </c>
      <c r="P214">
        <v>1</v>
      </c>
      <c r="Q214">
        <v>1</v>
      </c>
      <c r="R214">
        <v>0</v>
      </c>
      <c r="S214">
        <v>3</v>
      </c>
      <c r="T214">
        <v>3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32</v>
      </c>
    </row>
    <row r="215" spans="1:28" hidden="1" x14ac:dyDescent="0.3">
      <c r="A215">
        <v>10909</v>
      </c>
      <c r="B215">
        <v>1948</v>
      </c>
      <c r="C215" t="s">
        <v>28</v>
      </c>
      <c r="D215" t="s">
        <v>33</v>
      </c>
      <c r="E215">
        <v>92344</v>
      </c>
      <c r="F215">
        <v>0</v>
      </c>
      <c r="G215">
        <v>0</v>
      </c>
      <c r="H215" s="1">
        <v>41654</v>
      </c>
      <c r="I215">
        <v>9</v>
      </c>
      <c r="J215">
        <v>992</v>
      </c>
      <c r="K215">
        <v>24</v>
      </c>
      <c r="L215">
        <v>694</v>
      </c>
      <c r="M215">
        <v>51</v>
      </c>
      <c r="N215">
        <v>19</v>
      </c>
      <c r="O215">
        <v>119</v>
      </c>
      <c r="P215">
        <v>0</v>
      </c>
      <c r="Q215">
        <v>5</v>
      </c>
      <c r="R215">
        <v>10</v>
      </c>
      <c r="S215">
        <v>5</v>
      </c>
      <c r="T215">
        <v>1</v>
      </c>
      <c r="U215">
        <v>0</v>
      </c>
      <c r="V215">
        <v>0</v>
      </c>
      <c r="W215">
        <v>1</v>
      </c>
      <c r="X215">
        <v>0</v>
      </c>
      <c r="Y215">
        <v>1</v>
      </c>
      <c r="Z215">
        <v>0</v>
      </c>
      <c r="AA215">
        <v>0</v>
      </c>
      <c r="AB215" t="s">
        <v>36</v>
      </c>
    </row>
    <row r="216" spans="1:28" hidden="1" x14ac:dyDescent="0.3">
      <c r="A216">
        <v>10232</v>
      </c>
      <c r="B216">
        <v>1963</v>
      </c>
      <c r="C216" t="s">
        <v>37</v>
      </c>
      <c r="D216" t="s">
        <v>29</v>
      </c>
      <c r="E216">
        <v>48799</v>
      </c>
      <c r="F216">
        <v>0</v>
      </c>
      <c r="G216">
        <v>1</v>
      </c>
      <c r="H216" s="1">
        <v>41583</v>
      </c>
      <c r="I216">
        <v>9</v>
      </c>
      <c r="J216">
        <v>174</v>
      </c>
      <c r="K216">
        <v>18</v>
      </c>
      <c r="L216">
        <v>81</v>
      </c>
      <c r="M216">
        <v>28</v>
      </c>
      <c r="N216">
        <v>6</v>
      </c>
      <c r="O216">
        <v>24</v>
      </c>
      <c r="P216">
        <v>3</v>
      </c>
      <c r="Q216">
        <v>3</v>
      </c>
      <c r="R216">
        <v>2</v>
      </c>
      <c r="S216">
        <v>7</v>
      </c>
      <c r="T216">
        <v>3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30</v>
      </c>
    </row>
    <row r="217" spans="1:28" hidden="1" x14ac:dyDescent="0.3">
      <c r="A217">
        <v>5547</v>
      </c>
      <c r="B217">
        <v>1982</v>
      </c>
      <c r="C217" t="s">
        <v>37</v>
      </c>
      <c r="D217" t="s">
        <v>33</v>
      </c>
      <c r="E217">
        <v>84169</v>
      </c>
      <c r="F217">
        <v>0</v>
      </c>
      <c r="G217">
        <v>0</v>
      </c>
      <c r="H217" s="1">
        <v>41493</v>
      </c>
      <c r="I217">
        <v>9</v>
      </c>
      <c r="J217">
        <v>1478</v>
      </c>
      <c r="K217">
        <v>19</v>
      </c>
      <c r="L217">
        <v>403</v>
      </c>
      <c r="M217">
        <v>0</v>
      </c>
      <c r="N217">
        <v>19</v>
      </c>
      <c r="O217">
        <v>0</v>
      </c>
      <c r="P217">
        <v>1</v>
      </c>
      <c r="Q217">
        <v>7</v>
      </c>
      <c r="R217">
        <v>6</v>
      </c>
      <c r="S217">
        <v>6</v>
      </c>
      <c r="T217">
        <v>3</v>
      </c>
      <c r="U217">
        <v>0</v>
      </c>
      <c r="V217">
        <v>0</v>
      </c>
      <c r="W217">
        <v>0</v>
      </c>
      <c r="X217">
        <v>1</v>
      </c>
      <c r="Y217">
        <v>1</v>
      </c>
      <c r="Z217">
        <v>1</v>
      </c>
      <c r="AA217">
        <v>0</v>
      </c>
      <c r="AB217" t="s">
        <v>30</v>
      </c>
    </row>
    <row r="218" spans="1:28" hidden="1" x14ac:dyDescent="0.3">
      <c r="A218">
        <v>8362</v>
      </c>
      <c r="B218">
        <v>1982</v>
      </c>
      <c r="C218" t="s">
        <v>37</v>
      </c>
      <c r="D218" t="s">
        <v>33</v>
      </c>
      <c r="E218">
        <v>84169</v>
      </c>
      <c r="F218">
        <v>0</v>
      </c>
      <c r="G218">
        <v>0</v>
      </c>
      <c r="H218" s="1">
        <v>41493</v>
      </c>
      <c r="I218">
        <v>9</v>
      </c>
      <c r="J218">
        <v>1478</v>
      </c>
      <c r="K218">
        <v>19</v>
      </c>
      <c r="L218">
        <v>403</v>
      </c>
      <c r="M218">
        <v>0</v>
      </c>
      <c r="N218">
        <v>19</v>
      </c>
      <c r="O218">
        <v>0</v>
      </c>
      <c r="P218">
        <v>1</v>
      </c>
      <c r="Q218">
        <v>7</v>
      </c>
      <c r="R218">
        <v>6</v>
      </c>
      <c r="S218">
        <v>6</v>
      </c>
      <c r="T218">
        <v>3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1</v>
      </c>
      <c r="AA218">
        <v>0</v>
      </c>
      <c r="AB218" t="s">
        <v>43</v>
      </c>
    </row>
    <row r="219" spans="1:28" hidden="1" x14ac:dyDescent="0.3">
      <c r="A219">
        <v>10095</v>
      </c>
      <c r="B219">
        <v>1975</v>
      </c>
      <c r="C219" t="s">
        <v>37</v>
      </c>
      <c r="D219" t="s">
        <v>29</v>
      </c>
      <c r="E219">
        <v>74165</v>
      </c>
      <c r="F219">
        <v>0</v>
      </c>
      <c r="G219">
        <v>0</v>
      </c>
      <c r="H219" s="1">
        <v>41395</v>
      </c>
      <c r="I219">
        <v>9</v>
      </c>
      <c r="J219">
        <v>1001</v>
      </c>
      <c r="K219">
        <v>12</v>
      </c>
      <c r="L219">
        <v>240</v>
      </c>
      <c r="M219">
        <v>16</v>
      </c>
      <c r="N219">
        <v>12</v>
      </c>
      <c r="O219">
        <v>12</v>
      </c>
      <c r="P219">
        <v>1</v>
      </c>
      <c r="Q219">
        <v>5</v>
      </c>
      <c r="R219">
        <v>4</v>
      </c>
      <c r="S219">
        <v>10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32</v>
      </c>
    </row>
    <row r="220" spans="1:28" hidden="1" x14ac:dyDescent="0.3">
      <c r="A220">
        <v>466</v>
      </c>
      <c r="B220">
        <v>1944</v>
      </c>
      <c r="C220" t="s">
        <v>28</v>
      </c>
      <c r="D220" t="s">
        <v>33</v>
      </c>
      <c r="E220">
        <v>65275</v>
      </c>
      <c r="F220">
        <v>0</v>
      </c>
      <c r="G220">
        <v>0</v>
      </c>
      <c r="H220" s="1">
        <v>41367</v>
      </c>
      <c r="I220">
        <v>9</v>
      </c>
      <c r="J220">
        <v>388</v>
      </c>
      <c r="K220">
        <v>14</v>
      </c>
      <c r="L220">
        <v>218</v>
      </c>
      <c r="M220">
        <v>91</v>
      </c>
      <c r="N220">
        <v>14</v>
      </c>
      <c r="O220">
        <v>21</v>
      </c>
      <c r="P220">
        <v>1</v>
      </c>
      <c r="Q220">
        <v>4</v>
      </c>
      <c r="R220">
        <v>3</v>
      </c>
      <c r="S220">
        <v>13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30</v>
      </c>
    </row>
    <row r="221" spans="1:28" hidden="1" x14ac:dyDescent="0.3">
      <c r="A221">
        <v>1618</v>
      </c>
      <c r="B221">
        <v>1965</v>
      </c>
      <c r="C221" t="s">
        <v>28</v>
      </c>
      <c r="D221" t="s">
        <v>35</v>
      </c>
      <c r="E221">
        <v>56046</v>
      </c>
      <c r="F221">
        <v>0</v>
      </c>
      <c r="G221">
        <v>0</v>
      </c>
      <c r="H221" s="1">
        <v>41276</v>
      </c>
      <c r="I221">
        <v>9</v>
      </c>
      <c r="J221">
        <v>577</v>
      </c>
      <c r="K221">
        <v>0</v>
      </c>
      <c r="L221">
        <v>64</v>
      </c>
      <c r="M221">
        <v>0</v>
      </c>
      <c r="N221">
        <v>0</v>
      </c>
      <c r="O221">
        <v>51</v>
      </c>
      <c r="P221">
        <v>2</v>
      </c>
      <c r="Q221">
        <v>10</v>
      </c>
      <c r="R221">
        <v>1</v>
      </c>
      <c r="S221">
        <v>8</v>
      </c>
      <c r="T221">
        <v>8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1</v>
      </c>
      <c r="AA221">
        <v>0</v>
      </c>
      <c r="AB221" t="s">
        <v>39</v>
      </c>
    </row>
    <row r="222" spans="1:28" hidden="1" x14ac:dyDescent="0.3">
      <c r="A222">
        <v>25</v>
      </c>
      <c r="B222">
        <v>1958</v>
      </c>
      <c r="C222" t="s">
        <v>28</v>
      </c>
      <c r="D222" t="s">
        <v>33</v>
      </c>
      <c r="E222">
        <v>65148</v>
      </c>
      <c r="F222">
        <v>0</v>
      </c>
      <c r="G222">
        <v>1</v>
      </c>
      <c r="H222" s="1">
        <v>41229</v>
      </c>
      <c r="I222">
        <v>9</v>
      </c>
      <c r="J222">
        <v>460</v>
      </c>
      <c r="K222">
        <v>35</v>
      </c>
      <c r="L222">
        <v>422</v>
      </c>
      <c r="M222">
        <v>33</v>
      </c>
      <c r="N222">
        <v>12</v>
      </c>
      <c r="O222">
        <v>153</v>
      </c>
      <c r="P222">
        <v>2</v>
      </c>
      <c r="Q222">
        <v>6</v>
      </c>
      <c r="R222">
        <v>6</v>
      </c>
      <c r="S222">
        <v>7</v>
      </c>
      <c r="T222">
        <v>4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32</v>
      </c>
    </row>
    <row r="223" spans="1:28" hidden="1" x14ac:dyDescent="0.3">
      <c r="A223">
        <v>3277</v>
      </c>
      <c r="B223">
        <v>1955</v>
      </c>
      <c r="C223" t="s">
        <v>28</v>
      </c>
      <c r="D223" t="s">
        <v>29</v>
      </c>
      <c r="E223">
        <v>49431</v>
      </c>
      <c r="F223">
        <v>0</v>
      </c>
      <c r="G223">
        <v>1</v>
      </c>
      <c r="H223" s="1">
        <v>41124</v>
      </c>
      <c r="I223">
        <v>9</v>
      </c>
      <c r="J223">
        <v>219</v>
      </c>
      <c r="K223">
        <v>3</v>
      </c>
      <c r="L223">
        <v>100</v>
      </c>
      <c r="M223">
        <v>26</v>
      </c>
      <c r="N223">
        <v>0</v>
      </c>
      <c r="O223">
        <v>17</v>
      </c>
      <c r="P223">
        <v>2</v>
      </c>
      <c r="Q223">
        <v>7</v>
      </c>
      <c r="R223">
        <v>1</v>
      </c>
      <c r="S223">
        <v>5</v>
      </c>
      <c r="T223">
        <v>8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30</v>
      </c>
    </row>
    <row r="224" spans="1:28" hidden="1" x14ac:dyDescent="0.3">
      <c r="A224">
        <v>940</v>
      </c>
      <c r="B224">
        <v>1987</v>
      </c>
      <c r="C224" t="s">
        <v>28</v>
      </c>
      <c r="D224" t="s">
        <v>31</v>
      </c>
      <c r="E224">
        <v>57100</v>
      </c>
      <c r="F224">
        <v>1</v>
      </c>
      <c r="G224">
        <v>0</v>
      </c>
      <c r="H224" s="1">
        <v>41777</v>
      </c>
      <c r="I224">
        <v>9</v>
      </c>
      <c r="J224">
        <v>158</v>
      </c>
      <c r="K224">
        <v>11</v>
      </c>
      <c r="L224">
        <v>99</v>
      </c>
      <c r="M224">
        <v>15</v>
      </c>
      <c r="N224">
        <v>11</v>
      </c>
      <c r="O224">
        <v>17</v>
      </c>
      <c r="P224">
        <v>2</v>
      </c>
      <c r="Q224">
        <v>3</v>
      </c>
      <c r="R224">
        <v>2</v>
      </c>
      <c r="S224">
        <v>7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t="s">
        <v>43</v>
      </c>
    </row>
    <row r="225" spans="1:28" hidden="1" x14ac:dyDescent="0.3">
      <c r="A225">
        <v>6019</v>
      </c>
      <c r="B225">
        <v>1971</v>
      </c>
      <c r="C225" t="s">
        <v>37</v>
      </c>
      <c r="D225" t="s">
        <v>33</v>
      </c>
      <c r="E225">
        <v>37126</v>
      </c>
      <c r="F225">
        <v>1</v>
      </c>
      <c r="G225">
        <v>0</v>
      </c>
      <c r="H225" s="1">
        <v>41728</v>
      </c>
      <c r="I225">
        <v>9</v>
      </c>
      <c r="J225">
        <v>45</v>
      </c>
      <c r="K225">
        <v>3</v>
      </c>
      <c r="L225">
        <v>9</v>
      </c>
      <c r="M225">
        <v>4</v>
      </c>
      <c r="N225">
        <v>4</v>
      </c>
      <c r="O225">
        <v>7</v>
      </c>
      <c r="P225">
        <v>1</v>
      </c>
      <c r="Q225">
        <v>1</v>
      </c>
      <c r="R225">
        <v>2</v>
      </c>
      <c r="S225">
        <v>2</v>
      </c>
      <c r="T225">
        <v>6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1</v>
      </c>
      <c r="AA225">
        <v>0</v>
      </c>
      <c r="AB225" t="s">
        <v>30</v>
      </c>
    </row>
    <row r="226" spans="1:28" hidden="1" x14ac:dyDescent="0.3">
      <c r="A226">
        <v>1463</v>
      </c>
      <c r="B226">
        <v>1958</v>
      </c>
      <c r="C226" t="s">
        <v>28</v>
      </c>
      <c r="D226" t="s">
        <v>31</v>
      </c>
      <c r="E226">
        <v>45160</v>
      </c>
      <c r="F226">
        <v>1</v>
      </c>
      <c r="G226">
        <v>1</v>
      </c>
      <c r="H226" s="1">
        <v>41727</v>
      </c>
      <c r="I226">
        <v>9</v>
      </c>
      <c r="J226">
        <v>8</v>
      </c>
      <c r="K226">
        <v>2</v>
      </c>
      <c r="L226">
        <v>5</v>
      </c>
      <c r="M226">
        <v>3</v>
      </c>
      <c r="N226">
        <v>0</v>
      </c>
      <c r="O226">
        <v>3</v>
      </c>
      <c r="P226">
        <v>1</v>
      </c>
      <c r="Q226">
        <v>1</v>
      </c>
      <c r="R226">
        <v>0</v>
      </c>
      <c r="S226">
        <v>2</v>
      </c>
      <c r="T226">
        <v>7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36</v>
      </c>
    </row>
    <row r="227" spans="1:28" hidden="1" x14ac:dyDescent="0.3">
      <c r="A227">
        <v>6424</v>
      </c>
      <c r="B227">
        <v>1977</v>
      </c>
      <c r="C227" t="s">
        <v>28</v>
      </c>
      <c r="D227" t="s">
        <v>35</v>
      </c>
      <c r="E227">
        <v>33178</v>
      </c>
      <c r="F227">
        <v>1</v>
      </c>
      <c r="G227">
        <v>0</v>
      </c>
      <c r="H227" s="1">
        <v>41669</v>
      </c>
      <c r="I227">
        <v>9</v>
      </c>
      <c r="J227">
        <v>12</v>
      </c>
      <c r="K227">
        <v>6</v>
      </c>
      <c r="L227">
        <v>2</v>
      </c>
      <c r="M227">
        <v>11</v>
      </c>
      <c r="N227">
        <v>2</v>
      </c>
      <c r="O227">
        <v>16</v>
      </c>
      <c r="P227">
        <v>1</v>
      </c>
      <c r="Q227">
        <v>1</v>
      </c>
      <c r="R227">
        <v>0</v>
      </c>
      <c r="S227">
        <v>3</v>
      </c>
      <c r="T227">
        <v>4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30</v>
      </c>
    </row>
    <row r="228" spans="1:28" hidden="1" x14ac:dyDescent="0.3">
      <c r="A228">
        <v>10855</v>
      </c>
      <c r="B228">
        <v>1968</v>
      </c>
      <c r="C228" t="s">
        <v>41</v>
      </c>
      <c r="D228" t="s">
        <v>31</v>
      </c>
      <c r="E228">
        <v>50014</v>
      </c>
      <c r="F228">
        <v>1</v>
      </c>
      <c r="G228">
        <v>0</v>
      </c>
      <c r="H228" s="1">
        <v>41661</v>
      </c>
      <c r="I228">
        <v>9</v>
      </c>
      <c r="J228">
        <v>234</v>
      </c>
      <c r="K228">
        <v>14</v>
      </c>
      <c r="L228">
        <v>77</v>
      </c>
      <c r="M228">
        <v>19</v>
      </c>
      <c r="N228">
        <v>10</v>
      </c>
      <c r="O228">
        <v>42</v>
      </c>
      <c r="P228">
        <v>2</v>
      </c>
      <c r="Q228">
        <v>4</v>
      </c>
      <c r="R228">
        <v>1</v>
      </c>
      <c r="S228">
        <v>8</v>
      </c>
      <c r="T228">
        <v>5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30</v>
      </c>
    </row>
    <row r="229" spans="1:28" hidden="1" x14ac:dyDescent="0.3">
      <c r="A229">
        <v>3376</v>
      </c>
      <c r="B229">
        <v>1970</v>
      </c>
      <c r="C229" t="s">
        <v>41</v>
      </c>
      <c r="D229" t="s">
        <v>29</v>
      </c>
      <c r="E229">
        <v>55282</v>
      </c>
      <c r="F229">
        <v>1</v>
      </c>
      <c r="G229">
        <v>0</v>
      </c>
      <c r="H229" s="1">
        <v>41621</v>
      </c>
      <c r="I229">
        <v>9</v>
      </c>
      <c r="J229">
        <v>125</v>
      </c>
      <c r="K229">
        <v>6</v>
      </c>
      <c r="L229">
        <v>73</v>
      </c>
      <c r="M229">
        <v>8</v>
      </c>
      <c r="N229">
        <v>4</v>
      </c>
      <c r="O229">
        <v>19</v>
      </c>
      <c r="P229">
        <v>1</v>
      </c>
      <c r="Q229">
        <v>3</v>
      </c>
      <c r="R229">
        <v>1</v>
      </c>
      <c r="S229">
        <v>6</v>
      </c>
      <c r="T229">
        <v>4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30</v>
      </c>
    </row>
    <row r="230" spans="1:28" hidden="1" x14ac:dyDescent="0.3">
      <c r="A230">
        <v>3524</v>
      </c>
      <c r="B230">
        <v>1971</v>
      </c>
      <c r="C230" t="s">
        <v>41</v>
      </c>
      <c r="D230" t="s">
        <v>31</v>
      </c>
      <c r="E230">
        <v>39763</v>
      </c>
      <c r="F230">
        <v>1</v>
      </c>
      <c r="G230">
        <v>0</v>
      </c>
      <c r="H230" s="1">
        <v>41490</v>
      </c>
      <c r="I230">
        <v>9</v>
      </c>
      <c r="J230">
        <v>80</v>
      </c>
      <c r="K230">
        <v>1</v>
      </c>
      <c r="L230">
        <v>60</v>
      </c>
      <c r="M230">
        <v>4</v>
      </c>
      <c r="N230">
        <v>6</v>
      </c>
      <c r="O230">
        <v>16</v>
      </c>
      <c r="P230">
        <v>2</v>
      </c>
      <c r="Q230">
        <v>5</v>
      </c>
      <c r="R230">
        <v>1</v>
      </c>
      <c r="S230">
        <v>2</v>
      </c>
      <c r="T230">
        <v>9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 t="s">
        <v>30</v>
      </c>
    </row>
    <row r="231" spans="1:28" hidden="1" x14ac:dyDescent="0.3">
      <c r="A231">
        <v>8897</v>
      </c>
      <c r="B231">
        <v>1965</v>
      </c>
      <c r="C231" t="s">
        <v>28</v>
      </c>
      <c r="D231" t="s">
        <v>31</v>
      </c>
      <c r="E231">
        <v>42720</v>
      </c>
      <c r="F231">
        <v>1</v>
      </c>
      <c r="G231">
        <v>1</v>
      </c>
      <c r="H231" s="1">
        <v>41388</v>
      </c>
      <c r="I231">
        <v>9</v>
      </c>
      <c r="J231">
        <v>392</v>
      </c>
      <c r="K231">
        <v>5</v>
      </c>
      <c r="L231">
        <v>91</v>
      </c>
      <c r="M231">
        <v>28</v>
      </c>
      <c r="N231">
        <v>26</v>
      </c>
      <c r="O231">
        <v>112</v>
      </c>
      <c r="P231">
        <v>8</v>
      </c>
      <c r="Q231">
        <v>7</v>
      </c>
      <c r="R231">
        <v>3</v>
      </c>
      <c r="S231">
        <v>7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 t="s">
        <v>39</v>
      </c>
    </row>
    <row r="232" spans="1:28" hidden="1" x14ac:dyDescent="0.3">
      <c r="A232">
        <v>11025</v>
      </c>
      <c r="B232">
        <v>1961</v>
      </c>
      <c r="C232" t="s">
        <v>28</v>
      </c>
      <c r="D232" t="s">
        <v>33</v>
      </c>
      <c r="E232">
        <v>36443</v>
      </c>
      <c r="F232">
        <v>1</v>
      </c>
      <c r="G232">
        <v>1</v>
      </c>
      <c r="H232" s="1">
        <v>41308</v>
      </c>
      <c r="I232">
        <v>9</v>
      </c>
      <c r="J232">
        <v>65</v>
      </c>
      <c r="K232">
        <v>0</v>
      </c>
      <c r="L232">
        <v>46</v>
      </c>
      <c r="M232">
        <v>4</v>
      </c>
      <c r="N232">
        <v>3</v>
      </c>
      <c r="O232">
        <v>20</v>
      </c>
      <c r="P232">
        <v>4</v>
      </c>
      <c r="Q232">
        <v>3</v>
      </c>
      <c r="R232">
        <v>1</v>
      </c>
      <c r="S232">
        <v>3</v>
      </c>
      <c r="T232">
        <v>8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t="s">
        <v>30</v>
      </c>
    </row>
    <row r="233" spans="1:28" hidden="1" x14ac:dyDescent="0.3">
      <c r="A233">
        <v>2387</v>
      </c>
      <c r="B233">
        <v>1952</v>
      </c>
      <c r="C233" t="s">
        <v>41</v>
      </c>
      <c r="D233" t="s">
        <v>35</v>
      </c>
      <c r="E233">
        <v>43776</v>
      </c>
      <c r="F233">
        <v>1</v>
      </c>
      <c r="G233">
        <v>1</v>
      </c>
      <c r="H233" s="1">
        <v>41308</v>
      </c>
      <c r="I233">
        <v>9</v>
      </c>
      <c r="J233">
        <v>177</v>
      </c>
      <c r="K233">
        <v>2</v>
      </c>
      <c r="L233">
        <v>71</v>
      </c>
      <c r="M233">
        <v>3</v>
      </c>
      <c r="N233">
        <v>2</v>
      </c>
      <c r="O233">
        <v>20</v>
      </c>
      <c r="P233">
        <v>6</v>
      </c>
      <c r="Q233">
        <v>5</v>
      </c>
      <c r="R233">
        <v>2</v>
      </c>
      <c r="S233">
        <v>4</v>
      </c>
      <c r="T233">
        <v>8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 t="s">
        <v>43</v>
      </c>
    </row>
    <row r="234" spans="1:28" hidden="1" x14ac:dyDescent="0.3">
      <c r="A234">
        <v>10084</v>
      </c>
      <c r="B234">
        <v>1972</v>
      </c>
      <c r="C234" t="s">
        <v>28</v>
      </c>
      <c r="D234" t="s">
        <v>33</v>
      </c>
      <c r="E234">
        <v>24434</v>
      </c>
      <c r="F234">
        <v>2</v>
      </c>
      <c r="G234">
        <v>0</v>
      </c>
      <c r="H234" s="1">
        <v>41777</v>
      </c>
      <c r="I234">
        <v>9</v>
      </c>
      <c r="J234">
        <v>3</v>
      </c>
      <c r="K234">
        <v>2</v>
      </c>
      <c r="L234">
        <v>8</v>
      </c>
      <c r="M234">
        <v>20</v>
      </c>
      <c r="N234">
        <v>0</v>
      </c>
      <c r="O234">
        <v>17</v>
      </c>
      <c r="P234">
        <v>2</v>
      </c>
      <c r="Q234">
        <v>2</v>
      </c>
      <c r="R234">
        <v>1</v>
      </c>
      <c r="S234">
        <v>2</v>
      </c>
      <c r="T234">
        <v>7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40</v>
      </c>
    </row>
    <row r="235" spans="1:28" hidden="1" x14ac:dyDescent="0.3">
      <c r="A235">
        <v>9597</v>
      </c>
      <c r="B235">
        <v>1969</v>
      </c>
      <c r="C235" t="s">
        <v>28</v>
      </c>
      <c r="D235" t="s">
        <v>33</v>
      </c>
      <c r="E235">
        <v>73448</v>
      </c>
      <c r="F235">
        <v>0</v>
      </c>
      <c r="G235">
        <v>0</v>
      </c>
      <c r="H235" s="1">
        <v>41680</v>
      </c>
      <c r="I235">
        <v>10</v>
      </c>
      <c r="J235">
        <v>236</v>
      </c>
      <c r="K235">
        <v>106</v>
      </c>
      <c r="L235">
        <v>189</v>
      </c>
      <c r="M235">
        <v>23</v>
      </c>
      <c r="N235">
        <v>41</v>
      </c>
      <c r="O235">
        <v>130</v>
      </c>
      <c r="P235">
        <v>1</v>
      </c>
      <c r="Q235">
        <v>7</v>
      </c>
      <c r="R235">
        <v>2</v>
      </c>
      <c r="S235">
        <v>9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32</v>
      </c>
    </row>
    <row r="236" spans="1:28" hidden="1" x14ac:dyDescent="0.3">
      <c r="A236">
        <v>10150</v>
      </c>
      <c r="B236">
        <v>1961</v>
      </c>
      <c r="C236" t="s">
        <v>28</v>
      </c>
      <c r="D236" t="s">
        <v>31</v>
      </c>
      <c r="E236">
        <v>86429</v>
      </c>
      <c r="F236">
        <v>0</v>
      </c>
      <c r="G236">
        <v>0</v>
      </c>
      <c r="H236" s="1">
        <v>41599</v>
      </c>
      <c r="I236">
        <v>10</v>
      </c>
      <c r="J236">
        <v>464</v>
      </c>
      <c r="K236">
        <v>28</v>
      </c>
      <c r="L236">
        <v>873</v>
      </c>
      <c r="M236">
        <v>29</v>
      </c>
      <c r="N236">
        <v>18</v>
      </c>
      <c r="O236">
        <v>37</v>
      </c>
      <c r="P236">
        <v>0</v>
      </c>
      <c r="Q236">
        <v>7</v>
      </c>
      <c r="R236">
        <v>4</v>
      </c>
      <c r="S236">
        <v>7</v>
      </c>
      <c r="T236">
        <v>2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 t="s">
        <v>43</v>
      </c>
    </row>
    <row r="237" spans="1:28" hidden="1" x14ac:dyDescent="0.3">
      <c r="A237">
        <v>8026</v>
      </c>
      <c r="B237">
        <v>1952</v>
      </c>
      <c r="C237" t="s">
        <v>28</v>
      </c>
      <c r="D237" t="s">
        <v>33</v>
      </c>
      <c r="E237">
        <v>62998</v>
      </c>
      <c r="F237">
        <v>0</v>
      </c>
      <c r="G237">
        <v>1</v>
      </c>
      <c r="H237" s="1">
        <v>41547</v>
      </c>
      <c r="I237">
        <v>10</v>
      </c>
      <c r="J237">
        <v>120</v>
      </c>
      <c r="K237">
        <v>58</v>
      </c>
      <c r="L237">
        <v>73</v>
      </c>
      <c r="M237">
        <v>65</v>
      </c>
      <c r="N237">
        <v>89</v>
      </c>
      <c r="O237">
        <v>58</v>
      </c>
      <c r="P237">
        <v>5</v>
      </c>
      <c r="Q237">
        <v>5</v>
      </c>
      <c r="R237">
        <v>4</v>
      </c>
      <c r="S237">
        <v>5</v>
      </c>
      <c r="T237">
        <v>5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32</v>
      </c>
    </row>
    <row r="238" spans="1:28" hidden="1" x14ac:dyDescent="0.3">
      <c r="A238">
        <v>5429</v>
      </c>
      <c r="B238">
        <v>1948</v>
      </c>
      <c r="C238" t="s">
        <v>37</v>
      </c>
      <c r="D238" t="s">
        <v>33</v>
      </c>
      <c r="E238">
        <v>45579</v>
      </c>
      <c r="F238">
        <v>0</v>
      </c>
      <c r="G238">
        <v>1</v>
      </c>
      <c r="H238" s="1">
        <v>41506</v>
      </c>
      <c r="I238">
        <v>10</v>
      </c>
      <c r="J238">
        <v>145</v>
      </c>
      <c r="K238">
        <v>1</v>
      </c>
      <c r="L238">
        <v>33</v>
      </c>
      <c r="M238">
        <v>2</v>
      </c>
      <c r="N238">
        <v>1</v>
      </c>
      <c r="O238">
        <v>1</v>
      </c>
      <c r="P238">
        <v>1</v>
      </c>
      <c r="Q238">
        <v>4</v>
      </c>
      <c r="R238">
        <v>1</v>
      </c>
      <c r="S238">
        <v>4</v>
      </c>
      <c r="T238">
        <v>6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30</v>
      </c>
    </row>
    <row r="239" spans="1:28" hidden="1" x14ac:dyDescent="0.3">
      <c r="A239">
        <v>977</v>
      </c>
      <c r="B239">
        <v>1957</v>
      </c>
      <c r="C239" t="s">
        <v>28</v>
      </c>
      <c r="D239" t="s">
        <v>35</v>
      </c>
      <c r="E239">
        <v>47320</v>
      </c>
      <c r="F239">
        <v>0</v>
      </c>
      <c r="G239">
        <v>1</v>
      </c>
      <c r="H239" s="1">
        <v>41487</v>
      </c>
      <c r="I239">
        <v>10</v>
      </c>
      <c r="J239">
        <v>200</v>
      </c>
      <c r="K239">
        <v>19</v>
      </c>
      <c r="L239">
        <v>111</v>
      </c>
      <c r="M239">
        <v>50</v>
      </c>
      <c r="N239">
        <v>15</v>
      </c>
      <c r="O239">
        <v>19</v>
      </c>
      <c r="P239">
        <v>6</v>
      </c>
      <c r="Q239">
        <v>5</v>
      </c>
      <c r="R239">
        <v>1</v>
      </c>
      <c r="S239">
        <v>8</v>
      </c>
      <c r="T239">
        <v>6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32</v>
      </c>
    </row>
    <row r="240" spans="1:28" hidden="1" x14ac:dyDescent="0.3">
      <c r="A240">
        <v>2793</v>
      </c>
      <c r="B240">
        <v>1976</v>
      </c>
      <c r="C240" t="s">
        <v>37</v>
      </c>
      <c r="D240" t="s">
        <v>29</v>
      </c>
      <c r="E240">
        <v>70179</v>
      </c>
      <c r="F240">
        <v>0</v>
      </c>
      <c r="G240">
        <v>1</v>
      </c>
      <c r="H240" s="1">
        <v>41476</v>
      </c>
      <c r="I240">
        <v>10</v>
      </c>
      <c r="J240">
        <v>532</v>
      </c>
      <c r="K240">
        <v>88</v>
      </c>
      <c r="L240">
        <v>168</v>
      </c>
      <c r="M240">
        <v>69</v>
      </c>
      <c r="N240">
        <v>44</v>
      </c>
      <c r="O240">
        <v>133</v>
      </c>
      <c r="P240">
        <v>3</v>
      </c>
      <c r="Q240">
        <v>7</v>
      </c>
      <c r="R240">
        <v>3</v>
      </c>
      <c r="S240">
        <v>13</v>
      </c>
      <c r="T240">
        <v>5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43</v>
      </c>
    </row>
    <row r="241" spans="1:28" hidden="1" x14ac:dyDescent="0.3">
      <c r="A241">
        <v>1071</v>
      </c>
      <c r="B241">
        <v>1976</v>
      </c>
      <c r="C241" t="s">
        <v>37</v>
      </c>
      <c r="D241" t="s">
        <v>29</v>
      </c>
      <c r="E241">
        <v>70179</v>
      </c>
      <c r="F241">
        <v>0</v>
      </c>
      <c r="G241">
        <v>1</v>
      </c>
      <c r="H241" s="1">
        <v>41476</v>
      </c>
      <c r="I241">
        <v>10</v>
      </c>
      <c r="J241">
        <v>532</v>
      </c>
      <c r="K241">
        <v>88</v>
      </c>
      <c r="L241">
        <v>168</v>
      </c>
      <c r="M241">
        <v>69</v>
      </c>
      <c r="N241">
        <v>44</v>
      </c>
      <c r="O241">
        <v>133</v>
      </c>
      <c r="P241">
        <v>3</v>
      </c>
      <c r="Q241">
        <v>7</v>
      </c>
      <c r="R241">
        <v>3</v>
      </c>
      <c r="S241">
        <v>13</v>
      </c>
      <c r="T241">
        <v>5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34</v>
      </c>
    </row>
    <row r="242" spans="1:28" hidden="1" x14ac:dyDescent="0.3">
      <c r="A242">
        <v>10240</v>
      </c>
      <c r="B242">
        <v>1949</v>
      </c>
      <c r="C242" t="s">
        <v>28</v>
      </c>
      <c r="D242" t="s">
        <v>35</v>
      </c>
      <c r="E242">
        <v>69372</v>
      </c>
      <c r="F242">
        <v>0</v>
      </c>
      <c r="G242">
        <v>0</v>
      </c>
      <c r="H242" s="1">
        <v>41324</v>
      </c>
      <c r="I242">
        <v>10</v>
      </c>
      <c r="J242">
        <v>997</v>
      </c>
      <c r="K242">
        <v>26</v>
      </c>
      <c r="L242">
        <v>269</v>
      </c>
      <c r="M242">
        <v>34</v>
      </c>
      <c r="N242">
        <v>13</v>
      </c>
      <c r="O242">
        <v>42</v>
      </c>
      <c r="P242">
        <v>1</v>
      </c>
      <c r="Q242">
        <v>10</v>
      </c>
      <c r="R242">
        <v>4</v>
      </c>
      <c r="S242">
        <v>6</v>
      </c>
      <c r="T242">
        <v>4</v>
      </c>
      <c r="U242">
        <v>0</v>
      </c>
      <c r="V242">
        <v>0</v>
      </c>
      <c r="W242">
        <v>0</v>
      </c>
      <c r="X242">
        <v>1</v>
      </c>
      <c r="Y242">
        <v>1</v>
      </c>
      <c r="Z242">
        <v>1</v>
      </c>
      <c r="AA242">
        <v>0</v>
      </c>
      <c r="AB242" t="s">
        <v>32</v>
      </c>
    </row>
    <row r="243" spans="1:28" hidden="1" x14ac:dyDescent="0.3">
      <c r="A243">
        <v>7381</v>
      </c>
      <c r="B243">
        <v>1968</v>
      </c>
      <c r="C243" t="s">
        <v>28</v>
      </c>
      <c r="D243" t="s">
        <v>29</v>
      </c>
      <c r="E243">
        <v>75693</v>
      </c>
      <c r="F243">
        <v>0</v>
      </c>
      <c r="G243">
        <v>0</v>
      </c>
      <c r="H243" s="1">
        <v>41249</v>
      </c>
      <c r="I243">
        <v>10</v>
      </c>
      <c r="J243">
        <v>797</v>
      </c>
      <c r="K243">
        <v>153</v>
      </c>
      <c r="L243">
        <v>293</v>
      </c>
      <c r="M243">
        <v>72</v>
      </c>
      <c r="N243">
        <v>97</v>
      </c>
      <c r="O243">
        <v>30</v>
      </c>
      <c r="P243">
        <v>1</v>
      </c>
      <c r="Q243">
        <v>11</v>
      </c>
      <c r="R243">
        <v>4</v>
      </c>
      <c r="S243">
        <v>6</v>
      </c>
      <c r="T243">
        <v>4</v>
      </c>
      <c r="U243">
        <v>1</v>
      </c>
      <c r="V243">
        <v>0</v>
      </c>
      <c r="W243">
        <v>0</v>
      </c>
      <c r="X243">
        <v>1</v>
      </c>
      <c r="Y243">
        <v>1</v>
      </c>
      <c r="Z243">
        <v>1</v>
      </c>
      <c r="AA243">
        <v>0</v>
      </c>
      <c r="AB243" t="s">
        <v>30</v>
      </c>
    </row>
    <row r="244" spans="1:28" hidden="1" x14ac:dyDescent="0.3">
      <c r="A244">
        <v>2407</v>
      </c>
      <c r="B244">
        <v>1982</v>
      </c>
      <c r="C244" t="s">
        <v>28</v>
      </c>
      <c r="D244" t="s">
        <v>33</v>
      </c>
      <c r="E244">
        <v>69109</v>
      </c>
      <c r="F244">
        <v>0</v>
      </c>
      <c r="G244">
        <v>0</v>
      </c>
      <c r="H244" s="1">
        <v>41222</v>
      </c>
      <c r="I244">
        <v>10</v>
      </c>
      <c r="J244">
        <v>823</v>
      </c>
      <c r="K244">
        <v>25</v>
      </c>
      <c r="L244">
        <v>459</v>
      </c>
      <c r="M244">
        <v>124</v>
      </c>
      <c r="N244">
        <v>29</v>
      </c>
      <c r="O244">
        <v>95</v>
      </c>
      <c r="P244">
        <v>1</v>
      </c>
      <c r="Q244">
        <v>6</v>
      </c>
      <c r="R244">
        <v>6</v>
      </c>
      <c r="S244">
        <v>7</v>
      </c>
      <c r="T244">
        <v>4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>
        <v>0</v>
      </c>
      <c r="AB244" t="s">
        <v>34</v>
      </c>
    </row>
    <row r="245" spans="1:28" hidden="1" x14ac:dyDescent="0.3">
      <c r="A245">
        <v>9064</v>
      </c>
      <c r="B245">
        <v>1982</v>
      </c>
      <c r="C245" t="s">
        <v>28</v>
      </c>
      <c r="D245" t="s">
        <v>33</v>
      </c>
      <c r="E245">
        <v>69109</v>
      </c>
      <c r="F245">
        <v>0</v>
      </c>
      <c r="G245">
        <v>0</v>
      </c>
      <c r="H245" s="1">
        <v>41222</v>
      </c>
      <c r="I245">
        <v>10</v>
      </c>
      <c r="J245">
        <v>823</v>
      </c>
      <c r="K245">
        <v>25</v>
      </c>
      <c r="L245">
        <v>459</v>
      </c>
      <c r="M245">
        <v>124</v>
      </c>
      <c r="N245">
        <v>29</v>
      </c>
      <c r="O245">
        <v>95</v>
      </c>
      <c r="P245">
        <v>1</v>
      </c>
      <c r="Q245">
        <v>6</v>
      </c>
      <c r="R245">
        <v>6</v>
      </c>
      <c r="S245">
        <v>7</v>
      </c>
      <c r="T245">
        <v>4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>
        <v>0</v>
      </c>
      <c r="AB245" t="s">
        <v>30</v>
      </c>
    </row>
    <row r="246" spans="1:28" hidden="1" x14ac:dyDescent="0.3">
      <c r="A246">
        <v>8566</v>
      </c>
      <c r="B246">
        <v>1961</v>
      </c>
      <c r="C246" t="s">
        <v>37</v>
      </c>
      <c r="D246" t="s">
        <v>35</v>
      </c>
      <c r="E246">
        <v>32583</v>
      </c>
      <c r="F246">
        <v>1</v>
      </c>
      <c r="G246">
        <v>1</v>
      </c>
      <c r="H246" s="1">
        <v>41805</v>
      </c>
      <c r="I246">
        <v>10</v>
      </c>
      <c r="J246">
        <v>5</v>
      </c>
      <c r="K246">
        <v>0</v>
      </c>
      <c r="L246">
        <v>3</v>
      </c>
      <c r="M246">
        <v>0</v>
      </c>
      <c r="N246">
        <v>0</v>
      </c>
      <c r="O246">
        <v>1</v>
      </c>
      <c r="P246">
        <v>1</v>
      </c>
      <c r="Q246">
        <v>1</v>
      </c>
      <c r="R246">
        <v>0</v>
      </c>
      <c r="S246">
        <v>2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30</v>
      </c>
    </row>
    <row r="247" spans="1:28" hidden="1" x14ac:dyDescent="0.3">
      <c r="A247">
        <v>2634</v>
      </c>
      <c r="B247">
        <v>1979</v>
      </c>
      <c r="C247" t="s">
        <v>41</v>
      </c>
      <c r="D247" t="s">
        <v>31</v>
      </c>
      <c r="E247">
        <v>16653</v>
      </c>
      <c r="F247">
        <v>1</v>
      </c>
      <c r="G247">
        <v>0</v>
      </c>
      <c r="H247" s="1">
        <v>41747</v>
      </c>
      <c r="I247">
        <v>10</v>
      </c>
      <c r="J247">
        <v>5</v>
      </c>
      <c r="K247">
        <v>7</v>
      </c>
      <c r="L247">
        <v>31</v>
      </c>
      <c r="M247">
        <v>15</v>
      </c>
      <c r="N247">
        <v>4</v>
      </c>
      <c r="O247">
        <v>7</v>
      </c>
      <c r="P247">
        <v>3</v>
      </c>
      <c r="Q247">
        <v>2</v>
      </c>
      <c r="R247">
        <v>1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 t="s">
        <v>30</v>
      </c>
    </row>
    <row r="248" spans="1:28" hidden="1" x14ac:dyDescent="0.3">
      <c r="A248">
        <v>8036</v>
      </c>
      <c r="B248">
        <v>1971</v>
      </c>
      <c r="C248" t="s">
        <v>38</v>
      </c>
      <c r="D248" t="s">
        <v>35</v>
      </c>
      <c r="E248">
        <v>26850</v>
      </c>
      <c r="F248">
        <v>1</v>
      </c>
      <c r="G248">
        <v>1</v>
      </c>
      <c r="H248" s="1">
        <v>41747</v>
      </c>
      <c r="I248">
        <v>10</v>
      </c>
      <c r="J248">
        <v>31</v>
      </c>
      <c r="K248">
        <v>1</v>
      </c>
      <c r="L248">
        <v>13</v>
      </c>
      <c r="M248">
        <v>7</v>
      </c>
      <c r="N248">
        <v>2</v>
      </c>
      <c r="O248">
        <v>9</v>
      </c>
      <c r="P248">
        <v>4</v>
      </c>
      <c r="Q248">
        <v>2</v>
      </c>
      <c r="R248">
        <v>1</v>
      </c>
      <c r="S248">
        <v>4</v>
      </c>
      <c r="T248">
        <v>4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30</v>
      </c>
    </row>
    <row r="249" spans="1:28" hidden="1" x14ac:dyDescent="0.3">
      <c r="A249">
        <v>8159</v>
      </c>
      <c r="B249">
        <v>1968</v>
      </c>
      <c r="C249" t="s">
        <v>28</v>
      </c>
      <c r="D249" t="s">
        <v>33</v>
      </c>
      <c r="E249">
        <v>51287</v>
      </c>
      <c r="F249">
        <v>1</v>
      </c>
      <c r="G249">
        <v>1</v>
      </c>
      <c r="H249" s="1">
        <v>41730</v>
      </c>
      <c r="I249">
        <v>10</v>
      </c>
      <c r="J249">
        <v>117</v>
      </c>
      <c r="K249">
        <v>0</v>
      </c>
      <c r="L249">
        <v>22</v>
      </c>
      <c r="M249">
        <v>13</v>
      </c>
      <c r="N249">
        <v>0</v>
      </c>
      <c r="O249">
        <v>30</v>
      </c>
      <c r="P249">
        <v>3</v>
      </c>
      <c r="Q249">
        <v>4</v>
      </c>
      <c r="R249">
        <v>1</v>
      </c>
      <c r="S249">
        <v>3</v>
      </c>
      <c r="T249">
        <v>7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30</v>
      </c>
    </row>
    <row r="250" spans="1:28" hidden="1" x14ac:dyDescent="0.3">
      <c r="A250">
        <v>7628</v>
      </c>
      <c r="B250">
        <v>1973</v>
      </c>
      <c r="C250" t="s">
        <v>38</v>
      </c>
      <c r="D250" t="s">
        <v>33</v>
      </c>
      <c r="E250">
        <v>43050</v>
      </c>
      <c r="F250">
        <v>1</v>
      </c>
      <c r="G250">
        <v>0</v>
      </c>
      <c r="H250" s="1">
        <v>41716</v>
      </c>
      <c r="I250">
        <v>10</v>
      </c>
      <c r="J250">
        <v>30</v>
      </c>
      <c r="K250">
        <v>5</v>
      </c>
      <c r="L250">
        <v>24</v>
      </c>
      <c r="M250">
        <v>6</v>
      </c>
      <c r="N250">
        <v>3</v>
      </c>
      <c r="O250">
        <v>8</v>
      </c>
      <c r="P250">
        <v>2</v>
      </c>
      <c r="Q250">
        <v>2</v>
      </c>
      <c r="R250">
        <v>0</v>
      </c>
      <c r="S250">
        <v>4</v>
      </c>
      <c r="T250">
        <v>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30</v>
      </c>
    </row>
    <row r="251" spans="1:28" hidden="1" x14ac:dyDescent="0.3">
      <c r="A251">
        <v>1384</v>
      </c>
      <c r="B251">
        <v>1992</v>
      </c>
      <c r="C251" t="s">
        <v>44</v>
      </c>
      <c r="D251" t="s">
        <v>33</v>
      </c>
      <c r="E251">
        <v>17256</v>
      </c>
      <c r="F251">
        <v>1</v>
      </c>
      <c r="G251">
        <v>0</v>
      </c>
      <c r="H251" s="1">
        <v>41601</v>
      </c>
      <c r="I251">
        <v>10</v>
      </c>
      <c r="J251">
        <v>6</v>
      </c>
      <c r="K251">
        <v>4</v>
      </c>
      <c r="L251">
        <v>14</v>
      </c>
      <c r="M251">
        <v>8</v>
      </c>
      <c r="N251">
        <v>8</v>
      </c>
      <c r="O251">
        <v>22</v>
      </c>
      <c r="P251">
        <v>2</v>
      </c>
      <c r="Q251">
        <v>2</v>
      </c>
      <c r="R251">
        <v>1</v>
      </c>
      <c r="S251">
        <v>2</v>
      </c>
      <c r="T251">
        <v>8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 t="s">
        <v>34</v>
      </c>
    </row>
    <row r="252" spans="1:28" hidden="1" x14ac:dyDescent="0.3">
      <c r="A252">
        <v>3885</v>
      </c>
      <c r="B252">
        <v>1983</v>
      </c>
      <c r="C252" t="s">
        <v>37</v>
      </c>
      <c r="D252" t="s">
        <v>33</v>
      </c>
      <c r="E252">
        <v>33569</v>
      </c>
      <c r="F252">
        <v>1</v>
      </c>
      <c r="G252">
        <v>0</v>
      </c>
      <c r="H252" s="1">
        <v>41563</v>
      </c>
      <c r="I252">
        <v>10</v>
      </c>
      <c r="J252">
        <v>16</v>
      </c>
      <c r="K252">
        <v>2</v>
      </c>
      <c r="L252">
        <v>18</v>
      </c>
      <c r="M252">
        <v>3</v>
      </c>
      <c r="N252">
        <v>0</v>
      </c>
      <c r="O252">
        <v>24</v>
      </c>
      <c r="P252">
        <v>1</v>
      </c>
      <c r="Q252">
        <v>1</v>
      </c>
      <c r="R252">
        <v>1</v>
      </c>
      <c r="S252">
        <v>2</v>
      </c>
      <c r="T252">
        <v>8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1</v>
      </c>
      <c r="AA252">
        <v>0</v>
      </c>
      <c r="AB252" t="s">
        <v>30</v>
      </c>
    </row>
    <row r="253" spans="1:28" hidden="1" x14ac:dyDescent="0.3">
      <c r="A253">
        <v>11003</v>
      </c>
      <c r="B253">
        <v>1980</v>
      </c>
      <c r="C253" t="s">
        <v>38</v>
      </c>
      <c r="D253" t="s">
        <v>35</v>
      </c>
      <c r="E253">
        <v>25130</v>
      </c>
      <c r="F253">
        <v>1</v>
      </c>
      <c r="G253">
        <v>0</v>
      </c>
      <c r="H253" s="1">
        <v>41549</v>
      </c>
      <c r="I253">
        <v>10</v>
      </c>
      <c r="J253">
        <v>2</v>
      </c>
      <c r="K253">
        <v>5</v>
      </c>
      <c r="L253">
        <v>7</v>
      </c>
      <c r="M253">
        <v>0</v>
      </c>
      <c r="N253">
        <v>18</v>
      </c>
      <c r="O253">
        <v>18</v>
      </c>
      <c r="P253">
        <v>2</v>
      </c>
      <c r="Q253">
        <v>2</v>
      </c>
      <c r="R253">
        <v>0</v>
      </c>
      <c r="S253">
        <v>3</v>
      </c>
      <c r="T253">
        <v>7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t="s">
        <v>32</v>
      </c>
    </row>
    <row r="254" spans="1:28" hidden="1" x14ac:dyDescent="0.3">
      <c r="A254">
        <v>577</v>
      </c>
      <c r="B254">
        <v>1976</v>
      </c>
      <c r="C254" t="s">
        <v>38</v>
      </c>
      <c r="D254" t="s">
        <v>35</v>
      </c>
      <c r="E254">
        <v>26907</v>
      </c>
      <c r="F254">
        <v>1</v>
      </c>
      <c r="G254">
        <v>1</v>
      </c>
      <c r="H254" s="1">
        <v>41506</v>
      </c>
      <c r="I254">
        <v>10</v>
      </c>
      <c r="J254">
        <v>9</v>
      </c>
      <c r="K254">
        <v>1</v>
      </c>
      <c r="L254">
        <v>7</v>
      </c>
      <c r="M254">
        <v>0</v>
      </c>
      <c r="N254">
        <v>3</v>
      </c>
      <c r="O254">
        <v>2</v>
      </c>
      <c r="P254">
        <v>2</v>
      </c>
      <c r="Q254">
        <v>1</v>
      </c>
      <c r="R254">
        <v>0</v>
      </c>
      <c r="S254">
        <v>3</v>
      </c>
      <c r="T254">
        <v>7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30</v>
      </c>
    </row>
    <row r="255" spans="1:28" hidden="1" x14ac:dyDescent="0.3">
      <c r="A255">
        <v>8702</v>
      </c>
      <c r="B255">
        <v>1976</v>
      </c>
      <c r="C255" t="s">
        <v>38</v>
      </c>
      <c r="D255" t="s">
        <v>35</v>
      </c>
      <c r="E255">
        <v>26907</v>
      </c>
      <c r="F255">
        <v>1</v>
      </c>
      <c r="G255">
        <v>1</v>
      </c>
      <c r="H255" s="1">
        <v>41506</v>
      </c>
      <c r="I255">
        <v>10</v>
      </c>
      <c r="J255">
        <v>9</v>
      </c>
      <c r="K255">
        <v>1</v>
      </c>
      <c r="L255">
        <v>7</v>
      </c>
      <c r="M255">
        <v>0</v>
      </c>
      <c r="N255">
        <v>3</v>
      </c>
      <c r="O255">
        <v>2</v>
      </c>
      <c r="P255">
        <v>2</v>
      </c>
      <c r="Q255">
        <v>1</v>
      </c>
      <c r="R255">
        <v>0</v>
      </c>
      <c r="S255">
        <v>3</v>
      </c>
      <c r="T255">
        <v>7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t="s">
        <v>36</v>
      </c>
    </row>
    <row r="256" spans="1:28" hidden="1" x14ac:dyDescent="0.3">
      <c r="A256">
        <v>5074</v>
      </c>
      <c r="B256">
        <v>1986</v>
      </c>
      <c r="C256" t="s">
        <v>41</v>
      </c>
      <c r="D256" t="s">
        <v>33</v>
      </c>
      <c r="E256">
        <v>28072</v>
      </c>
      <c r="F256">
        <v>1</v>
      </c>
      <c r="G256">
        <v>0</v>
      </c>
      <c r="H256" s="1">
        <v>41463</v>
      </c>
      <c r="I256">
        <v>10</v>
      </c>
      <c r="J256">
        <v>30</v>
      </c>
      <c r="K256">
        <v>0</v>
      </c>
      <c r="L256">
        <v>10</v>
      </c>
      <c r="M256">
        <v>2</v>
      </c>
      <c r="N256">
        <v>0</v>
      </c>
      <c r="O256">
        <v>5</v>
      </c>
      <c r="P256">
        <v>1</v>
      </c>
      <c r="Q256">
        <v>1</v>
      </c>
      <c r="R256">
        <v>0</v>
      </c>
      <c r="S256">
        <v>3</v>
      </c>
      <c r="T256">
        <v>7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t="s">
        <v>32</v>
      </c>
    </row>
    <row r="257" spans="1:28" hidden="1" x14ac:dyDescent="0.3">
      <c r="A257">
        <v>2632</v>
      </c>
      <c r="B257">
        <v>1954</v>
      </c>
      <c r="C257" t="s">
        <v>28</v>
      </c>
      <c r="D257" t="s">
        <v>33</v>
      </c>
      <c r="E257">
        <v>50501</v>
      </c>
      <c r="F257">
        <v>1</v>
      </c>
      <c r="G257">
        <v>1</v>
      </c>
      <c r="H257" s="1">
        <v>41443</v>
      </c>
      <c r="I257">
        <v>10</v>
      </c>
      <c r="J257">
        <v>297</v>
      </c>
      <c r="K257">
        <v>0</v>
      </c>
      <c r="L257">
        <v>38</v>
      </c>
      <c r="M257">
        <v>13</v>
      </c>
      <c r="N257">
        <v>0</v>
      </c>
      <c r="O257">
        <v>152</v>
      </c>
      <c r="P257">
        <v>7</v>
      </c>
      <c r="Q257">
        <v>5</v>
      </c>
      <c r="R257">
        <v>4</v>
      </c>
      <c r="S257">
        <v>4</v>
      </c>
      <c r="T257">
        <v>6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1</v>
      </c>
      <c r="AA257">
        <v>0</v>
      </c>
      <c r="AB257" t="s">
        <v>40</v>
      </c>
    </row>
    <row r="258" spans="1:28" hidden="1" x14ac:dyDescent="0.3">
      <c r="A258">
        <v>6404</v>
      </c>
      <c r="B258">
        <v>1969</v>
      </c>
      <c r="C258" t="s">
        <v>28</v>
      </c>
      <c r="D258" t="s">
        <v>35</v>
      </c>
      <c r="E258">
        <v>58917</v>
      </c>
      <c r="F258">
        <v>1</v>
      </c>
      <c r="G258">
        <v>2</v>
      </c>
      <c r="H258" s="1">
        <v>41357</v>
      </c>
      <c r="I258">
        <v>10</v>
      </c>
      <c r="J258">
        <v>151</v>
      </c>
      <c r="K258">
        <v>7</v>
      </c>
      <c r="L258">
        <v>89</v>
      </c>
      <c r="M258">
        <v>0</v>
      </c>
      <c r="N258">
        <v>7</v>
      </c>
      <c r="O258">
        <v>28</v>
      </c>
      <c r="P258">
        <v>5</v>
      </c>
      <c r="Q258">
        <v>4</v>
      </c>
      <c r="R258">
        <v>1</v>
      </c>
      <c r="S258">
        <v>6</v>
      </c>
      <c r="T258">
        <v>5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t="s">
        <v>43</v>
      </c>
    </row>
    <row r="259" spans="1:28" hidden="1" x14ac:dyDescent="0.3">
      <c r="A259">
        <v>2521</v>
      </c>
      <c r="B259">
        <v>1971</v>
      </c>
      <c r="C259" t="s">
        <v>41</v>
      </c>
      <c r="D259" t="s">
        <v>33</v>
      </c>
      <c r="E259">
        <v>35178</v>
      </c>
      <c r="F259">
        <v>1</v>
      </c>
      <c r="G259">
        <v>0</v>
      </c>
      <c r="H259" s="1">
        <v>41284</v>
      </c>
      <c r="I259">
        <v>10</v>
      </c>
      <c r="J259">
        <v>23</v>
      </c>
      <c r="K259">
        <v>1</v>
      </c>
      <c r="L259">
        <v>13</v>
      </c>
      <c r="M259">
        <v>2</v>
      </c>
      <c r="N259">
        <v>2</v>
      </c>
      <c r="O259">
        <v>18</v>
      </c>
      <c r="P259">
        <v>1</v>
      </c>
      <c r="Q259">
        <v>1</v>
      </c>
      <c r="R259">
        <v>1</v>
      </c>
      <c r="S259">
        <v>2</v>
      </c>
      <c r="T259">
        <v>7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1</v>
      </c>
      <c r="AA259">
        <v>0</v>
      </c>
      <c r="AB259" t="s">
        <v>30</v>
      </c>
    </row>
    <row r="260" spans="1:28" hidden="1" x14ac:dyDescent="0.3">
      <c r="A260">
        <v>4301</v>
      </c>
      <c r="B260">
        <v>1971</v>
      </c>
      <c r="C260" t="s">
        <v>41</v>
      </c>
      <c r="D260" t="s">
        <v>33</v>
      </c>
      <c r="E260">
        <v>35178</v>
      </c>
      <c r="F260">
        <v>1</v>
      </c>
      <c r="G260">
        <v>0</v>
      </c>
      <c r="H260" s="1">
        <v>41284</v>
      </c>
      <c r="I260">
        <v>10</v>
      </c>
      <c r="J260">
        <v>23</v>
      </c>
      <c r="K260">
        <v>1</v>
      </c>
      <c r="L260">
        <v>13</v>
      </c>
      <c r="M260">
        <v>2</v>
      </c>
      <c r="N260">
        <v>2</v>
      </c>
      <c r="O260">
        <v>18</v>
      </c>
      <c r="P260">
        <v>1</v>
      </c>
      <c r="Q260">
        <v>1</v>
      </c>
      <c r="R260">
        <v>1</v>
      </c>
      <c r="S260">
        <v>2</v>
      </c>
      <c r="T260">
        <v>7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1</v>
      </c>
      <c r="AA260">
        <v>0</v>
      </c>
      <c r="AB260" t="s">
        <v>36</v>
      </c>
    </row>
    <row r="261" spans="1:28" hidden="1" x14ac:dyDescent="0.3">
      <c r="A261">
        <v>5067</v>
      </c>
      <c r="B261">
        <v>1994</v>
      </c>
      <c r="C261" t="s">
        <v>28</v>
      </c>
      <c r="D261" t="s">
        <v>35</v>
      </c>
      <c r="E261">
        <v>80134</v>
      </c>
      <c r="F261">
        <v>0</v>
      </c>
      <c r="G261">
        <v>0</v>
      </c>
      <c r="H261" s="1">
        <v>41684</v>
      </c>
      <c r="I261">
        <v>11</v>
      </c>
      <c r="J261">
        <v>966</v>
      </c>
      <c r="K261">
        <v>26</v>
      </c>
      <c r="L261">
        <v>282</v>
      </c>
      <c r="M261">
        <v>52</v>
      </c>
      <c r="N261">
        <v>26</v>
      </c>
      <c r="O261">
        <v>26</v>
      </c>
      <c r="P261">
        <v>1</v>
      </c>
      <c r="Q261">
        <v>2</v>
      </c>
      <c r="R261">
        <v>7</v>
      </c>
      <c r="S261">
        <v>11</v>
      </c>
      <c r="T261">
        <v>5</v>
      </c>
      <c r="U261">
        <v>1</v>
      </c>
      <c r="V261">
        <v>1</v>
      </c>
      <c r="W261">
        <v>0</v>
      </c>
      <c r="X261">
        <v>1</v>
      </c>
      <c r="Y261">
        <v>1</v>
      </c>
      <c r="Z261">
        <v>0</v>
      </c>
      <c r="AA261">
        <v>0</v>
      </c>
      <c r="AB261" t="s">
        <v>30</v>
      </c>
    </row>
    <row r="262" spans="1:28" hidden="1" x14ac:dyDescent="0.3">
      <c r="A262">
        <v>11191</v>
      </c>
      <c r="B262">
        <v>1986</v>
      </c>
      <c r="C262" t="s">
        <v>28</v>
      </c>
      <c r="D262" t="s">
        <v>29</v>
      </c>
      <c r="E262">
        <v>41411</v>
      </c>
      <c r="F262">
        <v>0</v>
      </c>
      <c r="G262">
        <v>0</v>
      </c>
      <c r="H262" s="1">
        <v>41615</v>
      </c>
      <c r="I262">
        <v>11</v>
      </c>
      <c r="J262">
        <v>37</v>
      </c>
      <c r="K262">
        <v>32</v>
      </c>
      <c r="L262">
        <v>38</v>
      </c>
      <c r="M262">
        <v>11</v>
      </c>
      <c r="N262">
        <v>3</v>
      </c>
      <c r="O262">
        <v>18</v>
      </c>
      <c r="P262">
        <v>1</v>
      </c>
      <c r="Q262">
        <v>2</v>
      </c>
      <c r="R262">
        <v>1</v>
      </c>
      <c r="S262">
        <v>4</v>
      </c>
      <c r="T262">
        <v>6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30</v>
      </c>
    </row>
    <row r="263" spans="1:28" hidden="1" x14ac:dyDescent="0.3">
      <c r="A263">
        <v>6720</v>
      </c>
      <c r="B263">
        <v>1968</v>
      </c>
      <c r="C263" t="s">
        <v>41</v>
      </c>
      <c r="D263" t="s">
        <v>35</v>
      </c>
      <c r="E263">
        <v>43795</v>
      </c>
      <c r="F263">
        <v>0</v>
      </c>
      <c r="G263">
        <v>1</v>
      </c>
      <c r="H263" s="1">
        <v>41563</v>
      </c>
      <c r="I263">
        <v>11</v>
      </c>
      <c r="J263">
        <v>314</v>
      </c>
      <c r="K263">
        <v>11</v>
      </c>
      <c r="L263">
        <v>53</v>
      </c>
      <c r="M263">
        <v>4</v>
      </c>
      <c r="N263">
        <v>3</v>
      </c>
      <c r="O263">
        <v>107</v>
      </c>
      <c r="P263">
        <v>3</v>
      </c>
      <c r="Q263">
        <v>7</v>
      </c>
      <c r="R263">
        <v>3</v>
      </c>
      <c r="S263">
        <v>4</v>
      </c>
      <c r="T263">
        <v>7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1</v>
      </c>
      <c r="AA263">
        <v>0</v>
      </c>
      <c r="AB263" t="s">
        <v>30</v>
      </c>
    </row>
    <row r="264" spans="1:28" hidden="1" x14ac:dyDescent="0.3">
      <c r="A264">
        <v>9262</v>
      </c>
      <c r="B264">
        <v>1984</v>
      </c>
      <c r="C264" t="s">
        <v>38</v>
      </c>
      <c r="D264" t="s">
        <v>35</v>
      </c>
      <c r="E264">
        <v>32414</v>
      </c>
      <c r="F264">
        <v>0</v>
      </c>
      <c r="G264">
        <v>0</v>
      </c>
      <c r="H264" s="1">
        <v>41459</v>
      </c>
      <c r="I264">
        <v>11</v>
      </c>
      <c r="J264">
        <v>20</v>
      </c>
      <c r="K264">
        <v>6</v>
      </c>
      <c r="L264">
        <v>5</v>
      </c>
      <c r="M264">
        <v>0</v>
      </c>
      <c r="N264">
        <v>9</v>
      </c>
      <c r="O264">
        <v>12</v>
      </c>
      <c r="P264">
        <v>1</v>
      </c>
      <c r="Q264">
        <v>1</v>
      </c>
      <c r="R264">
        <v>0</v>
      </c>
      <c r="S264">
        <v>3</v>
      </c>
      <c r="T264">
        <v>7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 t="s">
        <v>43</v>
      </c>
    </row>
    <row r="265" spans="1:28" hidden="1" x14ac:dyDescent="0.3">
      <c r="A265">
        <v>3427</v>
      </c>
      <c r="B265">
        <v>1955</v>
      </c>
      <c r="C265" t="s">
        <v>37</v>
      </c>
      <c r="D265" t="s">
        <v>33</v>
      </c>
      <c r="E265">
        <v>59821</v>
      </c>
      <c r="F265">
        <v>0</v>
      </c>
      <c r="G265">
        <v>1</v>
      </c>
      <c r="H265" s="1">
        <v>41376</v>
      </c>
      <c r="I265">
        <v>11</v>
      </c>
      <c r="J265">
        <v>629</v>
      </c>
      <c r="K265">
        <v>0</v>
      </c>
      <c r="L265">
        <v>70</v>
      </c>
      <c r="M265">
        <v>0</v>
      </c>
      <c r="N265">
        <v>0</v>
      </c>
      <c r="O265">
        <v>35</v>
      </c>
      <c r="P265">
        <v>6</v>
      </c>
      <c r="Q265">
        <v>11</v>
      </c>
      <c r="R265">
        <v>2</v>
      </c>
      <c r="S265">
        <v>7</v>
      </c>
      <c r="T265">
        <v>8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t="s">
        <v>43</v>
      </c>
    </row>
    <row r="266" spans="1:28" hidden="1" x14ac:dyDescent="0.3">
      <c r="A266">
        <v>8911</v>
      </c>
      <c r="B266">
        <v>1967</v>
      </c>
      <c r="C266" t="s">
        <v>37</v>
      </c>
      <c r="D266" t="s">
        <v>33</v>
      </c>
      <c r="E266">
        <v>56320</v>
      </c>
      <c r="F266">
        <v>0</v>
      </c>
      <c r="G266">
        <v>1</v>
      </c>
      <c r="H266" s="1">
        <v>41372</v>
      </c>
      <c r="I266">
        <v>11</v>
      </c>
      <c r="J266">
        <v>201</v>
      </c>
      <c r="K266">
        <v>53</v>
      </c>
      <c r="L266">
        <v>172</v>
      </c>
      <c r="M266">
        <v>116</v>
      </c>
      <c r="N266">
        <v>77</v>
      </c>
      <c r="O266">
        <v>83</v>
      </c>
      <c r="P266">
        <v>3</v>
      </c>
      <c r="Q266">
        <v>5</v>
      </c>
      <c r="R266">
        <v>4</v>
      </c>
      <c r="S266">
        <v>9</v>
      </c>
      <c r="T266">
        <v>4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30</v>
      </c>
    </row>
    <row r="267" spans="1:28" hidden="1" x14ac:dyDescent="0.3">
      <c r="A267">
        <v>2677</v>
      </c>
      <c r="B267">
        <v>1956</v>
      </c>
      <c r="C267" t="s">
        <v>28</v>
      </c>
      <c r="D267" t="s">
        <v>35</v>
      </c>
      <c r="E267">
        <v>46097</v>
      </c>
      <c r="F267">
        <v>0</v>
      </c>
      <c r="G267">
        <v>1</v>
      </c>
      <c r="H267" s="1">
        <v>41364</v>
      </c>
      <c r="I267">
        <v>11</v>
      </c>
      <c r="J267">
        <v>72</v>
      </c>
      <c r="K267">
        <v>24</v>
      </c>
      <c r="L267">
        <v>68</v>
      </c>
      <c r="M267">
        <v>65</v>
      </c>
      <c r="N267">
        <v>4</v>
      </c>
      <c r="O267">
        <v>8</v>
      </c>
      <c r="P267">
        <v>5</v>
      </c>
      <c r="Q267">
        <v>3</v>
      </c>
      <c r="R267">
        <v>1</v>
      </c>
      <c r="S267">
        <v>6</v>
      </c>
      <c r="T267">
        <v>4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43</v>
      </c>
    </row>
    <row r="268" spans="1:28" hidden="1" x14ac:dyDescent="0.3">
      <c r="A268">
        <v>252</v>
      </c>
      <c r="B268">
        <v>1963</v>
      </c>
      <c r="C268" t="s">
        <v>37</v>
      </c>
      <c r="D268" t="s">
        <v>29</v>
      </c>
      <c r="E268">
        <v>41003</v>
      </c>
      <c r="F268">
        <v>0</v>
      </c>
      <c r="G268">
        <v>0</v>
      </c>
      <c r="H268" s="1">
        <v>41350</v>
      </c>
      <c r="I268">
        <v>11</v>
      </c>
      <c r="J268">
        <v>123</v>
      </c>
      <c r="K268">
        <v>133</v>
      </c>
      <c r="L268">
        <v>142</v>
      </c>
      <c r="M268">
        <v>71</v>
      </c>
      <c r="N268">
        <v>44</v>
      </c>
      <c r="O268">
        <v>88</v>
      </c>
      <c r="P268">
        <v>1</v>
      </c>
      <c r="Q268">
        <v>6</v>
      </c>
      <c r="R268">
        <v>2</v>
      </c>
      <c r="S268">
        <v>8</v>
      </c>
      <c r="T268">
        <v>6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43</v>
      </c>
    </row>
    <row r="269" spans="1:28" hidden="1" x14ac:dyDescent="0.3">
      <c r="A269">
        <v>9860</v>
      </c>
      <c r="B269">
        <v>1959</v>
      </c>
      <c r="C269" t="s">
        <v>28</v>
      </c>
      <c r="D269" t="s">
        <v>35</v>
      </c>
      <c r="E269">
        <v>44911</v>
      </c>
      <c r="F269">
        <v>0</v>
      </c>
      <c r="G269">
        <v>1</v>
      </c>
      <c r="H269" s="1">
        <v>41348</v>
      </c>
      <c r="I269">
        <v>11</v>
      </c>
      <c r="J269">
        <v>159</v>
      </c>
      <c r="K269">
        <v>0</v>
      </c>
      <c r="L269">
        <v>22</v>
      </c>
      <c r="M269">
        <v>2</v>
      </c>
      <c r="N269">
        <v>1</v>
      </c>
      <c r="O269">
        <v>31</v>
      </c>
      <c r="P269">
        <v>3</v>
      </c>
      <c r="Q269">
        <v>4</v>
      </c>
      <c r="R269">
        <v>1</v>
      </c>
      <c r="S269">
        <v>4</v>
      </c>
      <c r="T269">
        <v>7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30</v>
      </c>
    </row>
    <row r="270" spans="1:28" hidden="1" x14ac:dyDescent="0.3">
      <c r="A270">
        <v>3403</v>
      </c>
      <c r="B270">
        <v>1958</v>
      </c>
      <c r="C270" t="s">
        <v>37</v>
      </c>
      <c r="D270" t="s">
        <v>35</v>
      </c>
      <c r="E270">
        <v>78952</v>
      </c>
      <c r="F270">
        <v>0</v>
      </c>
      <c r="G270">
        <v>1</v>
      </c>
      <c r="H270" s="1">
        <v>41176</v>
      </c>
      <c r="I270">
        <v>11</v>
      </c>
      <c r="J270">
        <v>1170</v>
      </c>
      <c r="K270">
        <v>19</v>
      </c>
      <c r="L270">
        <v>594</v>
      </c>
      <c r="M270">
        <v>99</v>
      </c>
      <c r="N270">
        <v>76</v>
      </c>
      <c r="O270">
        <v>134</v>
      </c>
      <c r="P270">
        <v>2</v>
      </c>
      <c r="Q270">
        <v>2</v>
      </c>
      <c r="R270">
        <v>5</v>
      </c>
      <c r="S270">
        <v>12</v>
      </c>
      <c r="T270">
        <v>6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30</v>
      </c>
    </row>
    <row r="271" spans="1:28" hidden="1" x14ac:dyDescent="0.3">
      <c r="A271">
        <v>10281</v>
      </c>
      <c r="B271">
        <v>1970</v>
      </c>
      <c r="C271" t="s">
        <v>28</v>
      </c>
      <c r="D271" t="s">
        <v>29</v>
      </c>
      <c r="E271">
        <v>64713</v>
      </c>
      <c r="F271">
        <v>1</v>
      </c>
      <c r="G271">
        <v>0</v>
      </c>
      <c r="H271" s="1">
        <v>41677</v>
      </c>
      <c r="I271">
        <v>11</v>
      </c>
      <c r="J271">
        <v>180</v>
      </c>
      <c r="K271">
        <v>60</v>
      </c>
      <c r="L271">
        <v>241</v>
      </c>
      <c r="M271">
        <v>13</v>
      </c>
      <c r="N271">
        <v>54</v>
      </c>
      <c r="O271">
        <v>54</v>
      </c>
      <c r="P271">
        <v>2</v>
      </c>
      <c r="Q271">
        <v>5</v>
      </c>
      <c r="R271">
        <v>5</v>
      </c>
      <c r="S271">
        <v>7</v>
      </c>
      <c r="T271">
        <v>4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 t="s">
        <v>36</v>
      </c>
    </row>
    <row r="272" spans="1:28" x14ac:dyDescent="0.3">
      <c r="A272">
        <v>1994</v>
      </c>
      <c r="B272">
        <v>1983</v>
      </c>
      <c r="C272" t="s">
        <v>28</v>
      </c>
      <c r="D272" t="s">
        <v>33</v>
      </c>
      <c r="F272">
        <v>1</v>
      </c>
      <c r="G272">
        <v>0</v>
      </c>
      <c r="H272" s="1">
        <v>41593</v>
      </c>
      <c r="I272">
        <v>11</v>
      </c>
      <c r="J272">
        <v>5</v>
      </c>
      <c r="K272">
        <v>5</v>
      </c>
      <c r="L272">
        <v>6</v>
      </c>
      <c r="M272">
        <v>0</v>
      </c>
      <c r="N272">
        <v>2</v>
      </c>
      <c r="O272">
        <v>1</v>
      </c>
      <c r="P272">
        <v>1</v>
      </c>
      <c r="Q272">
        <v>1</v>
      </c>
      <c r="R272">
        <v>0</v>
      </c>
      <c r="S272">
        <v>2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34</v>
      </c>
    </row>
    <row r="273" spans="1:28" hidden="1" x14ac:dyDescent="0.3">
      <c r="A273">
        <v>2552</v>
      </c>
      <c r="B273">
        <v>1955</v>
      </c>
      <c r="C273" t="s">
        <v>37</v>
      </c>
      <c r="D273" t="s">
        <v>31</v>
      </c>
      <c r="E273">
        <v>55521</v>
      </c>
      <c r="F273">
        <v>1</v>
      </c>
      <c r="G273">
        <v>2</v>
      </c>
      <c r="H273" s="1">
        <v>41569</v>
      </c>
      <c r="I273">
        <v>11</v>
      </c>
      <c r="J273">
        <v>416</v>
      </c>
      <c r="K273">
        <v>0</v>
      </c>
      <c r="L273">
        <v>26</v>
      </c>
      <c r="M273">
        <v>0</v>
      </c>
      <c r="N273">
        <v>0</v>
      </c>
      <c r="O273">
        <v>4</v>
      </c>
      <c r="P273">
        <v>9</v>
      </c>
      <c r="Q273">
        <v>6</v>
      </c>
      <c r="R273">
        <v>3</v>
      </c>
      <c r="S273">
        <v>6</v>
      </c>
      <c r="T273">
        <v>7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1</v>
      </c>
      <c r="AA273">
        <v>0</v>
      </c>
      <c r="AB273" t="s">
        <v>30</v>
      </c>
    </row>
    <row r="274" spans="1:28" hidden="1" x14ac:dyDescent="0.3">
      <c r="A274">
        <v>4557</v>
      </c>
      <c r="B274">
        <v>1970</v>
      </c>
      <c r="C274" t="s">
        <v>28</v>
      </c>
      <c r="D274" t="s">
        <v>35</v>
      </c>
      <c r="E274">
        <v>22070</v>
      </c>
      <c r="F274">
        <v>1</v>
      </c>
      <c r="G274">
        <v>0</v>
      </c>
      <c r="H274" s="1">
        <v>41551</v>
      </c>
      <c r="I274">
        <v>11</v>
      </c>
      <c r="J274">
        <v>10</v>
      </c>
      <c r="K274">
        <v>7</v>
      </c>
      <c r="L274">
        <v>19</v>
      </c>
      <c r="M274">
        <v>8</v>
      </c>
      <c r="N274">
        <v>2</v>
      </c>
      <c r="O274">
        <v>21</v>
      </c>
      <c r="P274">
        <v>2</v>
      </c>
      <c r="Q274">
        <v>2</v>
      </c>
      <c r="R274">
        <v>2</v>
      </c>
      <c r="S274">
        <v>2</v>
      </c>
      <c r="T274">
        <v>6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43</v>
      </c>
    </row>
    <row r="275" spans="1:28" hidden="1" x14ac:dyDescent="0.3">
      <c r="A275">
        <v>1183</v>
      </c>
      <c r="B275">
        <v>1949</v>
      </c>
      <c r="C275" t="s">
        <v>41</v>
      </c>
      <c r="D275" t="s">
        <v>33</v>
      </c>
      <c r="E275">
        <v>36408</v>
      </c>
      <c r="F275">
        <v>1</v>
      </c>
      <c r="G275">
        <v>1</v>
      </c>
      <c r="H275" s="1">
        <v>41538</v>
      </c>
      <c r="I275">
        <v>11</v>
      </c>
      <c r="J275">
        <v>9</v>
      </c>
      <c r="K275">
        <v>1</v>
      </c>
      <c r="L275">
        <v>4</v>
      </c>
      <c r="M275">
        <v>3</v>
      </c>
      <c r="N275">
        <v>2</v>
      </c>
      <c r="O275">
        <v>3</v>
      </c>
      <c r="P275">
        <v>1</v>
      </c>
      <c r="Q275">
        <v>1</v>
      </c>
      <c r="R275">
        <v>0</v>
      </c>
      <c r="S275">
        <v>2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39</v>
      </c>
    </row>
    <row r="276" spans="1:28" hidden="1" x14ac:dyDescent="0.3">
      <c r="A276">
        <v>4186</v>
      </c>
      <c r="B276">
        <v>1950</v>
      </c>
      <c r="C276" t="s">
        <v>28</v>
      </c>
      <c r="D276" t="s">
        <v>35</v>
      </c>
      <c r="E276">
        <v>34026</v>
      </c>
      <c r="F276">
        <v>1</v>
      </c>
      <c r="G276">
        <v>1</v>
      </c>
      <c r="H276" s="1">
        <v>41491</v>
      </c>
      <c r="I276">
        <v>11</v>
      </c>
      <c r="J276">
        <v>18</v>
      </c>
      <c r="K276">
        <v>6</v>
      </c>
      <c r="L276">
        <v>15</v>
      </c>
      <c r="M276">
        <v>12</v>
      </c>
      <c r="N276">
        <v>8</v>
      </c>
      <c r="O276">
        <v>17</v>
      </c>
      <c r="P276">
        <v>3</v>
      </c>
      <c r="Q276">
        <v>2</v>
      </c>
      <c r="R276">
        <v>1</v>
      </c>
      <c r="S276">
        <v>3</v>
      </c>
      <c r="T276">
        <v>5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32</v>
      </c>
    </row>
    <row r="277" spans="1:28" hidden="1" x14ac:dyDescent="0.3">
      <c r="A277">
        <v>1419</v>
      </c>
      <c r="B277">
        <v>1950</v>
      </c>
      <c r="C277" t="s">
        <v>28</v>
      </c>
      <c r="D277" t="s">
        <v>35</v>
      </c>
      <c r="E277">
        <v>34026</v>
      </c>
      <c r="F277">
        <v>1</v>
      </c>
      <c r="G277">
        <v>1</v>
      </c>
      <c r="H277" s="1">
        <v>41491</v>
      </c>
      <c r="I277">
        <v>11</v>
      </c>
      <c r="J277">
        <v>18</v>
      </c>
      <c r="K277">
        <v>6</v>
      </c>
      <c r="L277">
        <v>15</v>
      </c>
      <c r="M277">
        <v>12</v>
      </c>
      <c r="N277">
        <v>8</v>
      </c>
      <c r="O277">
        <v>17</v>
      </c>
      <c r="P277">
        <v>3</v>
      </c>
      <c r="Q277">
        <v>2</v>
      </c>
      <c r="R277">
        <v>1</v>
      </c>
      <c r="S277">
        <v>3</v>
      </c>
      <c r="T277">
        <v>5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30</v>
      </c>
    </row>
    <row r="278" spans="1:28" hidden="1" x14ac:dyDescent="0.3">
      <c r="A278">
        <v>967</v>
      </c>
      <c r="B278">
        <v>1976</v>
      </c>
      <c r="C278" t="s">
        <v>28</v>
      </c>
      <c r="D278" t="s">
        <v>33</v>
      </c>
      <c r="E278">
        <v>46049</v>
      </c>
      <c r="F278">
        <v>1</v>
      </c>
      <c r="G278">
        <v>1</v>
      </c>
      <c r="H278" s="1">
        <v>41476</v>
      </c>
      <c r="I278">
        <v>11</v>
      </c>
      <c r="J278">
        <v>342</v>
      </c>
      <c r="K278">
        <v>9</v>
      </c>
      <c r="L278">
        <v>112</v>
      </c>
      <c r="M278">
        <v>19</v>
      </c>
      <c r="N278">
        <v>14</v>
      </c>
      <c r="O278">
        <v>19</v>
      </c>
      <c r="P278">
        <v>10</v>
      </c>
      <c r="Q278">
        <v>5</v>
      </c>
      <c r="R278">
        <v>2</v>
      </c>
      <c r="S278">
        <v>9</v>
      </c>
      <c r="T278">
        <v>7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 t="s">
        <v>30</v>
      </c>
    </row>
    <row r="279" spans="1:28" hidden="1" x14ac:dyDescent="0.3">
      <c r="A279">
        <v>1048</v>
      </c>
      <c r="B279">
        <v>1972</v>
      </c>
      <c r="C279" t="s">
        <v>41</v>
      </c>
      <c r="D279" t="s">
        <v>33</v>
      </c>
      <c r="E279">
        <v>35641</v>
      </c>
      <c r="F279">
        <v>1</v>
      </c>
      <c r="G279">
        <v>0</v>
      </c>
      <c r="H279" s="1">
        <v>41469</v>
      </c>
      <c r="I279">
        <v>11</v>
      </c>
      <c r="J279">
        <v>63</v>
      </c>
      <c r="K279">
        <v>3</v>
      </c>
      <c r="L279">
        <v>67</v>
      </c>
      <c r="M279">
        <v>8</v>
      </c>
      <c r="N279">
        <v>9</v>
      </c>
      <c r="O279">
        <v>28</v>
      </c>
      <c r="P279">
        <v>2</v>
      </c>
      <c r="Q279">
        <v>3</v>
      </c>
      <c r="R279">
        <v>1</v>
      </c>
      <c r="S279">
        <v>4</v>
      </c>
      <c r="T279">
        <v>7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 t="s">
        <v>43</v>
      </c>
    </row>
    <row r="280" spans="1:28" hidden="1" x14ac:dyDescent="0.3">
      <c r="A280">
        <v>5892</v>
      </c>
      <c r="B280">
        <v>1980</v>
      </c>
      <c r="C280" t="s">
        <v>28</v>
      </c>
      <c r="D280" t="s">
        <v>33</v>
      </c>
      <c r="E280">
        <v>34968</v>
      </c>
      <c r="F280">
        <v>1</v>
      </c>
      <c r="G280">
        <v>0</v>
      </c>
      <c r="H280" s="1">
        <v>41374</v>
      </c>
      <c r="I280">
        <v>11</v>
      </c>
      <c r="J280">
        <v>158</v>
      </c>
      <c r="K280">
        <v>6</v>
      </c>
      <c r="L280">
        <v>45</v>
      </c>
      <c r="M280">
        <v>8</v>
      </c>
      <c r="N280">
        <v>2</v>
      </c>
      <c r="O280">
        <v>2</v>
      </c>
      <c r="P280">
        <v>7</v>
      </c>
      <c r="Q280">
        <v>3</v>
      </c>
      <c r="R280">
        <v>2</v>
      </c>
      <c r="S280">
        <v>5</v>
      </c>
      <c r="T280">
        <v>7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43</v>
      </c>
    </row>
    <row r="281" spans="1:28" hidden="1" x14ac:dyDescent="0.3">
      <c r="A281">
        <v>6606</v>
      </c>
      <c r="B281">
        <v>1969</v>
      </c>
      <c r="C281" t="s">
        <v>41</v>
      </c>
      <c r="D281" t="s">
        <v>33</v>
      </c>
      <c r="E281">
        <v>70091</v>
      </c>
      <c r="F281">
        <v>1</v>
      </c>
      <c r="G281">
        <v>0</v>
      </c>
      <c r="H281" s="1">
        <v>41364</v>
      </c>
      <c r="I281">
        <v>11</v>
      </c>
      <c r="J281">
        <v>964</v>
      </c>
      <c r="K281">
        <v>34</v>
      </c>
      <c r="L281">
        <v>137</v>
      </c>
      <c r="M281">
        <v>15</v>
      </c>
      <c r="N281">
        <v>0</v>
      </c>
      <c r="O281">
        <v>11</v>
      </c>
      <c r="P281">
        <v>2</v>
      </c>
      <c r="Q281">
        <v>5</v>
      </c>
      <c r="R281">
        <v>2</v>
      </c>
      <c r="S281">
        <v>10</v>
      </c>
      <c r="T281">
        <v>8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 t="s">
        <v>30</v>
      </c>
    </row>
    <row r="282" spans="1:28" hidden="1" x14ac:dyDescent="0.3">
      <c r="A282">
        <v>1388</v>
      </c>
      <c r="B282">
        <v>1975</v>
      </c>
      <c r="C282" t="s">
        <v>28</v>
      </c>
      <c r="D282" t="s">
        <v>31</v>
      </c>
      <c r="E282">
        <v>33249</v>
      </c>
      <c r="F282">
        <v>1</v>
      </c>
      <c r="G282">
        <v>0</v>
      </c>
      <c r="H282" s="1">
        <v>41325</v>
      </c>
      <c r="I282">
        <v>11</v>
      </c>
      <c r="J282">
        <v>6</v>
      </c>
      <c r="K282">
        <v>10</v>
      </c>
      <c r="L282">
        <v>21</v>
      </c>
      <c r="M282">
        <v>19</v>
      </c>
      <c r="N282">
        <v>14</v>
      </c>
      <c r="O282">
        <v>42</v>
      </c>
      <c r="P282">
        <v>2</v>
      </c>
      <c r="Q282">
        <v>2</v>
      </c>
      <c r="R282">
        <v>1</v>
      </c>
      <c r="S282">
        <v>3</v>
      </c>
      <c r="T282">
        <v>6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36</v>
      </c>
    </row>
    <row r="283" spans="1:28" hidden="1" x14ac:dyDescent="0.3">
      <c r="A283">
        <v>979</v>
      </c>
      <c r="B283">
        <v>1975</v>
      </c>
      <c r="C283" t="s">
        <v>28</v>
      </c>
      <c r="D283" t="s">
        <v>31</v>
      </c>
      <c r="E283">
        <v>33249</v>
      </c>
      <c r="F283">
        <v>1</v>
      </c>
      <c r="G283">
        <v>0</v>
      </c>
      <c r="H283" s="1">
        <v>41325</v>
      </c>
      <c r="I283">
        <v>11</v>
      </c>
      <c r="J283">
        <v>6</v>
      </c>
      <c r="K283">
        <v>10</v>
      </c>
      <c r="L283">
        <v>21</v>
      </c>
      <c r="M283">
        <v>19</v>
      </c>
      <c r="N283">
        <v>14</v>
      </c>
      <c r="O283">
        <v>42</v>
      </c>
      <c r="P283">
        <v>2</v>
      </c>
      <c r="Q283">
        <v>2</v>
      </c>
      <c r="R283">
        <v>1</v>
      </c>
      <c r="S283">
        <v>3</v>
      </c>
      <c r="T283">
        <v>6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30</v>
      </c>
    </row>
    <row r="284" spans="1:28" hidden="1" x14ac:dyDescent="0.3">
      <c r="A284">
        <v>7494</v>
      </c>
      <c r="B284">
        <v>1950</v>
      </c>
      <c r="C284" t="s">
        <v>37</v>
      </c>
      <c r="D284" t="s">
        <v>29</v>
      </c>
      <c r="E284">
        <v>42873</v>
      </c>
      <c r="F284">
        <v>1</v>
      </c>
      <c r="G284">
        <v>1</v>
      </c>
      <c r="H284" s="1">
        <v>41295</v>
      </c>
      <c r="I284">
        <v>11</v>
      </c>
      <c r="J284">
        <v>209</v>
      </c>
      <c r="K284">
        <v>0</v>
      </c>
      <c r="L284">
        <v>40</v>
      </c>
      <c r="M284">
        <v>3</v>
      </c>
      <c r="N284">
        <v>2</v>
      </c>
      <c r="O284">
        <v>15</v>
      </c>
      <c r="P284">
        <v>4</v>
      </c>
      <c r="Q284">
        <v>6</v>
      </c>
      <c r="R284">
        <v>1</v>
      </c>
      <c r="S284">
        <v>4</v>
      </c>
      <c r="T284">
        <v>8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32</v>
      </c>
    </row>
    <row r="285" spans="1:28" hidden="1" x14ac:dyDescent="0.3">
      <c r="A285">
        <v>10490</v>
      </c>
      <c r="B285">
        <v>1969</v>
      </c>
      <c r="C285" t="s">
        <v>37</v>
      </c>
      <c r="D285" t="s">
        <v>33</v>
      </c>
      <c r="E285">
        <v>51039</v>
      </c>
      <c r="F285">
        <v>1</v>
      </c>
      <c r="G285">
        <v>1</v>
      </c>
      <c r="H285" s="1">
        <v>41253</v>
      </c>
      <c r="I285">
        <v>11</v>
      </c>
      <c r="J285">
        <v>100</v>
      </c>
      <c r="K285">
        <v>64</v>
      </c>
      <c r="L285">
        <v>79</v>
      </c>
      <c r="M285">
        <v>65</v>
      </c>
      <c r="N285">
        <v>0</v>
      </c>
      <c r="O285">
        <v>109</v>
      </c>
      <c r="P285">
        <v>2</v>
      </c>
      <c r="Q285">
        <v>6</v>
      </c>
      <c r="R285">
        <v>2</v>
      </c>
      <c r="S285">
        <v>4</v>
      </c>
      <c r="T285">
        <v>7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36</v>
      </c>
    </row>
    <row r="286" spans="1:28" hidden="1" x14ac:dyDescent="0.3">
      <c r="A286">
        <v>2715</v>
      </c>
      <c r="B286">
        <v>1966</v>
      </c>
      <c r="C286" t="s">
        <v>41</v>
      </c>
      <c r="D286" t="s">
        <v>29</v>
      </c>
      <c r="E286">
        <v>29435</v>
      </c>
      <c r="F286">
        <v>1</v>
      </c>
      <c r="G286">
        <v>1</v>
      </c>
      <c r="H286" s="1">
        <v>41127</v>
      </c>
      <c r="I286">
        <v>11</v>
      </c>
      <c r="J286">
        <v>70</v>
      </c>
      <c r="K286">
        <v>3</v>
      </c>
      <c r="L286">
        <v>37</v>
      </c>
      <c r="M286">
        <v>4</v>
      </c>
      <c r="N286">
        <v>2</v>
      </c>
      <c r="O286">
        <v>64</v>
      </c>
      <c r="P286">
        <v>4</v>
      </c>
      <c r="Q286">
        <v>3</v>
      </c>
      <c r="R286">
        <v>2</v>
      </c>
      <c r="S286">
        <v>2</v>
      </c>
      <c r="T286">
        <v>9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 t="s">
        <v>32</v>
      </c>
    </row>
    <row r="287" spans="1:28" hidden="1" x14ac:dyDescent="0.3">
      <c r="A287">
        <v>4828</v>
      </c>
      <c r="B287">
        <v>1954</v>
      </c>
      <c r="C287" t="s">
        <v>28</v>
      </c>
      <c r="D287" t="s">
        <v>29</v>
      </c>
      <c r="E287">
        <v>79865</v>
      </c>
      <c r="F287">
        <v>0</v>
      </c>
      <c r="G287">
        <v>1</v>
      </c>
      <c r="H287" s="1">
        <v>41808</v>
      </c>
      <c r="I287">
        <v>12</v>
      </c>
      <c r="J287">
        <v>71</v>
      </c>
      <c r="K287">
        <v>99</v>
      </c>
      <c r="L287">
        <v>278</v>
      </c>
      <c r="M287">
        <v>185</v>
      </c>
      <c r="N287">
        <v>121</v>
      </c>
      <c r="O287">
        <v>38</v>
      </c>
      <c r="P287">
        <v>1</v>
      </c>
      <c r="Q287">
        <v>5</v>
      </c>
      <c r="R287">
        <v>10</v>
      </c>
      <c r="S287">
        <v>5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43</v>
      </c>
    </row>
    <row r="288" spans="1:28" hidden="1" x14ac:dyDescent="0.3">
      <c r="A288">
        <v>11176</v>
      </c>
      <c r="B288">
        <v>1970</v>
      </c>
      <c r="C288" t="s">
        <v>37</v>
      </c>
      <c r="D288" t="s">
        <v>35</v>
      </c>
      <c r="E288">
        <v>65968</v>
      </c>
      <c r="F288">
        <v>0</v>
      </c>
      <c r="G288">
        <v>1</v>
      </c>
      <c r="H288" s="1">
        <v>41771</v>
      </c>
      <c r="I288">
        <v>12</v>
      </c>
      <c r="J288">
        <v>376</v>
      </c>
      <c r="K288">
        <v>9</v>
      </c>
      <c r="L288">
        <v>83</v>
      </c>
      <c r="M288">
        <v>19</v>
      </c>
      <c r="N288">
        <v>4</v>
      </c>
      <c r="O288">
        <v>4</v>
      </c>
      <c r="P288">
        <v>2</v>
      </c>
      <c r="Q288">
        <v>5</v>
      </c>
      <c r="R288">
        <v>4</v>
      </c>
      <c r="S288">
        <v>7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32</v>
      </c>
    </row>
    <row r="289" spans="1:28" hidden="1" x14ac:dyDescent="0.3">
      <c r="A289">
        <v>1446</v>
      </c>
      <c r="B289">
        <v>1956</v>
      </c>
      <c r="C289" t="s">
        <v>41</v>
      </c>
      <c r="D289" t="s">
        <v>31</v>
      </c>
      <c r="E289">
        <v>86424</v>
      </c>
      <c r="F289">
        <v>0</v>
      </c>
      <c r="G289">
        <v>0</v>
      </c>
      <c r="H289" s="1">
        <v>41734</v>
      </c>
      <c r="I289">
        <v>12</v>
      </c>
      <c r="J289">
        <v>387</v>
      </c>
      <c r="K289">
        <v>68</v>
      </c>
      <c r="L289">
        <v>569</v>
      </c>
      <c r="M289">
        <v>89</v>
      </c>
      <c r="N289">
        <v>45</v>
      </c>
      <c r="O289">
        <v>68</v>
      </c>
      <c r="P289">
        <v>1</v>
      </c>
      <c r="Q289">
        <v>6</v>
      </c>
      <c r="R289">
        <v>9</v>
      </c>
      <c r="S289">
        <v>12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43</v>
      </c>
    </row>
    <row r="290" spans="1:28" hidden="1" x14ac:dyDescent="0.3">
      <c r="A290">
        <v>9699</v>
      </c>
      <c r="B290">
        <v>1966</v>
      </c>
      <c r="C290" t="s">
        <v>28</v>
      </c>
      <c r="D290" t="s">
        <v>29</v>
      </c>
      <c r="E290">
        <v>67272</v>
      </c>
      <c r="F290">
        <v>0</v>
      </c>
      <c r="G290">
        <v>1</v>
      </c>
      <c r="H290" s="1">
        <v>41629</v>
      </c>
      <c r="I290">
        <v>12</v>
      </c>
      <c r="J290">
        <v>357</v>
      </c>
      <c r="K290">
        <v>35</v>
      </c>
      <c r="L290">
        <v>271</v>
      </c>
      <c r="M290">
        <v>28</v>
      </c>
      <c r="N290">
        <v>28</v>
      </c>
      <c r="O290">
        <v>14</v>
      </c>
      <c r="P290">
        <v>3</v>
      </c>
      <c r="Q290">
        <v>6</v>
      </c>
      <c r="R290">
        <v>2</v>
      </c>
      <c r="S290">
        <v>12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30</v>
      </c>
    </row>
    <row r="291" spans="1:28" hidden="1" x14ac:dyDescent="0.3">
      <c r="A291">
        <v>9790</v>
      </c>
      <c r="B291">
        <v>1957</v>
      </c>
      <c r="C291" t="s">
        <v>28</v>
      </c>
      <c r="D291" t="s">
        <v>31</v>
      </c>
      <c r="E291">
        <v>78499</v>
      </c>
      <c r="F291">
        <v>0</v>
      </c>
      <c r="G291">
        <v>0</v>
      </c>
      <c r="H291" s="1">
        <v>41601</v>
      </c>
      <c r="I291">
        <v>12</v>
      </c>
      <c r="J291">
        <v>912</v>
      </c>
      <c r="K291">
        <v>72</v>
      </c>
      <c r="L291">
        <v>170</v>
      </c>
      <c r="M291">
        <v>47</v>
      </c>
      <c r="N291">
        <v>36</v>
      </c>
      <c r="O291">
        <v>97</v>
      </c>
      <c r="P291">
        <v>1</v>
      </c>
      <c r="Q291">
        <v>11</v>
      </c>
      <c r="R291">
        <v>3</v>
      </c>
      <c r="S291">
        <v>4</v>
      </c>
      <c r="T291">
        <v>4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>
        <v>0</v>
      </c>
      <c r="AB291" t="s">
        <v>32</v>
      </c>
    </row>
    <row r="292" spans="1:28" hidden="1" x14ac:dyDescent="0.3">
      <c r="A292">
        <v>2324</v>
      </c>
      <c r="B292">
        <v>1972</v>
      </c>
      <c r="C292" t="s">
        <v>28</v>
      </c>
      <c r="D292" t="s">
        <v>35</v>
      </c>
      <c r="E292">
        <v>77044</v>
      </c>
      <c r="F292">
        <v>0</v>
      </c>
      <c r="G292">
        <v>1</v>
      </c>
      <c r="H292" s="1">
        <v>41574</v>
      </c>
      <c r="I292">
        <v>12</v>
      </c>
      <c r="J292">
        <v>625</v>
      </c>
      <c r="K292">
        <v>38</v>
      </c>
      <c r="L292">
        <v>242</v>
      </c>
      <c r="M292">
        <v>50</v>
      </c>
      <c r="N292">
        <v>34</v>
      </c>
      <c r="O292">
        <v>76</v>
      </c>
      <c r="P292">
        <v>2</v>
      </c>
      <c r="Q292">
        <v>7</v>
      </c>
      <c r="R292">
        <v>11</v>
      </c>
      <c r="S292">
        <v>11</v>
      </c>
      <c r="T292">
        <v>4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 t="s">
        <v>30</v>
      </c>
    </row>
    <row r="293" spans="1:28" hidden="1" x14ac:dyDescent="0.3">
      <c r="A293">
        <v>5080</v>
      </c>
      <c r="B293">
        <v>1993</v>
      </c>
      <c r="C293" t="s">
        <v>28</v>
      </c>
      <c r="D293" t="s">
        <v>31</v>
      </c>
      <c r="E293">
        <v>70515</v>
      </c>
      <c r="F293">
        <v>0</v>
      </c>
      <c r="G293">
        <v>0</v>
      </c>
      <c r="H293" s="1">
        <v>41568</v>
      </c>
      <c r="I293">
        <v>12</v>
      </c>
      <c r="J293">
        <v>420</v>
      </c>
      <c r="K293">
        <v>0</v>
      </c>
      <c r="L293">
        <v>452</v>
      </c>
      <c r="M293">
        <v>182</v>
      </c>
      <c r="N293">
        <v>64</v>
      </c>
      <c r="O293">
        <v>140</v>
      </c>
      <c r="P293">
        <v>1</v>
      </c>
      <c r="Q293">
        <v>6</v>
      </c>
      <c r="R293">
        <v>6</v>
      </c>
      <c r="S293">
        <v>4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 t="s">
        <v>46</v>
      </c>
    </row>
    <row r="294" spans="1:28" hidden="1" x14ac:dyDescent="0.3">
      <c r="A294">
        <v>7849</v>
      </c>
      <c r="B294">
        <v>1970</v>
      </c>
      <c r="C294" t="s">
        <v>37</v>
      </c>
      <c r="D294" t="s">
        <v>33</v>
      </c>
      <c r="E294">
        <v>80336</v>
      </c>
      <c r="F294">
        <v>0</v>
      </c>
      <c r="G294">
        <v>0</v>
      </c>
      <c r="H294" s="1">
        <v>41526</v>
      </c>
      <c r="I294">
        <v>12</v>
      </c>
      <c r="J294">
        <v>209</v>
      </c>
      <c r="K294">
        <v>19</v>
      </c>
      <c r="L294">
        <v>456</v>
      </c>
      <c r="M294">
        <v>160</v>
      </c>
      <c r="N294">
        <v>142</v>
      </c>
      <c r="O294">
        <v>66</v>
      </c>
      <c r="P294">
        <v>1</v>
      </c>
      <c r="Q294">
        <v>2</v>
      </c>
      <c r="R294">
        <v>9</v>
      </c>
      <c r="S294">
        <v>13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30</v>
      </c>
    </row>
    <row r="295" spans="1:28" hidden="1" x14ac:dyDescent="0.3">
      <c r="A295">
        <v>4808</v>
      </c>
      <c r="B295">
        <v>1956</v>
      </c>
      <c r="C295" t="s">
        <v>28</v>
      </c>
      <c r="D295" t="s">
        <v>33</v>
      </c>
      <c r="E295">
        <v>15759</v>
      </c>
      <c r="F295">
        <v>0</v>
      </c>
      <c r="G295">
        <v>0</v>
      </c>
      <c r="H295" s="1">
        <v>41522</v>
      </c>
      <c r="I295">
        <v>12</v>
      </c>
      <c r="J295">
        <v>1</v>
      </c>
      <c r="K295">
        <v>2</v>
      </c>
      <c r="L295">
        <v>5</v>
      </c>
      <c r="M295">
        <v>6</v>
      </c>
      <c r="N295">
        <v>0</v>
      </c>
      <c r="O295">
        <v>3</v>
      </c>
      <c r="P295">
        <v>1</v>
      </c>
      <c r="Q295">
        <v>1</v>
      </c>
      <c r="R295">
        <v>0</v>
      </c>
      <c r="S295">
        <v>2</v>
      </c>
      <c r="T295">
        <v>7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t="s">
        <v>30</v>
      </c>
    </row>
    <row r="296" spans="1:28" hidden="1" x14ac:dyDescent="0.3">
      <c r="A296">
        <v>10401</v>
      </c>
      <c r="B296">
        <v>1976</v>
      </c>
      <c r="C296" t="s">
        <v>38</v>
      </c>
      <c r="D296" t="s">
        <v>35</v>
      </c>
      <c r="E296">
        <v>26326</v>
      </c>
      <c r="F296">
        <v>0</v>
      </c>
      <c r="G296">
        <v>0</v>
      </c>
      <c r="H296" s="1">
        <v>41521</v>
      </c>
      <c r="I296">
        <v>12</v>
      </c>
      <c r="J296">
        <v>1</v>
      </c>
      <c r="K296">
        <v>0</v>
      </c>
      <c r="L296">
        <v>5</v>
      </c>
      <c r="M296">
        <v>0</v>
      </c>
      <c r="N296">
        <v>3</v>
      </c>
      <c r="O296">
        <v>9</v>
      </c>
      <c r="P296">
        <v>1</v>
      </c>
      <c r="Q296">
        <v>0</v>
      </c>
      <c r="R296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 t="s">
        <v>39</v>
      </c>
    </row>
    <row r="297" spans="1:28" hidden="1" x14ac:dyDescent="0.3">
      <c r="A297">
        <v>7793</v>
      </c>
      <c r="B297">
        <v>1976</v>
      </c>
      <c r="C297" t="s">
        <v>28</v>
      </c>
      <c r="D297" t="s">
        <v>35</v>
      </c>
      <c r="E297">
        <v>62061</v>
      </c>
      <c r="F297">
        <v>0</v>
      </c>
      <c r="G297">
        <v>1</v>
      </c>
      <c r="H297" s="1">
        <v>41517</v>
      </c>
      <c r="I297">
        <v>12</v>
      </c>
      <c r="J297">
        <v>641</v>
      </c>
      <c r="K297">
        <v>7</v>
      </c>
      <c r="L297">
        <v>84</v>
      </c>
      <c r="M297">
        <v>0</v>
      </c>
      <c r="N297">
        <v>30</v>
      </c>
      <c r="O297">
        <v>38</v>
      </c>
      <c r="P297">
        <v>3</v>
      </c>
      <c r="Q297">
        <v>10</v>
      </c>
      <c r="R297">
        <v>4</v>
      </c>
      <c r="S297">
        <v>7</v>
      </c>
      <c r="T297">
        <v>6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 t="s">
        <v>30</v>
      </c>
    </row>
    <row r="298" spans="1:28" hidden="1" x14ac:dyDescent="0.3">
      <c r="A298">
        <v>9303</v>
      </c>
      <c r="B298">
        <v>1976</v>
      </c>
      <c r="C298" t="s">
        <v>28</v>
      </c>
      <c r="D298" t="s">
        <v>33</v>
      </c>
      <c r="E298">
        <v>5305</v>
      </c>
      <c r="F298">
        <v>0</v>
      </c>
      <c r="G298">
        <v>1</v>
      </c>
      <c r="H298" s="1">
        <v>41485</v>
      </c>
      <c r="I298">
        <v>12</v>
      </c>
      <c r="J298">
        <v>12</v>
      </c>
      <c r="K298">
        <v>4</v>
      </c>
      <c r="L298">
        <v>7</v>
      </c>
      <c r="M298">
        <v>1</v>
      </c>
      <c r="N298">
        <v>3</v>
      </c>
      <c r="O298">
        <v>5</v>
      </c>
      <c r="P298">
        <v>0</v>
      </c>
      <c r="Q298">
        <v>1</v>
      </c>
      <c r="R298">
        <v>0</v>
      </c>
      <c r="S298">
        <v>0</v>
      </c>
      <c r="T298">
        <v>13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40</v>
      </c>
    </row>
    <row r="299" spans="1:28" hidden="1" x14ac:dyDescent="0.3">
      <c r="A299">
        <v>6853</v>
      </c>
      <c r="B299">
        <v>1982</v>
      </c>
      <c r="C299" t="s">
        <v>41</v>
      </c>
      <c r="D299" t="s">
        <v>31</v>
      </c>
      <c r="E299">
        <v>75777</v>
      </c>
      <c r="F299">
        <v>0</v>
      </c>
      <c r="G299">
        <v>0</v>
      </c>
      <c r="H299" s="1">
        <v>41459</v>
      </c>
      <c r="I299">
        <v>12</v>
      </c>
      <c r="J299">
        <v>712</v>
      </c>
      <c r="K299">
        <v>26</v>
      </c>
      <c r="L299">
        <v>538</v>
      </c>
      <c r="M299">
        <v>69</v>
      </c>
      <c r="N299">
        <v>13</v>
      </c>
      <c r="O299">
        <v>80</v>
      </c>
      <c r="P299">
        <v>1</v>
      </c>
      <c r="Q299">
        <v>3</v>
      </c>
      <c r="R299">
        <v>6</v>
      </c>
      <c r="S299">
        <v>11</v>
      </c>
      <c r="T299">
        <v>1</v>
      </c>
      <c r="U299">
        <v>0</v>
      </c>
      <c r="V299">
        <v>0</v>
      </c>
      <c r="W299">
        <v>0</v>
      </c>
      <c r="X299">
        <v>1</v>
      </c>
      <c r="Y299">
        <v>1</v>
      </c>
      <c r="Z299">
        <v>1</v>
      </c>
      <c r="AA299">
        <v>0</v>
      </c>
      <c r="AB299" t="s">
        <v>36</v>
      </c>
    </row>
    <row r="300" spans="1:28" hidden="1" x14ac:dyDescent="0.3">
      <c r="A300">
        <v>7366</v>
      </c>
      <c r="B300">
        <v>1982</v>
      </c>
      <c r="C300" t="s">
        <v>41</v>
      </c>
      <c r="D300" t="s">
        <v>31</v>
      </c>
      <c r="E300">
        <v>75777</v>
      </c>
      <c r="F300">
        <v>0</v>
      </c>
      <c r="G300">
        <v>0</v>
      </c>
      <c r="H300" s="1">
        <v>41459</v>
      </c>
      <c r="I300">
        <v>12</v>
      </c>
      <c r="J300">
        <v>712</v>
      </c>
      <c r="K300">
        <v>26</v>
      </c>
      <c r="L300">
        <v>538</v>
      </c>
      <c r="M300">
        <v>69</v>
      </c>
      <c r="N300">
        <v>13</v>
      </c>
      <c r="O300">
        <v>80</v>
      </c>
      <c r="P300">
        <v>1</v>
      </c>
      <c r="Q300">
        <v>3</v>
      </c>
      <c r="R300">
        <v>6</v>
      </c>
      <c r="S300">
        <v>11</v>
      </c>
      <c r="T300">
        <v>1</v>
      </c>
      <c r="U300">
        <v>0</v>
      </c>
      <c r="V300">
        <v>0</v>
      </c>
      <c r="W300">
        <v>0</v>
      </c>
      <c r="X300">
        <v>1</v>
      </c>
      <c r="Y300">
        <v>1</v>
      </c>
      <c r="Z300">
        <v>1</v>
      </c>
      <c r="AA300">
        <v>0</v>
      </c>
      <c r="AB300" t="s">
        <v>40</v>
      </c>
    </row>
    <row r="301" spans="1:28" hidden="1" x14ac:dyDescent="0.3">
      <c r="A301">
        <v>9780</v>
      </c>
      <c r="B301">
        <v>1971</v>
      </c>
      <c r="C301" t="s">
        <v>41</v>
      </c>
      <c r="D301" t="s">
        <v>35</v>
      </c>
      <c r="E301">
        <v>71499</v>
      </c>
      <c r="F301">
        <v>0</v>
      </c>
      <c r="G301">
        <v>1</v>
      </c>
      <c r="H301" s="1">
        <v>41450</v>
      </c>
      <c r="I301">
        <v>12</v>
      </c>
      <c r="J301">
        <v>465</v>
      </c>
      <c r="K301">
        <v>25</v>
      </c>
      <c r="L301">
        <v>132</v>
      </c>
      <c r="M301">
        <v>136</v>
      </c>
      <c r="N301">
        <v>0</v>
      </c>
      <c r="O301">
        <v>37</v>
      </c>
      <c r="P301">
        <v>2</v>
      </c>
      <c r="Q301">
        <v>8</v>
      </c>
      <c r="R301">
        <v>3</v>
      </c>
      <c r="S301">
        <v>13</v>
      </c>
      <c r="T301">
        <v>4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30</v>
      </c>
    </row>
    <row r="302" spans="1:28" hidden="1" x14ac:dyDescent="0.3">
      <c r="A302">
        <v>1379</v>
      </c>
      <c r="B302">
        <v>1992</v>
      </c>
      <c r="C302" t="s">
        <v>41</v>
      </c>
      <c r="D302" t="s">
        <v>35</v>
      </c>
      <c r="E302">
        <v>42670</v>
      </c>
      <c r="F302">
        <v>0</v>
      </c>
      <c r="G302">
        <v>0</v>
      </c>
      <c r="H302" s="1">
        <v>41391</v>
      </c>
      <c r="I302">
        <v>12</v>
      </c>
      <c r="J302">
        <v>154</v>
      </c>
      <c r="K302">
        <v>2</v>
      </c>
      <c r="L302">
        <v>46</v>
      </c>
      <c r="M302">
        <v>20</v>
      </c>
      <c r="N302">
        <v>4</v>
      </c>
      <c r="O302">
        <v>15</v>
      </c>
      <c r="P302">
        <v>1</v>
      </c>
      <c r="Q302">
        <v>4</v>
      </c>
      <c r="R302">
        <v>2</v>
      </c>
      <c r="S302">
        <v>4</v>
      </c>
      <c r="T302">
        <v>4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t="s">
        <v>43</v>
      </c>
    </row>
    <row r="303" spans="1:28" hidden="1" x14ac:dyDescent="0.3">
      <c r="A303">
        <v>8923</v>
      </c>
      <c r="B303">
        <v>1973</v>
      </c>
      <c r="C303" t="s">
        <v>28</v>
      </c>
      <c r="D303" t="s">
        <v>31</v>
      </c>
      <c r="E303">
        <v>83917</v>
      </c>
      <c r="F303">
        <v>0</v>
      </c>
      <c r="G303">
        <v>0</v>
      </c>
      <c r="H303" s="1">
        <v>41382</v>
      </c>
      <c r="I303">
        <v>12</v>
      </c>
      <c r="J303">
        <v>514</v>
      </c>
      <c r="K303">
        <v>22</v>
      </c>
      <c r="L303">
        <v>732</v>
      </c>
      <c r="M303">
        <v>42</v>
      </c>
      <c r="N303">
        <v>198</v>
      </c>
      <c r="O303">
        <v>79</v>
      </c>
      <c r="P303">
        <v>1</v>
      </c>
      <c r="Q303">
        <v>6</v>
      </c>
      <c r="R303">
        <v>7</v>
      </c>
      <c r="S303">
        <v>7</v>
      </c>
      <c r="T303">
        <v>3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 t="s">
        <v>30</v>
      </c>
    </row>
    <row r="304" spans="1:28" hidden="1" x14ac:dyDescent="0.3">
      <c r="A304">
        <v>8707</v>
      </c>
      <c r="B304">
        <v>1956</v>
      </c>
      <c r="C304" t="s">
        <v>28</v>
      </c>
      <c r="D304" t="s">
        <v>33</v>
      </c>
      <c r="E304">
        <v>79456</v>
      </c>
      <c r="F304">
        <v>0</v>
      </c>
      <c r="G304">
        <v>0</v>
      </c>
      <c r="H304" s="1">
        <v>41143</v>
      </c>
      <c r="I304">
        <v>12</v>
      </c>
      <c r="J304">
        <v>565</v>
      </c>
      <c r="K304">
        <v>42</v>
      </c>
      <c r="L304">
        <v>548</v>
      </c>
      <c r="M304">
        <v>64</v>
      </c>
      <c r="N304">
        <v>83</v>
      </c>
      <c r="O304">
        <v>99</v>
      </c>
      <c r="P304">
        <v>1</v>
      </c>
      <c r="Q304">
        <v>5</v>
      </c>
      <c r="R304">
        <v>6</v>
      </c>
      <c r="S304">
        <v>4</v>
      </c>
      <c r="T304">
        <v>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 t="s">
        <v>30</v>
      </c>
    </row>
    <row r="305" spans="1:28" hidden="1" x14ac:dyDescent="0.3">
      <c r="A305">
        <v>1891</v>
      </c>
      <c r="B305">
        <v>1980</v>
      </c>
      <c r="C305" t="s">
        <v>41</v>
      </c>
      <c r="D305" t="s">
        <v>29</v>
      </c>
      <c r="E305">
        <v>78789</v>
      </c>
      <c r="F305">
        <v>0</v>
      </c>
      <c r="G305">
        <v>0</v>
      </c>
      <c r="H305" s="1">
        <v>41129</v>
      </c>
      <c r="I305">
        <v>12</v>
      </c>
      <c r="J305">
        <v>667</v>
      </c>
      <c r="K305">
        <v>50</v>
      </c>
      <c r="L305">
        <v>850</v>
      </c>
      <c r="M305">
        <v>21</v>
      </c>
      <c r="N305">
        <v>83</v>
      </c>
      <c r="O305">
        <v>83</v>
      </c>
      <c r="P305">
        <v>1</v>
      </c>
      <c r="Q305">
        <v>4</v>
      </c>
      <c r="R305">
        <v>6</v>
      </c>
      <c r="S305">
        <v>5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 t="s">
        <v>30</v>
      </c>
    </row>
    <row r="306" spans="1:28" hidden="1" x14ac:dyDescent="0.3">
      <c r="A306">
        <v>92</v>
      </c>
      <c r="B306">
        <v>1988</v>
      </c>
      <c r="C306" t="s">
        <v>28</v>
      </c>
      <c r="D306" t="s">
        <v>47</v>
      </c>
      <c r="E306">
        <v>34176</v>
      </c>
      <c r="F306">
        <v>1</v>
      </c>
      <c r="G306">
        <v>0</v>
      </c>
      <c r="H306" s="1">
        <v>41771</v>
      </c>
      <c r="I306">
        <v>12</v>
      </c>
      <c r="J306">
        <v>5</v>
      </c>
      <c r="K306">
        <v>7</v>
      </c>
      <c r="L306">
        <v>24</v>
      </c>
      <c r="M306">
        <v>19</v>
      </c>
      <c r="N306">
        <v>14</v>
      </c>
      <c r="O306">
        <v>20</v>
      </c>
      <c r="P306">
        <v>4</v>
      </c>
      <c r="Q306">
        <v>3</v>
      </c>
      <c r="R306">
        <v>0</v>
      </c>
      <c r="S306">
        <v>4</v>
      </c>
      <c r="T306">
        <v>6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32</v>
      </c>
    </row>
    <row r="307" spans="1:28" hidden="1" x14ac:dyDescent="0.3">
      <c r="A307">
        <v>3312</v>
      </c>
      <c r="B307">
        <v>1988</v>
      </c>
      <c r="C307" t="s">
        <v>28</v>
      </c>
      <c r="D307" t="s">
        <v>31</v>
      </c>
      <c r="E307">
        <v>34176</v>
      </c>
      <c r="F307">
        <v>1</v>
      </c>
      <c r="G307">
        <v>0</v>
      </c>
      <c r="H307" s="1">
        <v>41771</v>
      </c>
      <c r="I307">
        <v>12</v>
      </c>
      <c r="J307">
        <v>5</v>
      </c>
      <c r="K307">
        <v>7</v>
      </c>
      <c r="L307">
        <v>24</v>
      </c>
      <c r="M307">
        <v>19</v>
      </c>
      <c r="N307">
        <v>14</v>
      </c>
      <c r="O307">
        <v>20</v>
      </c>
      <c r="P307">
        <v>4</v>
      </c>
      <c r="Q307">
        <v>3</v>
      </c>
      <c r="R307">
        <v>0</v>
      </c>
      <c r="S307">
        <v>4</v>
      </c>
      <c r="T307">
        <v>6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t="s">
        <v>40</v>
      </c>
    </row>
    <row r="308" spans="1:28" hidden="1" x14ac:dyDescent="0.3">
      <c r="A308">
        <v>4992</v>
      </c>
      <c r="B308">
        <v>1975</v>
      </c>
      <c r="C308" t="s">
        <v>41</v>
      </c>
      <c r="D308" t="s">
        <v>35</v>
      </c>
      <c r="E308">
        <v>17459</v>
      </c>
      <c r="F308">
        <v>1</v>
      </c>
      <c r="G308">
        <v>0</v>
      </c>
      <c r="H308" s="1">
        <v>41536</v>
      </c>
      <c r="I308">
        <v>12</v>
      </c>
      <c r="J308">
        <v>6</v>
      </c>
      <c r="K308">
        <v>4</v>
      </c>
      <c r="L308">
        <v>16</v>
      </c>
      <c r="M308">
        <v>3</v>
      </c>
      <c r="N308">
        <v>10</v>
      </c>
      <c r="O308">
        <v>30</v>
      </c>
      <c r="P308">
        <v>3</v>
      </c>
      <c r="Q308">
        <v>3</v>
      </c>
      <c r="R308">
        <v>1</v>
      </c>
      <c r="S308">
        <v>2</v>
      </c>
      <c r="T308">
        <v>7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 t="s">
        <v>30</v>
      </c>
    </row>
    <row r="309" spans="1:28" hidden="1" x14ac:dyDescent="0.3">
      <c r="A309">
        <v>7573</v>
      </c>
      <c r="B309">
        <v>1978</v>
      </c>
      <c r="C309" t="s">
        <v>37</v>
      </c>
      <c r="D309" t="s">
        <v>31</v>
      </c>
      <c r="E309">
        <v>31626</v>
      </c>
      <c r="F309">
        <v>1</v>
      </c>
      <c r="G309">
        <v>0</v>
      </c>
      <c r="H309" s="1">
        <v>41404</v>
      </c>
      <c r="I309">
        <v>12</v>
      </c>
      <c r="J309">
        <v>39</v>
      </c>
      <c r="K309">
        <v>1</v>
      </c>
      <c r="L309">
        <v>9</v>
      </c>
      <c r="M309">
        <v>2</v>
      </c>
      <c r="N309">
        <v>1</v>
      </c>
      <c r="O309">
        <v>34</v>
      </c>
      <c r="P309">
        <v>1</v>
      </c>
      <c r="Q309">
        <v>2</v>
      </c>
      <c r="R309">
        <v>1</v>
      </c>
      <c r="S309">
        <v>2</v>
      </c>
      <c r="T309">
        <v>7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1</v>
      </c>
      <c r="AA309">
        <v>0</v>
      </c>
      <c r="AB309" t="s">
        <v>39</v>
      </c>
    </row>
    <row r="310" spans="1:28" hidden="1" x14ac:dyDescent="0.3">
      <c r="A310">
        <v>3547</v>
      </c>
      <c r="B310">
        <v>1969</v>
      </c>
      <c r="C310" t="s">
        <v>41</v>
      </c>
      <c r="D310" t="s">
        <v>35</v>
      </c>
      <c r="E310">
        <v>41021</v>
      </c>
      <c r="F310">
        <v>1</v>
      </c>
      <c r="G310">
        <v>0</v>
      </c>
      <c r="H310" s="1">
        <v>41273</v>
      </c>
      <c r="I310">
        <v>12</v>
      </c>
      <c r="J310">
        <v>14</v>
      </c>
      <c r="K310">
        <v>7</v>
      </c>
      <c r="L310">
        <v>9</v>
      </c>
      <c r="M310">
        <v>6</v>
      </c>
      <c r="N310">
        <v>16</v>
      </c>
      <c r="O310">
        <v>12</v>
      </c>
      <c r="P310">
        <v>2</v>
      </c>
      <c r="Q310">
        <v>2</v>
      </c>
      <c r="R310">
        <v>0</v>
      </c>
      <c r="S310">
        <v>3</v>
      </c>
      <c r="T310">
        <v>6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 t="s">
        <v>43</v>
      </c>
    </row>
    <row r="311" spans="1:28" hidden="1" x14ac:dyDescent="0.3">
      <c r="A311">
        <v>6271</v>
      </c>
      <c r="B311">
        <v>1952</v>
      </c>
      <c r="C311" t="s">
        <v>37</v>
      </c>
      <c r="D311" t="s">
        <v>33</v>
      </c>
      <c r="E311">
        <v>50870</v>
      </c>
      <c r="F311">
        <v>0</v>
      </c>
      <c r="G311">
        <v>1</v>
      </c>
      <c r="H311" s="1">
        <v>41809</v>
      </c>
      <c r="I311">
        <v>13</v>
      </c>
      <c r="J311">
        <v>53</v>
      </c>
      <c r="K311">
        <v>0</v>
      </c>
      <c r="L311">
        <v>8</v>
      </c>
      <c r="M311">
        <v>0</v>
      </c>
      <c r="N311">
        <v>0</v>
      </c>
      <c r="O311">
        <v>2</v>
      </c>
      <c r="P311">
        <v>1</v>
      </c>
      <c r="Q311">
        <v>2</v>
      </c>
      <c r="R311">
        <v>0</v>
      </c>
      <c r="S311">
        <v>3</v>
      </c>
      <c r="T311">
        <v>5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30</v>
      </c>
    </row>
    <row r="312" spans="1:28" hidden="1" x14ac:dyDescent="0.3">
      <c r="A312">
        <v>9635</v>
      </c>
      <c r="B312">
        <v>1983</v>
      </c>
      <c r="C312" t="s">
        <v>41</v>
      </c>
      <c r="D312" t="s">
        <v>33</v>
      </c>
      <c r="E312">
        <v>35876</v>
      </c>
      <c r="F312">
        <v>0</v>
      </c>
      <c r="G312">
        <v>0</v>
      </c>
      <c r="H312" s="1">
        <v>41749</v>
      </c>
      <c r="I312">
        <v>13</v>
      </c>
      <c r="J312">
        <v>66</v>
      </c>
      <c r="K312">
        <v>2</v>
      </c>
      <c r="L312">
        <v>40</v>
      </c>
      <c r="M312">
        <v>4</v>
      </c>
      <c r="N312">
        <v>3</v>
      </c>
      <c r="O312">
        <v>14</v>
      </c>
      <c r="P312">
        <v>1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30</v>
      </c>
    </row>
    <row r="313" spans="1:28" hidden="1" x14ac:dyDescent="0.3">
      <c r="A313">
        <v>9727</v>
      </c>
      <c r="B313">
        <v>1957</v>
      </c>
      <c r="C313" t="s">
        <v>28</v>
      </c>
      <c r="D313" t="s">
        <v>33</v>
      </c>
      <c r="E313">
        <v>23539</v>
      </c>
      <c r="F313">
        <v>0</v>
      </c>
      <c r="G313">
        <v>0</v>
      </c>
      <c r="H313" s="1">
        <v>41698</v>
      </c>
      <c r="I313">
        <v>13</v>
      </c>
      <c r="J313">
        <v>4</v>
      </c>
      <c r="K313">
        <v>24</v>
      </c>
      <c r="L313">
        <v>11</v>
      </c>
      <c r="M313">
        <v>16</v>
      </c>
      <c r="N313">
        <v>1</v>
      </c>
      <c r="O313">
        <v>25</v>
      </c>
      <c r="P313">
        <v>1</v>
      </c>
      <c r="Q313">
        <v>2</v>
      </c>
      <c r="R313">
        <v>0</v>
      </c>
      <c r="S313">
        <v>4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32</v>
      </c>
    </row>
    <row r="314" spans="1:28" hidden="1" x14ac:dyDescent="0.3">
      <c r="A314">
        <v>10681</v>
      </c>
      <c r="B314">
        <v>1970</v>
      </c>
      <c r="C314" t="s">
        <v>38</v>
      </c>
      <c r="D314" t="s">
        <v>33</v>
      </c>
      <c r="E314">
        <v>62466</v>
      </c>
      <c r="F314">
        <v>0</v>
      </c>
      <c r="G314">
        <v>1</v>
      </c>
      <c r="H314" s="1">
        <v>41654</v>
      </c>
      <c r="I314">
        <v>13</v>
      </c>
      <c r="J314">
        <v>129</v>
      </c>
      <c r="K314">
        <v>129</v>
      </c>
      <c r="L314">
        <v>259</v>
      </c>
      <c r="M314">
        <v>168</v>
      </c>
      <c r="N314">
        <v>121</v>
      </c>
      <c r="O314">
        <v>83</v>
      </c>
      <c r="P314">
        <v>5</v>
      </c>
      <c r="Q314">
        <v>6</v>
      </c>
      <c r="R314">
        <v>3</v>
      </c>
      <c r="S314">
        <v>12</v>
      </c>
      <c r="T314">
        <v>4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30</v>
      </c>
    </row>
    <row r="315" spans="1:28" hidden="1" x14ac:dyDescent="0.3">
      <c r="A315">
        <v>5156</v>
      </c>
      <c r="B315">
        <v>1970</v>
      </c>
      <c r="C315" t="s">
        <v>38</v>
      </c>
      <c r="D315" t="s">
        <v>33</v>
      </c>
      <c r="E315">
        <v>62466</v>
      </c>
      <c r="F315">
        <v>0</v>
      </c>
      <c r="G315">
        <v>1</v>
      </c>
      <c r="H315" s="1">
        <v>41654</v>
      </c>
      <c r="I315">
        <v>13</v>
      </c>
      <c r="J315">
        <v>129</v>
      </c>
      <c r="K315">
        <v>129</v>
      </c>
      <c r="L315">
        <v>259</v>
      </c>
      <c r="M315">
        <v>168</v>
      </c>
      <c r="N315">
        <v>121</v>
      </c>
      <c r="O315">
        <v>83</v>
      </c>
      <c r="P315">
        <v>5</v>
      </c>
      <c r="Q315">
        <v>6</v>
      </c>
      <c r="R315">
        <v>3</v>
      </c>
      <c r="S315">
        <v>12</v>
      </c>
      <c r="T315">
        <v>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30</v>
      </c>
    </row>
    <row r="316" spans="1:28" hidden="1" x14ac:dyDescent="0.3">
      <c r="A316">
        <v>8164</v>
      </c>
      <c r="B316">
        <v>1978</v>
      </c>
      <c r="C316" t="s">
        <v>37</v>
      </c>
      <c r="D316" t="s">
        <v>33</v>
      </c>
      <c r="E316">
        <v>82170</v>
      </c>
      <c r="F316">
        <v>0</v>
      </c>
      <c r="G316">
        <v>0</v>
      </c>
      <c r="H316" s="1">
        <v>41603</v>
      </c>
      <c r="I316">
        <v>13</v>
      </c>
      <c r="J316">
        <v>1023</v>
      </c>
      <c r="K316">
        <v>93</v>
      </c>
      <c r="L316">
        <v>651</v>
      </c>
      <c r="M316">
        <v>49</v>
      </c>
      <c r="N316">
        <v>55</v>
      </c>
      <c r="O316">
        <v>37</v>
      </c>
      <c r="P316">
        <v>1</v>
      </c>
      <c r="Q316">
        <v>5</v>
      </c>
      <c r="R316">
        <v>6</v>
      </c>
      <c r="S316">
        <v>7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43</v>
      </c>
    </row>
    <row r="317" spans="1:28" hidden="1" x14ac:dyDescent="0.3">
      <c r="A317">
        <v>5626</v>
      </c>
      <c r="B317">
        <v>1964</v>
      </c>
      <c r="C317" t="s">
        <v>37</v>
      </c>
      <c r="D317" t="s">
        <v>31</v>
      </c>
      <c r="E317">
        <v>61798</v>
      </c>
      <c r="F317">
        <v>0</v>
      </c>
      <c r="G317">
        <v>0</v>
      </c>
      <c r="H317" s="1">
        <v>41601</v>
      </c>
      <c r="I317">
        <v>13</v>
      </c>
      <c r="J317">
        <v>338</v>
      </c>
      <c r="K317">
        <v>4</v>
      </c>
      <c r="L317">
        <v>89</v>
      </c>
      <c r="M317">
        <v>11</v>
      </c>
      <c r="N317">
        <v>8</v>
      </c>
      <c r="O317">
        <v>13</v>
      </c>
      <c r="P317">
        <v>1</v>
      </c>
      <c r="Q317">
        <v>4</v>
      </c>
      <c r="R317">
        <v>2</v>
      </c>
      <c r="S317">
        <v>9</v>
      </c>
      <c r="T317">
        <v>4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30</v>
      </c>
    </row>
    <row r="318" spans="1:28" hidden="1" x14ac:dyDescent="0.3">
      <c r="A318">
        <v>6406</v>
      </c>
      <c r="B318">
        <v>1988</v>
      </c>
      <c r="C318" t="s">
        <v>41</v>
      </c>
      <c r="D318" t="s">
        <v>33</v>
      </c>
      <c r="E318">
        <v>78285</v>
      </c>
      <c r="F318">
        <v>0</v>
      </c>
      <c r="G318">
        <v>0</v>
      </c>
      <c r="H318" s="1">
        <v>41575</v>
      </c>
      <c r="I318">
        <v>13</v>
      </c>
      <c r="J318">
        <v>647</v>
      </c>
      <c r="K318">
        <v>107</v>
      </c>
      <c r="L318">
        <v>391</v>
      </c>
      <c r="M318">
        <v>175</v>
      </c>
      <c r="N318">
        <v>67</v>
      </c>
      <c r="O318">
        <v>40</v>
      </c>
      <c r="P318">
        <v>1</v>
      </c>
      <c r="Q318">
        <v>6</v>
      </c>
      <c r="R318">
        <v>4</v>
      </c>
      <c r="S318">
        <v>10</v>
      </c>
      <c r="T318">
        <v>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39</v>
      </c>
    </row>
    <row r="319" spans="1:28" hidden="1" x14ac:dyDescent="0.3">
      <c r="A319">
        <v>7002</v>
      </c>
      <c r="B319">
        <v>1955</v>
      </c>
      <c r="C319" t="s">
        <v>28</v>
      </c>
      <c r="D319" t="s">
        <v>31</v>
      </c>
      <c r="E319">
        <v>62535</v>
      </c>
      <c r="F319">
        <v>0</v>
      </c>
      <c r="G319">
        <v>1</v>
      </c>
      <c r="H319" s="1">
        <v>41550</v>
      </c>
      <c r="I319">
        <v>13</v>
      </c>
      <c r="J319">
        <v>163</v>
      </c>
      <c r="K319">
        <v>48</v>
      </c>
      <c r="L319">
        <v>90</v>
      </c>
      <c r="M319">
        <v>0</v>
      </c>
      <c r="N319">
        <v>45</v>
      </c>
      <c r="O319">
        <v>52</v>
      </c>
      <c r="P319">
        <v>1</v>
      </c>
      <c r="Q319">
        <v>3</v>
      </c>
      <c r="R319">
        <v>2</v>
      </c>
      <c r="S319">
        <v>8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30</v>
      </c>
    </row>
    <row r="320" spans="1:28" hidden="1" x14ac:dyDescent="0.3">
      <c r="A320">
        <v>6116</v>
      </c>
      <c r="B320">
        <v>1968</v>
      </c>
      <c r="C320" t="s">
        <v>38</v>
      </c>
      <c r="D320" t="s">
        <v>33</v>
      </c>
      <c r="E320">
        <v>48985</v>
      </c>
      <c r="F320">
        <v>0</v>
      </c>
      <c r="G320">
        <v>1</v>
      </c>
      <c r="H320" s="1">
        <v>41460</v>
      </c>
      <c r="I320">
        <v>13</v>
      </c>
      <c r="J320">
        <v>19</v>
      </c>
      <c r="K320">
        <v>13</v>
      </c>
      <c r="L320">
        <v>18</v>
      </c>
      <c r="M320">
        <v>10</v>
      </c>
      <c r="N320">
        <v>7</v>
      </c>
      <c r="O320">
        <v>8</v>
      </c>
      <c r="P320">
        <v>1</v>
      </c>
      <c r="Q320">
        <v>1</v>
      </c>
      <c r="R320">
        <v>1</v>
      </c>
      <c r="S320">
        <v>3</v>
      </c>
      <c r="T320">
        <v>3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30</v>
      </c>
    </row>
    <row r="321" spans="1:28" hidden="1" x14ac:dyDescent="0.3">
      <c r="A321">
        <v>291</v>
      </c>
      <c r="B321">
        <v>1970</v>
      </c>
      <c r="C321" t="s">
        <v>28</v>
      </c>
      <c r="D321" t="s">
        <v>33</v>
      </c>
      <c r="E321">
        <v>72940</v>
      </c>
      <c r="F321">
        <v>0</v>
      </c>
      <c r="G321">
        <v>0</v>
      </c>
      <c r="H321" s="1">
        <v>41444</v>
      </c>
      <c r="I321">
        <v>13</v>
      </c>
      <c r="J321">
        <v>182</v>
      </c>
      <c r="K321">
        <v>74</v>
      </c>
      <c r="L321">
        <v>298</v>
      </c>
      <c r="M321">
        <v>162</v>
      </c>
      <c r="N321">
        <v>149</v>
      </c>
      <c r="O321">
        <v>116</v>
      </c>
      <c r="P321">
        <v>1</v>
      </c>
      <c r="Q321">
        <v>3</v>
      </c>
      <c r="R321">
        <v>3</v>
      </c>
      <c r="S321">
        <v>6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43</v>
      </c>
    </row>
    <row r="322" spans="1:28" hidden="1" x14ac:dyDescent="0.3">
      <c r="A322">
        <v>4931</v>
      </c>
      <c r="B322">
        <v>1977</v>
      </c>
      <c r="C322" t="s">
        <v>28</v>
      </c>
      <c r="D322" t="s">
        <v>35</v>
      </c>
      <c r="E322">
        <v>157146</v>
      </c>
      <c r="F322">
        <v>0</v>
      </c>
      <c r="G322">
        <v>0</v>
      </c>
      <c r="H322" s="1">
        <v>41393</v>
      </c>
      <c r="I322">
        <v>13</v>
      </c>
      <c r="J322">
        <v>1</v>
      </c>
      <c r="K322">
        <v>0</v>
      </c>
      <c r="L322">
        <v>1725</v>
      </c>
      <c r="M322">
        <v>2</v>
      </c>
      <c r="N322">
        <v>1</v>
      </c>
      <c r="O322">
        <v>1</v>
      </c>
      <c r="P322">
        <v>0</v>
      </c>
      <c r="Q322">
        <v>0</v>
      </c>
      <c r="R322">
        <v>28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43</v>
      </c>
    </row>
    <row r="323" spans="1:28" hidden="1" x14ac:dyDescent="0.3">
      <c r="A323">
        <v>1650</v>
      </c>
      <c r="B323">
        <v>1960</v>
      </c>
      <c r="C323" t="s">
        <v>41</v>
      </c>
      <c r="D323" t="s">
        <v>33</v>
      </c>
      <c r="E323">
        <v>81843</v>
      </c>
      <c r="F323">
        <v>0</v>
      </c>
      <c r="G323">
        <v>0</v>
      </c>
      <c r="H323" s="1">
        <v>41386</v>
      </c>
      <c r="I323">
        <v>13</v>
      </c>
      <c r="J323">
        <v>779</v>
      </c>
      <c r="K323">
        <v>86</v>
      </c>
      <c r="L323">
        <v>537</v>
      </c>
      <c r="M323">
        <v>34</v>
      </c>
      <c r="N323">
        <v>69</v>
      </c>
      <c r="O323">
        <v>138</v>
      </c>
      <c r="P323">
        <v>1</v>
      </c>
      <c r="Q323">
        <v>5</v>
      </c>
      <c r="R323">
        <v>9</v>
      </c>
      <c r="S323">
        <v>12</v>
      </c>
      <c r="T323">
        <v>3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30</v>
      </c>
    </row>
    <row r="324" spans="1:28" hidden="1" x14ac:dyDescent="0.3">
      <c r="A324">
        <v>5302</v>
      </c>
      <c r="B324">
        <v>1986</v>
      </c>
      <c r="C324" t="s">
        <v>28</v>
      </c>
      <c r="D324" t="s">
        <v>35</v>
      </c>
      <c r="E324">
        <v>78394</v>
      </c>
      <c r="F324">
        <v>0</v>
      </c>
      <c r="G324">
        <v>0</v>
      </c>
      <c r="H324" s="1">
        <v>41320</v>
      </c>
      <c r="I324">
        <v>13</v>
      </c>
      <c r="J324">
        <v>298</v>
      </c>
      <c r="K324">
        <v>27</v>
      </c>
      <c r="L324">
        <v>697</v>
      </c>
      <c r="M324">
        <v>216</v>
      </c>
      <c r="N324">
        <v>24</v>
      </c>
      <c r="O324">
        <v>166</v>
      </c>
      <c r="P324">
        <v>1</v>
      </c>
      <c r="Q324">
        <v>4</v>
      </c>
      <c r="R324">
        <v>6</v>
      </c>
      <c r="S324">
        <v>5</v>
      </c>
      <c r="T324">
        <v>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 t="s">
        <v>30</v>
      </c>
    </row>
    <row r="325" spans="1:28" hidden="1" x14ac:dyDescent="0.3">
      <c r="A325">
        <v>3698</v>
      </c>
      <c r="B325">
        <v>1983</v>
      </c>
      <c r="C325" t="s">
        <v>28</v>
      </c>
      <c r="D325" t="s">
        <v>35</v>
      </c>
      <c r="E325">
        <v>78687</v>
      </c>
      <c r="F325">
        <v>0</v>
      </c>
      <c r="G325">
        <v>0</v>
      </c>
      <c r="H325" s="1">
        <v>41130</v>
      </c>
      <c r="I325">
        <v>13</v>
      </c>
      <c r="J325">
        <v>817</v>
      </c>
      <c r="K325">
        <v>185</v>
      </c>
      <c r="L325">
        <v>687</v>
      </c>
      <c r="M325">
        <v>145</v>
      </c>
      <c r="N325">
        <v>55</v>
      </c>
      <c r="O325">
        <v>241</v>
      </c>
      <c r="P325">
        <v>1</v>
      </c>
      <c r="Q325">
        <v>4</v>
      </c>
      <c r="R325">
        <v>6</v>
      </c>
      <c r="S325">
        <v>8</v>
      </c>
      <c r="T325">
        <v>2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>
        <v>0</v>
      </c>
      <c r="AB325" t="s">
        <v>30</v>
      </c>
    </row>
    <row r="326" spans="1:28" hidden="1" x14ac:dyDescent="0.3">
      <c r="A326">
        <v>6205</v>
      </c>
      <c r="B326">
        <v>1967</v>
      </c>
      <c r="C326" t="s">
        <v>41</v>
      </c>
      <c r="D326" t="s">
        <v>31</v>
      </c>
      <c r="E326">
        <v>32557</v>
      </c>
      <c r="F326">
        <v>1</v>
      </c>
      <c r="G326">
        <v>0</v>
      </c>
      <c r="H326" s="1">
        <v>41694</v>
      </c>
      <c r="I326">
        <v>13</v>
      </c>
      <c r="J326">
        <v>34</v>
      </c>
      <c r="K326">
        <v>3</v>
      </c>
      <c r="L326">
        <v>29</v>
      </c>
      <c r="M326">
        <v>0</v>
      </c>
      <c r="N326">
        <v>4</v>
      </c>
      <c r="O326">
        <v>10</v>
      </c>
      <c r="P326">
        <v>3</v>
      </c>
      <c r="Q326">
        <v>2</v>
      </c>
      <c r="R326">
        <v>1</v>
      </c>
      <c r="S326">
        <v>3</v>
      </c>
      <c r="T326">
        <v>5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 t="s">
        <v>32</v>
      </c>
    </row>
    <row r="327" spans="1:28" hidden="1" x14ac:dyDescent="0.3">
      <c r="A327">
        <v>3050</v>
      </c>
      <c r="B327">
        <v>1966</v>
      </c>
      <c r="C327" t="s">
        <v>28</v>
      </c>
      <c r="D327" t="s">
        <v>33</v>
      </c>
      <c r="E327">
        <v>54198</v>
      </c>
      <c r="F327">
        <v>1</v>
      </c>
      <c r="G327">
        <v>1</v>
      </c>
      <c r="H327" s="1">
        <v>41625</v>
      </c>
      <c r="I327">
        <v>13</v>
      </c>
      <c r="J327">
        <v>185</v>
      </c>
      <c r="K327">
        <v>0</v>
      </c>
      <c r="L327">
        <v>28</v>
      </c>
      <c r="M327">
        <v>3</v>
      </c>
      <c r="N327">
        <v>2</v>
      </c>
      <c r="O327">
        <v>17</v>
      </c>
      <c r="P327">
        <v>6</v>
      </c>
      <c r="Q327">
        <v>3</v>
      </c>
      <c r="R327">
        <v>1</v>
      </c>
      <c r="S327">
        <v>6</v>
      </c>
      <c r="T327">
        <v>4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30</v>
      </c>
    </row>
    <row r="328" spans="1:28" hidden="1" x14ac:dyDescent="0.3">
      <c r="A328">
        <v>7600</v>
      </c>
      <c r="B328">
        <v>1992</v>
      </c>
      <c r="C328" t="s">
        <v>44</v>
      </c>
      <c r="D328" t="s">
        <v>31</v>
      </c>
      <c r="E328">
        <v>15253</v>
      </c>
      <c r="F328">
        <v>1</v>
      </c>
      <c r="G328">
        <v>0</v>
      </c>
      <c r="H328" s="1">
        <v>41575</v>
      </c>
      <c r="I328">
        <v>13</v>
      </c>
      <c r="J328">
        <v>1</v>
      </c>
      <c r="K328">
        <v>3</v>
      </c>
      <c r="L328">
        <v>3</v>
      </c>
      <c r="M328">
        <v>8</v>
      </c>
      <c r="N328">
        <v>1</v>
      </c>
      <c r="O328">
        <v>13</v>
      </c>
      <c r="P328">
        <v>2</v>
      </c>
      <c r="Q328">
        <v>1</v>
      </c>
      <c r="R328">
        <v>0</v>
      </c>
      <c r="S328">
        <v>3</v>
      </c>
      <c r="T328">
        <v>7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32</v>
      </c>
    </row>
    <row r="329" spans="1:28" hidden="1" x14ac:dyDescent="0.3">
      <c r="A329">
        <v>8234</v>
      </c>
      <c r="B329">
        <v>1973</v>
      </c>
      <c r="C329" t="s">
        <v>44</v>
      </c>
      <c r="D329" t="s">
        <v>35</v>
      </c>
      <c r="E329">
        <v>27190</v>
      </c>
      <c r="F329">
        <v>1</v>
      </c>
      <c r="G329">
        <v>0</v>
      </c>
      <c r="H329" s="1">
        <v>41501</v>
      </c>
      <c r="I329">
        <v>13</v>
      </c>
      <c r="J329">
        <v>1</v>
      </c>
      <c r="K329">
        <v>6</v>
      </c>
      <c r="L329">
        <v>7</v>
      </c>
      <c r="M329">
        <v>0</v>
      </c>
      <c r="N329">
        <v>1</v>
      </c>
      <c r="O329">
        <v>3</v>
      </c>
      <c r="P329">
        <v>1</v>
      </c>
      <c r="Q329">
        <v>1</v>
      </c>
      <c r="R329">
        <v>0</v>
      </c>
      <c r="S329">
        <v>2</v>
      </c>
      <c r="T329">
        <v>8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1</v>
      </c>
      <c r="AA329">
        <v>0</v>
      </c>
      <c r="AB329" t="s">
        <v>30</v>
      </c>
    </row>
    <row r="330" spans="1:28" hidden="1" x14ac:dyDescent="0.3">
      <c r="A330">
        <v>8779</v>
      </c>
      <c r="B330">
        <v>1985</v>
      </c>
      <c r="C330" t="s">
        <v>38</v>
      </c>
      <c r="D330" t="s">
        <v>33</v>
      </c>
      <c r="E330">
        <v>36145</v>
      </c>
      <c r="F330">
        <v>1</v>
      </c>
      <c r="G330">
        <v>0</v>
      </c>
      <c r="H330" s="1">
        <v>41441</v>
      </c>
      <c r="I330">
        <v>13</v>
      </c>
      <c r="J330">
        <v>56</v>
      </c>
      <c r="K330">
        <v>4</v>
      </c>
      <c r="L330">
        <v>76</v>
      </c>
      <c r="M330">
        <v>17</v>
      </c>
      <c r="N330">
        <v>1</v>
      </c>
      <c r="O330">
        <v>18</v>
      </c>
      <c r="P330">
        <v>4</v>
      </c>
      <c r="Q330">
        <v>4</v>
      </c>
      <c r="R330">
        <v>1</v>
      </c>
      <c r="S330">
        <v>3</v>
      </c>
      <c r="T330">
        <v>9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1</v>
      </c>
      <c r="AA330">
        <v>0</v>
      </c>
      <c r="AB330" t="s">
        <v>34</v>
      </c>
    </row>
    <row r="331" spans="1:28" hidden="1" x14ac:dyDescent="0.3">
      <c r="A331">
        <v>9701</v>
      </c>
      <c r="B331">
        <v>1988</v>
      </c>
      <c r="C331" t="s">
        <v>28</v>
      </c>
      <c r="D331" t="s">
        <v>35</v>
      </c>
      <c r="E331">
        <v>41883</v>
      </c>
      <c r="F331">
        <v>1</v>
      </c>
      <c r="G331">
        <v>0</v>
      </c>
      <c r="H331" s="1">
        <v>41352</v>
      </c>
      <c r="I331">
        <v>13</v>
      </c>
      <c r="J331">
        <v>32</v>
      </c>
      <c r="K331">
        <v>34</v>
      </c>
      <c r="L331">
        <v>41</v>
      </c>
      <c r="M331">
        <v>73</v>
      </c>
      <c r="N331">
        <v>16</v>
      </c>
      <c r="O331">
        <v>116</v>
      </c>
      <c r="P331">
        <v>3</v>
      </c>
      <c r="Q331">
        <v>4</v>
      </c>
      <c r="R331">
        <v>2</v>
      </c>
      <c r="S331">
        <v>3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32</v>
      </c>
    </row>
    <row r="332" spans="1:28" hidden="1" x14ac:dyDescent="0.3">
      <c r="A332">
        <v>6431</v>
      </c>
      <c r="B332">
        <v>1964</v>
      </c>
      <c r="C332" t="s">
        <v>37</v>
      </c>
      <c r="D332" t="s">
        <v>33</v>
      </c>
      <c r="E332">
        <v>45759</v>
      </c>
      <c r="F332">
        <v>1</v>
      </c>
      <c r="G332">
        <v>1</v>
      </c>
      <c r="H332" s="1">
        <v>41328</v>
      </c>
      <c r="I332">
        <v>13</v>
      </c>
      <c r="J332">
        <v>42</v>
      </c>
      <c r="K332">
        <v>1</v>
      </c>
      <c r="L332">
        <v>18</v>
      </c>
      <c r="M332">
        <v>3</v>
      </c>
      <c r="N332">
        <v>0</v>
      </c>
      <c r="O332">
        <v>4</v>
      </c>
      <c r="P332">
        <v>2</v>
      </c>
      <c r="Q332">
        <v>2</v>
      </c>
      <c r="R332">
        <v>0</v>
      </c>
      <c r="S332">
        <v>3</v>
      </c>
      <c r="T332">
        <v>7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t="s">
        <v>40</v>
      </c>
    </row>
    <row r="333" spans="1:28" hidden="1" x14ac:dyDescent="0.3">
      <c r="A333">
        <v>10789</v>
      </c>
      <c r="B333">
        <v>1964</v>
      </c>
      <c r="C333" t="s">
        <v>37</v>
      </c>
      <c r="D333" t="s">
        <v>33</v>
      </c>
      <c r="E333">
        <v>45759</v>
      </c>
      <c r="F333">
        <v>1</v>
      </c>
      <c r="G333">
        <v>1</v>
      </c>
      <c r="H333" s="1">
        <v>41328</v>
      </c>
      <c r="I333">
        <v>13</v>
      </c>
      <c r="J333">
        <v>42</v>
      </c>
      <c r="K333">
        <v>1</v>
      </c>
      <c r="L333">
        <v>18</v>
      </c>
      <c r="M333">
        <v>3</v>
      </c>
      <c r="N333">
        <v>0</v>
      </c>
      <c r="O333">
        <v>4</v>
      </c>
      <c r="P333">
        <v>2</v>
      </c>
      <c r="Q333">
        <v>2</v>
      </c>
      <c r="R333">
        <v>0</v>
      </c>
      <c r="S333">
        <v>3</v>
      </c>
      <c r="T333">
        <v>7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30</v>
      </c>
    </row>
    <row r="334" spans="1:28" hidden="1" x14ac:dyDescent="0.3">
      <c r="A334">
        <v>4459</v>
      </c>
      <c r="B334">
        <v>1989</v>
      </c>
      <c r="C334" t="s">
        <v>28</v>
      </c>
      <c r="D334" t="s">
        <v>31</v>
      </c>
      <c r="E334">
        <v>30279</v>
      </c>
      <c r="F334">
        <v>1</v>
      </c>
      <c r="G334">
        <v>0</v>
      </c>
      <c r="H334" s="1">
        <v>41273</v>
      </c>
      <c r="I334">
        <v>13</v>
      </c>
      <c r="J334">
        <v>10</v>
      </c>
      <c r="K334">
        <v>4</v>
      </c>
      <c r="L334">
        <v>14</v>
      </c>
      <c r="M334">
        <v>4</v>
      </c>
      <c r="N334">
        <v>4</v>
      </c>
      <c r="O334">
        <v>1</v>
      </c>
      <c r="P334">
        <v>1</v>
      </c>
      <c r="Q334">
        <v>1</v>
      </c>
      <c r="R334">
        <v>0</v>
      </c>
      <c r="S334">
        <v>3</v>
      </c>
      <c r="T334">
        <v>8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30</v>
      </c>
    </row>
    <row r="335" spans="1:28" hidden="1" x14ac:dyDescent="0.3">
      <c r="A335">
        <v>10642</v>
      </c>
      <c r="B335">
        <v>1989</v>
      </c>
      <c r="C335" t="s">
        <v>28</v>
      </c>
      <c r="D335" t="s">
        <v>31</v>
      </c>
      <c r="E335">
        <v>30279</v>
      </c>
      <c r="F335">
        <v>1</v>
      </c>
      <c r="G335">
        <v>0</v>
      </c>
      <c r="H335" s="1">
        <v>41273</v>
      </c>
      <c r="I335">
        <v>13</v>
      </c>
      <c r="J335">
        <v>10</v>
      </c>
      <c r="K335">
        <v>4</v>
      </c>
      <c r="L335">
        <v>14</v>
      </c>
      <c r="M335">
        <v>4</v>
      </c>
      <c r="N335">
        <v>4</v>
      </c>
      <c r="O335">
        <v>1</v>
      </c>
      <c r="P335">
        <v>1</v>
      </c>
      <c r="Q335">
        <v>1</v>
      </c>
      <c r="R335">
        <v>0</v>
      </c>
      <c r="S335">
        <v>3</v>
      </c>
      <c r="T335">
        <v>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30</v>
      </c>
    </row>
    <row r="336" spans="1:28" hidden="1" x14ac:dyDescent="0.3">
      <c r="A336">
        <v>9213</v>
      </c>
      <c r="B336">
        <v>1970</v>
      </c>
      <c r="C336" t="s">
        <v>28</v>
      </c>
      <c r="D336" t="s">
        <v>42</v>
      </c>
      <c r="E336">
        <v>31880</v>
      </c>
      <c r="F336">
        <v>1</v>
      </c>
      <c r="G336">
        <v>0</v>
      </c>
      <c r="H336" s="1">
        <v>41213</v>
      </c>
      <c r="I336">
        <v>13</v>
      </c>
      <c r="J336">
        <v>4</v>
      </c>
      <c r="K336">
        <v>1</v>
      </c>
      <c r="L336">
        <v>5</v>
      </c>
      <c r="M336">
        <v>2</v>
      </c>
      <c r="N336">
        <v>0</v>
      </c>
      <c r="O336">
        <v>3</v>
      </c>
      <c r="P336">
        <v>1</v>
      </c>
      <c r="Q336">
        <v>1</v>
      </c>
      <c r="R336">
        <v>0</v>
      </c>
      <c r="S336">
        <v>2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30</v>
      </c>
    </row>
    <row r="337" spans="1:28" hidden="1" x14ac:dyDescent="0.3">
      <c r="A337">
        <v>3678</v>
      </c>
      <c r="B337">
        <v>1973</v>
      </c>
      <c r="C337" t="s">
        <v>28</v>
      </c>
      <c r="D337" t="s">
        <v>42</v>
      </c>
      <c r="E337">
        <v>60208</v>
      </c>
      <c r="F337">
        <v>1</v>
      </c>
      <c r="G337">
        <v>1</v>
      </c>
      <c r="H337" s="1">
        <v>41189</v>
      </c>
      <c r="I337">
        <v>13</v>
      </c>
      <c r="J337">
        <v>488</v>
      </c>
      <c r="K337">
        <v>23</v>
      </c>
      <c r="L337">
        <v>71</v>
      </c>
      <c r="M337">
        <v>15</v>
      </c>
      <c r="N337">
        <v>0</v>
      </c>
      <c r="O337">
        <v>59</v>
      </c>
      <c r="P337">
        <v>11</v>
      </c>
      <c r="Q337">
        <v>8</v>
      </c>
      <c r="R337">
        <v>3</v>
      </c>
      <c r="S337">
        <v>7</v>
      </c>
      <c r="T337">
        <v>7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1</v>
      </c>
      <c r="AA337">
        <v>0</v>
      </c>
      <c r="AB337" t="s">
        <v>30</v>
      </c>
    </row>
    <row r="338" spans="1:28" hidden="1" x14ac:dyDescent="0.3">
      <c r="A338">
        <v>4390</v>
      </c>
      <c r="B338">
        <v>1954</v>
      </c>
      <c r="C338" t="s">
        <v>28</v>
      </c>
      <c r="D338" t="s">
        <v>35</v>
      </c>
      <c r="E338">
        <v>75315</v>
      </c>
      <c r="F338">
        <v>0</v>
      </c>
      <c r="G338">
        <v>1</v>
      </c>
      <c r="H338" s="1">
        <v>41744</v>
      </c>
      <c r="I338">
        <v>14</v>
      </c>
      <c r="J338">
        <v>459</v>
      </c>
      <c r="K338">
        <v>15</v>
      </c>
      <c r="L338">
        <v>171</v>
      </c>
      <c r="M338">
        <v>142</v>
      </c>
      <c r="N338">
        <v>23</v>
      </c>
      <c r="O338">
        <v>31</v>
      </c>
      <c r="P338">
        <v>2</v>
      </c>
      <c r="Q338">
        <v>5</v>
      </c>
      <c r="R338">
        <v>4</v>
      </c>
      <c r="S338">
        <v>12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43</v>
      </c>
    </row>
    <row r="339" spans="1:28" hidden="1" x14ac:dyDescent="0.3">
      <c r="A339">
        <v>9362</v>
      </c>
      <c r="B339">
        <v>1965</v>
      </c>
      <c r="C339" t="s">
        <v>28</v>
      </c>
      <c r="D339" t="s">
        <v>31</v>
      </c>
      <c r="E339">
        <v>69263</v>
      </c>
      <c r="F339">
        <v>0</v>
      </c>
      <c r="G339">
        <v>1</v>
      </c>
      <c r="H339" s="1">
        <v>41703</v>
      </c>
      <c r="I339">
        <v>14</v>
      </c>
      <c r="J339">
        <v>492</v>
      </c>
      <c r="K339">
        <v>5</v>
      </c>
      <c r="L339">
        <v>32</v>
      </c>
      <c r="M339">
        <v>13</v>
      </c>
      <c r="N339">
        <v>5</v>
      </c>
      <c r="O339">
        <v>21</v>
      </c>
      <c r="P339">
        <v>1</v>
      </c>
      <c r="Q339">
        <v>9</v>
      </c>
      <c r="R339">
        <v>1</v>
      </c>
      <c r="S339">
        <v>7</v>
      </c>
      <c r="T339">
        <v>6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 t="s">
        <v>32</v>
      </c>
    </row>
    <row r="340" spans="1:28" hidden="1" x14ac:dyDescent="0.3">
      <c r="A340">
        <v>1577</v>
      </c>
      <c r="B340">
        <v>1946</v>
      </c>
      <c r="C340" t="s">
        <v>28</v>
      </c>
      <c r="D340" t="s">
        <v>33</v>
      </c>
      <c r="E340">
        <v>78569</v>
      </c>
      <c r="F340">
        <v>0</v>
      </c>
      <c r="G340">
        <v>0</v>
      </c>
      <c r="H340" s="1">
        <v>41689</v>
      </c>
      <c r="I340">
        <v>14</v>
      </c>
      <c r="J340">
        <v>558</v>
      </c>
      <c r="K340">
        <v>79</v>
      </c>
      <c r="L340">
        <v>622</v>
      </c>
      <c r="M340">
        <v>207</v>
      </c>
      <c r="N340">
        <v>175</v>
      </c>
      <c r="O340">
        <v>95</v>
      </c>
      <c r="P340">
        <v>1</v>
      </c>
      <c r="Q340">
        <v>4</v>
      </c>
      <c r="R340">
        <v>6</v>
      </c>
      <c r="S340">
        <v>4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>
        <v>0</v>
      </c>
      <c r="AB340" t="s">
        <v>30</v>
      </c>
    </row>
    <row r="341" spans="1:28" hidden="1" x14ac:dyDescent="0.3">
      <c r="A341">
        <v>4609</v>
      </c>
      <c r="B341">
        <v>1966</v>
      </c>
      <c r="C341" t="s">
        <v>37</v>
      </c>
      <c r="D341" t="s">
        <v>33</v>
      </c>
      <c r="E341">
        <v>57705</v>
      </c>
      <c r="F341">
        <v>0</v>
      </c>
      <c r="G341">
        <v>1</v>
      </c>
      <c r="H341" s="1">
        <v>41650</v>
      </c>
      <c r="I341">
        <v>14</v>
      </c>
      <c r="J341">
        <v>383</v>
      </c>
      <c r="K341">
        <v>0</v>
      </c>
      <c r="L341">
        <v>53</v>
      </c>
      <c r="M341">
        <v>6</v>
      </c>
      <c r="N341">
        <v>4</v>
      </c>
      <c r="O341">
        <v>40</v>
      </c>
      <c r="P341">
        <v>3</v>
      </c>
      <c r="Q341">
        <v>8</v>
      </c>
      <c r="R341">
        <v>1</v>
      </c>
      <c r="S341">
        <v>6</v>
      </c>
      <c r="T341">
        <v>6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30</v>
      </c>
    </row>
    <row r="342" spans="1:28" hidden="1" x14ac:dyDescent="0.3">
      <c r="A342">
        <v>7143</v>
      </c>
      <c r="B342">
        <v>1955</v>
      </c>
      <c r="C342" t="s">
        <v>38</v>
      </c>
      <c r="D342" t="s">
        <v>35</v>
      </c>
      <c r="E342">
        <v>74805</v>
      </c>
      <c r="F342">
        <v>0</v>
      </c>
      <c r="G342">
        <v>1</v>
      </c>
      <c r="H342" s="1">
        <v>41584</v>
      </c>
      <c r="I342">
        <v>14</v>
      </c>
      <c r="J342">
        <v>209</v>
      </c>
      <c r="K342">
        <v>162</v>
      </c>
      <c r="L342">
        <v>209</v>
      </c>
      <c r="M342">
        <v>41</v>
      </c>
      <c r="N342">
        <v>162</v>
      </c>
      <c r="O342">
        <v>37</v>
      </c>
      <c r="P342">
        <v>5</v>
      </c>
      <c r="Q342">
        <v>4</v>
      </c>
      <c r="R342">
        <v>7</v>
      </c>
      <c r="S342">
        <v>10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t="s">
        <v>30</v>
      </c>
    </row>
    <row r="343" spans="1:28" hidden="1" x14ac:dyDescent="0.3">
      <c r="A343">
        <v>1729</v>
      </c>
      <c r="B343">
        <v>1961</v>
      </c>
      <c r="C343" t="s">
        <v>37</v>
      </c>
      <c r="D343" t="s">
        <v>35</v>
      </c>
      <c r="E343">
        <v>66426</v>
      </c>
      <c r="F343">
        <v>0</v>
      </c>
      <c r="G343">
        <v>1</v>
      </c>
      <c r="H343" s="1">
        <v>41549</v>
      </c>
      <c r="I343">
        <v>14</v>
      </c>
      <c r="J343">
        <v>1043</v>
      </c>
      <c r="K343">
        <v>24</v>
      </c>
      <c r="L343">
        <v>97</v>
      </c>
      <c r="M343">
        <v>32</v>
      </c>
      <c r="N343">
        <v>24</v>
      </c>
      <c r="O343">
        <v>157</v>
      </c>
      <c r="P343">
        <v>2</v>
      </c>
      <c r="Q343">
        <v>3</v>
      </c>
      <c r="R343">
        <v>5</v>
      </c>
      <c r="S343">
        <v>10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30</v>
      </c>
    </row>
    <row r="344" spans="1:28" hidden="1" x14ac:dyDescent="0.3">
      <c r="A344">
        <v>10664</v>
      </c>
      <c r="B344">
        <v>1949</v>
      </c>
      <c r="C344" t="s">
        <v>41</v>
      </c>
      <c r="D344" t="s">
        <v>42</v>
      </c>
      <c r="E344">
        <v>51529</v>
      </c>
      <c r="F344">
        <v>0</v>
      </c>
      <c r="G344">
        <v>1</v>
      </c>
      <c r="H344" s="1">
        <v>41524</v>
      </c>
      <c r="I344">
        <v>14</v>
      </c>
      <c r="J344">
        <v>400</v>
      </c>
      <c r="K344">
        <v>4</v>
      </c>
      <c r="L344">
        <v>35</v>
      </c>
      <c r="M344">
        <v>6</v>
      </c>
      <c r="N344">
        <v>0</v>
      </c>
      <c r="O344">
        <v>22</v>
      </c>
      <c r="P344">
        <v>2</v>
      </c>
      <c r="Q344">
        <v>9</v>
      </c>
      <c r="R344">
        <v>1</v>
      </c>
      <c r="S344">
        <v>5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30</v>
      </c>
    </row>
    <row r="345" spans="1:28" hidden="1" x14ac:dyDescent="0.3">
      <c r="A345">
        <v>5029</v>
      </c>
      <c r="B345">
        <v>1946</v>
      </c>
      <c r="C345" t="s">
        <v>28</v>
      </c>
      <c r="D345" t="s">
        <v>33</v>
      </c>
      <c r="E345">
        <v>18100</v>
      </c>
      <c r="F345">
        <v>0</v>
      </c>
      <c r="G345">
        <v>0</v>
      </c>
      <c r="H345" s="1">
        <v>41492</v>
      </c>
      <c r="I345">
        <v>14</v>
      </c>
      <c r="J345">
        <v>3</v>
      </c>
      <c r="K345">
        <v>1</v>
      </c>
      <c r="L345">
        <v>2</v>
      </c>
      <c r="M345">
        <v>4</v>
      </c>
      <c r="N345">
        <v>3</v>
      </c>
      <c r="O345">
        <v>1</v>
      </c>
      <c r="P345">
        <v>1</v>
      </c>
      <c r="Q345">
        <v>0</v>
      </c>
      <c r="R345">
        <v>0</v>
      </c>
      <c r="S345">
        <v>3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30</v>
      </c>
    </row>
    <row r="346" spans="1:28" hidden="1" x14ac:dyDescent="0.3">
      <c r="A346">
        <v>10507</v>
      </c>
      <c r="B346">
        <v>1977</v>
      </c>
      <c r="C346" t="s">
        <v>38</v>
      </c>
      <c r="D346" t="s">
        <v>29</v>
      </c>
      <c r="E346">
        <v>59601</v>
      </c>
      <c r="F346">
        <v>0</v>
      </c>
      <c r="G346">
        <v>1</v>
      </c>
      <c r="H346" s="1">
        <v>41480</v>
      </c>
      <c r="I346">
        <v>14</v>
      </c>
      <c r="J346">
        <v>691</v>
      </c>
      <c r="K346">
        <v>7</v>
      </c>
      <c r="L346">
        <v>69</v>
      </c>
      <c r="M346">
        <v>0</v>
      </c>
      <c r="N346">
        <v>7</v>
      </c>
      <c r="O346">
        <v>23</v>
      </c>
      <c r="P346">
        <v>4</v>
      </c>
      <c r="Q346">
        <v>2</v>
      </c>
      <c r="R346">
        <v>2</v>
      </c>
      <c r="S346">
        <v>7</v>
      </c>
      <c r="T346">
        <v>8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 t="s">
        <v>34</v>
      </c>
    </row>
    <row r="347" spans="1:28" hidden="1" x14ac:dyDescent="0.3">
      <c r="A347">
        <v>3865</v>
      </c>
      <c r="B347">
        <v>1977</v>
      </c>
      <c r="C347" t="s">
        <v>38</v>
      </c>
      <c r="D347" t="s">
        <v>35</v>
      </c>
      <c r="E347">
        <v>20981</v>
      </c>
      <c r="F347">
        <v>0</v>
      </c>
      <c r="G347">
        <v>0</v>
      </c>
      <c r="H347" s="1">
        <v>41394</v>
      </c>
      <c r="I347">
        <v>14</v>
      </c>
      <c r="J347">
        <v>2</v>
      </c>
      <c r="K347">
        <v>12</v>
      </c>
      <c r="L347">
        <v>10</v>
      </c>
      <c r="M347">
        <v>6</v>
      </c>
      <c r="N347">
        <v>13</v>
      </c>
      <c r="O347">
        <v>30</v>
      </c>
      <c r="P347">
        <v>1</v>
      </c>
      <c r="Q347">
        <v>3</v>
      </c>
      <c r="R347">
        <v>1</v>
      </c>
      <c r="S347">
        <v>2</v>
      </c>
      <c r="T347">
        <v>8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 t="s">
        <v>32</v>
      </c>
    </row>
    <row r="348" spans="1:28" hidden="1" x14ac:dyDescent="0.3">
      <c r="A348">
        <v>6982</v>
      </c>
      <c r="B348">
        <v>1976</v>
      </c>
      <c r="C348" t="s">
        <v>28</v>
      </c>
      <c r="D348" t="s">
        <v>33</v>
      </c>
      <c r="E348">
        <v>74068</v>
      </c>
      <c r="F348">
        <v>0</v>
      </c>
      <c r="G348">
        <v>0</v>
      </c>
      <c r="H348" s="1">
        <v>41352</v>
      </c>
      <c r="I348">
        <v>14</v>
      </c>
      <c r="J348">
        <v>783</v>
      </c>
      <c r="K348">
        <v>30</v>
      </c>
      <c r="L348">
        <v>537</v>
      </c>
      <c r="M348">
        <v>140</v>
      </c>
      <c r="N348">
        <v>76</v>
      </c>
      <c r="O348">
        <v>15</v>
      </c>
      <c r="P348">
        <v>1</v>
      </c>
      <c r="Q348">
        <v>4</v>
      </c>
      <c r="R348">
        <v>10</v>
      </c>
      <c r="S348">
        <v>9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40</v>
      </c>
    </row>
    <row r="349" spans="1:28" hidden="1" x14ac:dyDescent="0.3">
      <c r="A349">
        <v>7042</v>
      </c>
      <c r="B349">
        <v>1983</v>
      </c>
      <c r="C349" t="s">
        <v>28</v>
      </c>
      <c r="D349" t="s">
        <v>33</v>
      </c>
      <c r="E349">
        <v>36790</v>
      </c>
      <c r="F349">
        <v>0</v>
      </c>
      <c r="G349">
        <v>0</v>
      </c>
      <c r="H349" s="1">
        <v>41334</v>
      </c>
      <c r="I349">
        <v>14</v>
      </c>
      <c r="J349">
        <v>3</v>
      </c>
      <c r="K349">
        <v>3</v>
      </c>
      <c r="L349">
        <v>14</v>
      </c>
      <c r="M349">
        <v>15</v>
      </c>
      <c r="N349">
        <v>21</v>
      </c>
      <c r="O349">
        <v>10</v>
      </c>
      <c r="P349">
        <v>1</v>
      </c>
      <c r="Q349">
        <v>2</v>
      </c>
      <c r="R349">
        <v>1</v>
      </c>
      <c r="S349">
        <v>2</v>
      </c>
      <c r="T349">
        <v>9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 t="s">
        <v>30</v>
      </c>
    </row>
    <row r="350" spans="1:28" hidden="1" x14ac:dyDescent="0.3">
      <c r="A350">
        <v>6878</v>
      </c>
      <c r="B350">
        <v>1954</v>
      </c>
      <c r="C350" t="s">
        <v>28</v>
      </c>
      <c r="D350" t="s">
        <v>42</v>
      </c>
      <c r="E350">
        <v>27421</v>
      </c>
      <c r="F350">
        <v>0</v>
      </c>
      <c r="G350">
        <v>0</v>
      </c>
      <c r="H350" s="1">
        <v>41255</v>
      </c>
      <c r="I350">
        <v>14</v>
      </c>
      <c r="J350">
        <v>43</v>
      </c>
      <c r="K350">
        <v>12</v>
      </c>
      <c r="L350">
        <v>96</v>
      </c>
      <c r="M350">
        <v>78</v>
      </c>
      <c r="N350">
        <v>40</v>
      </c>
      <c r="O350">
        <v>55</v>
      </c>
      <c r="P350">
        <v>3</v>
      </c>
      <c r="Q350">
        <v>4</v>
      </c>
      <c r="R350">
        <v>1</v>
      </c>
      <c r="S350">
        <v>6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30</v>
      </c>
    </row>
    <row r="351" spans="1:28" hidden="1" x14ac:dyDescent="0.3">
      <c r="A351">
        <v>5031</v>
      </c>
      <c r="B351">
        <v>1974</v>
      </c>
      <c r="C351" t="s">
        <v>28</v>
      </c>
      <c r="D351" t="s">
        <v>35</v>
      </c>
      <c r="E351">
        <v>83145</v>
      </c>
      <c r="F351">
        <v>0</v>
      </c>
      <c r="G351">
        <v>0</v>
      </c>
      <c r="H351" s="1">
        <v>41174</v>
      </c>
      <c r="I351">
        <v>14</v>
      </c>
      <c r="J351">
        <v>777</v>
      </c>
      <c r="K351">
        <v>35</v>
      </c>
      <c r="L351">
        <v>731</v>
      </c>
      <c r="M351">
        <v>39</v>
      </c>
      <c r="N351">
        <v>137</v>
      </c>
      <c r="O351">
        <v>114</v>
      </c>
      <c r="P351">
        <v>1</v>
      </c>
      <c r="Q351">
        <v>5</v>
      </c>
      <c r="R351">
        <v>9</v>
      </c>
      <c r="S351">
        <v>11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>
        <v>0</v>
      </c>
      <c r="AB351" t="s">
        <v>30</v>
      </c>
    </row>
    <row r="352" spans="1:28" hidden="1" x14ac:dyDescent="0.3">
      <c r="A352">
        <v>1970</v>
      </c>
      <c r="B352">
        <v>1968</v>
      </c>
      <c r="C352" t="s">
        <v>41</v>
      </c>
      <c r="D352" t="s">
        <v>35</v>
      </c>
      <c r="E352">
        <v>34053</v>
      </c>
      <c r="F352">
        <v>0</v>
      </c>
      <c r="G352">
        <v>1</v>
      </c>
      <c r="H352" s="1">
        <v>41162</v>
      </c>
      <c r="I352">
        <v>14</v>
      </c>
      <c r="J352">
        <v>63</v>
      </c>
      <c r="K352">
        <v>0</v>
      </c>
      <c r="L352">
        <v>21</v>
      </c>
      <c r="M352">
        <v>7</v>
      </c>
      <c r="N352">
        <v>0</v>
      </c>
      <c r="O352">
        <v>12</v>
      </c>
      <c r="P352">
        <v>1</v>
      </c>
      <c r="Q352">
        <v>3</v>
      </c>
      <c r="R352">
        <v>0</v>
      </c>
      <c r="S352">
        <v>3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30</v>
      </c>
    </row>
    <row r="353" spans="1:28" hidden="1" x14ac:dyDescent="0.3">
      <c r="A353">
        <v>5929</v>
      </c>
      <c r="B353">
        <v>1973</v>
      </c>
      <c r="C353" t="s">
        <v>37</v>
      </c>
      <c r="D353" t="s">
        <v>33</v>
      </c>
      <c r="E353">
        <v>37401</v>
      </c>
      <c r="F353">
        <v>1</v>
      </c>
      <c r="G353">
        <v>0</v>
      </c>
      <c r="H353" s="1">
        <v>41765</v>
      </c>
      <c r="I353">
        <v>14</v>
      </c>
      <c r="J353">
        <v>19</v>
      </c>
      <c r="K353">
        <v>3</v>
      </c>
      <c r="L353">
        <v>19</v>
      </c>
      <c r="M353">
        <v>3</v>
      </c>
      <c r="N353">
        <v>1</v>
      </c>
      <c r="O353">
        <v>3</v>
      </c>
      <c r="P353">
        <v>2</v>
      </c>
      <c r="Q353">
        <v>2</v>
      </c>
      <c r="R353">
        <v>0</v>
      </c>
      <c r="S353">
        <v>3</v>
      </c>
      <c r="T353">
        <v>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30</v>
      </c>
    </row>
    <row r="354" spans="1:28" hidden="1" x14ac:dyDescent="0.3">
      <c r="A354">
        <v>10795</v>
      </c>
      <c r="B354">
        <v>1973</v>
      </c>
      <c r="C354" t="s">
        <v>37</v>
      </c>
      <c r="D354" t="s">
        <v>33</v>
      </c>
      <c r="E354">
        <v>37401</v>
      </c>
      <c r="F354">
        <v>1</v>
      </c>
      <c r="G354">
        <v>0</v>
      </c>
      <c r="H354" s="1">
        <v>41765</v>
      </c>
      <c r="I354">
        <v>14</v>
      </c>
      <c r="J354">
        <v>19</v>
      </c>
      <c r="K354">
        <v>3</v>
      </c>
      <c r="L354">
        <v>19</v>
      </c>
      <c r="M354">
        <v>3</v>
      </c>
      <c r="N354">
        <v>1</v>
      </c>
      <c r="O354">
        <v>3</v>
      </c>
      <c r="P354">
        <v>2</v>
      </c>
      <c r="Q354">
        <v>2</v>
      </c>
      <c r="R354">
        <v>0</v>
      </c>
      <c r="S354">
        <v>3</v>
      </c>
      <c r="T354">
        <v>7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40</v>
      </c>
    </row>
    <row r="355" spans="1:28" hidden="1" x14ac:dyDescent="0.3">
      <c r="A355">
        <v>9668</v>
      </c>
      <c r="B355">
        <v>1971</v>
      </c>
      <c r="C355" t="s">
        <v>28</v>
      </c>
      <c r="D355" t="s">
        <v>33</v>
      </c>
      <c r="E355">
        <v>18793</v>
      </c>
      <c r="F355">
        <v>1</v>
      </c>
      <c r="G355">
        <v>0</v>
      </c>
      <c r="H355" s="1">
        <v>41286</v>
      </c>
      <c r="I355">
        <v>14</v>
      </c>
      <c r="J355">
        <v>4</v>
      </c>
      <c r="K355">
        <v>16</v>
      </c>
      <c r="L355">
        <v>20</v>
      </c>
      <c r="M355">
        <v>0</v>
      </c>
      <c r="N355">
        <v>17</v>
      </c>
      <c r="O355">
        <v>20</v>
      </c>
      <c r="P355">
        <v>3</v>
      </c>
      <c r="Q355">
        <v>2</v>
      </c>
      <c r="R355">
        <v>0</v>
      </c>
      <c r="S355">
        <v>4</v>
      </c>
      <c r="T355">
        <v>8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t="s">
        <v>43</v>
      </c>
    </row>
    <row r="356" spans="1:28" hidden="1" x14ac:dyDescent="0.3">
      <c r="A356">
        <v>4099</v>
      </c>
      <c r="B356">
        <v>1972</v>
      </c>
      <c r="C356" t="s">
        <v>28</v>
      </c>
      <c r="D356" t="s">
        <v>33</v>
      </c>
      <c r="E356">
        <v>30675</v>
      </c>
      <c r="F356">
        <v>1</v>
      </c>
      <c r="G356">
        <v>0</v>
      </c>
      <c r="H356" s="1">
        <v>41225</v>
      </c>
      <c r="I356">
        <v>14</v>
      </c>
      <c r="J356">
        <v>10</v>
      </c>
      <c r="K356">
        <v>2</v>
      </c>
      <c r="L356">
        <v>16</v>
      </c>
      <c r="M356">
        <v>11</v>
      </c>
      <c r="N356">
        <v>2</v>
      </c>
      <c r="O356">
        <v>21</v>
      </c>
      <c r="P356">
        <v>1</v>
      </c>
      <c r="Q356">
        <v>1</v>
      </c>
      <c r="R356">
        <v>0</v>
      </c>
      <c r="S356">
        <v>3</v>
      </c>
      <c r="T356">
        <v>8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30</v>
      </c>
    </row>
    <row r="357" spans="1:28" hidden="1" x14ac:dyDescent="0.3">
      <c r="A357">
        <v>5231</v>
      </c>
      <c r="B357">
        <v>1974</v>
      </c>
      <c r="C357" t="s">
        <v>38</v>
      </c>
      <c r="D357" t="s">
        <v>33</v>
      </c>
      <c r="E357">
        <v>45894</v>
      </c>
      <c r="F357">
        <v>0</v>
      </c>
      <c r="G357">
        <v>2</v>
      </c>
      <c r="H357" s="1">
        <v>41697</v>
      </c>
      <c r="I357">
        <v>15</v>
      </c>
      <c r="J357">
        <v>27</v>
      </c>
      <c r="K357">
        <v>2</v>
      </c>
      <c r="L357">
        <v>7</v>
      </c>
      <c r="M357">
        <v>0</v>
      </c>
      <c r="N357">
        <v>2</v>
      </c>
      <c r="O357">
        <v>13</v>
      </c>
      <c r="P357">
        <v>1</v>
      </c>
      <c r="Q357">
        <v>1</v>
      </c>
      <c r="R357">
        <v>0</v>
      </c>
      <c r="S357">
        <v>3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30</v>
      </c>
    </row>
    <row r="358" spans="1:28" hidden="1" x14ac:dyDescent="0.3">
      <c r="A358">
        <v>1307</v>
      </c>
      <c r="B358">
        <v>1978</v>
      </c>
      <c r="C358" t="s">
        <v>28</v>
      </c>
      <c r="D358" t="s">
        <v>29</v>
      </c>
      <c r="E358">
        <v>41986</v>
      </c>
      <c r="F358">
        <v>0</v>
      </c>
      <c r="G358">
        <v>1</v>
      </c>
      <c r="H358" s="1">
        <v>41679</v>
      </c>
      <c r="I358">
        <v>15</v>
      </c>
      <c r="J358">
        <v>27</v>
      </c>
      <c r="K358">
        <v>5</v>
      </c>
      <c r="L358">
        <v>8</v>
      </c>
      <c r="M358">
        <v>8</v>
      </c>
      <c r="N358">
        <v>3</v>
      </c>
      <c r="O358">
        <v>12</v>
      </c>
      <c r="P358">
        <v>3</v>
      </c>
      <c r="Q358">
        <v>3</v>
      </c>
      <c r="R358">
        <v>0</v>
      </c>
      <c r="S358">
        <v>4</v>
      </c>
      <c r="T358">
        <v>4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30</v>
      </c>
    </row>
    <row r="359" spans="1:28" hidden="1" x14ac:dyDescent="0.3">
      <c r="A359">
        <v>10609</v>
      </c>
      <c r="B359">
        <v>1962</v>
      </c>
      <c r="C359" t="s">
        <v>37</v>
      </c>
      <c r="D359" t="s">
        <v>33</v>
      </c>
      <c r="E359">
        <v>42769</v>
      </c>
      <c r="F359">
        <v>0</v>
      </c>
      <c r="G359">
        <v>1</v>
      </c>
      <c r="H359" s="1">
        <v>41559</v>
      </c>
      <c r="I359">
        <v>15</v>
      </c>
      <c r="J359">
        <v>71</v>
      </c>
      <c r="K359">
        <v>0</v>
      </c>
      <c r="L359">
        <v>13</v>
      </c>
      <c r="M359">
        <v>3</v>
      </c>
      <c r="N359">
        <v>1</v>
      </c>
      <c r="O359">
        <v>0</v>
      </c>
      <c r="P359">
        <v>2</v>
      </c>
      <c r="Q359">
        <v>1</v>
      </c>
      <c r="R359">
        <v>1</v>
      </c>
      <c r="S359">
        <v>4</v>
      </c>
      <c r="T359">
        <v>4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32</v>
      </c>
    </row>
    <row r="360" spans="1:28" hidden="1" x14ac:dyDescent="0.3">
      <c r="A360">
        <v>5782</v>
      </c>
      <c r="B360">
        <v>1982</v>
      </c>
      <c r="C360" t="s">
        <v>38</v>
      </c>
      <c r="D360" t="s">
        <v>35</v>
      </c>
      <c r="E360">
        <v>58582</v>
      </c>
      <c r="F360">
        <v>0</v>
      </c>
      <c r="G360">
        <v>1</v>
      </c>
      <c r="H360" s="1">
        <v>41545</v>
      </c>
      <c r="I360">
        <v>15</v>
      </c>
      <c r="J360">
        <v>402</v>
      </c>
      <c r="K360">
        <v>35</v>
      </c>
      <c r="L360">
        <v>106</v>
      </c>
      <c r="M360">
        <v>101</v>
      </c>
      <c r="N360">
        <v>77</v>
      </c>
      <c r="O360">
        <v>42</v>
      </c>
      <c r="P360">
        <v>2</v>
      </c>
      <c r="Q360">
        <v>9</v>
      </c>
      <c r="R360">
        <v>2</v>
      </c>
      <c r="S360">
        <v>9</v>
      </c>
      <c r="T360">
        <v>5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 t="s">
        <v>30</v>
      </c>
    </row>
    <row r="361" spans="1:28" hidden="1" x14ac:dyDescent="0.3">
      <c r="A361">
        <v>9493</v>
      </c>
      <c r="B361">
        <v>1980</v>
      </c>
      <c r="C361" t="s">
        <v>37</v>
      </c>
      <c r="D361" t="s">
        <v>31</v>
      </c>
      <c r="E361">
        <v>76412</v>
      </c>
      <c r="F361">
        <v>0</v>
      </c>
      <c r="G361">
        <v>0</v>
      </c>
      <c r="H361" s="1">
        <v>41399</v>
      </c>
      <c r="I361">
        <v>15</v>
      </c>
      <c r="J361">
        <v>840</v>
      </c>
      <c r="K361">
        <v>53</v>
      </c>
      <c r="L361">
        <v>804</v>
      </c>
      <c r="M361">
        <v>23</v>
      </c>
      <c r="N361">
        <v>71</v>
      </c>
      <c r="O361">
        <v>17</v>
      </c>
      <c r="P361">
        <v>1</v>
      </c>
      <c r="Q361">
        <v>5</v>
      </c>
      <c r="R361">
        <v>4</v>
      </c>
      <c r="S361">
        <v>8</v>
      </c>
      <c r="T361">
        <v>3</v>
      </c>
      <c r="U361">
        <v>1</v>
      </c>
      <c r="V361">
        <v>0</v>
      </c>
      <c r="W361">
        <v>0</v>
      </c>
      <c r="X361">
        <v>0</v>
      </c>
      <c r="Y361">
        <v>1</v>
      </c>
      <c r="Z361">
        <v>1</v>
      </c>
      <c r="AA361">
        <v>0</v>
      </c>
      <c r="AB361" t="s">
        <v>32</v>
      </c>
    </row>
    <row r="362" spans="1:28" hidden="1" x14ac:dyDescent="0.3">
      <c r="A362">
        <v>2253</v>
      </c>
      <c r="B362">
        <v>1990</v>
      </c>
      <c r="C362" t="s">
        <v>28</v>
      </c>
      <c r="D362" t="s">
        <v>33</v>
      </c>
      <c r="E362">
        <v>18929</v>
      </c>
      <c r="F362">
        <v>0</v>
      </c>
      <c r="G362">
        <v>0</v>
      </c>
      <c r="H362" s="1">
        <v>41321</v>
      </c>
      <c r="I362">
        <v>15</v>
      </c>
      <c r="J362">
        <v>32</v>
      </c>
      <c r="K362">
        <v>0</v>
      </c>
      <c r="L362">
        <v>8</v>
      </c>
      <c r="M362">
        <v>23</v>
      </c>
      <c r="N362">
        <v>4</v>
      </c>
      <c r="O362">
        <v>18</v>
      </c>
      <c r="P362">
        <v>1</v>
      </c>
      <c r="Q362">
        <v>1</v>
      </c>
      <c r="R362">
        <v>0</v>
      </c>
      <c r="S362">
        <v>4</v>
      </c>
      <c r="T362">
        <v>6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30</v>
      </c>
    </row>
    <row r="363" spans="1:28" hidden="1" x14ac:dyDescent="0.3">
      <c r="A363">
        <v>2326</v>
      </c>
      <c r="B363">
        <v>1990</v>
      </c>
      <c r="C363" t="s">
        <v>28</v>
      </c>
      <c r="D363" t="s">
        <v>33</v>
      </c>
      <c r="E363">
        <v>18929</v>
      </c>
      <c r="F363">
        <v>0</v>
      </c>
      <c r="G363">
        <v>0</v>
      </c>
      <c r="H363" s="1">
        <v>41321</v>
      </c>
      <c r="I363">
        <v>15</v>
      </c>
      <c r="J363">
        <v>32</v>
      </c>
      <c r="K363">
        <v>0</v>
      </c>
      <c r="L363">
        <v>8</v>
      </c>
      <c r="M363">
        <v>23</v>
      </c>
      <c r="N363">
        <v>4</v>
      </c>
      <c r="O363">
        <v>18</v>
      </c>
      <c r="P363">
        <v>1</v>
      </c>
      <c r="Q363">
        <v>1</v>
      </c>
      <c r="R363">
        <v>0</v>
      </c>
      <c r="S363">
        <v>4</v>
      </c>
      <c r="T363">
        <v>6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30</v>
      </c>
    </row>
    <row r="364" spans="1:28" hidden="1" x14ac:dyDescent="0.3">
      <c r="A364">
        <v>1876</v>
      </c>
      <c r="B364">
        <v>1990</v>
      </c>
      <c r="C364" t="s">
        <v>28</v>
      </c>
      <c r="D364" t="s">
        <v>33</v>
      </c>
      <c r="E364">
        <v>18929</v>
      </c>
      <c r="F364">
        <v>0</v>
      </c>
      <c r="G364">
        <v>0</v>
      </c>
      <c r="H364" s="1">
        <v>41321</v>
      </c>
      <c r="I364">
        <v>15</v>
      </c>
      <c r="J364">
        <v>32</v>
      </c>
      <c r="K364">
        <v>0</v>
      </c>
      <c r="L364">
        <v>8</v>
      </c>
      <c r="M364">
        <v>23</v>
      </c>
      <c r="N364">
        <v>4</v>
      </c>
      <c r="O364">
        <v>18</v>
      </c>
      <c r="P364">
        <v>1</v>
      </c>
      <c r="Q364">
        <v>1</v>
      </c>
      <c r="R364">
        <v>0</v>
      </c>
      <c r="S364">
        <v>4</v>
      </c>
      <c r="T364">
        <v>6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40</v>
      </c>
    </row>
    <row r="365" spans="1:28" hidden="1" x14ac:dyDescent="0.3">
      <c r="A365">
        <v>3766</v>
      </c>
      <c r="B365">
        <v>1959</v>
      </c>
      <c r="C365" t="s">
        <v>41</v>
      </c>
      <c r="D365" t="s">
        <v>42</v>
      </c>
      <c r="E365">
        <v>33051</v>
      </c>
      <c r="F365">
        <v>0</v>
      </c>
      <c r="G365">
        <v>0</v>
      </c>
      <c r="H365" s="1">
        <v>41137</v>
      </c>
      <c r="I365">
        <v>15</v>
      </c>
      <c r="J365">
        <v>100</v>
      </c>
      <c r="K365">
        <v>71</v>
      </c>
      <c r="L365">
        <v>243</v>
      </c>
      <c r="M365">
        <v>108</v>
      </c>
      <c r="N365">
        <v>94</v>
      </c>
      <c r="O365">
        <v>219</v>
      </c>
      <c r="P365">
        <v>3</v>
      </c>
      <c r="Q365">
        <v>9</v>
      </c>
      <c r="R365">
        <v>1</v>
      </c>
      <c r="S365">
        <v>8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 t="s">
        <v>30</v>
      </c>
    </row>
    <row r="366" spans="1:28" hidden="1" x14ac:dyDescent="0.3">
      <c r="A366">
        <v>5726</v>
      </c>
      <c r="B366">
        <v>1983</v>
      </c>
      <c r="C366" t="s">
        <v>41</v>
      </c>
      <c r="D366" t="s">
        <v>31</v>
      </c>
      <c r="E366">
        <v>31788</v>
      </c>
      <c r="F366">
        <v>1</v>
      </c>
      <c r="G366">
        <v>0</v>
      </c>
      <c r="H366" s="1">
        <v>41718</v>
      </c>
      <c r="I366">
        <v>15</v>
      </c>
      <c r="J366">
        <v>16</v>
      </c>
      <c r="K366">
        <v>7</v>
      </c>
      <c r="L366">
        <v>23</v>
      </c>
      <c r="M366">
        <v>0</v>
      </c>
      <c r="N366">
        <v>8</v>
      </c>
      <c r="O366">
        <v>6</v>
      </c>
      <c r="P366">
        <v>3</v>
      </c>
      <c r="Q366">
        <v>3</v>
      </c>
      <c r="R366">
        <v>0</v>
      </c>
      <c r="S366">
        <v>4</v>
      </c>
      <c r="T366">
        <v>5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 t="s">
        <v>43</v>
      </c>
    </row>
    <row r="367" spans="1:28" hidden="1" x14ac:dyDescent="0.3">
      <c r="A367">
        <v>7533</v>
      </c>
      <c r="B367">
        <v>1964</v>
      </c>
      <c r="C367" t="s">
        <v>28</v>
      </c>
      <c r="D367" t="s">
        <v>33</v>
      </c>
      <c r="E367">
        <v>49096</v>
      </c>
      <c r="F367">
        <v>1</v>
      </c>
      <c r="G367">
        <v>1</v>
      </c>
      <c r="H367" s="1">
        <v>41541</v>
      </c>
      <c r="I367">
        <v>15</v>
      </c>
      <c r="J367">
        <v>144</v>
      </c>
      <c r="K367">
        <v>1</v>
      </c>
      <c r="L367">
        <v>32</v>
      </c>
      <c r="M367">
        <v>2</v>
      </c>
      <c r="N367">
        <v>1</v>
      </c>
      <c r="O367">
        <v>7</v>
      </c>
      <c r="P367">
        <v>4</v>
      </c>
      <c r="Q367">
        <v>4</v>
      </c>
      <c r="R367">
        <v>1</v>
      </c>
      <c r="S367">
        <v>4</v>
      </c>
      <c r="T367">
        <v>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t="s">
        <v>32</v>
      </c>
    </row>
    <row r="368" spans="1:28" hidden="1" x14ac:dyDescent="0.3">
      <c r="A368">
        <v>7141</v>
      </c>
      <c r="B368">
        <v>1986</v>
      </c>
      <c r="C368" t="s">
        <v>41</v>
      </c>
      <c r="D368" t="s">
        <v>31</v>
      </c>
      <c r="E368">
        <v>21888</v>
      </c>
      <c r="F368">
        <v>1</v>
      </c>
      <c r="G368">
        <v>0</v>
      </c>
      <c r="H368" s="1">
        <v>41272</v>
      </c>
      <c r="I368">
        <v>15</v>
      </c>
      <c r="J368">
        <v>88</v>
      </c>
      <c r="K368">
        <v>10</v>
      </c>
      <c r="L368">
        <v>46</v>
      </c>
      <c r="M368">
        <v>2</v>
      </c>
      <c r="N368">
        <v>3</v>
      </c>
      <c r="O368">
        <v>64</v>
      </c>
      <c r="P368">
        <v>4</v>
      </c>
      <c r="Q368">
        <v>5</v>
      </c>
      <c r="R368">
        <v>1</v>
      </c>
      <c r="S368">
        <v>2</v>
      </c>
      <c r="T368">
        <v>10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 t="s">
        <v>30</v>
      </c>
    </row>
    <row r="369" spans="1:28" hidden="1" x14ac:dyDescent="0.3">
      <c r="A369">
        <v>7393</v>
      </c>
      <c r="B369">
        <v>1978</v>
      </c>
      <c r="C369" t="s">
        <v>28</v>
      </c>
      <c r="D369" t="s">
        <v>35</v>
      </c>
      <c r="E369">
        <v>41580</v>
      </c>
      <c r="F369">
        <v>1</v>
      </c>
      <c r="G369">
        <v>1</v>
      </c>
      <c r="H369" s="1">
        <v>41253</v>
      </c>
      <c r="I369">
        <v>15</v>
      </c>
      <c r="J369">
        <v>56</v>
      </c>
      <c r="K369">
        <v>5</v>
      </c>
      <c r="L369">
        <v>24</v>
      </c>
      <c r="M369">
        <v>4</v>
      </c>
      <c r="N369">
        <v>0</v>
      </c>
      <c r="O369">
        <v>3</v>
      </c>
      <c r="P369">
        <v>3</v>
      </c>
      <c r="Q369">
        <v>2</v>
      </c>
      <c r="R369">
        <v>1</v>
      </c>
      <c r="S369">
        <v>3</v>
      </c>
      <c r="T369">
        <v>5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30</v>
      </c>
    </row>
    <row r="370" spans="1:28" hidden="1" x14ac:dyDescent="0.3">
      <c r="A370">
        <v>4713</v>
      </c>
      <c r="B370">
        <v>1979</v>
      </c>
      <c r="C370" t="s">
        <v>37</v>
      </c>
      <c r="D370" t="s">
        <v>33</v>
      </c>
      <c r="E370">
        <v>31605</v>
      </c>
      <c r="F370">
        <v>1</v>
      </c>
      <c r="G370">
        <v>0</v>
      </c>
      <c r="H370" s="1">
        <v>41235</v>
      </c>
      <c r="I370">
        <v>15</v>
      </c>
      <c r="J370">
        <v>74</v>
      </c>
      <c r="K370">
        <v>0</v>
      </c>
      <c r="L370">
        <v>42</v>
      </c>
      <c r="M370">
        <v>2</v>
      </c>
      <c r="N370">
        <v>1</v>
      </c>
      <c r="O370">
        <v>6</v>
      </c>
      <c r="P370">
        <v>2</v>
      </c>
      <c r="Q370">
        <v>2</v>
      </c>
      <c r="R370">
        <v>1</v>
      </c>
      <c r="S370">
        <v>4</v>
      </c>
      <c r="T370">
        <v>7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30</v>
      </c>
    </row>
    <row r="371" spans="1:28" hidden="1" x14ac:dyDescent="0.3">
      <c r="A371">
        <v>5093</v>
      </c>
      <c r="B371">
        <v>1974</v>
      </c>
      <c r="C371" t="s">
        <v>37</v>
      </c>
      <c r="D371" t="s">
        <v>29</v>
      </c>
      <c r="E371">
        <v>25509</v>
      </c>
      <c r="F371">
        <v>1</v>
      </c>
      <c r="G371">
        <v>0</v>
      </c>
      <c r="H371" s="1">
        <v>41170</v>
      </c>
      <c r="I371">
        <v>15</v>
      </c>
      <c r="J371">
        <v>40</v>
      </c>
      <c r="K371">
        <v>3</v>
      </c>
      <c r="L371">
        <v>30</v>
      </c>
      <c r="M371">
        <v>10</v>
      </c>
      <c r="N371">
        <v>7</v>
      </c>
      <c r="O371">
        <v>11</v>
      </c>
      <c r="P371">
        <v>3</v>
      </c>
      <c r="Q371">
        <v>3</v>
      </c>
      <c r="R371">
        <v>0</v>
      </c>
      <c r="S371">
        <v>3</v>
      </c>
      <c r="T371">
        <v>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 t="s">
        <v>30</v>
      </c>
    </row>
    <row r="372" spans="1:28" hidden="1" x14ac:dyDescent="0.3">
      <c r="A372">
        <v>8524</v>
      </c>
      <c r="B372">
        <v>1974</v>
      </c>
      <c r="C372" t="s">
        <v>37</v>
      </c>
      <c r="D372" t="s">
        <v>29</v>
      </c>
      <c r="E372">
        <v>25509</v>
      </c>
      <c r="F372">
        <v>1</v>
      </c>
      <c r="G372">
        <v>0</v>
      </c>
      <c r="H372" s="1">
        <v>41170</v>
      </c>
      <c r="I372">
        <v>15</v>
      </c>
      <c r="J372">
        <v>40</v>
      </c>
      <c r="K372">
        <v>3</v>
      </c>
      <c r="L372">
        <v>30</v>
      </c>
      <c r="M372">
        <v>10</v>
      </c>
      <c r="N372">
        <v>7</v>
      </c>
      <c r="O372">
        <v>11</v>
      </c>
      <c r="P372">
        <v>3</v>
      </c>
      <c r="Q372">
        <v>3</v>
      </c>
      <c r="R372">
        <v>0</v>
      </c>
      <c r="S372">
        <v>3</v>
      </c>
      <c r="T372">
        <v>9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 t="s">
        <v>30</v>
      </c>
    </row>
    <row r="373" spans="1:28" hidden="1" x14ac:dyDescent="0.3">
      <c r="A373">
        <v>10779</v>
      </c>
      <c r="B373">
        <v>1983</v>
      </c>
      <c r="C373" t="s">
        <v>28</v>
      </c>
      <c r="D373" t="s">
        <v>31</v>
      </c>
      <c r="E373">
        <v>22148</v>
      </c>
      <c r="F373">
        <v>0</v>
      </c>
      <c r="G373">
        <v>0</v>
      </c>
      <c r="H373" s="1">
        <v>41742</v>
      </c>
      <c r="I373">
        <v>16</v>
      </c>
      <c r="J373">
        <v>15</v>
      </c>
      <c r="K373">
        <v>5</v>
      </c>
      <c r="L373">
        <v>14</v>
      </c>
      <c r="M373">
        <v>0</v>
      </c>
      <c r="N373">
        <v>4</v>
      </c>
      <c r="O373">
        <v>11</v>
      </c>
      <c r="P373">
        <v>1</v>
      </c>
      <c r="Q373">
        <v>1</v>
      </c>
      <c r="R373">
        <v>0</v>
      </c>
      <c r="S373">
        <v>3</v>
      </c>
      <c r="T373">
        <v>7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30</v>
      </c>
    </row>
    <row r="374" spans="1:28" hidden="1" x14ac:dyDescent="0.3">
      <c r="A374">
        <v>2613</v>
      </c>
      <c r="B374">
        <v>1960</v>
      </c>
      <c r="C374" t="s">
        <v>41</v>
      </c>
      <c r="D374" t="s">
        <v>33</v>
      </c>
      <c r="E374">
        <v>54197</v>
      </c>
      <c r="F374">
        <v>0</v>
      </c>
      <c r="G374">
        <v>1</v>
      </c>
      <c r="H374" s="1">
        <v>41732</v>
      </c>
      <c r="I374">
        <v>16</v>
      </c>
      <c r="J374">
        <v>162</v>
      </c>
      <c r="K374">
        <v>6</v>
      </c>
      <c r="L374">
        <v>37</v>
      </c>
      <c r="M374">
        <v>6</v>
      </c>
      <c r="N374">
        <v>13</v>
      </c>
      <c r="O374">
        <v>13</v>
      </c>
      <c r="P374">
        <v>2</v>
      </c>
      <c r="Q374">
        <v>1</v>
      </c>
      <c r="R374">
        <v>3</v>
      </c>
      <c r="S374">
        <v>6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30</v>
      </c>
    </row>
    <row r="375" spans="1:28" hidden="1" x14ac:dyDescent="0.3">
      <c r="A375">
        <v>10133</v>
      </c>
      <c r="B375">
        <v>1970</v>
      </c>
      <c r="C375" t="s">
        <v>28</v>
      </c>
      <c r="D375" t="s">
        <v>31</v>
      </c>
      <c r="E375">
        <v>93790</v>
      </c>
      <c r="F375">
        <v>0</v>
      </c>
      <c r="G375">
        <v>0</v>
      </c>
      <c r="H375" s="1">
        <v>41682</v>
      </c>
      <c r="I375">
        <v>16</v>
      </c>
      <c r="J375">
        <v>1302</v>
      </c>
      <c r="K375">
        <v>68</v>
      </c>
      <c r="L375">
        <v>731</v>
      </c>
      <c r="M375">
        <v>89</v>
      </c>
      <c r="N375">
        <v>114</v>
      </c>
      <c r="O375">
        <v>45</v>
      </c>
      <c r="P375">
        <v>0</v>
      </c>
      <c r="Q375">
        <v>6</v>
      </c>
      <c r="R375">
        <v>7</v>
      </c>
      <c r="S375">
        <v>12</v>
      </c>
      <c r="T375">
        <v>2</v>
      </c>
      <c r="U375">
        <v>1</v>
      </c>
      <c r="V375">
        <v>0</v>
      </c>
      <c r="W375">
        <v>0</v>
      </c>
      <c r="X375">
        <v>1</v>
      </c>
      <c r="Y375">
        <v>1</v>
      </c>
      <c r="Z375">
        <v>1</v>
      </c>
      <c r="AA375">
        <v>0</v>
      </c>
      <c r="AB375" t="s">
        <v>32</v>
      </c>
    </row>
    <row r="376" spans="1:28" hidden="1" x14ac:dyDescent="0.3">
      <c r="A376">
        <v>10241</v>
      </c>
      <c r="B376">
        <v>1975</v>
      </c>
      <c r="C376" t="s">
        <v>38</v>
      </c>
      <c r="D376" t="s">
        <v>29</v>
      </c>
      <c r="E376">
        <v>11448</v>
      </c>
      <c r="F376">
        <v>0</v>
      </c>
      <c r="G376">
        <v>0</v>
      </c>
      <c r="H376" s="1">
        <v>41623</v>
      </c>
      <c r="I376">
        <v>16</v>
      </c>
      <c r="J376">
        <v>0</v>
      </c>
      <c r="K376">
        <v>0</v>
      </c>
      <c r="L376">
        <v>0</v>
      </c>
      <c r="M376">
        <v>6</v>
      </c>
      <c r="N376">
        <v>2</v>
      </c>
      <c r="O376">
        <v>6</v>
      </c>
      <c r="P376">
        <v>1</v>
      </c>
      <c r="Q376">
        <v>1</v>
      </c>
      <c r="R376">
        <v>0</v>
      </c>
      <c r="S376">
        <v>2</v>
      </c>
      <c r="T376">
        <v>6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t="s">
        <v>30</v>
      </c>
    </row>
    <row r="377" spans="1:28" hidden="1" x14ac:dyDescent="0.3">
      <c r="A377">
        <v>7446</v>
      </c>
      <c r="B377">
        <v>1967</v>
      </c>
      <c r="C377" t="s">
        <v>41</v>
      </c>
      <c r="D377" t="s">
        <v>35</v>
      </c>
      <c r="E377">
        <v>62513</v>
      </c>
      <c r="F377">
        <v>0</v>
      </c>
      <c r="G377">
        <v>1</v>
      </c>
      <c r="H377" s="1">
        <v>41526</v>
      </c>
      <c r="I377">
        <v>16</v>
      </c>
      <c r="J377">
        <v>520</v>
      </c>
      <c r="K377">
        <v>42</v>
      </c>
      <c r="L377">
        <v>98</v>
      </c>
      <c r="M377">
        <v>0</v>
      </c>
      <c r="N377">
        <v>42</v>
      </c>
      <c r="O377">
        <v>14</v>
      </c>
      <c r="P377">
        <v>2</v>
      </c>
      <c r="Q377">
        <v>6</v>
      </c>
      <c r="R377">
        <v>4</v>
      </c>
      <c r="S377">
        <v>10</v>
      </c>
      <c r="T377">
        <v>6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34</v>
      </c>
    </row>
    <row r="378" spans="1:28" hidden="1" x14ac:dyDescent="0.3">
      <c r="A378">
        <v>6072</v>
      </c>
      <c r="B378">
        <v>1970</v>
      </c>
      <c r="C378" t="s">
        <v>41</v>
      </c>
      <c r="D378" t="s">
        <v>31</v>
      </c>
      <c r="E378">
        <v>75345</v>
      </c>
      <c r="F378">
        <v>0</v>
      </c>
      <c r="G378">
        <v>0</v>
      </c>
      <c r="H378" s="1">
        <v>41307</v>
      </c>
      <c r="I378">
        <v>16</v>
      </c>
      <c r="J378">
        <v>918</v>
      </c>
      <c r="K378">
        <v>57</v>
      </c>
      <c r="L378">
        <v>842</v>
      </c>
      <c r="M378">
        <v>99</v>
      </c>
      <c r="N378">
        <v>38</v>
      </c>
      <c r="O378">
        <v>133</v>
      </c>
      <c r="P378">
        <v>1</v>
      </c>
      <c r="Q378">
        <v>5</v>
      </c>
      <c r="R378">
        <v>8</v>
      </c>
      <c r="S378">
        <v>6</v>
      </c>
      <c r="T378">
        <v>3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 t="s">
        <v>30</v>
      </c>
    </row>
    <row r="379" spans="1:28" hidden="1" x14ac:dyDescent="0.3">
      <c r="A379">
        <v>2518</v>
      </c>
      <c r="B379">
        <v>1986</v>
      </c>
      <c r="C379" t="s">
        <v>38</v>
      </c>
      <c r="D379" t="s">
        <v>35</v>
      </c>
      <c r="E379">
        <v>20491</v>
      </c>
      <c r="F379">
        <v>0</v>
      </c>
      <c r="G379">
        <v>0</v>
      </c>
      <c r="H379" s="1">
        <v>41299</v>
      </c>
      <c r="I379">
        <v>16</v>
      </c>
      <c r="J379">
        <v>5</v>
      </c>
      <c r="K379">
        <v>4</v>
      </c>
      <c r="L379">
        <v>5</v>
      </c>
      <c r="M379">
        <v>4</v>
      </c>
      <c r="N379">
        <v>2</v>
      </c>
      <c r="O379">
        <v>10</v>
      </c>
      <c r="P379">
        <v>1</v>
      </c>
      <c r="Q379">
        <v>0</v>
      </c>
      <c r="R379">
        <v>1</v>
      </c>
      <c r="S379">
        <v>2</v>
      </c>
      <c r="T379">
        <v>7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t="s">
        <v>39</v>
      </c>
    </row>
    <row r="380" spans="1:28" hidden="1" x14ac:dyDescent="0.3">
      <c r="A380">
        <v>9463</v>
      </c>
      <c r="B380">
        <v>1959</v>
      </c>
      <c r="C380" t="s">
        <v>28</v>
      </c>
      <c r="D380" t="s">
        <v>35</v>
      </c>
      <c r="E380">
        <v>71706</v>
      </c>
      <c r="F380">
        <v>0</v>
      </c>
      <c r="G380">
        <v>1</v>
      </c>
      <c r="H380" s="1">
        <v>41226</v>
      </c>
      <c r="I380">
        <v>16</v>
      </c>
      <c r="J380">
        <v>931</v>
      </c>
      <c r="K380">
        <v>56</v>
      </c>
      <c r="L380">
        <v>253</v>
      </c>
      <c r="M380">
        <v>91</v>
      </c>
      <c r="N380">
        <v>98</v>
      </c>
      <c r="O380">
        <v>14</v>
      </c>
      <c r="P380">
        <v>4</v>
      </c>
      <c r="Q380">
        <v>9</v>
      </c>
      <c r="R380">
        <v>5</v>
      </c>
      <c r="S380">
        <v>7</v>
      </c>
      <c r="T380">
        <v>5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32</v>
      </c>
    </row>
    <row r="381" spans="1:28" hidden="1" x14ac:dyDescent="0.3">
      <c r="A381">
        <v>1459</v>
      </c>
      <c r="B381">
        <v>1966</v>
      </c>
      <c r="C381" t="s">
        <v>37</v>
      </c>
      <c r="D381" t="s">
        <v>33</v>
      </c>
      <c r="E381">
        <v>69063</v>
      </c>
      <c r="F381">
        <v>0</v>
      </c>
      <c r="G381">
        <v>1</v>
      </c>
      <c r="H381" s="1">
        <v>41220</v>
      </c>
      <c r="I381">
        <v>16</v>
      </c>
      <c r="J381">
        <v>666</v>
      </c>
      <c r="K381">
        <v>35</v>
      </c>
      <c r="L381">
        <v>124</v>
      </c>
      <c r="M381">
        <v>69</v>
      </c>
      <c r="N381">
        <v>8</v>
      </c>
      <c r="O381">
        <v>26</v>
      </c>
      <c r="P381">
        <v>1</v>
      </c>
      <c r="Q381">
        <v>5</v>
      </c>
      <c r="R381">
        <v>3</v>
      </c>
      <c r="S381">
        <v>5</v>
      </c>
      <c r="T381">
        <v>3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30</v>
      </c>
    </row>
    <row r="382" spans="1:28" hidden="1" x14ac:dyDescent="0.3">
      <c r="A382">
        <v>9653</v>
      </c>
      <c r="B382">
        <v>1975</v>
      </c>
      <c r="C382" t="s">
        <v>28</v>
      </c>
      <c r="D382" t="s">
        <v>33</v>
      </c>
      <c r="E382">
        <v>35797</v>
      </c>
      <c r="F382">
        <v>0</v>
      </c>
      <c r="G382">
        <v>1</v>
      </c>
      <c r="H382" s="1">
        <v>41198</v>
      </c>
      <c r="I382">
        <v>16</v>
      </c>
      <c r="J382">
        <v>27</v>
      </c>
      <c r="K382">
        <v>1</v>
      </c>
      <c r="L382">
        <v>14</v>
      </c>
      <c r="M382">
        <v>4</v>
      </c>
      <c r="N382">
        <v>1</v>
      </c>
      <c r="O382">
        <v>21</v>
      </c>
      <c r="P382">
        <v>2</v>
      </c>
      <c r="Q382">
        <v>2</v>
      </c>
      <c r="R382">
        <v>0</v>
      </c>
      <c r="S382">
        <v>3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43</v>
      </c>
    </row>
    <row r="383" spans="1:28" hidden="1" x14ac:dyDescent="0.3">
      <c r="A383">
        <v>9725</v>
      </c>
      <c r="B383">
        <v>1966</v>
      </c>
      <c r="C383" t="s">
        <v>37</v>
      </c>
      <c r="D383" t="s">
        <v>35</v>
      </c>
      <c r="E383">
        <v>28764</v>
      </c>
      <c r="F383">
        <v>1</v>
      </c>
      <c r="G383">
        <v>1</v>
      </c>
      <c r="H383" s="1">
        <v>41795</v>
      </c>
      <c r="I383">
        <v>16</v>
      </c>
      <c r="J383">
        <v>8</v>
      </c>
      <c r="K383">
        <v>0</v>
      </c>
      <c r="L383">
        <v>3</v>
      </c>
      <c r="M383">
        <v>0</v>
      </c>
      <c r="N383">
        <v>0</v>
      </c>
      <c r="O383">
        <v>1</v>
      </c>
      <c r="P383">
        <v>1</v>
      </c>
      <c r="Q383">
        <v>1</v>
      </c>
      <c r="R383">
        <v>0</v>
      </c>
      <c r="S383">
        <v>2</v>
      </c>
      <c r="T383">
        <v>8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 t="s">
        <v>30</v>
      </c>
    </row>
    <row r="384" spans="1:28" hidden="1" x14ac:dyDescent="0.3">
      <c r="A384">
        <v>8933</v>
      </c>
      <c r="B384">
        <v>1983</v>
      </c>
      <c r="C384" t="s">
        <v>38</v>
      </c>
      <c r="D384" t="s">
        <v>33</v>
      </c>
      <c r="E384">
        <v>32146</v>
      </c>
      <c r="F384">
        <v>1</v>
      </c>
      <c r="G384">
        <v>0</v>
      </c>
      <c r="H384" s="1">
        <v>41771</v>
      </c>
      <c r="I384">
        <v>16</v>
      </c>
      <c r="J384">
        <v>26</v>
      </c>
      <c r="K384">
        <v>3</v>
      </c>
      <c r="L384">
        <v>23</v>
      </c>
      <c r="M384">
        <v>4</v>
      </c>
      <c r="N384">
        <v>7</v>
      </c>
      <c r="O384">
        <v>3</v>
      </c>
      <c r="P384">
        <v>2</v>
      </c>
      <c r="Q384">
        <v>2</v>
      </c>
      <c r="R384">
        <v>0</v>
      </c>
      <c r="S384">
        <v>4</v>
      </c>
      <c r="T384">
        <v>6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32</v>
      </c>
    </row>
    <row r="385" spans="1:28" hidden="1" x14ac:dyDescent="0.3">
      <c r="A385">
        <v>9289</v>
      </c>
      <c r="B385">
        <v>1979</v>
      </c>
      <c r="C385" t="s">
        <v>28</v>
      </c>
      <c r="D385" t="s">
        <v>33</v>
      </c>
      <c r="E385">
        <v>36781</v>
      </c>
      <c r="F385">
        <v>1</v>
      </c>
      <c r="G385">
        <v>0</v>
      </c>
      <c r="H385" s="1">
        <v>41739</v>
      </c>
      <c r="I385">
        <v>16</v>
      </c>
      <c r="J385">
        <v>29</v>
      </c>
      <c r="K385">
        <v>1</v>
      </c>
      <c r="L385">
        <v>17</v>
      </c>
      <c r="M385">
        <v>0</v>
      </c>
      <c r="N385">
        <v>3</v>
      </c>
      <c r="O385">
        <v>13</v>
      </c>
      <c r="P385">
        <v>1</v>
      </c>
      <c r="Q385">
        <v>2</v>
      </c>
      <c r="R385">
        <v>1</v>
      </c>
      <c r="S385">
        <v>2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 t="s">
        <v>30</v>
      </c>
    </row>
    <row r="386" spans="1:28" hidden="1" x14ac:dyDescent="0.3">
      <c r="A386">
        <v>8443</v>
      </c>
      <c r="B386">
        <v>1972</v>
      </c>
      <c r="C386" t="s">
        <v>28</v>
      </c>
      <c r="D386" t="s">
        <v>31</v>
      </c>
      <c r="E386">
        <v>24762</v>
      </c>
      <c r="F386">
        <v>1</v>
      </c>
      <c r="G386">
        <v>0</v>
      </c>
      <c r="H386" s="1">
        <v>41680</v>
      </c>
      <c r="I386">
        <v>16</v>
      </c>
      <c r="J386">
        <v>6</v>
      </c>
      <c r="K386">
        <v>10</v>
      </c>
      <c r="L386">
        <v>12</v>
      </c>
      <c r="M386">
        <v>3</v>
      </c>
      <c r="N386">
        <v>15</v>
      </c>
      <c r="O386">
        <v>40</v>
      </c>
      <c r="P386">
        <v>3</v>
      </c>
      <c r="Q386">
        <v>3</v>
      </c>
      <c r="R386">
        <v>1</v>
      </c>
      <c r="S386">
        <v>2</v>
      </c>
      <c r="T386">
        <v>8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1</v>
      </c>
      <c r="AA386">
        <v>0</v>
      </c>
      <c r="AB386" t="s">
        <v>43</v>
      </c>
    </row>
    <row r="387" spans="1:28" hidden="1" x14ac:dyDescent="0.3">
      <c r="A387">
        <v>10796</v>
      </c>
      <c r="B387">
        <v>1984</v>
      </c>
      <c r="C387" t="s">
        <v>41</v>
      </c>
      <c r="D387" t="s">
        <v>33</v>
      </c>
      <c r="E387">
        <v>30477</v>
      </c>
      <c r="F387">
        <v>1</v>
      </c>
      <c r="G387">
        <v>0</v>
      </c>
      <c r="H387" s="1">
        <v>41661</v>
      </c>
      <c r="I387">
        <v>16</v>
      </c>
      <c r="J387">
        <v>47</v>
      </c>
      <c r="K387">
        <v>1</v>
      </c>
      <c r="L387">
        <v>6</v>
      </c>
      <c r="M387">
        <v>0</v>
      </c>
      <c r="N387">
        <v>0</v>
      </c>
      <c r="O387">
        <v>12</v>
      </c>
      <c r="P387">
        <v>1</v>
      </c>
      <c r="Q387">
        <v>1</v>
      </c>
      <c r="R387">
        <v>1</v>
      </c>
      <c r="S387">
        <v>3</v>
      </c>
      <c r="T387">
        <v>6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t="s">
        <v>40</v>
      </c>
    </row>
    <row r="388" spans="1:28" hidden="1" x14ac:dyDescent="0.3">
      <c r="A388">
        <v>3388</v>
      </c>
      <c r="B388">
        <v>1967</v>
      </c>
      <c r="C388" t="s">
        <v>28</v>
      </c>
      <c r="D388" t="s">
        <v>29</v>
      </c>
      <c r="E388">
        <v>70844</v>
      </c>
      <c r="F388">
        <v>1</v>
      </c>
      <c r="G388">
        <v>1</v>
      </c>
      <c r="H388" s="1">
        <v>41577</v>
      </c>
      <c r="I388">
        <v>16</v>
      </c>
      <c r="J388">
        <v>129</v>
      </c>
      <c r="K388">
        <v>26</v>
      </c>
      <c r="L388">
        <v>67</v>
      </c>
      <c r="M388">
        <v>3</v>
      </c>
      <c r="N388">
        <v>67</v>
      </c>
      <c r="O388">
        <v>2</v>
      </c>
      <c r="P388">
        <v>5</v>
      </c>
      <c r="Q388">
        <v>6</v>
      </c>
      <c r="R388">
        <v>1</v>
      </c>
      <c r="S388">
        <v>5</v>
      </c>
      <c r="T388">
        <v>7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39</v>
      </c>
    </row>
    <row r="389" spans="1:28" hidden="1" x14ac:dyDescent="0.3">
      <c r="A389">
        <v>6507</v>
      </c>
      <c r="B389">
        <v>1980</v>
      </c>
      <c r="C389" t="s">
        <v>28</v>
      </c>
      <c r="D389" t="s">
        <v>31</v>
      </c>
      <c r="E389">
        <v>30828</v>
      </c>
      <c r="F389">
        <v>1</v>
      </c>
      <c r="G389">
        <v>0</v>
      </c>
      <c r="H389" s="1">
        <v>41551</v>
      </c>
      <c r="I389">
        <v>16</v>
      </c>
      <c r="J389">
        <v>16</v>
      </c>
      <c r="K389">
        <v>11</v>
      </c>
      <c r="L389">
        <v>15</v>
      </c>
      <c r="M389">
        <v>2</v>
      </c>
      <c r="N389">
        <v>0</v>
      </c>
      <c r="O389">
        <v>12</v>
      </c>
      <c r="P389">
        <v>2</v>
      </c>
      <c r="Q389">
        <v>1</v>
      </c>
      <c r="R389">
        <v>1</v>
      </c>
      <c r="S389">
        <v>4</v>
      </c>
      <c r="T389">
        <v>3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t="s">
        <v>36</v>
      </c>
    </row>
    <row r="390" spans="1:28" hidden="1" x14ac:dyDescent="0.3">
      <c r="A390">
        <v>87</v>
      </c>
      <c r="B390">
        <v>1981</v>
      </c>
      <c r="C390" t="s">
        <v>38</v>
      </c>
      <c r="D390" t="s">
        <v>33</v>
      </c>
      <c r="E390">
        <v>27733</v>
      </c>
      <c r="F390">
        <v>1</v>
      </c>
      <c r="G390">
        <v>0</v>
      </c>
      <c r="H390" s="1">
        <v>41512</v>
      </c>
      <c r="I390">
        <v>16</v>
      </c>
      <c r="J390">
        <v>0</v>
      </c>
      <c r="K390">
        <v>7</v>
      </c>
      <c r="L390">
        <v>5</v>
      </c>
      <c r="M390">
        <v>26</v>
      </c>
      <c r="N390">
        <v>2</v>
      </c>
      <c r="O390">
        <v>17</v>
      </c>
      <c r="P390">
        <v>2</v>
      </c>
      <c r="Q390">
        <v>2</v>
      </c>
      <c r="R390">
        <v>0</v>
      </c>
      <c r="S390">
        <v>3</v>
      </c>
      <c r="T390">
        <v>7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39</v>
      </c>
    </row>
    <row r="391" spans="1:28" hidden="1" x14ac:dyDescent="0.3">
      <c r="A391">
        <v>10477</v>
      </c>
      <c r="B391">
        <v>1973</v>
      </c>
      <c r="C391" t="s">
        <v>37</v>
      </c>
      <c r="D391" t="s">
        <v>35</v>
      </c>
      <c r="E391">
        <v>39435</v>
      </c>
      <c r="F391">
        <v>1</v>
      </c>
      <c r="G391">
        <v>0</v>
      </c>
      <c r="H391" s="1">
        <v>41492</v>
      </c>
      <c r="I391">
        <v>16</v>
      </c>
      <c r="J391">
        <v>71</v>
      </c>
      <c r="K391">
        <v>0</v>
      </c>
      <c r="L391">
        <v>18</v>
      </c>
      <c r="M391">
        <v>0</v>
      </c>
      <c r="N391">
        <v>0</v>
      </c>
      <c r="O391">
        <v>13</v>
      </c>
      <c r="P391">
        <v>1</v>
      </c>
      <c r="Q391">
        <v>3</v>
      </c>
      <c r="R391">
        <v>1</v>
      </c>
      <c r="S391">
        <v>2</v>
      </c>
      <c r="T391">
        <v>7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30</v>
      </c>
    </row>
    <row r="392" spans="1:28" hidden="1" x14ac:dyDescent="0.3">
      <c r="A392">
        <v>247</v>
      </c>
      <c r="B392">
        <v>1971</v>
      </c>
      <c r="C392" t="s">
        <v>28</v>
      </c>
      <c r="D392" t="s">
        <v>33</v>
      </c>
      <c r="E392">
        <v>36715</v>
      </c>
      <c r="F392">
        <v>1</v>
      </c>
      <c r="G392">
        <v>0</v>
      </c>
      <c r="H392" s="1">
        <v>41230</v>
      </c>
      <c r="I392">
        <v>16</v>
      </c>
      <c r="J392">
        <v>172</v>
      </c>
      <c r="K392">
        <v>10</v>
      </c>
      <c r="L392">
        <v>125</v>
      </c>
      <c r="M392">
        <v>21</v>
      </c>
      <c r="N392">
        <v>13</v>
      </c>
      <c r="O392">
        <v>16</v>
      </c>
      <c r="P392">
        <v>6</v>
      </c>
      <c r="Q392">
        <v>7</v>
      </c>
      <c r="R392">
        <v>2</v>
      </c>
      <c r="S392">
        <v>4</v>
      </c>
      <c r="T392">
        <v>9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 t="s">
        <v>30</v>
      </c>
    </row>
    <row r="393" spans="1:28" hidden="1" x14ac:dyDescent="0.3">
      <c r="A393">
        <v>9530</v>
      </c>
      <c r="B393">
        <v>1988</v>
      </c>
      <c r="C393" t="s">
        <v>28</v>
      </c>
      <c r="D393" t="s">
        <v>33</v>
      </c>
      <c r="E393">
        <v>24645</v>
      </c>
      <c r="F393">
        <v>1</v>
      </c>
      <c r="G393">
        <v>0</v>
      </c>
      <c r="H393" s="1">
        <v>41214</v>
      </c>
      <c r="I393">
        <v>16</v>
      </c>
      <c r="J393">
        <v>5</v>
      </c>
      <c r="K393">
        <v>3</v>
      </c>
      <c r="L393">
        <v>4</v>
      </c>
      <c r="M393">
        <v>4</v>
      </c>
      <c r="N393">
        <v>1</v>
      </c>
      <c r="O393">
        <v>0</v>
      </c>
      <c r="P393">
        <v>1</v>
      </c>
      <c r="Q393">
        <v>1</v>
      </c>
      <c r="R393">
        <v>0</v>
      </c>
      <c r="S393">
        <v>2</v>
      </c>
      <c r="T393">
        <v>8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43</v>
      </c>
    </row>
    <row r="394" spans="1:28" hidden="1" x14ac:dyDescent="0.3">
      <c r="A394">
        <v>5718</v>
      </c>
      <c r="B394">
        <v>1950</v>
      </c>
      <c r="C394" t="s">
        <v>28</v>
      </c>
      <c r="D394" t="s">
        <v>33</v>
      </c>
      <c r="E394">
        <v>80763</v>
      </c>
      <c r="F394">
        <v>0</v>
      </c>
      <c r="G394">
        <v>0</v>
      </c>
      <c r="H394" s="1">
        <v>41501</v>
      </c>
      <c r="I394">
        <v>17</v>
      </c>
      <c r="J394">
        <v>674</v>
      </c>
      <c r="K394">
        <v>168</v>
      </c>
      <c r="L394">
        <v>108</v>
      </c>
      <c r="M394">
        <v>192</v>
      </c>
      <c r="N394">
        <v>42</v>
      </c>
      <c r="O394">
        <v>231</v>
      </c>
      <c r="P394">
        <v>1</v>
      </c>
      <c r="Q394">
        <v>5</v>
      </c>
      <c r="R394">
        <v>11</v>
      </c>
      <c r="S394">
        <v>6</v>
      </c>
      <c r="T394">
        <v>3</v>
      </c>
      <c r="U394">
        <v>1</v>
      </c>
      <c r="V394">
        <v>0</v>
      </c>
      <c r="W394">
        <v>0</v>
      </c>
      <c r="X394">
        <v>0</v>
      </c>
      <c r="Y394">
        <v>1</v>
      </c>
      <c r="Z394">
        <v>1</v>
      </c>
      <c r="AA394">
        <v>0</v>
      </c>
      <c r="AB394" t="s">
        <v>43</v>
      </c>
    </row>
    <row r="395" spans="1:28" hidden="1" x14ac:dyDescent="0.3">
      <c r="A395">
        <v>7848</v>
      </c>
      <c r="B395">
        <v>1974</v>
      </c>
      <c r="C395" t="s">
        <v>28</v>
      </c>
      <c r="D395" t="s">
        <v>31</v>
      </c>
      <c r="E395">
        <v>49166</v>
      </c>
      <c r="F395">
        <v>0</v>
      </c>
      <c r="G395">
        <v>1</v>
      </c>
      <c r="H395" s="1">
        <v>41438</v>
      </c>
      <c r="I395">
        <v>17</v>
      </c>
      <c r="J395">
        <v>224</v>
      </c>
      <c r="K395">
        <v>2</v>
      </c>
      <c r="L395">
        <v>25</v>
      </c>
      <c r="M395">
        <v>7</v>
      </c>
      <c r="N395">
        <v>0</v>
      </c>
      <c r="O395">
        <v>110</v>
      </c>
      <c r="P395">
        <v>2</v>
      </c>
      <c r="Q395">
        <v>5</v>
      </c>
      <c r="R395">
        <v>3</v>
      </c>
      <c r="S395">
        <v>3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40</v>
      </c>
    </row>
    <row r="396" spans="1:28" hidden="1" x14ac:dyDescent="0.3">
      <c r="A396">
        <v>7999</v>
      </c>
      <c r="B396">
        <v>1955</v>
      </c>
      <c r="C396" t="s">
        <v>37</v>
      </c>
      <c r="D396" t="s">
        <v>35</v>
      </c>
      <c r="E396">
        <v>75261</v>
      </c>
      <c r="F396">
        <v>0</v>
      </c>
      <c r="G396">
        <v>0</v>
      </c>
      <c r="H396" s="1">
        <v>41387</v>
      </c>
      <c r="I396">
        <v>17</v>
      </c>
      <c r="J396">
        <v>1239</v>
      </c>
      <c r="K396">
        <v>17</v>
      </c>
      <c r="L396">
        <v>413</v>
      </c>
      <c r="M396">
        <v>23</v>
      </c>
      <c r="N396">
        <v>34</v>
      </c>
      <c r="O396">
        <v>17</v>
      </c>
      <c r="P396">
        <v>1</v>
      </c>
      <c r="Q396">
        <v>5</v>
      </c>
      <c r="R396">
        <v>6</v>
      </c>
      <c r="S396">
        <v>5</v>
      </c>
      <c r="T396">
        <v>2</v>
      </c>
      <c r="U396">
        <v>0</v>
      </c>
      <c r="V396">
        <v>0</v>
      </c>
      <c r="W396">
        <v>0</v>
      </c>
      <c r="X396">
        <v>1</v>
      </c>
      <c r="Y396">
        <v>1</v>
      </c>
      <c r="Z396">
        <v>1</v>
      </c>
      <c r="AA396">
        <v>0</v>
      </c>
      <c r="AB396" t="s">
        <v>30</v>
      </c>
    </row>
    <row r="397" spans="1:28" hidden="1" x14ac:dyDescent="0.3">
      <c r="A397">
        <v>11101</v>
      </c>
      <c r="B397">
        <v>1991</v>
      </c>
      <c r="C397" t="s">
        <v>28</v>
      </c>
      <c r="D397" t="s">
        <v>35</v>
      </c>
      <c r="E397">
        <v>89891</v>
      </c>
      <c r="F397">
        <v>0</v>
      </c>
      <c r="G397">
        <v>0</v>
      </c>
      <c r="H397" s="1">
        <v>41379</v>
      </c>
      <c r="I397">
        <v>17</v>
      </c>
      <c r="J397">
        <v>412</v>
      </c>
      <c r="K397">
        <v>22</v>
      </c>
      <c r="L397">
        <v>132</v>
      </c>
      <c r="M397">
        <v>59</v>
      </c>
      <c r="N397">
        <v>28</v>
      </c>
      <c r="O397">
        <v>183</v>
      </c>
      <c r="P397">
        <v>1</v>
      </c>
      <c r="Q397">
        <v>11</v>
      </c>
      <c r="R397">
        <v>6</v>
      </c>
      <c r="S397">
        <v>8</v>
      </c>
      <c r="T397">
        <v>4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 t="s">
        <v>36</v>
      </c>
    </row>
    <row r="398" spans="1:28" hidden="1" x14ac:dyDescent="0.3">
      <c r="A398">
        <v>9212</v>
      </c>
      <c r="B398">
        <v>1962</v>
      </c>
      <c r="C398" t="s">
        <v>41</v>
      </c>
      <c r="D398" t="s">
        <v>33</v>
      </c>
      <c r="E398">
        <v>72828</v>
      </c>
      <c r="F398">
        <v>0</v>
      </c>
      <c r="G398">
        <v>1</v>
      </c>
      <c r="H398" s="1">
        <v>41319</v>
      </c>
      <c r="I398">
        <v>17</v>
      </c>
      <c r="J398">
        <v>1205</v>
      </c>
      <c r="K398">
        <v>0</v>
      </c>
      <c r="L398">
        <v>235</v>
      </c>
      <c r="M398">
        <v>19</v>
      </c>
      <c r="N398">
        <v>14</v>
      </c>
      <c r="O398">
        <v>205</v>
      </c>
      <c r="P398">
        <v>6</v>
      </c>
      <c r="Q398">
        <v>6</v>
      </c>
      <c r="R398">
        <v>3</v>
      </c>
      <c r="S398">
        <v>13</v>
      </c>
      <c r="T398">
        <v>7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30</v>
      </c>
    </row>
    <row r="399" spans="1:28" hidden="1" x14ac:dyDescent="0.3">
      <c r="A399">
        <v>10983</v>
      </c>
      <c r="B399">
        <v>1952</v>
      </c>
      <c r="C399" t="s">
        <v>28</v>
      </c>
      <c r="D399" t="s">
        <v>35</v>
      </c>
      <c r="E399">
        <v>75278</v>
      </c>
      <c r="F399">
        <v>0</v>
      </c>
      <c r="G399">
        <v>0</v>
      </c>
      <c r="H399" s="1">
        <v>41303</v>
      </c>
      <c r="I399">
        <v>17</v>
      </c>
      <c r="J399">
        <v>304</v>
      </c>
      <c r="K399">
        <v>98</v>
      </c>
      <c r="L399">
        <v>230</v>
      </c>
      <c r="M399">
        <v>150</v>
      </c>
      <c r="N399">
        <v>74</v>
      </c>
      <c r="O399">
        <v>74</v>
      </c>
      <c r="P399">
        <v>1</v>
      </c>
      <c r="Q399">
        <v>6</v>
      </c>
      <c r="R399">
        <v>3</v>
      </c>
      <c r="S399">
        <v>13</v>
      </c>
      <c r="T399">
        <v>3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43</v>
      </c>
    </row>
    <row r="400" spans="1:28" hidden="1" x14ac:dyDescent="0.3">
      <c r="A400">
        <v>4673</v>
      </c>
      <c r="B400">
        <v>1963</v>
      </c>
      <c r="C400" t="s">
        <v>37</v>
      </c>
      <c r="D400" t="s">
        <v>33</v>
      </c>
      <c r="E400">
        <v>81300</v>
      </c>
      <c r="F400">
        <v>0</v>
      </c>
      <c r="G400">
        <v>1</v>
      </c>
      <c r="H400" s="1">
        <v>41212</v>
      </c>
      <c r="I400">
        <v>17</v>
      </c>
      <c r="J400">
        <v>1004</v>
      </c>
      <c r="K400">
        <v>12</v>
      </c>
      <c r="L400">
        <v>145</v>
      </c>
      <c r="M400">
        <v>32</v>
      </c>
      <c r="N400">
        <v>12</v>
      </c>
      <c r="O400">
        <v>36</v>
      </c>
      <c r="P400">
        <v>3</v>
      </c>
      <c r="Q400">
        <v>10</v>
      </c>
      <c r="R400">
        <v>3</v>
      </c>
      <c r="S400">
        <v>5</v>
      </c>
      <c r="T400">
        <v>5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 t="s">
        <v>30</v>
      </c>
    </row>
    <row r="401" spans="1:28" hidden="1" x14ac:dyDescent="0.3">
      <c r="A401">
        <v>796</v>
      </c>
      <c r="B401">
        <v>1965</v>
      </c>
      <c r="C401" t="s">
        <v>38</v>
      </c>
      <c r="D401" t="s">
        <v>29</v>
      </c>
      <c r="E401">
        <v>60161</v>
      </c>
      <c r="F401">
        <v>0</v>
      </c>
      <c r="G401">
        <v>1</v>
      </c>
      <c r="H401" s="1">
        <v>41205</v>
      </c>
      <c r="I401">
        <v>17</v>
      </c>
      <c r="J401">
        <v>584</v>
      </c>
      <c r="K401">
        <v>44</v>
      </c>
      <c r="L401">
        <v>212</v>
      </c>
      <c r="M401">
        <v>46</v>
      </c>
      <c r="N401">
        <v>8</v>
      </c>
      <c r="O401">
        <v>177</v>
      </c>
      <c r="P401">
        <v>3</v>
      </c>
      <c r="Q401">
        <v>11</v>
      </c>
      <c r="R401">
        <v>4</v>
      </c>
      <c r="S401">
        <v>8</v>
      </c>
      <c r="T401">
        <v>8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t="s">
        <v>32</v>
      </c>
    </row>
    <row r="402" spans="1:28" hidden="1" x14ac:dyDescent="0.3">
      <c r="A402">
        <v>618</v>
      </c>
      <c r="B402">
        <v>1977</v>
      </c>
      <c r="C402" t="s">
        <v>37</v>
      </c>
      <c r="D402" t="s">
        <v>33</v>
      </c>
      <c r="E402">
        <v>69389</v>
      </c>
      <c r="F402">
        <v>0</v>
      </c>
      <c r="G402">
        <v>1</v>
      </c>
      <c r="H402" s="1">
        <v>41180</v>
      </c>
      <c r="I402">
        <v>17</v>
      </c>
      <c r="J402">
        <v>422</v>
      </c>
      <c r="K402">
        <v>7</v>
      </c>
      <c r="L402">
        <v>238</v>
      </c>
      <c r="M402">
        <v>69</v>
      </c>
      <c r="N402">
        <v>46</v>
      </c>
      <c r="O402">
        <v>15</v>
      </c>
      <c r="P402">
        <v>1</v>
      </c>
      <c r="Q402">
        <v>7</v>
      </c>
      <c r="R402">
        <v>2</v>
      </c>
      <c r="S402">
        <v>12</v>
      </c>
      <c r="T402">
        <v>4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t="s">
        <v>36</v>
      </c>
    </row>
    <row r="403" spans="1:28" hidden="1" x14ac:dyDescent="0.3">
      <c r="A403">
        <v>380</v>
      </c>
      <c r="B403">
        <v>1954</v>
      </c>
      <c r="C403" t="s">
        <v>28</v>
      </c>
      <c r="D403" t="s">
        <v>29</v>
      </c>
      <c r="E403">
        <v>64497</v>
      </c>
      <c r="F403">
        <v>0</v>
      </c>
      <c r="G403">
        <v>1</v>
      </c>
      <c r="H403" s="1">
        <v>41162</v>
      </c>
      <c r="I403">
        <v>17</v>
      </c>
      <c r="J403">
        <v>1170</v>
      </c>
      <c r="K403">
        <v>48</v>
      </c>
      <c r="L403">
        <v>320</v>
      </c>
      <c r="M403">
        <v>42</v>
      </c>
      <c r="N403">
        <v>32</v>
      </c>
      <c r="O403">
        <v>192</v>
      </c>
      <c r="P403">
        <v>5</v>
      </c>
      <c r="Q403">
        <v>11</v>
      </c>
      <c r="R403">
        <v>4</v>
      </c>
      <c r="S403">
        <v>9</v>
      </c>
      <c r="T403">
        <v>8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1</v>
      </c>
      <c r="AA403">
        <v>0</v>
      </c>
      <c r="AB403" t="s">
        <v>43</v>
      </c>
    </row>
    <row r="404" spans="1:28" hidden="1" x14ac:dyDescent="0.3">
      <c r="A404">
        <v>1092</v>
      </c>
      <c r="B404">
        <v>1980</v>
      </c>
      <c r="C404" t="s">
        <v>28</v>
      </c>
      <c r="D404" t="s">
        <v>33</v>
      </c>
      <c r="E404">
        <v>61014</v>
      </c>
      <c r="F404">
        <v>0</v>
      </c>
      <c r="G404">
        <v>1</v>
      </c>
      <c r="H404" s="1">
        <v>41132</v>
      </c>
      <c r="I404">
        <v>17</v>
      </c>
      <c r="J404">
        <v>269</v>
      </c>
      <c r="K404">
        <v>129</v>
      </c>
      <c r="L404">
        <v>495</v>
      </c>
      <c r="M404">
        <v>182</v>
      </c>
      <c r="N404">
        <v>43</v>
      </c>
      <c r="O404">
        <v>29</v>
      </c>
      <c r="P404">
        <v>4</v>
      </c>
      <c r="Q404">
        <v>9</v>
      </c>
      <c r="R404">
        <v>3</v>
      </c>
      <c r="S404">
        <v>4</v>
      </c>
      <c r="T404">
        <v>7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40</v>
      </c>
    </row>
    <row r="405" spans="1:28" hidden="1" x14ac:dyDescent="0.3">
      <c r="A405">
        <v>10785</v>
      </c>
      <c r="B405">
        <v>1969</v>
      </c>
      <c r="C405" t="s">
        <v>28</v>
      </c>
      <c r="D405" t="s">
        <v>33</v>
      </c>
      <c r="E405">
        <v>44078</v>
      </c>
      <c r="F405">
        <v>1</v>
      </c>
      <c r="G405">
        <v>1</v>
      </c>
      <c r="H405" s="1">
        <v>41809</v>
      </c>
      <c r="I405">
        <v>17</v>
      </c>
      <c r="J405">
        <v>24</v>
      </c>
      <c r="K405">
        <v>1</v>
      </c>
      <c r="L405">
        <v>10</v>
      </c>
      <c r="M405">
        <v>2</v>
      </c>
      <c r="N405">
        <v>0</v>
      </c>
      <c r="O405">
        <v>4</v>
      </c>
      <c r="P405">
        <v>2</v>
      </c>
      <c r="Q405">
        <v>2</v>
      </c>
      <c r="R405">
        <v>0</v>
      </c>
      <c r="S405">
        <v>3</v>
      </c>
      <c r="T405">
        <v>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t="s">
        <v>43</v>
      </c>
    </row>
    <row r="406" spans="1:28" hidden="1" x14ac:dyDescent="0.3">
      <c r="A406">
        <v>9392</v>
      </c>
      <c r="B406">
        <v>1971</v>
      </c>
      <c r="C406" t="s">
        <v>28</v>
      </c>
      <c r="D406" t="s">
        <v>31</v>
      </c>
      <c r="E406">
        <v>26954</v>
      </c>
      <c r="F406">
        <v>1</v>
      </c>
      <c r="G406">
        <v>0</v>
      </c>
      <c r="H406" s="1">
        <v>41767</v>
      </c>
      <c r="I406">
        <v>17</v>
      </c>
      <c r="J406">
        <v>4</v>
      </c>
      <c r="K406">
        <v>1</v>
      </c>
      <c r="L406">
        <v>11</v>
      </c>
      <c r="M406">
        <v>0</v>
      </c>
      <c r="N406">
        <v>0</v>
      </c>
      <c r="O406">
        <v>1</v>
      </c>
      <c r="P406">
        <v>1</v>
      </c>
      <c r="Q406">
        <v>1</v>
      </c>
      <c r="R406">
        <v>0</v>
      </c>
      <c r="S406">
        <v>2</v>
      </c>
      <c r="T406">
        <v>7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30</v>
      </c>
    </row>
    <row r="407" spans="1:28" x14ac:dyDescent="0.3">
      <c r="A407">
        <v>3769</v>
      </c>
      <c r="B407">
        <v>1972</v>
      </c>
      <c r="C407" t="s">
        <v>37</v>
      </c>
      <c r="D407" t="s">
        <v>35</v>
      </c>
      <c r="F407">
        <v>1</v>
      </c>
      <c r="G407">
        <v>0</v>
      </c>
      <c r="H407" s="1">
        <v>41700</v>
      </c>
      <c r="I407">
        <v>17</v>
      </c>
      <c r="J407">
        <v>25</v>
      </c>
      <c r="K407">
        <v>1</v>
      </c>
      <c r="L407">
        <v>13</v>
      </c>
      <c r="M407">
        <v>0</v>
      </c>
      <c r="N407">
        <v>0</v>
      </c>
      <c r="O407">
        <v>3</v>
      </c>
      <c r="P407">
        <v>1</v>
      </c>
      <c r="Q407">
        <v>1</v>
      </c>
      <c r="R407">
        <v>0</v>
      </c>
      <c r="S407">
        <v>3</v>
      </c>
      <c r="T407">
        <v>7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36</v>
      </c>
    </row>
    <row r="408" spans="1:28" hidden="1" x14ac:dyDescent="0.3">
      <c r="A408">
        <v>10146</v>
      </c>
      <c r="B408">
        <v>1972</v>
      </c>
      <c r="C408" t="s">
        <v>37</v>
      </c>
      <c r="D408" t="s">
        <v>35</v>
      </c>
      <c r="E408">
        <v>38887</v>
      </c>
      <c r="F408">
        <v>1</v>
      </c>
      <c r="G408">
        <v>0</v>
      </c>
      <c r="H408" s="1">
        <v>41700</v>
      </c>
      <c r="I408">
        <v>17</v>
      </c>
      <c r="J408">
        <v>25</v>
      </c>
      <c r="K408">
        <v>1</v>
      </c>
      <c r="L408">
        <v>13</v>
      </c>
      <c r="M408">
        <v>0</v>
      </c>
      <c r="N408">
        <v>0</v>
      </c>
      <c r="O408">
        <v>3</v>
      </c>
      <c r="P408">
        <v>1</v>
      </c>
      <c r="Q408">
        <v>1</v>
      </c>
      <c r="R408">
        <v>0</v>
      </c>
      <c r="S408">
        <v>3</v>
      </c>
      <c r="T408">
        <v>7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36</v>
      </c>
    </row>
    <row r="409" spans="1:28" hidden="1" x14ac:dyDescent="0.3">
      <c r="A409">
        <v>4741</v>
      </c>
      <c r="B409">
        <v>1974</v>
      </c>
      <c r="C409" t="s">
        <v>38</v>
      </c>
      <c r="D409" t="s">
        <v>33</v>
      </c>
      <c r="E409">
        <v>65463</v>
      </c>
      <c r="F409">
        <v>1</v>
      </c>
      <c r="G409">
        <v>0</v>
      </c>
      <c r="H409" s="1">
        <v>41669</v>
      </c>
      <c r="I409">
        <v>17</v>
      </c>
      <c r="J409">
        <v>391</v>
      </c>
      <c r="K409">
        <v>32</v>
      </c>
      <c r="L409">
        <v>70</v>
      </c>
      <c r="M409">
        <v>21</v>
      </c>
      <c r="N409">
        <v>32</v>
      </c>
      <c r="O409">
        <v>16</v>
      </c>
      <c r="P409">
        <v>2</v>
      </c>
      <c r="Q409">
        <v>6</v>
      </c>
      <c r="R409">
        <v>2</v>
      </c>
      <c r="S409">
        <v>9</v>
      </c>
      <c r="T409">
        <v>5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 t="s">
        <v>30</v>
      </c>
    </row>
    <row r="410" spans="1:28" hidden="1" x14ac:dyDescent="0.3">
      <c r="A410">
        <v>1880</v>
      </c>
      <c r="B410">
        <v>1959</v>
      </c>
      <c r="C410" t="s">
        <v>37</v>
      </c>
      <c r="D410" t="s">
        <v>35</v>
      </c>
      <c r="E410">
        <v>53537</v>
      </c>
      <c r="F410">
        <v>1</v>
      </c>
      <c r="G410">
        <v>1</v>
      </c>
      <c r="H410" s="1">
        <v>41669</v>
      </c>
      <c r="I410">
        <v>17</v>
      </c>
      <c r="J410">
        <v>81</v>
      </c>
      <c r="K410">
        <v>0</v>
      </c>
      <c r="L410">
        <v>6</v>
      </c>
      <c r="M410">
        <v>0</v>
      </c>
      <c r="N410">
        <v>0</v>
      </c>
      <c r="O410">
        <v>6</v>
      </c>
      <c r="P410">
        <v>2</v>
      </c>
      <c r="Q410">
        <v>2</v>
      </c>
      <c r="R410">
        <v>1</v>
      </c>
      <c r="S410">
        <v>3</v>
      </c>
      <c r="T410">
        <v>5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40</v>
      </c>
    </row>
    <row r="411" spans="1:28" hidden="1" x14ac:dyDescent="0.3">
      <c r="A411">
        <v>6471</v>
      </c>
      <c r="B411">
        <v>1971</v>
      </c>
      <c r="C411" t="s">
        <v>41</v>
      </c>
      <c r="D411" t="s">
        <v>31</v>
      </c>
      <c r="E411">
        <v>36230</v>
      </c>
      <c r="F411">
        <v>1</v>
      </c>
      <c r="G411">
        <v>0</v>
      </c>
      <c r="H411" s="1">
        <v>41564</v>
      </c>
      <c r="I411">
        <v>17</v>
      </c>
      <c r="J411">
        <v>14</v>
      </c>
      <c r="K411">
        <v>2</v>
      </c>
      <c r="L411">
        <v>30</v>
      </c>
      <c r="M411">
        <v>8</v>
      </c>
      <c r="N411">
        <v>2</v>
      </c>
      <c r="O411">
        <v>3</v>
      </c>
      <c r="P411">
        <v>1</v>
      </c>
      <c r="Q411">
        <v>2</v>
      </c>
      <c r="R411">
        <v>0</v>
      </c>
      <c r="S411">
        <v>4</v>
      </c>
      <c r="T411">
        <v>5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30</v>
      </c>
    </row>
    <row r="412" spans="1:28" hidden="1" x14ac:dyDescent="0.3">
      <c r="A412">
        <v>3478</v>
      </c>
      <c r="B412">
        <v>1971</v>
      </c>
      <c r="C412" t="s">
        <v>37</v>
      </c>
      <c r="D412" t="s">
        <v>33</v>
      </c>
      <c r="E412">
        <v>60585</v>
      </c>
      <c r="F412">
        <v>1</v>
      </c>
      <c r="G412">
        <v>1</v>
      </c>
      <c r="H412" s="1">
        <v>41449</v>
      </c>
      <c r="I412">
        <v>17</v>
      </c>
      <c r="J412">
        <v>267</v>
      </c>
      <c r="K412">
        <v>42</v>
      </c>
      <c r="L412">
        <v>309</v>
      </c>
      <c r="M412">
        <v>55</v>
      </c>
      <c r="N412">
        <v>42</v>
      </c>
      <c r="O412">
        <v>21</v>
      </c>
      <c r="P412">
        <v>10</v>
      </c>
      <c r="Q412">
        <v>7</v>
      </c>
      <c r="R412">
        <v>4</v>
      </c>
      <c r="S412">
        <v>9</v>
      </c>
      <c r="T412">
        <v>5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 t="s">
        <v>32</v>
      </c>
    </row>
    <row r="413" spans="1:28" hidden="1" x14ac:dyDescent="0.3">
      <c r="A413">
        <v>3629</v>
      </c>
      <c r="B413">
        <v>1978</v>
      </c>
      <c r="C413" t="s">
        <v>28</v>
      </c>
      <c r="D413" t="s">
        <v>31</v>
      </c>
      <c r="E413">
        <v>38557</v>
      </c>
      <c r="F413">
        <v>1</v>
      </c>
      <c r="G413">
        <v>0</v>
      </c>
      <c r="H413" s="1">
        <v>41262</v>
      </c>
      <c r="I413">
        <v>17</v>
      </c>
      <c r="J413">
        <v>76</v>
      </c>
      <c r="K413">
        <v>3</v>
      </c>
      <c r="L413">
        <v>31</v>
      </c>
      <c r="M413">
        <v>4</v>
      </c>
      <c r="N413">
        <v>4</v>
      </c>
      <c r="O413">
        <v>27</v>
      </c>
      <c r="P413">
        <v>2</v>
      </c>
      <c r="Q413">
        <v>3</v>
      </c>
      <c r="R413">
        <v>1</v>
      </c>
      <c r="S413">
        <v>3</v>
      </c>
      <c r="T413">
        <v>7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32</v>
      </c>
    </row>
    <row r="414" spans="1:28" hidden="1" x14ac:dyDescent="0.3">
      <c r="A414">
        <v>8207</v>
      </c>
      <c r="B414">
        <v>1957</v>
      </c>
      <c r="C414" t="s">
        <v>38</v>
      </c>
      <c r="D414" t="s">
        <v>33</v>
      </c>
      <c r="E414">
        <v>53233</v>
      </c>
      <c r="F414">
        <v>0</v>
      </c>
      <c r="G414">
        <v>1</v>
      </c>
      <c r="H414" s="1">
        <v>41716</v>
      </c>
      <c r="I414">
        <v>18</v>
      </c>
      <c r="J414">
        <v>28</v>
      </c>
      <c r="K414">
        <v>0</v>
      </c>
      <c r="L414">
        <v>9</v>
      </c>
      <c r="M414">
        <v>3</v>
      </c>
      <c r="N414">
        <v>0</v>
      </c>
      <c r="O414">
        <v>0</v>
      </c>
      <c r="P414">
        <v>1</v>
      </c>
      <c r="Q414">
        <v>1</v>
      </c>
      <c r="R414">
        <v>0</v>
      </c>
      <c r="S414">
        <v>3</v>
      </c>
      <c r="T414">
        <v>4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32</v>
      </c>
    </row>
    <row r="415" spans="1:28" hidden="1" x14ac:dyDescent="0.3">
      <c r="A415">
        <v>6521</v>
      </c>
      <c r="B415">
        <v>1954</v>
      </c>
      <c r="C415" t="s">
        <v>28</v>
      </c>
      <c r="D415" t="s">
        <v>35</v>
      </c>
      <c r="E415">
        <v>77972</v>
      </c>
      <c r="F415">
        <v>0</v>
      </c>
      <c r="G415">
        <v>0</v>
      </c>
      <c r="H415" s="1">
        <v>41716</v>
      </c>
      <c r="I415">
        <v>18</v>
      </c>
      <c r="J415">
        <v>613</v>
      </c>
      <c r="K415">
        <v>22</v>
      </c>
      <c r="L415">
        <v>319</v>
      </c>
      <c r="M415">
        <v>33</v>
      </c>
      <c r="N415">
        <v>102</v>
      </c>
      <c r="O415">
        <v>12</v>
      </c>
      <c r="P415">
        <v>1</v>
      </c>
      <c r="Q415">
        <v>4</v>
      </c>
      <c r="R415">
        <v>6</v>
      </c>
      <c r="S415">
        <v>9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43</v>
      </c>
    </row>
    <row r="416" spans="1:28" hidden="1" x14ac:dyDescent="0.3">
      <c r="A416">
        <v>535</v>
      </c>
      <c r="B416">
        <v>1987</v>
      </c>
      <c r="C416" t="s">
        <v>28</v>
      </c>
      <c r="D416" t="s">
        <v>29</v>
      </c>
      <c r="E416">
        <v>81361</v>
      </c>
      <c r="F416">
        <v>0</v>
      </c>
      <c r="G416">
        <v>0</v>
      </c>
      <c r="H416" s="1">
        <v>41695</v>
      </c>
      <c r="I416">
        <v>18</v>
      </c>
      <c r="J416">
        <v>163</v>
      </c>
      <c r="K416">
        <v>23</v>
      </c>
      <c r="L416">
        <v>424</v>
      </c>
      <c r="M416">
        <v>27</v>
      </c>
      <c r="N416">
        <v>65</v>
      </c>
      <c r="O416">
        <v>76</v>
      </c>
      <c r="P416">
        <v>1</v>
      </c>
      <c r="Q416">
        <v>3</v>
      </c>
      <c r="R416">
        <v>10</v>
      </c>
      <c r="S416">
        <v>13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39</v>
      </c>
    </row>
    <row r="417" spans="1:28" hidden="1" x14ac:dyDescent="0.3">
      <c r="A417">
        <v>4608</v>
      </c>
      <c r="B417">
        <v>1987</v>
      </c>
      <c r="C417" t="s">
        <v>28</v>
      </c>
      <c r="D417" t="s">
        <v>29</v>
      </c>
      <c r="E417">
        <v>81361</v>
      </c>
      <c r="F417">
        <v>0</v>
      </c>
      <c r="G417">
        <v>0</v>
      </c>
      <c r="H417" s="1">
        <v>41695</v>
      </c>
      <c r="I417">
        <v>18</v>
      </c>
      <c r="J417">
        <v>163</v>
      </c>
      <c r="K417">
        <v>23</v>
      </c>
      <c r="L417">
        <v>424</v>
      </c>
      <c r="M417">
        <v>27</v>
      </c>
      <c r="N417">
        <v>65</v>
      </c>
      <c r="O417">
        <v>76</v>
      </c>
      <c r="P417">
        <v>1</v>
      </c>
      <c r="Q417">
        <v>3</v>
      </c>
      <c r="R417">
        <v>10</v>
      </c>
      <c r="S417">
        <v>13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 t="s">
        <v>43</v>
      </c>
    </row>
    <row r="418" spans="1:28" hidden="1" x14ac:dyDescent="0.3">
      <c r="A418">
        <v>7000</v>
      </c>
      <c r="B418">
        <v>1972</v>
      </c>
      <c r="C418" t="s">
        <v>38</v>
      </c>
      <c r="D418" t="s">
        <v>31</v>
      </c>
      <c r="E418">
        <v>65704</v>
      </c>
      <c r="F418">
        <v>0</v>
      </c>
      <c r="G418">
        <v>0</v>
      </c>
      <c r="H418" s="1">
        <v>41560</v>
      </c>
      <c r="I418">
        <v>18</v>
      </c>
      <c r="J418">
        <v>279</v>
      </c>
      <c r="K418">
        <v>172</v>
      </c>
      <c r="L418">
        <v>74</v>
      </c>
      <c r="M418">
        <v>38</v>
      </c>
      <c r="N418">
        <v>8</v>
      </c>
      <c r="O418">
        <v>246</v>
      </c>
      <c r="P418">
        <v>1</v>
      </c>
      <c r="Q418">
        <v>2</v>
      </c>
      <c r="R418">
        <v>10</v>
      </c>
      <c r="S418">
        <v>10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t="s">
        <v>39</v>
      </c>
    </row>
    <row r="419" spans="1:28" hidden="1" x14ac:dyDescent="0.3">
      <c r="A419">
        <v>7384</v>
      </c>
      <c r="B419">
        <v>1951</v>
      </c>
      <c r="C419" t="s">
        <v>41</v>
      </c>
      <c r="D419" t="s">
        <v>35</v>
      </c>
      <c r="E419">
        <v>39767</v>
      </c>
      <c r="F419">
        <v>0</v>
      </c>
      <c r="G419">
        <v>0</v>
      </c>
      <c r="H419" s="1">
        <v>41476</v>
      </c>
      <c r="I419">
        <v>18</v>
      </c>
      <c r="J419">
        <v>113</v>
      </c>
      <c r="K419">
        <v>61</v>
      </c>
      <c r="L419">
        <v>204</v>
      </c>
      <c r="M419">
        <v>34</v>
      </c>
      <c r="N419">
        <v>26</v>
      </c>
      <c r="O419">
        <v>47</v>
      </c>
      <c r="P419">
        <v>2</v>
      </c>
      <c r="Q419">
        <v>7</v>
      </c>
      <c r="R419">
        <v>1</v>
      </c>
      <c r="S419">
        <v>7</v>
      </c>
      <c r="T419">
        <v>8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30</v>
      </c>
    </row>
    <row r="420" spans="1:28" hidden="1" x14ac:dyDescent="0.3">
      <c r="A420">
        <v>10552</v>
      </c>
      <c r="B420">
        <v>1979</v>
      </c>
      <c r="C420" t="s">
        <v>38</v>
      </c>
      <c r="D420" t="s">
        <v>33</v>
      </c>
      <c r="E420">
        <v>54210</v>
      </c>
      <c r="F420">
        <v>0</v>
      </c>
      <c r="G420">
        <v>1</v>
      </c>
      <c r="H420" s="1">
        <v>41414</v>
      </c>
      <c r="I420">
        <v>18</v>
      </c>
      <c r="J420">
        <v>70</v>
      </c>
      <c r="K420">
        <v>54</v>
      </c>
      <c r="L420">
        <v>109</v>
      </c>
      <c r="M420">
        <v>80</v>
      </c>
      <c r="N420">
        <v>9</v>
      </c>
      <c r="O420">
        <v>45</v>
      </c>
      <c r="P420">
        <v>2</v>
      </c>
      <c r="Q420">
        <v>4</v>
      </c>
      <c r="R420">
        <v>1</v>
      </c>
      <c r="S420">
        <v>7</v>
      </c>
      <c r="T420">
        <v>5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30</v>
      </c>
    </row>
    <row r="421" spans="1:28" hidden="1" x14ac:dyDescent="0.3">
      <c r="A421">
        <v>6409</v>
      </c>
      <c r="B421">
        <v>1967</v>
      </c>
      <c r="C421" t="s">
        <v>28</v>
      </c>
      <c r="D421" t="s">
        <v>29</v>
      </c>
      <c r="E421">
        <v>57136</v>
      </c>
      <c r="F421">
        <v>0</v>
      </c>
      <c r="G421">
        <v>0</v>
      </c>
      <c r="H421" s="1">
        <v>41412</v>
      </c>
      <c r="I421">
        <v>18</v>
      </c>
      <c r="J421">
        <v>267</v>
      </c>
      <c r="K421">
        <v>140</v>
      </c>
      <c r="L421">
        <v>599</v>
      </c>
      <c r="M421">
        <v>34</v>
      </c>
      <c r="N421">
        <v>12</v>
      </c>
      <c r="O421">
        <v>127</v>
      </c>
      <c r="P421">
        <v>1</v>
      </c>
      <c r="Q421">
        <v>7</v>
      </c>
      <c r="R421">
        <v>5</v>
      </c>
      <c r="S421">
        <v>7</v>
      </c>
      <c r="T421">
        <v>6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 t="s">
        <v>43</v>
      </c>
    </row>
    <row r="422" spans="1:28" hidden="1" x14ac:dyDescent="0.3">
      <c r="A422">
        <v>9507</v>
      </c>
      <c r="B422">
        <v>1975</v>
      </c>
      <c r="C422" t="s">
        <v>28</v>
      </c>
      <c r="D422" t="s">
        <v>33</v>
      </c>
      <c r="E422">
        <v>40794</v>
      </c>
      <c r="F422">
        <v>0</v>
      </c>
      <c r="G422">
        <v>1</v>
      </c>
      <c r="H422" s="1">
        <v>41371</v>
      </c>
      <c r="I422">
        <v>18</v>
      </c>
      <c r="J422">
        <v>261</v>
      </c>
      <c r="K422">
        <v>23</v>
      </c>
      <c r="L422">
        <v>73</v>
      </c>
      <c r="M422">
        <v>4</v>
      </c>
      <c r="N422">
        <v>23</v>
      </c>
      <c r="O422">
        <v>50</v>
      </c>
      <c r="P422">
        <v>2</v>
      </c>
      <c r="Q422">
        <v>6</v>
      </c>
      <c r="R422">
        <v>3</v>
      </c>
      <c r="S422">
        <v>5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t="s">
        <v>30</v>
      </c>
    </row>
    <row r="423" spans="1:28" hidden="1" x14ac:dyDescent="0.3">
      <c r="A423">
        <v>9560</v>
      </c>
      <c r="B423">
        <v>1965</v>
      </c>
      <c r="C423" t="s">
        <v>28</v>
      </c>
      <c r="D423" t="s">
        <v>35</v>
      </c>
      <c r="E423">
        <v>83003</v>
      </c>
      <c r="F423">
        <v>0</v>
      </c>
      <c r="G423">
        <v>0</v>
      </c>
      <c r="H423" s="1">
        <v>41336</v>
      </c>
      <c r="I423">
        <v>18</v>
      </c>
      <c r="J423">
        <v>856</v>
      </c>
      <c r="K423">
        <v>61</v>
      </c>
      <c r="L423">
        <v>570</v>
      </c>
      <c r="M423">
        <v>40</v>
      </c>
      <c r="N423">
        <v>25</v>
      </c>
      <c r="O423">
        <v>122</v>
      </c>
      <c r="P423">
        <v>1</v>
      </c>
      <c r="Q423">
        <v>7</v>
      </c>
      <c r="R423">
        <v>6</v>
      </c>
      <c r="S423">
        <v>8</v>
      </c>
      <c r="T423">
        <v>3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>
        <v>0</v>
      </c>
      <c r="AB423" t="s">
        <v>30</v>
      </c>
    </row>
    <row r="424" spans="1:28" hidden="1" x14ac:dyDescent="0.3">
      <c r="A424">
        <v>10991</v>
      </c>
      <c r="B424">
        <v>1960</v>
      </c>
      <c r="C424" t="s">
        <v>41</v>
      </c>
      <c r="D424" t="s">
        <v>33</v>
      </c>
      <c r="E424">
        <v>89058</v>
      </c>
      <c r="F424">
        <v>0</v>
      </c>
      <c r="G424">
        <v>0</v>
      </c>
      <c r="H424" s="1">
        <v>41250</v>
      </c>
      <c r="I424">
        <v>18</v>
      </c>
      <c r="J424">
        <v>454</v>
      </c>
      <c r="K424">
        <v>194</v>
      </c>
      <c r="L424">
        <v>106</v>
      </c>
      <c r="M424">
        <v>31</v>
      </c>
      <c r="N424">
        <v>22</v>
      </c>
      <c r="O424">
        <v>43</v>
      </c>
      <c r="P424">
        <v>1</v>
      </c>
      <c r="Q424">
        <v>5</v>
      </c>
      <c r="R424">
        <v>4</v>
      </c>
      <c r="S424">
        <v>4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32</v>
      </c>
    </row>
    <row r="425" spans="1:28" hidden="1" x14ac:dyDescent="0.3">
      <c r="A425">
        <v>4712</v>
      </c>
      <c r="B425">
        <v>1991</v>
      </c>
      <c r="C425" t="s">
        <v>38</v>
      </c>
      <c r="D425" t="s">
        <v>35</v>
      </c>
      <c r="E425">
        <v>20193</v>
      </c>
      <c r="F425">
        <v>0</v>
      </c>
      <c r="G425">
        <v>0</v>
      </c>
      <c r="H425" s="1">
        <v>41241</v>
      </c>
      <c r="I425">
        <v>18</v>
      </c>
      <c r="J425">
        <v>8</v>
      </c>
      <c r="K425">
        <v>8</v>
      </c>
      <c r="L425">
        <v>22</v>
      </c>
      <c r="M425">
        <v>24</v>
      </c>
      <c r="N425">
        <v>11</v>
      </c>
      <c r="O425">
        <v>9</v>
      </c>
      <c r="P425">
        <v>1</v>
      </c>
      <c r="Q425">
        <v>1</v>
      </c>
      <c r="R425">
        <v>1</v>
      </c>
      <c r="S425">
        <v>4</v>
      </c>
      <c r="T425">
        <v>4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30</v>
      </c>
    </row>
    <row r="426" spans="1:28" hidden="1" x14ac:dyDescent="0.3">
      <c r="A426">
        <v>11056</v>
      </c>
      <c r="B426">
        <v>1974</v>
      </c>
      <c r="C426" t="s">
        <v>28</v>
      </c>
      <c r="D426" t="s">
        <v>33</v>
      </c>
      <c r="E426">
        <v>72099</v>
      </c>
      <c r="F426">
        <v>0</v>
      </c>
      <c r="G426">
        <v>0</v>
      </c>
      <c r="H426" s="1">
        <v>41209</v>
      </c>
      <c r="I426">
        <v>18</v>
      </c>
      <c r="J426">
        <v>546</v>
      </c>
      <c r="K426">
        <v>91</v>
      </c>
      <c r="L426">
        <v>410</v>
      </c>
      <c r="M426">
        <v>119</v>
      </c>
      <c r="N426">
        <v>0</v>
      </c>
      <c r="O426">
        <v>22</v>
      </c>
      <c r="P426">
        <v>1</v>
      </c>
      <c r="Q426">
        <v>3</v>
      </c>
      <c r="R426">
        <v>4</v>
      </c>
      <c r="S426">
        <v>10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30</v>
      </c>
    </row>
    <row r="427" spans="1:28" hidden="1" x14ac:dyDescent="0.3">
      <c r="A427">
        <v>8962</v>
      </c>
      <c r="B427">
        <v>1975</v>
      </c>
      <c r="C427" t="s">
        <v>41</v>
      </c>
      <c r="D427" t="s">
        <v>33</v>
      </c>
      <c r="E427">
        <v>44319</v>
      </c>
      <c r="F427">
        <v>1</v>
      </c>
      <c r="G427">
        <v>1</v>
      </c>
      <c r="H427" s="1">
        <v>41746</v>
      </c>
      <c r="I427">
        <v>18</v>
      </c>
      <c r="J427">
        <v>26</v>
      </c>
      <c r="K427">
        <v>0</v>
      </c>
      <c r="L427">
        <v>8</v>
      </c>
      <c r="M427">
        <v>0</v>
      </c>
      <c r="N427">
        <v>0</v>
      </c>
      <c r="O427">
        <v>3</v>
      </c>
      <c r="P427">
        <v>2</v>
      </c>
      <c r="Q427">
        <v>2</v>
      </c>
      <c r="R427">
        <v>0</v>
      </c>
      <c r="S427">
        <v>3</v>
      </c>
      <c r="T427">
        <v>5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t="s">
        <v>43</v>
      </c>
    </row>
    <row r="428" spans="1:28" hidden="1" x14ac:dyDescent="0.3">
      <c r="A428">
        <v>11086</v>
      </c>
      <c r="B428">
        <v>1984</v>
      </c>
      <c r="C428" t="s">
        <v>44</v>
      </c>
      <c r="D428" t="s">
        <v>31</v>
      </c>
      <c r="E428">
        <v>25707</v>
      </c>
      <c r="F428">
        <v>1</v>
      </c>
      <c r="G428">
        <v>0</v>
      </c>
      <c r="H428" s="1">
        <v>41657</v>
      </c>
      <c r="I428">
        <v>18</v>
      </c>
      <c r="J428">
        <v>1</v>
      </c>
      <c r="K428">
        <v>6</v>
      </c>
      <c r="L428">
        <v>2</v>
      </c>
      <c r="M428">
        <v>3</v>
      </c>
      <c r="N428">
        <v>6</v>
      </c>
      <c r="O428">
        <v>3</v>
      </c>
      <c r="P428">
        <v>1</v>
      </c>
      <c r="Q428">
        <v>1</v>
      </c>
      <c r="R428">
        <v>0</v>
      </c>
      <c r="S428">
        <v>3</v>
      </c>
      <c r="T428">
        <v>7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30</v>
      </c>
    </row>
    <row r="429" spans="1:28" hidden="1" x14ac:dyDescent="0.3">
      <c r="A429">
        <v>1064</v>
      </c>
      <c r="B429">
        <v>1971</v>
      </c>
      <c r="C429" t="s">
        <v>37</v>
      </c>
      <c r="D429" t="s">
        <v>33</v>
      </c>
      <c r="E429">
        <v>42403</v>
      </c>
      <c r="F429">
        <v>1</v>
      </c>
      <c r="G429">
        <v>0</v>
      </c>
      <c r="H429" s="1">
        <v>41619</v>
      </c>
      <c r="I429">
        <v>18</v>
      </c>
      <c r="J429">
        <v>22</v>
      </c>
      <c r="K429">
        <v>1</v>
      </c>
      <c r="L429">
        <v>11</v>
      </c>
      <c r="M429">
        <v>0</v>
      </c>
      <c r="N429">
        <v>5</v>
      </c>
      <c r="O429">
        <v>3</v>
      </c>
      <c r="P429">
        <v>1</v>
      </c>
      <c r="Q429">
        <v>1</v>
      </c>
      <c r="R429">
        <v>0</v>
      </c>
      <c r="S429">
        <v>3</v>
      </c>
      <c r="T429">
        <v>8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30</v>
      </c>
    </row>
    <row r="430" spans="1:28" hidden="1" x14ac:dyDescent="0.3">
      <c r="A430">
        <v>1581</v>
      </c>
      <c r="B430">
        <v>1980</v>
      </c>
      <c r="C430" t="s">
        <v>28</v>
      </c>
      <c r="D430" t="s">
        <v>33</v>
      </c>
      <c r="E430">
        <v>37406</v>
      </c>
      <c r="F430">
        <v>1</v>
      </c>
      <c r="G430">
        <v>0</v>
      </c>
      <c r="H430" s="1">
        <v>41557</v>
      </c>
      <c r="I430">
        <v>18</v>
      </c>
      <c r="J430">
        <v>2</v>
      </c>
      <c r="K430">
        <v>0</v>
      </c>
      <c r="L430">
        <v>8</v>
      </c>
      <c r="M430">
        <v>2</v>
      </c>
      <c r="N430">
        <v>2</v>
      </c>
      <c r="O430">
        <v>3</v>
      </c>
      <c r="P430">
        <v>1</v>
      </c>
      <c r="Q430">
        <v>1</v>
      </c>
      <c r="R430">
        <v>0</v>
      </c>
      <c r="S430">
        <v>2</v>
      </c>
      <c r="T430">
        <v>8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 t="s">
        <v>30</v>
      </c>
    </row>
    <row r="431" spans="1:28" hidden="1" x14ac:dyDescent="0.3">
      <c r="A431">
        <v>7414</v>
      </c>
      <c r="B431">
        <v>1971</v>
      </c>
      <c r="C431" t="s">
        <v>28</v>
      </c>
      <c r="D431" t="s">
        <v>33</v>
      </c>
      <c r="E431">
        <v>43824</v>
      </c>
      <c r="F431">
        <v>1</v>
      </c>
      <c r="G431">
        <v>1</v>
      </c>
      <c r="H431" s="1">
        <v>41167</v>
      </c>
      <c r="I431">
        <v>18</v>
      </c>
      <c r="J431">
        <v>96</v>
      </c>
      <c r="K431">
        <v>1</v>
      </c>
      <c r="L431">
        <v>42</v>
      </c>
      <c r="M431">
        <v>12</v>
      </c>
      <c r="N431">
        <v>3</v>
      </c>
      <c r="O431">
        <v>32</v>
      </c>
      <c r="P431">
        <v>4</v>
      </c>
      <c r="Q431">
        <v>3</v>
      </c>
      <c r="R431">
        <v>1</v>
      </c>
      <c r="S431">
        <v>4</v>
      </c>
      <c r="T431">
        <v>8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30</v>
      </c>
    </row>
    <row r="432" spans="1:28" hidden="1" x14ac:dyDescent="0.3">
      <c r="A432">
        <v>3076</v>
      </c>
      <c r="B432">
        <v>1975</v>
      </c>
      <c r="C432" t="s">
        <v>28</v>
      </c>
      <c r="D432" t="s">
        <v>35</v>
      </c>
      <c r="E432">
        <v>66653</v>
      </c>
      <c r="F432">
        <v>1</v>
      </c>
      <c r="G432">
        <v>1</v>
      </c>
      <c r="H432" s="1">
        <v>41159</v>
      </c>
      <c r="I432">
        <v>18</v>
      </c>
      <c r="J432">
        <v>452</v>
      </c>
      <c r="K432">
        <v>18</v>
      </c>
      <c r="L432">
        <v>102</v>
      </c>
      <c r="M432">
        <v>16</v>
      </c>
      <c r="N432">
        <v>18</v>
      </c>
      <c r="O432">
        <v>6</v>
      </c>
      <c r="P432">
        <v>4</v>
      </c>
      <c r="Q432">
        <v>4</v>
      </c>
      <c r="R432">
        <v>2</v>
      </c>
      <c r="S432">
        <v>12</v>
      </c>
      <c r="T432">
        <v>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36</v>
      </c>
    </row>
    <row r="433" spans="1:28" hidden="1" x14ac:dyDescent="0.3">
      <c r="A433">
        <v>7959</v>
      </c>
      <c r="B433">
        <v>1961</v>
      </c>
      <c r="C433" t="s">
        <v>28</v>
      </c>
      <c r="D433" t="s">
        <v>33</v>
      </c>
      <c r="E433">
        <v>79410</v>
      </c>
      <c r="F433">
        <v>0</v>
      </c>
      <c r="G433">
        <v>0</v>
      </c>
      <c r="H433" s="1">
        <v>41788</v>
      </c>
      <c r="I433">
        <v>19</v>
      </c>
      <c r="J433">
        <v>658</v>
      </c>
      <c r="K433">
        <v>80</v>
      </c>
      <c r="L433">
        <v>483</v>
      </c>
      <c r="M433">
        <v>123</v>
      </c>
      <c r="N433">
        <v>13</v>
      </c>
      <c r="O433">
        <v>13</v>
      </c>
      <c r="P433">
        <v>1</v>
      </c>
      <c r="Q433">
        <v>3</v>
      </c>
      <c r="R433">
        <v>2</v>
      </c>
      <c r="S433">
        <v>5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30</v>
      </c>
    </row>
    <row r="434" spans="1:28" hidden="1" x14ac:dyDescent="0.3">
      <c r="A434">
        <v>5512</v>
      </c>
      <c r="B434">
        <v>1977</v>
      </c>
      <c r="C434" t="s">
        <v>41</v>
      </c>
      <c r="D434" t="s">
        <v>33</v>
      </c>
      <c r="E434">
        <v>55842</v>
      </c>
      <c r="F434">
        <v>0</v>
      </c>
      <c r="G434">
        <v>1</v>
      </c>
      <c r="H434" s="1">
        <v>41782</v>
      </c>
      <c r="I434">
        <v>19</v>
      </c>
      <c r="J434">
        <v>451</v>
      </c>
      <c r="K434">
        <v>0</v>
      </c>
      <c r="L434">
        <v>39</v>
      </c>
      <c r="M434">
        <v>0</v>
      </c>
      <c r="N434">
        <v>4</v>
      </c>
      <c r="O434">
        <v>24</v>
      </c>
      <c r="P434">
        <v>1</v>
      </c>
      <c r="Q434">
        <v>7</v>
      </c>
      <c r="R434">
        <v>1</v>
      </c>
      <c r="S434">
        <v>8</v>
      </c>
      <c r="T434">
        <v>5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30</v>
      </c>
    </row>
    <row r="435" spans="1:28" hidden="1" x14ac:dyDescent="0.3">
      <c r="A435">
        <v>10102</v>
      </c>
      <c r="B435">
        <v>1966</v>
      </c>
      <c r="C435" t="s">
        <v>28</v>
      </c>
      <c r="D435" t="s">
        <v>42</v>
      </c>
      <c r="E435">
        <v>79946</v>
      </c>
      <c r="F435">
        <v>0</v>
      </c>
      <c r="G435">
        <v>0</v>
      </c>
      <c r="H435" s="1">
        <v>41771</v>
      </c>
      <c r="I435">
        <v>19</v>
      </c>
      <c r="J435">
        <v>395</v>
      </c>
      <c r="K435">
        <v>183</v>
      </c>
      <c r="L435">
        <v>565</v>
      </c>
      <c r="M435">
        <v>166</v>
      </c>
      <c r="N435">
        <v>141</v>
      </c>
      <c r="O435">
        <v>28</v>
      </c>
      <c r="P435">
        <v>1</v>
      </c>
      <c r="Q435">
        <v>5</v>
      </c>
      <c r="R435">
        <v>11</v>
      </c>
      <c r="S435">
        <v>5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43</v>
      </c>
    </row>
    <row r="436" spans="1:28" hidden="1" x14ac:dyDescent="0.3">
      <c r="A436">
        <v>9369</v>
      </c>
      <c r="B436">
        <v>1979</v>
      </c>
      <c r="C436" t="s">
        <v>38</v>
      </c>
      <c r="D436" t="s">
        <v>31</v>
      </c>
      <c r="E436">
        <v>88194</v>
      </c>
      <c r="F436">
        <v>0</v>
      </c>
      <c r="G436">
        <v>1</v>
      </c>
      <c r="H436" s="1">
        <v>41717</v>
      </c>
      <c r="I436">
        <v>19</v>
      </c>
      <c r="J436">
        <v>688</v>
      </c>
      <c r="K436">
        <v>14</v>
      </c>
      <c r="L436">
        <v>309</v>
      </c>
      <c r="M436">
        <v>201</v>
      </c>
      <c r="N436">
        <v>24</v>
      </c>
      <c r="O436">
        <v>38</v>
      </c>
      <c r="P436">
        <v>1</v>
      </c>
      <c r="Q436">
        <v>11</v>
      </c>
      <c r="R436">
        <v>10</v>
      </c>
      <c r="S436">
        <v>10</v>
      </c>
      <c r="T436">
        <v>5</v>
      </c>
      <c r="U436">
        <v>1</v>
      </c>
      <c r="V436">
        <v>0</v>
      </c>
      <c r="W436">
        <v>1</v>
      </c>
      <c r="X436">
        <v>0</v>
      </c>
      <c r="Y436">
        <v>0</v>
      </c>
      <c r="Z436">
        <v>1</v>
      </c>
      <c r="AA436">
        <v>0</v>
      </c>
      <c r="AB436" t="s">
        <v>39</v>
      </c>
    </row>
    <row r="437" spans="1:28" hidden="1" x14ac:dyDescent="0.3">
      <c r="A437">
        <v>3711</v>
      </c>
      <c r="B437">
        <v>1944</v>
      </c>
      <c r="C437" t="s">
        <v>41</v>
      </c>
      <c r="D437" t="s">
        <v>33</v>
      </c>
      <c r="E437">
        <v>80184</v>
      </c>
      <c r="F437">
        <v>0</v>
      </c>
      <c r="G437">
        <v>0</v>
      </c>
      <c r="H437" s="1">
        <v>41699</v>
      </c>
      <c r="I437">
        <v>19</v>
      </c>
      <c r="J437">
        <v>1035</v>
      </c>
      <c r="K437">
        <v>134</v>
      </c>
      <c r="L437">
        <v>670</v>
      </c>
      <c r="M437">
        <v>25</v>
      </c>
      <c r="N437">
        <v>38</v>
      </c>
      <c r="O437">
        <v>0</v>
      </c>
      <c r="P437">
        <v>1</v>
      </c>
      <c r="Q437">
        <v>6</v>
      </c>
      <c r="R437">
        <v>3</v>
      </c>
      <c r="S437">
        <v>10</v>
      </c>
      <c r="T437">
        <v>3</v>
      </c>
      <c r="U437">
        <v>1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 t="s">
        <v>30</v>
      </c>
    </row>
    <row r="438" spans="1:28" hidden="1" x14ac:dyDescent="0.3">
      <c r="A438">
        <v>6931</v>
      </c>
      <c r="B438">
        <v>1967</v>
      </c>
      <c r="C438" t="s">
        <v>28</v>
      </c>
      <c r="D438" t="s">
        <v>29</v>
      </c>
      <c r="E438">
        <v>76982</v>
      </c>
      <c r="F438">
        <v>0</v>
      </c>
      <c r="G438">
        <v>0</v>
      </c>
      <c r="H438" s="1">
        <v>41685</v>
      </c>
      <c r="I438">
        <v>19</v>
      </c>
      <c r="J438">
        <v>464</v>
      </c>
      <c r="K438">
        <v>151</v>
      </c>
      <c r="L438">
        <v>292</v>
      </c>
      <c r="M438">
        <v>65</v>
      </c>
      <c r="N438">
        <v>60</v>
      </c>
      <c r="O438">
        <v>30</v>
      </c>
      <c r="P438">
        <v>1</v>
      </c>
      <c r="Q438">
        <v>8</v>
      </c>
      <c r="R438">
        <v>3</v>
      </c>
      <c r="S438">
        <v>4</v>
      </c>
      <c r="T438">
        <v>4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>
        <v>0</v>
      </c>
      <c r="AB438" t="s">
        <v>30</v>
      </c>
    </row>
    <row r="439" spans="1:28" hidden="1" x14ac:dyDescent="0.3">
      <c r="A439">
        <v>9596</v>
      </c>
      <c r="B439">
        <v>1980</v>
      </c>
      <c r="C439" t="s">
        <v>37</v>
      </c>
      <c r="D439" t="s">
        <v>31</v>
      </c>
      <c r="E439">
        <v>65295</v>
      </c>
      <c r="F439">
        <v>0</v>
      </c>
      <c r="G439">
        <v>0</v>
      </c>
      <c r="H439" s="1">
        <v>41631</v>
      </c>
      <c r="I439">
        <v>19</v>
      </c>
      <c r="J439">
        <v>365</v>
      </c>
      <c r="K439">
        <v>32</v>
      </c>
      <c r="L439">
        <v>117</v>
      </c>
      <c r="M439">
        <v>34</v>
      </c>
      <c r="N439">
        <v>110</v>
      </c>
      <c r="O439">
        <v>6</v>
      </c>
      <c r="P439">
        <v>1</v>
      </c>
      <c r="Q439">
        <v>3</v>
      </c>
      <c r="R439">
        <v>3</v>
      </c>
      <c r="S439">
        <v>13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t="s">
        <v>34</v>
      </c>
    </row>
    <row r="440" spans="1:28" hidden="1" x14ac:dyDescent="0.3">
      <c r="A440">
        <v>2727</v>
      </c>
      <c r="B440">
        <v>1973</v>
      </c>
      <c r="C440" t="s">
        <v>28</v>
      </c>
      <c r="D440" t="s">
        <v>35</v>
      </c>
      <c r="E440">
        <v>57100</v>
      </c>
      <c r="F440">
        <v>0</v>
      </c>
      <c r="G440">
        <v>0</v>
      </c>
      <c r="H440" s="1">
        <v>41612</v>
      </c>
      <c r="I440">
        <v>19</v>
      </c>
      <c r="J440">
        <v>181</v>
      </c>
      <c r="K440">
        <v>21</v>
      </c>
      <c r="L440">
        <v>69</v>
      </c>
      <c r="M440">
        <v>39</v>
      </c>
      <c r="N440">
        <v>3</v>
      </c>
      <c r="O440">
        <v>96</v>
      </c>
      <c r="P440">
        <v>1</v>
      </c>
      <c r="Q440">
        <v>3</v>
      </c>
      <c r="R440">
        <v>3</v>
      </c>
      <c r="S440">
        <v>6</v>
      </c>
      <c r="T440">
        <v>3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43</v>
      </c>
    </row>
    <row r="441" spans="1:28" hidden="1" x14ac:dyDescent="0.3">
      <c r="A441">
        <v>3967</v>
      </c>
      <c r="B441">
        <v>1971</v>
      </c>
      <c r="C441" t="s">
        <v>37</v>
      </c>
      <c r="D441" t="s">
        <v>33</v>
      </c>
      <c r="E441">
        <v>78931</v>
      </c>
      <c r="F441">
        <v>0</v>
      </c>
      <c r="G441">
        <v>0</v>
      </c>
      <c r="H441" s="1">
        <v>41572</v>
      </c>
      <c r="I441">
        <v>19</v>
      </c>
      <c r="J441">
        <v>331</v>
      </c>
      <c r="K441">
        <v>197</v>
      </c>
      <c r="L441">
        <v>170</v>
      </c>
      <c r="M441">
        <v>58</v>
      </c>
      <c r="N441">
        <v>152</v>
      </c>
      <c r="O441">
        <v>35</v>
      </c>
      <c r="P441">
        <v>1</v>
      </c>
      <c r="Q441">
        <v>2</v>
      </c>
      <c r="R441">
        <v>8</v>
      </c>
      <c r="S441">
        <v>13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32</v>
      </c>
    </row>
    <row r="442" spans="1:28" hidden="1" x14ac:dyDescent="0.3">
      <c r="A442">
        <v>2162</v>
      </c>
      <c r="B442">
        <v>1976</v>
      </c>
      <c r="C442" t="s">
        <v>28</v>
      </c>
      <c r="D442" t="s">
        <v>33</v>
      </c>
      <c r="E442">
        <v>56939</v>
      </c>
      <c r="F442">
        <v>0</v>
      </c>
      <c r="G442">
        <v>1</v>
      </c>
      <c r="H442" s="1">
        <v>41535</v>
      </c>
      <c r="I442">
        <v>19</v>
      </c>
      <c r="J442">
        <v>256</v>
      </c>
      <c r="K442">
        <v>34</v>
      </c>
      <c r="L442">
        <v>103</v>
      </c>
      <c r="M442">
        <v>90</v>
      </c>
      <c r="N442">
        <v>29</v>
      </c>
      <c r="O442">
        <v>49</v>
      </c>
      <c r="P442">
        <v>2</v>
      </c>
      <c r="Q442">
        <v>3</v>
      </c>
      <c r="R442">
        <v>3</v>
      </c>
      <c r="S442">
        <v>10</v>
      </c>
      <c r="T442">
        <v>3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30</v>
      </c>
    </row>
    <row r="443" spans="1:28" hidden="1" x14ac:dyDescent="0.3">
      <c r="A443">
        <v>9242</v>
      </c>
      <c r="B443">
        <v>1990</v>
      </c>
      <c r="C443" t="s">
        <v>28</v>
      </c>
      <c r="D443" t="s">
        <v>31</v>
      </c>
      <c r="E443">
        <v>64509</v>
      </c>
      <c r="F443">
        <v>0</v>
      </c>
      <c r="G443">
        <v>0</v>
      </c>
      <c r="H443" s="1">
        <v>41503</v>
      </c>
      <c r="I443">
        <v>19</v>
      </c>
      <c r="J443">
        <v>836</v>
      </c>
      <c r="K443">
        <v>185</v>
      </c>
      <c r="L443">
        <v>575</v>
      </c>
      <c r="M443">
        <v>24</v>
      </c>
      <c r="N443">
        <v>25</v>
      </c>
      <c r="O443">
        <v>77</v>
      </c>
      <c r="P443">
        <v>1</v>
      </c>
      <c r="Q443">
        <v>6</v>
      </c>
      <c r="R443">
        <v>3</v>
      </c>
      <c r="S443">
        <v>9</v>
      </c>
      <c r="T443">
        <v>4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1</v>
      </c>
      <c r="AA443">
        <v>0</v>
      </c>
      <c r="AB443" t="s">
        <v>43</v>
      </c>
    </row>
    <row r="444" spans="1:28" hidden="1" x14ac:dyDescent="0.3">
      <c r="A444">
        <v>10595</v>
      </c>
      <c r="B444">
        <v>1990</v>
      </c>
      <c r="C444" t="s">
        <v>28</v>
      </c>
      <c r="D444" t="s">
        <v>33</v>
      </c>
      <c r="E444">
        <v>30093</v>
      </c>
      <c r="F444">
        <v>0</v>
      </c>
      <c r="G444">
        <v>0</v>
      </c>
      <c r="H444" s="1">
        <v>41463</v>
      </c>
      <c r="I444">
        <v>19</v>
      </c>
      <c r="J444">
        <v>2</v>
      </c>
      <c r="K444">
        <v>6</v>
      </c>
      <c r="L444">
        <v>28</v>
      </c>
      <c r="M444">
        <v>13</v>
      </c>
      <c r="N444">
        <v>4</v>
      </c>
      <c r="O444">
        <v>16</v>
      </c>
      <c r="P444">
        <v>1</v>
      </c>
      <c r="Q444">
        <v>2</v>
      </c>
      <c r="R444">
        <v>0</v>
      </c>
      <c r="S444">
        <v>3</v>
      </c>
      <c r="T444">
        <v>7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30</v>
      </c>
    </row>
    <row r="445" spans="1:28" hidden="1" x14ac:dyDescent="0.3">
      <c r="A445">
        <v>4967</v>
      </c>
      <c r="B445">
        <v>1960</v>
      </c>
      <c r="C445" t="s">
        <v>37</v>
      </c>
      <c r="D445" t="s">
        <v>35</v>
      </c>
      <c r="E445">
        <v>38201</v>
      </c>
      <c r="F445">
        <v>0</v>
      </c>
      <c r="G445">
        <v>1</v>
      </c>
      <c r="H445" s="1">
        <v>41362</v>
      </c>
      <c r="I445">
        <v>19</v>
      </c>
      <c r="J445">
        <v>233</v>
      </c>
      <c r="K445">
        <v>0</v>
      </c>
      <c r="L445">
        <v>23</v>
      </c>
      <c r="M445">
        <v>0</v>
      </c>
      <c r="N445">
        <v>0</v>
      </c>
      <c r="O445">
        <v>12</v>
      </c>
      <c r="P445">
        <v>4</v>
      </c>
      <c r="Q445">
        <v>5</v>
      </c>
      <c r="R445">
        <v>1</v>
      </c>
      <c r="S445">
        <v>5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43</v>
      </c>
    </row>
    <row r="446" spans="1:28" hidden="1" x14ac:dyDescent="0.3">
      <c r="A446">
        <v>3619</v>
      </c>
      <c r="B446">
        <v>1960</v>
      </c>
      <c r="C446" t="s">
        <v>38</v>
      </c>
      <c r="D446" t="s">
        <v>29</v>
      </c>
      <c r="E446">
        <v>87305</v>
      </c>
      <c r="F446">
        <v>0</v>
      </c>
      <c r="G446">
        <v>0</v>
      </c>
      <c r="H446" s="1">
        <v>41175</v>
      </c>
      <c r="I446">
        <v>19</v>
      </c>
      <c r="J446">
        <v>345</v>
      </c>
      <c r="K446">
        <v>25</v>
      </c>
      <c r="L446">
        <v>501</v>
      </c>
      <c r="M446">
        <v>63</v>
      </c>
      <c r="N446">
        <v>138</v>
      </c>
      <c r="O446">
        <v>80</v>
      </c>
      <c r="P446">
        <v>1</v>
      </c>
      <c r="Q446">
        <v>5</v>
      </c>
      <c r="R446">
        <v>3</v>
      </c>
      <c r="S446">
        <v>8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>
        <v>0</v>
      </c>
      <c r="AB446" t="s">
        <v>36</v>
      </c>
    </row>
    <row r="447" spans="1:28" hidden="1" x14ac:dyDescent="0.3">
      <c r="A447">
        <v>6355</v>
      </c>
      <c r="B447">
        <v>1978</v>
      </c>
      <c r="C447" t="s">
        <v>28</v>
      </c>
      <c r="D447" t="s">
        <v>33</v>
      </c>
      <c r="E447">
        <v>44359</v>
      </c>
      <c r="F447">
        <v>1</v>
      </c>
      <c r="G447">
        <v>1</v>
      </c>
      <c r="H447" s="1">
        <v>41807</v>
      </c>
      <c r="I447">
        <v>19</v>
      </c>
      <c r="J447">
        <v>20</v>
      </c>
      <c r="K447">
        <v>0</v>
      </c>
      <c r="L447">
        <v>14</v>
      </c>
      <c r="M447">
        <v>7</v>
      </c>
      <c r="N447">
        <v>3</v>
      </c>
      <c r="O447">
        <v>1</v>
      </c>
      <c r="P447">
        <v>3</v>
      </c>
      <c r="Q447">
        <v>2</v>
      </c>
      <c r="R447">
        <v>0</v>
      </c>
      <c r="S447">
        <v>4</v>
      </c>
      <c r="T447">
        <v>3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30</v>
      </c>
    </row>
    <row r="448" spans="1:28" hidden="1" x14ac:dyDescent="0.3">
      <c r="A448">
        <v>8416</v>
      </c>
      <c r="B448">
        <v>1981</v>
      </c>
      <c r="C448" t="s">
        <v>28</v>
      </c>
      <c r="D448" t="s">
        <v>33</v>
      </c>
      <c r="E448">
        <v>29009</v>
      </c>
      <c r="F448">
        <v>1</v>
      </c>
      <c r="G448">
        <v>0</v>
      </c>
      <c r="H448" s="1">
        <v>41607</v>
      </c>
      <c r="I448">
        <v>19</v>
      </c>
      <c r="J448">
        <v>6</v>
      </c>
      <c r="K448">
        <v>6</v>
      </c>
      <c r="L448">
        <v>15</v>
      </c>
      <c r="M448">
        <v>10</v>
      </c>
      <c r="N448">
        <v>5</v>
      </c>
      <c r="O448">
        <v>2</v>
      </c>
      <c r="P448">
        <v>2</v>
      </c>
      <c r="Q448">
        <v>2</v>
      </c>
      <c r="R448">
        <v>0</v>
      </c>
      <c r="S448">
        <v>3</v>
      </c>
      <c r="T448">
        <v>6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t="s">
        <v>34</v>
      </c>
    </row>
    <row r="449" spans="1:28" hidden="1" x14ac:dyDescent="0.3">
      <c r="A449">
        <v>2139</v>
      </c>
      <c r="B449">
        <v>1975</v>
      </c>
      <c r="C449" t="s">
        <v>41</v>
      </c>
      <c r="D449" t="s">
        <v>33</v>
      </c>
      <c r="E449">
        <v>7500</v>
      </c>
      <c r="F449">
        <v>1</v>
      </c>
      <c r="G449">
        <v>0</v>
      </c>
      <c r="H449" s="1">
        <v>41549</v>
      </c>
      <c r="I449">
        <v>19</v>
      </c>
      <c r="J449">
        <v>3</v>
      </c>
      <c r="K449">
        <v>1</v>
      </c>
      <c r="L449">
        <v>10</v>
      </c>
      <c r="M449">
        <v>3</v>
      </c>
      <c r="N449">
        <v>2</v>
      </c>
      <c r="O449">
        <v>12</v>
      </c>
      <c r="P449">
        <v>3</v>
      </c>
      <c r="Q449">
        <v>2</v>
      </c>
      <c r="R449">
        <v>0</v>
      </c>
      <c r="S449">
        <v>3</v>
      </c>
      <c r="T449">
        <v>5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36</v>
      </c>
    </row>
    <row r="450" spans="1:28" hidden="1" x14ac:dyDescent="0.3">
      <c r="A450">
        <v>4855</v>
      </c>
      <c r="B450">
        <v>1974</v>
      </c>
      <c r="C450" t="s">
        <v>37</v>
      </c>
      <c r="D450" t="s">
        <v>35</v>
      </c>
      <c r="E450">
        <v>30351</v>
      </c>
      <c r="F450">
        <v>1</v>
      </c>
      <c r="G450">
        <v>0</v>
      </c>
      <c r="H450" s="1">
        <v>41431</v>
      </c>
      <c r="I450">
        <v>19</v>
      </c>
      <c r="J450">
        <v>14</v>
      </c>
      <c r="K450">
        <v>0</v>
      </c>
      <c r="L450">
        <v>24</v>
      </c>
      <c r="M450">
        <v>3</v>
      </c>
      <c r="N450">
        <v>3</v>
      </c>
      <c r="O450">
        <v>2</v>
      </c>
      <c r="P450">
        <v>1</v>
      </c>
      <c r="Q450">
        <v>3</v>
      </c>
      <c r="R450">
        <v>0</v>
      </c>
      <c r="S450">
        <v>2</v>
      </c>
      <c r="T450">
        <v>9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 t="s">
        <v>34</v>
      </c>
    </row>
    <row r="451" spans="1:28" hidden="1" x14ac:dyDescent="0.3">
      <c r="A451">
        <v>5049</v>
      </c>
      <c r="B451">
        <v>1974</v>
      </c>
      <c r="C451" t="s">
        <v>37</v>
      </c>
      <c r="D451" t="s">
        <v>35</v>
      </c>
      <c r="E451">
        <v>30351</v>
      </c>
      <c r="F451">
        <v>1</v>
      </c>
      <c r="G451">
        <v>0</v>
      </c>
      <c r="H451" s="1">
        <v>41431</v>
      </c>
      <c r="I451">
        <v>19</v>
      </c>
      <c r="J451">
        <v>14</v>
      </c>
      <c r="K451">
        <v>0</v>
      </c>
      <c r="L451">
        <v>24</v>
      </c>
      <c r="M451">
        <v>3</v>
      </c>
      <c r="N451">
        <v>3</v>
      </c>
      <c r="O451">
        <v>2</v>
      </c>
      <c r="P451">
        <v>1</v>
      </c>
      <c r="Q451">
        <v>3</v>
      </c>
      <c r="R451">
        <v>0</v>
      </c>
      <c r="S451">
        <v>2</v>
      </c>
      <c r="T451">
        <v>9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30</v>
      </c>
    </row>
    <row r="452" spans="1:28" x14ac:dyDescent="0.3">
      <c r="A452">
        <v>5255</v>
      </c>
      <c r="B452">
        <v>1986</v>
      </c>
      <c r="C452" t="s">
        <v>28</v>
      </c>
      <c r="D452" t="s">
        <v>31</v>
      </c>
      <c r="F452">
        <v>1</v>
      </c>
      <c r="G452">
        <v>0</v>
      </c>
      <c r="H452" s="1">
        <v>41325</v>
      </c>
      <c r="I452">
        <v>19</v>
      </c>
      <c r="J452">
        <v>5</v>
      </c>
      <c r="K452">
        <v>1</v>
      </c>
      <c r="L452">
        <v>3</v>
      </c>
      <c r="M452">
        <v>3</v>
      </c>
      <c r="N452">
        <v>263</v>
      </c>
      <c r="O452">
        <v>362</v>
      </c>
      <c r="P452">
        <v>0</v>
      </c>
      <c r="Q452">
        <v>27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36</v>
      </c>
    </row>
    <row r="453" spans="1:28" hidden="1" x14ac:dyDescent="0.3">
      <c r="A453">
        <v>9215</v>
      </c>
      <c r="B453">
        <v>1980</v>
      </c>
      <c r="C453" t="s">
        <v>37</v>
      </c>
      <c r="D453" t="s">
        <v>33</v>
      </c>
      <c r="E453">
        <v>43974</v>
      </c>
      <c r="F453">
        <v>1</v>
      </c>
      <c r="G453">
        <v>0</v>
      </c>
      <c r="H453" s="1">
        <v>41255</v>
      </c>
      <c r="I453">
        <v>19</v>
      </c>
      <c r="J453">
        <v>378</v>
      </c>
      <c r="K453">
        <v>0</v>
      </c>
      <c r="L453">
        <v>101</v>
      </c>
      <c r="M453">
        <v>0</v>
      </c>
      <c r="N453">
        <v>0</v>
      </c>
      <c r="O453">
        <v>72</v>
      </c>
      <c r="P453">
        <v>5</v>
      </c>
      <c r="Q453">
        <v>6</v>
      </c>
      <c r="R453">
        <v>4</v>
      </c>
      <c r="S453">
        <v>6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32</v>
      </c>
    </row>
    <row r="454" spans="1:28" hidden="1" x14ac:dyDescent="0.3">
      <c r="A454">
        <v>3525</v>
      </c>
      <c r="B454">
        <v>1970</v>
      </c>
      <c r="C454" t="s">
        <v>28</v>
      </c>
      <c r="D454" t="s">
        <v>35</v>
      </c>
      <c r="E454">
        <v>38200</v>
      </c>
      <c r="F454">
        <v>1</v>
      </c>
      <c r="G454">
        <v>1</v>
      </c>
      <c r="H454" s="1">
        <v>41250</v>
      </c>
      <c r="I454">
        <v>19</v>
      </c>
      <c r="J454">
        <v>12</v>
      </c>
      <c r="K454">
        <v>0</v>
      </c>
      <c r="L454">
        <v>4</v>
      </c>
      <c r="M454">
        <v>0</v>
      </c>
      <c r="N454">
        <v>0</v>
      </c>
      <c r="O454">
        <v>1</v>
      </c>
      <c r="P454">
        <v>1</v>
      </c>
      <c r="Q454">
        <v>1</v>
      </c>
      <c r="R454">
        <v>0</v>
      </c>
      <c r="S454">
        <v>2</v>
      </c>
      <c r="T454">
        <v>7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30</v>
      </c>
    </row>
    <row r="455" spans="1:28" hidden="1" x14ac:dyDescent="0.3">
      <c r="A455">
        <v>4415</v>
      </c>
      <c r="B455">
        <v>1961</v>
      </c>
      <c r="C455" t="s">
        <v>28</v>
      </c>
      <c r="D455" t="s">
        <v>33</v>
      </c>
      <c r="E455">
        <v>16860</v>
      </c>
      <c r="F455">
        <v>1</v>
      </c>
      <c r="G455">
        <v>1</v>
      </c>
      <c r="H455" s="1">
        <v>41164</v>
      </c>
      <c r="I455">
        <v>19</v>
      </c>
      <c r="J455">
        <v>10</v>
      </c>
      <c r="K455">
        <v>4</v>
      </c>
      <c r="L455">
        <v>4</v>
      </c>
      <c r="M455">
        <v>3</v>
      </c>
      <c r="N455">
        <v>3</v>
      </c>
      <c r="O455">
        <v>14</v>
      </c>
      <c r="P455">
        <v>3</v>
      </c>
      <c r="Q455">
        <v>1</v>
      </c>
      <c r="R455">
        <v>1</v>
      </c>
      <c r="S455">
        <v>3</v>
      </c>
      <c r="T455">
        <v>7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30</v>
      </c>
    </row>
    <row r="456" spans="1:28" hidden="1" x14ac:dyDescent="0.3">
      <c r="A456">
        <v>3645</v>
      </c>
      <c r="B456">
        <v>1972</v>
      </c>
      <c r="C456" t="s">
        <v>37</v>
      </c>
      <c r="D456" t="s">
        <v>31</v>
      </c>
      <c r="E456">
        <v>27213</v>
      </c>
      <c r="F456">
        <v>1</v>
      </c>
      <c r="G456">
        <v>0</v>
      </c>
      <c r="H456" s="1">
        <v>41151</v>
      </c>
      <c r="I456">
        <v>19</v>
      </c>
      <c r="J456">
        <v>19</v>
      </c>
      <c r="K456">
        <v>3</v>
      </c>
      <c r="L456">
        <v>26</v>
      </c>
      <c r="M456">
        <v>10</v>
      </c>
      <c r="N456">
        <v>9</v>
      </c>
      <c r="O456">
        <v>3</v>
      </c>
      <c r="P456">
        <v>3</v>
      </c>
      <c r="Q456">
        <v>2</v>
      </c>
      <c r="R456">
        <v>0</v>
      </c>
      <c r="S456">
        <v>4</v>
      </c>
      <c r="T456">
        <v>8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 t="s">
        <v>30</v>
      </c>
    </row>
    <row r="457" spans="1:28" hidden="1" x14ac:dyDescent="0.3">
      <c r="A457">
        <v>4692</v>
      </c>
      <c r="B457">
        <v>1976</v>
      </c>
      <c r="C457" t="s">
        <v>28</v>
      </c>
      <c r="D457" t="s">
        <v>33</v>
      </c>
      <c r="E457">
        <v>7500</v>
      </c>
      <c r="F457">
        <v>1</v>
      </c>
      <c r="G457">
        <v>0</v>
      </c>
      <c r="H457" s="1">
        <v>41122</v>
      </c>
      <c r="I457">
        <v>19</v>
      </c>
      <c r="J457">
        <v>7</v>
      </c>
      <c r="K457">
        <v>0</v>
      </c>
      <c r="L457">
        <v>12</v>
      </c>
      <c r="M457">
        <v>13</v>
      </c>
      <c r="N457">
        <v>7</v>
      </c>
      <c r="O457">
        <v>32</v>
      </c>
      <c r="P457">
        <v>5</v>
      </c>
      <c r="Q457">
        <v>4</v>
      </c>
      <c r="R457">
        <v>1</v>
      </c>
      <c r="S457">
        <v>2</v>
      </c>
      <c r="T457">
        <v>9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1</v>
      </c>
      <c r="AA457">
        <v>0</v>
      </c>
      <c r="AB457" t="s">
        <v>36</v>
      </c>
    </row>
    <row r="458" spans="1:28" hidden="1" x14ac:dyDescent="0.3">
      <c r="A458">
        <v>3955</v>
      </c>
      <c r="B458">
        <v>1965</v>
      </c>
      <c r="C458" t="s">
        <v>28</v>
      </c>
      <c r="D458" t="s">
        <v>29</v>
      </c>
      <c r="E458">
        <v>4861</v>
      </c>
      <c r="F458">
        <v>0</v>
      </c>
      <c r="G458">
        <v>0</v>
      </c>
      <c r="H458" s="1">
        <v>41812</v>
      </c>
      <c r="I458">
        <v>20</v>
      </c>
      <c r="J458">
        <v>2</v>
      </c>
      <c r="K458">
        <v>1</v>
      </c>
      <c r="L458">
        <v>1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14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43</v>
      </c>
    </row>
    <row r="459" spans="1:28" hidden="1" x14ac:dyDescent="0.3">
      <c r="A459">
        <v>10951</v>
      </c>
      <c r="B459">
        <v>1968</v>
      </c>
      <c r="C459" t="s">
        <v>28</v>
      </c>
      <c r="D459" t="s">
        <v>33</v>
      </c>
      <c r="E459">
        <v>45688</v>
      </c>
      <c r="F459">
        <v>0</v>
      </c>
      <c r="G459">
        <v>1</v>
      </c>
      <c r="H459" s="1">
        <v>41664</v>
      </c>
      <c r="I459">
        <v>20</v>
      </c>
      <c r="J459">
        <v>279</v>
      </c>
      <c r="K459">
        <v>0</v>
      </c>
      <c r="L459">
        <v>18</v>
      </c>
      <c r="M459">
        <v>0</v>
      </c>
      <c r="N459">
        <v>0</v>
      </c>
      <c r="O459">
        <v>9</v>
      </c>
      <c r="P459">
        <v>2</v>
      </c>
      <c r="Q459">
        <v>3</v>
      </c>
      <c r="R459">
        <v>1</v>
      </c>
      <c r="S459">
        <v>8</v>
      </c>
      <c r="T459">
        <v>4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 t="s">
        <v>30</v>
      </c>
    </row>
    <row r="460" spans="1:28" hidden="1" x14ac:dyDescent="0.3">
      <c r="A460">
        <v>4322</v>
      </c>
      <c r="B460">
        <v>1958</v>
      </c>
      <c r="C460" t="s">
        <v>37</v>
      </c>
      <c r="D460" t="s">
        <v>35</v>
      </c>
      <c r="E460">
        <v>77863</v>
      </c>
      <c r="F460">
        <v>0</v>
      </c>
      <c r="G460">
        <v>0</v>
      </c>
      <c r="H460" s="1">
        <v>41605</v>
      </c>
      <c r="I460">
        <v>20</v>
      </c>
      <c r="J460">
        <v>881</v>
      </c>
      <c r="K460">
        <v>38</v>
      </c>
      <c r="L460">
        <v>319</v>
      </c>
      <c r="M460">
        <v>16</v>
      </c>
      <c r="N460">
        <v>25</v>
      </c>
      <c r="O460">
        <v>12</v>
      </c>
      <c r="P460">
        <v>1</v>
      </c>
      <c r="Q460">
        <v>4</v>
      </c>
      <c r="R460">
        <v>5</v>
      </c>
      <c r="S460">
        <v>10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30</v>
      </c>
    </row>
    <row r="461" spans="1:28" hidden="1" x14ac:dyDescent="0.3">
      <c r="A461">
        <v>2942</v>
      </c>
      <c r="B461">
        <v>1964</v>
      </c>
      <c r="C461" t="s">
        <v>28</v>
      </c>
      <c r="D461" t="s">
        <v>31</v>
      </c>
      <c r="E461">
        <v>45906</v>
      </c>
      <c r="F461">
        <v>0</v>
      </c>
      <c r="G461">
        <v>1</v>
      </c>
      <c r="H461" s="1">
        <v>41401</v>
      </c>
      <c r="I461">
        <v>20</v>
      </c>
      <c r="J461">
        <v>305</v>
      </c>
      <c r="K461">
        <v>3</v>
      </c>
      <c r="L461">
        <v>27</v>
      </c>
      <c r="M461">
        <v>4</v>
      </c>
      <c r="N461">
        <v>3</v>
      </c>
      <c r="O461">
        <v>144</v>
      </c>
      <c r="P461">
        <v>2</v>
      </c>
      <c r="Q461">
        <v>5</v>
      </c>
      <c r="R461">
        <v>4</v>
      </c>
      <c r="S461">
        <v>4</v>
      </c>
      <c r="T461">
        <v>5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 t="s">
        <v>30</v>
      </c>
    </row>
    <row r="462" spans="1:28" hidden="1" x14ac:dyDescent="0.3">
      <c r="A462">
        <v>3667</v>
      </c>
      <c r="B462">
        <v>1969</v>
      </c>
      <c r="C462" t="s">
        <v>28</v>
      </c>
      <c r="D462" t="s">
        <v>33</v>
      </c>
      <c r="E462">
        <v>80952</v>
      </c>
      <c r="F462">
        <v>0</v>
      </c>
      <c r="G462">
        <v>0</v>
      </c>
      <c r="H462" s="1">
        <v>41333</v>
      </c>
      <c r="I462">
        <v>20</v>
      </c>
      <c r="J462">
        <v>778</v>
      </c>
      <c r="K462">
        <v>178</v>
      </c>
      <c r="L462">
        <v>689</v>
      </c>
      <c r="M462">
        <v>41</v>
      </c>
      <c r="N462">
        <v>27</v>
      </c>
      <c r="O462">
        <v>44</v>
      </c>
      <c r="P462">
        <v>1</v>
      </c>
      <c r="Q462">
        <v>8</v>
      </c>
      <c r="R462">
        <v>5</v>
      </c>
      <c r="S462">
        <v>11</v>
      </c>
      <c r="T462">
        <v>8</v>
      </c>
      <c r="U462">
        <v>1</v>
      </c>
      <c r="V462">
        <v>0</v>
      </c>
      <c r="W462">
        <v>0</v>
      </c>
      <c r="X462">
        <v>1</v>
      </c>
      <c r="Y462">
        <v>1</v>
      </c>
      <c r="Z462">
        <v>1</v>
      </c>
      <c r="AA462">
        <v>0</v>
      </c>
      <c r="AB462" t="s">
        <v>39</v>
      </c>
    </row>
    <row r="463" spans="1:28" hidden="1" x14ac:dyDescent="0.3">
      <c r="A463">
        <v>3697</v>
      </c>
      <c r="B463">
        <v>1954</v>
      </c>
      <c r="C463" t="s">
        <v>28</v>
      </c>
      <c r="D463" t="s">
        <v>35</v>
      </c>
      <c r="E463">
        <v>39898</v>
      </c>
      <c r="F463">
        <v>0</v>
      </c>
      <c r="G463">
        <v>1</v>
      </c>
      <c r="H463" s="1">
        <v>41317</v>
      </c>
      <c r="I463">
        <v>20</v>
      </c>
      <c r="J463">
        <v>69</v>
      </c>
      <c r="K463">
        <v>8</v>
      </c>
      <c r="L463">
        <v>26</v>
      </c>
      <c r="M463">
        <v>12</v>
      </c>
      <c r="N463">
        <v>7</v>
      </c>
      <c r="O463">
        <v>12</v>
      </c>
      <c r="P463">
        <v>2</v>
      </c>
      <c r="Q463">
        <v>3</v>
      </c>
      <c r="R463">
        <v>0</v>
      </c>
      <c r="S463">
        <v>4</v>
      </c>
      <c r="T463">
        <v>7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32</v>
      </c>
    </row>
    <row r="464" spans="1:28" hidden="1" x14ac:dyDescent="0.3">
      <c r="A464">
        <v>9955</v>
      </c>
      <c r="B464">
        <v>1954</v>
      </c>
      <c r="C464" t="s">
        <v>28</v>
      </c>
      <c r="D464" t="s">
        <v>35</v>
      </c>
      <c r="E464">
        <v>39898</v>
      </c>
      <c r="F464">
        <v>0</v>
      </c>
      <c r="G464">
        <v>1</v>
      </c>
      <c r="H464" s="1">
        <v>41317</v>
      </c>
      <c r="I464">
        <v>20</v>
      </c>
      <c r="J464">
        <v>69</v>
      </c>
      <c r="K464">
        <v>8</v>
      </c>
      <c r="L464">
        <v>26</v>
      </c>
      <c r="M464">
        <v>12</v>
      </c>
      <c r="N464">
        <v>7</v>
      </c>
      <c r="O464">
        <v>12</v>
      </c>
      <c r="P464">
        <v>2</v>
      </c>
      <c r="Q464">
        <v>3</v>
      </c>
      <c r="R464">
        <v>0</v>
      </c>
      <c r="S464">
        <v>4</v>
      </c>
      <c r="T464">
        <v>7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30</v>
      </c>
    </row>
    <row r="465" spans="1:28" hidden="1" x14ac:dyDescent="0.3">
      <c r="A465">
        <v>6422</v>
      </c>
      <c r="B465">
        <v>1954</v>
      </c>
      <c r="C465" t="s">
        <v>28</v>
      </c>
      <c r="D465" t="s">
        <v>33</v>
      </c>
      <c r="E465">
        <v>86718</v>
      </c>
      <c r="F465">
        <v>0</v>
      </c>
      <c r="G465">
        <v>0</v>
      </c>
      <c r="H465" s="1">
        <v>41291</v>
      </c>
      <c r="I465">
        <v>20</v>
      </c>
      <c r="J465">
        <v>344</v>
      </c>
      <c r="K465">
        <v>189</v>
      </c>
      <c r="L465">
        <v>482</v>
      </c>
      <c r="M465">
        <v>50</v>
      </c>
      <c r="N465">
        <v>33</v>
      </c>
      <c r="O465">
        <v>172</v>
      </c>
      <c r="P465">
        <v>1</v>
      </c>
      <c r="Q465">
        <v>5</v>
      </c>
      <c r="R465">
        <v>6</v>
      </c>
      <c r="S465">
        <v>5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40</v>
      </c>
    </row>
    <row r="466" spans="1:28" hidden="1" x14ac:dyDescent="0.3">
      <c r="A466">
        <v>3690</v>
      </c>
      <c r="B466">
        <v>1986</v>
      </c>
      <c r="C466" t="s">
        <v>41</v>
      </c>
      <c r="D466" t="s">
        <v>33</v>
      </c>
      <c r="E466">
        <v>80141</v>
      </c>
      <c r="F466">
        <v>0</v>
      </c>
      <c r="G466">
        <v>0</v>
      </c>
      <c r="H466" s="1">
        <v>41285</v>
      </c>
      <c r="I466">
        <v>20</v>
      </c>
      <c r="J466">
        <v>1184</v>
      </c>
      <c r="K466">
        <v>102</v>
      </c>
      <c r="L466">
        <v>673</v>
      </c>
      <c r="M466">
        <v>52</v>
      </c>
      <c r="N466">
        <v>40</v>
      </c>
      <c r="O466">
        <v>40</v>
      </c>
      <c r="P466">
        <v>1</v>
      </c>
      <c r="Q466">
        <v>7</v>
      </c>
      <c r="R466">
        <v>4</v>
      </c>
      <c r="S466">
        <v>10</v>
      </c>
      <c r="T466">
        <v>6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>
        <v>0</v>
      </c>
      <c r="AB466" t="s">
        <v>30</v>
      </c>
    </row>
    <row r="467" spans="1:28" hidden="1" x14ac:dyDescent="0.3">
      <c r="A467">
        <v>9260</v>
      </c>
      <c r="B467">
        <v>1945</v>
      </c>
      <c r="C467" t="s">
        <v>37</v>
      </c>
      <c r="D467" t="s">
        <v>33</v>
      </c>
      <c r="E467">
        <v>70356</v>
      </c>
      <c r="F467">
        <v>0</v>
      </c>
      <c r="G467">
        <v>0</v>
      </c>
      <c r="H467" s="1">
        <v>41218</v>
      </c>
      <c r="I467">
        <v>20</v>
      </c>
      <c r="J467">
        <v>1349</v>
      </c>
      <c r="K467">
        <v>16</v>
      </c>
      <c r="L467">
        <v>249</v>
      </c>
      <c r="M467">
        <v>43</v>
      </c>
      <c r="N467">
        <v>16</v>
      </c>
      <c r="O467">
        <v>33</v>
      </c>
      <c r="P467">
        <v>2</v>
      </c>
      <c r="Q467">
        <v>10</v>
      </c>
      <c r="R467">
        <v>6</v>
      </c>
      <c r="S467">
        <v>9</v>
      </c>
      <c r="T467">
        <v>6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t="s">
        <v>32</v>
      </c>
    </row>
    <row r="468" spans="1:28" hidden="1" x14ac:dyDescent="0.3">
      <c r="A468">
        <v>4939</v>
      </c>
      <c r="B468">
        <v>1946</v>
      </c>
      <c r="C468" t="s">
        <v>28</v>
      </c>
      <c r="D468" t="s">
        <v>35</v>
      </c>
      <c r="E468">
        <v>37760</v>
      </c>
      <c r="F468">
        <v>0</v>
      </c>
      <c r="G468">
        <v>0</v>
      </c>
      <c r="H468" s="1">
        <v>41152</v>
      </c>
      <c r="I468">
        <v>20</v>
      </c>
      <c r="J468">
        <v>84</v>
      </c>
      <c r="K468">
        <v>5</v>
      </c>
      <c r="L468">
        <v>38</v>
      </c>
      <c r="M468">
        <v>150</v>
      </c>
      <c r="N468">
        <v>12</v>
      </c>
      <c r="O468">
        <v>28</v>
      </c>
      <c r="P468">
        <v>2</v>
      </c>
      <c r="Q468">
        <v>4</v>
      </c>
      <c r="R468">
        <v>1</v>
      </c>
      <c r="S468">
        <v>6</v>
      </c>
      <c r="T468">
        <v>7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34</v>
      </c>
    </row>
    <row r="469" spans="1:28" hidden="1" x14ac:dyDescent="0.3">
      <c r="A469">
        <v>8652</v>
      </c>
      <c r="B469">
        <v>1946</v>
      </c>
      <c r="C469" t="s">
        <v>28</v>
      </c>
      <c r="D469" t="s">
        <v>35</v>
      </c>
      <c r="E469">
        <v>37760</v>
      </c>
      <c r="F469">
        <v>0</v>
      </c>
      <c r="G469">
        <v>0</v>
      </c>
      <c r="H469" s="1">
        <v>41152</v>
      </c>
      <c r="I469">
        <v>20</v>
      </c>
      <c r="J469">
        <v>84</v>
      </c>
      <c r="K469">
        <v>5</v>
      </c>
      <c r="L469">
        <v>38</v>
      </c>
      <c r="M469">
        <v>150</v>
      </c>
      <c r="N469">
        <v>12</v>
      </c>
      <c r="O469">
        <v>28</v>
      </c>
      <c r="P469">
        <v>2</v>
      </c>
      <c r="Q469">
        <v>4</v>
      </c>
      <c r="R469">
        <v>1</v>
      </c>
      <c r="S469">
        <v>6</v>
      </c>
      <c r="T469">
        <v>7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43</v>
      </c>
    </row>
    <row r="470" spans="1:28" hidden="1" x14ac:dyDescent="0.3">
      <c r="A470">
        <v>4702</v>
      </c>
      <c r="B470">
        <v>1964</v>
      </c>
      <c r="C470" t="s">
        <v>28</v>
      </c>
      <c r="D470" t="s">
        <v>31</v>
      </c>
      <c r="E470">
        <v>61839</v>
      </c>
      <c r="F470">
        <v>0</v>
      </c>
      <c r="G470">
        <v>0</v>
      </c>
      <c r="H470" s="1">
        <v>41133</v>
      </c>
      <c r="I470">
        <v>20</v>
      </c>
      <c r="J470">
        <v>1000</v>
      </c>
      <c r="K470">
        <v>155</v>
      </c>
      <c r="L470">
        <v>379</v>
      </c>
      <c r="M470">
        <v>224</v>
      </c>
      <c r="N470">
        <v>17</v>
      </c>
      <c r="O470">
        <v>120</v>
      </c>
      <c r="P470">
        <v>1</v>
      </c>
      <c r="Q470">
        <v>4</v>
      </c>
      <c r="R470">
        <v>8</v>
      </c>
      <c r="S470">
        <v>4</v>
      </c>
      <c r="T470">
        <v>8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t="s">
        <v>30</v>
      </c>
    </row>
    <row r="471" spans="1:28" hidden="1" x14ac:dyDescent="0.3">
      <c r="A471">
        <v>5313</v>
      </c>
      <c r="B471">
        <v>1971</v>
      </c>
      <c r="C471" t="s">
        <v>41</v>
      </c>
      <c r="D471" t="s">
        <v>33</v>
      </c>
      <c r="E471">
        <v>38196</v>
      </c>
      <c r="F471">
        <v>1</v>
      </c>
      <c r="G471">
        <v>1</v>
      </c>
      <c r="H471" s="1">
        <v>41747</v>
      </c>
      <c r="I471">
        <v>20</v>
      </c>
      <c r="J471">
        <v>30</v>
      </c>
      <c r="K471">
        <v>0</v>
      </c>
      <c r="L471">
        <v>11</v>
      </c>
      <c r="M471">
        <v>0</v>
      </c>
      <c r="N471">
        <v>0</v>
      </c>
      <c r="O471">
        <v>3</v>
      </c>
      <c r="P471">
        <v>3</v>
      </c>
      <c r="Q471">
        <v>2</v>
      </c>
      <c r="R471">
        <v>0</v>
      </c>
      <c r="S471">
        <v>4</v>
      </c>
      <c r="T471">
        <v>5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30</v>
      </c>
    </row>
    <row r="472" spans="1:28" hidden="1" x14ac:dyDescent="0.3">
      <c r="A472">
        <v>7196</v>
      </c>
      <c r="B472">
        <v>1950</v>
      </c>
      <c r="C472" t="s">
        <v>37</v>
      </c>
      <c r="D472" t="s">
        <v>33</v>
      </c>
      <c r="E472">
        <v>41145</v>
      </c>
      <c r="F472">
        <v>1</v>
      </c>
      <c r="G472">
        <v>1</v>
      </c>
      <c r="H472" s="1">
        <v>41678</v>
      </c>
      <c r="I472">
        <v>20</v>
      </c>
      <c r="J472">
        <v>9</v>
      </c>
      <c r="K472">
        <v>0</v>
      </c>
      <c r="L472">
        <v>3</v>
      </c>
      <c r="M472">
        <v>0</v>
      </c>
      <c r="N472">
        <v>0</v>
      </c>
      <c r="O472">
        <v>1</v>
      </c>
      <c r="P472">
        <v>1</v>
      </c>
      <c r="Q472">
        <v>0</v>
      </c>
      <c r="R472">
        <v>0</v>
      </c>
      <c r="S472">
        <v>3</v>
      </c>
      <c r="T472">
        <v>3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t="s">
        <v>32</v>
      </c>
    </row>
    <row r="473" spans="1:28" hidden="1" x14ac:dyDescent="0.3">
      <c r="A473">
        <v>1381</v>
      </c>
      <c r="B473">
        <v>1982</v>
      </c>
      <c r="C473" t="s">
        <v>37</v>
      </c>
      <c r="D473" t="s">
        <v>31</v>
      </c>
      <c r="E473">
        <v>38513</v>
      </c>
      <c r="F473">
        <v>1</v>
      </c>
      <c r="G473">
        <v>0</v>
      </c>
      <c r="H473" s="1">
        <v>41667</v>
      </c>
      <c r="I473">
        <v>20</v>
      </c>
      <c r="J473">
        <v>172</v>
      </c>
      <c r="K473">
        <v>3</v>
      </c>
      <c r="L473">
        <v>115</v>
      </c>
      <c r="M473">
        <v>16</v>
      </c>
      <c r="N473">
        <v>0</v>
      </c>
      <c r="O473">
        <v>18</v>
      </c>
      <c r="P473">
        <v>5</v>
      </c>
      <c r="Q473">
        <v>6</v>
      </c>
      <c r="R473">
        <v>1</v>
      </c>
      <c r="S473">
        <v>5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 t="s">
        <v>30</v>
      </c>
    </row>
    <row r="474" spans="1:28" hidden="1" x14ac:dyDescent="0.3">
      <c r="A474">
        <v>7444</v>
      </c>
      <c r="B474">
        <v>1969</v>
      </c>
      <c r="C474" t="s">
        <v>41</v>
      </c>
      <c r="D474" t="s">
        <v>33</v>
      </c>
      <c r="E474">
        <v>42169</v>
      </c>
      <c r="F474">
        <v>1</v>
      </c>
      <c r="G474">
        <v>1</v>
      </c>
      <c r="H474" s="1">
        <v>41566</v>
      </c>
      <c r="I474">
        <v>20</v>
      </c>
      <c r="J474">
        <v>19</v>
      </c>
      <c r="K474">
        <v>0</v>
      </c>
      <c r="L474">
        <v>9</v>
      </c>
      <c r="M474">
        <v>0</v>
      </c>
      <c r="N474">
        <v>0</v>
      </c>
      <c r="O474">
        <v>2</v>
      </c>
      <c r="P474">
        <v>2</v>
      </c>
      <c r="Q474">
        <v>1</v>
      </c>
      <c r="R474">
        <v>0</v>
      </c>
      <c r="S474">
        <v>3</v>
      </c>
      <c r="T474">
        <v>8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30</v>
      </c>
    </row>
    <row r="475" spans="1:28" hidden="1" x14ac:dyDescent="0.3">
      <c r="A475">
        <v>2874</v>
      </c>
      <c r="B475">
        <v>1988</v>
      </c>
      <c r="C475" t="s">
        <v>38</v>
      </c>
      <c r="D475" t="s">
        <v>29</v>
      </c>
      <c r="E475">
        <v>35388</v>
      </c>
      <c r="F475">
        <v>1</v>
      </c>
      <c r="G475">
        <v>0</v>
      </c>
      <c r="H475" s="1">
        <v>41340</v>
      </c>
      <c r="I475">
        <v>20</v>
      </c>
      <c r="J475">
        <v>6</v>
      </c>
      <c r="K475">
        <v>4</v>
      </c>
      <c r="L475">
        <v>7</v>
      </c>
      <c r="M475">
        <v>4</v>
      </c>
      <c r="N475">
        <v>3</v>
      </c>
      <c r="O475">
        <v>8</v>
      </c>
      <c r="P475">
        <v>1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43</v>
      </c>
    </row>
    <row r="476" spans="1:28" hidden="1" x14ac:dyDescent="0.3">
      <c r="A476">
        <v>5320</v>
      </c>
      <c r="B476">
        <v>1973</v>
      </c>
      <c r="C476" t="s">
        <v>41</v>
      </c>
      <c r="D476" t="s">
        <v>29</v>
      </c>
      <c r="E476">
        <v>44051</v>
      </c>
      <c r="F476">
        <v>1</v>
      </c>
      <c r="G476">
        <v>1</v>
      </c>
      <c r="H476" s="1">
        <v>41303</v>
      </c>
      <c r="I476">
        <v>20</v>
      </c>
      <c r="J476">
        <v>79</v>
      </c>
      <c r="K476">
        <v>7</v>
      </c>
      <c r="L476">
        <v>58</v>
      </c>
      <c r="M476">
        <v>6</v>
      </c>
      <c r="N476">
        <v>3</v>
      </c>
      <c r="O476">
        <v>18</v>
      </c>
      <c r="P476">
        <v>4</v>
      </c>
      <c r="Q476">
        <v>3</v>
      </c>
      <c r="R476">
        <v>1</v>
      </c>
      <c r="S476">
        <v>4</v>
      </c>
      <c r="T476">
        <v>6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 t="s">
        <v>43</v>
      </c>
    </row>
    <row r="477" spans="1:28" hidden="1" x14ac:dyDescent="0.3">
      <c r="A477">
        <v>2408</v>
      </c>
      <c r="B477">
        <v>1976</v>
      </c>
      <c r="C477" t="s">
        <v>28</v>
      </c>
      <c r="D477" t="s">
        <v>33</v>
      </c>
      <c r="E477">
        <v>58597</v>
      </c>
      <c r="F477">
        <v>1</v>
      </c>
      <c r="G477">
        <v>1</v>
      </c>
      <c r="H477" s="1">
        <v>41233</v>
      </c>
      <c r="I477">
        <v>20</v>
      </c>
      <c r="J477">
        <v>490</v>
      </c>
      <c r="K477">
        <v>0</v>
      </c>
      <c r="L477">
        <v>184</v>
      </c>
      <c r="M477">
        <v>10</v>
      </c>
      <c r="N477">
        <v>28</v>
      </c>
      <c r="O477">
        <v>21</v>
      </c>
      <c r="P477">
        <v>12</v>
      </c>
      <c r="Q477">
        <v>7</v>
      </c>
      <c r="R477">
        <v>4</v>
      </c>
      <c r="S477">
        <v>9</v>
      </c>
      <c r="T477">
        <v>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40</v>
      </c>
    </row>
    <row r="478" spans="1:28" hidden="1" x14ac:dyDescent="0.3">
      <c r="A478">
        <v>9648</v>
      </c>
      <c r="B478">
        <v>1967</v>
      </c>
      <c r="C478" t="s">
        <v>28</v>
      </c>
      <c r="D478" t="s">
        <v>31</v>
      </c>
      <c r="E478">
        <v>46904</v>
      </c>
      <c r="F478">
        <v>1</v>
      </c>
      <c r="G478">
        <v>1</v>
      </c>
      <c r="H478" s="1">
        <v>41216</v>
      </c>
      <c r="I478">
        <v>20</v>
      </c>
      <c r="J478">
        <v>153</v>
      </c>
      <c r="K478">
        <v>4</v>
      </c>
      <c r="L478">
        <v>56</v>
      </c>
      <c r="M478">
        <v>0</v>
      </c>
      <c r="N478">
        <v>9</v>
      </c>
      <c r="O478">
        <v>31</v>
      </c>
      <c r="P478">
        <v>4</v>
      </c>
      <c r="Q478">
        <v>5</v>
      </c>
      <c r="R478">
        <v>1</v>
      </c>
      <c r="S478">
        <v>4</v>
      </c>
      <c r="T478">
        <v>8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30</v>
      </c>
    </row>
    <row r="479" spans="1:28" hidden="1" x14ac:dyDescent="0.3">
      <c r="A479">
        <v>10127</v>
      </c>
      <c r="B479">
        <v>1965</v>
      </c>
      <c r="C479" t="s">
        <v>28</v>
      </c>
      <c r="D479" t="s">
        <v>33</v>
      </c>
      <c r="E479">
        <v>58692</v>
      </c>
      <c r="F479">
        <v>0</v>
      </c>
      <c r="G479">
        <v>1</v>
      </c>
      <c r="H479" s="1">
        <v>41735</v>
      </c>
      <c r="I479">
        <v>21</v>
      </c>
      <c r="J479">
        <v>301</v>
      </c>
      <c r="K479">
        <v>11</v>
      </c>
      <c r="L479">
        <v>61</v>
      </c>
      <c r="M479">
        <v>4</v>
      </c>
      <c r="N479">
        <v>7</v>
      </c>
      <c r="O479">
        <v>11</v>
      </c>
      <c r="P479">
        <v>1</v>
      </c>
      <c r="Q479">
        <v>8</v>
      </c>
      <c r="R479">
        <v>2</v>
      </c>
      <c r="S479">
        <v>4</v>
      </c>
      <c r="T479">
        <v>7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32</v>
      </c>
    </row>
    <row r="480" spans="1:28" hidden="1" x14ac:dyDescent="0.3">
      <c r="A480">
        <v>2666</v>
      </c>
      <c r="B480">
        <v>1972</v>
      </c>
      <c r="C480" t="s">
        <v>41</v>
      </c>
      <c r="D480" t="s">
        <v>33</v>
      </c>
      <c r="E480">
        <v>76234</v>
      </c>
      <c r="F480">
        <v>0</v>
      </c>
      <c r="G480">
        <v>1</v>
      </c>
      <c r="H480" s="1">
        <v>41676</v>
      </c>
      <c r="I480">
        <v>21</v>
      </c>
      <c r="J480">
        <v>519</v>
      </c>
      <c r="K480">
        <v>50</v>
      </c>
      <c r="L480">
        <v>167</v>
      </c>
      <c r="M480">
        <v>130</v>
      </c>
      <c r="N480">
        <v>0</v>
      </c>
      <c r="O480">
        <v>41</v>
      </c>
      <c r="P480">
        <v>1</v>
      </c>
      <c r="Q480">
        <v>8</v>
      </c>
      <c r="R480">
        <v>3</v>
      </c>
      <c r="S480">
        <v>11</v>
      </c>
      <c r="T480">
        <v>3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 t="s">
        <v>32</v>
      </c>
    </row>
    <row r="481" spans="1:28" hidden="1" x14ac:dyDescent="0.3">
      <c r="A481">
        <v>10562</v>
      </c>
      <c r="B481">
        <v>1946</v>
      </c>
      <c r="C481" t="s">
        <v>41</v>
      </c>
      <c r="D481" t="s">
        <v>33</v>
      </c>
      <c r="E481">
        <v>66835</v>
      </c>
      <c r="F481">
        <v>0</v>
      </c>
      <c r="G481">
        <v>0</v>
      </c>
      <c r="H481" s="1">
        <v>41545</v>
      </c>
      <c r="I481">
        <v>21</v>
      </c>
      <c r="J481">
        <v>620</v>
      </c>
      <c r="K481">
        <v>26</v>
      </c>
      <c r="L481">
        <v>195</v>
      </c>
      <c r="M481">
        <v>34</v>
      </c>
      <c r="N481">
        <v>17</v>
      </c>
      <c r="O481">
        <v>141</v>
      </c>
      <c r="P481">
        <v>1</v>
      </c>
      <c r="Q481">
        <v>6</v>
      </c>
      <c r="R481">
        <v>4</v>
      </c>
      <c r="S481">
        <v>13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40</v>
      </c>
    </row>
    <row r="482" spans="1:28" hidden="1" x14ac:dyDescent="0.3">
      <c r="A482">
        <v>7881</v>
      </c>
      <c r="B482">
        <v>1946</v>
      </c>
      <c r="C482" t="s">
        <v>41</v>
      </c>
      <c r="D482" t="s">
        <v>33</v>
      </c>
      <c r="E482">
        <v>66835</v>
      </c>
      <c r="F482">
        <v>0</v>
      </c>
      <c r="G482">
        <v>0</v>
      </c>
      <c r="H482" s="1">
        <v>41545</v>
      </c>
      <c r="I482">
        <v>21</v>
      </c>
      <c r="J482">
        <v>620</v>
      </c>
      <c r="K482">
        <v>26</v>
      </c>
      <c r="L482">
        <v>195</v>
      </c>
      <c r="M482">
        <v>34</v>
      </c>
      <c r="N482">
        <v>17</v>
      </c>
      <c r="O482">
        <v>141</v>
      </c>
      <c r="P482">
        <v>1</v>
      </c>
      <c r="Q482">
        <v>6</v>
      </c>
      <c r="R482">
        <v>4</v>
      </c>
      <c r="S482">
        <v>13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30</v>
      </c>
    </row>
    <row r="483" spans="1:28" hidden="1" x14ac:dyDescent="0.3">
      <c r="A483">
        <v>6721</v>
      </c>
      <c r="B483">
        <v>1951</v>
      </c>
      <c r="C483" t="s">
        <v>28</v>
      </c>
      <c r="D483" t="s">
        <v>33</v>
      </c>
      <c r="E483">
        <v>71965</v>
      </c>
      <c r="F483">
        <v>0</v>
      </c>
      <c r="G483">
        <v>1</v>
      </c>
      <c r="H483" s="1">
        <v>41484</v>
      </c>
      <c r="I483">
        <v>21</v>
      </c>
      <c r="J483">
        <v>572</v>
      </c>
      <c r="K483">
        <v>19</v>
      </c>
      <c r="L483">
        <v>286</v>
      </c>
      <c r="M483">
        <v>50</v>
      </c>
      <c r="N483">
        <v>38</v>
      </c>
      <c r="O483">
        <v>248</v>
      </c>
      <c r="P483">
        <v>3</v>
      </c>
      <c r="Q483">
        <v>6</v>
      </c>
      <c r="R483">
        <v>3</v>
      </c>
      <c r="S483">
        <v>5</v>
      </c>
      <c r="T483">
        <v>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32</v>
      </c>
    </row>
    <row r="484" spans="1:28" hidden="1" x14ac:dyDescent="0.3">
      <c r="A484">
        <v>5204</v>
      </c>
      <c r="B484">
        <v>1971</v>
      </c>
      <c r="C484" t="s">
        <v>28</v>
      </c>
      <c r="D484" t="s">
        <v>35</v>
      </c>
      <c r="E484">
        <v>74538</v>
      </c>
      <c r="F484">
        <v>0</v>
      </c>
      <c r="G484">
        <v>0</v>
      </c>
      <c r="H484" s="1">
        <v>41454</v>
      </c>
      <c r="I484">
        <v>21</v>
      </c>
      <c r="J484">
        <v>380</v>
      </c>
      <c r="K484">
        <v>98</v>
      </c>
      <c r="L484">
        <v>733</v>
      </c>
      <c r="M484">
        <v>110</v>
      </c>
      <c r="N484">
        <v>112</v>
      </c>
      <c r="O484">
        <v>28</v>
      </c>
      <c r="P484">
        <v>1</v>
      </c>
      <c r="Q484">
        <v>8</v>
      </c>
      <c r="R484">
        <v>8</v>
      </c>
      <c r="S484">
        <v>5</v>
      </c>
      <c r="T484">
        <v>3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>
        <v>0</v>
      </c>
      <c r="AB484" t="s">
        <v>30</v>
      </c>
    </row>
    <row r="485" spans="1:28" hidden="1" x14ac:dyDescent="0.3">
      <c r="A485">
        <v>5209</v>
      </c>
      <c r="B485">
        <v>1954</v>
      </c>
      <c r="C485" t="s">
        <v>28</v>
      </c>
      <c r="D485" t="s">
        <v>29</v>
      </c>
      <c r="E485">
        <v>50002</v>
      </c>
      <c r="F485">
        <v>0</v>
      </c>
      <c r="G485">
        <v>1</v>
      </c>
      <c r="H485" s="1">
        <v>41442</v>
      </c>
      <c r="I485">
        <v>21</v>
      </c>
      <c r="J485">
        <v>443</v>
      </c>
      <c r="K485">
        <v>5</v>
      </c>
      <c r="L485">
        <v>71</v>
      </c>
      <c r="M485">
        <v>21</v>
      </c>
      <c r="N485">
        <v>16</v>
      </c>
      <c r="O485">
        <v>82</v>
      </c>
      <c r="P485">
        <v>2</v>
      </c>
      <c r="Q485">
        <v>8</v>
      </c>
      <c r="R485">
        <v>2</v>
      </c>
      <c r="S485">
        <v>7</v>
      </c>
      <c r="T485">
        <v>7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43</v>
      </c>
    </row>
    <row r="486" spans="1:28" hidden="1" x14ac:dyDescent="0.3">
      <c r="A486">
        <v>10128</v>
      </c>
      <c r="B486">
        <v>1958</v>
      </c>
      <c r="C486" t="s">
        <v>28</v>
      </c>
      <c r="D486" t="s">
        <v>35</v>
      </c>
      <c r="E486">
        <v>53977</v>
      </c>
      <c r="F486">
        <v>0</v>
      </c>
      <c r="G486">
        <v>1</v>
      </c>
      <c r="H486" s="1">
        <v>41433</v>
      </c>
      <c r="I486">
        <v>21</v>
      </c>
      <c r="J486">
        <v>620</v>
      </c>
      <c r="K486">
        <v>16</v>
      </c>
      <c r="L486">
        <v>165</v>
      </c>
      <c r="M486">
        <v>0</v>
      </c>
      <c r="N486">
        <v>24</v>
      </c>
      <c r="O486">
        <v>82</v>
      </c>
      <c r="P486">
        <v>5</v>
      </c>
      <c r="Q486">
        <v>5</v>
      </c>
      <c r="R486">
        <v>5</v>
      </c>
      <c r="S486">
        <v>12</v>
      </c>
      <c r="T486">
        <v>5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32</v>
      </c>
    </row>
    <row r="487" spans="1:28" hidden="1" x14ac:dyDescent="0.3">
      <c r="A487">
        <v>9284</v>
      </c>
      <c r="B487">
        <v>1958</v>
      </c>
      <c r="C487" t="s">
        <v>28</v>
      </c>
      <c r="D487" t="s">
        <v>35</v>
      </c>
      <c r="E487">
        <v>53977</v>
      </c>
      <c r="F487">
        <v>0</v>
      </c>
      <c r="G487">
        <v>1</v>
      </c>
      <c r="H487" s="1">
        <v>41433</v>
      </c>
      <c r="I487">
        <v>21</v>
      </c>
      <c r="J487">
        <v>620</v>
      </c>
      <c r="K487">
        <v>16</v>
      </c>
      <c r="L487">
        <v>165</v>
      </c>
      <c r="M487">
        <v>0</v>
      </c>
      <c r="N487">
        <v>24</v>
      </c>
      <c r="O487">
        <v>82</v>
      </c>
      <c r="P487">
        <v>5</v>
      </c>
      <c r="Q487">
        <v>5</v>
      </c>
      <c r="R487">
        <v>5</v>
      </c>
      <c r="S487">
        <v>12</v>
      </c>
      <c r="T487">
        <v>5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30</v>
      </c>
    </row>
    <row r="488" spans="1:28" hidden="1" x14ac:dyDescent="0.3">
      <c r="A488">
        <v>8643</v>
      </c>
      <c r="B488">
        <v>1971</v>
      </c>
      <c r="C488" t="s">
        <v>28</v>
      </c>
      <c r="D488" t="s">
        <v>35</v>
      </c>
      <c r="E488">
        <v>69930</v>
      </c>
      <c r="F488">
        <v>0</v>
      </c>
      <c r="G488">
        <v>0</v>
      </c>
      <c r="H488" s="1">
        <v>41420</v>
      </c>
      <c r="I488">
        <v>21</v>
      </c>
      <c r="J488">
        <v>252</v>
      </c>
      <c r="K488">
        <v>98</v>
      </c>
      <c r="L488">
        <v>827</v>
      </c>
      <c r="M488">
        <v>219</v>
      </c>
      <c r="N488">
        <v>70</v>
      </c>
      <c r="O488">
        <v>196</v>
      </c>
      <c r="P488">
        <v>1</v>
      </c>
      <c r="Q488">
        <v>4</v>
      </c>
      <c r="R488">
        <v>5</v>
      </c>
      <c r="S488">
        <v>12</v>
      </c>
      <c r="T488">
        <v>3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40</v>
      </c>
    </row>
    <row r="489" spans="1:28" hidden="1" x14ac:dyDescent="0.3">
      <c r="A489">
        <v>1685</v>
      </c>
      <c r="B489">
        <v>1967</v>
      </c>
      <c r="C489" t="s">
        <v>37</v>
      </c>
      <c r="D489" t="s">
        <v>35</v>
      </c>
      <c r="E489">
        <v>62981</v>
      </c>
      <c r="F489">
        <v>0</v>
      </c>
      <c r="G489">
        <v>0</v>
      </c>
      <c r="H489" s="1">
        <v>41350</v>
      </c>
      <c r="I489">
        <v>21</v>
      </c>
      <c r="J489">
        <v>796</v>
      </c>
      <c r="K489">
        <v>14</v>
      </c>
      <c r="L489">
        <v>590</v>
      </c>
      <c r="M489">
        <v>38</v>
      </c>
      <c r="N489">
        <v>44</v>
      </c>
      <c r="O489">
        <v>0</v>
      </c>
      <c r="P489">
        <v>1</v>
      </c>
      <c r="Q489">
        <v>4</v>
      </c>
      <c r="R489">
        <v>5</v>
      </c>
      <c r="S489">
        <v>13</v>
      </c>
      <c r="T489">
        <v>3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 t="s">
        <v>32</v>
      </c>
    </row>
    <row r="490" spans="1:28" hidden="1" x14ac:dyDescent="0.3">
      <c r="A490">
        <v>6233</v>
      </c>
      <c r="B490">
        <v>1976</v>
      </c>
      <c r="C490" t="s">
        <v>28</v>
      </c>
      <c r="D490" t="s">
        <v>33</v>
      </c>
      <c r="E490">
        <v>65991</v>
      </c>
      <c r="F490">
        <v>0</v>
      </c>
      <c r="G490">
        <v>1</v>
      </c>
      <c r="H490" s="1">
        <v>41159</v>
      </c>
      <c r="I490">
        <v>21</v>
      </c>
      <c r="J490">
        <v>507</v>
      </c>
      <c r="K490">
        <v>19</v>
      </c>
      <c r="L490">
        <v>364</v>
      </c>
      <c r="M490">
        <v>25</v>
      </c>
      <c r="N490">
        <v>47</v>
      </c>
      <c r="O490">
        <v>9</v>
      </c>
      <c r="P490">
        <v>3</v>
      </c>
      <c r="Q490">
        <v>9</v>
      </c>
      <c r="R490">
        <v>5</v>
      </c>
      <c r="S490">
        <v>10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30</v>
      </c>
    </row>
    <row r="491" spans="1:28" hidden="1" x14ac:dyDescent="0.3">
      <c r="A491">
        <v>1501</v>
      </c>
      <c r="B491">
        <v>1982</v>
      </c>
      <c r="C491" t="s">
        <v>37</v>
      </c>
      <c r="D491" t="s">
        <v>33</v>
      </c>
      <c r="E491">
        <v>160803</v>
      </c>
      <c r="F491">
        <v>0</v>
      </c>
      <c r="G491">
        <v>0</v>
      </c>
      <c r="H491" s="1">
        <v>41125</v>
      </c>
      <c r="I491">
        <v>21</v>
      </c>
      <c r="J491">
        <v>55</v>
      </c>
      <c r="K491">
        <v>16</v>
      </c>
      <c r="L491">
        <v>1622</v>
      </c>
      <c r="M491">
        <v>17</v>
      </c>
      <c r="N491">
        <v>3</v>
      </c>
      <c r="O491">
        <v>4</v>
      </c>
      <c r="P491">
        <v>15</v>
      </c>
      <c r="Q491">
        <v>0</v>
      </c>
      <c r="R491">
        <v>28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34</v>
      </c>
    </row>
    <row r="492" spans="1:28" hidden="1" x14ac:dyDescent="0.3">
      <c r="A492">
        <v>2587</v>
      </c>
      <c r="B492">
        <v>1972</v>
      </c>
      <c r="C492" t="s">
        <v>37</v>
      </c>
      <c r="D492" t="s">
        <v>33</v>
      </c>
      <c r="E492">
        <v>29791</v>
      </c>
      <c r="F492">
        <v>1</v>
      </c>
      <c r="G492">
        <v>0</v>
      </c>
      <c r="H492" s="1">
        <v>41774</v>
      </c>
      <c r="I492">
        <v>21</v>
      </c>
      <c r="J492">
        <v>14</v>
      </c>
      <c r="K492">
        <v>0</v>
      </c>
      <c r="L492">
        <v>6</v>
      </c>
      <c r="M492">
        <v>0</v>
      </c>
      <c r="N492">
        <v>0</v>
      </c>
      <c r="O492">
        <v>0</v>
      </c>
      <c r="P492">
        <v>2</v>
      </c>
      <c r="Q492">
        <v>2</v>
      </c>
      <c r="R492">
        <v>0</v>
      </c>
      <c r="S492">
        <v>3</v>
      </c>
      <c r="T492">
        <v>5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36</v>
      </c>
    </row>
    <row r="493" spans="1:28" hidden="1" x14ac:dyDescent="0.3">
      <c r="A493">
        <v>2811</v>
      </c>
      <c r="B493">
        <v>1963</v>
      </c>
      <c r="C493" t="s">
        <v>37</v>
      </c>
      <c r="D493" t="s">
        <v>31</v>
      </c>
      <c r="E493">
        <v>48918</v>
      </c>
      <c r="F493">
        <v>1</v>
      </c>
      <c r="G493">
        <v>1</v>
      </c>
      <c r="H493" s="1">
        <v>41741</v>
      </c>
      <c r="I493">
        <v>21</v>
      </c>
      <c r="J493">
        <v>52</v>
      </c>
      <c r="K493">
        <v>0</v>
      </c>
      <c r="L493">
        <v>9</v>
      </c>
      <c r="M493">
        <v>0</v>
      </c>
      <c r="N493">
        <v>0</v>
      </c>
      <c r="O493">
        <v>1</v>
      </c>
      <c r="P493">
        <v>2</v>
      </c>
      <c r="Q493">
        <v>1</v>
      </c>
      <c r="R493">
        <v>0</v>
      </c>
      <c r="S493">
        <v>4</v>
      </c>
      <c r="T493">
        <v>4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30</v>
      </c>
    </row>
    <row r="494" spans="1:28" hidden="1" x14ac:dyDescent="0.3">
      <c r="A494">
        <v>9150</v>
      </c>
      <c r="B494">
        <v>1963</v>
      </c>
      <c r="C494" t="s">
        <v>37</v>
      </c>
      <c r="D494" t="s">
        <v>31</v>
      </c>
      <c r="E494">
        <v>48918</v>
      </c>
      <c r="F494">
        <v>1</v>
      </c>
      <c r="G494">
        <v>1</v>
      </c>
      <c r="H494" s="1">
        <v>41741</v>
      </c>
      <c r="I494">
        <v>21</v>
      </c>
      <c r="J494">
        <v>52</v>
      </c>
      <c r="K494">
        <v>0</v>
      </c>
      <c r="L494">
        <v>9</v>
      </c>
      <c r="M494">
        <v>0</v>
      </c>
      <c r="N494">
        <v>0</v>
      </c>
      <c r="O494">
        <v>1</v>
      </c>
      <c r="P494">
        <v>2</v>
      </c>
      <c r="Q494">
        <v>1</v>
      </c>
      <c r="R494">
        <v>0</v>
      </c>
      <c r="S494">
        <v>4</v>
      </c>
      <c r="T494">
        <v>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 t="s">
        <v>30</v>
      </c>
    </row>
    <row r="495" spans="1:28" hidden="1" x14ac:dyDescent="0.3">
      <c r="A495">
        <v>5493</v>
      </c>
      <c r="B495">
        <v>1976</v>
      </c>
      <c r="C495" t="s">
        <v>28</v>
      </c>
      <c r="D495" t="s">
        <v>33</v>
      </c>
      <c r="E495">
        <v>39356</v>
      </c>
      <c r="F495">
        <v>1</v>
      </c>
      <c r="G495">
        <v>1</v>
      </c>
      <c r="H495" s="1">
        <v>41717</v>
      </c>
      <c r="I495">
        <v>21</v>
      </c>
      <c r="J495">
        <v>15</v>
      </c>
      <c r="K495">
        <v>0</v>
      </c>
      <c r="L495">
        <v>2</v>
      </c>
      <c r="M495">
        <v>0</v>
      </c>
      <c r="N495">
        <v>0</v>
      </c>
      <c r="O495">
        <v>6</v>
      </c>
      <c r="P495">
        <v>1</v>
      </c>
      <c r="Q495">
        <v>1</v>
      </c>
      <c r="R495">
        <v>0</v>
      </c>
      <c r="S495">
        <v>2</v>
      </c>
      <c r="T495">
        <v>6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 t="s">
        <v>30</v>
      </c>
    </row>
    <row r="496" spans="1:28" hidden="1" x14ac:dyDescent="0.3">
      <c r="A496">
        <v>10099</v>
      </c>
      <c r="B496">
        <v>1984</v>
      </c>
      <c r="C496" t="s">
        <v>28</v>
      </c>
      <c r="D496" t="s">
        <v>33</v>
      </c>
      <c r="E496">
        <v>55434</v>
      </c>
      <c r="F496">
        <v>1</v>
      </c>
      <c r="G496">
        <v>0</v>
      </c>
      <c r="H496" s="1">
        <v>41552</v>
      </c>
      <c r="I496">
        <v>21</v>
      </c>
      <c r="J496">
        <v>238</v>
      </c>
      <c r="K496">
        <v>115</v>
      </c>
      <c r="L496">
        <v>215</v>
      </c>
      <c r="M496">
        <v>169</v>
      </c>
      <c r="N496">
        <v>69</v>
      </c>
      <c r="O496">
        <v>76</v>
      </c>
      <c r="P496">
        <v>3</v>
      </c>
      <c r="Q496">
        <v>5</v>
      </c>
      <c r="R496">
        <v>3</v>
      </c>
      <c r="S496">
        <v>13</v>
      </c>
      <c r="T496">
        <v>4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43</v>
      </c>
    </row>
    <row r="497" spans="1:28" hidden="1" x14ac:dyDescent="0.3">
      <c r="A497">
        <v>2877</v>
      </c>
      <c r="B497">
        <v>1974</v>
      </c>
      <c r="C497" t="s">
        <v>41</v>
      </c>
      <c r="D497" t="s">
        <v>35</v>
      </c>
      <c r="E497">
        <v>46014</v>
      </c>
      <c r="F497">
        <v>1</v>
      </c>
      <c r="G497">
        <v>1</v>
      </c>
      <c r="H497" s="1">
        <v>41295</v>
      </c>
      <c r="I497">
        <v>21</v>
      </c>
      <c r="J497">
        <v>410</v>
      </c>
      <c r="K497">
        <v>0</v>
      </c>
      <c r="L497">
        <v>59</v>
      </c>
      <c r="M497">
        <v>19</v>
      </c>
      <c r="N497">
        <v>9</v>
      </c>
      <c r="O497">
        <v>44</v>
      </c>
      <c r="P497">
        <v>10</v>
      </c>
      <c r="Q497">
        <v>7</v>
      </c>
      <c r="R497">
        <v>1</v>
      </c>
      <c r="S497">
        <v>8</v>
      </c>
      <c r="T497">
        <v>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43</v>
      </c>
    </row>
    <row r="498" spans="1:28" hidden="1" x14ac:dyDescent="0.3">
      <c r="A498">
        <v>8369</v>
      </c>
      <c r="B498">
        <v>1987</v>
      </c>
      <c r="C498" t="s">
        <v>28</v>
      </c>
      <c r="D498" t="s">
        <v>35</v>
      </c>
      <c r="E498">
        <v>18227</v>
      </c>
      <c r="F498">
        <v>1</v>
      </c>
      <c r="G498">
        <v>0</v>
      </c>
      <c r="H498" s="1">
        <v>41221</v>
      </c>
      <c r="I498">
        <v>21</v>
      </c>
      <c r="J498">
        <v>1</v>
      </c>
      <c r="K498">
        <v>2</v>
      </c>
      <c r="L498">
        <v>7</v>
      </c>
      <c r="M498">
        <v>4</v>
      </c>
      <c r="N498">
        <v>3</v>
      </c>
      <c r="O498">
        <v>11</v>
      </c>
      <c r="P498">
        <v>1</v>
      </c>
      <c r="Q498">
        <v>0</v>
      </c>
      <c r="R498">
        <v>1</v>
      </c>
      <c r="S498">
        <v>2</v>
      </c>
      <c r="T498">
        <v>8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t="s">
        <v>30</v>
      </c>
    </row>
    <row r="499" spans="1:28" hidden="1" x14ac:dyDescent="0.3">
      <c r="A499">
        <v>195</v>
      </c>
      <c r="B499">
        <v>1972</v>
      </c>
      <c r="C499" t="s">
        <v>28</v>
      </c>
      <c r="D499" t="s">
        <v>31</v>
      </c>
      <c r="E499">
        <v>38808</v>
      </c>
      <c r="F499">
        <v>1</v>
      </c>
      <c r="G499">
        <v>0</v>
      </c>
      <c r="H499" s="1">
        <v>41147</v>
      </c>
      <c r="I499">
        <v>21</v>
      </c>
      <c r="J499">
        <v>125</v>
      </c>
      <c r="K499">
        <v>17</v>
      </c>
      <c r="L499">
        <v>52</v>
      </c>
      <c r="M499">
        <v>3</v>
      </c>
      <c r="N499">
        <v>19</v>
      </c>
      <c r="O499">
        <v>30</v>
      </c>
      <c r="P499">
        <v>4</v>
      </c>
      <c r="Q499">
        <v>5</v>
      </c>
      <c r="R499">
        <v>1</v>
      </c>
      <c r="S499">
        <v>4</v>
      </c>
      <c r="T499">
        <v>8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1</v>
      </c>
      <c r="AA499">
        <v>0</v>
      </c>
      <c r="AB499" t="s">
        <v>30</v>
      </c>
    </row>
    <row r="500" spans="1:28" hidden="1" x14ac:dyDescent="0.3">
      <c r="A500">
        <v>10766</v>
      </c>
      <c r="B500">
        <v>1964</v>
      </c>
      <c r="C500" t="s">
        <v>37</v>
      </c>
      <c r="D500" t="s">
        <v>33</v>
      </c>
      <c r="E500">
        <v>65526</v>
      </c>
      <c r="F500">
        <v>0</v>
      </c>
      <c r="G500">
        <v>1</v>
      </c>
      <c r="H500" s="1">
        <v>41740</v>
      </c>
      <c r="I500">
        <v>22</v>
      </c>
      <c r="J500">
        <v>397</v>
      </c>
      <c r="K500">
        <v>19</v>
      </c>
      <c r="L500">
        <v>69</v>
      </c>
      <c r="M500">
        <v>12</v>
      </c>
      <c r="N500">
        <v>0</v>
      </c>
      <c r="O500">
        <v>9</v>
      </c>
      <c r="P500">
        <v>1</v>
      </c>
      <c r="Q500">
        <v>4</v>
      </c>
      <c r="R500">
        <v>4</v>
      </c>
      <c r="S500">
        <v>8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30</v>
      </c>
    </row>
    <row r="501" spans="1:28" hidden="1" x14ac:dyDescent="0.3">
      <c r="A501">
        <v>9971</v>
      </c>
      <c r="B501">
        <v>1964</v>
      </c>
      <c r="C501" t="s">
        <v>37</v>
      </c>
      <c r="D501" t="s">
        <v>33</v>
      </c>
      <c r="E501">
        <v>65526</v>
      </c>
      <c r="F501">
        <v>0</v>
      </c>
      <c r="G501">
        <v>1</v>
      </c>
      <c r="H501" s="1">
        <v>41740</v>
      </c>
      <c r="I501">
        <v>22</v>
      </c>
      <c r="J501">
        <v>397</v>
      </c>
      <c r="K501">
        <v>19</v>
      </c>
      <c r="L501">
        <v>69</v>
      </c>
      <c r="M501">
        <v>12</v>
      </c>
      <c r="N501">
        <v>0</v>
      </c>
      <c r="O501">
        <v>9</v>
      </c>
      <c r="P501">
        <v>1</v>
      </c>
      <c r="Q501">
        <v>4</v>
      </c>
      <c r="R501">
        <v>4</v>
      </c>
      <c r="S501">
        <v>8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t="s">
        <v>43</v>
      </c>
    </row>
    <row r="502" spans="1:28" hidden="1" x14ac:dyDescent="0.3">
      <c r="A502">
        <v>1740</v>
      </c>
      <c r="B502">
        <v>1944</v>
      </c>
      <c r="C502" t="s">
        <v>28</v>
      </c>
      <c r="D502" t="s">
        <v>33</v>
      </c>
      <c r="E502">
        <v>55956</v>
      </c>
      <c r="F502">
        <v>0</v>
      </c>
      <c r="G502">
        <v>0</v>
      </c>
      <c r="H502" s="1">
        <v>41736</v>
      </c>
      <c r="I502">
        <v>22</v>
      </c>
      <c r="J502">
        <v>760</v>
      </c>
      <c r="K502">
        <v>38</v>
      </c>
      <c r="L502">
        <v>104</v>
      </c>
      <c r="M502">
        <v>50</v>
      </c>
      <c r="N502">
        <v>9</v>
      </c>
      <c r="O502">
        <v>38</v>
      </c>
      <c r="P502">
        <v>2</v>
      </c>
      <c r="Q502">
        <v>7</v>
      </c>
      <c r="R502">
        <v>3</v>
      </c>
      <c r="S502">
        <v>4</v>
      </c>
      <c r="T502">
        <v>4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 t="s">
        <v>30</v>
      </c>
    </row>
    <row r="503" spans="1:28" hidden="1" x14ac:dyDescent="0.3">
      <c r="A503">
        <v>8737</v>
      </c>
      <c r="B503">
        <v>1978</v>
      </c>
      <c r="C503" t="s">
        <v>28</v>
      </c>
      <c r="D503" t="s">
        <v>29</v>
      </c>
      <c r="E503">
        <v>55563</v>
      </c>
      <c r="F503">
        <v>0</v>
      </c>
      <c r="G503">
        <v>1</v>
      </c>
      <c r="H503" s="1">
        <v>41734</v>
      </c>
      <c r="I503">
        <v>22</v>
      </c>
      <c r="J503">
        <v>29</v>
      </c>
      <c r="K503">
        <v>1</v>
      </c>
      <c r="L503">
        <v>9</v>
      </c>
      <c r="M503">
        <v>2</v>
      </c>
      <c r="N503">
        <v>0</v>
      </c>
      <c r="O503">
        <v>2</v>
      </c>
      <c r="P503">
        <v>1</v>
      </c>
      <c r="Q503">
        <v>2</v>
      </c>
      <c r="R503">
        <v>0</v>
      </c>
      <c r="S503">
        <v>3</v>
      </c>
      <c r="T503">
        <v>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30</v>
      </c>
    </row>
    <row r="504" spans="1:28" hidden="1" x14ac:dyDescent="0.3">
      <c r="A504">
        <v>8773</v>
      </c>
      <c r="B504">
        <v>1971</v>
      </c>
      <c r="C504" t="s">
        <v>41</v>
      </c>
      <c r="D504" t="s">
        <v>35</v>
      </c>
      <c r="E504">
        <v>57420</v>
      </c>
      <c r="F504">
        <v>0</v>
      </c>
      <c r="G504">
        <v>1</v>
      </c>
      <c r="H504" s="1">
        <v>41450</v>
      </c>
      <c r="I504">
        <v>22</v>
      </c>
      <c r="J504">
        <v>280</v>
      </c>
      <c r="K504">
        <v>0</v>
      </c>
      <c r="L504">
        <v>18</v>
      </c>
      <c r="M504">
        <v>0</v>
      </c>
      <c r="N504">
        <v>0</v>
      </c>
      <c r="O504">
        <v>24</v>
      </c>
      <c r="P504">
        <v>3</v>
      </c>
      <c r="Q504">
        <v>5</v>
      </c>
      <c r="R504">
        <v>1</v>
      </c>
      <c r="S504">
        <v>6</v>
      </c>
      <c r="T504">
        <v>7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 t="s">
        <v>34</v>
      </c>
    </row>
    <row r="505" spans="1:28" hidden="1" x14ac:dyDescent="0.3">
      <c r="A505">
        <v>4088</v>
      </c>
      <c r="B505">
        <v>1962</v>
      </c>
      <c r="C505" t="s">
        <v>37</v>
      </c>
      <c r="D505" t="s">
        <v>35</v>
      </c>
      <c r="E505">
        <v>31497</v>
      </c>
      <c r="F505">
        <v>0</v>
      </c>
      <c r="G505">
        <v>1</v>
      </c>
      <c r="H505" s="1">
        <v>41249</v>
      </c>
      <c r="I505">
        <v>22</v>
      </c>
      <c r="J505">
        <v>108</v>
      </c>
      <c r="K505">
        <v>1</v>
      </c>
      <c r="L505">
        <v>28</v>
      </c>
      <c r="M505">
        <v>13</v>
      </c>
      <c r="N505">
        <v>1</v>
      </c>
      <c r="O505">
        <v>4</v>
      </c>
      <c r="P505">
        <v>2</v>
      </c>
      <c r="Q505">
        <v>3</v>
      </c>
      <c r="R505">
        <v>1</v>
      </c>
      <c r="S505">
        <v>4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30</v>
      </c>
    </row>
    <row r="506" spans="1:28" hidden="1" x14ac:dyDescent="0.3">
      <c r="A506">
        <v>4971</v>
      </c>
      <c r="B506">
        <v>1962</v>
      </c>
      <c r="C506" t="s">
        <v>37</v>
      </c>
      <c r="D506" t="s">
        <v>35</v>
      </c>
      <c r="E506">
        <v>31497</v>
      </c>
      <c r="F506">
        <v>0</v>
      </c>
      <c r="G506">
        <v>1</v>
      </c>
      <c r="H506" s="1">
        <v>41249</v>
      </c>
      <c r="I506">
        <v>22</v>
      </c>
      <c r="J506">
        <v>108</v>
      </c>
      <c r="K506">
        <v>1</v>
      </c>
      <c r="L506">
        <v>28</v>
      </c>
      <c r="M506">
        <v>13</v>
      </c>
      <c r="N506">
        <v>1</v>
      </c>
      <c r="O506">
        <v>4</v>
      </c>
      <c r="P506">
        <v>2</v>
      </c>
      <c r="Q506">
        <v>3</v>
      </c>
      <c r="R506">
        <v>1</v>
      </c>
      <c r="S506">
        <v>4</v>
      </c>
      <c r="T506">
        <v>8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43</v>
      </c>
    </row>
    <row r="507" spans="1:28" hidden="1" x14ac:dyDescent="0.3">
      <c r="A507">
        <v>10846</v>
      </c>
      <c r="B507">
        <v>1978</v>
      </c>
      <c r="C507" t="s">
        <v>41</v>
      </c>
      <c r="D507" t="s">
        <v>33</v>
      </c>
      <c r="E507">
        <v>43783</v>
      </c>
      <c r="F507">
        <v>1</v>
      </c>
      <c r="G507">
        <v>0</v>
      </c>
      <c r="H507" s="1">
        <v>41788</v>
      </c>
      <c r="I507">
        <v>22</v>
      </c>
      <c r="J507">
        <v>327</v>
      </c>
      <c r="K507">
        <v>9</v>
      </c>
      <c r="L507">
        <v>125</v>
      </c>
      <c r="M507">
        <v>25</v>
      </c>
      <c r="N507">
        <v>4</v>
      </c>
      <c r="O507">
        <v>139</v>
      </c>
      <c r="P507">
        <v>6</v>
      </c>
      <c r="Q507">
        <v>7</v>
      </c>
      <c r="R507">
        <v>1</v>
      </c>
      <c r="S507">
        <v>8</v>
      </c>
      <c r="T507">
        <v>7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 t="s">
        <v>32</v>
      </c>
    </row>
    <row r="508" spans="1:28" hidden="1" x14ac:dyDescent="0.3">
      <c r="A508">
        <v>8341</v>
      </c>
      <c r="B508">
        <v>1969</v>
      </c>
      <c r="C508" t="s">
        <v>37</v>
      </c>
      <c r="D508" t="s">
        <v>33</v>
      </c>
      <c r="E508">
        <v>30396</v>
      </c>
      <c r="F508">
        <v>1</v>
      </c>
      <c r="G508">
        <v>0</v>
      </c>
      <c r="H508" s="1">
        <v>41759</v>
      </c>
      <c r="I508">
        <v>22</v>
      </c>
      <c r="J508">
        <v>15</v>
      </c>
      <c r="K508">
        <v>0</v>
      </c>
      <c r="L508">
        <v>6</v>
      </c>
      <c r="M508">
        <v>0</v>
      </c>
      <c r="N508">
        <v>1</v>
      </c>
      <c r="O508">
        <v>12</v>
      </c>
      <c r="P508">
        <v>2</v>
      </c>
      <c r="Q508">
        <v>1</v>
      </c>
      <c r="R508">
        <v>1</v>
      </c>
      <c r="S508">
        <v>2</v>
      </c>
      <c r="T508">
        <v>7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1</v>
      </c>
      <c r="AA508">
        <v>0</v>
      </c>
      <c r="AB508" t="s">
        <v>30</v>
      </c>
    </row>
    <row r="509" spans="1:28" hidden="1" x14ac:dyDescent="0.3">
      <c r="A509">
        <v>6466</v>
      </c>
      <c r="B509">
        <v>1965</v>
      </c>
      <c r="C509" t="s">
        <v>37</v>
      </c>
      <c r="D509" t="s">
        <v>33</v>
      </c>
      <c r="E509">
        <v>57236</v>
      </c>
      <c r="F509">
        <v>1</v>
      </c>
      <c r="G509">
        <v>1</v>
      </c>
      <c r="H509" s="1">
        <v>41710</v>
      </c>
      <c r="I509">
        <v>22</v>
      </c>
      <c r="J509">
        <v>105</v>
      </c>
      <c r="K509">
        <v>0</v>
      </c>
      <c r="L509">
        <v>9</v>
      </c>
      <c r="M509">
        <v>2</v>
      </c>
      <c r="N509">
        <v>1</v>
      </c>
      <c r="O509">
        <v>4</v>
      </c>
      <c r="P509">
        <v>3</v>
      </c>
      <c r="Q509">
        <v>2</v>
      </c>
      <c r="R509">
        <v>1</v>
      </c>
      <c r="S509">
        <v>4</v>
      </c>
      <c r="T509">
        <v>3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30</v>
      </c>
    </row>
    <row r="510" spans="1:28" hidden="1" x14ac:dyDescent="0.3">
      <c r="A510">
        <v>10430</v>
      </c>
      <c r="B510">
        <v>1973</v>
      </c>
      <c r="C510" t="s">
        <v>28</v>
      </c>
      <c r="D510" t="s">
        <v>29</v>
      </c>
      <c r="E510">
        <v>89694</v>
      </c>
      <c r="F510">
        <v>1</v>
      </c>
      <c r="G510">
        <v>1</v>
      </c>
      <c r="H510" s="1">
        <v>41556</v>
      </c>
      <c r="I510">
        <v>22</v>
      </c>
      <c r="J510">
        <v>1126</v>
      </c>
      <c r="K510">
        <v>28</v>
      </c>
      <c r="L510">
        <v>211</v>
      </c>
      <c r="M510">
        <v>37</v>
      </c>
      <c r="N510">
        <v>28</v>
      </c>
      <c r="O510">
        <v>42</v>
      </c>
      <c r="P510">
        <v>3</v>
      </c>
      <c r="Q510">
        <v>4</v>
      </c>
      <c r="R510">
        <v>3</v>
      </c>
      <c r="S510">
        <v>4</v>
      </c>
      <c r="T510">
        <v>5</v>
      </c>
      <c r="U510">
        <v>1</v>
      </c>
      <c r="V510">
        <v>0</v>
      </c>
      <c r="W510">
        <v>0</v>
      </c>
      <c r="X510">
        <v>1</v>
      </c>
      <c r="Y510">
        <v>1</v>
      </c>
      <c r="Z510">
        <v>0</v>
      </c>
      <c r="AA510">
        <v>0</v>
      </c>
      <c r="AB510" t="s">
        <v>36</v>
      </c>
    </row>
    <row r="511" spans="1:28" hidden="1" x14ac:dyDescent="0.3">
      <c r="A511">
        <v>2371</v>
      </c>
      <c r="B511">
        <v>1972</v>
      </c>
      <c r="C511" t="s">
        <v>28</v>
      </c>
      <c r="D511" t="s">
        <v>33</v>
      </c>
      <c r="E511">
        <v>33622</v>
      </c>
      <c r="F511">
        <v>1</v>
      </c>
      <c r="G511">
        <v>1</v>
      </c>
      <c r="H511" s="1">
        <v>41377</v>
      </c>
      <c r="I511">
        <v>22</v>
      </c>
      <c r="J511">
        <v>39</v>
      </c>
      <c r="K511">
        <v>1</v>
      </c>
      <c r="L511">
        <v>22</v>
      </c>
      <c r="M511">
        <v>3</v>
      </c>
      <c r="N511">
        <v>4</v>
      </c>
      <c r="O511">
        <v>12</v>
      </c>
      <c r="P511">
        <v>3</v>
      </c>
      <c r="Q511">
        <v>2</v>
      </c>
      <c r="R511">
        <v>0</v>
      </c>
      <c r="S511">
        <v>4</v>
      </c>
      <c r="T511">
        <v>7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39</v>
      </c>
    </row>
    <row r="512" spans="1:28" hidden="1" x14ac:dyDescent="0.3">
      <c r="A512">
        <v>7786</v>
      </c>
      <c r="B512">
        <v>1986</v>
      </c>
      <c r="C512" t="s">
        <v>37</v>
      </c>
      <c r="D512" t="s">
        <v>31</v>
      </c>
      <c r="E512">
        <v>29999</v>
      </c>
      <c r="F512">
        <v>1</v>
      </c>
      <c r="G512">
        <v>0</v>
      </c>
      <c r="H512" s="1">
        <v>41318</v>
      </c>
      <c r="I512">
        <v>22</v>
      </c>
      <c r="J512">
        <v>68</v>
      </c>
      <c r="K512">
        <v>7</v>
      </c>
      <c r="L512">
        <v>59</v>
      </c>
      <c r="M512">
        <v>10</v>
      </c>
      <c r="N512">
        <v>5</v>
      </c>
      <c r="O512">
        <v>11</v>
      </c>
      <c r="P512">
        <v>4</v>
      </c>
      <c r="Q512">
        <v>3</v>
      </c>
      <c r="R512">
        <v>1</v>
      </c>
      <c r="S512">
        <v>4</v>
      </c>
      <c r="T512">
        <v>8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30</v>
      </c>
    </row>
    <row r="513" spans="1:28" hidden="1" x14ac:dyDescent="0.3">
      <c r="A513">
        <v>6892</v>
      </c>
      <c r="B513">
        <v>1968</v>
      </c>
      <c r="C513" t="s">
        <v>28</v>
      </c>
      <c r="D513" t="s">
        <v>29</v>
      </c>
      <c r="E513">
        <v>61671</v>
      </c>
      <c r="F513">
        <v>0</v>
      </c>
      <c r="G513">
        <v>1</v>
      </c>
      <c r="H513" s="1">
        <v>41793</v>
      </c>
      <c r="I513">
        <v>23</v>
      </c>
      <c r="J513">
        <v>641</v>
      </c>
      <c r="K513">
        <v>7</v>
      </c>
      <c r="L513">
        <v>56</v>
      </c>
      <c r="M513">
        <v>0</v>
      </c>
      <c r="N513">
        <v>0</v>
      </c>
      <c r="O513">
        <v>28</v>
      </c>
      <c r="P513">
        <v>8</v>
      </c>
      <c r="Q513">
        <v>10</v>
      </c>
      <c r="R513">
        <v>4</v>
      </c>
      <c r="S513">
        <v>6</v>
      </c>
      <c r="T513">
        <v>8</v>
      </c>
      <c r="U513">
        <v>1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0</v>
      </c>
      <c r="AB513" t="s">
        <v>30</v>
      </c>
    </row>
    <row r="514" spans="1:28" hidden="1" x14ac:dyDescent="0.3">
      <c r="A514">
        <v>11004</v>
      </c>
      <c r="B514">
        <v>1893</v>
      </c>
      <c r="C514" t="s">
        <v>38</v>
      </c>
      <c r="D514" t="s">
        <v>31</v>
      </c>
      <c r="E514">
        <v>60182</v>
      </c>
      <c r="F514">
        <v>0</v>
      </c>
      <c r="G514">
        <v>1</v>
      </c>
      <c r="H514" s="1">
        <v>41776</v>
      </c>
      <c r="I514">
        <v>23</v>
      </c>
      <c r="J514">
        <v>8</v>
      </c>
      <c r="K514">
        <v>0</v>
      </c>
      <c r="L514">
        <v>5</v>
      </c>
      <c r="M514">
        <v>7</v>
      </c>
      <c r="N514">
        <v>0</v>
      </c>
      <c r="O514">
        <v>2</v>
      </c>
      <c r="P514">
        <v>1</v>
      </c>
      <c r="Q514">
        <v>1</v>
      </c>
      <c r="R514">
        <v>0</v>
      </c>
      <c r="S514">
        <v>2</v>
      </c>
      <c r="T514">
        <v>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43</v>
      </c>
    </row>
    <row r="515" spans="1:28" hidden="1" x14ac:dyDescent="0.3">
      <c r="A515">
        <v>9485</v>
      </c>
      <c r="B515">
        <v>1986</v>
      </c>
      <c r="C515" t="s">
        <v>37</v>
      </c>
      <c r="D515" t="s">
        <v>33</v>
      </c>
      <c r="E515">
        <v>45921</v>
      </c>
      <c r="F515">
        <v>0</v>
      </c>
      <c r="G515">
        <v>0</v>
      </c>
      <c r="H515" s="1">
        <v>41708</v>
      </c>
      <c r="I515">
        <v>23</v>
      </c>
      <c r="J515">
        <v>102</v>
      </c>
      <c r="K515">
        <v>9</v>
      </c>
      <c r="L515">
        <v>49</v>
      </c>
      <c r="M515">
        <v>24</v>
      </c>
      <c r="N515">
        <v>3</v>
      </c>
      <c r="O515">
        <v>12</v>
      </c>
      <c r="P515">
        <v>1</v>
      </c>
      <c r="Q515">
        <v>2</v>
      </c>
      <c r="R515">
        <v>1</v>
      </c>
      <c r="S515">
        <v>6</v>
      </c>
      <c r="T515">
        <v>4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43</v>
      </c>
    </row>
    <row r="516" spans="1:28" hidden="1" x14ac:dyDescent="0.3">
      <c r="A516">
        <v>4248</v>
      </c>
      <c r="B516">
        <v>1960</v>
      </c>
      <c r="C516" t="s">
        <v>41</v>
      </c>
      <c r="D516" t="s">
        <v>31</v>
      </c>
      <c r="E516">
        <v>98777</v>
      </c>
      <c r="F516">
        <v>0</v>
      </c>
      <c r="G516">
        <v>0</v>
      </c>
      <c r="H516" s="1">
        <v>41687</v>
      </c>
      <c r="I516">
        <v>23</v>
      </c>
      <c r="J516">
        <v>1000</v>
      </c>
      <c r="K516">
        <v>19</v>
      </c>
      <c r="L516">
        <v>711</v>
      </c>
      <c r="M516">
        <v>125</v>
      </c>
      <c r="N516">
        <v>115</v>
      </c>
      <c r="O516">
        <v>38</v>
      </c>
      <c r="P516">
        <v>0</v>
      </c>
      <c r="Q516">
        <v>4</v>
      </c>
      <c r="R516">
        <v>6</v>
      </c>
      <c r="S516">
        <v>9</v>
      </c>
      <c r="T516">
        <v>1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 t="s">
        <v>30</v>
      </c>
    </row>
    <row r="517" spans="1:28" hidden="1" x14ac:dyDescent="0.3">
      <c r="A517">
        <v>7451</v>
      </c>
      <c r="B517">
        <v>1960</v>
      </c>
      <c r="C517" t="s">
        <v>41</v>
      </c>
      <c r="D517" t="s">
        <v>31</v>
      </c>
      <c r="E517">
        <v>98777</v>
      </c>
      <c r="F517">
        <v>0</v>
      </c>
      <c r="G517">
        <v>0</v>
      </c>
      <c r="H517" s="1">
        <v>41687</v>
      </c>
      <c r="I517">
        <v>23</v>
      </c>
      <c r="J517">
        <v>1000</v>
      </c>
      <c r="K517">
        <v>19</v>
      </c>
      <c r="L517">
        <v>711</v>
      </c>
      <c r="M517">
        <v>125</v>
      </c>
      <c r="N517">
        <v>115</v>
      </c>
      <c r="O517">
        <v>38</v>
      </c>
      <c r="P517">
        <v>0</v>
      </c>
      <c r="Q517">
        <v>4</v>
      </c>
      <c r="R517">
        <v>6</v>
      </c>
      <c r="S517">
        <v>9</v>
      </c>
      <c r="T517">
        <v>1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 t="s">
        <v>30</v>
      </c>
    </row>
    <row r="518" spans="1:28" hidden="1" x14ac:dyDescent="0.3">
      <c r="A518">
        <v>7861</v>
      </c>
      <c r="B518">
        <v>1952</v>
      </c>
      <c r="C518" t="s">
        <v>41</v>
      </c>
      <c r="D518" t="s">
        <v>33</v>
      </c>
      <c r="E518">
        <v>77027</v>
      </c>
      <c r="F518">
        <v>0</v>
      </c>
      <c r="G518">
        <v>1</v>
      </c>
      <c r="H518" s="1">
        <v>41675</v>
      </c>
      <c r="I518">
        <v>23</v>
      </c>
      <c r="J518">
        <v>820</v>
      </c>
      <c r="K518">
        <v>57</v>
      </c>
      <c r="L518">
        <v>242</v>
      </c>
      <c r="M518">
        <v>45</v>
      </c>
      <c r="N518">
        <v>0</v>
      </c>
      <c r="O518">
        <v>11</v>
      </c>
      <c r="P518">
        <v>2</v>
      </c>
      <c r="Q518">
        <v>8</v>
      </c>
      <c r="R518">
        <v>3</v>
      </c>
      <c r="S518">
        <v>6</v>
      </c>
      <c r="T518">
        <v>4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30</v>
      </c>
    </row>
    <row r="519" spans="1:28" hidden="1" x14ac:dyDescent="0.3">
      <c r="A519">
        <v>5232</v>
      </c>
      <c r="B519">
        <v>1965</v>
      </c>
      <c r="C519" t="s">
        <v>28</v>
      </c>
      <c r="D519" t="s">
        <v>33</v>
      </c>
      <c r="E519">
        <v>69139</v>
      </c>
      <c r="F519">
        <v>0</v>
      </c>
      <c r="G519">
        <v>1</v>
      </c>
      <c r="H519" s="1">
        <v>41666</v>
      </c>
      <c r="I519">
        <v>23</v>
      </c>
      <c r="J519">
        <v>86</v>
      </c>
      <c r="K519">
        <v>12</v>
      </c>
      <c r="L519">
        <v>75</v>
      </c>
      <c r="M519">
        <v>33</v>
      </c>
      <c r="N519">
        <v>15</v>
      </c>
      <c r="O519">
        <v>6</v>
      </c>
      <c r="P519">
        <v>1</v>
      </c>
      <c r="Q519">
        <v>4</v>
      </c>
      <c r="R519">
        <v>1</v>
      </c>
      <c r="S519">
        <v>5</v>
      </c>
      <c r="T519">
        <v>4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30</v>
      </c>
    </row>
    <row r="520" spans="1:28" hidden="1" x14ac:dyDescent="0.3">
      <c r="A520">
        <v>3011</v>
      </c>
      <c r="B520">
        <v>1965</v>
      </c>
      <c r="C520" t="s">
        <v>28</v>
      </c>
      <c r="D520" t="s">
        <v>33</v>
      </c>
      <c r="E520">
        <v>69139</v>
      </c>
      <c r="F520">
        <v>0</v>
      </c>
      <c r="G520">
        <v>1</v>
      </c>
      <c r="H520" s="1">
        <v>41666</v>
      </c>
      <c r="I520">
        <v>23</v>
      </c>
      <c r="J520">
        <v>86</v>
      </c>
      <c r="K520">
        <v>12</v>
      </c>
      <c r="L520">
        <v>75</v>
      </c>
      <c r="M520">
        <v>33</v>
      </c>
      <c r="N520">
        <v>15</v>
      </c>
      <c r="O520">
        <v>6</v>
      </c>
      <c r="P520">
        <v>1</v>
      </c>
      <c r="Q520">
        <v>4</v>
      </c>
      <c r="R520">
        <v>1</v>
      </c>
      <c r="S520">
        <v>5</v>
      </c>
      <c r="T520">
        <v>4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43</v>
      </c>
    </row>
    <row r="521" spans="1:28" hidden="1" x14ac:dyDescent="0.3">
      <c r="A521">
        <v>5758</v>
      </c>
      <c r="B521">
        <v>1982</v>
      </c>
      <c r="C521" t="s">
        <v>28</v>
      </c>
      <c r="D521" t="s">
        <v>33</v>
      </c>
      <c r="E521">
        <v>65169</v>
      </c>
      <c r="F521">
        <v>0</v>
      </c>
      <c r="G521">
        <v>0</v>
      </c>
      <c r="H521" s="1">
        <v>41653</v>
      </c>
      <c r="I521">
        <v>23</v>
      </c>
      <c r="J521">
        <v>1074</v>
      </c>
      <c r="K521">
        <v>0</v>
      </c>
      <c r="L521">
        <v>69</v>
      </c>
      <c r="M521">
        <v>0</v>
      </c>
      <c r="N521">
        <v>0</v>
      </c>
      <c r="O521">
        <v>46</v>
      </c>
      <c r="P521">
        <v>1</v>
      </c>
      <c r="Q521">
        <v>10</v>
      </c>
      <c r="R521">
        <v>4</v>
      </c>
      <c r="S521">
        <v>13</v>
      </c>
      <c r="T521">
        <v>6</v>
      </c>
      <c r="U521">
        <v>1</v>
      </c>
      <c r="V521">
        <v>1</v>
      </c>
      <c r="W521">
        <v>1</v>
      </c>
      <c r="X521">
        <v>0</v>
      </c>
      <c r="Y521">
        <v>1</v>
      </c>
      <c r="Z521">
        <v>1</v>
      </c>
      <c r="AA521">
        <v>0</v>
      </c>
      <c r="AB521" t="s">
        <v>30</v>
      </c>
    </row>
    <row r="522" spans="1:28" hidden="1" x14ac:dyDescent="0.3">
      <c r="A522">
        <v>2173</v>
      </c>
      <c r="B522">
        <v>1952</v>
      </c>
      <c r="C522" t="s">
        <v>28</v>
      </c>
      <c r="D522" t="s">
        <v>42</v>
      </c>
      <c r="E522">
        <v>40049</v>
      </c>
      <c r="F522">
        <v>0</v>
      </c>
      <c r="G522">
        <v>1</v>
      </c>
      <c r="H522" s="1">
        <v>41563</v>
      </c>
      <c r="I522">
        <v>23</v>
      </c>
      <c r="J522">
        <v>13</v>
      </c>
      <c r="K522">
        <v>6</v>
      </c>
      <c r="L522">
        <v>7</v>
      </c>
      <c r="M522">
        <v>0</v>
      </c>
      <c r="N522">
        <v>3</v>
      </c>
      <c r="O522">
        <v>3</v>
      </c>
      <c r="P522">
        <v>1</v>
      </c>
      <c r="Q522">
        <v>1</v>
      </c>
      <c r="R522">
        <v>0</v>
      </c>
      <c r="S522">
        <v>3</v>
      </c>
      <c r="T522">
        <v>6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30</v>
      </c>
    </row>
    <row r="523" spans="1:28" hidden="1" x14ac:dyDescent="0.3">
      <c r="A523">
        <v>10711</v>
      </c>
      <c r="B523">
        <v>1945</v>
      </c>
      <c r="C523" t="s">
        <v>28</v>
      </c>
      <c r="D523" t="s">
        <v>33</v>
      </c>
      <c r="E523">
        <v>69755</v>
      </c>
      <c r="F523">
        <v>0</v>
      </c>
      <c r="G523">
        <v>0</v>
      </c>
      <c r="H523" s="1">
        <v>41549</v>
      </c>
      <c r="I523">
        <v>23</v>
      </c>
      <c r="J523">
        <v>217</v>
      </c>
      <c r="K523">
        <v>77</v>
      </c>
      <c r="L523">
        <v>373</v>
      </c>
      <c r="M523">
        <v>111</v>
      </c>
      <c r="N523">
        <v>23</v>
      </c>
      <c r="O523">
        <v>93</v>
      </c>
      <c r="P523">
        <v>1</v>
      </c>
      <c r="Q523">
        <v>3</v>
      </c>
      <c r="R523">
        <v>6</v>
      </c>
      <c r="S523">
        <v>12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43</v>
      </c>
    </row>
    <row r="524" spans="1:28" x14ac:dyDescent="0.3">
      <c r="A524">
        <v>8268</v>
      </c>
      <c r="B524">
        <v>1961</v>
      </c>
      <c r="C524" t="s">
        <v>37</v>
      </c>
      <c r="D524" t="s">
        <v>33</v>
      </c>
      <c r="F524">
        <v>0</v>
      </c>
      <c r="G524">
        <v>1</v>
      </c>
      <c r="H524" s="1">
        <v>41466</v>
      </c>
      <c r="I524">
        <v>23</v>
      </c>
      <c r="J524">
        <v>352</v>
      </c>
      <c r="K524">
        <v>0</v>
      </c>
      <c r="L524">
        <v>27</v>
      </c>
      <c r="M524">
        <v>10</v>
      </c>
      <c r="N524">
        <v>0</v>
      </c>
      <c r="O524">
        <v>15</v>
      </c>
      <c r="P524">
        <v>3</v>
      </c>
      <c r="Q524">
        <v>6</v>
      </c>
      <c r="R524">
        <v>1</v>
      </c>
      <c r="S524">
        <v>7</v>
      </c>
      <c r="T524">
        <v>6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t="s">
        <v>32</v>
      </c>
    </row>
    <row r="525" spans="1:28" hidden="1" x14ac:dyDescent="0.3">
      <c r="A525">
        <v>2782</v>
      </c>
      <c r="B525">
        <v>1961</v>
      </c>
      <c r="C525" t="s">
        <v>37</v>
      </c>
      <c r="D525" t="s">
        <v>33</v>
      </c>
      <c r="E525">
        <v>54456</v>
      </c>
      <c r="F525">
        <v>0</v>
      </c>
      <c r="G525">
        <v>1</v>
      </c>
      <c r="H525" s="1">
        <v>41466</v>
      </c>
      <c r="I525">
        <v>23</v>
      </c>
      <c r="J525">
        <v>352</v>
      </c>
      <c r="K525">
        <v>0</v>
      </c>
      <c r="L525">
        <v>27</v>
      </c>
      <c r="M525">
        <v>10</v>
      </c>
      <c r="N525">
        <v>0</v>
      </c>
      <c r="O525">
        <v>15</v>
      </c>
      <c r="P525">
        <v>3</v>
      </c>
      <c r="Q525">
        <v>6</v>
      </c>
      <c r="R525">
        <v>1</v>
      </c>
      <c r="S525">
        <v>7</v>
      </c>
      <c r="T525">
        <v>6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30</v>
      </c>
    </row>
    <row r="526" spans="1:28" hidden="1" x14ac:dyDescent="0.3">
      <c r="A526">
        <v>5872</v>
      </c>
      <c r="B526">
        <v>1951</v>
      </c>
      <c r="C526" t="s">
        <v>28</v>
      </c>
      <c r="D526" t="s">
        <v>31</v>
      </c>
      <c r="E526">
        <v>60689</v>
      </c>
      <c r="F526">
        <v>0</v>
      </c>
      <c r="G526">
        <v>1</v>
      </c>
      <c r="H526" s="1">
        <v>41426</v>
      </c>
      <c r="I526">
        <v>23</v>
      </c>
      <c r="J526">
        <v>240</v>
      </c>
      <c r="K526">
        <v>90</v>
      </c>
      <c r="L526">
        <v>216</v>
      </c>
      <c r="M526">
        <v>63</v>
      </c>
      <c r="N526">
        <v>6</v>
      </c>
      <c r="O526">
        <v>24</v>
      </c>
      <c r="P526">
        <v>4</v>
      </c>
      <c r="Q526">
        <v>4</v>
      </c>
      <c r="R526">
        <v>4</v>
      </c>
      <c r="S526">
        <v>10</v>
      </c>
      <c r="T526">
        <v>3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34</v>
      </c>
    </row>
    <row r="527" spans="1:28" hidden="1" x14ac:dyDescent="0.3">
      <c r="A527">
        <v>1726</v>
      </c>
      <c r="B527">
        <v>1970</v>
      </c>
      <c r="C527" t="s">
        <v>28</v>
      </c>
      <c r="D527" t="s">
        <v>31</v>
      </c>
      <c r="E527">
        <v>22585</v>
      </c>
      <c r="F527">
        <v>0</v>
      </c>
      <c r="G527">
        <v>0</v>
      </c>
      <c r="H527" s="1">
        <v>41351</v>
      </c>
      <c r="I527">
        <v>23</v>
      </c>
      <c r="J527">
        <v>3</v>
      </c>
      <c r="K527">
        <v>9</v>
      </c>
      <c r="L527">
        <v>15</v>
      </c>
      <c r="M527">
        <v>13</v>
      </c>
      <c r="N527">
        <v>2</v>
      </c>
      <c r="O527">
        <v>39</v>
      </c>
      <c r="P527">
        <v>1</v>
      </c>
      <c r="Q527">
        <v>1</v>
      </c>
      <c r="R527">
        <v>1</v>
      </c>
      <c r="S527">
        <v>2</v>
      </c>
      <c r="T527">
        <v>9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1</v>
      </c>
      <c r="AA527">
        <v>0</v>
      </c>
      <c r="AB527" t="s">
        <v>30</v>
      </c>
    </row>
    <row r="528" spans="1:28" hidden="1" x14ac:dyDescent="0.3">
      <c r="A528">
        <v>1802</v>
      </c>
      <c r="B528">
        <v>1971</v>
      </c>
      <c r="C528" t="s">
        <v>28</v>
      </c>
      <c r="D528" t="s">
        <v>33</v>
      </c>
      <c r="E528">
        <v>64795</v>
      </c>
      <c r="F528">
        <v>0</v>
      </c>
      <c r="G528">
        <v>1</v>
      </c>
      <c r="H528" s="1">
        <v>41291</v>
      </c>
      <c r="I528">
        <v>23</v>
      </c>
      <c r="J528">
        <v>412</v>
      </c>
      <c r="K528">
        <v>5</v>
      </c>
      <c r="L528">
        <v>119</v>
      </c>
      <c r="M528">
        <v>38</v>
      </c>
      <c r="N528">
        <v>29</v>
      </c>
      <c r="O528">
        <v>77</v>
      </c>
      <c r="P528">
        <v>3</v>
      </c>
      <c r="Q528">
        <v>3</v>
      </c>
      <c r="R528">
        <v>3</v>
      </c>
      <c r="S528">
        <v>12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30</v>
      </c>
    </row>
    <row r="529" spans="1:28" hidden="1" x14ac:dyDescent="0.3">
      <c r="A529">
        <v>1162</v>
      </c>
      <c r="B529">
        <v>1987</v>
      </c>
      <c r="C529" t="s">
        <v>37</v>
      </c>
      <c r="D529" t="s">
        <v>31</v>
      </c>
      <c r="E529">
        <v>42000</v>
      </c>
      <c r="F529">
        <v>0</v>
      </c>
      <c r="G529">
        <v>0</v>
      </c>
      <c r="H529" s="1">
        <v>41284</v>
      </c>
      <c r="I529">
        <v>23</v>
      </c>
      <c r="J529">
        <v>124</v>
      </c>
      <c r="K529">
        <v>83</v>
      </c>
      <c r="L529">
        <v>267</v>
      </c>
      <c r="M529">
        <v>85</v>
      </c>
      <c r="N529">
        <v>59</v>
      </c>
      <c r="O529">
        <v>35</v>
      </c>
      <c r="P529">
        <v>2</v>
      </c>
      <c r="Q529">
        <v>5</v>
      </c>
      <c r="R529">
        <v>2</v>
      </c>
      <c r="S529">
        <v>11</v>
      </c>
      <c r="T529">
        <v>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 t="s">
        <v>30</v>
      </c>
    </row>
    <row r="530" spans="1:28" hidden="1" x14ac:dyDescent="0.3">
      <c r="A530">
        <v>10643</v>
      </c>
      <c r="B530">
        <v>1987</v>
      </c>
      <c r="C530" t="s">
        <v>37</v>
      </c>
      <c r="D530" t="s">
        <v>31</v>
      </c>
      <c r="E530">
        <v>42000</v>
      </c>
      <c r="F530">
        <v>0</v>
      </c>
      <c r="G530">
        <v>0</v>
      </c>
      <c r="H530" s="1">
        <v>41284</v>
      </c>
      <c r="I530">
        <v>23</v>
      </c>
      <c r="J530">
        <v>124</v>
      </c>
      <c r="K530">
        <v>83</v>
      </c>
      <c r="L530">
        <v>267</v>
      </c>
      <c r="M530">
        <v>85</v>
      </c>
      <c r="N530">
        <v>59</v>
      </c>
      <c r="O530">
        <v>35</v>
      </c>
      <c r="P530">
        <v>2</v>
      </c>
      <c r="Q530">
        <v>5</v>
      </c>
      <c r="R530">
        <v>2</v>
      </c>
      <c r="S530">
        <v>11</v>
      </c>
      <c r="T530">
        <v>5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 t="s">
        <v>36</v>
      </c>
    </row>
    <row r="531" spans="1:28" hidden="1" x14ac:dyDescent="0.3">
      <c r="A531">
        <v>11112</v>
      </c>
      <c r="B531">
        <v>1966</v>
      </c>
      <c r="C531" t="s">
        <v>28</v>
      </c>
      <c r="D531" t="s">
        <v>35</v>
      </c>
      <c r="E531">
        <v>70713</v>
      </c>
      <c r="F531">
        <v>0</v>
      </c>
      <c r="G531">
        <v>1</v>
      </c>
      <c r="H531" s="1">
        <v>41246</v>
      </c>
      <c r="I531">
        <v>23</v>
      </c>
      <c r="J531">
        <v>736</v>
      </c>
      <c r="K531">
        <v>114</v>
      </c>
      <c r="L531">
        <v>279</v>
      </c>
      <c r="M531">
        <v>82</v>
      </c>
      <c r="N531">
        <v>76</v>
      </c>
      <c r="O531">
        <v>190</v>
      </c>
      <c r="P531">
        <v>6</v>
      </c>
      <c r="Q531">
        <v>5</v>
      </c>
      <c r="R531">
        <v>6</v>
      </c>
      <c r="S531">
        <v>8</v>
      </c>
      <c r="T531">
        <v>3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30</v>
      </c>
    </row>
    <row r="532" spans="1:28" hidden="1" x14ac:dyDescent="0.3">
      <c r="A532">
        <v>2114</v>
      </c>
      <c r="B532">
        <v>1946</v>
      </c>
      <c r="C532" t="s">
        <v>37</v>
      </c>
      <c r="D532" t="s">
        <v>31</v>
      </c>
      <c r="E532">
        <v>82800</v>
      </c>
      <c r="F532">
        <v>0</v>
      </c>
      <c r="G532">
        <v>0</v>
      </c>
      <c r="H532" s="1">
        <v>41237</v>
      </c>
      <c r="I532">
        <v>23</v>
      </c>
      <c r="J532">
        <v>1006</v>
      </c>
      <c r="K532">
        <v>22</v>
      </c>
      <c r="L532">
        <v>115</v>
      </c>
      <c r="M532">
        <v>59</v>
      </c>
      <c r="N532">
        <v>68</v>
      </c>
      <c r="O532">
        <v>45</v>
      </c>
      <c r="P532">
        <v>1</v>
      </c>
      <c r="Q532">
        <v>7</v>
      </c>
      <c r="R532">
        <v>6</v>
      </c>
      <c r="S532">
        <v>12</v>
      </c>
      <c r="T532">
        <v>3</v>
      </c>
      <c r="U532">
        <v>1</v>
      </c>
      <c r="V532">
        <v>0</v>
      </c>
      <c r="W532">
        <v>0</v>
      </c>
      <c r="X532">
        <v>0</v>
      </c>
      <c r="Y532">
        <v>1</v>
      </c>
      <c r="Z532">
        <v>1</v>
      </c>
      <c r="AA532">
        <v>0</v>
      </c>
      <c r="AB532" t="s">
        <v>34</v>
      </c>
    </row>
    <row r="533" spans="1:28" hidden="1" x14ac:dyDescent="0.3">
      <c r="A533">
        <v>4261</v>
      </c>
      <c r="B533">
        <v>1946</v>
      </c>
      <c r="C533" t="s">
        <v>37</v>
      </c>
      <c r="D533" t="s">
        <v>31</v>
      </c>
      <c r="E533">
        <v>82800</v>
      </c>
      <c r="F533">
        <v>0</v>
      </c>
      <c r="G533">
        <v>0</v>
      </c>
      <c r="H533" s="1">
        <v>41237</v>
      </c>
      <c r="I533">
        <v>23</v>
      </c>
      <c r="J533">
        <v>1006</v>
      </c>
      <c r="K533">
        <v>22</v>
      </c>
      <c r="L533">
        <v>115</v>
      </c>
      <c r="M533">
        <v>59</v>
      </c>
      <c r="N533">
        <v>68</v>
      </c>
      <c r="O533">
        <v>45</v>
      </c>
      <c r="P533">
        <v>1</v>
      </c>
      <c r="Q533">
        <v>7</v>
      </c>
      <c r="R533">
        <v>6</v>
      </c>
      <c r="S533">
        <v>12</v>
      </c>
      <c r="T533">
        <v>3</v>
      </c>
      <c r="U533">
        <v>1</v>
      </c>
      <c r="V533">
        <v>0</v>
      </c>
      <c r="W533">
        <v>0</v>
      </c>
      <c r="X533">
        <v>0</v>
      </c>
      <c r="Y533">
        <v>1</v>
      </c>
      <c r="Z533">
        <v>1</v>
      </c>
      <c r="AA533">
        <v>0</v>
      </c>
      <c r="AB533" t="s">
        <v>43</v>
      </c>
    </row>
    <row r="534" spans="1:28" hidden="1" x14ac:dyDescent="0.3">
      <c r="A534">
        <v>2457</v>
      </c>
      <c r="B534">
        <v>1975</v>
      </c>
      <c r="C534" t="s">
        <v>44</v>
      </c>
      <c r="D534" t="s">
        <v>33</v>
      </c>
      <c r="E534">
        <v>30801</v>
      </c>
      <c r="F534">
        <v>0</v>
      </c>
      <c r="G534">
        <v>1</v>
      </c>
      <c r="H534" s="1">
        <v>41208</v>
      </c>
      <c r="I534">
        <v>23</v>
      </c>
      <c r="J534">
        <v>8</v>
      </c>
      <c r="K534">
        <v>4</v>
      </c>
      <c r="L534">
        <v>5</v>
      </c>
      <c r="M534">
        <v>15</v>
      </c>
      <c r="N534">
        <v>2</v>
      </c>
      <c r="O534">
        <v>11</v>
      </c>
      <c r="P534">
        <v>2</v>
      </c>
      <c r="Q534">
        <v>1</v>
      </c>
      <c r="R534">
        <v>0</v>
      </c>
      <c r="S534">
        <v>3</v>
      </c>
      <c r="T534">
        <v>7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30</v>
      </c>
    </row>
    <row r="535" spans="1:28" hidden="1" x14ac:dyDescent="0.3">
      <c r="A535">
        <v>10560</v>
      </c>
      <c r="B535">
        <v>1980</v>
      </c>
      <c r="C535" t="s">
        <v>37</v>
      </c>
      <c r="D535" t="s">
        <v>31</v>
      </c>
      <c r="E535">
        <v>36802</v>
      </c>
      <c r="F535">
        <v>1</v>
      </c>
      <c r="G535">
        <v>0</v>
      </c>
      <c r="H535" s="1">
        <v>41806</v>
      </c>
      <c r="I535">
        <v>23</v>
      </c>
      <c r="J535">
        <v>16</v>
      </c>
      <c r="K535">
        <v>1</v>
      </c>
      <c r="L535">
        <v>2</v>
      </c>
      <c r="M535">
        <v>0</v>
      </c>
      <c r="N535">
        <v>0</v>
      </c>
      <c r="O535">
        <v>1</v>
      </c>
      <c r="P535">
        <v>1</v>
      </c>
      <c r="Q535">
        <v>1</v>
      </c>
      <c r="R535">
        <v>0</v>
      </c>
      <c r="S535">
        <v>3</v>
      </c>
      <c r="T535">
        <v>5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t="s">
        <v>30</v>
      </c>
    </row>
    <row r="536" spans="1:28" hidden="1" x14ac:dyDescent="0.3">
      <c r="A536">
        <v>1818</v>
      </c>
      <c r="B536">
        <v>1971</v>
      </c>
      <c r="C536" t="s">
        <v>37</v>
      </c>
      <c r="D536" t="s">
        <v>35</v>
      </c>
      <c r="E536">
        <v>29732</v>
      </c>
      <c r="F536">
        <v>1</v>
      </c>
      <c r="G536">
        <v>0</v>
      </c>
      <c r="H536" s="1">
        <v>41723</v>
      </c>
      <c r="I536">
        <v>23</v>
      </c>
      <c r="J536">
        <v>25</v>
      </c>
      <c r="K536">
        <v>0</v>
      </c>
      <c r="L536">
        <v>8</v>
      </c>
      <c r="M536">
        <v>0</v>
      </c>
      <c r="N536">
        <v>1</v>
      </c>
      <c r="O536">
        <v>4</v>
      </c>
      <c r="P536">
        <v>1</v>
      </c>
      <c r="Q536">
        <v>2</v>
      </c>
      <c r="R536">
        <v>0</v>
      </c>
      <c r="S536">
        <v>2</v>
      </c>
      <c r="T536">
        <v>9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32</v>
      </c>
    </row>
    <row r="537" spans="1:28" hidden="1" x14ac:dyDescent="0.3">
      <c r="A537">
        <v>6646</v>
      </c>
      <c r="B537">
        <v>1984</v>
      </c>
      <c r="C537" t="s">
        <v>28</v>
      </c>
      <c r="D537" t="s">
        <v>35</v>
      </c>
      <c r="E537">
        <v>16529</v>
      </c>
      <c r="F537">
        <v>1</v>
      </c>
      <c r="G537">
        <v>0</v>
      </c>
      <c r="H537" s="1">
        <v>41699</v>
      </c>
      <c r="I537">
        <v>23</v>
      </c>
      <c r="J537">
        <v>3</v>
      </c>
      <c r="K537">
        <v>0</v>
      </c>
      <c r="L537">
        <v>5</v>
      </c>
      <c r="M537">
        <v>13</v>
      </c>
      <c r="N537">
        <v>0</v>
      </c>
      <c r="O537">
        <v>1</v>
      </c>
      <c r="P537">
        <v>1</v>
      </c>
      <c r="Q537">
        <v>1</v>
      </c>
      <c r="R537">
        <v>0</v>
      </c>
      <c r="S537">
        <v>3</v>
      </c>
      <c r="T537">
        <v>6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32</v>
      </c>
    </row>
    <row r="538" spans="1:28" hidden="1" x14ac:dyDescent="0.3">
      <c r="A538">
        <v>9432</v>
      </c>
      <c r="B538">
        <v>1977</v>
      </c>
      <c r="C538" t="s">
        <v>28</v>
      </c>
      <c r="D538" t="s">
        <v>35</v>
      </c>
      <c r="E538">
        <v>666666</v>
      </c>
      <c r="F538">
        <v>1</v>
      </c>
      <c r="G538">
        <v>0</v>
      </c>
      <c r="H538" s="1">
        <v>41427</v>
      </c>
      <c r="I538">
        <v>23</v>
      </c>
      <c r="J538">
        <v>9</v>
      </c>
      <c r="K538">
        <v>14</v>
      </c>
      <c r="L538">
        <v>18</v>
      </c>
      <c r="M538">
        <v>8</v>
      </c>
      <c r="N538">
        <v>1</v>
      </c>
      <c r="O538">
        <v>12</v>
      </c>
      <c r="P538">
        <v>4</v>
      </c>
      <c r="Q538">
        <v>3</v>
      </c>
      <c r="R538">
        <v>1</v>
      </c>
      <c r="S538">
        <v>3</v>
      </c>
      <c r="T538">
        <v>6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t="s">
        <v>43</v>
      </c>
    </row>
    <row r="539" spans="1:28" hidden="1" x14ac:dyDescent="0.3">
      <c r="A539">
        <v>11187</v>
      </c>
      <c r="B539">
        <v>1978</v>
      </c>
      <c r="C539" t="s">
        <v>44</v>
      </c>
      <c r="D539" t="s">
        <v>31</v>
      </c>
      <c r="E539">
        <v>26487</v>
      </c>
      <c r="F539">
        <v>1</v>
      </c>
      <c r="G539">
        <v>0</v>
      </c>
      <c r="H539" s="1">
        <v>41414</v>
      </c>
      <c r="I539">
        <v>23</v>
      </c>
      <c r="J539">
        <v>2</v>
      </c>
      <c r="K539">
        <v>8</v>
      </c>
      <c r="L539">
        <v>10</v>
      </c>
      <c r="M539">
        <v>12</v>
      </c>
      <c r="N539">
        <v>14</v>
      </c>
      <c r="O539">
        <v>23</v>
      </c>
      <c r="P539">
        <v>3</v>
      </c>
      <c r="Q539">
        <v>2</v>
      </c>
      <c r="R539">
        <v>1</v>
      </c>
      <c r="S539">
        <v>3</v>
      </c>
      <c r="T539">
        <v>5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32</v>
      </c>
    </row>
    <row r="540" spans="1:28" hidden="1" x14ac:dyDescent="0.3">
      <c r="A540">
        <v>2428</v>
      </c>
      <c r="B540">
        <v>1970</v>
      </c>
      <c r="C540" t="s">
        <v>28</v>
      </c>
      <c r="D540" t="s">
        <v>33</v>
      </c>
      <c r="E540">
        <v>28164</v>
      </c>
      <c r="F540">
        <v>1</v>
      </c>
      <c r="G540">
        <v>0</v>
      </c>
      <c r="H540" s="1">
        <v>41398</v>
      </c>
      <c r="I540">
        <v>23</v>
      </c>
      <c r="J540">
        <v>3</v>
      </c>
      <c r="K540">
        <v>18</v>
      </c>
      <c r="L540">
        <v>26</v>
      </c>
      <c r="M540">
        <v>11</v>
      </c>
      <c r="N540">
        <v>8</v>
      </c>
      <c r="O540">
        <v>12</v>
      </c>
      <c r="P540">
        <v>3</v>
      </c>
      <c r="Q540">
        <v>2</v>
      </c>
      <c r="R540">
        <v>0</v>
      </c>
      <c r="S540">
        <v>4</v>
      </c>
      <c r="T540">
        <v>7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39</v>
      </c>
    </row>
    <row r="541" spans="1:28" hidden="1" x14ac:dyDescent="0.3">
      <c r="A541">
        <v>2495</v>
      </c>
      <c r="B541">
        <v>1974</v>
      </c>
      <c r="C541" t="s">
        <v>41</v>
      </c>
      <c r="D541" t="s">
        <v>33</v>
      </c>
      <c r="E541">
        <v>83891</v>
      </c>
      <c r="F541">
        <v>0</v>
      </c>
      <c r="G541">
        <v>1</v>
      </c>
      <c r="H541" s="1">
        <v>41810</v>
      </c>
      <c r="I541">
        <v>24</v>
      </c>
      <c r="J541">
        <v>217</v>
      </c>
      <c r="K541">
        <v>38</v>
      </c>
      <c r="L541">
        <v>350</v>
      </c>
      <c r="M541">
        <v>111</v>
      </c>
      <c r="N541">
        <v>85</v>
      </c>
      <c r="O541">
        <v>15</v>
      </c>
      <c r="P541">
        <v>1</v>
      </c>
      <c r="Q541">
        <v>4</v>
      </c>
      <c r="R541">
        <v>7</v>
      </c>
      <c r="S541">
        <v>10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30</v>
      </c>
    </row>
    <row r="542" spans="1:28" hidden="1" x14ac:dyDescent="0.3">
      <c r="A542">
        <v>4286</v>
      </c>
      <c r="B542">
        <v>1970</v>
      </c>
      <c r="C542" t="s">
        <v>37</v>
      </c>
      <c r="D542" t="s">
        <v>31</v>
      </c>
      <c r="E542">
        <v>57642</v>
      </c>
      <c r="F542">
        <v>0</v>
      </c>
      <c r="G542">
        <v>1</v>
      </c>
      <c r="H542" s="1">
        <v>41648</v>
      </c>
      <c r="I542">
        <v>24</v>
      </c>
      <c r="J542">
        <v>580</v>
      </c>
      <c r="K542">
        <v>6</v>
      </c>
      <c r="L542">
        <v>58</v>
      </c>
      <c r="M542">
        <v>8</v>
      </c>
      <c r="N542">
        <v>0</v>
      </c>
      <c r="O542">
        <v>27</v>
      </c>
      <c r="P542">
        <v>3</v>
      </c>
      <c r="Q542">
        <v>7</v>
      </c>
      <c r="R542">
        <v>6</v>
      </c>
      <c r="S542">
        <v>6</v>
      </c>
      <c r="T542">
        <v>4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 t="s">
        <v>40</v>
      </c>
    </row>
    <row r="543" spans="1:28" hidden="1" x14ac:dyDescent="0.3">
      <c r="A543">
        <v>1175</v>
      </c>
      <c r="B543">
        <v>1983</v>
      </c>
      <c r="C543" t="s">
        <v>41</v>
      </c>
      <c r="D543" t="s">
        <v>33</v>
      </c>
      <c r="E543">
        <v>36262</v>
      </c>
      <c r="F543">
        <v>0</v>
      </c>
      <c r="G543">
        <v>0</v>
      </c>
      <c r="H543" s="1">
        <v>41537</v>
      </c>
      <c r="I543">
        <v>24</v>
      </c>
      <c r="J543">
        <v>88</v>
      </c>
      <c r="K543">
        <v>39</v>
      </c>
      <c r="L543">
        <v>54</v>
      </c>
      <c r="M543">
        <v>64</v>
      </c>
      <c r="N543">
        <v>28</v>
      </c>
      <c r="O543">
        <v>153</v>
      </c>
      <c r="P543">
        <v>1</v>
      </c>
      <c r="Q543">
        <v>3</v>
      </c>
      <c r="R543">
        <v>5</v>
      </c>
      <c r="S543">
        <v>3</v>
      </c>
      <c r="T543">
        <v>6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1</v>
      </c>
      <c r="AA543">
        <v>0</v>
      </c>
      <c r="AB543" t="s">
        <v>30</v>
      </c>
    </row>
    <row r="544" spans="1:28" hidden="1" x14ac:dyDescent="0.3">
      <c r="A544">
        <v>1377</v>
      </c>
      <c r="B544">
        <v>1954</v>
      </c>
      <c r="C544" t="s">
        <v>41</v>
      </c>
      <c r="D544" t="s">
        <v>42</v>
      </c>
      <c r="E544">
        <v>44551</v>
      </c>
      <c r="F544">
        <v>0</v>
      </c>
      <c r="G544">
        <v>1</v>
      </c>
      <c r="H544" s="1">
        <v>41517</v>
      </c>
      <c r="I544">
        <v>24</v>
      </c>
      <c r="J544">
        <v>182</v>
      </c>
      <c r="K544">
        <v>4</v>
      </c>
      <c r="L544">
        <v>33</v>
      </c>
      <c r="M544">
        <v>0</v>
      </c>
      <c r="N544">
        <v>0</v>
      </c>
      <c r="O544">
        <v>66</v>
      </c>
      <c r="P544">
        <v>2</v>
      </c>
      <c r="Q544">
        <v>4</v>
      </c>
      <c r="R544">
        <v>1</v>
      </c>
      <c r="S544">
        <v>5</v>
      </c>
      <c r="T544">
        <v>7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43</v>
      </c>
    </row>
    <row r="545" spans="1:28" hidden="1" x14ac:dyDescent="0.3">
      <c r="A545">
        <v>4607</v>
      </c>
      <c r="B545">
        <v>1959</v>
      </c>
      <c r="C545" t="s">
        <v>28</v>
      </c>
      <c r="D545" t="s">
        <v>35</v>
      </c>
      <c r="E545">
        <v>71367</v>
      </c>
      <c r="F545">
        <v>0</v>
      </c>
      <c r="G545">
        <v>0</v>
      </c>
      <c r="H545" s="1">
        <v>41509</v>
      </c>
      <c r="I545">
        <v>24</v>
      </c>
      <c r="J545">
        <v>227</v>
      </c>
      <c r="K545">
        <v>23</v>
      </c>
      <c r="L545">
        <v>389</v>
      </c>
      <c r="M545">
        <v>42</v>
      </c>
      <c r="N545">
        <v>21</v>
      </c>
      <c r="O545">
        <v>75</v>
      </c>
      <c r="P545">
        <v>1</v>
      </c>
      <c r="Q545">
        <v>4</v>
      </c>
      <c r="R545">
        <v>5</v>
      </c>
      <c r="S545">
        <v>7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30</v>
      </c>
    </row>
    <row r="546" spans="1:28" hidden="1" x14ac:dyDescent="0.3">
      <c r="A546">
        <v>4944</v>
      </c>
      <c r="B546">
        <v>1959</v>
      </c>
      <c r="C546" t="s">
        <v>28</v>
      </c>
      <c r="D546" t="s">
        <v>35</v>
      </c>
      <c r="E546">
        <v>71367</v>
      </c>
      <c r="F546">
        <v>0</v>
      </c>
      <c r="G546">
        <v>0</v>
      </c>
      <c r="H546" s="1">
        <v>41509</v>
      </c>
      <c r="I546">
        <v>24</v>
      </c>
      <c r="J546">
        <v>227</v>
      </c>
      <c r="K546">
        <v>23</v>
      </c>
      <c r="L546">
        <v>389</v>
      </c>
      <c r="M546">
        <v>42</v>
      </c>
      <c r="N546">
        <v>21</v>
      </c>
      <c r="O546">
        <v>75</v>
      </c>
      <c r="P546">
        <v>1</v>
      </c>
      <c r="Q546">
        <v>4</v>
      </c>
      <c r="R546">
        <v>5</v>
      </c>
      <c r="S546">
        <v>7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30</v>
      </c>
    </row>
    <row r="547" spans="1:28" hidden="1" x14ac:dyDescent="0.3">
      <c r="A547">
        <v>9483</v>
      </c>
      <c r="B547">
        <v>1959</v>
      </c>
      <c r="C547" t="s">
        <v>28</v>
      </c>
      <c r="D547" t="s">
        <v>35</v>
      </c>
      <c r="E547">
        <v>57957</v>
      </c>
      <c r="F547">
        <v>0</v>
      </c>
      <c r="G547">
        <v>1</v>
      </c>
      <c r="H547" s="1">
        <v>41505</v>
      </c>
      <c r="I547">
        <v>24</v>
      </c>
      <c r="J547">
        <v>290</v>
      </c>
      <c r="K547">
        <v>59</v>
      </c>
      <c r="L547">
        <v>177</v>
      </c>
      <c r="M547">
        <v>77</v>
      </c>
      <c r="N547">
        <v>5</v>
      </c>
      <c r="O547">
        <v>29</v>
      </c>
      <c r="P547">
        <v>7</v>
      </c>
      <c r="Q547">
        <v>4</v>
      </c>
      <c r="R547">
        <v>6</v>
      </c>
      <c r="S547">
        <v>8</v>
      </c>
      <c r="T547">
        <v>3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 t="s">
        <v>32</v>
      </c>
    </row>
    <row r="548" spans="1:28" hidden="1" x14ac:dyDescent="0.3">
      <c r="A548">
        <v>1378</v>
      </c>
      <c r="B548">
        <v>1972</v>
      </c>
      <c r="C548" t="s">
        <v>38</v>
      </c>
      <c r="D548" t="s">
        <v>35</v>
      </c>
      <c r="E548">
        <v>50334</v>
      </c>
      <c r="F548">
        <v>0</v>
      </c>
      <c r="G548">
        <v>1</v>
      </c>
      <c r="H548" s="1">
        <v>41479</v>
      </c>
      <c r="I548">
        <v>24</v>
      </c>
      <c r="J548">
        <v>284</v>
      </c>
      <c r="K548">
        <v>16</v>
      </c>
      <c r="L548">
        <v>160</v>
      </c>
      <c r="M548">
        <v>84</v>
      </c>
      <c r="N548">
        <v>16</v>
      </c>
      <c r="O548">
        <v>134</v>
      </c>
      <c r="P548">
        <v>6</v>
      </c>
      <c r="Q548">
        <v>7</v>
      </c>
      <c r="R548">
        <v>4</v>
      </c>
      <c r="S548">
        <v>6</v>
      </c>
      <c r="T548">
        <v>6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43</v>
      </c>
    </row>
    <row r="549" spans="1:28" hidden="1" x14ac:dyDescent="0.3">
      <c r="A549">
        <v>5991</v>
      </c>
      <c r="B549">
        <v>1949</v>
      </c>
      <c r="C549" t="s">
        <v>41</v>
      </c>
      <c r="D549" t="s">
        <v>33</v>
      </c>
      <c r="E549">
        <v>48150</v>
      </c>
      <c r="F549">
        <v>0</v>
      </c>
      <c r="G549">
        <v>1</v>
      </c>
      <c r="H549" s="1">
        <v>41433</v>
      </c>
      <c r="I549">
        <v>24</v>
      </c>
      <c r="J549">
        <v>173</v>
      </c>
      <c r="K549">
        <v>2</v>
      </c>
      <c r="L549">
        <v>39</v>
      </c>
      <c r="M549">
        <v>3</v>
      </c>
      <c r="N549">
        <v>2</v>
      </c>
      <c r="O549">
        <v>47</v>
      </c>
      <c r="P549">
        <v>3</v>
      </c>
      <c r="Q549">
        <v>5</v>
      </c>
      <c r="R549">
        <v>1</v>
      </c>
      <c r="S549">
        <v>4</v>
      </c>
      <c r="T549">
        <v>7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39</v>
      </c>
    </row>
    <row r="550" spans="1:28" hidden="1" x14ac:dyDescent="0.3">
      <c r="A550">
        <v>2807</v>
      </c>
      <c r="B550">
        <v>1969</v>
      </c>
      <c r="C550" t="s">
        <v>28</v>
      </c>
      <c r="D550" t="s">
        <v>33</v>
      </c>
      <c r="E550">
        <v>56796</v>
      </c>
      <c r="F550">
        <v>0</v>
      </c>
      <c r="G550">
        <v>1</v>
      </c>
      <c r="H550" s="1">
        <v>41321</v>
      </c>
      <c r="I550">
        <v>24</v>
      </c>
      <c r="J550">
        <v>656</v>
      </c>
      <c r="K550">
        <v>38</v>
      </c>
      <c r="L550">
        <v>161</v>
      </c>
      <c r="M550">
        <v>62</v>
      </c>
      <c r="N550">
        <v>47</v>
      </c>
      <c r="O550">
        <v>37</v>
      </c>
      <c r="P550">
        <v>3</v>
      </c>
      <c r="Q550">
        <v>8</v>
      </c>
      <c r="R550">
        <v>9</v>
      </c>
      <c r="S550">
        <v>7</v>
      </c>
      <c r="T550">
        <v>7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30</v>
      </c>
    </row>
    <row r="551" spans="1:28" hidden="1" x14ac:dyDescent="0.3">
      <c r="A551">
        <v>1052</v>
      </c>
      <c r="B551">
        <v>1969</v>
      </c>
      <c r="C551" t="s">
        <v>28</v>
      </c>
      <c r="D551" t="s">
        <v>33</v>
      </c>
      <c r="E551">
        <v>56796</v>
      </c>
      <c r="F551">
        <v>0</v>
      </c>
      <c r="G551">
        <v>1</v>
      </c>
      <c r="H551" s="1">
        <v>41321</v>
      </c>
      <c r="I551">
        <v>24</v>
      </c>
      <c r="J551">
        <v>656</v>
      </c>
      <c r="K551">
        <v>38</v>
      </c>
      <c r="L551">
        <v>161</v>
      </c>
      <c r="M551">
        <v>62</v>
      </c>
      <c r="N551">
        <v>47</v>
      </c>
      <c r="O551">
        <v>37</v>
      </c>
      <c r="P551">
        <v>3</v>
      </c>
      <c r="Q551">
        <v>8</v>
      </c>
      <c r="R551">
        <v>9</v>
      </c>
      <c r="S551">
        <v>7</v>
      </c>
      <c r="T551">
        <v>7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36</v>
      </c>
    </row>
    <row r="552" spans="1:28" hidden="1" x14ac:dyDescent="0.3">
      <c r="A552">
        <v>9760</v>
      </c>
      <c r="B552">
        <v>1963</v>
      </c>
      <c r="C552" t="s">
        <v>37</v>
      </c>
      <c r="D552" t="s">
        <v>42</v>
      </c>
      <c r="E552">
        <v>52278</v>
      </c>
      <c r="F552">
        <v>0</v>
      </c>
      <c r="G552">
        <v>1</v>
      </c>
      <c r="H552" s="1">
        <v>41299</v>
      </c>
      <c r="I552">
        <v>24</v>
      </c>
      <c r="J552">
        <v>953</v>
      </c>
      <c r="K552">
        <v>0</v>
      </c>
      <c r="L552">
        <v>71</v>
      </c>
      <c r="M552">
        <v>0</v>
      </c>
      <c r="N552">
        <v>0</v>
      </c>
      <c r="O552">
        <v>174</v>
      </c>
      <c r="P552">
        <v>6</v>
      </c>
      <c r="Q552">
        <v>10</v>
      </c>
      <c r="R552">
        <v>5</v>
      </c>
      <c r="S552">
        <v>10</v>
      </c>
      <c r="T552">
        <v>8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 t="s">
        <v>43</v>
      </c>
    </row>
    <row r="553" spans="1:28" hidden="1" x14ac:dyDescent="0.3">
      <c r="A553">
        <v>7101</v>
      </c>
      <c r="B553">
        <v>1963</v>
      </c>
      <c r="C553" t="s">
        <v>37</v>
      </c>
      <c r="D553" t="s">
        <v>42</v>
      </c>
      <c r="E553">
        <v>52278</v>
      </c>
      <c r="F553">
        <v>0</v>
      </c>
      <c r="G553">
        <v>1</v>
      </c>
      <c r="H553" s="1">
        <v>41299</v>
      </c>
      <c r="I553">
        <v>24</v>
      </c>
      <c r="J553">
        <v>953</v>
      </c>
      <c r="K553">
        <v>0</v>
      </c>
      <c r="L553">
        <v>71</v>
      </c>
      <c r="M553">
        <v>0</v>
      </c>
      <c r="N553">
        <v>0</v>
      </c>
      <c r="O553">
        <v>174</v>
      </c>
      <c r="P553">
        <v>6</v>
      </c>
      <c r="Q553">
        <v>10</v>
      </c>
      <c r="R553">
        <v>5</v>
      </c>
      <c r="S553">
        <v>10</v>
      </c>
      <c r="T553">
        <v>8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30</v>
      </c>
    </row>
    <row r="554" spans="1:28" hidden="1" x14ac:dyDescent="0.3">
      <c r="A554">
        <v>9909</v>
      </c>
      <c r="B554">
        <v>1996</v>
      </c>
      <c r="C554" t="s">
        <v>38</v>
      </c>
      <c r="D554" t="s">
        <v>33</v>
      </c>
      <c r="E554">
        <v>7500</v>
      </c>
      <c r="F554">
        <v>0</v>
      </c>
      <c r="G554">
        <v>0</v>
      </c>
      <c r="H554" s="1">
        <v>41222</v>
      </c>
      <c r="I554">
        <v>24</v>
      </c>
      <c r="J554">
        <v>3</v>
      </c>
      <c r="K554">
        <v>18</v>
      </c>
      <c r="L554">
        <v>14</v>
      </c>
      <c r="M554">
        <v>15</v>
      </c>
      <c r="N554">
        <v>22</v>
      </c>
      <c r="O554">
        <v>50</v>
      </c>
      <c r="P554">
        <v>3</v>
      </c>
      <c r="Q554">
        <v>3</v>
      </c>
      <c r="R554">
        <v>1</v>
      </c>
      <c r="S554">
        <v>3</v>
      </c>
      <c r="T554">
        <v>9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 t="s">
        <v>36</v>
      </c>
    </row>
    <row r="555" spans="1:28" hidden="1" x14ac:dyDescent="0.3">
      <c r="A555">
        <v>6983</v>
      </c>
      <c r="B555">
        <v>1950</v>
      </c>
      <c r="C555" t="s">
        <v>41</v>
      </c>
      <c r="D555" t="s">
        <v>29</v>
      </c>
      <c r="E555">
        <v>38054</v>
      </c>
      <c r="F555">
        <v>1</v>
      </c>
      <c r="G555">
        <v>1</v>
      </c>
      <c r="H555" s="1">
        <v>41760</v>
      </c>
      <c r="I555">
        <v>24</v>
      </c>
      <c r="J555">
        <v>23</v>
      </c>
      <c r="K555">
        <v>2</v>
      </c>
      <c r="L555">
        <v>17</v>
      </c>
      <c r="M555">
        <v>2</v>
      </c>
      <c r="N555">
        <v>1</v>
      </c>
      <c r="O555">
        <v>0</v>
      </c>
      <c r="P555">
        <v>2</v>
      </c>
      <c r="Q555">
        <v>2</v>
      </c>
      <c r="R555">
        <v>0</v>
      </c>
      <c r="S555">
        <v>3</v>
      </c>
      <c r="T555">
        <v>7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40</v>
      </c>
    </row>
    <row r="556" spans="1:28" hidden="1" x14ac:dyDescent="0.3">
      <c r="A556">
        <v>3436</v>
      </c>
      <c r="B556">
        <v>1969</v>
      </c>
      <c r="C556" t="s">
        <v>28</v>
      </c>
      <c r="D556" t="s">
        <v>33</v>
      </c>
      <c r="E556">
        <v>14045</v>
      </c>
      <c r="F556">
        <v>1</v>
      </c>
      <c r="G556">
        <v>0</v>
      </c>
      <c r="H556" s="1">
        <v>41665</v>
      </c>
      <c r="I556">
        <v>24</v>
      </c>
      <c r="J556">
        <v>11</v>
      </c>
      <c r="K556">
        <v>0</v>
      </c>
      <c r="L556">
        <v>5</v>
      </c>
      <c r="M556">
        <v>2</v>
      </c>
      <c r="N556">
        <v>1</v>
      </c>
      <c r="O556">
        <v>1</v>
      </c>
      <c r="P556">
        <v>1</v>
      </c>
      <c r="Q556">
        <v>1</v>
      </c>
      <c r="R556">
        <v>0</v>
      </c>
      <c r="S556">
        <v>3</v>
      </c>
      <c r="T556">
        <v>7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t="s">
        <v>30</v>
      </c>
    </row>
    <row r="557" spans="1:28" hidden="1" x14ac:dyDescent="0.3">
      <c r="A557">
        <v>7505</v>
      </c>
      <c r="B557">
        <v>1957</v>
      </c>
      <c r="C557" t="s">
        <v>37</v>
      </c>
      <c r="D557" t="s">
        <v>33</v>
      </c>
      <c r="E557">
        <v>44155</v>
      </c>
      <c r="F557">
        <v>1</v>
      </c>
      <c r="G557">
        <v>1</v>
      </c>
      <c r="H557" s="1">
        <v>41658</v>
      </c>
      <c r="I557">
        <v>24</v>
      </c>
      <c r="J557">
        <v>22</v>
      </c>
      <c r="K557">
        <v>1</v>
      </c>
      <c r="L557">
        <v>9</v>
      </c>
      <c r="M557">
        <v>0</v>
      </c>
      <c r="N557">
        <v>0</v>
      </c>
      <c r="O557">
        <v>14</v>
      </c>
      <c r="P557">
        <v>1</v>
      </c>
      <c r="Q557">
        <v>1</v>
      </c>
      <c r="R557">
        <v>1</v>
      </c>
      <c r="S557">
        <v>2</v>
      </c>
      <c r="T557">
        <v>4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30</v>
      </c>
    </row>
    <row r="558" spans="1:28" hidden="1" x14ac:dyDescent="0.3">
      <c r="A558">
        <v>7224</v>
      </c>
      <c r="B558">
        <v>1977</v>
      </c>
      <c r="C558" t="s">
        <v>28</v>
      </c>
      <c r="D558" t="s">
        <v>33</v>
      </c>
      <c r="E558">
        <v>31353</v>
      </c>
      <c r="F558">
        <v>1</v>
      </c>
      <c r="G558">
        <v>1</v>
      </c>
      <c r="H558" s="1">
        <v>41637</v>
      </c>
      <c r="I558">
        <v>24</v>
      </c>
      <c r="J558">
        <v>10</v>
      </c>
      <c r="K558">
        <v>0</v>
      </c>
      <c r="L558">
        <v>10</v>
      </c>
      <c r="M558">
        <v>3</v>
      </c>
      <c r="N558">
        <v>1</v>
      </c>
      <c r="O558">
        <v>7</v>
      </c>
      <c r="P558">
        <v>2</v>
      </c>
      <c r="Q558">
        <v>1</v>
      </c>
      <c r="R558">
        <v>1</v>
      </c>
      <c r="S558">
        <v>2</v>
      </c>
      <c r="T558">
        <v>8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40</v>
      </c>
    </row>
    <row r="559" spans="1:28" hidden="1" x14ac:dyDescent="0.3">
      <c r="A559">
        <v>6215</v>
      </c>
      <c r="B559">
        <v>1977</v>
      </c>
      <c r="C559" t="s">
        <v>28</v>
      </c>
      <c r="D559" t="s">
        <v>33</v>
      </c>
      <c r="E559">
        <v>31353</v>
      </c>
      <c r="F559">
        <v>1</v>
      </c>
      <c r="G559">
        <v>1</v>
      </c>
      <c r="H559" s="1">
        <v>41637</v>
      </c>
      <c r="I559">
        <v>24</v>
      </c>
      <c r="J559">
        <v>10</v>
      </c>
      <c r="K559">
        <v>0</v>
      </c>
      <c r="L559">
        <v>10</v>
      </c>
      <c r="M559">
        <v>3</v>
      </c>
      <c r="N559">
        <v>1</v>
      </c>
      <c r="O559">
        <v>7</v>
      </c>
      <c r="P559">
        <v>2</v>
      </c>
      <c r="Q559">
        <v>1</v>
      </c>
      <c r="R559">
        <v>1</v>
      </c>
      <c r="S559">
        <v>2</v>
      </c>
      <c r="T559">
        <v>8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 t="s">
        <v>43</v>
      </c>
    </row>
    <row r="560" spans="1:28" hidden="1" x14ac:dyDescent="0.3">
      <c r="A560">
        <v>968</v>
      </c>
      <c r="B560">
        <v>1968</v>
      </c>
      <c r="C560" t="s">
        <v>41</v>
      </c>
      <c r="D560" t="s">
        <v>29</v>
      </c>
      <c r="E560">
        <v>41335</v>
      </c>
      <c r="F560">
        <v>1</v>
      </c>
      <c r="G560">
        <v>0</v>
      </c>
      <c r="H560" s="1">
        <v>41634</v>
      </c>
      <c r="I560">
        <v>24</v>
      </c>
      <c r="J560">
        <v>112</v>
      </c>
      <c r="K560">
        <v>19</v>
      </c>
      <c r="L560">
        <v>21</v>
      </c>
      <c r="M560">
        <v>16</v>
      </c>
      <c r="N560">
        <v>14</v>
      </c>
      <c r="O560">
        <v>5</v>
      </c>
      <c r="P560">
        <v>3</v>
      </c>
      <c r="Q560">
        <v>4</v>
      </c>
      <c r="R560">
        <v>1</v>
      </c>
      <c r="S560">
        <v>4</v>
      </c>
      <c r="T560">
        <v>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36</v>
      </c>
    </row>
    <row r="561" spans="1:28" hidden="1" x14ac:dyDescent="0.3">
      <c r="A561">
        <v>4096</v>
      </c>
      <c r="B561">
        <v>1968</v>
      </c>
      <c r="C561" t="s">
        <v>41</v>
      </c>
      <c r="D561" t="s">
        <v>29</v>
      </c>
      <c r="E561">
        <v>41335</v>
      </c>
      <c r="F561">
        <v>1</v>
      </c>
      <c r="G561">
        <v>0</v>
      </c>
      <c r="H561" s="1">
        <v>41634</v>
      </c>
      <c r="I561">
        <v>24</v>
      </c>
      <c r="J561">
        <v>112</v>
      </c>
      <c r="K561">
        <v>19</v>
      </c>
      <c r="L561">
        <v>21</v>
      </c>
      <c r="M561">
        <v>16</v>
      </c>
      <c r="N561">
        <v>14</v>
      </c>
      <c r="O561">
        <v>5</v>
      </c>
      <c r="P561">
        <v>3</v>
      </c>
      <c r="Q561">
        <v>4</v>
      </c>
      <c r="R561">
        <v>1</v>
      </c>
      <c r="S561">
        <v>4</v>
      </c>
      <c r="T561">
        <v>7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34</v>
      </c>
    </row>
    <row r="562" spans="1:28" hidden="1" x14ac:dyDescent="0.3">
      <c r="A562">
        <v>6504</v>
      </c>
      <c r="B562">
        <v>1975</v>
      </c>
      <c r="C562" t="s">
        <v>38</v>
      </c>
      <c r="D562" t="s">
        <v>35</v>
      </c>
      <c r="E562">
        <v>19789</v>
      </c>
      <c r="F562">
        <v>1</v>
      </c>
      <c r="G562">
        <v>0</v>
      </c>
      <c r="H562" s="1">
        <v>41598</v>
      </c>
      <c r="I562">
        <v>24</v>
      </c>
      <c r="J562">
        <v>2</v>
      </c>
      <c r="K562">
        <v>5</v>
      </c>
      <c r="L562">
        <v>9</v>
      </c>
      <c r="M562">
        <v>28</v>
      </c>
      <c r="N562">
        <v>6</v>
      </c>
      <c r="O562">
        <v>28</v>
      </c>
      <c r="P562">
        <v>3</v>
      </c>
      <c r="Q562">
        <v>2</v>
      </c>
      <c r="R562">
        <v>1</v>
      </c>
      <c r="S562">
        <v>3</v>
      </c>
      <c r="T562">
        <v>5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 t="s">
        <v>30</v>
      </c>
    </row>
    <row r="563" spans="1:28" hidden="1" x14ac:dyDescent="0.3">
      <c r="A563">
        <v>5329</v>
      </c>
      <c r="B563">
        <v>1949</v>
      </c>
      <c r="C563" t="s">
        <v>37</v>
      </c>
      <c r="D563" t="s">
        <v>29</v>
      </c>
      <c r="E563">
        <v>35946</v>
      </c>
      <c r="F563">
        <v>1</v>
      </c>
      <c r="G563">
        <v>1</v>
      </c>
      <c r="H563" s="1">
        <v>41544</v>
      </c>
      <c r="I563">
        <v>24</v>
      </c>
      <c r="J563">
        <v>8</v>
      </c>
      <c r="K563">
        <v>0</v>
      </c>
      <c r="L563">
        <v>3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3</v>
      </c>
      <c r="T563">
        <v>5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36</v>
      </c>
    </row>
    <row r="564" spans="1:28" hidden="1" x14ac:dyDescent="0.3">
      <c r="A564">
        <v>5907</v>
      </c>
      <c r="B564">
        <v>1952</v>
      </c>
      <c r="C564" t="s">
        <v>41</v>
      </c>
      <c r="D564" t="s">
        <v>33</v>
      </c>
      <c r="E564">
        <v>33444</v>
      </c>
      <c r="F564">
        <v>1</v>
      </c>
      <c r="G564">
        <v>1</v>
      </c>
      <c r="H564" s="1">
        <v>41216</v>
      </c>
      <c r="I564">
        <v>24</v>
      </c>
      <c r="J564">
        <v>8</v>
      </c>
      <c r="K564">
        <v>0</v>
      </c>
      <c r="L564">
        <v>8</v>
      </c>
      <c r="M564">
        <v>0</v>
      </c>
      <c r="N564">
        <v>0</v>
      </c>
      <c r="O564">
        <v>2</v>
      </c>
      <c r="P564">
        <v>1</v>
      </c>
      <c r="Q564">
        <v>1</v>
      </c>
      <c r="R564">
        <v>0</v>
      </c>
      <c r="S564">
        <v>2</v>
      </c>
      <c r="T564">
        <v>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30</v>
      </c>
    </row>
    <row r="565" spans="1:28" hidden="1" x14ac:dyDescent="0.3">
      <c r="A565">
        <v>793</v>
      </c>
      <c r="B565">
        <v>1973</v>
      </c>
      <c r="C565" t="s">
        <v>28</v>
      </c>
      <c r="D565" t="s">
        <v>33</v>
      </c>
      <c r="E565">
        <v>20895</v>
      </c>
      <c r="F565">
        <v>1</v>
      </c>
      <c r="G565">
        <v>0</v>
      </c>
      <c r="H565" s="1">
        <v>41188</v>
      </c>
      <c r="I565">
        <v>24</v>
      </c>
      <c r="J565">
        <v>18</v>
      </c>
      <c r="K565">
        <v>3</v>
      </c>
      <c r="L565">
        <v>17</v>
      </c>
      <c r="M565">
        <v>3</v>
      </c>
      <c r="N565">
        <v>0</v>
      </c>
      <c r="O565">
        <v>4</v>
      </c>
      <c r="P565">
        <v>1</v>
      </c>
      <c r="Q565">
        <v>2</v>
      </c>
      <c r="R565">
        <v>0</v>
      </c>
      <c r="S565">
        <v>3</v>
      </c>
      <c r="T565">
        <v>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36</v>
      </c>
    </row>
    <row r="566" spans="1:28" hidden="1" x14ac:dyDescent="0.3">
      <c r="A566">
        <v>8832</v>
      </c>
      <c r="B566">
        <v>1976</v>
      </c>
      <c r="C566" t="s">
        <v>41</v>
      </c>
      <c r="D566" t="s">
        <v>35</v>
      </c>
      <c r="E566">
        <v>37509</v>
      </c>
      <c r="F566">
        <v>1</v>
      </c>
      <c r="G566">
        <v>0</v>
      </c>
      <c r="H566" s="1">
        <v>41164</v>
      </c>
      <c r="I566">
        <v>24</v>
      </c>
      <c r="J566">
        <v>37</v>
      </c>
      <c r="K566">
        <v>5</v>
      </c>
      <c r="L566">
        <v>56</v>
      </c>
      <c r="M566">
        <v>12</v>
      </c>
      <c r="N566">
        <v>8</v>
      </c>
      <c r="O566">
        <v>5</v>
      </c>
      <c r="P566">
        <v>2</v>
      </c>
      <c r="Q566">
        <v>3</v>
      </c>
      <c r="R566">
        <v>0</v>
      </c>
      <c r="S566">
        <v>4</v>
      </c>
      <c r="T566">
        <v>7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39</v>
      </c>
    </row>
    <row r="567" spans="1:28" hidden="1" x14ac:dyDescent="0.3">
      <c r="A567">
        <v>2535</v>
      </c>
      <c r="B567">
        <v>1978</v>
      </c>
      <c r="C567" t="s">
        <v>41</v>
      </c>
      <c r="D567" t="s">
        <v>33</v>
      </c>
      <c r="E567">
        <v>88097</v>
      </c>
      <c r="F567">
        <v>1</v>
      </c>
      <c r="G567">
        <v>0</v>
      </c>
      <c r="H567" s="1">
        <v>41139</v>
      </c>
      <c r="I567">
        <v>24</v>
      </c>
      <c r="J567">
        <v>163</v>
      </c>
      <c r="K567">
        <v>0</v>
      </c>
      <c r="L567">
        <v>480</v>
      </c>
      <c r="M567">
        <v>0</v>
      </c>
      <c r="N567">
        <v>126</v>
      </c>
      <c r="O567">
        <v>75</v>
      </c>
      <c r="P567">
        <v>1</v>
      </c>
      <c r="Q567">
        <v>6</v>
      </c>
      <c r="R567">
        <v>5</v>
      </c>
      <c r="S567">
        <v>8</v>
      </c>
      <c r="T567">
        <v>9</v>
      </c>
      <c r="U567">
        <v>1</v>
      </c>
      <c r="V567">
        <v>0</v>
      </c>
      <c r="W567">
        <v>0</v>
      </c>
      <c r="X567">
        <v>1</v>
      </c>
      <c r="Y567">
        <v>1</v>
      </c>
      <c r="Z567">
        <v>1</v>
      </c>
      <c r="AA567">
        <v>0</v>
      </c>
      <c r="AB567" t="s">
        <v>30</v>
      </c>
    </row>
    <row r="568" spans="1:28" hidden="1" x14ac:dyDescent="0.3">
      <c r="A568">
        <v>3153</v>
      </c>
      <c r="B568">
        <v>1957</v>
      </c>
      <c r="C568" t="s">
        <v>37</v>
      </c>
      <c r="D568" t="s">
        <v>31</v>
      </c>
      <c r="E568">
        <v>40737</v>
      </c>
      <c r="F568">
        <v>2</v>
      </c>
      <c r="G568">
        <v>1</v>
      </c>
      <c r="H568" s="1">
        <v>41616</v>
      </c>
      <c r="I568">
        <v>24</v>
      </c>
      <c r="J568">
        <v>11</v>
      </c>
      <c r="K568">
        <v>0</v>
      </c>
      <c r="L568">
        <v>4</v>
      </c>
      <c r="M568">
        <v>0</v>
      </c>
      <c r="N568">
        <v>0</v>
      </c>
      <c r="O568">
        <v>2</v>
      </c>
      <c r="P568">
        <v>1</v>
      </c>
      <c r="Q568">
        <v>1</v>
      </c>
      <c r="R568">
        <v>0</v>
      </c>
      <c r="S568">
        <v>2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s">
        <v>43</v>
      </c>
    </row>
    <row r="569" spans="1:28" hidden="1" x14ac:dyDescent="0.3">
      <c r="A569">
        <v>1839</v>
      </c>
      <c r="B569">
        <v>1974</v>
      </c>
      <c r="C569" t="s">
        <v>28</v>
      </c>
      <c r="D569" t="s">
        <v>31</v>
      </c>
      <c r="E569">
        <v>43322</v>
      </c>
      <c r="F569">
        <v>0</v>
      </c>
      <c r="G569">
        <v>0</v>
      </c>
      <c r="H569" s="1">
        <v>41750</v>
      </c>
      <c r="I569">
        <v>25</v>
      </c>
      <c r="J569">
        <v>56</v>
      </c>
      <c r="K569">
        <v>7</v>
      </c>
      <c r="L569">
        <v>48</v>
      </c>
      <c r="M569">
        <v>10</v>
      </c>
      <c r="N569">
        <v>2</v>
      </c>
      <c r="O569">
        <v>18</v>
      </c>
      <c r="P569">
        <v>1</v>
      </c>
      <c r="Q569">
        <v>3</v>
      </c>
      <c r="R569">
        <v>0</v>
      </c>
      <c r="S569">
        <v>4</v>
      </c>
      <c r="T569">
        <v>7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40</v>
      </c>
    </row>
    <row r="570" spans="1:28" hidden="1" x14ac:dyDescent="0.3">
      <c r="A570">
        <v>9291</v>
      </c>
      <c r="B570">
        <v>1959</v>
      </c>
      <c r="C570" t="s">
        <v>41</v>
      </c>
      <c r="D570" t="s">
        <v>33</v>
      </c>
      <c r="E570">
        <v>34242</v>
      </c>
      <c r="F570">
        <v>0</v>
      </c>
      <c r="G570">
        <v>1</v>
      </c>
      <c r="H570" s="1">
        <v>41721</v>
      </c>
      <c r="I570">
        <v>25</v>
      </c>
      <c r="J570">
        <v>8</v>
      </c>
      <c r="K570">
        <v>2</v>
      </c>
      <c r="L570">
        <v>4</v>
      </c>
      <c r="M570">
        <v>0</v>
      </c>
      <c r="N570">
        <v>0</v>
      </c>
      <c r="O570">
        <v>1</v>
      </c>
      <c r="P570">
        <v>1</v>
      </c>
      <c r="Q570">
        <v>0</v>
      </c>
      <c r="R570">
        <v>0</v>
      </c>
      <c r="S570">
        <v>3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30</v>
      </c>
    </row>
    <row r="571" spans="1:28" hidden="1" x14ac:dyDescent="0.3">
      <c r="A571">
        <v>2829</v>
      </c>
      <c r="B571">
        <v>1955</v>
      </c>
      <c r="C571" t="s">
        <v>28</v>
      </c>
      <c r="D571" t="s">
        <v>33</v>
      </c>
      <c r="E571">
        <v>65210</v>
      </c>
      <c r="F571">
        <v>0</v>
      </c>
      <c r="G571">
        <v>1</v>
      </c>
      <c r="H571" s="1">
        <v>41708</v>
      </c>
      <c r="I571">
        <v>25</v>
      </c>
      <c r="J571">
        <v>626</v>
      </c>
      <c r="K571">
        <v>0</v>
      </c>
      <c r="L571">
        <v>70</v>
      </c>
      <c r="M571">
        <v>0</v>
      </c>
      <c r="N571">
        <v>7</v>
      </c>
      <c r="O571">
        <v>28</v>
      </c>
      <c r="P571">
        <v>2</v>
      </c>
      <c r="Q571">
        <v>9</v>
      </c>
      <c r="R571">
        <v>3</v>
      </c>
      <c r="S571">
        <v>8</v>
      </c>
      <c r="T571">
        <v>6</v>
      </c>
      <c r="U571">
        <v>1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 t="s">
        <v>32</v>
      </c>
    </row>
    <row r="572" spans="1:28" hidden="1" x14ac:dyDescent="0.3">
      <c r="A572">
        <v>8594</v>
      </c>
      <c r="B572">
        <v>1958</v>
      </c>
      <c r="C572" t="s">
        <v>37</v>
      </c>
      <c r="D572" t="s">
        <v>42</v>
      </c>
      <c r="E572">
        <v>50520</v>
      </c>
      <c r="F572">
        <v>0</v>
      </c>
      <c r="G572">
        <v>1</v>
      </c>
      <c r="H572" s="1">
        <v>41667</v>
      </c>
      <c r="I572">
        <v>25</v>
      </c>
      <c r="J572">
        <v>112</v>
      </c>
      <c r="K572">
        <v>0</v>
      </c>
      <c r="L572">
        <v>6</v>
      </c>
      <c r="M572">
        <v>2</v>
      </c>
      <c r="N572">
        <v>1</v>
      </c>
      <c r="O572">
        <v>14</v>
      </c>
      <c r="P572">
        <v>2</v>
      </c>
      <c r="Q572">
        <v>3</v>
      </c>
      <c r="R572">
        <v>1</v>
      </c>
      <c r="S572">
        <v>3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30</v>
      </c>
    </row>
    <row r="573" spans="1:28" hidden="1" x14ac:dyDescent="0.3">
      <c r="A573">
        <v>1592</v>
      </c>
      <c r="B573">
        <v>1970</v>
      </c>
      <c r="C573" t="s">
        <v>28</v>
      </c>
      <c r="D573" t="s">
        <v>33</v>
      </c>
      <c r="E573">
        <v>90765</v>
      </c>
      <c r="F573">
        <v>0</v>
      </c>
      <c r="G573">
        <v>0</v>
      </c>
      <c r="H573" s="1">
        <v>41663</v>
      </c>
      <c r="I573">
        <v>25</v>
      </c>
      <c r="J573">
        <v>547</v>
      </c>
      <c r="K573">
        <v>99</v>
      </c>
      <c r="L573">
        <v>812</v>
      </c>
      <c r="M573">
        <v>151</v>
      </c>
      <c r="N573">
        <v>82</v>
      </c>
      <c r="O573">
        <v>33</v>
      </c>
      <c r="P573">
        <v>0</v>
      </c>
      <c r="Q573">
        <v>4</v>
      </c>
      <c r="R573">
        <v>6</v>
      </c>
      <c r="S573">
        <v>5</v>
      </c>
      <c r="T573">
        <v>1</v>
      </c>
      <c r="U573">
        <v>1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 t="s">
        <v>32</v>
      </c>
    </row>
    <row r="574" spans="1:28" hidden="1" x14ac:dyDescent="0.3">
      <c r="A574">
        <v>4310</v>
      </c>
      <c r="B574">
        <v>1944</v>
      </c>
      <c r="C574" t="s">
        <v>28</v>
      </c>
      <c r="D574" t="s">
        <v>33</v>
      </c>
      <c r="E574">
        <v>80589</v>
      </c>
      <c r="F574">
        <v>0</v>
      </c>
      <c r="G574">
        <v>0</v>
      </c>
      <c r="H574" s="1">
        <v>41661</v>
      </c>
      <c r="I574">
        <v>25</v>
      </c>
      <c r="J574">
        <v>507</v>
      </c>
      <c r="K574">
        <v>93</v>
      </c>
      <c r="L574">
        <v>520</v>
      </c>
      <c r="M574">
        <v>242</v>
      </c>
      <c r="N574">
        <v>40</v>
      </c>
      <c r="O574">
        <v>26</v>
      </c>
      <c r="P574">
        <v>1</v>
      </c>
      <c r="Q574">
        <v>5</v>
      </c>
      <c r="R574">
        <v>10</v>
      </c>
      <c r="S574">
        <v>5</v>
      </c>
      <c r="T574">
        <v>1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 t="s">
        <v>36</v>
      </c>
    </row>
    <row r="575" spans="1:28" hidden="1" x14ac:dyDescent="0.3">
      <c r="A575">
        <v>8492</v>
      </c>
      <c r="B575">
        <v>1978</v>
      </c>
      <c r="C575" t="s">
        <v>28</v>
      </c>
      <c r="D575" t="s">
        <v>35</v>
      </c>
      <c r="E575">
        <v>75437</v>
      </c>
      <c r="F575">
        <v>0</v>
      </c>
      <c r="G575">
        <v>0</v>
      </c>
      <c r="H575" s="1">
        <v>41587</v>
      </c>
      <c r="I575">
        <v>25</v>
      </c>
      <c r="J575">
        <v>795</v>
      </c>
      <c r="K575">
        <v>0</v>
      </c>
      <c r="L575">
        <v>545</v>
      </c>
      <c r="M575">
        <v>95</v>
      </c>
      <c r="N575">
        <v>58</v>
      </c>
      <c r="O575">
        <v>0</v>
      </c>
      <c r="P575">
        <v>1</v>
      </c>
      <c r="Q575">
        <v>8</v>
      </c>
      <c r="R575">
        <v>4</v>
      </c>
      <c r="S575">
        <v>10</v>
      </c>
      <c r="T575">
        <v>6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30</v>
      </c>
    </row>
    <row r="576" spans="1:28" hidden="1" x14ac:dyDescent="0.3">
      <c r="A576">
        <v>5909</v>
      </c>
      <c r="B576">
        <v>1964</v>
      </c>
      <c r="C576" t="s">
        <v>28</v>
      </c>
      <c r="D576" t="s">
        <v>33</v>
      </c>
      <c r="E576">
        <v>58512</v>
      </c>
      <c r="F576">
        <v>0</v>
      </c>
      <c r="G576">
        <v>1</v>
      </c>
      <c r="H576" s="1">
        <v>41536</v>
      </c>
      <c r="I576">
        <v>25</v>
      </c>
      <c r="J576">
        <v>895</v>
      </c>
      <c r="K576">
        <v>10</v>
      </c>
      <c r="L576">
        <v>101</v>
      </c>
      <c r="M576">
        <v>13</v>
      </c>
      <c r="N576">
        <v>0</v>
      </c>
      <c r="O576">
        <v>152</v>
      </c>
      <c r="P576">
        <v>5</v>
      </c>
      <c r="Q576">
        <v>3</v>
      </c>
      <c r="R576">
        <v>4</v>
      </c>
      <c r="S576">
        <v>8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 t="s">
        <v>39</v>
      </c>
    </row>
    <row r="577" spans="1:28" hidden="1" x14ac:dyDescent="0.3">
      <c r="A577">
        <v>9855</v>
      </c>
      <c r="B577">
        <v>1952</v>
      </c>
      <c r="C577" t="s">
        <v>37</v>
      </c>
      <c r="D577" t="s">
        <v>31</v>
      </c>
      <c r="E577">
        <v>62000</v>
      </c>
      <c r="F577">
        <v>0</v>
      </c>
      <c r="G577">
        <v>1</v>
      </c>
      <c r="H577" s="1">
        <v>41511</v>
      </c>
      <c r="I577">
        <v>25</v>
      </c>
      <c r="J577">
        <v>899</v>
      </c>
      <c r="K577">
        <v>0</v>
      </c>
      <c r="L577">
        <v>101</v>
      </c>
      <c r="M577">
        <v>0</v>
      </c>
      <c r="N577">
        <v>0</v>
      </c>
      <c r="O577">
        <v>20</v>
      </c>
      <c r="P577">
        <v>1</v>
      </c>
      <c r="Q577">
        <v>6</v>
      </c>
      <c r="R577">
        <v>6</v>
      </c>
      <c r="S577">
        <v>13</v>
      </c>
      <c r="T577">
        <v>4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30</v>
      </c>
    </row>
    <row r="578" spans="1:28" hidden="1" x14ac:dyDescent="0.3">
      <c r="A578">
        <v>8754</v>
      </c>
      <c r="B578">
        <v>1974</v>
      </c>
      <c r="C578" t="s">
        <v>37</v>
      </c>
      <c r="D578" t="s">
        <v>35</v>
      </c>
      <c r="E578">
        <v>45068</v>
      </c>
      <c r="F578">
        <v>0</v>
      </c>
      <c r="G578">
        <v>1</v>
      </c>
      <c r="H578" s="1">
        <v>41410</v>
      </c>
      <c r="I578">
        <v>25</v>
      </c>
      <c r="J578">
        <v>14</v>
      </c>
      <c r="K578">
        <v>0</v>
      </c>
      <c r="L578">
        <v>3</v>
      </c>
      <c r="M578">
        <v>0</v>
      </c>
      <c r="N578">
        <v>0</v>
      </c>
      <c r="O578">
        <v>3</v>
      </c>
      <c r="P578">
        <v>1</v>
      </c>
      <c r="Q578">
        <v>1</v>
      </c>
      <c r="R578">
        <v>0</v>
      </c>
      <c r="S578">
        <v>2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30</v>
      </c>
    </row>
    <row r="579" spans="1:28" hidden="1" x14ac:dyDescent="0.3">
      <c r="A579">
        <v>1456</v>
      </c>
      <c r="B579">
        <v>1979</v>
      </c>
      <c r="C579" t="s">
        <v>28</v>
      </c>
      <c r="D579" t="s">
        <v>31</v>
      </c>
      <c r="E579">
        <v>60474</v>
      </c>
      <c r="F579">
        <v>0</v>
      </c>
      <c r="G579">
        <v>1</v>
      </c>
      <c r="H579" s="1">
        <v>41365</v>
      </c>
      <c r="I579">
        <v>25</v>
      </c>
      <c r="J579">
        <v>265</v>
      </c>
      <c r="K579">
        <v>199</v>
      </c>
      <c r="L579">
        <v>303</v>
      </c>
      <c r="M579">
        <v>234</v>
      </c>
      <c r="N579">
        <v>9</v>
      </c>
      <c r="O579">
        <v>170</v>
      </c>
      <c r="P579">
        <v>7</v>
      </c>
      <c r="Q579">
        <v>10</v>
      </c>
      <c r="R579">
        <v>2</v>
      </c>
      <c r="S579">
        <v>12</v>
      </c>
      <c r="T579">
        <v>7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40</v>
      </c>
    </row>
    <row r="580" spans="1:28" hidden="1" x14ac:dyDescent="0.3">
      <c r="A580">
        <v>2849</v>
      </c>
      <c r="B580">
        <v>1979</v>
      </c>
      <c r="C580" t="s">
        <v>28</v>
      </c>
      <c r="D580" t="s">
        <v>31</v>
      </c>
      <c r="E580">
        <v>60474</v>
      </c>
      <c r="F580">
        <v>0</v>
      </c>
      <c r="G580">
        <v>1</v>
      </c>
      <c r="H580" s="1">
        <v>41365</v>
      </c>
      <c r="I580">
        <v>25</v>
      </c>
      <c r="J580">
        <v>265</v>
      </c>
      <c r="K580">
        <v>199</v>
      </c>
      <c r="L580">
        <v>303</v>
      </c>
      <c r="M580">
        <v>234</v>
      </c>
      <c r="N580">
        <v>9</v>
      </c>
      <c r="O580">
        <v>170</v>
      </c>
      <c r="P580">
        <v>7</v>
      </c>
      <c r="Q580">
        <v>10</v>
      </c>
      <c r="R580">
        <v>2</v>
      </c>
      <c r="S580">
        <v>12</v>
      </c>
      <c r="T580">
        <v>7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32</v>
      </c>
    </row>
    <row r="581" spans="1:28" hidden="1" x14ac:dyDescent="0.3">
      <c r="A581">
        <v>5628</v>
      </c>
      <c r="B581">
        <v>1982</v>
      </c>
      <c r="C581" t="s">
        <v>28</v>
      </c>
      <c r="D581" t="s">
        <v>35</v>
      </c>
      <c r="E581">
        <v>61416</v>
      </c>
      <c r="F581">
        <v>0</v>
      </c>
      <c r="G581">
        <v>0</v>
      </c>
      <c r="H581" s="1">
        <v>41313</v>
      </c>
      <c r="I581">
        <v>25</v>
      </c>
      <c r="J581">
        <v>848</v>
      </c>
      <c r="K581">
        <v>154</v>
      </c>
      <c r="L581">
        <v>323</v>
      </c>
      <c r="M581">
        <v>201</v>
      </c>
      <c r="N581">
        <v>61</v>
      </c>
      <c r="O581">
        <v>78</v>
      </c>
      <c r="P581">
        <v>1</v>
      </c>
      <c r="Q581">
        <v>10</v>
      </c>
      <c r="R581">
        <v>3</v>
      </c>
      <c r="S581">
        <v>10</v>
      </c>
      <c r="T581">
        <v>6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 t="s">
        <v>34</v>
      </c>
    </row>
    <row r="582" spans="1:28" hidden="1" x14ac:dyDescent="0.3">
      <c r="A582">
        <v>7627</v>
      </c>
      <c r="B582">
        <v>1975</v>
      </c>
      <c r="C582" t="s">
        <v>41</v>
      </c>
      <c r="D582" t="s">
        <v>33</v>
      </c>
      <c r="E582">
        <v>92163</v>
      </c>
      <c r="F582">
        <v>0</v>
      </c>
      <c r="G582">
        <v>0</v>
      </c>
      <c r="H582" s="1">
        <v>41255</v>
      </c>
      <c r="I582">
        <v>25</v>
      </c>
      <c r="J582">
        <v>817</v>
      </c>
      <c r="K582">
        <v>183</v>
      </c>
      <c r="L582">
        <v>797</v>
      </c>
      <c r="M582">
        <v>106</v>
      </c>
      <c r="N582">
        <v>163</v>
      </c>
      <c r="O582">
        <v>20</v>
      </c>
      <c r="P582">
        <v>0</v>
      </c>
      <c r="Q582">
        <v>5</v>
      </c>
      <c r="R582">
        <v>11</v>
      </c>
      <c r="S582">
        <v>5</v>
      </c>
      <c r="T582">
        <v>2</v>
      </c>
      <c r="U582">
        <v>1</v>
      </c>
      <c r="V582">
        <v>0</v>
      </c>
      <c r="W582">
        <v>0</v>
      </c>
      <c r="X582">
        <v>0</v>
      </c>
      <c r="Y582">
        <v>1</v>
      </c>
      <c r="Z582">
        <v>1</v>
      </c>
      <c r="AA582">
        <v>0</v>
      </c>
      <c r="AB582" t="s">
        <v>30</v>
      </c>
    </row>
    <row r="583" spans="1:28" hidden="1" x14ac:dyDescent="0.3">
      <c r="A583">
        <v>1351</v>
      </c>
      <c r="B583">
        <v>1956</v>
      </c>
      <c r="C583" t="s">
        <v>41</v>
      </c>
      <c r="D583" t="s">
        <v>35</v>
      </c>
      <c r="E583">
        <v>58656</v>
      </c>
      <c r="F583">
        <v>0</v>
      </c>
      <c r="G583">
        <v>1</v>
      </c>
      <c r="H583" s="1">
        <v>41172</v>
      </c>
      <c r="I583">
        <v>25</v>
      </c>
      <c r="J583">
        <v>962</v>
      </c>
      <c r="K583">
        <v>12</v>
      </c>
      <c r="L583">
        <v>194</v>
      </c>
      <c r="M583">
        <v>16</v>
      </c>
      <c r="N583">
        <v>24</v>
      </c>
      <c r="O583">
        <v>12</v>
      </c>
      <c r="P583">
        <v>4</v>
      </c>
      <c r="Q583">
        <v>7</v>
      </c>
      <c r="R583">
        <v>8</v>
      </c>
      <c r="S583">
        <v>13</v>
      </c>
      <c r="T583">
        <v>6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 t="s">
        <v>30</v>
      </c>
    </row>
    <row r="584" spans="1:28" hidden="1" x14ac:dyDescent="0.3">
      <c r="A584">
        <v>1523</v>
      </c>
      <c r="B584">
        <v>1973</v>
      </c>
      <c r="C584" t="s">
        <v>28</v>
      </c>
      <c r="D584" t="s">
        <v>33</v>
      </c>
      <c r="E584">
        <v>59041</v>
      </c>
      <c r="F584">
        <v>1</v>
      </c>
      <c r="G584">
        <v>1</v>
      </c>
      <c r="H584" s="1">
        <v>41766</v>
      </c>
      <c r="I584">
        <v>25</v>
      </c>
      <c r="J584">
        <v>69</v>
      </c>
      <c r="K584">
        <v>2</v>
      </c>
      <c r="L584">
        <v>15</v>
      </c>
      <c r="M584">
        <v>2</v>
      </c>
      <c r="N584">
        <v>2</v>
      </c>
      <c r="O584">
        <v>6</v>
      </c>
      <c r="P584">
        <v>2</v>
      </c>
      <c r="Q584">
        <v>2</v>
      </c>
      <c r="R584">
        <v>0</v>
      </c>
      <c r="S584">
        <v>4</v>
      </c>
      <c r="T584">
        <v>5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t="s">
        <v>43</v>
      </c>
    </row>
    <row r="585" spans="1:28" hidden="1" x14ac:dyDescent="0.3">
      <c r="A585">
        <v>9972</v>
      </c>
      <c r="B585">
        <v>1955</v>
      </c>
      <c r="C585" t="s">
        <v>37</v>
      </c>
      <c r="D585" t="s">
        <v>35</v>
      </c>
      <c r="E585">
        <v>46015</v>
      </c>
      <c r="F585">
        <v>1</v>
      </c>
      <c r="G585">
        <v>1</v>
      </c>
      <c r="H585" s="1">
        <v>41742</v>
      </c>
      <c r="I585">
        <v>25</v>
      </c>
      <c r="J585">
        <v>38</v>
      </c>
      <c r="K585">
        <v>0</v>
      </c>
      <c r="L585">
        <v>2</v>
      </c>
      <c r="M585">
        <v>0</v>
      </c>
      <c r="N585">
        <v>0</v>
      </c>
      <c r="O585">
        <v>6</v>
      </c>
      <c r="P585">
        <v>1</v>
      </c>
      <c r="Q585">
        <v>1</v>
      </c>
      <c r="R585">
        <v>0</v>
      </c>
      <c r="S585">
        <v>3</v>
      </c>
      <c r="T585">
        <v>7</v>
      </c>
      <c r="U585">
        <v>0</v>
      </c>
      <c r="V585">
        <v>1</v>
      </c>
      <c r="W585">
        <v>1</v>
      </c>
      <c r="X585">
        <v>0</v>
      </c>
      <c r="Y585">
        <v>0</v>
      </c>
      <c r="Z585">
        <v>0</v>
      </c>
      <c r="AA585">
        <v>0</v>
      </c>
      <c r="AB585" t="s">
        <v>43</v>
      </c>
    </row>
    <row r="586" spans="1:28" hidden="1" x14ac:dyDescent="0.3">
      <c r="A586">
        <v>2945</v>
      </c>
      <c r="B586">
        <v>1955</v>
      </c>
      <c r="C586" t="s">
        <v>37</v>
      </c>
      <c r="D586" t="s">
        <v>35</v>
      </c>
      <c r="E586">
        <v>46015</v>
      </c>
      <c r="F586">
        <v>1</v>
      </c>
      <c r="G586">
        <v>1</v>
      </c>
      <c r="H586" s="1">
        <v>41742</v>
      </c>
      <c r="I586">
        <v>25</v>
      </c>
      <c r="J586">
        <v>38</v>
      </c>
      <c r="K586">
        <v>0</v>
      </c>
      <c r="L586">
        <v>2</v>
      </c>
      <c r="M586">
        <v>0</v>
      </c>
      <c r="N586">
        <v>0</v>
      </c>
      <c r="O586">
        <v>6</v>
      </c>
      <c r="P586">
        <v>1</v>
      </c>
      <c r="Q586">
        <v>1</v>
      </c>
      <c r="R586">
        <v>0</v>
      </c>
      <c r="S586">
        <v>3</v>
      </c>
      <c r="T586">
        <v>7</v>
      </c>
      <c r="U586">
        <v>0</v>
      </c>
      <c r="V586">
        <v>1</v>
      </c>
      <c r="W586">
        <v>1</v>
      </c>
      <c r="X586">
        <v>0</v>
      </c>
      <c r="Y586">
        <v>0</v>
      </c>
      <c r="Z586">
        <v>0</v>
      </c>
      <c r="AA586">
        <v>0</v>
      </c>
      <c r="AB586" t="s">
        <v>32</v>
      </c>
    </row>
    <row r="587" spans="1:28" hidden="1" x14ac:dyDescent="0.3">
      <c r="A587">
        <v>6950</v>
      </c>
      <c r="B587">
        <v>1958</v>
      </c>
      <c r="C587" t="s">
        <v>41</v>
      </c>
      <c r="D587" t="s">
        <v>33</v>
      </c>
      <c r="E587">
        <v>49572</v>
      </c>
      <c r="F587">
        <v>1</v>
      </c>
      <c r="G587">
        <v>1</v>
      </c>
      <c r="H587" s="1">
        <v>41623</v>
      </c>
      <c r="I587">
        <v>25</v>
      </c>
      <c r="J587">
        <v>35</v>
      </c>
      <c r="K587">
        <v>1</v>
      </c>
      <c r="L587">
        <v>16</v>
      </c>
      <c r="M587">
        <v>0</v>
      </c>
      <c r="N587">
        <v>1</v>
      </c>
      <c r="O587">
        <v>1</v>
      </c>
      <c r="P587">
        <v>2</v>
      </c>
      <c r="Q587">
        <v>2</v>
      </c>
      <c r="R587">
        <v>0</v>
      </c>
      <c r="S587">
        <v>3</v>
      </c>
      <c r="T587">
        <v>7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32</v>
      </c>
    </row>
    <row r="588" spans="1:28" hidden="1" x14ac:dyDescent="0.3">
      <c r="A588">
        <v>5684</v>
      </c>
      <c r="B588">
        <v>1971</v>
      </c>
      <c r="C588" t="s">
        <v>41</v>
      </c>
      <c r="D588" t="s">
        <v>29</v>
      </c>
      <c r="E588">
        <v>44635</v>
      </c>
      <c r="F588">
        <v>1</v>
      </c>
      <c r="G588">
        <v>1</v>
      </c>
      <c r="H588" s="1">
        <v>41558</v>
      </c>
      <c r="I588">
        <v>25</v>
      </c>
      <c r="J588">
        <v>56</v>
      </c>
      <c r="K588">
        <v>0</v>
      </c>
      <c r="L588">
        <v>9</v>
      </c>
      <c r="M588">
        <v>0</v>
      </c>
      <c r="N588">
        <v>0</v>
      </c>
      <c r="O588">
        <v>3</v>
      </c>
      <c r="P588">
        <v>2</v>
      </c>
      <c r="Q588">
        <v>2</v>
      </c>
      <c r="R588">
        <v>0</v>
      </c>
      <c r="S588">
        <v>3</v>
      </c>
      <c r="T588">
        <v>7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30</v>
      </c>
    </row>
    <row r="589" spans="1:28" hidden="1" x14ac:dyDescent="0.3">
      <c r="A589">
        <v>975</v>
      </c>
      <c r="B589">
        <v>1956</v>
      </c>
      <c r="C589" t="s">
        <v>28</v>
      </c>
      <c r="D589" t="s">
        <v>31</v>
      </c>
      <c r="E589">
        <v>54252</v>
      </c>
      <c r="F589">
        <v>1</v>
      </c>
      <c r="G589">
        <v>1</v>
      </c>
      <c r="H589" s="1">
        <v>41422</v>
      </c>
      <c r="I589">
        <v>25</v>
      </c>
      <c r="J589">
        <v>178</v>
      </c>
      <c r="K589">
        <v>4</v>
      </c>
      <c r="L589">
        <v>26</v>
      </c>
      <c r="M589">
        <v>8</v>
      </c>
      <c r="N589">
        <v>4</v>
      </c>
      <c r="O589">
        <v>44</v>
      </c>
      <c r="P589">
        <v>5</v>
      </c>
      <c r="Q589">
        <v>4</v>
      </c>
      <c r="R589">
        <v>1</v>
      </c>
      <c r="S589">
        <v>5</v>
      </c>
      <c r="T589">
        <v>6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36</v>
      </c>
    </row>
    <row r="590" spans="1:28" hidden="1" x14ac:dyDescent="0.3">
      <c r="A590">
        <v>9984</v>
      </c>
      <c r="B590">
        <v>1981</v>
      </c>
      <c r="C590" t="s">
        <v>38</v>
      </c>
      <c r="D590" t="s">
        <v>33</v>
      </c>
      <c r="E590">
        <v>56337</v>
      </c>
      <c r="F590">
        <v>1</v>
      </c>
      <c r="G590">
        <v>1</v>
      </c>
      <c r="H590" s="1">
        <v>41360</v>
      </c>
      <c r="I590">
        <v>25</v>
      </c>
      <c r="J590">
        <v>349</v>
      </c>
      <c r="K590">
        <v>16</v>
      </c>
      <c r="L590">
        <v>144</v>
      </c>
      <c r="M590">
        <v>28</v>
      </c>
      <c r="N590">
        <v>5</v>
      </c>
      <c r="O590">
        <v>182</v>
      </c>
      <c r="P590">
        <v>5</v>
      </c>
      <c r="Q590">
        <v>8</v>
      </c>
      <c r="R590">
        <v>5</v>
      </c>
      <c r="S590">
        <v>4</v>
      </c>
      <c r="T590">
        <v>8</v>
      </c>
      <c r="U590">
        <v>1</v>
      </c>
      <c r="V590">
        <v>0</v>
      </c>
      <c r="W590">
        <v>1</v>
      </c>
      <c r="X590">
        <v>0</v>
      </c>
      <c r="Y590">
        <v>0</v>
      </c>
      <c r="Z590">
        <v>1</v>
      </c>
      <c r="AA590">
        <v>0</v>
      </c>
      <c r="AB590" t="s">
        <v>30</v>
      </c>
    </row>
    <row r="591" spans="1:28" hidden="1" x14ac:dyDescent="0.3">
      <c r="A591">
        <v>5527</v>
      </c>
      <c r="B591">
        <v>1987</v>
      </c>
      <c r="C591" t="s">
        <v>28</v>
      </c>
      <c r="D591" t="s">
        <v>35</v>
      </c>
      <c r="E591">
        <v>22434</v>
      </c>
      <c r="F591">
        <v>1</v>
      </c>
      <c r="G591">
        <v>0</v>
      </c>
      <c r="H591" s="1">
        <v>41318</v>
      </c>
      <c r="I591">
        <v>25</v>
      </c>
      <c r="J591">
        <v>4</v>
      </c>
      <c r="K591">
        <v>12</v>
      </c>
      <c r="L591">
        <v>11</v>
      </c>
      <c r="M591">
        <v>3</v>
      </c>
      <c r="N591">
        <v>13</v>
      </c>
      <c r="O591">
        <v>15</v>
      </c>
      <c r="P591">
        <v>2</v>
      </c>
      <c r="Q591">
        <v>2</v>
      </c>
      <c r="R591">
        <v>0</v>
      </c>
      <c r="S591">
        <v>3</v>
      </c>
      <c r="T591">
        <v>8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30</v>
      </c>
    </row>
    <row r="592" spans="1:28" x14ac:dyDescent="0.3">
      <c r="A592">
        <v>10629</v>
      </c>
      <c r="B592">
        <v>1973</v>
      </c>
      <c r="C592" t="s">
        <v>38</v>
      </c>
      <c r="D592" t="s">
        <v>33</v>
      </c>
      <c r="F592">
        <v>1</v>
      </c>
      <c r="G592">
        <v>0</v>
      </c>
      <c r="H592" s="1">
        <v>41166</v>
      </c>
      <c r="I592">
        <v>25</v>
      </c>
      <c r="J592">
        <v>25</v>
      </c>
      <c r="K592">
        <v>3</v>
      </c>
      <c r="L592">
        <v>43</v>
      </c>
      <c r="M592">
        <v>17</v>
      </c>
      <c r="N592">
        <v>4</v>
      </c>
      <c r="O592">
        <v>17</v>
      </c>
      <c r="P592">
        <v>3</v>
      </c>
      <c r="Q592">
        <v>3</v>
      </c>
      <c r="R592">
        <v>0</v>
      </c>
      <c r="S592">
        <v>3</v>
      </c>
      <c r="T592">
        <v>8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39</v>
      </c>
    </row>
    <row r="593" spans="1:28" hidden="1" x14ac:dyDescent="0.3">
      <c r="A593">
        <v>10395</v>
      </c>
      <c r="B593">
        <v>1986</v>
      </c>
      <c r="C593" t="s">
        <v>44</v>
      </c>
      <c r="D593" t="s">
        <v>31</v>
      </c>
      <c r="E593">
        <v>8940</v>
      </c>
      <c r="F593">
        <v>1</v>
      </c>
      <c r="G593">
        <v>0</v>
      </c>
      <c r="H593" s="1">
        <v>41143</v>
      </c>
      <c r="I593">
        <v>25</v>
      </c>
      <c r="J593">
        <v>1</v>
      </c>
      <c r="K593">
        <v>45</v>
      </c>
      <c r="L593">
        <v>3</v>
      </c>
      <c r="M593">
        <v>4</v>
      </c>
      <c r="N593">
        <v>6</v>
      </c>
      <c r="O593">
        <v>42</v>
      </c>
      <c r="P593">
        <v>3</v>
      </c>
      <c r="Q593">
        <v>3</v>
      </c>
      <c r="R593">
        <v>1</v>
      </c>
      <c r="S593">
        <v>3</v>
      </c>
      <c r="T593">
        <v>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30</v>
      </c>
    </row>
    <row r="594" spans="1:28" hidden="1" x14ac:dyDescent="0.3">
      <c r="A594">
        <v>4220</v>
      </c>
      <c r="B594">
        <v>1970</v>
      </c>
      <c r="C594" t="s">
        <v>37</v>
      </c>
      <c r="D594" t="s">
        <v>33</v>
      </c>
      <c r="E594">
        <v>59892</v>
      </c>
      <c r="F594">
        <v>0</v>
      </c>
      <c r="G594">
        <v>1</v>
      </c>
      <c r="H594" s="1">
        <v>41580</v>
      </c>
      <c r="I594">
        <v>26</v>
      </c>
      <c r="J594">
        <v>73</v>
      </c>
      <c r="K594">
        <v>0</v>
      </c>
      <c r="L594">
        <v>13</v>
      </c>
      <c r="M594">
        <v>0</v>
      </c>
      <c r="N594">
        <v>1</v>
      </c>
      <c r="O594">
        <v>0</v>
      </c>
      <c r="P594">
        <v>1</v>
      </c>
      <c r="Q594">
        <v>2</v>
      </c>
      <c r="R594">
        <v>1</v>
      </c>
      <c r="S594">
        <v>3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32</v>
      </c>
    </row>
    <row r="595" spans="1:28" hidden="1" x14ac:dyDescent="0.3">
      <c r="A595">
        <v>4141</v>
      </c>
      <c r="B595">
        <v>1965</v>
      </c>
      <c r="C595" t="s">
        <v>28</v>
      </c>
      <c r="D595" t="s">
        <v>35</v>
      </c>
      <c r="E595">
        <v>71613</v>
      </c>
      <c r="F595">
        <v>0</v>
      </c>
      <c r="G595">
        <v>0</v>
      </c>
      <c r="H595" s="1">
        <v>41507</v>
      </c>
      <c r="I595">
        <v>26</v>
      </c>
      <c r="J595">
        <v>426</v>
      </c>
      <c r="K595">
        <v>49</v>
      </c>
      <c r="L595">
        <v>127</v>
      </c>
      <c r="M595">
        <v>111</v>
      </c>
      <c r="N595">
        <v>21</v>
      </c>
      <c r="O595">
        <v>42</v>
      </c>
      <c r="P595">
        <v>1</v>
      </c>
      <c r="Q595">
        <v>8</v>
      </c>
      <c r="R595">
        <v>2</v>
      </c>
      <c r="S595">
        <v>10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34</v>
      </c>
    </row>
    <row r="596" spans="1:28" hidden="1" x14ac:dyDescent="0.3">
      <c r="A596">
        <v>1361</v>
      </c>
      <c r="B596">
        <v>1974</v>
      </c>
      <c r="C596" t="s">
        <v>41</v>
      </c>
      <c r="D596" t="s">
        <v>33</v>
      </c>
      <c r="E596">
        <v>82584</v>
      </c>
      <c r="F596">
        <v>0</v>
      </c>
      <c r="G596">
        <v>0</v>
      </c>
      <c r="H596" s="1">
        <v>41429</v>
      </c>
      <c r="I596">
        <v>26</v>
      </c>
      <c r="J596">
        <v>1076</v>
      </c>
      <c r="K596">
        <v>68</v>
      </c>
      <c r="L596">
        <v>103</v>
      </c>
      <c r="M596">
        <v>29</v>
      </c>
      <c r="N596">
        <v>91</v>
      </c>
      <c r="O596">
        <v>68</v>
      </c>
      <c r="P596">
        <v>1</v>
      </c>
      <c r="Q596">
        <v>3</v>
      </c>
      <c r="R596">
        <v>4</v>
      </c>
      <c r="S596">
        <v>8</v>
      </c>
      <c r="T596">
        <v>1</v>
      </c>
      <c r="U596">
        <v>0</v>
      </c>
      <c r="V596">
        <v>0</v>
      </c>
      <c r="W596">
        <v>0</v>
      </c>
      <c r="X596">
        <v>1</v>
      </c>
      <c r="Y596">
        <v>1</v>
      </c>
      <c r="Z596">
        <v>1</v>
      </c>
      <c r="AA596">
        <v>0</v>
      </c>
      <c r="AB596" t="s">
        <v>30</v>
      </c>
    </row>
    <row r="597" spans="1:28" hidden="1" x14ac:dyDescent="0.3">
      <c r="A597">
        <v>1012</v>
      </c>
      <c r="B597">
        <v>1952</v>
      </c>
      <c r="C597" t="s">
        <v>28</v>
      </c>
      <c r="D597" t="s">
        <v>31</v>
      </c>
      <c r="E597">
        <v>61823</v>
      </c>
      <c r="F597">
        <v>0</v>
      </c>
      <c r="G597">
        <v>1</v>
      </c>
      <c r="H597" s="1">
        <v>41323</v>
      </c>
      <c r="I597">
        <v>26</v>
      </c>
      <c r="J597">
        <v>523</v>
      </c>
      <c r="K597">
        <v>7</v>
      </c>
      <c r="L597">
        <v>134</v>
      </c>
      <c r="M597">
        <v>37</v>
      </c>
      <c r="N597">
        <v>14</v>
      </c>
      <c r="O597">
        <v>169</v>
      </c>
      <c r="P597">
        <v>4</v>
      </c>
      <c r="Q597">
        <v>8</v>
      </c>
      <c r="R597">
        <v>2</v>
      </c>
      <c r="S597">
        <v>10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36</v>
      </c>
    </row>
    <row r="598" spans="1:28" hidden="1" x14ac:dyDescent="0.3">
      <c r="A598">
        <v>5453</v>
      </c>
      <c r="B598">
        <v>1956</v>
      </c>
      <c r="C598" t="s">
        <v>41</v>
      </c>
      <c r="D598" t="s">
        <v>33</v>
      </c>
      <c r="E598">
        <v>90226</v>
      </c>
      <c r="F598">
        <v>0</v>
      </c>
      <c r="G598">
        <v>0</v>
      </c>
      <c r="H598" s="1">
        <v>41178</v>
      </c>
      <c r="I598">
        <v>26</v>
      </c>
      <c r="J598">
        <v>1083</v>
      </c>
      <c r="K598">
        <v>108</v>
      </c>
      <c r="L598">
        <v>649</v>
      </c>
      <c r="M598">
        <v>253</v>
      </c>
      <c r="N598">
        <v>151</v>
      </c>
      <c r="O598">
        <v>108</v>
      </c>
      <c r="P598">
        <v>1</v>
      </c>
      <c r="Q598">
        <v>4</v>
      </c>
      <c r="R598">
        <v>7</v>
      </c>
      <c r="S598">
        <v>12</v>
      </c>
      <c r="T598">
        <v>2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43</v>
      </c>
    </row>
    <row r="599" spans="1:28" hidden="1" x14ac:dyDescent="0.3">
      <c r="A599">
        <v>6818</v>
      </c>
      <c r="B599">
        <v>1974</v>
      </c>
      <c r="C599" t="s">
        <v>28</v>
      </c>
      <c r="D599" t="s">
        <v>33</v>
      </c>
      <c r="E599">
        <v>44989</v>
      </c>
      <c r="F599">
        <v>0</v>
      </c>
      <c r="G599">
        <v>1</v>
      </c>
      <c r="H599" s="1">
        <v>41164</v>
      </c>
      <c r="I599">
        <v>26</v>
      </c>
      <c r="J599">
        <v>98</v>
      </c>
      <c r="K599">
        <v>0</v>
      </c>
      <c r="L599">
        <v>106</v>
      </c>
      <c r="M599">
        <v>49</v>
      </c>
      <c r="N599">
        <v>10</v>
      </c>
      <c r="O599">
        <v>106</v>
      </c>
      <c r="P599">
        <v>5</v>
      </c>
      <c r="Q599">
        <v>5</v>
      </c>
      <c r="R599">
        <v>1</v>
      </c>
      <c r="S599">
        <v>5</v>
      </c>
      <c r="T599">
        <v>6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30</v>
      </c>
    </row>
    <row r="600" spans="1:28" hidden="1" x14ac:dyDescent="0.3">
      <c r="A600">
        <v>7807</v>
      </c>
      <c r="B600">
        <v>1974</v>
      </c>
      <c r="C600" t="s">
        <v>28</v>
      </c>
      <c r="D600" t="s">
        <v>33</v>
      </c>
      <c r="E600">
        <v>44989</v>
      </c>
      <c r="F600">
        <v>0</v>
      </c>
      <c r="G600">
        <v>1</v>
      </c>
      <c r="H600" s="1">
        <v>41164</v>
      </c>
      <c r="I600">
        <v>26</v>
      </c>
      <c r="J600">
        <v>98</v>
      </c>
      <c r="K600">
        <v>0</v>
      </c>
      <c r="L600">
        <v>106</v>
      </c>
      <c r="M600">
        <v>49</v>
      </c>
      <c r="N600">
        <v>10</v>
      </c>
      <c r="O600">
        <v>106</v>
      </c>
      <c r="P600">
        <v>5</v>
      </c>
      <c r="Q600">
        <v>5</v>
      </c>
      <c r="R600">
        <v>1</v>
      </c>
      <c r="S600">
        <v>5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30</v>
      </c>
    </row>
    <row r="601" spans="1:28" hidden="1" x14ac:dyDescent="0.3">
      <c r="A601">
        <v>7532</v>
      </c>
      <c r="B601">
        <v>1980</v>
      </c>
      <c r="C601" t="s">
        <v>28</v>
      </c>
      <c r="D601" t="s">
        <v>33</v>
      </c>
      <c r="E601">
        <v>43586</v>
      </c>
      <c r="F601">
        <v>0</v>
      </c>
      <c r="G601">
        <v>1</v>
      </c>
      <c r="H601" s="1">
        <v>41151</v>
      </c>
      <c r="I601">
        <v>26</v>
      </c>
      <c r="J601">
        <v>99</v>
      </c>
      <c r="K601">
        <v>2</v>
      </c>
      <c r="L601">
        <v>11</v>
      </c>
      <c r="M601">
        <v>4</v>
      </c>
      <c r="N601">
        <v>0</v>
      </c>
      <c r="O601">
        <v>16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39</v>
      </c>
    </row>
    <row r="602" spans="1:28" hidden="1" x14ac:dyDescent="0.3">
      <c r="A602">
        <v>5564</v>
      </c>
      <c r="B602">
        <v>1969</v>
      </c>
      <c r="C602" t="s">
        <v>28</v>
      </c>
      <c r="D602" t="s">
        <v>35</v>
      </c>
      <c r="E602">
        <v>62882</v>
      </c>
      <c r="F602">
        <v>0</v>
      </c>
      <c r="G602">
        <v>1</v>
      </c>
      <c r="H602" s="1">
        <v>41130</v>
      </c>
      <c r="I602">
        <v>26</v>
      </c>
      <c r="J602">
        <v>509</v>
      </c>
      <c r="K602">
        <v>133</v>
      </c>
      <c r="L602">
        <v>497</v>
      </c>
      <c r="M602">
        <v>78</v>
      </c>
      <c r="N602">
        <v>24</v>
      </c>
      <c r="O602">
        <v>97</v>
      </c>
      <c r="P602">
        <v>2</v>
      </c>
      <c r="Q602">
        <v>7</v>
      </c>
      <c r="R602">
        <v>5</v>
      </c>
      <c r="S602">
        <v>6</v>
      </c>
      <c r="T602">
        <v>4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t="s">
        <v>36</v>
      </c>
    </row>
    <row r="603" spans="1:28" hidden="1" x14ac:dyDescent="0.3">
      <c r="A603">
        <v>6182</v>
      </c>
      <c r="B603">
        <v>1984</v>
      </c>
      <c r="C603" t="s">
        <v>28</v>
      </c>
      <c r="D603" t="s">
        <v>35</v>
      </c>
      <c r="E603">
        <v>26646</v>
      </c>
      <c r="F603">
        <v>1</v>
      </c>
      <c r="G603">
        <v>0</v>
      </c>
      <c r="H603" s="1">
        <v>41680</v>
      </c>
      <c r="I603">
        <v>26</v>
      </c>
      <c r="J603">
        <v>11</v>
      </c>
      <c r="K603">
        <v>4</v>
      </c>
      <c r="L603">
        <v>20</v>
      </c>
      <c r="M603">
        <v>10</v>
      </c>
      <c r="N603">
        <v>3</v>
      </c>
      <c r="O603">
        <v>5</v>
      </c>
      <c r="P603">
        <v>2</v>
      </c>
      <c r="Q603">
        <v>2</v>
      </c>
      <c r="R603">
        <v>0</v>
      </c>
      <c r="S603">
        <v>4</v>
      </c>
      <c r="T603">
        <v>6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34</v>
      </c>
    </row>
    <row r="604" spans="1:28" hidden="1" x14ac:dyDescent="0.3">
      <c r="A604">
        <v>10432</v>
      </c>
      <c r="B604">
        <v>1974</v>
      </c>
      <c r="C604" t="s">
        <v>28</v>
      </c>
      <c r="D604" t="s">
        <v>29</v>
      </c>
      <c r="E604">
        <v>19346</v>
      </c>
      <c r="F604">
        <v>1</v>
      </c>
      <c r="G604">
        <v>0</v>
      </c>
      <c r="H604" s="1">
        <v>41669</v>
      </c>
      <c r="I604">
        <v>26</v>
      </c>
      <c r="J604">
        <v>2</v>
      </c>
      <c r="K604">
        <v>0</v>
      </c>
      <c r="L604">
        <v>9</v>
      </c>
      <c r="M604">
        <v>3</v>
      </c>
      <c r="N604">
        <v>6</v>
      </c>
      <c r="O604">
        <v>2</v>
      </c>
      <c r="P604">
        <v>1</v>
      </c>
      <c r="Q604">
        <v>1</v>
      </c>
      <c r="R604">
        <v>0</v>
      </c>
      <c r="S604">
        <v>3</v>
      </c>
      <c r="T604">
        <v>8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32</v>
      </c>
    </row>
    <row r="605" spans="1:28" hidden="1" x14ac:dyDescent="0.3">
      <c r="A605">
        <v>1542</v>
      </c>
      <c r="B605">
        <v>1975</v>
      </c>
      <c r="C605" t="s">
        <v>28</v>
      </c>
      <c r="D605" t="s">
        <v>31</v>
      </c>
      <c r="E605">
        <v>56243</v>
      </c>
      <c r="F605">
        <v>1</v>
      </c>
      <c r="G605">
        <v>2</v>
      </c>
      <c r="H605" s="1">
        <v>41638</v>
      </c>
      <c r="I605">
        <v>26</v>
      </c>
      <c r="J605">
        <v>347</v>
      </c>
      <c r="K605">
        <v>0</v>
      </c>
      <c r="L605">
        <v>35</v>
      </c>
      <c r="M605">
        <v>4</v>
      </c>
      <c r="N605">
        <v>3</v>
      </c>
      <c r="O605">
        <v>7</v>
      </c>
      <c r="P605">
        <v>6</v>
      </c>
      <c r="Q605">
        <v>4</v>
      </c>
      <c r="R605">
        <v>2</v>
      </c>
      <c r="S605">
        <v>8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34</v>
      </c>
    </row>
    <row r="606" spans="1:28" hidden="1" x14ac:dyDescent="0.3">
      <c r="A606">
        <v>1940</v>
      </c>
      <c r="B606">
        <v>1986</v>
      </c>
      <c r="C606" t="s">
        <v>28</v>
      </c>
      <c r="D606" t="s">
        <v>33</v>
      </c>
      <c r="E606">
        <v>25252</v>
      </c>
      <c r="F606">
        <v>1</v>
      </c>
      <c r="G606">
        <v>0</v>
      </c>
      <c r="H606" s="1">
        <v>41467</v>
      </c>
      <c r="I606">
        <v>26</v>
      </c>
      <c r="J606">
        <v>1</v>
      </c>
      <c r="K606">
        <v>3</v>
      </c>
      <c r="L606">
        <v>4</v>
      </c>
      <c r="M606">
        <v>2</v>
      </c>
      <c r="N606">
        <v>2</v>
      </c>
      <c r="O606">
        <v>6</v>
      </c>
      <c r="P606">
        <v>1</v>
      </c>
      <c r="Q606">
        <v>1</v>
      </c>
      <c r="R606">
        <v>0</v>
      </c>
      <c r="S606">
        <v>2</v>
      </c>
      <c r="T606">
        <v>8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36</v>
      </c>
    </row>
    <row r="607" spans="1:28" hidden="1" x14ac:dyDescent="0.3">
      <c r="A607">
        <v>1506</v>
      </c>
      <c r="B607">
        <v>1975</v>
      </c>
      <c r="C607" t="s">
        <v>28</v>
      </c>
      <c r="D607" t="s">
        <v>31</v>
      </c>
      <c r="E607">
        <v>42160</v>
      </c>
      <c r="F607">
        <v>1</v>
      </c>
      <c r="G607">
        <v>1</v>
      </c>
      <c r="H607" s="1">
        <v>41453</v>
      </c>
      <c r="I607">
        <v>26</v>
      </c>
      <c r="J607">
        <v>48</v>
      </c>
      <c r="K607">
        <v>9</v>
      </c>
      <c r="L607">
        <v>45</v>
      </c>
      <c r="M607">
        <v>3</v>
      </c>
      <c r="N607">
        <v>15</v>
      </c>
      <c r="O607">
        <v>20</v>
      </c>
      <c r="P607">
        <v>4</v>
      </c>
      <c r="Q607">
        <v>2</v>
      </c>
      <c r="R607">
        <v>1</v>
      </c>
      <c r="S607">
        <v>4</v>
      </c>
      <c r="T607">
        <v>6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 t="s">
        <v>30</v>
      </c>
    </row>
    <row r="608" spans="1:28" hidden="1" x14ac:dyDescent="0.3">
      <c r="A608">
        <v>6347</v>
      </c>
      <c r="B608">
        <v>1979</v>
      </c>
      <c r="C608" t="s">
        <v>44</v>
      </c>
      <c r="D608" t="s">
        <v>31</v>
      </c>
      <c r="E608">
        <v>15862</v>
      </c>
      <c r="F608">
        <v>1</v>
      </c>
      <c r="G608">
        <v>0</v>
      </c>
      <c r="H608" s="1">
        <v>41452</v>
      </c>
      <c r="I608">
        <v>26</v>
      </c>
      <c r="J608">
        <v>1</v>
      </c>
      <c r="K608">
        <v>1</v>
      </c>
      <c r="L608">
        <v>4</v>
      </c>
      <c r="M608">
        <v>11</v>
      </c>
      <c r="N608">
        <v>9</v>
      </c>
      <c r="O608">
        <v>10</v>
      </c>
      <c r="P608">
        <v>1</v>
      </c>
      <c r="Q608">
        <v>1</v>
      </c>
      <c r="R608">
        <v>0</v>
      </c>
      <c r="S608">
        <v>3</v>
      </c>
      <c r="T608">
        <v>8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30</v>
      </c>
    </row>
    <row r="609" spans="1:28" hidden="1" x14ac:dyDescent="0.3">
      <c r="A609">
        <v>9422</v>
      </c>
      <c r="B609">
        <v>1989</v>
      </c>
      <c r="C609" t="s">
        <v>28</v>
      </c>
      <c r="D609" t="s">
        <v>33</v>
      </c>
      <c r="E609">
        <v>38360</v>
      </c>
      <c r="F609">
        <v>1</v>
      </c>
      <c r="G609">
        <v>0</v>
      </c>
      <c r="H609" s="1">
        <v>41425</v>
      </c>
      <c r="I609">
        <v>26</v>
      </c>
      <c r="J609">
        <v>36</v>
      </c>
      <c r="K609">
        <v>2</v>
      </c>
      <c r="L609">
        <v>42</v>
      </c>
      <c r="M609">
        <v>20</v>
      </c>
      <c r="N609">
        <v>21</v>
      </c>
      <c r="O609">
        <v>10</v>
      </c>
      <c r="P609">
        <v>2</v>
      </c>
      <c r="Q609">
        <v>2</v>
      </c>
      <c r="R609">
        <v>1</v>
      </c>
      <c r="S609">
        <v>4</v>
      </c>
      <c r="T609">
        <v>3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36</v>
      </c>
    </row>
    <row r="610" spans="1:28" hidden="1" x14ac:dyDescent="0.3">
      <c r="A610">
        <v>1081</v>
      </c>
      <c r="B610">
        <v>1957</v>
      </c>
      <c r="C610" t="s">
        <v>37</v>
      </c>
      <c r="D610" t="s">
        <v>33</v>
      </c>
      <c r="E610">
        <v>75283</v>
      </c>
      <c r="F610">
        <v>1</v>
      </c>
      <c r="G610">
        <v>2</v>
      </c>
      <c r="H610" s="1">
        <v>41360</v>
      </c>
      <c r="I610">
        <v>26</v>
      </c>
      <c r="J610">
        <v>733</v>
      </c>
      <c r="K610">
        <v>9</v>
      </c>
      <c r="L610">
        <v>180</v>
      </c>
      <c r="M610">
        <v>12</v>
      </c>
      <c r="N610">
        <v>19</v>
      </c>
      <c r="O610">
        <v>66</v>
      </c>
      <c r="P610">
        <v>11</v>
      </c>
      <c r="Q610">
        <v>6</v>
      </c>
      <c r="R610">
        <v>3</v>
      </c>
      <c r="S610">
        <v>5</v>
      </c>
      <c r="T610">
        <v>4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43</v>
      </c>
    </row>
    <row r="611" spans="1:28" hidden="1" x14ac:dyDescent="0.3">
      <c r="A611">
        <v>7458</v>
      </c>
      <c r="B611">
        <v>1956</v>
      </c>
      <c r="C611" t="s">
        <v>41</v>
      </c>
      <c r="D611" t="s">
        <v>35</v>
      </c>
      <c r="E611">
        <v>34941</v>
      </c>
      <c r="F611">
        <v>1</v>
      </c>
      <c r="G611">
        <v>1</v>
      </c>
      <c r="H611" s="1">
        <v>41339</v>
      </c>
      <c r="I611">
        <v>26</v>
      </c>
      <c r="J611">
        <v>39</v>
      </c>
      <c r="K611">
        <v>2</v>
      </c>
      <c r="L611">
        <v>25</v>
      </c>
      <c r="M611">
        <v>4</v>
      </c>
      <c r="N611">
        <v>3</v>
      </c>
      <c r="O611">
        <v>24</v>
      </c>
      <c r="P611">
        <v>2</v>
      </c>
      <c r="Q611">
        <v>3</v>
      </c>
      <c r="R611">
        <v>0</v>
      </c>
      <c r="S611">
        <v>3</v>
      </c>
      <c r="T611">
        <v>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36</v>
      </c>
    </row>
    <row r="612" spans="1:28" hidden="1" x14ac:dyDescent="0.3">
      <c r="A612">
        <v>8346</v>
      </c>
      <c r="B612">
        <v>1974</v>
      </c>
      <c r="C612" t="s">
        <v>28</v>
      </c>
      <c r="D612" t="s">
        <v>31</v>
      </c>
      <c r="E612">
        <v>32233</v>
      </c>
      <c r="F612">
        <v>1</v>
      </c>
      <c r="G612">
        <v>0</v>
      </c>
      <c r="H612" s="1">
        <v>41140</v>
      </c>
      <c r="I612">
        <v>26</v>
      </c>
      <c r="J612">
        <v>138</v>
      </c>
      <c r="K612">
        <v>15</v>
      </c>
      <c r="L612">
        <v>35</v>
      </c>
      <c r="M612">
        <v>25</v>
      </c>
      <c r="N612">
        <v>11</v>
      </c>
      <c r="O612">
        <v>72</v>
      </c>
      <c r="P612">
        <v>2</v>
      </c>
      <c r="Q612">
        <v>6</v>
      </c>
      <c r="R612">
        <v>2</v>
      </c>
      <c r="S612">
        <v>2</v>
      </c>
      <c r="T612">
        <v>9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1</v>
      </c>
      <c r="AA612">
        <v>0</v>
      </c>
      <c r="AB612" t="s">
        <v>30</v>
      </c>
    </row>
    <row r="613" spans="1:28" hidden="1" x14ac:dyDescent="0.3">
      <c r="A613">
        <v>6961</v>
      </c>
      <c r="B613">
        <v>1974</v>
      </c>
      <c r="C613" t="s">
        <v>28</v>
      </c>
      <c r="D613" t="s">
        <v>33</v>
      </c>
      <c r="E613">
        <v>26751</v>
      </c>
      <c r="F613">
        <v>2</v>
      </c>
      <c r="G613">
        <v>0</v>
      </c>
      <c r="H613" s="1">
        <v>41781</v>
      </c>
      <c r="I613">
        <v>26</v>
      </c>
      <c r="J613">
        <v>1</v>
      </c>
      <c r="K613">
        <v>1</v>
      </c>
      <c r="L613">
        <v>5</v>
      </c>
      <c r="M613">
        <v>0</v>
      </c>
      <c r="N613">
        <v>3</v>
      </c>
      <c r="O613">
        <v>1</v>
      </c>
      <c r="P613">
        <v>1</v>
      </c>
      <c r="Q613">
        <v>1</v>
      </c>
      <c r="R613">
        <v>0</v>
      </c>
      <c r="S613">
        <v>2</v>
      </c>
      <c r="T613">
        <v>8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30</v>
      </c>
    </row>
    <row r="614" spans="1:28" hidden="1" x14ac:dyDescent="0.3">
      <c r="A614">
        <v>10196</v>
      </c>
      <c r="B614">
        <v>1978</v>
      </c>
      <c r="C614" t="s">
        <v>28</v>
      </c>
      <c r="D614" t="s">
        <v>33</v>
      </c>
      <c r="E614">
        <v>71427</v>
      </c>
      <c r="F614">
        <v>2</v>
      </c>
      <c r="G614">
        <v>0</v>
      </c>
      <c r="H614" s="1">
        <v>41710</v>
      </c>
      <c r="I614">
        <v>26</v>
      </c>
      <c r="J614">
        <v>212</v>
      </c>
      <c r="K614">
        <v>123</v>
      </c>
      <c r="L614">
        <v>177</v>
      </c>
      <c r="M614">
        <v>15</v>
      </c>
      <c r="N614">
        <v>64</v>
      </c>
      <c r="O614">
        <v>23</v>
      </c>
      <c r="P614">
        <v>2</v>
      </c>
      <c r="Q614">
        <v>8</v>
      </c>
      <c r="R614">
        <v>2</v>
      </c>
      <c r="S614">
        <v>8</v>
      </c>
      <c r="T614">
        <v>4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34</v>
      </c>
    </row>
    <row r="615" spans="1:28" hidden="1" x14ac:dyDescent="0.3">
      <c r="A615">
        <v>3267</v>
      </c>
      <c r="B615">
        <v>1963</v>
      </c>
      <c r="C615" t="s">
        <v>41</v>
      </c>
      <c r="D615" t="s">
        <v>35</v>
      </c>
      <c r="E615">
        <v>57288</v>
      </c>
      <c r="F615">
        <v>0</v>
      </c>
      <c r="G615">
        <v>1</v>
      </c>
      <c r="H615" s="1">
        <v>41815</v>
      </c>
      <c r="I615">
        <v>27</v>
      </c>
      <c r="J615">
        <v>527</v>
      </c>
      <c r="K615">
        <v>0</v>
      </c>
      <c r="L615">
        <v>21</v>
      </c>
      <c r="M615">
        <v>0</v>
      </c>
      <c r="N615">
        <v>0</v>
      </c>
      <c r="O615">
        <v>60</v>
      </c>
      <c r="P615">
        <v>3</v>
      </c>
      <c r="Q615">
        <v>8</v>
      </c>
      <c r="R615">
        <v>1</v>
      </c>
      <c r="S615">
        <v>8</v>
      </c>
      <c r="T615">
        <v>6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 t="s">
        <v>32</v>
      </c>
    </row>
    <row r="616" spans="1:28" hidden="1" x14ac:dyDescent="0.3">
      <c r="A616">
        <v>8029</v>
      </c>
      <c r="B616">
        <v>1988</v>
      </c>
      <c r="C616" t="s">
        <v>41</v>
      </c>
      <c r="D616" t="s">
        <v>31</v>
      </c>
      <c r="E616">
        <v>90247</v>
      </c>
      <c r="F616">
        <v>0</v>
      </c>
      <c r="G616">
        <v>0</v>
      </c>
      <c r="H616" s="1">
        <v>41758</v>
      </c>
      <c r="I616">
        <v>27</v>
      </c>
      <c r="J616">
        <v>1184</v>
      </c>
      <c r="K616">
        <v>32</v>
      </c>
      <c r="L616">
        <v>352</v>
      </c>
      <c r="M616">
        <v>21</v>
      </c>
      <c r="N616">
        <v>16</v>
      </c>
      <c r="O616">
        <v>16</v>
      </c>
      <c r="P616">
        <v>1</v>
      </c>
      <c r="Q616">
        <v>3</v>
      </c>
      <c r="R616">
        <v>4</v>
      </c>
      <c r="S616">
        <v>7</v>
      </c>
      <c r="T616">
        <v>1</v>
      </c>
      <c r="U616">
        <v>1</v>
      </c>
      <c r="V616">
        <v>0</v>
      </c>
      <c r="W616">
        <v>0</v>
      </c>
      <c r="X616">
        <v>1</v>
      </c>
      <c r="Y616">
        <v>1</v>
      </c>
      <c r="Z616">
        <v>1</v>
      </c>
      <c r="AA616">
        <v>0</v>
      </c>
      <c r="AB616" t="s">
        <v>34</v>
      </c>
    </row>
    <row r="617" spans="1:28" hidden="1" x14ac:dyDescent="0.3">
      <c r="A617">
        <v>4376</v>
      </c>
      <c r="B617">
        <v>1960</v>
      </c>
      <c r="C617" t="s">
        <v>38</v>
      </c>
      <c r="D617" t="s">
        <v>31</v>
      </c>
      <c r="E617">
        <v>32218</v>
      </c>
      <c r="F617">
        <v>0</v>
      </c>
      <c r="G617">
        <v>0</v>
      </c>
      <c r="H617" s="1">
        <v>41685</v>
      </c>
      <c r="I617">
        <v>27</v>
      </c>
      <c r="J617">
        <v>10</v>
      </c>
      <c r="K617">
        <v>24</v>
      </c>
      <c r="L617">
        <v>15</v>
      </c>
      <c r="M617">
        <v>13</v>
      </c>
      <c r="N617">
        <v>1</v>
      </c>
      <c r="O617">
        <v>30</v>
      </c>
      <c r="P617">
        <v>1</v>
      </c>
      <c r="Q617">
        <v>2</v>
      </c>
      <c r="R617">
        <v>1</v>
      </c>
      <c r="S617">
        <v>3</v>
      </c>
      <c r="T617">
        <v>7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1</v>
      </c>
      <c r="AA617">
        <v>0</v>
      </c>
      <c r="AB617" t="s">
        <v>30</v>
      </c>
    </row>
    <row r="618" spans="1:28" hidden="1" x14ac:dyDescent="0.3">
      <c r="A618">
        <v>10981</v>
      </c>
      <c r="B618">
        <v>1988</v>
      </c>
      <c r="C618" t="s">
        <v>28</v>
      </c>
      <c r="D618" t="s">
        <v>33</v>
      </c>
      <c r="E618">
        <v>84219</v>
      </c>
      <c r="F618">
        <v>0</v>
      </c>
      <c r="G618">
        <v>0</v>
      </c>
      <c r="H618" s="1">
        <v>41672</v>
      </c>
      <c r="I618">
        <v>27</v>
      </c>
      <c r="J618">
        <v>434</v>
      </c>
      <c r="K618">
        <v>137</v>
      </c>
      <c r="L618">
        <v>400</v>
      </c>
      <c r="M618">
        <v>45</v>
      </c>
      <c r="N618">
        <v>137</v>
      </c>
      <c r="O618">
        <v>45</v>
      </c>
      <c r="P618">
        <v>1</v>
      </c>
      <c r="Q618">
        <v>3</v>
      </c>
      <c r="R618">
        <v>4</v>
      </c>
      <c r="S618">
        <v>10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t="s">
        <v>43</v>
      </c>
    </row>
    <row r="619" spans="1:28" hidden="1" x14ac:dyDescent="0.3">
      <c r="A619">
        <v>486</v>
      </c>
      <c r="B619">
        <v>1988</v>
      </c>
      <c r="C619" t="s">
        <v>28</v>
      </c>
      <c r="D619" t="s">
        <v>33</v>
      </c>
      <c r="E619">
        <v>84219</v>
      </c>
      <c r="F619">
        <v>0</v>
      </c>
      <c r="G619">
        <v>0</v>
      </c>
      <c r="H619" s="1">
        <v>41672</v>
      </c>
      <c r="I619">
        <v>27</v>
      </c>
      <c r="J619">
        <v>434</v>
      </c>
      <c r="K619">
        <v>137</v>
      </c>
      <c r="L619">
        <v>400</v>
      </c>
      <c r="M619">
        <v>45</v>
      </c>
      <c r="N619">
        <v>137</v>
      </c>
      <c r="O619">
        <v>45</v>
      </c>
      <c r="P619">
        <v>1</v>
      </c>
      <c r="Q619">
        <v>3</v>
      </c>
      <c r="R619">
        <v>4</v>
      </c>
      <c r="S619">
        <v>10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t="s">
        <v>32</v>
      </c>
    </row>
    <row r="620" spans="1:28" hidden="1" x14ac:dyDescent="0.3">
      <c r="A620">
        <v>1158</v>
      </c>
      <c r="B620">
        <v>1966</v>
      </c>
      <c r="C620" t="s">
        <v>28</v>
      </c>
      <c r="D620" t="s">
        <v>29</v>
      </c>
      <c r="E620">
        <v>48877</v>
      </c>
      <c r="F620">
        <v>0</v>
      </c>
      <c r="G620">
        <v>1</v>
      </c>
      <c r="H620" s="1">
        <v>41644</v>
      </c>
      <c r="I620">
        <v>27</v>
      </c>
      <c r="J620">
        <v>102</v>
      </c>
      <c r="K620">
        <v>1</v>
      </c>
      <c r="L620">
        <v>15</v>
      </c>
      <c r="M620">
        <v>2</v>
      </c>
      <c r="N620">
        <v>0</v>
      </c>
      <c r="O620">
        <v>24</v>
      </c>
      <c r="P620">
        <v>1</v>
      </c>
      <c r="Q620">
        <v>3</v>
      </c>
      <c r="R620">
        <v>0</v>
      </c>
      <c r="S620">
        <v>4</v>
      </c>
      <c r="T620">
        <v>7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30</v>
      </c>
    </row>
    <row r="621" spans="1:28" hidden="1" x14ac:dyDescent="0.3">
      <c r="A621">
        <v>9119</v>
      </c>
      <c r="B621">
        <v>1950</v>
      </c>
      <c r="C621" t="s">
        <v>28</v>
      </c>
      <c r="D621" t="s">
        <v>35</v>
      </c>
      <c r="E621">
        <v>60905</v>
      </c>
      <c r="F621">
        <v>0</v>
      </c>
      <c r="G621">
        <v>1</v>
      </c>
      <c r="H621" s="1">
        <v>41613</v>
      </c>
      <c r="I621">
        <v>27</v>
      </c>
      <c r="J621">
        <v>208</v>
      </c>
      <c r="K621">
        <v>17</v>
      </c>
      <c r="L621">
        <v>76</v>
      </c>
      <c r="M621">
        <v>36</v>
      </c>
      <c r="N621">
        <v>17</v>
      </c>
      <c r="O621">
        <v>38</v>
      </c>
      <c r="P621">
        <v>2</v>
      </c>
      <c r="Q621">
        <v>3</v>
      </c>
      <c r="R621">
        <v>3</v>
      </c>
      <c r="S621">
        <v>7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34</v>
      </c>
    </row>
    <row r="622" spans="1:28" hidden="1" x14ac:dyDescent="0.3">
      <c r="A622">
        <v>6694</v>
      </c>
      <c r="B622">
        <v>1964</v>
      </c>
      <c r="C622" t="s">
        <v>28</v>
      </c>
      <c r="D622" t="s">
        <v>33</v>
      </c>
      <c r="E622">
        <v>75236</v>
      </c>
      <c r="F622">
        <v>0</v>
      </c>
      <c r="G622">
        <v>1</v>
      </c>
      <c r="H622" s="1">
        <v>41603</v>
      </c>
      <c r="I622">
        <v>27</v>
      </c>
      <c r="J622">
        <v>438</v>
      </c>
      <c r="K622">
        <v>66</v>
      </c>
      <c r="L622">
        <v>400</v>
      </c>
      <c r="M622">
        <v>12</v>
      </c>
      <c r="N622">
        <v>38</v>
      </c>
      <c r="O622">
        <v>114</v>
      </c>
      <c r="P622">
        <v>1</v>
      </c>
      <c r="Q622">
        <v>8</v>
      </c>
      <c r="R622">
        <v>3</v>
      </c>
      <c r="S622">
        <v>13</v>
      </c>
      <c r="T622">
        <v>4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30</v>
      </c>
    </row>
    <row r="623" spans="1:28" hidden="1" x14ac:dyDescent="0.3">
      <c r="A623">
        <v>10573</v>
      </c>
      <c r="B623">
        <v>1953</v>
      </c>
      <c r="C623" t="s">
        <v>28</v>
      </c>
      <c r="D623" t="s">
        <v>29</v>
      </c>
      <c r="E623">
        <v>62551</v>
      </c>
      <c r="F623">
        <v>0</v>
      </c>
      <c r="G623">
        <v>0</v>
      </c>
      <c r="H623" s="1">
        <v>41596</v>
      </c>
      <c r="I623">
        <v>27</v>
      </c>
      <c r="J623">
        <v>125</v>
      </c>
      <c r="K623">
        <v>16</v>
      </c>
      <c r="L623">
        <v>98</v>
      </c>
      <c r="M623">
        <v>134</v>
      </c>
      <c r="N623">
        <v>21</v>
      </c>
      <c r="O623">
        <v>27</v>
      </c>
      <c r="P623">
        <v>1</v>
      </c>
      <c r="Q623">
        <v>6</v>
      </c>
      <c r="R623">
        <v>7</v>
      </c>
      <c r="S623">
        <v>4</v>
      </c>
      <c r="T623">
        <v>3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 t="s">
        <v>40</v>
      </c>
    </row>
    <row r="624" spans="1:28" hidden="1" x14ac:dyDescent="0.3">
      <c r="A624">
        <v>10140</v>
      </c>
      <c r="B624">
        <v>1983</v>
      </c>
      <c r="C624" t="s">
        <v>37</v>
      </c>
      <c r="D624" t="s">
        <v>35</v>
      </c>
      <c r="E624">
        <v>70123</v>
      </c>
      <c r="F624">
        <v>0</v>
      </c>
      <c r="G624">
        <v>0</v>
      </c>
      <c r="H624" s="1">
        <v>41545</v>
      </c>
      <c r="I624">
        <v>27</v>
      </c>
      <c r="J624">
        <v>1308</v>
      </c>
      <c r="K624">
        <v>0</v>
      </c>
      <c r="L624">
        <v>396</v>
      </c>
      <c r="M624">
        <v>23</v>
      </c>
      <c r="N624">
        <v>0</v>
      </c>
      <c r="O624">
        <v>0</v>
      </c>
      <c r="P624">
        <v>1</v>
      </c>
      <c r="Q624">
        <v>5</v>
      </c>
      <c r="R624">
        <v>7</v>
      </c>
      <c r="S624">
        <v>4</v>
      </c>
      <c r="T624">
        <v>3</v>
      </c>
      <c r="U624">
        <v>0</v>
      </c>
      <c r="V624">
        <v>1</v>
      </c>
      <c r="W624">
        <v>0</v>
      </c>
      <c r="X624">
        <v>1</v>
      </c>
      <c r="Y624">
        <v>0</v>
      </c>
      <c r="Z624">
        <v>0</v>
      </c>
      <c r="AA624">
        <v>0</v>
      </c>
      <c r="AB624" t="s">
        <v>40</v>
      </c>
    </row>
    <row r="625" spans="1:28" hidden="1" x14ac:dyDescent="0.3">
      <c r="A625">
        <v>8420</v>
      </c>
      <c r="B625">
        <v>1970</v>
      </c>
      <c r="C625" t="s">
        <v>38</v>
      </c>
      <c r="D625" t="s">
        <v>33</v>
      </c>
      <c r="E625">
        <v>15315</v>
      </c>
      <c r="F625">
        <v>0</v>
      </c>
      <c r="G625">
        <v>0</v>
      </c>
      <c r="H625" s="1">
        <v>41489</v>
      </c>
      <c r="I625">
        <v>27</v>
      </c>
      <c r="J625">
        <v>7</v>
      </c>
      <c r="K625">
        <v>4</v>
      </c>
      <c r="L625">
        <v>13</v>
      </c>
      <c r="M625">
        <v>15</v>
      </c>
      <c r="N625">
        <v>8</v>
      </c>
      <c r="O625">
        <v>17</v>
      </c>
      <c r="P625">
        <v>2</v>
      </c>
      <c r="Q625">
        <v>2</v>
      </c>
      <c r="R625">
        <v>0</v>
      </c>
      <c r="S625">
        <v>4</v>
      </c>
      <c r="T625">
        <v>5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30</v>
      </c>
    </row>
    <row r="626" spans="1:28" hidden="1" x14ac:dyDescent="0.3">
      <c r="A626">
        <v>10065</v>
      </c>
      <c r="B626">
        <v>1970</v>
      </c>
      <c r="C626" t="s">
        <v>38</v>
      </c>
      <c r="D626" t="s">
        <v>33</v>
      </c>
      <c r="E626">
        <v>15315</v>
      </c>
      <c r="F626">
        <v>0</v>
      </c>
      <c r="G626">
        <v>0</v>
      </c>
      <c r="H626" s="1">
        <v>41489</v>
      </c>
      <c r="I626">
        <v>27</v>
      </c>
      <c r="J626">
        <v>7</v>
      </c>
      <c r="K626">
        <v>4</v>
      </c>
      <c r="L626">
        <v>13</v>
      </c>
      <c r="M626">
        <v>15</v>
      </c>
      <c r="N626">
        <v>8</v>
      </c>
      <c r="O626">
        <v>17</v>
      </c>
      <c r="P626">
        <v>2</v>
      </c>
      <c r="Q626">
        <v>2</v>
      </c>
      <c r="R626">
        <v>0</v>
      </c>
      <c r="S626">
        <v>4</v>
      </c>
      <c r="T626">
        <v>5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30</v>
      </c>
    </row>
    <row r="627" spans="1:28" hidden="1" x14ac:dyDescent="0.3">
      <c r="A627">
        <v>1029</v>
      </c>
      <c r="B627">
        <v>1970</v>
      </c>
      <c r="C627" t="s">
        <v>37</v>
      </c>
      <c r="D627" t="s">
        <v>35</v>
      </c>
      <c r="E627">
        <v>64413</v>
      </c>
      <c r="F627">
        <v>0</v>
      </c>
      <c r="G627">
        <v>1</v>
      </c>
      <c r="H627" s="1">
        <v>41487</v>
      </c>
      <c r="I627">
        <v>27</v>
      </c>
      <c r="J627">
        <v>200</v>
      </c>
      <c r="K627">
        <v>5</v>
      </c>
      <c r="L627">
        <v>44</v>
      </c>
      <c r="M627">
        <v>0</v>
      </c>
      <c r="N627">
        <v>10</v>
      </c>
      <c r="O627">
        <v>20</v>
      </c>
      <c r="P627">
        <v>1</v>
      </c>
      <c r="Q627">
        <v>5</v>
      </c>
      <c r="R627">
        <v>1</v>
      </c>
      <c r="S627">
        <v>5</v>
      </c>
      <c r="T627">
        <v>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30</v>
      </c>
    </row>
    <row r="628" spans="1:28" hidden="1" x14ac:dyDescent="0.3">
      <c r="A628">
        <v>4207</v>
      </c>
      <c r="B628">
        <v>1981</v>
      </c>
      <c r="C628" t="s">
        <v>37</v>
      </c>
      <c r="D628" t="s">
        <v>33</v>
      </c>
      <c r="E628">
        <v>87171</v>
      </c>
      <c r="F628">
        <v>0</v>
      </c>
      <c r="G628">
        <v>0</v>
      </c>
      <c r="H628" s="1">
        <v>41395</v>
      </c>
      <c r="I628">
        <v>27</v>
      </c>
      <c r="J628">
        <v>1001</v>
      </c>
      <c r="K628">
        <v>44</v>
      </c>
      <c r="L628">
        <v>107</v>
      </c>
      <c r="M628">
        <v>58</v>
      </c>
      <c r="N628">
        <v>44</v>
      </c>
      <c r="O628">
        <v>44</v>
      </c>
      <c r="P628">
        <v>1</v>
      </c>
      <c r="Q628">
        <v>6</v>
      </c>
      <c r="R628">
        <v>7</v>
      </c>
      <c r="S628">
        <v>11</v>
      </c>
      <c r="T628">
        <v>2</v>
      </c>
      <c r="U628">
        <v>0</v>
      </c>
      <c r="V628">
        <v>0</v>
      </c>
      <c r="W628">
        <v>1</v>
      </c>
      <c r="X628">
        <v>0</v>
      </c>
      <c r="Y628">
        <v>1</v>
      </c>
      <c r="Z628">
        <v>0</v>
      </c>
      <c r="AA628">
        <v>0</v>
      </c>
      <c r="AB628" t="s">
        <v>30</v>
      </c>
    </row>
    <row r="629" spans="1:28" hidden="1" x14ac:dyDescent="0.3">
      <c r="A629">
        <v>10277</v>
      </c>
      <c r="B629">
        <v>1961</v>
      </c>
      <c r="C629" t="s">
        <v>28</v>
      </c>
      <c r="D629" t="s">
        <v>31</v>
      </c>
      <c r="E629">
        <v>30081</v>
      </c>
      <c r="F629">
        <v>0</v>
      </c>
      <c r="G629">
        <v>1</v>
      </c>
      <c r="H629" s="1">
        <v>41326</v>
      </c>
      <c r="I629">
        <v>27</v>
      </c>
      <c r="J629">
        <v>36</v>
      </c>
      <c r="K629">
        <v>0</v>
      </c>
      <c r="L629">
        <v>2</v>
      </c>
      <c r="M629">
        <v>0</v>
      </c>
      <c r="N629">
        <v>0</v>
      </c>
      <c r="O629">
        <v>4</v>
      </c>
      <c r="P629">
        <v>1</v>
      </c>
      <c r="Q629">
        <v>1</v>
      </c>
      <c r="R629">
        <v>0</v>
      </c>
      <c r="S629">
        <v>3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30</v>
      </c>
    </row>
    <row r="630" spans="1:28" hidden="1" x14ac:dyDescent="0.3">
      <c r="A630">
        <v>4436</v>
      </c>
      <c r="B630">
        <v>1976</v>
      </c>
      <c r="C630" t="s">
        <v>28</v>
      </c>
      <c r="D630" t="s">
        <v>31</v>
      </c>
      <c r="E630">
        <v>20180</v>
      </c>
      <c r="F630">
        <v>0</v>
      </c>
      <c r="G630">
        <v>0</v>
      </c>
      <c r="H630" s="1">
        <v>41325</v>
      </c>
      <c r="I630">
        <v>27</v>
      </c>
      <c r="J630">
        <v>18</v>
      </c>
      <c r="K630">
        <v>42</v>
      </c>
      <c r="L630">
        <v>24</v>
      </c>
      <c r="M630">
        <v>15</v>
      </c>
      <c r="N630">
        <v>20</v>
      </c>
      <c r="O630">
        <v>18</v>
      </c>
      <c r="P630">
        <v>1</v>
      </c>
      <c r="Q630">
        <v>2</v>
      </c>
      <c r="R630">
        <v>1</v>
      </c>
      <c r="S630">
        <v>4</v>
      </c>
      <c r="T630">
        <v>7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30</v>
      </c>
    </row>
    <row r="631" spans="1:28" hidden="1" x14ac:dyDescent="0.3">
      <c r="A631">
        <v>2929</v>
      </c>
      <c r="B631">
        <v>1976</v>
      </c>
      <c r="C631" t="s">
        <v>28</v>
      </c>
      <c r="D631" t="s">
        <v>31</v>
      </c>
      <c r="E631">
        <v>20180</v>
      </c>
      <c r="F631">
        <v>0</v>
      </c>
      <c r="G631">
        <v>0</v>
      </c>
      <c r="H631" s="1">
        <v>41325</v>
      </c>
      <c r="I631">
        <v>27</v>
      </c>
      <c r="J631">
        <v>18</v>
      </c>
      <c r="K631">
        <v>42</v>
      </c>
      <c r="L631">
        <v>24</v>
      </c>
      <c r="M631">
        <v>15</v>
      </c>
      <c r="N631">
        <v>20</v>
      </c>
      <c r="O631">
        <v>18</v>
      </c>
      <c r="P631">
        <v>1</v>
      </c>
      <c r="Q631">
        <v>2</v>
      </c>
      <c r="R631">
        <v>1</v>
      </c>
      <c r="S631">
        <v>4</v>
      </c>
      <c r="T631">
        <v>7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30</v>
      </c>
    </row>
    <row r="632" spans="1:28" hidden="1" x14ac:dyDescent="0.3">
      <c r="A632">
        <v>6281</v>
      </c>
      <c r="B632">
        <v>1966</v>
      </c>
      <c r="C632" t="s">
        <v>28</v>
      </c>
      <c r="D632" t="s">
        <v>29</v>
      </c>
      <c r="E632">
        <v>55686</v>
      </c>
      <c r="F632">
        <v>0</v>
      </c>
      <c r="G632">
        <v>1</v>
      </c>
      <c r="H632" s="1">
        <v>41319</v>
      </c>
      <c r="I632">
        <v>27</v>
      </c>
      <c r="J632">
        <v>673</v>
      </c>
      <c r="K632">
        <v>0</v>
      </c>
      <c r="L632">
        <v>199</v>
      </c>
      <c r="M632">
        <v>37</v>
      </c>
      <c r="N632">
        <v>47</v>
      </c>
      <c r="O632">
        <v>26</v>
      </c>
      <c r="P632">
        <v>2</v>
      </c>
      <c r="Q632">
        <v>6</v>
      </c>
      <c r="R632">
        <v>3</v>
      </c>
      <c r="S632">
        <v>5</v>
      </c>
      <c r="T632">
        <v>4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 t="s">
        <v>30</v>
      </c>
    </row>
    <row r="633" spans="1:28" hidden="1" x14ac:dyDescent="0.3">
      <c r="A633">
        <v>10390</v>
      </c>
      <c r="B633">
        <v>1959</v>
      </c>
      <c r="C633" t="s">
        <v>38</v>
      </c>
      <c r="D633" t="s">
        <v>33</v>
      </c>
      <c r="E633">
        <v>26887</v>
      </c>
      <c r="F633">
        <v>0</v>
      </c>
      <c r="G633">
        <v>1</v>
      </c>
      <c r="H633" s="1">
        <v>41315</v>
      </c>
      <c r="I633">
        <v>27</v>
      </c>
      <c r="J633">
        <v>6</v>
      </c>
      <c r="K633">
        <v>7</v>
      </c>
      <c r="L633">
        <v>4</v>
      </c>
      <c r="M633">
        <v>3</v>
      </c>
      <c r="N633">
        <v>4</v>
      </c>
      <c r="O633">
        <v>6</v>
      </c>
      <c r="P633">
        <v>1</v>
      </c>
      <c r="Q633">
        <v>1</v>
      </c>
      <c r="R633">
        <v>0</v>
      </c>
      <c r="S633">
        <v>3</v>
      </c>
      <c r="T633">
        <v>6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30</v>
      </c>
    </row>
    <row r="634" spans="1:28" hidden="1" x14ac:dyDescent="0.3">
      <c r="A634">
        <v>2574</v>
      </c>
      <c r="B634">
        <v>1977</v>
      </c>
      <c r="C634" t="s">
        <v>37</v>
      </c>
      <c r="D634" t="s">
        <v>33</v>
      </c>
      <c r="E634">
        <v>61996</v>
      </c>
      <c r="F634">
        <v>0</v>
      </c>
      <c r="G634">
        <v>1</v>
      </c>
      <c r="H634" s="1">
        <v>41305</v>
      </c>
      <c r="I634">
        <v>27</v>
      </c>
      <c r="J634">
        <v>1050</v>
      </c>
      <c r="K634">
        <v>12</v>
      </c>
      <c r="L634">
        <v>144</v>
      </c>
      <c r="M634">
        <v>0</v>
      </c>
      <c r="N634">
        <v>0</v>
      </c>
      <c r="O634">
        <v>24</v>
      </c>
      <c r="P634">
        <v>3</v>
      </c>
      <c r="Q634">
        <v>6</v>
      </c>
      <c r="R634">
        <v>4</v>
      </c>
      <c r="S634">
        <v>8</v>
      </c>
      <c r="T634">
        <v>5</v>
      </c>
      <c r="U634">
        <v>1</v>
      </c>
      <c r="V634">
        <v>1</v>
      </c>
      <c r="W634">
        <v>0</v>
      </c>
      <c r="X634">
        <v>1</v>
      </c>
      <c r="Y634">
        <v>0</v>
      </c>
      <c r="Z634">
        <v>1</v>
      </c>
      <c r="AA634">
        <v>0</v>
      </c>
      <c r="AB634" t="s">
        <v>30</v>
      </c>
    </row>
    <row r="635" spans="1:28" hidden="1" x14ac:dyDescent="0.3">
      <c r="A635">
        <v>709</v>
      </c>
      <c r="B635">
        <v>1952</v>
      </c>
      <c r="C635" t="s">
        <v>28</v>
      </c>
      <c r="D635" t="s">
        <v>29</v>
      </c>
      <c r="E635">
        <v>51537</v>
      </c>
      <c r="F635">
        <v>0</v>
      </c>
      <c r="G635">
        <v>1</v>
      </c>
      <c r="H635" s="1">
        <v>41252</v>
      </c>
      <c r="I635">
        <v>27</v>
      </c>
      <c r="J635">
        <v>787</v>
      </c>
      <c r="K635">
        <v>20</v>
      </c>
      <c r="L635">
        <v>204</v>
      </c>
      <c r="M635">
        <v>0</v>
      </c>
      <c r="N635">
        <v>0</v>
      </c>
      <c r="O635">
        <v>92</v>
      </c>
      <c r="P635">
        <v>3</v>
      </c>
      <c r="Q635">
        <v>2</v>
      </c>
      <c r="R635">
        <v>2</v>
      </c>
      <c r="S635">
        <v>11</v>
      </c>
      <c r="T635">
        <v>8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43</v>
      </c>
    </row>
    <row r="636" spans="1:28" hidden="1" x14ac:dyDescent="0.3">
      <c r="A636">
        <v>5955</v>
      </c>
      <c r="B636">
        <v>1962</v>
      </c>
      <c r="C636" t="s">
        <v>28</v>
      </c>
      <c r="D636" t="s">
        <v>35</v>
      </c>
      <c r="E636">
        <v>72025</v>
      </c>
      <c r="F636">
        <v>0</v>
      </c>
      <c r="G636">
        <v>0</v>
      </c>
      <c r="H636" s="1">
        <v>41230</v>
      </c>
      <c r="I636">
        <v>27</v>
      </c>
      <c r="J636">
        <v>833</v>
      </c>
      <c r="K636">
        <v>33</v>
      </c>
      <c r="L636">
        <v>549</v>
      </c>
      <c r="M636">
        <v>151</v>
      </c>
      <c r="N636">
        <v>133</v>
      </c>
      <c r="O636">
        <v>233</v>
      </c>
      <c r="P636">
        <v>1</v>
      </c>
      <c r="Q636">
        <v>4</v>
      </c>
      <c r="R636">
        <v>3</v>
      </c>
      <c r="S636">
        <v>8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30</v>
      </c>
    </row>
    <row r="637" spans="1:28" hidden="1" x14ac:dyDescent="0.3">
      <c r="A637">
        <v>10343</v>
      </c>
      <c r="B637">
        <v>1991</v>
      </c>
      <c r="C637" t="s">
        <v>38</v>
      </c>
      <c r="D637" t="s">
        <v>31</v>
      </c>
      <c r="E637">
        <v>61618</v>
      </c>
      <c r="F637">
        <v>0</v>
      </c>
      <c r="G637">
        <v>0</v>
      </c>
      <c r="H637" s="1">
        <v>41181</v>
      </c>
      <c r="I637">
        <v>27</v>
      </c>
      <c r="J637">
        <v>605</v>
      </c>
      <c r="K637">
        <v>91</v>
      </c>
      <c r="L637">
        <v>399</v>
      </c>
      <c r="M637">
        <v>0</v>
      </c>
      <c r="N637">
        <v>45</v>
      </c>
      <c r="O637">
        <v>205</v>
      </c>
      <c r="P637">
        <v>2</v>
      </c>
      <c r="Q637">
        <v>3</v>
      </c>
      <c r="R637">
        <v>6</v>
      </c>
      <c r="S637">
        <v>8</v>
      </c>
      <c r="T637">
        <v>3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40</v>
      </c>
    </row>
    <row r="638" spans="1:28" hidden="1" x14ac:dyDescent="0.3">
      <c r="A638">
        <v>3091</v>
      </c>
      <c r="B638">
        <v>1981</v>
      </c>
      <c r="C638" t="s">
        <v>38</v>
      </c>
      <c r="D638" t="s">
        <v>35</v>
      </c>
      <c r="E638">
        <v>75774</v>
      </c>
      <c r="F638">
        <v>1</v>
      </c>
      <c r="G638">
        <v>0</v>
      </c>
      <c r="H638" s="1">
        <v>41761</v>
      </c>
      <c r="I638">
        <v>27</v>
      </c>
      <c r="J638">
        <v>340</v>
      </c>
      <c r="K638">
        <v>21</v>
      </c>
      <c r="L638">
        <v>134</v>
      </c>
      <c r="M638">
        <v>258</v>
      </c>
      <c r="N638">
        <v>14</v>
      </c>
      <c r="O638">
        <v>56</v>
      </c>
      <c r="P638">
        <v>1</v>
      </c>
      <c r="Q638">
        <v>7</v>
      </c>
      <c r="R638">
        <v>5</v>
      </c>
      <c r="S638">
        <v>8</v>
      </c>
      <c r="T638">
        <v>4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43</v>
      </c>
    </row>
    <row r="639" spans="1:28" hidden="1" x14ac:dyDescent="0.3">
      <c r="A639">
        <v>762</v>
      </c>
      <c r="B639">
        <v>1981</v>
      </c>
      <c r="C639" t="s">
        <v>38</v>
      </c>
      <c r="D639" t="s">
        <v>35</v>
      </c>
      <c r="E639">
        <v>75774</v>
      </c>
      <c r="F639">
        <v>1</v>
      </c>
      <c r="G639">
        <v>0</v>
      </c>
      <c r="H639" s="1">
        <v>41761</v>
      </c>
      <c r="I639">
        <v>27</v>
      </c>
      <c r="J639">
        <v>340</v>
      </c>
      <c r="K639">
        <v>21</v>
      </c>
      <c r="L639">
        <v>134</v>
      </c>
      <c r="M639">
        <v>258</v>
      </c>
      <c r="N639">
        <v>14</v>
      </c>
      <c r="O639">
        <v>56</v>
      </c>
      <c r="P639">
        <v>1</v>
      </c>
      <c r="Q639">
        <v>7</v>
      </c>
      <c r="R639">
        <v>5</v>
      </c>
      <c r="S639">
        <v>8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30</v>
      </c>
    </row>
    <row r="640" spans="1:28" hidden="1" x14ac:dyDescent="0.3">
      <c r="A640">
        <v>2286</v>
      </c>
      <c r="B640">
        <v>1962</v>
      </c>
      <c r="C640" t="s">
        <v>28</v>
      </c>
      <c r="D640" t="s">
        <v>31</v>
      </c>
      <c r="E640">
        <v>50785</v>
      </c>
      <c r="F640">
        <v>1</v>
      </c>
      <c r="G640">
        <v>1</v>
      </c>
      <c r="H640" s="1">
        <v>41527</v>
      </c>
      <c r="I640">
        <v>27</v>
      </c>
      <c r="J640">
        <v>64</v>
      </c>
      <c r="K640">
        <v>1</v>
      </c>
      <c r="L640">
        <v>21</v>
      </c>
      <c r="M640">
        <v>0</v>
      </c>
      <c r="N640">
        <v>1</v>
      </c>
      <c r="O640">
        <v>27</v>
      </c>
      <c r="P640">
        <v>2</v>
      </c>
      <c r="Q640">
        <v>2</v>
      </c>
      <c r="R640">
        <v>1</v>
      </c>
      <c r="S640">
        <v>3</v>
      </c>
      <c r="T640">
        <v>6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32</v>
      </c>
    </row>
    <row r="641" spans="1:28" hidden="1" x14ac:dyDescent="0.3">
      <c r="A641">
        <v>8486</v>
      </c>
      <c r="B641">
        <v>1971</v>
      </c>
      <c r="C641" t="s">
        <v>41</v>
      </c>
      <c r="D641" t="s">
        <v>35</v>
      </c>
      <c r="E641">
        <v>30538</v>
      </c>
      <c r="F641">
        <v>1</v>
      </c>
      <c r="G641">
        <v>0</v>
      </c>
      <c r="H641" s="1">
        <v>41183</v>
      </c>
      <c r="I641">
        <v>27</v>
      </c>
      <c r="J641">
        <v>284</v>
      </c>
      <c r="K641">
        <v>0</v>
      </c>
      <c r="L641">
        <v>52</v>
      </c>
      <c r="M641">
        <v>8</v>
      </c>
      <c r="N641">
        <v>3</v>
      </c>
      <c r="O641">
        <v>20</v>
      </c>
      <c r="P641">
        <v>4</v>
      </c>
      <c r="Q641">
        <v>9</v>
      </c>
      <c r="R641">
        <v>0</v>
      </c>
      <c r="S641">
        <v>4</v>
      </c>
      <c r="T641">
        <v>10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30</v>
      </c>
    </row>
    <row r="642" spans="1:28" hidden="1" x14ac:dyDescent="0.3">
      <c r="A642">
        <v>6652</v>
      </c>
      <c r="B642">
        <v>1965</v>
      </c>
      <c r="C642" t="s">
        <v>28</v>
      </c>
      <c r="D642" t="s">
        <v>33</v>
      </c>
      <c r="E642">
        <v>77343</v>
      </c>
      <c r="F642">
        <v>0</v>
      </c>
      <c r="G642">
        <v>0</v>
      </c>
      <c r="H642" s="1">
        <v>41799</v>
      </c>
      <c r="I642">
        <v>28</v>
      </c>
      <c r="J642">
        <v>227</v>
      </c>
      <c r="K642">
        <v>151</v>
      </c>
      <c r="L642">
        <v>573</v>
      </c>
      <c r="M642">
        <v>98</v>
      </c>
      <c r="N642">
        <v>54</v>
      </c>
      <c r="O642">
        <v>31</v>
      </c>
      <c r="P642">
        <v>1</v>
      </c>
      <c r="Q642">
        <v>3</v>
      </c>
      <c r="R642">
        <v>4</v>
      </c>
      <c r="S642">
        <v>9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32</v>
      </c>
    </row>
    <row r="643" spans="1:28" hidden="1" x14ac:dyDescent="0.3">
      <c r="A643">
        <v>4686</v>
      </c>
      <c r="B643">
        <v>1962</v>
      </c>
      <c r="C643" t="s">
        <v>37</v>
      </c>
      <c r="D643" t="s">
        <v>42</v>
      </c>
      <c r="E643">
        <v>82571</v>
      </c>
      <c r="F643">
        <v>0</v>
      </c>
      <c r="G643">
        <v>0</v>
      </c>
      <c r="H643" s="1">
        <v>41731</v>
      </c>
      <c r="I643">
        <v>28</v>
      </c>
      <c r="J643">
        <v>861</v>
      </c>
      <c r="K643">
        <v>31</v>
      </c>
      <c r="L643">
        <v>558</v>
      </c>
      <c r="M643">
        <v>62</v>
      </c>
      <c r="N643">
        <v>95</v>
      </c>
      <c r="O643">
        <v>79</v>
      </c>
      <c r="P643">
        <v>0</v>
      </c>
      <c r="Q643">
        <v>6</v>
      </c>
      <c r="R643">
        <v>5</v>
      </c>
      <c r="S643">
        <v>13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 t="s">
        <v>30</v>
      </c>
    </row>
    <row r="644" spans="1:28" hidden="1" x14ac:dyDescent="0.3">
      <c r="A644">
        <v>3551</v>
      </c>
      <c r="B644">
        <v>1954</v>
      </c>
      <c r="C644" t="s">
        <v>41</v>
      </c>
      <c r="D644" t="s">
        <v>35</v>
      </c>
      <c r="E644">
        <v>60033</v>
      </c>
      <c r="F644">
        <v>0</v>
      </c>
      <c r="G644">
        <v>1</v>
      </c>
      <c r="H644" s="1">
        <v>41727</v>
      </c>
      <c r="I644">
        <v>28</v>
      </c>
      <c r="J644">
        <v>62</v>
      </c>
      <c r="K644">
        <v>1</v>
      </c>
      <c r="L644">
        <v>57</v>
      </c>
      <c r="M644">
        <v>19</v>
      </c>
      <c r="N644">
        <v>11</v>
      </c>
      <c r="O644">
        <v>48</v>
      </c>
      <c r="P644">
        <v>2</v>
      </c>
      <c r="Q644">
        <v>2</v>
      </c>
      <c r="R644">
        <v>1</v>
      </c>
      <c r="S644">
        <v>5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30</v>
      </c>
    </row>
    <row r="645" spans="1:28" hidden="1" x14ac:dyDescent="0.3">
      <c r="A645">
        <v>7352</v>
      </c>
      <c r="B645">
        <v>1957</v>
      </c>
      <c r="C645" t="s">
        <v>28</v>
      </c>
      <c r="D645" t="s">
        <v>33</v>
      </c>
      <c r="E645">
        <v>55267</v>
      </c>
      <c r="F645">
        <v>0</v>
      </c>
      <c r="G645">
        <v>1</v>
      </c>
      <c r="H645" s="1">
        <v>41568</v>
      </c>
      <c r="I645">
        <v>28</v>
      </c>
      <c r="J645">
        <v>161</v>
      </c>
      <c r="K645">
        <v>28</v>
      </c>
      <c r="L645">
        <v>136</v>
      </c>
      <c r="M645">
        <v>32</v>
      </c>
      <c r="N645">
        <v>3</v>
      </c>
      <c r="O645">
        <v>45</v>
      </c>
      <c r="P645">
        <v>4</v>
      </c>
      <c r="Q645">
        <v>3</v>
      </c>
      <c r="R645">
        <v>4</v>
      </c>
      <c r="S645">
        <v>6</v>
      </c>
      <c r="T645">
        <v>3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32</v>
      </c>
    </row>
    <row r="646" spans="1:28" hidden="1" x14ac:dyDescent="0.3">
      <c r="A646">
        <v>10928</v>
      </c>
      <c r="B646">
        <v>1958</v>
      </c>
      <c r="C646" t="s">
        <v>28</v>
      </c>
      <c r="D646" t="s">
        <v>35</v>
      </c>
      <c r="E646">
        <v>66886</v>
      </c>
      <c r="F646">
        <v>0</v>
      </c>
      <c r="G646">
        <v>1</v>
      </c>
      <c r="H646" s="1">
        <v>41533</v>
      </c>
      <c r="I646">
        <v>28</v>
      </c>
      <c r="J646">
        <v>315</v>
      </c>
      <c r="K646">
        <v>4</v>
      </c>
      <c r="L646">
        <v>62</v>
      </c>
      <c r="M646">
        <v>41</v>
      </c>
      <c r="N646">
        <v>31</v>
      </c>
      <c r="O646">
        <v>146</v>
      </c>
      <c r="P646">
        <v>2</v>
      </c>
      <c r="Q646">
        <v>7</v>
      </c>
      <c r="R646">
        <v>1</v>
      </c>
      <c r="S646">
        <v>7</v>
      </c>
      <c r="T646">
        <v>5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30</v>
      </c>
    </row>
    <row r="647" spans="1:28" hidden="1" x14ac:dyDescent="0.3">
      <c r="A647">
        <v>10736</v>
      </c>
      <c r="B647">
        <v>1971</v>
      </c>
      <c r="C647" t="s">
        <v>28</v>
      </c>
      <c r="D647" t="s">
        <v>31</v>
      </c>
      <c r="E647">
        <v>72258</v>
      </c>
      <c r="F647">
        <v>0</v>
      </c>
      <c r="G647">
        <v>1</v>
      </c>
      <c r="H647" s="1">
        <v>41529</v>
      </c>
      <c r="I647">
        <v>28</v>
      </c>
      <c r="J647">
        <v>522</v>
      </c>
      <c r="K647">
        <v>0</v>
      </c>
      <c r="L647">
        <v>522</v>
      </c>
      <c r="M647">
        <v>227</v>
      </c>
      <c r="N647">
        <v>120</v>
      </c>
      <c r="O647">
        <v>134</v>
      </c>
      <c r="P647">
        <v>2</v>
      </c>
      <c r="Q647">
        <v>6</v>
      </c>
      <c r="R647">
        <v>9</v>
      </c>
      <c r="S647">
        <v>5</v>
      </c>
      <c r="T647">
        <v>2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32</v>
      </c>
    </row>
    <row r="648" spans="1:28" hidden="1" x14ac:dyDescent="0.3">
      <c r="A648">
        <v>10163</v>
      </c>
      <c r="B648">
        <v>1984</v>
      </c>
      <c r="C648" t="s">
        <v>37</v>
      </c>
      <c r="D648" t="s">
        <v>31</v>
      </c>
      <c r="E648">
        <v>82733</v>
      </c>
      <c r="F648">
        <v>0</v>
      </c>
      <c r="G648">
        <v>0</v>
      </c>
      <c r="H648" s="1">
        <v>41527</v>
      </c>
      <c r="I648">
        <v>28</v>
      </c>
      <c r="J648">
        <v>712</v>
      </c>
      <c r="K648">
        <v>50</v>
      </c>
      <c r="L648">
        <v>420</v>
      </c>
      <c r="M648">
        <v>65</v>
      </c>
      <c r="N648">
        <v>38</v>
      </c>
      <c r="O648">
        <v>38</v>
      </c>
      <c r="P648">
        <v>1</v>
      </c>
      <c r="Q648">
        <v>8</v>
      </c>
      <c r="R648">
        <v>4</v>
      </c>
      <c r="S648">
        <v>7</v>
      </c>
      <c r="T648">
        <v>4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 t="s">
        <v>30</v>
      </c>
    </row>
    <row r="649" spans="1:28" hidden="1" x14ac:dyDescent="0.3">
      <c r="A649">
        <v>3870</v>
      </c>
      <c r="B649">
        <v>1978</v>
      </c>
      <c r="C649" t="s">
        <v>38</v>
      </c>
      <c r="D649" t="s">
        <v>35</v>
      </c>
      <c r="E649">
        <v>63855</v>
      </c>
      <c r="F649">
        <v>0</v>
      </c>
      <c r="G649">
        <v>0</v>
      </c>
      <c r="H649" s="1">
        <v>41314</v>
      </c>
      <c r="I649">
        <v>28</v>
      </c>
      <c r="J649">
        <v>359</v>
      </c>
      <c r="K649">
        <v>35</v>
      </c>
      <c r="L649">
        <v>314</v>
      </c>
      <c r="M649">
        <v>93</v>
      </c>
      <c r="N649">
        <v>116</v>
      </c>
      <c r="O649">
        <v>89</v>
      </c>
      <c r="P649">
        <v>1</v>
      </c>
      <c r="Q649">
        <v>7</v>
      </c>
      <c r="R649">
        <v>3</v>
      </c>
      <c r="S649">
        <v>13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39</v>
      </c>
    </row>
    <row r="650" spans="1:28" hidden="1" x14ac:dyDescent="0.3">
      <c r="A650">
        <v>6299</v>
      </c>
      <c r="B650">
        <v>1968</v>
      </c>
      <c r="C650" t="s">
        <v>37</v>
      </c>
      <c r="D650" t="s">
        <v>29</v>
      </c>
      <c r="E650">
        <v>42564</v>
      </c>
      <c r="F650">
        <v>0</v>
      </c>
      <c r="G650">
        <v>1</v>
      </c>
      <c r="H650" s="1">
        <v>41276</v>
      </c>
      <c r="I650">
        <v>28</v>
      </c>
      <c r="J650">
        <v>324</v>
      </c>
      <c r="K650">
        <v>48</v>
      </c>
      <c r="L650">
        <v>186</v>
      </c>
      <c r="M650">
        <v>39</v>
      </c>
      <c r="N650">
        <v>18</v>
      </c>
      <c r="O650">
        <v>198</v>
      </c>
      <c r="P650">
        <v>6</v>
      </c>
      <c r="Q650">
        <v>6</v>
      </c>
      <c r="R650">
        <v>8</v>
      </c>
      <c r="S650">
        <v>4</v>
      </c>
      <c r="T650">
        <v>7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1</v>
      </c>
      <c r="AA650">
        <v>0</v>
      </c>
      <c r="AB650" t="s">
        <v>32</v>
      </c>
    </row>
    <row r="651" spans="1:28" hidden="1" x14ac:dyDescent="0.3">
      <c r="A651">
        <v>7798</v>
      </c>
      <c r="B651">
        <v>1972</v>
      </c>
      <c r="C651" t="s">
        <v>38</v>
      </c>
      <c r="D651" t="s">
        <v>35</v>
      </c>
      <c r="E651">
        <v>46344</v>
      </c>
      <c r="F651">
        <v>0</v>
      </c>
      <c r="G651">
        <v>1</v>
      </c>
      <c r="H651" s="1">
        <v>41257</v>
      </c>
      <c r="I651">
        <v>28</v>
      </c>
      <c r="J651">
        <v>233</v>
      </c>
      <c r="K651">
        <v>20</v>
      </c>
      <c r="L651">
        <v>57</v>
      </c>
      <c r="M651">
        <v>8</v>
      </c>
      <c r="N651">
        <v>20</v>
      </c>
      <c r="O651">
        <v>91</v>
      </c>
      <c r="P651">
        <v>4</v>
      </c>
      <c r="Q651">
        <v>7</v>
      </c>
      <c r="R651">
        <v>1</v>
      </c>
      <c r="S651">
        <v>5</v>
      </c>
      <c r="T651">
        <v>7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32</v>
      </c>
    </row>
    <row r="652" spans="1:28" hidden="1" x14ac:dyDescent="0.3">
      <c r="A652">
        <v>9973</v>
      </c>
      <c r="B652">
        <v>1963</v>
      </c>
      <c r="C652" t="s">
        <v>28</v>
      </c>
      <c r="D652" t="s">
        <v>33</v>
      </c>
      <c r="E652">
        <v>50437</v>
      </c>
      <c r="F652">
        <v>0</v>
      </c>
      <c r="G652">
        <v>2</v>
      </c>
      <c r="H652" s="1">
        <v>41199</v>
      </c>
      <c r="I652">
        <v>28</v>
      </c>
      <c r="J652">
        <v>370</v>
      </c>
      <c r="K652">
        <v>9</v>
      </c>
      <c r="L652">
        <v>92</v>
      </c>
      <c r="M652">
        <v>6</v>
      </c>
      <c r="N652">
        <v>9</v>
      </c>
      <c r="O652">
        <v>4</v>
      </c>
      <c r="P652">
        <v>3</v>
      </c>
      <c r="Q652">
        <v>7</v>
      </c>
      <c r="R652">
        <v>1</v>
      </c>
      <c r="S652">
        <v>8</v>
      </c>
      <c r="T652">
        <v>7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30</v>
      </c>
    </row>
    <row r="653" spans="1:28" hidden="1" x14ac:dyDescent="0.3">
      <c r="A653">
        <v>4299</v>
      </c>
      <c r="B653">
        <v>1960</v>
      </c>
      <c r="C653" t="s">
        <v>28</v>
      </c>
      <c r="D653" t="s">
        <v>35</v>
      </c>
      <c r="E653">
        <v>70971</v>
      </c>
      <c r="F653">
        <v>0</v>
      </c>
      <c r="G653">
        <v>1</v>
      </c>
      <c r="H653" s="1">
        <v>41173</v>
      </c>
      <c r="I653">
        <v>28</v>
      </c>
      <c r="J653">
        <v>1001</v>
      </c>
      <c r="K653">
        <v>17</v>
      </c>
      <c r="L653">
        <v>572</v>
      </c>
      <c r="M653">
        <v>93</v>
      </c>
      <c r="N653">
        <v>125</v>
      </c>
      <c r="O653">
        <v>17</v>
      </c>
      <c r="P653">
        <v>7</v>
      </c>
      <c r="Q653">
        <v>11</v>
      </c>
      <c r="R653">
        <v>11</v>
      </c>
      <c r="S653">
        <v>5</v>
      </c>
      <c r="T653">
        <v>7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 t="s">
        <v>30</v>
      </c>
    </row>
    <row r="654" spans="1:28" hidden="1" x14ac:dyDescent="0.3">
      <c r="A654">
        <v>8746</v>
      </c>
      <c r="B654">
        <v>1989</v>
      </c>
      <c r="C654" t="s">
        <v>28</v>
      </c>
      <c r="D654" t="s">
        <v>33</v>
      </c>
      <c r="E654">
        <v>75433</v>
      </c>
      <c r="F654">
        <v>1</v>
      </c>
      <c r="G654">
        <v>0</v>
      </c>
      <c r="H654" s="1">
        <v>41734</v>
      </c>
      <c r="I654">
        <v>28</v>
      </c>
      <c r="J654">
        <v>800</v>
      </c>
      <c r="K654">
        <v>0</v>
      </c>
      <c r="L654">
        <v>297</v>
      </c>
      <c r="M654">
        <v>0</v>
      </c>
      <c r="N654">
        <v>34</v>
      </c>
      <c r="O654">
        <v>57</v>
      </c>
      <c r="P654">
        <v>2</v>
      </c>
      <c r="Q654">
        <v>2</v>
      </c>
      <c r="R654">
        <v>5</v>
      </c>
      <c r="S654">
        <v>10</v>
      </c>
      <c r="T654">
        <v>6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0</v>
      </c>
      <c r="AB654" t="s">
        <v>30</v>
      </c>
    </row>
    <row r="655" spans="1:28" hidden="1" x14ac:dyDescent="0.3">
      <c r="A655">
        <v>4338</v>
      </c>
      <c r="B655">
        <v>1983</v>
      </c>
      <c r="C655" t="s">
        <v>28</v>
      </c>
      <c r="D655" t="s">
        <v>31</v>
      </c>
      <c r="E655">
        <v>39062</v>
      </c>
      <c r="F655">
        <v>1</v>
      </c>
      <c r="G655">
        <v>0</v>
      </c>
      <c r="H655" s="1">
        <v>41723</v>
      </c>
      <c r="I655">
        <v>28</v>
      </c>
      <c r="J655">
        <v>23</v>
      </c>
      <c r="K655">
        <v>0</v>
      </c>
      <c r="L655">
        <v>9</v>
      </c>
      <c r="M655">
        <v>0</v>
      </c>
      <c r="N655">
        <v>0</v>
      </c>
      <c r="O655">
        <v>12</v>
      </c>
      <c r="P655">
        <v>1</v>
      </c>
      <c r="Q655">
        <v>1</v>
      </c>
      <c r="R655">
        <v>0</v>
      </c>
      <c r="S655">
        <v>3</v>
      </c>
      <c r="T655">
        <v>4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 t="s">
        <v>30</v>
      </c>
    </row>
    <row r="656" spans="1:28" hidden="1" x14ac:dyDescent="0.3">
      <c r="A656">
        <v>4444</v>
      </c>
      <c r="B656">
        <v>1972</v>
      </c>
      <c r="C656" t="s">
        <v>28</v>
      </c>
      <c r="D656" t="s">
        <v>33</v>
      </c>
      <c r="E656">
        <v>30023</v>
      </c>
      <c r="F656">
        <v>1</v>
      </c>
      <c r="G656">
        <v>0</v>
      </c>
      <c r="H656" s="1">
        <v>41722</v>
      </c>
      <c r="I656">
        <v>28</v>
      </c>
      <c r="J656">
        <v>11</v>
      </c>
      <c r="K656">
        <v>0</v>
      </c>
      <c r="L656">
        <v>16</v>
      </c>
      <c r="M656">
        <v>7</v>
      </c>
      <c r="N656">
        <v>6</v>
      </c>
      <c r="O656">
        <v>21</v>
      </c>
      <c r="P656">
        <v>1</v>
      </c>
      <c r="Q656">
        <v>2</v>
      </c>
      <c r="R656">
        <v>0</v>
      </c>
      <c r="S656">
        <v>3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30</v>
      </c>
    </row>
    <row r="657" spans="1:28" hidden="1" x14ac:dyDescent="0.3">
      <c r="A657">
        <v>498</v>
      </c>
      <c r="B657">
        <v>1970</v>
      </c>
      <c r="C657" t="s">
        <v>28</v>
      </c>
      <c r="D657" t="s">
        <v>31</v>
      </c>
      <c r="E657">
        <v>30015</v>
      </c>
      <c r="F657">
        <v>1</v>
      </c>
      <c r="G657">
        <v>0</v>
      </c>
      <c r="H657" s="1">
        <v>41672</v>
      </c>
      <c r="I657">
        <v>28</v>
      </c>
      <c r="J657">
        <v>25</v>
      </c>
      <c r="K657">
        <v>0</v>
      </c>
      <c r="L657">
        <v>22</v>
      </c>
      <c r="M657">
        <v>2</v>
      </c>
      <c r="N657">
        <v>3</v>
      </c>
      <c r="O657">
        <v>5</v>
      </c>
      <c r="P657">
        <v>2</v>
      </c>
      <c r="Q657">
        <v>1</v>
      </c>
      <c r="R657">
        <v>0</v>
      </c>
      <c r="S657">
        <v>4</v>
      </c>
      <c r="T657">
        <v>5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30</v>
      </c>
    </row>
    <row r="658" spans="1:28" hidden="1" x14ac:dyDescent="0.3">
      <c r="A658">
        <v>8230</v>
      </c>
      <c r="B658">
        <v>1980</v>
      </c>
      <c r="C658" t="s">
        <v>28</v>
      </c>
      <c r="D658" t="s">
        <v>33</v>
      </c>
      <c r="E658">
        <v>33228</v>
      </c>
      <c r="F658">
        <v>1</v>
      </c>
      <c r="G658">
        <v>0</v>
      </c>
      <c r="H658" s="1">
        <v>41662</v>
      </c>
      <c r="I658">
        <v>28</v>
      </c>
      <c r="J658">
        <v>22</v>
      </c>
      <c r="K658">
        <v>2</v>
      </c>
      <c r="L658">
        <v>31</v>
      </c>
      <c r="M658">
        <v>7</v>
      </c>
      <c r="N658">
        <v>4</v>
      </c>
      <c r="O658">
        <v>5</v>
      </c>
      <c r="P658">
        <v>1</v>
      </c>
      <c r="Q658">
        <v>2</v>
      </c>
      <c r="R658">
        <v>0</v>
      </c>
      <c r="S658">
        <v>3</v>
      </c>
      <c r="T658">
        <v>7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30</v>
      </c>
    </row>
    <row r="659" spans="1:28" hidden="1" x14ac:dyDescent="0.3">
      <c r="A659">
        <v>6168</v>
      </c>
      <c r="B659">
        <v>1963</v>
      </c>
      <c r="C659" t="s">
        <v>28</v>
      </c>
      <c r="D659" t="s">
        <v>29</v>
      </c>
      <c r="E659">
        <v>45146</v>
      </c>
      <c r="F659">
        <v>1</v>
      </c>
      <c r="G659">
        <v>1</v>
      </c>
      <c r="H659" s="1">
        <v>41470</v>
      </c>
      <c r="I659">
        <v>28</v>
      </c>
      <c r="J659">
        <v>33</v>
      </c>
      <c r="K659">
        <v>0</v>
      </c>
      <c r="L659">
        <v>5</v>
      </c>
      <c r="M659">
        <v>0</v>
      </c>
      <c r="N659">
        <v>0</v>
      </c>
      <c r="O659">
        <v>15</v>
      </c>
      <c r="P659">
        <v>2</v>
      </c>
      <c r="Q659">
        <v>1</v>
      </c>
      <c r="R659">
        <v>1</v>
      </c>
      <c r="S659">
        <v>2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40</v>
      </c>
    </row>
    <row r="660" spans="1:28" hidden="1" x14ac:dyDescent="0.3">
      <c r="A660">
        <v>4656</v>
      </c>
      <c r="B660">
        <v>1990</v>
      </c>
      <c r="C660" t="s">
        <v>38</v>
      </c>
      <c r="D660" t="s">
        <v>31</v>
      </c>
      <c r="E660">
        <v>51250</v>
      </c>
      <c r="F660">
        <v>1</v>
      </c>
      <c r="G660">
        <v>0</v>
      </c>
      <c r="H660" s="1">
        <v>41363</v>
      </c>
      <c r="I660">
        <v>28</v>
      </c>
      <c r="J660">
        <v>342</v>
      </c>
      <c r="K660">
        <v>32</v>
      </c>
      <c r="L660">
        <v>230</v>
      </c>
      <c r="M660">
        <v>34</v>
      </c>
      <c r="N660">
        <v>32</v>
      </c>
      <c r="O660">
        <v>40</v>
      </c>
      <c r="P660">
        <v>5</v>
      </c>
      <c r="Q660">
        <v>10</v>
      </c>
      <c r="R660">
        <v>5</v>
      </c>
      <c r="S660">
        <v>4</v>
      </c>
      <c r="T660">
        <v>9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 t="s">
        <v>43</v>
      </c>
    </row>
    <row r="661" spans="1:28" hidden="1" x14ac:dyDescent="0.3">
      <c r="A661">
        <v>626</v>
      </c>
      <c r="B661">
        <v>1951</v>
      </c>
      <c r="C661" t="s">
        <v>28</v>
      </c>
      <c r="D661" t="s">
        <v>33</v>
      </c>
      <c r="E661">
        <v>32871</v>
      </c>
      <c r="F661">
        <v>1</v>
      </c>
      <c r="G661">
        <v>1</v>
      </c>
      <c r="H661" s="1">
        <v>41342</v>
      </c>
      <c r="I661">
        <v>28</v>
      </c>
      <c r="J661">
        <v>22</v>
      </c>
      <c r="K661">
        <v>2</v>
      </c>
      <c r="L661">
        <v>12</v>
      </c>
      <c r="M661">
        <v>0</v>
      </c>
      <c r="N661">
        <v>2</v>
      </c>
      <c r="O661">
        <v>5</v>
      </c>
      <c r="P661">
        <v>1</v>
      </c>
      <c r="Q661">
        <v>1</v>
      </c>
      <c r="R661">
        <v>0</v>
      </c>
      <c r="S661">
        <v>3</v>
      </c>
      <c r="T661">
        <v>4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34</v>
      </c>
    </row>
    <row r="662" spans="1:28" hidden="1" x14ac:dyDescent="0.3">
      <c r="A662">
        <v>2826</v>
      </c>
      <c r="B662">
        <v>1967</v>
      </c>
      <c r="C662" t="s">
        <v>28</v>
      </c>
      <c r="D662" t="s">
        <v>33</v>
      </c>
      <c r="E662">
        <v>22574</v>
      </c>
      <c r="F662">
        <v>2</v>
      </c>
      <c r="G662">
        <v>1</v>
      </c>
      <c r="H662" s="1">
        <v>41575</v>
      </c>
      <c r="I662">
        <v>28</v>
      </c>
      <c r="J662">
        <v>25</v>
      </c>
      <c r="K662">
        <v>0</v>
      </c>
      <c r="L662">
        <v>8</v>
      </c>
      <c r="M662">
        <v>2</v>
      </c>
      <c r="N662">
        <v>0</v>
      </c>
      <c r="O662">
        <v>2</v>
      </c>
      <c r="P662">
        <v>2</v>
      </c>
      <c r="Q662">
        <v>2</v>
      </c>
      <c r="R662">
        <v>0</v>
      </c>
      <c r="S662">
        <v>3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30</v>
      </c>
    </row>
    <row r="663" spans="1:28" hidden="1" x14ac:dyDescent="0.3">
      <c r="A663">
        <v>6222</v>
      </c>
      <c r="B663">
        <v>1967</v>
      </c>
      <c r="C663" t="s">
        <v>28</v>
      </c>
      <c r="D663" t="s">
        <v>33</v>
      </c>
      <c r="E663">
        <v>22574</v>
      </c>
      <c r="F663">
        <v>2</v>
      </c>
      <c r="G663">
        <v>1</v>
      </c>
      <c r="H663" s="1">
        <v>41575</v>
      </c>
      <c r="I663">
        <v>28</v>
      </c>
      <c r="J663">
        <v>25</v>
      </c>
      <c r="K663">
        <v>0</v>
      </c>
      <c r="L663">
        <v>8</v>
      </c>
      <c r="M663">
        <v>2</v>
      </c>
      <c r="N663">
        <v>0</v>
      </c>
      <c r="O663">
        <v>2</v>
      </c>
      <c r="P663">
        <v>2</v>
      </c>
      <c r="Q663">
        <v>2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t="s">
        <v>30</v>
      </c>
    </row>
    <row r="664" spans="1:28" hidden="1" x14ac:dyDescent="0.3">
      <c r="A664">
        <v>10971</v>
      </c>
      <c r="B664">
        <v>1977</v>
      </c>
      <c r="C664" t="s">
        <v>28</v>
      </c>
      <c r="D664" t="s">
        <v>31</v>
      </c>
      <c r="E664">
        <v>37774</v>
      </c>
      <c r="F664">
        <v>2</v>
      </c>
      <c r="G664">
        <v>0</v>
      </c>
      <c r="H664" s="1">
        <v>41155</v>
      </c>
      <c r="I664">
        <v>28</v>
      </c>
      <c r="J664">
        <v>173</v>
      </c>
      <c r="K664">
        <v>8</v>
      </c>
      <c r="L664">
        <v>107</v>
      </c>
      <c r="M664">
        <v>7</v>
      </c>
      <c r="N664">
        <v>2</v>
      </c>
      <c r="O664">
        <v>176</v>
      </c>
      <c r="P664">
        <v>4</v>
      </c>
      <c r="Q664">
        <v>7</v>
      </c>
      <c r="R664">
        <v>2</v>
      </c>
      <c r="S664">
        <v>3</v>
      </c>
      <c r="T664">
        <v>9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1</v>
      </c>
      <c r="AA664">
        <v>1</v>
      </c>
      <c r="AB664" t="s">
        <v>30</v>
      </c>
    </row>
    <row r="665" spans="1:28" hidden="1" x14ac:dyDescent="0.3">
      <c r="A665">
        <v>6679</v>
      </c>
      <c r="B665">
        <v>1966</v>
      </c>
      <c r="C665" t="s">
        <v>28</v>
      </c>
      <c r="D665" t="s">
        <v>31</v>
      </c>
      <c r="E665">
        <v>33279</v>
      </c>
      <c r="F665">
        <v>0</v>
      </c>
      <c r="G665">
        <v>0</v>
      </c>
      <c r="H665" s="1">
        <v>41802</v>
      </c>
      <c r="I665">
        <v>29</v>
      </c>
      <c r="J665">
        <v>10</v>
      </c>
      <c r="K665">
        <v>3</v>
      </c>
      <c r="L665">
        <v>3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3</v>
      </c>
      <c r="T665">
        <v>3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30</v>
      </c>
    </row>
    <row r="666" spans="1:28" hidden="1" x14ac:dyDescent="0.3">
      <c r="A666">
        <v>6255</v>
      </c>
      <c r="B666">
        <v>1952</v>
      </c>
      <c r="C666" t="s">
        <v>41</v>
      </c>
      <c r="D666" t="s">
        <v>35</v>
      </c>
      <c r="E666">
        <v>70545</v>
      </c>
      <c r="F666">
        <v>0</v>
      </c>
      <c r="G666">
        <v>1</v>
      </c>
      <c r="H666" s="1">
        <v>41793</v>
      </c>
      <c r="I666">
        <v>29</v>
      </c>
      <c r="J666">
        <v>138</v>
      </c>
      <c r="K666">
        <v>39</v>
      </c>
      <c r="L666">
        <v>63</v>
      </c>
      <c r="M666">
        <v>55</v>
      </c>
      <c r="N666">
        <v>18</v>
      </c>
      <c r="O666">
        <v>21</v>
      </c>
      <c r="P666">
        <v>1</v>
      </c>
      <c r="Q666">
        <v>4</v>
      </c>
      <c r="R666">
        <v>1</v>
      </c>
      <c r="S666">
        <v>7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36</v>
      </c>
    </row>
    <row r="667" spans="1:28" hidden="1" x14ac:dyDescent="0.3">
      <c r="A667">
        <v>8614</v>
      </c>
      <c r="B667">
        <v>1957</v>
      </c>
      <c r="C667" t="s">
        <v>28</v>
      </c>
      <c r="D667" t="s">
        <v>42</v>
      </c>
      <c r="E667">
        <v>65486</v>
      </c>
      <c r="F667">
        <v>0</v>
      </c>
      <c r="G667">
        <v>1</v>
      </c>
      <c r="H667" s="1">
        <v>41771</v>
      </c>
      <c r="I667">
        <v>29</v>
      </c>
      <c r="J667">
        <v>245</v>
      </c>
      <c r="K667">
        <v>19</v>
      </c>
      <c r="L667">
        <v>125</v>
      </c>
      <c r="M667">
        <v>37</v>
      </c>
      <c r="N667">
        <v>67</v>
      </c>
      <c r="O667">
        <v>14</v>
      </c>
      <c r="P667">
        <v>1</v>
      </c>
      <c r="Q667">
        <v>4</v>
      </c>
      <c r="R667">
        <v>2</v>
      </c>
      <c r="S667">
        <v>10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36</v>
      </c>
    </row>
    <row r="668" spans="1:28" hidden="1" x14ac:dyDescent="0.3">
      <c r="A668">
        <v>7828</v>
      </c>
      <c r="B668">
        <v>1981</v>
      </c>
      <c r="C668" t="s">
        <v>41</v>
      </c>
      <c r="D668" t="s">
        <v>35</v>
      </c>
      <c r="E668">
        <v>77882</v>
      </c>
      <c r="F668">
        <v>0</v>
      </c>
      <c r="G668">
        <v>0</v>
      </c>
      <c r="H668" s="1">
        <v>41759</v>
      </c>
      <c r="I668">
        <v>29</v>
      </c>
      <c r="J668">
        <v>68</v>
      </c>
      <c r="K668">
        <v>129</v>
      </c>
      <c r="L668">
        <v>396</v>
      </c>
      <c r="M668">
        <v>188</v>
      </c>
      <c r="N668">
        <v>22</v>
      </c>
      <c r="O668">
        <v>15</v>
      </c>
      <c r="P668">
        <v>1</v>
      </c>
      <c r="Q668">
        <v>3</v>
      </c>
      <c r="R668">
        <v>3</v>
      </c>
      <c r="S668">
        <v>5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43</v>
      </c>
    </row>
    <row r="669" spans="1:28" hidden="1" x14ac:dyDescent="0.3">
      <c r="A669">
        <v>1277</v>
      </c>
      <c r="B669">
        <v>1960</v>
      </c>
      <c r="C669" t="s">
        <v>28</v>
      </c>
      <c r="D669" t="s">
        <v>35</v>
      </c>
      <c r="E669">
        <v>78468</v>
      </c>
      <c r="F669">
        <v>0</v>
      </c>
      <c r="G669">
        <v>0</v>
      </c>
      <c r="H669" s="1">
        <v>41738</v>
      </c>
      <c r="I669">
        <v>29</v>
      </c>
      <c r="J669">
        <v>434</v>
      </c>
      <c r="K669">
        <v>22</v>
      </c>
      <c r="L669">
        <v>388</v>
      </c>
      <c r="M669">
        <v>104</v>
      </c>
      <c r="N669">
        <v>22</v>
      </c>
      <c r="O669">
        <v>34</v>
      </c>
      <c r="P669">
        <v>1</v>
      </c>
      <c r="Q669">
        <v>10</v>
      </c>
      <c r="R669">
        <v>7</v>
      </c>
      <c r="S669">
        <v>10</v>
      </c>
      <c r="T669">
        <v>4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34</v>
      </c>
    </row>
    <row r="670" spans="1:28" hidden="1" x14ac:dyDescent="0.3">
      <c r="A670">
        <v>3595</v>
      </c>
      <c r="B670">
        <v>1963</v>
      </c>
      <c r="C670" t="s">
        <v>28</v>
      </c>
      <c r="D670" t="s">
        <v>35</v>
      </c>
      <c r="E670">
        <v>77226</v>
      </c>
      <c r="F670">
        <v>0</v>
      </c>
      <c r="G670">
        <v>1</v>
      </c>
      <c r="H670" s="1">
        <v>41698</v>
      </c>
      <c r="I670">
        <v>29</v>
      </c>
      <c r="J670">
        <v>631</v>
      </c>
      <c r="K670">
        <v>43</v>
      </c>
      <c r="L670">
        <v>239</v>
      </c>
      <c r="M670">
        <v>128</v>
      </c>
      <c r="N670">
        <v>76</v>
      </c>
      <c r="O670">
        <v>21</v>
      </c>
      <c r="P670">
        <v>2</v>
      </c>
      <c r="Q670">
        <v>6</v>
      </c>
      <c r="R670">
        <v>8</v>
      </c>
      <c r="S670">
        <v>12</v>
      </c>
      <c r="T670">
        <v>3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30</v>
      </c>
    </row>
    <row r="671" spans="1:28" hidden="1" x14ac:dyDescent="0.3">
      <c r="A671">
        <v>5735</v>
      </c>
      <c r="B671">
        <v>1991</v>
      </c>
      <c r="C671" t="s">
        <v>41</v>
      </c>
      <c r="D671" t="s">
        <v>31</v>
      </c>
      <c r="E671">
        <v>90638</v>
      </c>
      <c r="F671">
        <v>0</v>
      </c>
      <c r="G671">
        <v>0</v>
      </c>
      <c r="H671" s="1">
        <v>41683</v>
      </c>
      <c r="I671">
        <v>29</v>
      </c>
      <c r="J671">
        <v>1156</v>
      </c>
      <c r="K671">
        <v>120</v>
      </c>
      <c r="L671">
        <v>915</v>
      </c>
      <c r="M671">
        <v>94</v>
      </c>
      <c r="N671">
        <v>144</v>
      </c>
      <c r="O671">
        <v>96</v>
      </c>
      <c r="P671">
        <v>1</v>
      </c>
      <c r="Q671">
        <v>3</v>
      </c>
      <c r="R671">
        <v>4</v>
      </c>
      <c r="S671">
        <v>10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 t="s">
        <v>30</v>
      </c>
    </row>
    <row r="672" spans="1:28" hidden="1" x14ac:dyDescent="0.3">
      <c r="A672">
        <v>5350</v>
      </c>
      <c r="B672">
        <v>1991</v>
      </c>
      <c r="C672" t="s">
        <v>41</v>
      </c>
      <c r="D672" t="s">
        <v>31</v>
      </c>
      <c r="E672">
        <v>90638</v>
      </c>
      <c r="F672">
        <v>0</v>
      </c>
      <c r="G672">
        <v>0</v>
      </c>
      <c r="H672" s="1">
        <v>41683</v>
      </c>
      <c r="I672">
        <v>29</v>
      </c>
      <c r="J672">
        <v>1156</v>
      </c>
      <c r="K672">
        <v>120</v>
      </c>
      <c r="L672">
        <v>915</v>
      </c>
      <c r="M672">
        <v>94</v>
      </c>
      <c r="N672">
        <v>144</v>
      </c>
      <c r="O672">
        <v>96</v>
      </c>
      <c r="P672">
        <v>1</v>
      </c>
      <c r="Q672">
        <v>3</v>
      </c>
      <c r="R672">
        <v>4</v>
      </c>
      <c r="S672">
        <v>10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>
        <v>0</v>
      </c>
      <c r="AB672" t="s">
        <v>43</v>
      </c>
    </row>
    <row r="673" spans="1:28" hidden="1" x14ac:dyDescent="0.3">
      <c r="A673">
        <v>4137</v>
      </c>
      <c r="B673">
        <v>1948</v>
      </c>
      <c r="C673" t="s">
        <v>28</v>
      </c>
      <c r="D673" t="s">
        <v>35</v>
      </c>
      <c r="E673">
        <v>70666</v>
      </c>
      <c r="F673">
        <v>0</v>
      </c>
      <c r="G673">
        <v>0</v>
      </c>
      <c r="H673" s="1">
        <v>41614</v>
      </c>
      <c r="I673">
        <v>29</v>
      </c>
      <c r="J673">
        <v>398</v>
      </c>
      <c r="K673">
        <v>40</v>
      </c>
      <c r="L673">
        <v>367</v>
      </c>
      <c r="M673">
        <v>119</v>
      </c>
      <c r="N673">
        <v>122</v>
      </c>
      <c r="O673">
        <v>30</v>
      </c>
      <c r="P673">
        <v>1</v>
      </c>
      <c r="Q673">
        <v>7</v>
      </c>
      <c r="R673">
        <v>4</v>
      </c>
      <c r="S673">
        <v>4</v>
      </c>
      <c r="T673">
        <v>4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t="s">
        <v>36</v>
      </c>
    </row>
    <row r="674" spans="1:28" hidden="1" x14ac:dyDescent="0.3">
      <c r="A674">
        <v>6357</v>
      </c>
      <c r="B674">
        <v>1959</v>
      </c>
      <c r="C674" t="s">
        <v>38</v>
      </c>
      <c r="D674" t="s">
        <v>29</v>
      </c>
      <c r="E674">
        <v>59052</v>
      </c>
      <c r="F674">
        <v>0</v>
      </c>
      <c r="G674">
        <v>1</v>
      </c>
      <c r="H674" s="1">
        <v>41595</v>
      </c>
      <c r="I674">
        <v>29</v>
      </c>
      <c r="J674">
        <v>230</v>
      </c>
      <c r="K674">
        <v>35</v>
      </c>
      <c r="L674">
        <v>75</v>
      </c>
      <c r="M674">
        <v>63</v>
      </c>
      <c r="N674">
        <v>57</v>
      </c>
      <c r="O674">
        <v>31</v>
      </c>
      <c r="P674">
        <v>3</v>
      </c>
      <c r="Q674">
        <v>7</v>
      </c>
      <c r="R674">
        <v>1</v>
      </c>
      <c r="S674">
        <v>7</v>
      </c>
      <c r="T674">
        <v>5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t="s">
        <v>43</v>
      </c>
    </row>
    <row r="675" spans="1:28" hidden="1" x14ac:dyDescent="0.3">
      <c r="A675">
        <v>9316</v>
      </c>
      <c r="B675">
        <v>1952</v>
      </c>
      <c r="C675" t="s">
        <v>44</v>
      </c>
      <c r="D675" t="s">
        <v>35</v>
      </c>
      <c r="E675">
        <v>13084</v>
      </c>
      <c r="F675">
        <v>0</v>
      </c>
      <c r="G675">
        <v>0</v>
      </c>
      <c r="H675" s="1">
        <v>41580</v>
      </c>
      <c r="I675">
        <v>29</v>
      </c>
      <c r="J675">
        <v>2</v>
      </c>
      <c r="K675">
        <v>0</v>
      </c>
      <c r="L675">
        <v>7</v>
      </c>
      <c r="M675">
        <v>3</v>
      </c>
      <c r="N675">
        <v>7</v>
      </c>
      <c r="O675">
        <v>10</v>
      </c>
      <c r="P675">
        <v>1</v>
      </c>
      <c r="Q675">
        <v>1</v>
      </c>
      <c r="R675">
        <v>0</v>
      </c>
      <c r="S675">
        <v>3</v>
      </c>
      <c r="T675">
        <v>6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34</v>
      </c>
    </row>
    <row r="676" spans="1:28" hidden="1" x14ac:dyDescent="0.3">
      <c r="A676">
        <v>3578</v>
      </c>
      <c r="B676">
        <v>1949</v>
      </c>
      <c r="C676" t="s">
        <v>28</v>
      </c>
      <c r="D676" t="s">
        <v>29</v>
      </c>
      <c r="E676">
        <v>49160</v>
      </c>
      <c r="F676">
        <v>0</v>
      </c>
      <c r="G676">
        <v>1</v>
      </c>
      <c r="H676" s="1">
        <v>41567</v>
      </c>
      <c r="I676">
        <v>29</v>
      </c>
      <c r="J676">
        <v>122</v>
      </c>
      <c r="K676">
        <v>21</v>
      </c>
      <c r="L676">
        <v>43</v>
      </c>
      <c r="M676">
        <v>25</v>
      </c>
      <c r="N676">
        <v>10</v>
      </c>
      <c r="O676">
        <v>15</v>
      </c>
      <c r="P676">
        <v>2</v>
      </c>
      <c r="Q676">
        <v>3</v>
      </c>
      <c r="R676">
        <v>1</v>
      </c>
      <c r="S676">
        <v>6</v>
      </c>
      <c r="T676">
        <v>6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30</v>
      </c>
    </row>
    <row r="677" spans="1:28" hidden="1" x14ac:dyDescent="0.3">
      <c r="A677">
        <v>153</v>
      </c>
      <c r="B677">
        <v>1953</v>
      </c>
      <c r="C677" t="s">
        <v>28</v>
      </c>
      <c r="D677" t="s">
        <v>29</v>
      </c>
      <c r="E677">
        <v>23272</v>
      </c>
      <c r="F677">
        <v>0</v>
      </c>
      <c r="G677">
        <v>0</v>
      </c>
      <c r="H677" s="1">
        <v>41564</v>
      </c>
      <c r="I677">
        <v>29</v>
      </c>
      <c r="J677">
        <v>19</v>
      </c>
      <c r="K677">
        <v>3</v>
      </c>
      <c r="L677">
        <v>6</v>
      </c>
      <c r="M677">
        <v>4</v>
      </c>
      <c r="N677">
        <v>2</v>
      </c>
      <c r="O677">
        <v>12</v>
      </c>
      <c r="P677">
        <v>1</v>
      </c>
      <c r="Q677">
        <v>1</v>
      </c>
      <c r="R677">
        <v>0</v>
      </c>
      <c r="S677">
        <v>3</v>
      </c>
      <c r="T677">
        <v>4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30</v>
      </c>
    </row>
    <row r="678" spans="1:28" hidden="1" x14ac:dyDescent="0.3">
      <c r="A678">
        <v>10524</v>
      </c>
      <c r="B678">
        <v>1963</v>
      </c>
      <c r="C678" t="s">
        <v>41</v>
      </c>
      <c r="D678" t="s">
        <v>29</v>
      </c>
      <c r="E678">
        <v>49476</v>
      </c>
      <c r="F678">
        <v>0</v>
      </c>
      <c r="G678">
        <v>1</v>
      </c>
      <c r="H678" s="1">
        <v>41445</v>
      </c>
      <c r="I678">
        <v>29</v>
      </c>
      <c r="J678">
        <v>386</v>
      </c>
      <c r="K678">
        <v>23</v>
      </c>
      <c r="L678">
        <v>95</v>
      </c>
      <c r="M678">
        <v>54</v>
      </c>
      <c r="N678">
        <v>41</v>
      </c>
      <c r="O678">
        <v>196</v>
      </c>
      <c r="P678">
        <v>4</v>
      </c>
      <c r="Q678">
        <v>2</v>
      </c>
      <c r="R678">
        <v>11</v>
      </c>
      <c r="S678">
        <v>5</v>
      </c>
      <c r="T678">
        <v>2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32</v>
      </c>
    </row>
    <row r="679" spans="1:28" hidden="1" x14ac:dyDescent="0.3">
      <c r="A679">
        <v>2036</v>
      </c>
      <c r="B679">
        <v>1973</v>
      </c>
      <c r="C679" t="s">
        <v>37</v>
      </c>
      <c r="D679" t="s">
        <v>35</v>
      </c>
      <c r="E679">
        <v>57906</v>
      </c>
      <c r="F679">
        <v>0</v>
      </c>
      <c r="G679">
        <v>1</v>
      </c>
      <c r="H679" s="1">
        <v>41436</v>
      </c>
      <c r="I679">
        <v>29</v>
      </c>
      <c r="J679">
        <v>243</v>
      </c>
      <c r="K679">
        <v>11</v>
      </c>
      <c r="L679">
        <v>119</v>
      </c>
      <c r="M679">
        <v>10</v>
      </c>
      <c r="N679">
        <v>3</v>
      </c>
      <c r="O679">
        <v>15</v>
      </c>
      <c r="P679">
        <v>3</v>
      </c>
      <c r="Q679">
        <v>4</v>
      </c>
      <c r="R679">
        <v>2</v>
      </c>
      <c r="S679">
        <v>8</v>
      </c>
      <c r="T679">
        <v>4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40</v>
      </c>
    </row>
    <row r="680" spans="1:28" hidden="1" x14ac:dyDescent="0.3">
      <c r="A680">
        <v>9495</v>
      </c>
      <c r="B680">
        <v>1982</v>
      </c>
      <c r="C680" t="s">
        <v>28</v>
      </c>
      <c r="D680" t="s">
        <v>35</v>
      </c>
      <c r="E680">
        <v>71853</v>
      </c>
      <c r="F680">
        <v>0</v>
      </c>
      <c r="G680">
        <v>0</v>
      </c>
      <c r="H680" s="1">
        <v>41402</v>
      </c>
      <c r="I680">
        <v>29</v>
      </c>
      <c r="J680">
        <v>358</v>
      </c>
      <c r="K680">
        <v>108</v>
      </c>
      <c r="L680">
        <v>413</v>
      </c>
      <c r="M680">
        <v>141</v>
      </c>
      <c r="N680">
        <v>97</v>
      </c>
      <c r="O680">
        <v>32</v>
      </c>
      <c r="P680">
        <v>1</v>
      </c>
      <c r="Q680">
        <v>2</v>
      </c>
      <c r="R680">
        <v>8</v>
      </c>
      <c r="S680">
        <v>6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30</v>
      </c>
    </row>
    <row r="681" spans="1:28" hidden="1" x14ac:dyDescent="0.3">
      <c r="A681">
        <v>2631</v>
      </c>
      <c r="B681">
        <v>1982</v>
      </c>
      <c r="C681" t="s">
        <v>28</v>
      </c>
      <c r="D681" t="s">
        <v>35</v>
      </c>
      <c r="E681">
        <v>71853</v>
      </c>
      <c r="F681">
        <v>0</v>
      </c>
      <c r="G681">
        <v>0</v>
      </c>
      <c r="H681" s="1">
        <v>41402</v>
      </c>
      <c r="I681">
        <v>29</v>
      </c>
      <c r="J681">
        <v>358</v>
      </c>
      <c r="K681">
        <v>108</v>
      </c>
      <c r="L681">
        <v>413</v>
      </c>
      <c r="M681">
        <v>141</v>
      </c>
      <c r="N681">
        <v>97</v>
      </c>
      <c r="O681">
        <v>32</v>
      </c>
      <c r="P681">
        <v>1</v>
      </c>
      <c r="Q681">
        <v>2</v>
      </c>
      <c r="R681">
        <v>8</v>
      </c>
      <c r="S681">
        <v>6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30</v>
      </c>
    </row>
    <row r="682" spans="1:28" hidden="1" x14ac:dyDescent="0.3">
      <c r="A682">
        <v>6312</v>
      </c>
      <c r="B682">
        <v>1959</v>
      </c>
      <c r="C682" t="s">
        <v>28</v>
      </c>
      <c r="D682" t="s">
        <v>33</v>
      </c>
      <c r="E682">
        <v>65031</v>
      </c>
      <c r="F682">
        <v>0</v>
      </c>
      <c r="G682">
        <v>1</v>
      </c>
      <c r="H682" s="1">
        <v>41350</v>
      </c>
      <c r="I682">
        <v>29</v>
      </c>
      <c r="J682">
        <v>258</v>
      </c>
      <c r="K682">
        <v>107</v>
      </c>
      <c r="L682">
        <v>291</v>
      </c>
      <c r="M682">
        <v>84</v>
      </c>
      <c r="N682">
        <v>37</v>
      </c>
      <c r="O682">
        <v>86</v>
      </c>
      <c r="P682">
        <v>4</v>
      </c>
      <c r="Q682">
        <v>10</v>
      </c>
      <c r="R682">
        <v>3</v>
      </c>
      <c r="S682">
        <v>13</v>
      </c>
      <c r="T682">
        <v>7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39</v>
      </c>
    </row>
    <row r="683" spans="1:28" hidden="1" x14ac:dyDescent="0.3">
      <c r="A683">
        <v>615</v>
      </c>
      <c r="B683">
        <v>1960</v>
      </c>
      <c r="C683" t="s">
        <v>28</v>
      </c>
      <c r="D683" t="s">
        <v>35</v>
      </c>
      <c r="E683">
        <v>30507</v>
      </c>
      <c r="F683">
        <v>0</v>
      </c>
      <c r="G683">
        <v>0</v>
      </c>
      <c r="H683" s="1">
        <v>41344</v>
      </c>
      <c r="I683">
        <v>29</v>
      </c>
      <c r="J683">
        <v>65</v>
      </c>
      <c r="K683">
        <v>36</v>
      </c>
      <c r="L683">
        <v>74</v>
      </c>
      <c r="M683">
        <v>38</v>
      </c>
      <c r="N683">
        <v>20</v>
      </c>
      <c r="O683">
        <v>110</v>
      </c>
      <c r="P683">
        <v>1</v>
      </c>
      <c r="Q683">
        <v>5</v>
      </c>
      <c r="R683">
        <v>1</v>
      </c>
      <c r="S683">
        <v>4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30</v>
      </c>
    </row>
    <row r="684" spans="1:28" hidden="1" x14ac:dyDescent="0.3">
      <c r="A684">
        <v>4406</v>
      </c>
      <c r="B684">
        <v>1970</v>
      </c>
      <c r="C684" t="s">
        <v>28</v>
      </c>
      <c r="D684" t="s">
        <v>35</v>
      </c>
      <c r="E684">
        <v>67419</v>
      </c>
      <c r="F684">
        <v>0</v>
      </c>
      <c r="G684">
        <v>1</v>
      </c>
      <c r="H684" s="1">
        <v>41290</v>
      </c>
      <c r="I684">
        <v>29</v>
      </c>
      <c r="J684">
        <v>846</v>
      </c>
      <c r="K684">
        <v>84</v>
      </c>
      <c r="L684">
        <v>352</v>
      </c>
      <c r="M684">
        <v>91</v>
      </c>
      <c r="N684">
        <v>56</v>
      </c>
      <c r="O684">
        <v>42</v>
      </c>
      <c r="P684">
        <v>4</v>
      </c>
      <c r="Q684">
        <v>9</v>
      </c>
      <c r="R684">
        <v>4</v>
      </c>
      <c r="S684">
        <v>8</v>
      </c>
      <c r="T684">
        <v>5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32</v>
      </c>
    </row>
    <row r="685" spans="1:28" hidden="1" x14ac:dyDescent="0.3">
      <c r="A685">
        <v>10061</v>
      </c>
      <c r="B685">
        <v>1950</v>
      </c>
      <c r="C685" t="s">
        <v>28</v>
      </c>
      <c r="D685" t="s">
        <v>33</v>
      </c>
      <c r="E685">
        <v>59462</v>
      </c>
      <c r="F685">
        <v>0</v>
      </c>
      <c r="G685">
        <v>1</v>
      </c>
      <c r="H685" s="1">
        <v>41279</v>
      </c>
      <c r="I685">
        <v>29</v>
      </c>
      <c r="J685">
        <v>724</v>
      </c>
      <c r="K685">
        <v>17</v>
      </c>
      <c r="L685">
        <v>143</v>
      </c>
      <c r="M685">
        <v>0</v>
      </c>
      <c r="N685">
        <v>8</v>
      </c>
      <c r="O685">
        <v>196</v>
      </c>
      <c r="P685">
        <v>2</v>
      </c>
      <c r="Q685">
        <v>9</v>
      </c>
      <c r="R685">
        <v>2</v>
      </c>
      <c r="S685">
        <v>12</v>
      </c>
      <c r="T685">
        <v>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34</v>
      </c>
    </row>
    <row r="686" spans="1:28" hidden="1" x14ac:dyDescent="0.3">
      <c r="A686">
        <v>10619</v>
      </c>
      <c r="B686">
        <v>1994</v>
      </c>
      <c r="C686" t="s">
        <v>28</v>
      </c>
      <c r="D686" t="s">
        <v>31</v>
      </c>
      <c r="E686">
        <v>95529</v>
      </c>
      <c r="F686">
        <v>0</v>
      </c>
      <c r="G686">
        <v>0</v>
      </c>
      <c r="H686" s="1">
        <v>41246</v>
      </c>
      <c r="I686">
        <v>29</v>
      </c>
      <c r="J686">
        <v>770</v>
      </c>
      <c r="K686">
        <v>29</v>
      </c>
      <c r="L686">
        <v>890</v>
      </c>
      <c r="M686">
        <v>250</v>
      </c>
      <c r="N686">
        <v>27</v>
      </c>
      <c r="O686">
        <v>24</v>
      </c>
      <c r="P686">
        <v>1</v>
      </c>
      <c r="Q686">
        <v>7</v>
      </c>
      <c r="R686">
        <v>3</v>
      </c>
      <c r="S686">
        <v>7</v>
      </c>
      <c r="T686">
        <v>3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>
        <v>0</v>
      </c>
      <c r="AB686" t="s">
        <v>43</v>
      </c>
    </row>
    <row r="687" spans="1:28" hidden="1" x14ac:dyDescent="0.3">
      <c r="A687">
        <v>4945</v>
      </c>
      <c r="B687">
        <v>1953</v>
      </c>
      <c r="C687" t="s">
        <v>28</v>
      </c>
      <c r="D687" t="s">
        <v>42</v>
      </c>
      <c r="E687">
        <v>53653</v>
      </c>
      <c r="F687">
        <v>0</v>
      </c>
      <c r="G687">
        <v>0</v>
      </c>
      <c r="H687" s="1">
        <v>41220</v>
      </c>
      <c r="I687">
        <v>29</v>
      </c>
      <c r="J687">
        <v>815</v>
      </c>
      <c r="K687">
        <v>10</v>
      </c>
      <c r="L687">
        <v>239</v>
      </c>
      <c r="M687">
        <v>28</v>
      </c>
      <c r="N687">
        <v>10</v>
      </c>
      <c r="O687">
        <v>108</v>
      </c>
      <c r="P687">
        <v>2</v>
      </c>
      <c r="Q687">
        <v>10</v>
      </c>
      <c r="R687">
        <v>4</v>
      </c>
      <c r="S687">
        <v>12</v>
      </c>
      <c r="T687">
        <v>6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30</v>
      </c>
    </row>
    <row r="688" spans="1:28" hidden="1" x14ac:dyDescent="0.3">
      <c r="A688">
        <v>1777</v>
      </c>
      <c r="B688">
        <v>1980</v>
      </c>
      <c r="C688" t="s">
        <v>44</v>
      </c>
      <c r="D688" t="s">
        <v>33</v>
      </c>
      <c r="E688">
        <v>25965</v>
      </c>
      <c r="F688">
        <v>0</v>
      </c>
      <c r="G688">
        <v>0</v>
      </c>
      <c r="H688" s="1">
        <v>41159</v>
      </c>
      <c r="I688">
        <v>29</v>
      </c>
      <c r="J688">
        <v>2</v>
      </c>
      <c r="K688">
        <v>2</v>
      </c>
      <c r="L688">
        <v>11</v>
      </c>
      <c r="M688">
        <v>41</v>
      </c>
      <c r="N688">
        <v>7</v>
      </c>
      <c r="O688">
        <v>11</v>
      </c>
      <c r="P688">
        <v>1</v>
      </c>
      <c r="Q688">
        <v>2</v>
      </c>
      <c r="R688">
        <v>0</v>
      </c>
      <c r="S688">
        <v>3</v>
      </c>
      <c r="T688">
        <v>8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30</v>
      </c>
    </row>
    <row r="689" spans="1:28" hidden="1" x14ac:dyDescent="0.3">
      <c r="A689">
        <v>7922</v>
      </c>
      <c r="B689">
        <v>1951</v>
      </c>
      <c r="C689" t="s">
        <v>37</v>
      </c>
      <c r="D689" t="s">
        <v>31</v>
      </c>
      <c r="E689">
        <v>64950</v>
      </c>
      <c r="F689">
        <v>0</v>
      </c>
      <c r="G689">
        <v>1</v>
      </c>
      <c r="H689" s="1">
        <v>41133</v>
      </c>
      <c r="I689">
        <v>29</v>
      </c>
      <c r="J689">
        <v>819</v>
      </c>
      <c r="K689">
        <v>0</v>
      </c>
      <c r="L689">
        <v>72</v>
      </c>
      <c r="M689">
        <v>12</v>
      </c>
      <c r="N689">
        <v>0</v>
      </c>
      <c r="O689">
        <v>63</v>
      </c>
      <c r="P689">
        <v>2</v>
      </c>
      <c r="Q689">
        <v>11</v>
      </c>
      <c r="R689">
        <v>2</v>
      </c>
      <c r="S689">
        <v>10</v>
      </c>
      <c r="T689">
        <v>7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 t="s">
        <v>43</v>
      </c>
    </row>
    <row r="690" spans="1:28" hidden="1" x14ac:dyDescent="0.3">
      <c r="A690">
        <v>9931</v>
      </c>
      <c r="B690">
        <v>1963</v>
      </c>
      <c r="C690" t="s">
        <v>37</v>
      </c>
      <c r="D690" t="s">
        <v>33</v>
      </c>
      <c r="E690">
        <v>4023</v>
      </c>
      <c r="F690">
        <v>1</v>
      </c>
      <c r="G690">
        <v>1</v>
      </c>
      <c r="H690" s="1">
        <v>41813</v>
      </c>
      <c r="I690">
        <v>29</v>
      </c>
      <c r="J690">
        <v>5</v>
      </c>
      <c r="K690">
        <v>0</v>
      </c>
      <c r="L690">
        <v>1</v>
      </c>
      <c r="M690">
        <v>1</v>
      </c>
      <c r="N690">
        <v>1</v>
      </c>
      <c r="O690">
        <v>1</v>
      </c>
      <c r="P690">
        <v>15</v>
      </c>
      <c r="Q690">
        <v>0</v>
      </c>
      <c r="R690">
        <v>0</v>
      </c>
      <c r="S690">
        <v>0</v>
      </c>
      <c r="T690">
        <v>19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30</v>
      </c>
    </row>
    <row r="691" spans="1:28" hidden="1" x14ac:dyDescent="0.3">
      <c r="A691">
        <v>5961</v>
      </c>
      <c r="B691">
        <v>1978</v>
      </c>
      <c r="C691" t="s">
        <v>28</v>
      </c>
      <c r="D691" t="s">
        <v>33</v>
      </c>
      <c r="E691">
        <v>42693</v>
      </c>
      <c r="F691">
        <v>1</v>
      </c>
      <c r="G691">
        <v>0</v>
      </c>
      <c r="H691" s="1">
        <v>41797</v>
      </c>
      <c r="I691">
        <v>29</v>
      </c>
      <c r="J691">
        <v>8</v>
      </c>
      <c r="K691">
        <v>4</v>
      </c>
      <c r="L691">
        <v>20</v>
      </c>
      <c r="M691">
        <v>6</v>
      </c>
      <c r="N691">
        <v>3</v>
      </c>
      <c r="O691">
        <v>16</v>
      </c>
      <c r="P691">
        <v>1</v>
      </c>
      <c r="Q691">
        <v>1</v>
      </c>
      <c r="R691">
        <v>0</v>
      </c>
      <c r="S691">
        <v>3</v>
      </c>
      <c r="T691">
        <v>5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30</v>
      </c>
    </row>
    <row r="692" spans="1:28" hidden="1" x14ac:dyDescent="0.3">
      <c r="A692">
        <v>1518</v>
      </c>
      <c r="B692">
        <v>1965</v>
      </c>
      <c r="C692" t="s">
        <v>41</v>
      </c>
      <c r="D692" t="s">
        <v>33</v>
      </c>
      <c r="E692">
        <v>62694</v>
      </c>
      <c r="F692">
        <v>1</v>
      </c>
      <c r="G692">
        <v>1</v>
      </c>
      <c r="H692" s="1">
        <v>41442</v>
      </c>
      <c r="I692">
        <v>29</v>
      </c>
      <c r="J692">
        <v>379</v>
      </c>
      <c r="K692">
        <v>6</v>
      </c>
      <c r="L692">
        <v>157</v>
      </c>
      <c r="M692">
        <v>25</v>
      </c>
      <c r="N692">
        <v>91</v>
      </c>
      <c r="O692">
        <v>91</v>
      </c>
      <c r="P692">
        <v>5</v>
      </c>
      <c r="Q692">
        <v>9</v>
      </c>
      <c r="R692">
        <v>3</v>
      </c>
      <c r="S692">
        <v>7</v>
      </c>
      <c r="T692">
        <v>7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t="s">
        <v>30</v>
      </c>
    </row>
    <row r="693" spans="1:28" hidden="1" x14ac:dyDescent="0.3">
      <c r="A693">
        <v>4023</v>
      </c>
      <c r="B693">
        <v>1970</v>
      </c>
      <c r="C693" t="s">
        <v>28</v>
      </c>
      <c r="D693" t="s">
        <v>33</v>
      </c>
      <c r="E693">
        <v>22979</v>
      </c>
      <c r="F693">
        <v>1</v>
      </c>
      <c r="G693">
        <v>0</v>
      </c>
      <c r="H693" s="1">
        <v>41158</v>
      </c>
      <c r="I693">
        <v>29</v>
      </c>
      <c r="J693">
        <v>16</v>
      </c>
      <c r="K693">
        <v>17</v>
      </c>
      <c r="L693">
        <v>19</v>
      </c>
      <c r="M693">
        <v>20</v>
      </c>
      <c r="N693">
        <v>21</v>
      </c>
      <c r="O693">
        <v>22</v>
      </c>
      <c r="P693">
        <v>3</v>
      </c>
      <c r="Q693">
        <v>3</v>
      </c>
      <c r="R693">
        <v>2</v>
      </c>
      <c r="S693">
        <v>2</v>
      </c>
      <c r="T693">
        <v>8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0</v>
      </c>
      <c r="AB693" t="s">
        <v>30</v>
      </c>
    </row>
    <row r="694" spans="1:28" hidden="1" x14ac:dyDescent="0.3">
      <c r="A694">
        <v>5121</v>
      </c>
      <c r="B694">
        <v>1977</v>
      </c>
      <c r="C694" t="s">
        <v>28</v>
      </c>
      <c r="D694" t="s">
        <v>31</v>
      </c>
      <c r="E694">
        <v>56628</v>
      </c>
      <c r="F694">
        <v>0</v>
      </c>
      <c r="G694">
        <v>1</v>
      </c>
      <c r="H694" s="1">
        <v>41719</v>
      </c>
      <c r="I694">
        <v>30</v>
      </c>
      <c r="J694">
        <v>479</v>
      </c>
      <c r="K694">
        <v>5</v>
      </c>
      <c r="L694">
        <v>82</v>
      </c>
      <c r="M694">
        <v>7</v>
      </c>
      <c r="N694">
        <v>17</v>
      </c>
      <c r="O694">
        <v>171</v>
      </c>
      <c r="P694">
        <v>2</v>
      </c>
      <c r="Q694">
        <v>7</v>
      </c>
      <c r="R694">
        <v>6</v>
      </c>
      <c r="S694">
        <v>5</v>
      </c>
      <c r="T694">
        <v>5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 t="s">
        <v>32</v>
      </c>
    </row>
    <row r="695" spans="1:28" hidden="1" x14ac:dyDescent="0.3">
      <c r="A695">
        <v>2186</v>
      </c>
      <c r="B695">
        <v>1977</v>
      </c>
      <c r="C695" t="s">
        <v>38</v>
      </c>
      <c r="D695" t="s">
        <v>35</v>
      </c>
      <c r="E695">
        <v>82326</v>
      </c>
      <c r="F695">
        <v>0</v>
      </c>
      <c r="G695">
        <v>0</v>
      </c>
      <c r="H695" s="1">
        <v>41708</v>
      </c>
      <c r="I695">
        <v>30</v>
      </c>
      <c r="J695">
        <v>938</v>
      </c>
      <c r="K695">
        <v>142</v>
      </c>
      <c r="L695">
        <v>754</v>
      </c>
      <c r="M695">
        <v>159</v>
      </c>
      <c r="N695">
        <v>81</v>
      </c>
      <c r="O695">
        <v>183</v>
      </c>
      <c r="P695">
        <v>1</v>
      </c>
      <c r="Q695">
        <v>5</v>
      </c>
      <c r="R695">
        <v>10</v>
      </c>
      <c r="S695">
        <v>6</v>
      </c>
      <c r="T695">
        <v>2</v>
      </c>
      <c r="U695">
        <v>1</v>
      </c>
      <c r="V695">
        <v>0</v>
      </c>
      <c r="W695">
        <v>0</v>
      </c>
      <c r="X695">
        <v>1</v>
      </c>
      <c r="Y695">
        <v>1</v>
      </c>
      <c r="Z695">
        <v>1</v>
      </c>
      <c r="AA695">
        <v>0</v>
      </c>
      <c r="AB695" t="s">
        <v>30</v>
      </c>
    </row>
    <row r="696" spans="1:28" hidden="1" x14ac:dyDescent="0.3">
      <c r="A696">
        <v>10548</v>
      </c>
      <c r="B696">
        <v>1995</v>
      </c>
      <c r="C696" t="s">
        <v>28</v>
      </c>
      <c r="D696" t="s">
        <v>31</v>
      </c>
      <c r="E696">
        <v>71163</v>
      </c>
      <c r="F696">
        <v>0</v>
      </c>
      <c r="G696">
        <v>0</v>
      </c>
      <c r="H696" s="1">
        <v>41707</v>
      </c>
      <c r="I696">
        <v>30</v>
      </c>
      <c r="J696">
        <v>283</v>
      </c>
      <c r="K696">
        <v>17</v>
      </c>
      <c r="L696">
        <v>372</v>
      </c>
      <c r="M696">
        <v>138</v>
      </c>
      <c r="N696">
        <v>106</v>
      </c>
      <c r="O696">
        <v>44</v>
      </c>
      <c r="P696">
        <v>1</v>
      </c>
      <c r="Q696">
        <v>3</v>
      </c>
      <c r="R696">
        <v>8</v>
      </c>
      <c r="S696">
        <v>12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39</v>
      </c>
    </row>
    <row r="697" spans="1:28" hidden="1" x14ac:dyDescent="0.3">
      <c r="A697">
        <v>6384</v>
      </c>
      <c r="B697">
        <v>1978</v>
      </c>
      <c r="C697" t="s">
        <v>28</v>
      </c>
      <c r="D697" t="s">
        <v>29</v>
      </c>
      <c r="E697">
        <v>71022</v>
      </c>
      <c r="F697">
        <v>0</v>
      </c>
      <c r="G697">
        <v>1</v>
      </c>
      <c r="H697" s="1">
        <v>41681</v>
      </c>
      <c r="I697">
        <v>30</v>
      </c>
      <c r="J697">
        <v>909</v>
      </c>
      <c r="K697">
        <v>12</v>
      </c>
      <c r="L697">
        <v>278</v>
      </c>
      <c r="M697">
        <v>0</v>
      </c>
      <c r="N697">
        <v>12</v>
      </c>
      <c r="O697">
        <v>242</v>
      </c>
      <c r="P697">
        <v>3</v>
      </c>
      <c r="Q697">
        <v>5</v>
      </c>
      <c r="R697">
        <v>2</v>
      </c>
      <c r="S697">
        <v>11</v>
      </c>
      <c r="T697">
        <v>8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 t="s">
        <v>34</v>
      </c>
    </row>
    <row r="698" spans="1:28" hidden="1" x14ac:dyDescent="0.3">
      <c r="A698">
        <v>2625</v>
      </c>
      <c r="B698">
        <v>1954</v>
      </c>
      <c r="C698" t="s">
        <v>38</v>
      </c>
      <c r="D698" t="s">
        <v>31</v>
      </c>
      <c r="E698">
        <v>42607</v>
      </c>
      <c r="F698">
        <v>0</v>
      </c>
      <c r="G698">
        <v>1</v>
      </c>
      <c r="H698" s="1">
        <v>41595</v>
      </c>
      <c r="I698">
        <v>30</v>
      </c>
      <c r="J698">
        <v>156</v>
      </c>
      <c r="K698">
        <v>29</v>
      </c>
      <c r="L698">
        <v>56</v>
      </c>
      <c r="M698">
        <v>30</v>
      </c>
      <c r="N698">
        <v>32</v>
      </c>
      <c r="O698">
        <v>47</v>
      </c>
      <c r="P698">
        <v>2</v>
      </c>
      <c r="Q698">
        <v>3</v>
      </c>
      <c r="R698">
        <v>2</v>
      </c>
      <c r="S698">
        <v>7</v>
      </c>
      <c r="T698">
        <v>3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43</v>
      </c>
    </row>
    <row r="699" spans="1:28" hidden="1" x14ac:dyDescent="0.3">
      <c r="A699">
        <v>1676</v>
      </c>
      <c r="B699">
        <v>1975</v>
      </c>
      <c r="C699" t="s">
        <v>28</v>
      </c>
      <c r="D699" t="s">
        <v>33</v>
      </c>
      <c r="E699">
        <v>43057</v>
      </c>
      <c r="F699">
        <v>0</v>
      </c>
      <c r="G699">
        <v>1</v>
      </c>
      <c r="H699" s="1">
        <v>41577</v>
      </c>
      <c r="I699">
        <v>30</v>
      </c>
      <c r="J699">
        <v>213</v>
      </c>
      <c r="K699">
        <v>2</v>
      </c>
      <c r="L699">
        <v>44</v>
      </c>
      <c r="M699">
        <v>0</v>
      </c>
      <c r="N699">
        <v>2</v>
      </c>
      <c r="O699">
        <v>5</v>
      </c>
      <c r="P699">
        <v>4</v>
      </c>
      <c r="Q699">
        <v>4</v>
      </c>
      <c r="R699">
        <v>2</v>
      </c>
      <c r="S699">
        <v>5</v>
      </c>
      <c r="T699">
        <v>5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30</v>
      </c>
    </row>
    <row r="700" spans="1:28" hidden="1" x14ac:dyDescent="0.3">
      <c r="A700">
        <v>5534</v>
      </c>
      <c r="B700">
        <v>1975</v>
      </c>
      <c r="C700" t="s">
        <v>41</v>
      </c>
      <c r="D700" t="s">
        <v>33</v>
      </c>
      <c r="E700">
        <v>47808</v>
      </c>
      <c r="F700">
        <v>0</v>
      </c>
      <c r="G700">
        <v>1</v>
      </c>
      <c r="H700" s="1">
        <v>41567</v>
      </c>
      <c r="I700">
        <v>30</v>
      </c>
      <c r="J700">
        <v>123</v>
      </c>
      <c r="K700">
        <v>1</v>
      </c>
      <c r="L700">
        <v>26</v>
      </c>
      <c r="M700">
        <v>2</v>
      </c>
      <c r="N700">
        <v>0</v>
      </c>
      <c r="O700">
        <v>72</v>
      </c>
      <c r="P700">
        <v>2</v>
      </c>
      <c r="Q700">
        <v>3</v>
      </c>
      <c r="R700">
        <v>2</v>
      </c>
      <c r="S700">
        <v>3</v>
      </c>
      <c r="T700">
        <v>7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 t="s">
        <v>30</v>
      </c>
    </row>
    <row r="701" spans="1:28" hidden="1" x14ac:dyDescent="0.3">
      <c r="A701">
        <v>7832</v>
      </c>
      <c r="B701">
        <v>1959</v>
      </c>
      <c r="C701" t="s">
        <v>41</v>
      </c>
      <c r="D701" t="s">
        <v>33</v>
      </c>
      <c r="E701">
        <v>77520</v>
      </c>
      <c r="F701">
        <v>0</v>
      </c>
      <c r="G701">
        <v>1</v>
      </c>
      <c r="H701" s="1">
        <v>41514</v>
      </c>
      <c r="I701">
        <v>30</v>
      </c>
      <c r="J701">
        <v>940</v>
      </c>
      <c r="K701">
        <v>44</v>
      </c>
      <c r="L701">
        <v>396</v>
      </c>
      <c r="M701">
        <v>0</v>
      </c>
      <c r="N701">
        <v>88</v>
      </c>
      <c r="O701">
        <v>58</v>
      </c>
      <c r="P701">
        <v>1</v>
      </c>
      <c r="Q701">
        <v>8</v>
      </c>
      <c r="R701">
        <v>7</v>
      </c>
      <c r="S701">
        <v>7</v>
      </c>
      <c r="T701">
        <v>4</v>
      </c>
      <c r="U701">
        <v>1</v>
      </c>
      <c r="V701">
        <v>0</v>
      </c>
      <c r="W701">
        <v>1</v>
      </c>
      <c r="X701">
        <v>0</v>
      </c>
      <c r="Y701">
        <v>1</v>
      </c>
      <c r="Z701">
        <v>1</v>
      </c>
      <c r="AA701">
        <v>0</v>
      </c>
      <c r="AB701" t="s">
        <v>30</v>
      </c>
    </row>
    <row r="702" spans="1:28" hidden="1" x14ac:dyDescent="0.3">
      <c r="A702">
        <v>8314</v>
      </c>
      <c r="B702">
        <v>1982</v>
      </c>
      <c r="C702" t="s">
        <v>28</v>
      </c>
      <c r="D702" t="s">
        <v>33</v>
      </c>
      <c r="E702">
        <v>79908</v>
      </c>
      <c r="F702">
        <v>0</v>
      </c>
      <c r="G702">
        <v>0</v>
      </c>
      <c r="H702" s="1">
        <v>41369</v>
      </c>
      <c r="I702">
        <v>30</v>
      </c>
      <c r="J702">
        <v>557</v>
      </c>
      <c r="K702">
        <v>129</v>
      </c>
      <c r="L702">
        <v>761</v>
      </c>
      <c r="M702">
        <v>29</v>
      </c>
      <c r="N702">
        <v>185</v>
      </c>
      <c r="O702">
        <v>111</v>
      </c>
      <c r="P702">
        <v>1</v>
      </c>
      <c r="Q702">
        <v>5</v>
      </c>
      <c r="R702">
        <v>6</v>
      </c>
      <c r="S702">
        <v>7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 t="s">
        <v>30</v>
      </c>
    </row>
    <row r="703" spans="1:28" hidden="1" x14ac:dyDescent="0.3">
      <c r="A703">
        <v>3762</v>
      </c>
      <c r="B703">
        <v>1986</v>
      </c>
      <c r="C703" t="s">
        <v>37</v>
      </c>
      <c r="D703" t="s">
        <v>31</v>
      </c>
      <c r="E703">
        <v>69867</v>
      </c>
      <c r="F703">
        <v>0</v>
      </c>
      <c r="G703">
        <v>0</v>
      </c>
      <c r="H703" s="1">
        <v>41366</v>
      </c>
      <c r="I703">
        <v>30</v>
      </c>
      <c r="J703">
        <v>196</v>
      </c>
      <c r="K703">
        <v>0</v>
      </c>
      <c r="L703">
        <v>512</v>
      </c>
      <c r="M703">
        <v>33</v>
      </c>
      <c r="N703">
        <v>130</v>
      </c>
      <c r="O703">
        <v>54</v>
      </c>
      <c r="P703">
        <v>1</v>
      </c>
      <c r="Q703">
        <v>3</v>
      </c>
      <c r="R703">
        <v>5</v>
      </c>
      <c r="S703">
        <v>8</v>
      </c>
      <c r="T703">
        <v>1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 t="s">
        <v>43</v>
      </c>
    </row>
    <row r="704" spans="1:28" hidden="1" x14ac:dyDescent="0.3">
      <c r="A704">
        <v>10383</v>
      </c>
      <c r="B704">
        <v>1966</v>
      </c>
      <c r="C704" t="s">
        <v>28</v>
      </c>
      <c r="D704" t="s">
        <v>29</v>
      </c>
      <c r="E704">
        <v>70287</v>
      </c>
      <c r="F704">
        <v>0</v>
      </c>
      <c r="G704">
        <v>0</v>
      </c>
      <c r="H704" s="1">
        <v>41366</v>
      </c>
      <c r="I704">
        <v>30</v>
      </c>
      <c r="J704">
        <v>295</v>
      </c>
      <c r="K704">
        <v>35</v>
      </c>
      <c r="L704">
        <v>482</v>
      </c>
      <c r="M704">
        <v>121</v>
      </c>
      <c r="N704">
        <v>120</v>
      </c>
      <c r="O704">
        <v>40</v>
      </c>
      <c r="P704">
        <v>1</v>
      </c>
      <c r="Q704">
        <v>5</v>
      </c>
      <c r="R704">
        <v>5</v>
      </c>
      <c r="S704">
        <v>10</v>
      </c>
      <c r="T704">
        <v>3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 t="s">
        <v>36</v>
      </c>
    </row>
    <row r="705" spans="1:28" hidden="1" x14ac:dyDescent="0.3">
      <c r="A705">
        <v>7488</v>
      </c>
      <c r="B705">
        <v>1963</v>
      </c>
      <c r="C705" t="s">
        <v>41</v>
      </c>
      <c r="D705" t="s">
        <v>31</v>
      </c>
      <c r="E705">
        <v>64191</v>
      </c>
      <c r="F705">
        <v>0</v>
      </c>
      <c r="G705">
        <v>1</v>
      </c>
      <c r="H705" s="1">
        <v>41296</v>
      </c>
      <c r="I705">
        <v>30</v>
      </c>
      <c r="J705">
        <v>420</v>
      </c>
      <c r="K705">
        <v>15</v>
      </c>
      <c r="L705">
        <v>186</v>
      </c>
      <c r="M705">
        <v>151</v>
      </c>
      <c r="N705">
        <v>38</v>
      </c>
      <c r="O705">
        <v>15</v>
      </c>
      <c r="P705">
        <v>3</v>
      </c>
      <c r="Q705">
        <v>5</v>
      </c>
      <c r="R705">
        <v>3</v>
      </c>
      <c r="S705">
        <v>13</v>
      </c>
      <c r="T705">
        <v>3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30</v>
      </c>
    </row>
    <row r="706" spans="1:28" hidden="1" x14ac:dyDescent="0.3">
      <c r="A706">
        <v>347</v>
      </c>
      <c r="B706">
        <v>1976</v>
      </c>
      <c r="C706" t="s">
        <v>28</v>
      </c>
      <c r="D706" t="s">
        <v>29</v>
      </c>
      <c r="E706">
        <v>40780</v>
      </c>
      <c r="F706">
        <v>0</v>
      </c>
      <c r="G706">
        <v>1</v>
      </c>
      <c r="H706" s="1">
        <v>41160</v>
      </c>
      <c r="I706">
        <v>30</v>
      </c>
      <c r="J706">
        <v>229</v>
      </c>
      <c r="K706">
        <v>27</v>
      </c>
      <c r="L706">
        <v>71</v>
      </c>
      <c r="M706">
        <v>13</v>
      </c>
      <c r="N706">
        <v>3</v>
      </c>
      <c r="O706">
        <v>34</v>
      </c>
      <c r="P706">
        <v>4</v>
      </c>
      <c r="Q706">
        <v>7</v>
      </c>
      <c r="R706">
        <v>1</v>
      </c>
      <c r="S706">
        <v>5</v>
      </c>
      <c r="T706">
        <v>9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 t="s">
        <v>32</v>
      </c>
    </row>
    <row r="707" spans="1:28" hidden="1" x14ac:dyDescent="0.3">
      <c r="A707">
        <v>5236</v>
      </c>
      <c r="B707">
        <v>1979</v>
      </c>
      <c r="C707" t="s">
        <v>28</v>
      </c>
      <c r="D707" t="s">
        <v>35</v>
      </c>
      <c r="E707">
        <v>77568</v>
      </c>
      <c r="F707">
        <v>0</v>
      </c>
      <c r="G707">
        <v>1</v>
      </c>
      <c r="H707" s="1">
        <v>41146</v>
      </c>
      <c r="I707">
        <v>30</v>
      </c>
      <c r="J707">
        <v>1230</v>
      </c>
      <c r="K707">
        <v>0</v>
      </c>
      <c r="L707">
        <v>396</v>
      </c>
      <c r="M707">
        <v>232</v>
      </c>
      <c r="N707">
        <v>178</v>
      </c>
      <c r="O707">
        <v>158</v>
      </c>
      <c r="P707">
        <v>1</v>
      </c>
      <c r="Q707">
        <v>10</v>
      </c>
      <c r="R707">
        <v>2</v>
      </c>
      <c r="S707">
        <v>8</v>
      </c>
      <c r="T707">
        <v>5</v>
      </c>
      <c r="U707">
        <v>1</v>
      </c>
      <c r="V707">
        <v>0</v>
      </c>
      <c r="W707">
        <v>0</v>
      </c>
      <c r="X707">
        <v>1</v>
      </c>
      <c r="Y707">
        <v>1</v>
      </c>
      <c r="Z707">
        <v>0</v>
      </c>
      <c r="AA707">
        <v>0</v>
      </c>
      <c r="AB707" t="s">
        <v>30</v>
      </c>
    </row>
    <row r="708" spans="1:28" hidden="1" x14ac:dyDescent="0.3">
      <c r="A708">
        <v>10699</v>
      </c>
      <c r="B708">
        <v>1985</v>
      </c>
      <c r="C708" t="s">
        <v>28</v>
      </c>
      <c r="D708" t="s">
        <v>33</v>
      </c>
      <c r="E708">
        <v>44322</v>
      </c>
      <c r="F708">
        <v>1</v>
      </c>
      <c r="G708">
        <v>0</v>
      </c>
      <c r="H708" s="1">
        <v>41806</v>
      </c>
      <c r="I708">
        <v>30</v>
      </c>
      <c r="J708">
        <v>46</v>
      </c>
      <c r="K708">
        <v>0</v>
      </c>
      <c r="L708">
        <v>40</v>
      </c>
      <c r="M708">
        <v>3</v>
      </c>
      <c r="N708">
        <v>0</v>
      </c>
      <c r="O708">
        <v>3</v>
      </c>
      <c r="P708">
        <v>2</v>
      </c>
      <c r="Q708">
        <v>3</v>
      </c>
      <c r="R708">
        <v>0</v>
      </c>
      <c r="S708">
        <v>3</v>
      </c>
      <c r="T708">
        <v>8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 t="s">
        <v>43</v>
      </c>
    </row>
    <row r="709" spans="1:28" hidden="1" x14ac:dyDescent="0.3">
      <c r="A709">
        <v>7516</v>
      </c>
      <c r="B709">
        <v>1983</v>
      </c>
      <c r="C709" t="s">
        <v>28</v>
      </c>
      <c r="D709" t="s">
        <v>33</v>
      </c>
      <c r="E709">
        <v>30096</v>
      </c>
      <c r="F709">
        <v>1</v>
      </c>
      <c r="G709">
        <v>0</v>
      </c>
      <c r="H709" s="1">
        <v>41781</v>
      </c>
      <c r="I709">
        <v>30</v>
      </c>
      <c r="J709">
        <v>5</v>
      </c>
      <c r="K709">
        <v>3</v>
      </c>
      <c r="L709">
        <v>11</v>
      </c>
      <c r="M709">
        <v>12</v>
      </c>
      <c r="N709">
        <v>5</v>
      </c>
      <c r="O709">
        <v>9</v>
      </c>
      <c r="P709">
        <v>1</v>
      </c>
      <c r="Q709">
        <v>2</v>
      </c>
      <c r="R709">
        <v>0</v>
      </c>
      <c r="S709">
        <v>3</v>
      </c>
      <c r="T709">
        <v>6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39</v>
      </c>
    </row>
    <row r="710" spans="1:28" hidden="1" x14ac:dyDescent="0.3">
      <c r="A710">
        <v>3129</v>
      </c>
      <c r="B710">
        <v>1983</v>
      </c>
      <c r="C710" t="s">
        <v>28</v>
      </c>
      <c r="D710" t="s">
        <v>33</v>
      </c>
      <c r="E710">
        <v>30096</v>
      </c>
      <c r="F710">
        <v>1</v>
      </c>
      <c r="G710">
        <v>0</v>
      </c>
      <c r="H710" s="1">
        <v>41781</v>
      </c>
      <c r="I710">
        <v>30</v>
      </c>
      <c r="J710">
        <v>5</v>
      </c>
      <c r="K710">
        <v>3</v>
      </c>
      <c r="L710">
        <v>11</v>
      </c>
      <c r="M710">
        <v>12</v>
      </c>
      <c r="N710">
        <v>5</v>
      </c>
      <c r="O710">
        <v>9</v>
      </c>
      <c r="P710">
        <v>1</v>
      </c>
      <c r="Q710">
        <v>2</v>
      </c>
      <c r="R710">
        <v>0</v>
      </c>
      <c r="S710">
        <v>3</v>
      </c>
      <c r="T710">
        <v>6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30</v>
      </c>
    </row>
    <row r="711" spans="1:28" hidden="1" x14ac:dyDescent="0.3">
      <c r="A711">
        <v>6859</v>
      </c>
      <c r="B711">
        <v>1987</v>
      </c>
      <c r="C711" t="s">
        <v>28</v>
      </c>
      <c r="D711" t="s">
        <v>31</v>
      </c>
      <c r="E711">
        <v>29236</v>
      </c>
      <c r="F711">
        <v>1</v>
      </c>
      <c r="G711">
        <v>0</v>
      </c>
      <c r="H711" s="1">
        <v>41555</v>
      </c>
      <c r="I711">
        <v>30</v>
      </c>
      <c r="J711">
        <v>37</v>
      </c>
      <c r="K711">
        <v>4</v>
      </c>
      <c r="L711">
        <v>24</v>
      </c>
      <c r="M711">
        <v>16</v>
      </c>
      <c r="N711">
        <v>9</v>
      </c>
      <c r="O711">
        <v>9</v>
      </c>
      <c r="P711">
        <v>2</v>
      </c>
      <c r="Q711">
        <v>4</v>
      </c>
      <c r="R711">
        <v>0</v>
      </c>
      <c r="S711">
        <v>3</v>
      </c>
      <c r="T711">
        <v>9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t="s">
        <v>30</v>
      </c>
    </row>
    <row r="712" spans="1:28" hidden="1" x14ac:dyDescent="0.3">
      <c r="A712">
        <v>271</v>
      </c>
      <c r="B712">
        <v>1969</v>
      </c>
      <c r="C712" t="s">
        <v>28</v>
      </c>
      <c r="D712" t="s">
        <v>42</v>
      </c>
      <c r="E712">
        <v>40590</v>
      </c>
      <c r="F712">
        <v>1</v>
      </c>
      <c r="G712">
        <v>1</v>
      </c>
      <c r="H712" s="1">
        <v>41549</v>
      </c>
      <c r="I712">
        <v>30</v>
      </c>
      <c r="J712">
        <v>154</v>
      </c>
      <c r="K712">
        <v>0</v>
      </c>
      <c r="L712">
        <v>50</v>
      </c>
      <c r="M712">
        <v>6</v>
      </c>
      <c r="N712">
        <v>11</v>
      </c>
      <c r="O712">
        <v>37</v>
      </c>
      <c r="P712">
        <v>5</v>
      </c>
      <c r="Q712">
        <v>3</v>
      </c>
      <c r="R712">
        <v>4</v>
      </c>
      <c r="S712">
        <v>3</v>
      </c>
      <c r="T712">
        <v>6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 t="s">
        <v>32</v>
      </c>
    </row>
    <row r="713" spans="1:28" hidden="1" x14ac:dyDescent="0.3">
      <c r="A713">
        <v>7699</v>
      </c>
      <c r="B713">
        <v>1969</v>
      </c>
      <c r="C713" t="s">
        <v>28</v>
      </c>
      <c r="D713" t="s">
        <v>42</v>
      </c>
      <c r="E713">
        <v>40590</v>
      </c>
      <c r="F713">
        <v>1</v>
      </c>
      <c r="G713">
        <v>1</v>
      </c>
      <c r="H713" s="1">
        <v>41549</v>
      </c>
      <c r="I713">
        <v>30</v>
      </c>
      <c r="J713">
        <v>154</v>
      </c>
      <c r="K713">
        <v>0</v>
      </c>
      <c r="L713">
        <v>50</v>
      </c>
      <c r="M713">
        <v>6</v>
      </c>
      <c r="N713">
        <v>11</v>
      </c>
      <c r="O713">
        <v>37</v>
      </c>
      <c r="P713">
        <v>5</v>
      </c>
      <c r="Q713">
        <v>3</v>
      </c>
      <c r="R713">
        <v>4</v>
      </c>
      <c r="S713">
        <v>3</v>
      </c>
      <c r="T713">
        <v>6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 t="s">
        <v>32</v>
      </c>
    </row>
    <row r="714" spans="1:28" hidden="1" x14ac:dyDescent="0.3">
      <c r="A714">
        <v>938</v>
      </c>
      <c r="B714">
        <v>1981</v>
      </c>
      <c r="C714" t="s">
        <v>28</v>
      </c>
      <c r="D714" t="s">
        <v>33</v>
      </c>
      <c r="E714">
        <v>40211</v>
      </c>
      <c r="F714">
        <v>1</v>
      </c>
      <c r="G714">
        <v>1</v>
      </c>
      <c r="H714" s="1">
        <v>41485</v>
      </c>
      <c r="I714">
        <v>30</v>
      </c>
      <c r="J714">
        <v>51</v>
      </c>
      <c r="K714">
        <v>1</v>
      </c>
      <c r="L714">
        <v>7</v>
      </c>
      <c r="M714">
        <v>2</v>
      </c>
      <c r="N714">
        <v>1</v>
      </c>
      <c r="O714">
        <v>25</v>
      </c>
      <c r="P714">
        <v>2</v>
      </c>
      <c r="Q714">
        <v>2</v>
      </c>
      <c r="R714">
        <v>1</v>
      </c>
      <c r="S714">
        <v>2</v>
      </c>
      <c r="T714">
        <v>8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 t="s">
        <v>30</v>
      </c>
    </row>
    <row r="715" spans="1:28" hidden="1" x14ac:dyDescent="0.3">
      <c r="A715">
        <v>7873</v>
      </c>
      <c r="B715">
        <v>1973</v>
      </c>
      <c r="C715" t="s">
        <v>37</v>
      </c>
      <c r="D715" t="s">
        <v>35</v>
      </c>
      <c r="E715">
        <v>63516</v>
      </c>
      <c r="F715">
        <v>1</v>
      </c>
      <c r="G715">
        <v>1</v>
      </c>
      <c r="H715" s="1">
        <v>41461</v>
      </c>
      <c r="I715">
        <v>30</v>
      </c>
      <c r="J715">
        <v>141</v>
      </c>
      <c r="K715">
        <v>11</v>
      </c>
      <c r="L715">
        <v>114</v>
      </c>
      <c r="M715">
        <v>15</v>
      </c>
      <c r="N715">
        <v>14</v>
      </c>
      <c r="O715">
        <v>5</v>
      </c>
      <c r="P715">
        <v>4</v>
      </c>
      <c r="Q715">
        <v>4</v>
      </c>
      <c r="R715">
        <v>1</v>
      </c>
      <c r="S715">
        <v>7</v>
      </c>
      <c r="T715">
        <v>5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32</v>
      </c>
    </row>
    <row r="716" spans="1:28" hidden="1" x14ac:dyDescent="0.3">
      <c r="A716">
        <v>9967</v>
      </c>
      <c r="B716">
        <v>1974</v>
      </c>
      <c r="C716" t="s">
        <v>28</v>
      </c>
      <c r="D716" t="s">
        <v>29</v>
      </c>
      <c r="E716">
        <v>53034</v>
      </c>
      <c r="F716">
        <v>1</v>
      </c>
      <c r="G716">
        <v>1</v>
      </c>
      <c r="H716" s="1">
        <v>41424</v>
      </c>
      <c r="I716">
        <v>30</v>
      </c>
      <c r="J716">
        <v>160</v>
      </c>
      <c r="K716">
        <v>15</v>
      </c>
      <c r="L716">
        <v>196</v>
      </c>
      <c r="M716">
        <v>15</v>
      </c>
      <c r="N716">
        <v>11</v>
      </c>
      <c r="O716">
        <v>50</v>
      </c>
      <c r="P716">
        <v>8</v>
      </c>
      <c r="Q716">
        <v>6</v>
      </c>
      <c r="R716">
        <v>1</v>
      </c>
      <c r="S716">
        <v>7</v>
      </c>
      <c r="T716">
        <v>8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34</v>
      </c>
    </row>
    <row r="717" spans="1:28" hidden="1" x14ac:dyDescent="0.3">
      <c r="A717">
        <v>1087</v>
      </c>
      <c r="B717">
        <v>1975</v>
      </c>
      <c r="C717" t="s">
        <v>41</v>
      </c>
      <c r="D717" t="s">
        <v>35</v>
      </c>
      <c r="E717">
        <v>22669</v>
      </c>
      <c r="F717">
        <v>1</v>
      </c>
      <c r="G717">
        <v>0</v>
      </c>
      <c r="H717" s="1">
        <v>41416</v>
      </c>
      <c r="I717">
        <v>30</v>
      </c>
      <c r="J717">
        <v>16</v>
      </c>
      <c r="K717">
        <v>14</v>
      </c>
      <c r="L717">
        <v>36</v>
      </c>
      <c r="M717">
        <v>37</v>
      </c>
      <c r="N717">
        <v>22</v>
      </c>
      <c r="O717">
        <v>48</v>
      </c>
      <c r="P717">
        <v>3</v>
      </c>
      <c r="Q717">
        <v>4</v>
      </c>
      <c r="R717">
        <v>1</v>
      </c>
      <c r="S717">
        <v>2</v>
      </c>
      <c r="T717">
        <v>9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 t="s">
        <v>30</v>
      </c>
    </row>
    <row r="718" spans="1:28" hidden="1" x14ac:dyDescent="0.3">
      <c r="A718">
        <v>6798</v>
      </c>
      <c r="B718">
        <v>1966</v>
      </c>
      <c r="C718" t="s">
        <v>28</v>
      </c>
      <c r="D718" t="s">
        <v>31</v>
      </c>
      <c r="E718">
        <v>37070</v>
      </c>
      <c r="F718">
        <v>1</v>
      </c>
      <c r="G718">
        <v>1</v>
      </c>
      <c r="H718" s="1">
        <v>41353</v>
      </c>
      <c r="I718">
        <v>30</v>
      </c>
      <c r="J718">
        <v>231</v>
      </c>
      <c r="K718">
        <v>7</v>
      </c>
      <c r="L718">
        <v>137</v>
      </c>
      <c r="M718">
        <v>4</v>
      </c>
      <c r="N718">
        <v>15</v>
      </c>
      <c r="O718">
        <v>39</v>
      </c>
      <c r="P718">
        <v>9</v>
      </c>
      <c r="Q718">
        <v>5</v>
      </c>
      <c r="R718">
        <v>1</v>
      </c>
      <c r="S718">
        <v>8</v>
      </c>
      <c r="T718">
        <v>7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 t="s">
        <v>43</v>
      </c>
    </row>
    <row r="719" spans="1:28" hidden="1" x14ac:dyDescent="0.3">
      <c r="A719">
        <v>4168</v>
      </c>
      <c r="B719">
        <v>1966</v>
      </c>
      <c r="C719" t="s">
        <v>28</v>
      </c>
      <c r="D719" t="s">
        <v>31</v>
      </c>
      <c r="E719">
        <v>37070</v>
      </c>
      <c r="F719">
        <v>1</v>
      </c>
      <c r="G719">
        <v>1</v>
      </c>
      <c r="H719" s="1">
        <v>41353</v>
      </c>
      <c r="I719">
        <v>30</v>
      </c>
      <c r="J719">
        <v>231</v>
      </c>
      <c r="K719">
        <v>7</v>
      </c>
      <c r="L719">
        <v>137</v>
      </c>
      <c r="M719">
        <v>4</v>
      </c>
      <c r="N719">
        <v>15</v>
      </c>
      <c r="O719">
        <v>39</v>
      </c>
      <c r="P719">
        <v>9</v>
      </c>
      <c r="Q719">
        <v>5</v>
      </c>
      <c r="R719">
        <v>1</v>
      </c>
      <c r="S719">
        <v>8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 t="s">
        <v>30</v>
      </c>
    </row>
    <row r="720" spans="1:28" hidden="1" x14ac:dyDescent="0.3">
      <c r="A720">
        <v>6690</v>
      </c>
      <c r="B720">
        <v>1966</v>
      </c>
      <c r="C720" t="s">
        <v>41</v>
      </c>
      <c r="D720" t="s">
        <v>33</v>
      </c>
      <c r="E720">
        <v>38179</v>
      </c>
      <c r="F720">
        <v>1</v>
      </c>
      <c r="G720">
        <v>1</v>
      </c>
      <c r="H720" s="1">
        <v>41347</v>
      </c>
      <c r="I720">
        <v>30</v>
      </c>
      <c r="J720">
        <v>38</v>
      </c>
      <c r="K720">
        <v>4</v>
      </c>
      <c r="L720">
        <v>22</v>
      </c>
      <c r="M720">
        <v>4</v>
      </c>
      <c r="N720">
        <v>2</v>
      </c>
      <c r="O720">
        <v>20</v>
      </c>
      <c r="P720">
        <v>4</v>
      </c>
      <c r="Q720">
        <v>3</v>
      </c>
      <c r="R720">
        <v>1</v>
      </c>
      <c r="S720">
        <v>3</v>
      </c>
      <c r="T720">
        <v>7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43</v>
      </c>
    </row>
    <row r="721" spans="1:28" hidden="1" x14ac:dyDescent="0.3">
      <c r="A721">
        <v>10602</v>
      </c>
      <c r="B721">
        <v>1983</v>
      </c>
      <c r="C721" t="s">
        <v>28</v>
      </c>
      <c r="D721" t="s">
        <v>33</v>
      </c>
      <c r="E721">
        <v>39922</v>
      </c>
      <c r="F721">
        <v>1</v>
      </c>
      <c r="G721">
        <v>0</v>
      </c>
      <c r="H721" s="1">
        <v>41319</v>
      </c>
      <c r="I721">
        <v>30</v>
      </c>
      <c r="J721">
        <v>29</v>
      </c>
      <c r="K721">
        <v>12</v>
      </c>
      <c r="L721">
        <v>59</v>
      </c>
      <c r="M721">
        <v>19</v>
      </c>
      <c r="N721">
        <v>1</v>
      </c>
      <c r="O721">
        <v>36</v>
      </c>
      <c r="P721">
        <v>2</v>
      </c>
      <c r="Q721">
        <v>3</v>
      </c>
      <c r="R721">
        <v>0</v>
      </c>
      <c r="S721">
        <v>4</v>
      </c>
      <c r="T721">
        <v>8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40</v>
      </c>
    </row>
    <row r="722" spans="1:28" hidden="1" x14ac:dyDescent="0.3">
      <c r="A722">
        <v>3220</v>
      </c>
      <c r="B722">
        <v>1983</v>
      </c>
      <c r="C722" t="s">
        <v>28</v>
      </c>
      <c r="D722" t="s">
        <v>33</v>
      </c>
      <c r="E722">
        <v>39922</v>
      </c>
      <c r="F722">
        <v>1</v>
      </c>
      <c r="G722">
        <v>0</v>
      </c>
      <c r="H722" s="1">
        <v>41319</v>
      </c>
      <c r="I722">
        <v>30</v>
      </c>
      <c r="J722">
        <v>29</v>
      </c>
      <c r="K722">
        <v>12</v>
      </c>
      <c r="L722">
        <v>59</v>
      </c>
      <c r="M722">
        <v>19</v>
      </c>
      <c r="N722">
        <v>1</v>
      </c>
      <c r="O722">
        <v>36</v>
      </c>
      <c r="P722">
        <v>2</v>
      </c>
      <c r="Q722">
        <v>3</v>
      </c>
      <c r="R722">
        <v>0</v>
      </c>
      <c r="S722">
        <v>4</v>
      </c>
      <c r="T722">
        <v>8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39</v>
      </c>
    </row>
    <row r="723" spans="1:28" hidden="1" x14ac:dyDescent="0.3">
      <c r="A723">
        <v>5424</v>
      </c>
      <c r="B723">
        <v>1983</v>
      </c>
      <c r="C723" t="s">
        <v>28</v>
      </c>
      <c r="D723" t="s">
        <v>33</v>
      </c>
      <c r="E723">
        <v>39922</v>
      </c>
      <c r="F723">
        <v>1</v>
      </c>
      <c r="G723">
        <v>0</v>
      </c>
      <c r="H723" s="1">
        <v>41319</v>
      </c>
      <c r="I723">
        <v>30</v>
      </c>
      <c r="J723">
        <v>29</v>
      </c>
      <c r="K723">
        <v>12</v>
      </c>
      <c r="L723">
        <v>59</v>
      </c>
      <c r="M723">
        <v>19</v>
      </c>
      <c r="N723">
        <v>1</v>
      </c>
      <c r="O723">
        <v>36</v>
      </c>
      <c r="P723">
        <v>2</v>
      </c>
      <c r="Q723">
        <v>3</v>
      </c>
      <c r="R723">
        <v>0</v>
      </c>
      <c r="S723">
        <v>4</v>
      </c>
      <c r="T723">
        <v>8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43</v>
      </c>
    </row>
    <row r="724" spans="1:28" hidden="1" x14ac:dyDescent="0.3">
      <c r="A724">
        <v>5289</v>
      </c>
      <c r="B724">
        <v>1975</v>
      </c>
      <c r="C724" t="s">
        <v>38</v>
      </c>
      <c r="D724" t="s">
        <v>31</v>
      </c>
      <c r="E724">
        <v>41658</v>
      </c>
      <c r="F724">
        <v>1</v>
      </c>
      <c r="G724">
        <v>1</v>
      </c>
      <c r="H724" s="1">
        <v>41222</v>
      </c>
      <c r="I724">
        <v>30</v>
      </c>
      <c r="J724">
        <v>8</v>
      </c>
      <c r="K724">
        <v>4</v>
      </c>
      <c r="L724">
        <v>12</v>
      </c>
      <c r="M724">
        <v>15</v>
      </c>
      <c r="N724">
        <v>4</v>
      </c>
      <c r="O724">
        <v>29</v>
      </c>
      <c r="P724">
        <v>2</v>
      </c>
      <c r="Q724">
        <v>1</v>
      </c>
      <c r="R724">
        <v>1</v>
      </c>
      <c r="S724">
        <v>2</v>
      </c>
      <c r="T724">
        <v>4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36</v>
      </c>
    </row>
    <row r="725" spans="1:28" hidden="1" x14ac:dyDescent="0.3">
      <c r="A725">
        <v>9478</v>
      </c>
      <c r="B725">
        <v>1985</v>
      </c>
      <c r="C725" t="s">
        <v>28</v>
      </c>
      <c r="D725" t="s">
        <v>31</v>
      </c>
      <c r="E725">
        <v>66503</v>
      </c>
      <c r="F725">
        <v>1</v>
      </c>
      <c r="G725">
        <v>0</v>
      </c>
      <c r="H725" s="1">
        <v>41135</v>
      </c>
      <c r="I725">
        <v>30</v>
      </c>
      <c r="J725">
        <v>91</v>
      </c>
      <c r="K725">
        <v>64</v>
      </c>
      <c r="L725">
        <v>128</v>
      </c>
      <c r="M725">
        <v>65</v>
      </c>
      <c r="N725">
        <v>3</v>
      </c>
      <c r="O725">
        <v>50</v>
      </c>
      <c r="P725">
        <v>2</v>
      </c>
      <c r="Q725">
        <v>4</v>
      </c>
      <c r="R725">
        <v>3</v>
      </c>
      <c r="S725">
        <v>6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t="s">
        <v>30</v>
      </c>
    </row>
    <row r="726" spans="1:28" hidden="1" x14ac:dyDescent="0.3">
      <c r="A726">
        <v>477</v>
      </c>
      <c r="B726">
        <v>1986</v>
      </c>
      <c r="C726" t="s">
        <v>28</v>
      </c>
      <c r="D726" t="s">
        <v>33</v>
      </c>
      <c r="E726">
        <v>83512</v>
      </c>
      <c r="F726">
        <v>0</v>
      </c>
      <c r="G726">
        <v>0</v>
      </c>
      <c r="H726" s="1">
        <v>41807</v>
      </c>
      <c r="I726">
        <v>31</v>
      </c>
      <c r="J726">
        <v>1060</v>
      </c>
      <c r="K726">
        <v>61</v>
      </c>
      <c r="L726">
        <v>835</v>
      </c>
      <c r="M726">
        <v>80</v>
      </c>
      <c r="N726">
        <v>20</v>
      </c>
      <c r="O726">
        <v>101</v>
      </c>
      <c r="P726">
        <v>1</v>
      </c>
      <c r="Q726">
        <v>4</v>
      </c>
      <c r="R726">
        <v>7</v>
      </c>
      <c r="S726">
        <v>10</v>
      </c>
      <c r="T726">
        <v>1</v>
      </c>
      <c r="U726">
        <v>1</v>
      </c>
      <c r="V726">
        <v>1</v>
      </c>
      <c r="W726">
        <v>1</v>
      </c>
      <c r="X726">
        <v>0</v>
      </c>
      <c r="Y726">
        <v>1</v>
      </c>
      <c r="Z726">
        <v>1</v>
      </c>
      <c r="AA726">
        <v>0</v>
      </c>
      <c r="AB726" t="s">
        <v>30</v>
      </c>
    </row>
    <row r="727" spans="1:28" hidden="1" x14ac:dyDescent="0.3">
      <c r="A727">
        <v>3107</v>
      </c>
      <c r="B727">
        <v>1976</v>
      </c>
      <c r="C727" t="s">
        <v>28</v>
      </c>
      <c r="D727" t="s">
        <v>35</v>
      </c>
      <c r="E727">
        <v>71322</v>
      </c>
      <c r="F727">
        <v>0</v>
      </c>
      <c r="G727">
        <v>1</v>
      </c>
      <c r="H727" s="1">
        <v>41761</v>
      </c>
      <c r="I727">
        <v>31</v>
      </c>
      <c r="J727">
        <v>121</v>
      </c>
      <c r="K727">
        <v>24</v>
      </c>
      <c r="L727">
        <v>124</v>
      </c>
      <c r="M727">
        <v>24</v>
      </c>
      <c r="N727">
        <v>15</v>
      </c>
      <c r="O727">
        <v>42</v>
      </c>
      <c r="P727">
        <v>1</v>
      </c>
      <c r="Q727">
        <v>4</v>
      </c>
      <c r="R727">
        <v>1</v>
      </c>
      <c r="S727">
        <v>7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36</v>
      </c>
    </row>
    <row r="728" spans="1:28" hidden="1" x14ac:dyDescent="0.3">
      <c r="A728">
        <v>607</v>
      </c>
      <c r="B728">
        <v>1955</v>
      </c>
      <c r="C728" t="s">
        <v>38</v>
      </c>
      <c r="D728" t="s">
        <v>29</v>
      </c>
      <c r="E728">
        <v>41769</v>
      </c>
      <c r="F728">
        <v>0</v>
      </c>
      <c r="G728">
        <v>1</v>
      </c>
      <c r="H728" s="1">
        <v>41318</v>
      </c>
      <c r="I728">
        <v>31</v>
      </c>
      <c r="J728">
        <v>302</v>
      </c>
      <c r="K728">
        <v>29</v>
      </c>
      <c r="L728">
        <v>131</v>
      </c>
      <c r="M728">
        <v>32</v>
      </c>
      <c r="N728">
        <v>0</v>
      </c>
      <c r="O728">
        <v>27</v>
      </c>
      <c r="P728">
        <v>6</v>
      </c>
      <c r="Q728">
        <v>8</v>
      </c>
      <c r="R728">
        <v>1</v>
      </c>
      <c r="S728">
        <v>7</v>
      </c>
      <c r="T728">
        <v>8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40</v>
      </c>
    </row>
    <row r="729" spans="1:28" hidden="1" x14ac:dyDescent="0.3">
      <c r="A729">
        <v>1008</v>
      </c>
      <c r="B729">
        <v>1981</v>
      </c>
      <c r="C729" t="s">
        <v>37</v>
      </c>
      <c r="D729" t="s">
        <v>35</v>
      </c>
      <c r="E729">
        <v>44953</v>
      </c>
      <c r="F729">
        <v>0</v>
      </c>
      <c r="G729">
        <v>0</v>
      </c>
      <c r="H729" s="1">
        <v>41264</v>
      </c>
      <c r="I729">
        <v>31</v>
      </c>
      <c r="J729">
        <v>728</v>
      </c>
      <c r="K729">
        <v>17</v>
      </c>
      <c r="L729">
        <v>133</v>
      </c>
      <c r="M729">
        <v>11</v>
      </c>
      <c r="N729">
        <v>8</v>
      </c>
      <c r="O729">
        <v>124</v>
      </c>
      <c r="P729">
        <v>1</v>
      </c>
      <c r="Q729">
        <v>7</v>
      </c>
      <c r="R729">
        <v>3</v>
      </c>
      <c r="S729">
        <v>13</v>
      </c>
      <c r="T729">
        <v>6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 t="s">
        <v>39</v>
      </c>
    </row>
    <row r="730" spans="1:28" hidden="1" x14ac:dyDescent="0.3">
      <c r="A730">
        <v>5710</v>
      </c>
      <c r="B730">
        <v>1970</v>
      </c>
      <c r="C730" t="s">
        <v>28</v>
      </c>
      <c r="D730" t="s">
        <v>35</v>
      </c>
      <c r="E730">
        <v>40548</v>
      </c>
      <c r="F730">
        <v>0</v>
      </c>
      <c r="G730">
        <v>1</v>
      </c>
      <c r="H730" s="1">
        <v>41192</v>
      </c>
      <c r="I730">
        <v>31</v>
      </c>
      <c r="J730">
        <v>110</v>
      </c>
      <c r="K730">
        <v>0</v>
      </c>
      <c r="L730">
        <v>5</v>
      </c>
      <c r="M730">
        <v>2</v>
      </c>
      <c r="N730">
        <v>0</v>
      </c>
      <c r="O730">
        <v>3</v>
      </c>
      <c r="P730">
        <v>2</v>
      </c>
      <c r="Q730">
        <v>2</v>
      </c>
      <c r="R730">
        <v>1</v>
      </c>
      <c r="S730">
        <v>4</v>
      </c>
      <c r="T730">
        <v>5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 t="s">
        <v>36</v>
      </c>
    </row>
    <row r="731" spans="1:28" hidden="1" x14ac:dyDescent="0.3">
      <c r="A731">
        <v>2882</v>
      </c>
      <c r="B731">
        <v>1975</v>
      </c>
      <c r="C731" t="s">
        <v>38</v>
      </c>
      <c r="D731" t="s">
        <v>29</v>
      </c>
      <c r="E731">
        <v>67893</v>
      </c>
      <c r="F731">
        <v>0</v>
      </c>
      <c r="G731">
        <v>1</v>
      </c>
      <c r="H731" s="1">
        <v>41183</v>
      </c>
      <c r="I731">
        <v>31</v>
      </c>
      <c r="J731">
        <v>711</v>
      </c>
      <c r="K731">
        <v>28</v>
      </c>
      <c r="L731">
        <v>142</v>
      </c>
      <c r="M731">
        <v>49</v>
      </c>
      <c r="N731">
        <v>18</v>
      </c>
      <c r="O731">
        <v>47</v>
      </c>
      <c r="P731">
        <v>2</v>
      </c>
      <c r="Q731">
        <v>3</v>
      </c>
      <c r="R731">
        <v>2</v>
      </c>
      <c r="S731">
        <v>9</v>
      </c>
      <c r="T731">
        <v>8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t="s">
        <v>43</v>
      </c>
    </row>
    <row r="732" spans="1:28" hidden="1" x14ac:dyDescent="0.3">
      <c r="A732">
        <v>2379</v>
      </c>
      <c r="B732">
        <v>1953</v>
      </c>
      <c r="C732" t="s">
        <v>28</v>
      </c>
      <c r="D732" t="s">
        <v>31</v>
      </c>
      <c r="E732">
        <v>69267</v>
      </c>
      <c r="F732">
        <v>0</v>
      </c>
      <c r="G732">
        <v>0</v>
      </c>
      <c r="H732" s="1">
        <v>41174</v>
      </c>
      <c r="I732">
        <v>31</v>
      </c>
      <c r="J732">
        <v>778</v>
      </c>
      <c r="K732">
        <v>44</v>
      </c>
      <c r="L732">
        <v>499</v>
      </c>
      <c r="M732">
        <v>95</v>
      </c>
      <c r="N732">
        <v>73</v>
      </c>
      <c r="O732">
        <v>146</v>
      </c>
      <c r="P732">
        <v>2</v>
      </c>
      <c r="Q732">
        <v>3</v>
      </c>
      <c r="R732">
        <v>4</v>
      </c>
      <c r="S732">
        <v>5</v>
      </c>
      <c r="T732">
        <v>7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 t="s">
        <v>43</v>
      </c>
    </row>
    <row r="733" spans="1:28" hidden="1" x14ac:dyDescent="0.3">
      <c r="A733">
        <v>3262</v>
      </c>
      <c r="B733">
        <v>1958</v>
      </c>
      <c r="C733" t="s">
        <v>28</v>
      </c>
      <c r="D733" t="s">
        <v>31</v>
      </c>
      <c r="E733">
        <v>68281</v>
      </c>
      <c r="F733">
        <v>0</v>
      </c>
      <c r="G733">
        <v>0</v>
      </c>
      <c r="H733" s="1">
        <v>41128</v>
      </c>
      <c r="I733">
        <v>31</v>
      </c>
      <c r="J733">
        <v>995</v>
      </c>
      <c r="K733">
        <v>112</v>
      </c>
      <c r="L733">
        <v>417</v>
      </c>
      <c r="M733">
        <v>42</v>
      </c>
      <c r="N733">
        <v>48</v>
      </c>
      <c r="O733">
        <v>41</v>
      </c>
      <c r="P733">
        <v>1</v>
      </c>
      <c r="Q733">
        <v>2</v>
      </c>
      <c r="R733">
        <v>9</v>
      </c>
      <c r="S733">
        <v>13</v>
      </c>
      <c r="T733">
        <v>5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 t="s">
        <v>30</v>
      </c>
    </row>
    <row r="734" spans="1:28" hidden="1" x14ac:dyDescent="0.3">
      <c r="A734">
        <v>7411</v>
      </c>
      <c r="B734">
        <v>1964</v>
      </c>
      <c r="C734" t="s">
        <v>37</v>
      </c>
      <c r="D734" t="s">
        <v>33</v>
      </c>
      <c r="E734">
        <v>31686</v>
      </c>
      <c r="F734">
        <v>1</v>
      </c>
      <c r="G734">
        <v>1</v>
      </c>
      <c r="H734" s="1">
        <v>41795</v>
      </c>
      <c r="I734">
        <v>31</v>
      </c>
      <c r="J734">
        <v>11</v>
      </c>
      <c r="K734">
        <v>0</v>
      </c>
      <c r="L734">
        <v>5</v>
      </c>
      <c r="M734">
        <v>0</v>
      </c>
      <c r="N734">
        <v>0</v>
      </c>
      <c r="O734">
        <v>1</v>
      </c>
      <c r="P734">
        <v>2</v>
      </c>
      <c r="Q734">
        <v>1</v>
      </c>
      <c r="R734">
        <v>0</v>
      </c>
      <c r="S734">
        <v>3</v>
      </c>
      <c r="T734">
        <v>6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43</v>
      </c>
    </row>
    <row r="735" spans="1:28" hidden="1" x14ac:dyDescent="0.3">
      <c r="A735">
        <v>7437</v>
      </c>
      <c r="B735">
        <v>1988</v>
      </c>
      <c r="C735" t="s">
        <v>28</v>
      </c>
      <c r="D735" t="s">
        <v>31</v>
      </c>
      <c r="E735">
        <v>27938</v>
      </c>
      <c r="F735">
        <v>1</v>
      </c>
      <c r="G735">
        <v>0</v>
      </c>
      <c r="H735" s="1">
        <v>41757</v>
      </c>
      <c r="I735">
        <v>31</v>
      </c>
      <c r="J735">
        <v>13</v>
      </c>
      <c r="K735">
        <v>0</v>
      </c>
      <c r="L735">
        <v>8</v>
      </c>
      <c r="M735">
        <v>2</v>
      </c>
      <c r="N735">
        <v>1</v>
      </c>
      <c r="O735">
        <v>5</v>
      </c>
      <c r="P735">
        <v>1</v>
      </c>
      <c r="Q735">
        <v>1</v>
      </c>
      <c r="R735">
        <v>0</v>
      </c>
      <c r="S735">
        <v>4</v>
      </c>
      <c r="T735">
        <v>3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36</v>
      </c>
    </row>
    <row r="736" spans="1:28" hidden="1" x14ac:dyDescent="0.3">
      <c r="A736">
        <v>255</v>
      </c>
      <c r="B736">
        <v>1951</v>
      </c>
      <c r="C736" t="s">
        <v>28</v>
      </c>
      <c r="D736" t="s">
        <v>29</v>
      </c>
      <c r="E736">
        <v>22263</v>
      </c>
      <c r="F736">
        <v>1</v>
      </c>
      <c r="G736">
        <v>1</v>
      </c>
      <c r="H736" s="1">
        <v>41728</v>
      </c>
      <c r="I736">
        <v>31</v>
      </c>
      <c r="J736">
        <v>17</v>
      </c>
      <c r="K736">
        <v>0</v>
      </c>
      <c r="L736">
        <v>2</v>
      </c>
      <c r="M736">
        <v>0</v>
      </c>
      <c r="N736">
        <v>0</v>
      </c>
      <c r="O736">
        <v>2</v>
      </c>
      <c r="P736">
        <v>2</v>
      </c>
      <c r="Q736">
        <v>1</v>
      </c>
      <c r="R736">
        <v>0</v>
      </c>
      <c r="S736">
        <v>3</v>
      </c>
      <c r="T736">
        <v>6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 t="s">
        <v>30</v>
      </c>
    </row>
    <row r="737" spans="1:28" hidden="1" x14ac:dyDescent="0.3">
      <c r="A737">
        <v>749</v>
      </c>
      <c r="B737">
        <v>1981</v>
      </c>
      <c r="C737" t="s">
        <v>28</v>
      </c>
      <c r="D737" t="s">
        <v>35</v>
      </c>
      <c r="E737">
        <v>42162</v>
      </c>
      <c r="F737">
        <v>1</v>
      </c>
      <c r="G737">
        <v>0</v>
      </c>
      <c r="H737" s="1">
        <v>41597</v>
      </c>
      <c r="I737">
        <v>31</v>
      </c>
      <c r="J737">
        <v>46</v>
      </c>
      <c r="K737">
        <v>7</v>
      </c>
      <c r="L737">
        <v>59</v>
      </c>
      <c r="M737">
        <v>2</v>
      </c>
      <c r="N737">
        <v>4</v>
      </c>
      <c r="O737">
        <v>27</v>
      </c>
      <c r="P737">
        <v>2</v>
      </c>
      <c r="Q737">
        <v>3</v>
      </c>
      <c r="R737">
        <v>1</v>
      </c>
      <c r="S737">
        <v>3</v>
      </c>
      <c r="T737">
        <v>6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1</v>
      </c>
      <c r="AA737">
        <v>0</v>
      </c>
      <c r="AB737" t="s">
        <v>30</v>
      </c>
    </row>
    <row r="738" spans="1:28" hidden="1" x14ac:dyDescent="0.3">
      <c r="A738">
        <v>1503</v>
      </c>
      <c r="B738">
        <v>1976</v>
      </c>
      <c r="C738" t="s">
        <v>37</v>
      </c>
      <c r="D738" t="s">
        <v>35</v>
      </c>
      <c r="E738">
        <v>162397</v>
      </c>
      <c r="F738">
        <v>1</v>
      </c>
      <c r="G738">
        <v>1</v>
      </c>
      <c r="H738" s="1">
        <v>41428</v>
      </c>
      <c r="I738">
        <v>31</v>
      </c>
      <c r="J738">
        <v>85</v>
      </c>
      <c r="K738">
        <v>1</v>
      </c>
      <c r="L738">
        <v>16</v>
      </c>
      <c r="M738">
        <v>2</v>
      </c>
      <c r="N738">
        <v>1</v>
      </c>
      <c r="O738">
        <v>2</v>
      </c>
      <c r="P738">
        <v>0</v>
      </c>
      <c r="Q738">
        <v>0</v>
      </c>
      <c r="R738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30</v>
      </c>
    </row>
    <row r="739" spans="1:28" hidden="1" x14ac:dyDescent="0.3">
      <c r="A739">
        <v>8650</v>
      </c>
      <c r="B739">
        <v>1978</v>
      </c>
      <c r="C739" t="s">
        <v>28</v>
      </c>
      <c r="D739" t="s">
        <v>42</v>
      </c>
      <c r="E739">
        <v>54162</v>
      </c>
      <c r="F739">
        <v>1</v>
      </c>
      <c r="G739">
        <v>1</v>
      </c>
      <c r="H739" s="1">
        <v>41351</v>
      </c>
      <c r="I739">
        <v>31</v>
      </c>
      <c r="J739">
        <v>5</v>
      </c>
      <c r="K739">
        <v>6</v>
      </c>
      <c r="L739">
        <v>10</v>
      </c>
      <c r="M739">
        <v>6</v>
      </c>
      <c r="N739">
        <v>5</v>
      </c>
      <c r="O739">
        <v>10</v>
      </c>
      <c r="P739">
        <v>1</v>
      </c>
      <c r="Q739">
        <v>1</v>
      </c>
      <c r="R739">
        <v>0</v>
      </c>
      <c r="S739">
        <v>3</v>
      </c>
      <c r="T739">
        <v>4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30</v>
      </c>
    </row>
    <row r="740" spans="1:28" hidden="1" x14ac:dyDescent="0.3">
      <c r="A740">
        <v>9396</v>
      </c>
      <c r="B740">
        <v>1978</v>
      </c>
      <c r="C740" t="s">
        <v>37</v>
      </c>
      <c r="D740" t="s">
        <v>33</v>
      </c>
      <c r="E740">
        <v>37717</v>
      </c>
      <c r="F740">
        <v>1</v>
      </c>
      <c r="G740">
        <v>0</v>
      </c>
      <c r="H740" s="1">
        <v>41236</v>
      </c>
      <c r="I740">
        <v>31</v>
      </c>
      <c r="J740">
        <v>9</v>
      </c>
      <c r="K740">
        <v>0</v>
      </c>
      <c r="L740">
        <v>6</v>
      </c>
      <c r="M740">
        <v>4</v>
      </c>
      <c r="N740">
        <v>1</v>
      </c>
      <c r="O740">
        <v>5</v>
      </c>
      <c r="P740">
        <v>1</v>
      </c>
      <c r="Q740">
        <v>1</v>
      </c>
      <c r="R740">
        <v>0</v>
      </c>
      <c r="S740">
        <v>2</v>
      </c>
      <c r="T740">
        <v>9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43</v>
      </c>
    </row>
    <row r="741" spans="1:28" hidden="1" x14ac:dyDescent="0.3">
      <c r="A741">
        <v>933</v>
      </c>
      <c r="B741">
        <v>1978</v>
      </c>
      <c r="C741" t="s">
        <v>37</v>
      </c>
      <c r="D741" t="s">
        <v>33</v>
      </c>
      <c r="E741">
        <v>37717</v>
      </c>
      <c r="F741">
        <v>1</v>
      </c>
      <c r="G741">
        <v>0</v>
      </c>
      <c r="H741" s="1">
        <v>41236</v>
      </c>
      <c r="I741">
        <v>31</v>
      </c>
      <c r="J741">
        <v>9</v>
      </c>
      <c r="K741">
        <v>0</v>
      </c>
      <c r="L741">
        <v>6</v>
      </c>
      <c r="M741">
        <v>4</v>
      </c>
      <c r="N741">
        <v>1</v>
      </c>
      <c r="O741">
        <v>5</v>
      </c>
      <c r="P741">
        <v>1</v>
      </c>
      <c r="Q741">
        <v>1</v>
      </c>
      <c r="R741">
        <v>0</v>
      </c>
      <c r="S741">
        <v>2</v>
      </c>
      <c r="T741">
        <v>9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30</v>
      </c>
    </row>
    <row r="742" spans="1:28" hidden="1" x14ac:dyDescent="0.3">
      <c r="A742">
        <v>5342</v>
      </c>
      <c r="B742">
        <v>1976</v>
      </c>
      <c r="C742" t="s">
        <v>44</v>
      </c>
      <c r="D742" t="s">
        <v>29</v>
      </c>
      <c r="E742">
        <v>9548</v>
      </c>
      <c r="F742">
        <v>1</v>
      </c>
      <c r="G742">
        <v>0</v>
      </c>
      <c r="H742" s="1">
        <v>41129</v>
      </c>
      <c r="I742">
        <v>31</v>
      </c>
      <c r="J742">
        <v>0</v>
      </c>
      <c r="K742">
        <v>1</v>
      </c>
      <c r="L742">
        <v>3</v>
      </c>
      <c r="M742">
        <v>10</v>
      </c>
      <c r="N742">
        <v>6</v>
      </c>
      <c r="O742">
        <v>9</v>
      </c>
      <c r="P742">
        <v>2</v>
      </c>
      <c r="Q742">
        <v>1</v>
      </c>
      <c r="R742">
        <v>0</v>
      </c>
      <c r="S742">
        <v>3</v>
      </c>
      <c r="T742">
        <v>8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32</v>
      </c>
    </row>
    <row r="743" spans="1:28" hidden="1" x14ac:dyDescent="0.3">
      <c r="A743">
        <v>3790</v>
      </c>
      <c r="B743">
        <v>1956</v>
      </c>
      <c r="C743" t="s">
        <v>28</v>
      </c>
      <c r="D743" t="s">
        <v>35</v>
      </c>
      <c r="E743">
        <v>34633</v>
      </c>
      <c r="F743">
        <v>2</v>
      </c>
      <c r="G743">
        <v>1</v>
      </c>
      <c r="H743" s="1">
        <v>41662</v>
      </c>
      <c r="I743">
        <v>31</v>
      </c>
      <c r="J743">
        <v>8</v>
      </c>
      <c r="K743">
        <v>1</v>
      </c>
      <c r="L743">
        <v>5</v>
      </c>
      <c r="M743">
        <v>0</v>
      </c>
      <c r="N743">
        <v>0</v>
      </c>
      <c r="O743">
        <v>1</v>
      </c>
      <c r="P743">
        <v>1</v>
      </c>
      <c r="Q743">
        <v>1</v>
      </c>
      <c r="R743">
        <v>0</v>
      </c>
      <c r="S743">
        <v>2</v>
      </c>
      <c r="T743">
        <v>6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43</v>
      </c>
    </row>
    <row r="744" spans="1:28" hidden="1" x14ac:dyDescent="0.3">
      <c r="A744">
        <v>5832</v>
      </c>
      <c r="B744">
        <v>1960</v>
      </c>
      <c r="C744" t="s">
        <v>38</v>
      </c>
      <c r="D744" t="s">
        <v>35</v>
      </c>
      <c r="E744">
        <v>92556</v>
      </c>
      <c r="F744">
        <v>0</v>
      </c>
      <c r="G744">
        <v>0</v>
      </c>
      <c r="H744" s="1">
        <v>41749</v>
      </c>
      <c r="I744">
        <v>32</v>
      </c>
      <c r="J744">
        <v>493</v>
      </c>
      <c r="K744">
        <v>183</v>
      </c>
      <c r="L744">
        <v>352</v>
      </c>
      <c r="M744">
        <v>184</v>
      </c>
      <c r="N744">
        <v>23</v>
      </c>
      <c r="O744">
        <v>28</v>
      </c>
      <c r="P744">
        <v>0</v>
      </c>
      <c r="Q744">
        <v>3</v>
      </c>
      <c r="R744">
        <v>5</v>
      </c>
      <c r="S744">
        <v>13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30</v>
      </c>
    </row>
    <row r="745" spans="1:28" hidden="1" x14ac:dyDescent="0.3">
      <c r="A745">
        <v>569</v>
      </c>
      <c r="B745">
        <v>1991</v>
      </c>
      <c r="C745" t="s">
        <v>28</v>
      </c>
      <c r="D745" t="s">
        <v>31</v>
      </c>
      <c r="E745">
        <v>90273</v>
      </c>
      <c r="F745">
        <v>0</v>
      </c>
      <c r="G745">
        <v>0</v>
      </c>
      <c r="H745" s="1">
        <v>41622</v>
      </c>
      <c r="I745">
        <v>32</v>
      </c>
      <c r="J745">
        <v>704</v>
      </c>
      <c r="K745">
        <v>129</v>
      </c>
      <c r="L745">
        <v>853</v>
      </c>
      <c r="M745">
        <v>120</v>
      </c>
      <c r="N745">
        <v>74</v>
      </c>
      <c r="O745">
        <v>111</v>
      </c>
      <c r="P745">
        <v>1</v>
      </c>
      <c r="Q745">
        <v>5</v>
      </c>
      <c r="R745">
        <v>6</v>
      </c>
      <c r="S745">
        <v>7</v>
      </c>
      <c r="T745">
        <v>2</v>
      </c>
      <c r="U745">
        <v>1</v>
      </c>
      <c r="V745">
        <v>0</v>
      </c>
      <c r="W745">
        <v>0</v>
      </c>
      <c r="X745">
        <v>1</v>
      </c>
      <c r="Y745">
        <v>1</v>
      </c>
      <c r="Z745">
        <v>1</v>
      </c>
      <c r="AA745">
        <v>0</v>
      </c>
      <c r="AB745" t="s">
        <v>30</v>
      </c>
    </row>
    <row r="746" spans="1:28" hidden="1" x14ac:dyDescent="0.3">
      <c r="A746">
        <v>9449</v>
      </c>
      <c r="B746">
        <v>1958</v>
      </c>
      <c r="C746" t="s">
        <v>37</v>
      </c>
      <c r="D746" t="s">
        <v>31</v>
      </c>
      <c r="E746">
        <v>79761</v>
      </c>
      <c r="F746">
        <v>0</v>
      </c>
      <c r="G746">
        <v>1</v>
      </c>
      <c r="H746" s="1">
        <v>41551</v>
      </c>
      <c r="I746">
        <v>32</v>
      </c>
      <c r="J746">
        <v>415</v>
      </c>
      <c r="K746">
        <v>5</v>
      </c>
      <c r="L746">
        <v>124</v>
      </c>
      <c r="M746">
        <v>15</v>
      </c>
      <c r="N746">
        <v>35</v>
      </c>
      <c r="O746">
        <v>11</v>
      </c>
      <c r="P746">
        <v>1</v>
      </c>
      <c r="Q746">
        <v>5</v>
      </c>
      <c r="R746">
        <v>2</v>
      </c>
      <c r="S746">
        <v>11</v>
      </c>
      <c r="T746">
        <v>3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t="s">
        <v>43</v>
      </c>
    </row>
    <row r="747" spans="1:28" hidden="1" x14ac:dyDescent="0.3">
      <c r="A747">
        <v>8104</v>
      </c>
      <c r="B747">
        <v>1951</v>
      </c>
      <c r="C747" t="s">
        <v>37</v>
      </c>
      <c r="D747" t="s">
        <v>33</v>
      </c>
      <c r="E747">
        <v>53312</v>
      </c>
      <c r="F747">
        <v>0</v>
      </c>
      <c r="G747">
        <v>0</v>
      </c>
      <c r="H747" s="1">
        <v>41495</v>
      </c>
      <c r="I747">
        <v>32</v>
      </c>
      <c r="J747">
        <v>241</v>
      </c>
      <c r="K747">
        <v>0</v>
      </c>
      <c r="L747">
        <v>12</v>
      </c>
      <c r="M747">
        <v>0</v>
      </c>
      <c r="N747">
        <v>0</v>
      </c>
      <c r="O747">
        <v>25</v>
      </c>
      <c r="P747">
        <v>1</v>
      </c>
      <c r="Q747">
        <v>5</v>
      </c>
      <c r="R747">
        <v>1</v>
      </c>
      <c r="S747">
        <v>5</v>
      </c>
      <c r="T747">
        <v>7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30</v>
      </c>
    </row>
    <row r="748" spans="1:28" hidden="1" x14ac:dyDescent="0.3">
      <c r="A748">
        <v>75</v>
      </c>
      <c r="B748">
        <v>1982</v>
      </c>
      <c r="C748" t="s">
        <v>38</v>
      </c>
      <c r="D748" t="s">
        <v>35</v>
      </c>
      <c r="E748">
        <v>41039</v>
      </c>
      <c r="F748">
        <v>0</v>
      </c>
      <c r="G748">
        <v>0</v>
      </c>
      <c r="H748" s="1">
        <v>41480</v>
      </c>
      <c r="I748">
        <v>32</v>
      </c>
      <c r="J748">
        <v>34</v>
      </c>
      <c r="K748">
        <v>11</v>
      </c>
      <c r="L748">
        <v>137</v>
      </c>
      <c r="M748">
        <v>179</v>
      </c>
      <c r="N748">
        <v>61</v>
      </c>
      <c r="O748">
        <v>45</v>
      </c>
      <c r="P748">
        <v>1</v>
      </c>
      <c r="Q748">
        <v>8</v>
      </c>
      <c r="R748">
        <v>1</v>
      </c>
      <c r="S748">
        <v>5</v>
      </c>
      <c r="T748">
        <v>8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t="s">
        <v>34</v>
      </c>
    </row>
    <row r="749" spans="1:28" hidden="1" x14ac:dyDescent="0.3">
      <c r="A749">
        <v>6421</v>
      </c>
      <c r="B749">
        <v>1961</v>
      </c>
      <c r="C749" t="s">
        <v>28</v>
      </c>
      <c r="D749" t="s">
        <v>35</v>
      </c>
      <c r="E749">
        <v>88347</v>
      </c>
      <c r="F749">
        <v>0</v>
      </c>
      <c r="G749">
        <v>0</v>
      </c>
      <c r="H749" s="1">
        <v>41458</v>
      </c>
      <c r="I749">
        <v>32</v>
      </c>
      <c r="J749">
        <v>1050</v>
      </c>
      <c r="K749">
        <v>178</v>
      </c>
      <c r="L749">
        <v>555</v>
      </c>
      <c r="M749">
        <v>77</v>
      </c>
      <c r="N749">
        <v>138</v>
      </c>
      <c r="O749">
        <v>118</v>
      </c>
      <c r="P749">
        <v>1</v>
      </c>
      <c r="Q749">
        <v>4</v>
      </c>
      <c r="R749">
        <v>7</v>
      </c>
      <c r="S749">
        <v>9</v>
      </c>
      <c r="T749">
        <v>1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s">
        <v>30</v>
      </c>
    </row>
    <row r="750" spans="1:28" hidden="1" x14ac:dyDescent="0.3">
      <c r="A750">
        <v>3037</v>
      </c>
      <c r="B750">
        <v>1983</v>
      </c>
      <c r="C750" t="s">
        <v>37</v>
      </c>
      <c r="D750" t="s">
        <v>33</v>
      </c>
      <c r="E750">
        <v>50150</v>
      </c>
      <c r="F750">
        <v>0</v>
      </c>
      <c r="G750">
        <v>0</v>
      </c>
      <c r="H750" s="1">
        <v>41445</v>
      </c>
      <c r="I750">
        <v>32</v>
      </c>
      <c r="J750">
        <v>135</v>
      </c>
      <c r="K750">
        <v>46</v>
      </c>
      <c r="L750">
        <v>92</v>
      </c>
      <c r="M750">
        <v>65</v>
      </c>
      <c r="N750">
        <v>61</v>
      </c>
      <c r="O750">
        <v>11</v>
      </c>
      <c r="P750">
        <v>2</v>
      </c>
      <c r="Q750">
        <v>5</v>
      </c>
      <c r="R750">
        <v>2</v>
      </c>
      <c r="S750">
        <v>7</v>
      </c>
      <c r="T750">
        <v>5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t="s">
        <v>32</v>
      </c>
    </row>
    <row r="751" spans="1:28" hidden="1" x14ac:dyDescent="0.3">
      <c r="A751">
        <v>4698</v>
      </c>
      <c r="B751">
        <v>1983</v>
      </c>
      <c r="C751" t="s">
        <v>37</v>
      </c>
      <c r="D751" t="s">
        <v>33</v>
      </c>
      <c r="E751">
        <v>50150</v>
      </c>
      <c r="F751">
        <v>0</v>
      </c>
      <c r="G751">
        <v>0</v>
      </c>
      <c r="H751" s="1">
        <v>41445</v>
      </c>
      <c r="I751">
        <v>32</v>
      </c>
      <c r="J751">
        <v>135</v>
      </c>
      <c r="K751">
        <v>46</v>
      </c>
      <c r="L751">
        <v>92</v>
      </c>
      <c r="M751">
        <v>65</v>
      </c>
      <c r="N751">
        <v>61</v>
      </c>
      <c r="O751">
        <v>11</v>
      </c>
      <c r="P751">
        <v>2</v>
      </c>
      <c r="Q751">
        <v>5</v>
      </c>
      <c r="R751">
        <v>2</v>
      </c>
      <c r="S751">
        <v>7</v>
      </c>
      <c r="T751">
        <v>5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30</v>
      </c>
    </row>
    <row r="752" spans="1:28" hidden="1" x14ac:dyDescent="0.3">
      <c r="A752">
        <v>3491</v>
      </c>
      <c r="B752">
        <v>1975</v>
      </c>
      <c r="C752" t="s">
        <v>28</v>
      </c>
      <c r="D752" t="s">
        <v>35</v>
      </c>
      <c r="E752">
        <v>55914</v>
      </c>
      <c r="F752">
        <v>0</v>
      </c>
      <c r="G752">
        <v>1</v>
      </c>
      <c r="H752" s="1">
        <v>41393</v>
      </c>
      <c r="I752">
        <v>32</v>
      </c>
      <c r="J752">
        <v>384</v>
      </c>
      <c r="K752">
        <v>60</v>
      </c>
      <c r="L752">
        <v>364</v>
      </c>
      <c r="M752">
        <v>119</v>
      </c>
      <c r="N752">
        <v>101</v>
      </c>
      <c r="O752">
        <v>232</v>
      </c>
      <c r="P752">
        <v>4</v>
      </c>
      <c r="Q752">
        <v>11</v>
      </c>
      <c r="R752">
        <v>6</v>
      </c>
      <c r="S752">
        <v>8</v>
      </c>
      <c r="T752">
        <v>7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34</v>
      </c>
    </row>
    <row r="753" spans="1:28" hidden="1" x14ac:dyDescent="0.3">
      <c r="A753">
        <v>4377</v>
      </c>
      <c r="B753">
        <v>1971</v>
      </c>
      <c r="C753" t="s">
        <v>28</v>
      </c>
      <c r="D753" t="s">
        <v>33</v>
      </c>
      <c r="E753">
        <v>52914</v>
      </c>
      <c r="F753">
        <v>0</v>
      </c>
      <c r="G753">
        <v>1</v>
      </c>
      <c r="H753" s="1">
        <v>41281</v>
      </c>
      <c r="I753">
        <v>32</v>
      </c>
      <c r="J753">
        <v>254</v>
      </c>
      <c r="K753">
        <v>10</v>
      </c>
      <c r="L753">
        <v>44</v>
      </c>
      <c r="M753">
        <v>30</v>
      </c>
      <c r="N753">
        <v>10</v>
      </c>
      <c r="O753">
        <v>227</v>
      </c>
      <c r="P753">
        <v>2</v>
      </c>
      <c r="Q753">
        <v>7</v>
      </c>
      <c r="R753">
        <v>3</v>
      </c>
      <c r="S753">
        <v>3</v>
      </c>
      <c r="T753">
        <v>7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 t="s">
        <v>32</v>
      </c>
    </row>
    <row r="754" spans="1:28" hidden="1" x14ac:dyDescent="0.3">
      <c r="A754">
        <v>5544</v>
      </c>
      <c r="B754">
        <v>1970</v>
      </c>
      <c r="C754" t="s">
        <v>28</v>
      </c>
      <c r="D754" t="s">
        <v>31</v>
      </c>
      <c r="E754">
        <v>67384</v>
      </c>
      <c r="F754">
        <v>0</v>
      </c>
      <c r="G754">
        <v>1</v>
      </c>
      <c r="H754" s="1">
        <v>41223</v>
      </c>
      <c r="I754">
        <v>32</v>
      </c>
      <c r="J754">
        <v>957</v>
      </c>
      <c r="K754">
        <v>40</v>
      </c>
      <c r="L754">
        <v>175</v>
      </c>
      <c r="M754">
        <v>158</v>
      </c>
      <c r="N754">
        <v>53</v>
      </c>
      <c r="O754">
        <v>107</v>
      </c>
      <c r="P754">
        <v>2</v>
      </c>
      <c r="Q754">
        <v>7</v>
      </c>
      <c r="R754">
        <v>8</v>
      </c>
      <c r="S754">
        <v>5</v>
      </c>
      <c r="T754">
        <v>5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 t="s">
        <v>30</v>
      </c>
    </row>
    <row r="755" spans="1:28" hidden="1" x14ac:dyDescent="0.3">
      <c r="A755">
        <v>6497</v>
      </c>
      <c r="B755">
        <v>1960</v>
      </c>
      <c r="C755" t="s">
        <v>28</v>
      </c>
      <c r="D755" t="s">
        <v>33</v>
      </c>
      <c r="E755">
        <v>51651</v>
      </c>
      <c r="F755">
        <v>0</v>
      </c>
      <c r="G755">
        <v>1</v>
      </c>
      <c r="H755" s="1">
        <v>41220</v>
      </c>
      <c r="I755">
        <v>32</v>
      </c>
      <c r="J755">
        <v>293</v>
      </c>
      <c r="K755">
        <v>6</v>
      </c>
      <c r="L755">
        <v>23</v>
      </c>
      <c r="M755">
        <v>13</v>
      </c>
      <c r="N755">
        <v>6</v>
      </c>
      <c r="O755">
        <v>92</v>
      </c>
      <c r="P755">
        <v>4</v>
      </c>
      <c r="Q755">
        <v>6</v>
      </c>
      <c r="R755">
        <v>2</v>
      </c>
      <c r="S755">
        <v>5</v>
      </c>
      <c r="T755">
        <v>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t="s">
        <v>36</v>
      </c>
    </row>
    <row r="756" spans="1:28" hidden="1" x14ac:dyDescent="0.3">
      <c r="A756">
        <v>4543</v>
      </c>
      <c r="B756">
        <v>1980</v>
      </c>
      <c r="C756" t="s">
        <v>28</v>
      </c>
      <c r="D756" t="s">
        <v>33</v>
      </c>
      <c r="E756">
        <v>82497</v>
      </c>
      <c r="F756">
        <v>0</v>
      </c>
      <c r="G756">
        <v>0</v>
      </c>
      <c r="H756" s="1">
        <v>41213</v>
      </c>
      <c r="I756">
        <v>32</v>
      </c>
      <c r="J756">
        <v>777</v>
      </c>
      <c r="K756">
        <v>129</v>
      </c>
      <c r="L756">
        <v>573</v>
      </c>
      <c r="M756">
        <v>216</v>
      </c>
      <c r="N756">
        <v>21</v>
      </c>
      <c r="O756">
        <v>203</v>
      </c>
      <c r="P756">
        <v>1</v>
      </c>
      <c r="Q756">
        <v>2</v>
      </c>
      <c r="R756">
        <v>7</v>
      </c>
      <c r="S756">
        <v>9</v>
      </c>
      <c r="T756">
        <v>4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 t="s">
        <v>43</v>
      </c>
    </row>
    <row r="757" spans="1:28" hidden="1" x14ac:dyDescent="0.3">
      <c r="A757">
        <v>5117</v>
      </c>
      <c r="B757">
        <v>1963</v>
      </c>
      <c r="C757" t="s">
        <v>38</v>
      </c>
      <c r="D757" t="s">
        <v>33</v>
      </c>
      <c r="E757">
        <v>32632</v>
      </c>
      <c r="F757">
        <v>0</v>
      </c>
      <c r="G757">
        <v>0</v>
      </c>
      <c r="H757" s="1">
        <v>41123</v>
      </c>
      <c r="I757">
        <v>32</v>
      </c>
      <c r="J757">
        <v>63</v>
      </c>
      <c r="K757">
        <v>151</v>
      </c>
      <c r="L757">
        <v>137</v>
      </c>
      <c r="M757">
        <v>153</v>
      </c>
      <c r="N757">
        <v>19</v>
      </c>
      <c r="O757">
        <v>53</v>
      </c>
      <c r="P757">
        <v>2</v>
      </c>
      <c r="Q757">
        <v>4</v>
      </c>
      <c r="R757">
        <v>4</v>
      </c>
      <c r="S757">
        <v>8</v>
      </c>
      <c r="T757">
        <v>5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30</v>
      </c>
    </row>
    <row r="758" spans="1:28" hidden="1" x14ac:dyDescent="0.3">
      <c r="A758">
        <v>5025</v>
      </c>
      <c r="B758">
        <v>1979</v>
      </c>
      <c r="C758" t="s">
        <v>28</v>
      </c>
      <c r="D758" t="s">
        <v>31</v>
      </c>
      <c r="E758">
        <v>48526</v>
      </c>
      <c r="F758">
        <v>1</v>
      </c>
      <c r="G758">
        <v>0</v>
      </c>
      <c r="H758" s="1">
        <v>41632</v>
      </c>
      <c r="I758">
        <v>32</v>
      </c>
      <c r="J758">
        <v>23</v>
      </c>
      <c r="K758">
        <v>17</v>
      </c>
      <c r="L758">
        <v>23</v>
      </c>
      <c r="M758">
        <v>43</v>
      </c>
      <c r="N758">
        <v>20</v>
      </c>
      <c r="O758">
        <v>9</v>
      </c>
      <c r="P758">
        <v>1</v>
      </c>
      <c r="Q758">
        <v>2</v>
      </c>
      <c r="R758">
        <v>1</v>
      </c>
      <c r="S758">
        <v>4</v>
      </c>
      <c r="T758">
        <v>3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t="s">
        <v>30</v>
      </c>
    </row>
    <row r="759" spans="1:28" hidden="1" x14ac:dyDescent="0.3">
      <c r="A759">
        <v>3102</v>
      </c>
      <c r="B759">
        <v>1981</v>
      </c>
      <c r="C759" t="s">
        <v>38</v>
      </c>
      <c r="D759" t="s">
        <v>35</v>
      </c>
      <c r="E759">
        <v>19414</v>
      </c>
      <c r="F759">
        <v>1</v>
      </c>
      <c r="G759">
        <v>0</v>
      </c>
      <c r="H759" s="1">
        <v>41563</v>
      </c>
      <c r="I759">
        <v>32</v>
      </c>
      <c r="J759">
        <v>2</v>
      </c>
      <c r="K759">
        <v>3</v>
      </c>
      <c r="L759">
        <v>12</v>
      </c>
      <c r="M759">
        <v>3</v>
      </c>
      <c r="N759">
        <v>5</v>
      </c>
      <c r="O759">
        <v>7</v>
      </c>
      <c r="P759">
        <v>1</v>
      </c>
      <c r="Q759">
        <v>1</v>
      </c>
      <c r="R759">
        <v>0</v>
      </c>
      <c r="S759">
        <v>3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32</v>
      </c>
    </row>
    <row r="760" spans="1:28" hidden="1" x14ac:dyDescent="0.3">
      <c r="A760">
        <v>948</v>
      </c>
      <c r="B760">
        <v>1971</v>
      </c>
      <c r="C760" t="s">
        <v>28</v>
      </c>
      <c r="D760" t="s">
        <v>31</v>
      </c>
      <c r="E760">
        <v>10245</v>
      </c>
      <c r="F760">
        <v>1</v>
      </c>
      <c r="G760">
        <v>0</v>
      </c>
      <c r="H760" s="1">
        <v>41409</v>
      </c>
      <c r="I760">
        <v>32</v>
      </c>
      <c r="J760">
        <v>4</v>
      </c>
      <c r="K760">
        <v>7</v>
      </c>
      <c r="L760">
        <v>7</v>
      </c>
      <c r="M760">
        <v>6</v>
      </c>
      <c r="N760">
        <v>4</v>
      </c>
      <c r="O760">
        <v>13</v>
      </c>
      <c r="P760">
        <v>3</v>
      </c>
      <c r="Q760">
        <v>1</v>
      </c>
      <c r="R760">
        <v>2</v>
      </c>
      <c r="S760">
        <v>2</v>
      </c>
      <c r="T760">
        <v>5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t="s">
        <v>30</v>
      </c>
    </row>
    <row r="761" spans="1:28" hidden="1" x14ac:dyDescent="0.3">
      <c r="A761">
        <v>6177</v>
      </c>
      <c r="B761">
        <v>1985</v>
      </c>
      <c r="C761" t="s">
        <v>37</v>
      </c>
      <c r="D761" t="s">
        <v>33</v>
      </c>
      <c r="E761">
        <v>33454</v>
      </c>
      <c r="F761">
        <v>1</v>
      </c>
      <c r="G761">
        <v>0</v>
      </c>
      <c r="H761" s="1">
        <v>41402</v>
      </c>
      <c r="I761">
        <v>32</v>
      </c>
      <c r="J761">
        <v>76</v>
      </c>
      <c r="K761">
        <v>10</v>
      </c>
      <c r="L761">
        <v>56</v>
      </c>
      <c r="M761">
        <v>3</v>
      </c>
      <c r="N761">
        <v>1</v>
      </c>
      <c r="O761">
        <v>23</v>
      </c>
      <c r="P761">
        <v>2</v>
      </c>
      <c r="Q761">
        <v>4</v>
      </c>
      <c r="R761">
        <v>0</v>
      </c>
      <c r="S761">
        <v>4</v>
      </c>
      <c r="T761">
        <v>8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34</v>
      </c>
    </row>
    <row r="762" spans="1:28" hidden="1" x14ac:dyDescent="0.3">
      <c r="A762">
        <v>3517</v>
      </c>
      <c r="B762">
        <v>1952</v>
      </c>
      <c r="C762" t="s">
        <v>28</v>
      </c>
      <c r="D762" t="s">
        <v>31</v>
      </c>
      <c r="E762">
        <v>40887</v>
      </c>
      <c r="F762">
        <v>1</v>
      </c>
      <c r="G762">
        <v>1</v>
      </c>
      <c r="H762" s="1">
        <v>41400</v>
      </c>
      <c r="I762">
        <v>32</v>
      </c>
      <c r="J762">
        <v>50</v>
      </c>
      <c r="K762">
        <v>4</v>
      </c>
      <c r="L762">
        <v>44</v>
      </c>
      <c r="M762">
        <v>10</v>
      </c>
      <c r="N762">
        <v>10</v>
      </c>
      <c r="O762">
        <v>43</v>
      </c>
      <c r="P762">
        <v>3</v>
      </c>
      <c r="Q762">
        <v>3</v>
      </c>
      <c r="R762">
        <v>1</v>
      </c>
      <c r="S762">
        <v>3</v>
      </c>
      <c r="T762">
        <v>9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 t="s">
        <v>30</v>
      </c>
    </row>
    <row r="763" spans="1:28" hidden="1" x14ac:dyDescent="0.3">
      <c r="A763">
        <v>7610</v>
      </c>
      <c r="B763">
        <v>1983</v>
      </c>
      <c r="C763" t="s">
        <v>28</v>
      </c>
      <c r="D763" t="s">
        <v>35</v>
      </c>
      <c r="E763">
        <v>37292</v>
      </c>
      <c r="F763">
        <v>1</v>
      </c>
      <c r="G763">
        <v>0</v>
      </c>
      <c r="H763" s="1">
        <v>41382</v>
      </c>
      <c r="I763">
        <v>32</v>
      </c>
      <c r="J763">
        <v>275</v>
      </c>
      <c r="K763">
        <v>0</v>
      </c>
      <c r="L763">
        <v>86</v>
      </c>
      <c r="M763">
        <v>10</v>
      </c>
      <c r="N763">
        <v>23</v>
      </c>
      <c r="O763">
        <v>66</v>
      </c>
      <c r="P763">
        <v>5</v>
      </c>
      <c r="Q763">
        <v>6</v>
      </c>
      <c r="R763">
        <v>3</v>
      </c>
      <c r="S763">
        <v>5</v>
      </c>
      <c r="T763">
        <v>8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t="s">
        <v>30</v>
      </c>
    </row>
    <row r="764" spans="1:28" hidden="1" x14ac:dyDescent="0.3">
      <c r="A764">
        <v>9850</v>
      </c>
      <c r="B764">
        <v>1972</v>
      </c>
      <c r="C764" t="s">
        <v>38</v>
      </c>
      <c r="D764" t="s">
        <v>33</v>
      </c>
      <c r="E764">
        <v>24884</v>
      </c>
      <c r="F764">
        <v>1</v>
      </c>
      <c r="G764">
        <v>0</v>
      </c>
      <c r="H764" s="1">
        <v>41242</v>
      </c>
      <c r="I764">
        <v>32</v>
      </c>
      <c r="J764">
        <v>3</v>
      </c>
      <c r="K764">
        <v>6</v>
      </c>
      <c r="L764">
        <v>7</v>
      </c>
      <c r="M764">
        <v>0</v>
      </c>
      <c r="N764">
        <v>0</v>
      </c>
      <c r="O764">
        <v>3</v>
      </c>
      <c r="P764">
        <v>1</v>
      </c>
      <c r="Q764">
        <v>0</v>
      </c>
      <c r="R764">
        <v>0</v>
      </c>
      <c r="S764">
        <v>3</v>
      </c>
      <c r="T764">
        <v>7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30</v>
      </c>
    </row>
    <row r="765" spans="1:28" hidden="1" x14ac:dyDescent="0.3">
      <c r="A765">
        <v>7725</v>
      </c>
      <c r="B765">
        <v>1965</v>
      </c>
      <c r="C765" t="s">
        <v>38</v>
      </c>
      <c r="D765" t="s">
        <v>33</v>
      </c>
      <c r="E765">
        <v>76800</v>
      </c>
      <c r="F765">
        <v>0</v>
      </c>
      <c r="G765">
        <v>0</v>
      </c>
      <c r="H765" s="1">
        <v>41706</v>
      </c>
      <c r="I765">
        <v>33</v>
      </c>
      <c r="J765">
        <v>173</v>
      </c>
      <c r="K765">
        <v>26</v>
      </c>
      <c r="L765">
        <v>255</v>
      </c>
      <c r="M765">
        <v>35</v>
      </c>
      <c r="N765">
        <v>71</v>
      </c>
      <c r="O765">
        <v>81</v>
      </c>
      <c r="P765">
        <v>1</v>
      </c>
      <c r="Q765">
        <v>4</v>
      </c>
      <c r="R765">
        <v>4</v>
      </c>
      <c r="S765">
        <v>7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t="s">
        <v>40</v>
      </c>
    </row>
    <row r="766" spans="1:28" hidden="1" x14ac:dyDescent="0.3">
      <c r="A766">
        <v>2612</v>
      </c>
      <c r="B766">
        <v>1987</v>
      </c>
      <c r="C766" t="s">
        <v>28</v>
      </c>
      <c r="D766" t="s">
        <v>33</v>
      </c>
      <c r="E766">
        <v>75794</v>
      </c>
      <c r="F766">
        <v>0</v>
      </c>
      <c r="G766">
        <v>0</v>
      </c>
      <c r="H766" s="1">
        <v>41632</v>
      </c>
      <c r="I766">
        <v>33</v>
      </c>
      <c r="J766">
        <v>754</v>
      </c>
      <c r="K766">
        <v>160</v>
      </c>
      <c r="L766">
        <v>625</v>
      </c>
      <c r="M766">
        <v>63</v>
      </c>
      <c r="N766">
        <v>32</v>
      </c>
      <c r="O766">
        <v>48</v>
      </c>
      <c r="P766">
        <v>1</v>
      </c>
      <c r="Q766">
        <v>7</v>
      </c>
      <c r="R766">
        <v>5</v>
      </c>
      <c r="S766">
        <v>12</v>
      </c>
      <c r="T766">
        <v>3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43</v>
      </c>
    </row>
    <row r="767" spans="1:28" hidden="1" x14ac:dyDescent="0.3">
      <c r="A767">
        <v>4216</v>
      </c>
      <c r="B767">
        <v>1981</v>
      </c>
      <c r="C767" t="s">
        <v>28</v>
      </c>
      <c r="D767" t="s">
        <v>31</v>
      </c>
      <c r="E767">
        <v>91065</v>
      </c>
      <c r="F767">
        <v>0</v>
      </c>
      <c r="G767">
        <v>0</v>
      </c>
      <c r="H767" s="1">
        <v>41327</v>
      </c>
      <c r="I767">
        <v>33</v>
      </c>
      <c r="J767">
        <v>822</v>
      </c>
      <c r="K767">
        <v>114</v>
      </c>
      <c r="L767">
        <v>108</v>
      </c>
      <c r="M767">
        <v>179</v>
      </c>
      <c r="N767">
        <v>137</v>
      </c>
      <c r="O767">
        <v>114</v>
      </c>
      <c r="P767">
        <v>1</v>
      </c>
      <c r="Q767">
        <v>7</v>
      </c>
      <c r="R767">
        <v>9</v>
      </c>
      <c r="S767">
        <v>9</v>
      </c>
      <c r="T767">
        <v>3</v>
      </c>
      <c r="U767">
        <v>1</v>
      </c>
      <c r="V767">
        <v>0</v>
      </c>
      <c r="W767">
        <v>0</v>
      </c>
      <c r="X767">
        <v>0</v>
      </c>
      <c r="Y767">
        <v>1</v>
      </c>
      <c r="Z767">
        <v>1</v>
      </c>
      <c r="AA767">
        <v>0</v>
      </c>
      <c r="AB767" t="s">
        <v>30</v>
      </c>
    </row>
    <row r="768" spans="1:28" hidden="1" x14ac:dyDescent="0.3">
      <c r="A768">
        <v>199</v>
      </c>
      <c r="B768">
        <v>1962</v>
      </c>
      <c r="C768" t="s">
        <v>41</v>
      </c>
      <c r="D768" t="s">
        <v>31</v>
      </c>
      <c r="E768">
        <v>45183</v>
      </c>
      <c r="F768">
        <v>0</v>
      </c>
      <c r="G768">
        <v>0</v>
      </c>
      <c r="H768" s="1">
        <v>41294</v>
      </c>
      <c r="I768">
        <v>33</v>
      </c>
      <c r="J768">
        <v>219</v>
      </c>
      <c r="K768">
        <v>3</v>
      </c>
      <c r="L768">
        <v>60</v>
      </c>
      <c r="M768">
        <v>12</v>
      </c>
      <c r="N768">
        <v>9</v>
      </c>
      <c r="O768">
        <v>12</v>
      </c>
      <c r="P768">
        <v>1</v>
      </c>
      <c r="Q768">
        <v>4</v>
      </c>
      <c r="R768">
        <v>1</v>
      </c>
      <c r="S768">
        <v>7</v>
      </c>
      <c r="T768">
        <v>7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  <c r="AB768" t="s">
        <v>32</v>
      </c>
    </row>
    <row r="769" spans="1:28" hidden="1" x14ac:dyDescent="0.3">
      <c r="A769">
        <v>359</v>
      </c>
      <c r="B769">
        <v>1950</v>
      </c>
      <c r="C769" t="s">
        <v>28</v>
      </c>
      <c r="D769" t="s">
        <v>35</v>
      </c>
      <c r="E769">
        <v>48070</v>
      </c>
      <c r="F769">
        <v>0</v>
      </c>
      <c r="G769">
        <v>1</v>
      </c>
      <c r="H769" s="1">
        <v>41287</v>
      </c>
      <c r="I769">
        <v>33</v>
      </c>
      <c r="J769">
        <v>373</v>
      </c>
      <c r="K769">
        <v>14</v>
      </c>
      <c r="L769">
        <v>83</v>
      </c>
      <c r="M769">
        <v>6</v>
      </c>
      <c r="N769">
        <v>9</v>
      </c>
      <c r="O769">
        <v>19</v>
      </c>
      <c r="P769">
        <v>3</v>
      </c>
      <c r="Q769">
        <v>8</v>
      </c>
      <c r="R769">
        <v>2</v>
      </c>
      <c r="S769">
        <v>6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 t="s">
        <v>30</v>
      </c>
    </row>
    <row r="770" spans="1:28" hidden="1" x14ac:dyDescent="0.3">
      <c r="A770">
        <v>6050</v>
      </c>
      <c r="B770">
        <v>1975</v>
      </c>
      <c r="C770" t="s">
        <v>38</v>
      </c>
      <c r="D770" t="s">
        <v>33</v>
      </c>
      <c r="E770">
        <v>57036</v>
      </c>
      <c r="F770">
        <v>0</v>
      </c>
      <c r="G770">
        <v>1</v>
      </c>
      <c r="H770" s="1">
        <v>41254</v>
      </c>
      <c r="I770">
        <v>33</v>
      </c>
      <c r="J770">
        <v>1171</v>
      </c>
      <c r="K770">
        <v>43</v>
      </c>
      <c r="L770">
        <v>219</v>
      </c>
      <c r="M770">
        <v>19</v>
      </c>
      <c r="N770">
        <v>14</v>
      </c>
      <c r="O770">
        <v>47</v>
      </c>
      <c r="P770">
        <v>4</v>
      </c>
      <c r="Q770">
        <v>6</v>
      </c>
      <c r="R770">
        <v>3</v>
      </c>
      <c r="S770">
        <v>13</v>
      </c>
      <c r="T770">
        <v>9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 t="s">
        <v>40</v>
      </c>
    </row>
    <row r="771" spans="1:28" hidden="1" x14ac:dyDescent="0.3">
      <c r="A771">
        <v>9204</v>
      </c>
      <c r="B771">
        <v>1970</v>
      </c>
      <c r="C771" t="s">
        <v>28</v>
      </c>
      <c r="D771" t="s">
        <v>42</v>
      </c>
      <c r="E771">
        <v>66731</v>
      </c>
      <c r="F771">
        <v>0</v>
      </c>
      <c r="G771">
        <v>1</v>
      </c>
      <c r="H771" s="1">
        <v>41164</v>
      </c>
      <c r="I771">
        <v>33</v>
      </c>
      <c r="J771">
        <v>371</v>
      </c>
      <c r="K771">
        <v>159</v>
      </c>
      <c r="L771">
        <v>194</v>
      </c>
      <c r="M771">
        <v>58</v>
      </c>
      <c r="N771">
        <v>106</v>
      </c>
      <c r="O771">
        <v>141</v>
      </c>
      <c r="P771">
        <v>4</v>
      </c>
      <c r="Q771">
        <v>4</v>
      </c>
      <c r="R771">
        <v>3</v>
      </c>
      <c r="S771">
        <v>6</v>
      </c>
      <c r="T771">
        <v>3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t="s">
        <v>30</v>
      </c>
    </row>
    <row r="772" spans="1:28" hidden="1" x14ac:dyDescent="0.3">
      <c r="A772">
        <v>1448</v>
      </c>
      <c r="B772">
        <v>1963</v>
      </c>
      <c r="C772" t="s">
        <v>41</v>
      </c>
      <c r="D772" t="s">
        <v>33</v>
      </c>
      <c r="E772">
        <v>33562</v>
      </c>
      <c r="F772">
        <v>1</v>
      </c>
      <c r="G772">
        <v>2</v>
      </c>
      <c r="H772" s="1">
        <v>41815</v>
      </c>
      <c r="I772">
        <v>33</v>
      </c>
      <c r="J772">
        <v>21</v>
      </c>
      <c r="K772">
        <v>12</v>
      </c>
      <c r="L772">
        <v>12</v>
      </c>
      <c r="M772">
        <v>0</v>
      </c>
      <c r="N772">
        <v>3</v>
      </c>
      <c r="O772">
        <v>3</v>
      </c>
      <c r="P772">
        <v>3</v>
      </c>
      <c r="Q772">
        <v>2</v>
      </c>
      <c r="R772">
        <v>0</v>
      </c>
      <c r="S772">
        <v>4</v>
      </c>
      <c r="T772">
        <v>4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 t="s">
        <v>40</v>
      </c>
    </row>
    <row r="773" spans="1:28" hidden="1" x14ac:dyDescent="0.3">
      <c r="A773">
        <v>6887</v>
      </c>
      <c r="B773">
        <v>1967</v>
      </c>
      <c r="C773" t="s">
        <v>28</v>
      </c>
      <c r="D773" t="s">
        <v>31</v>
      </c>
      <c r="E773">
        <v>79146</v>
      </c>
      <c r="F773">
        <v>1</v>
      </c>
      <c r="G773">
        <v>1</v>
      </c>
      <c r="H773" s="1">
        <v>41753</v>
      </c>
      <c r="I773">
        <v>33</v>
      </c>
      <c r="J773">
        <v>245</v>
      </c>
      <c r="K773">
        <v>16</v>
      </c>
      <c r="L773">
        <v>223</v>
      </c>
      <c r="M773">
        <v>21</v>
      </c>
      <c r="N773">
        <v>43</v>
      </c>
      <c r="O773">
        <v>16</v>
      </c>
      <c r="P773">
        <v>2</v>
      </c>
      <c r="Q773">
        <v>8</v>
      </c>
      <c r="R773">
        <v>1</v>
      </c>
      <c r="S773">
        <v>8</v>
      </c>
      <c r="T773">
        <v>6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t="s">
        <v>39</v>
      </c>
    </row>
    <row r="774" spans="1:28" hidden="1" x14ac:dyDescent="0.3">
      <c r="A774">
        <v>7500</v>
      </c>
      <c r="B774">
        <v>1967</v>
      </c>
      <c r="C774" t="s">
        <v>28</v>
      </c>
      <c r="D774" t="s">
        <v>31</v>
      </c>
      <c r="E774">
        <v>79146</v>
      </c>
      <c r="F774">
        <v>1</v>
      </c>
      <c r="G774">
        <v>1</v>
      </c>
      <c r="H774" s="1">
        <v>41753</v>
      </c>
      <c r="I774">
        <v>33</v>
      </c>
      <c r="J774">
        <v>245</v>
      </c>
      <c r="K774">
        <v>16</v>
      </c>
      <c r="L774">
        <v>223</v>
      </c>
      <c r="M774">
        <v>21</v>
      </c>
      <c r="N774">
        <v>43</v>
      </c>
      <c r="O774">
        <v>16</v>
      </c>
      <c r="P774">
        <v>2</v>
      </c>
      <c r="Q774">
        <v>8</v>
      </c>
      <c r="R774">
        <v>1</v>
      </c>
      <c r="S774">
        <v>8</v>
      </c>
      <c r="T774">
        <v>6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 t="s">
        <v>30</v>
      </c>
    </row>
    <row r="775" spans="1:28" hidden="1" x14ac:dyDescent="0.3">
      <c r="A775">
        <v>2724</v>
      </c>
      <c r="B775">
        <v>1981</v>
      </c>
      <c r="C775" t="s">
        <v>41</v>
      </c>
      <c r="D775" t="s">
        <v>31</v>
      </c>
      <c r="E775">
        <v>36143</v>
      </c>
      <c r="F775">
        <v>1</v>
      </c>
      <c r="G775">
        <v>0</v>
      </c>
      <c r="H775" s="1">
        <v>41728</v>
      </c>
      <c r="I775">
        <v>33</v>
      </c>
      <c r="J775">
        <v>12</v>
      </c>
      <c r="K775">
        <v>0</v>
      </c>
      <c r="L775">
        <v>1</v>
      </c>
      <c r="M775">
        <v>0</v>
      </c>
      <c r="N775">
        <v>0</v>
      </c>
      <c r="O775">
        <v>6</v>
      </c>
      <c r="P775">
        <v>1</v>
      </c>
      <c r="Q775">
        <v>0</v>
      </c>
      <c r="R775">
        <v>1</v>
      </c>
      <c r="S775">
        <v>2</v>
      </c>
      <c r="T775">
        <v>3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30</v>
      </c>
    </row>
    <row r="776" spans="1:28" hidden="1" x14ac:dyDescent="0.3">
      <c r="A776">
        <v>2256</v>
      </c>
      <c r="B776">
        <v>1973</v>
      </c>
      <c r="C776" t="s">
        <v>41</v>
      </c>
      <c r="D776" t="s">
        <v>33</v>
      </c>
      <c r="E776">
        <v>27159</v>
      </c>
      <c r="F776">
        <v>1</v>
      </c>
      <c r="G776">
        <v>1</v>
      </c>
      <c r="H776" s="1">
        <v>41727</v>
      </c>
      <c r="I776">
        <v>33</v>
      </c>
      <c r="J776">
        <v>17</v>
      </c>
      <c r="K776">
        <v>0</v>
      </c>
      <c r="L776">
        <v>3</v>
      </c>
      <c r="M776">
        <v>0</v>
      </c>
      <c r="N776">
        <v>0</v>
      </c>
      <c r="O776">
        <v>1</v>
      </c>
      <c r="P776">
        <v>2</v>
      </c>
      <c r="Q776">
        <v>1</v>
      </c>
      <c r="R776">
        <v>0</v>
      </c>
      <c r="S776">
        <v>3</v>
      </c>
      <c r="T776">
        <v>6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30</v>
      </c>
    </row>
    <row r="777" spans="1:28" hidden="1" x14ac:dyDescent="0.3">
      <c r="A777">
        <v>1100</v>
      </c>
      <c r="B777">
        <v>1960</v>
      </c>
      <c r="C777" t="s">
        <v>41</v>
      </c>
      <c r="D777" t="s">
        <v>35</v>
      </c>
      <c r="E777">
        <v>41275</v>
      </c>
      <c r="F777">
        <v>1</v>
      </c>
      <c r="G777">
        <v>2</v>
      </c>
      <c r="H777" s="1">
        <v>41722</v>
      </c>
      <c r="I777">
        <v>33</v>
      </c>
      <c r="J777">
        <v>24</v>
      </c>
      <c r="K777">
        <v>4</v>
      </c>
      <c r="L777">
        <v>22</v>
      </c>
      <c r="M777">
        <v>0</v>
      </c>
      <c r="N777">
        <v>2</v>
      </c>
      <c r="O777">
        <v>9</v>
      </c>
      <c r="P777">
        <v>4</v>
      </c>
      <c r="Q777">
        <v>3</v>
      </c>
      <c r="R777">
        <v>1</v>
      </c>
      <c r="S777">
        <v>3</v>
      </c>
      <c r="T777">
        <v>5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32</v>
      </c>
    </row>
    <row r="778" spans="1:28" hidden="1" x14ac:dyDescent="0.3">
      <c r="A778">
        <v>113</v>
      </c>
      <c r="B778">
        <v>1951</v>
      </c>
      <c r="C778" t="s">
        <v>28</v>
      </c>
      <c r="D778" t="s">
        <v>33</v>
      </c>
      <c r="E778">
        <v>30833</v>
      </c>
      <c r="F778">
        <v>1</v>
      </c>
      <c r="G778">
        <v>1</v>
      </c>
      <c r="H778" s="1">
        <v>41471</v>
      </c>
      <c r="I778">
        <v>33</v>
      </c>
      <c r="J778">
        <v>11</v>
      </c>
      <c r="K778">
        <v>0</v>
      </c>
      <c r="L778">
        <v>7</v>
      </c>
      <c r="M778">
        <v>3</v>
      </c>
      <c r="N778">
        <v>1</v>
      </c>
      <c r="O778">
        <v>6</v>
      </c>
      <c r="P778">
        <v>2</v>
      </c>
      <c r="Q778">
        <v>1</v>
      </c>
      <c r="R778">
        <v>0</v>
      </c>
      <c r="S778">
        <v>3</v>
      </c>
      <c r="T778">
        <v>5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30</v>
      </c>
    </row>
    <row r="779" spans="1:28" hidden="1" x14ac:dyDescent="0.3">
      <c r="A779">
        <v>2868</v>
      </c>
      <c r="B779">
        <v>1949</v>
      </c>
      <c r="C779" t="s">
        <v>37</v>
      </c>
      <c r="D779" t="s">
        <v>31</v>
      </c>
      <c r="E779">
        <v>26518</v>
      </c>
      <c r="F779">
        <v>1</v>
      </c>
      <c r="G779">
        <v>1</v>
      </c>
      <c r="H779" s="1">
        <v>41372</v>
      </c>
      <c r="I779">
        <v>33</v>
      </c>
      <c r="J779">
        <v>20</v>
      </c>
      <c r="K779">
        <v>1</v>
      </c>
      <c r="L779">
        <v>28</v>
      </c>
      <c r="M779">
        <v>3</v>
      </c>
      <c r="N779">
        <v>3</v>
      </c>
      <c r="O779">
        <v>2</v>
      </c>
      <c r="P779">
        <v>3</v>
      </c>
      <c r="Q779">
        <v>2</v>
      </c>
      <c r="R779">
        <v>0</v>
      </c>
      <c r="S779">
        <v>3</v>
      </c>
      <c r="T779">
        <v>8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 t="s">
        <v>34</v>
      </c>
    </row>
    <row r="780" spans="1:28" hidden="1" x14ac:dyDescent="0.3">
      <c r="A780">
        <v>8842</v>
      </c>
      <c r="B780">
        <v>1971</v>
      </c>
      <c r="C780" t="s">
        <v>28</v>
      </c>
      <c r="D780" t="s">
        <v>42</v>
      </c>
      <c r="E780">
        <v>30372</v>
      </c>
      <c r="F780">
        <v>1</v>
      </c>
      <c r="G780">
        <v>1</v>
      </c>
      <c r="H780" s="1">
        <v>41268</v>
      </c>
      <c r="I780">
        <v>33</v>
      </c>
      <c r="J780">
        <v>15</v>
      </c>
      <c r="K780">
        <v>0</v>
      </c>
      <c r="L780">
        <v>12</v>
      </c>
      <c r="M780">
        <v>7</v>
      </c>
      <c r="N780">
        <v>3</v>
      </c>
      <c r="O780">
        <v>7</v>
      </c>
      <c r="P780">
        <v>3</v>
      </c>
      <c r="Q780">
        <v>2</v>
      </c>
      <c r="R780">
        <v>0</v>
      </c>
      <c r="S780">
        <v>3</v>
      </c>
      <c r="T780">
        <v>7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30</v>
      </c>
    </row>
    <row r="781" spans="1:28" hidden="1" x14ac:dyDescent="0.3">
      <c r="A781">
        <v>2154</v>
      </c>
      <c r="B781">
        <v>1971</v>
      </c>
      <c r="C781" t="s">
        <v>28</v>
      </c>
      <c r="D781" t="s">
        <v>42</v>
      </c>
      <c r="E781">
        <v>30372</v>
      </c>
      <c r="F781">
        <v>1</v>
      </c>
      <c r="G781">
        <v>1</v>
      </c>
      <c r="H781" s="1">
        <v>41268</v>
      </c>
      <c r="I781">
        <v>33</v>
      </c>
      <c r="J781">
        <v>15</v>
      </c>
      <c r="K781">
        <v>0</v>
      </c>
      <c r="L781">
        <v>12</v>
      </c>
      <c r="M781">
        <v>7</v>
      </c>
      <c r="N781">
        <v>3</v>
      </c>
      <c r="O781">
        <v>7</v>
      </c>
      <c r="P781">
        <v>3</v>
      </c>
      <c r="Q781">
        <v>2</v>
      </c>
      <c r="R781">
        <v>0</v>
      </c>
      <c r="S781">
        <v>3</v>
      </c>
      <c r="T781">
        <v>7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30</v>
      </c>
    </row>
    <row r="782" spans="1:28" hidden="1" x14ac:dyDescent="0.3">
      <c r="A782">
        <v>6864</v>
      </c>
      <c r="B782">
        <v>1989</v>
      </c>
      <c r="C782" t="s">
        <v>41</v>
      </c>
      <c r="D782" t="s">
        <v>29</v>
      </c>
      <c r="E782">
        <v>10979</v>
      </c>
      <c r="F782">
        <v>0</v>
      </c>
      <c r="G782">
        <v>0</v>
      </c>
      <c r="H782" s="1">
        <v>41781</v>
      </c>
      <c r="I782">
        <v>34</v>
      </c>
      <c r="J782">
        <v>8</v>
      </c>
      <c r="K782">
        <v>4</v>
      </c>
      <c r="L782">
        <v>10</v>
      </c>
      <c r="M782">
        <v>2</v>
      </c>
      <c r="N782">
        <v>2</v>
      </c>
      <c r="O782">
        <v>4</v>
      </c>
      <c r="P782">
        <v>2</v>
      </c>
      <c r="Q782">
        <v>3</v>
      </c>
      <c r="R782">
        <v>0</v>
      </c>
      <c r="S782">
        <v>3</v>
      </c>
      <c r="T782">
        <v>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36</v>
      </c>
    </row>
    <row r="783" spans="1:28" hidden="1" x14ac:dyDescent="0.3">
      <c r="A783">
        <v>10617</v>
      </c>
      <c r="B783">
        <v>1989</v>
      </c>
      <c r="C783" t="s">
        <v>41</v>
      </c>
      <c r="D783" t="s">
        <v>29</v>
      </c>
      <c r="E783">
        <v>10979</v>
      </c>
      <c r="F783">
        <v>0</v>
      </c>
      <c r="G783">
        <v>0</v>
      </c>
      <c r="H783" s="1">
        <v>41781</v>
      </c>
      <c r="I783">
        <v>34</v>
      </c>
      <c r="J783">
        <v>8</v>
      </c>
      <c r="K783">
        <v>4</v>
      </c>
      <c r="L783">
        <v>10</v>
      </c>
      <c r="M783">
        <v>2</v>
      </c>
      <c r="N783">
        <v>2</v>
      </c>
      <c r="O783">
        <v>4</v>
      </c>
      <c r="P783">
        <v>2</v>
      </c>
      <c r="Q783">
        <v>3</v>
      </c>
      <c r="R783">
        <v>0</v>
      </c>
      <c r="S783">
        <v>3</v>
      </c>
      <c r="T783">
        <v>5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30</v>
      </c>
    </row>
    <row r="784" spans="1:28" hidden="1" x14ac:dyDescent="0.3">
      <c r="A784">
        <v>3924</v>
      </c>
      <c r="B784">
        <v>1965</v>
      </c>
      <c r="C784" t="s">
        <v>37</v>
      </c>
      <c r="D784" t="s">
        <v>29</v>
      </c>
      <c r="E784">
        <v>57912</v>
      </c>
      <c r="F784">
        <v>0</v>
      </c>
      <c r="G784">
        <v>1</v>
      </c>
      <c r="H784" s="1">
        <v>41715</v>
      </c>
      <c r="I784">
        <v>34</v>
      </c>
      <c r="J784">
        <v>801</v>
      </c>
      <c r="K784">
        <v>0</v>
      </c>
      <c r="L784">
        <v>80</v>
      </c>
      <c r="M784">
        <v>0</v>
      </c>
      <c r="N784">
        <v>0</v>
      </c>
      <c r="O784">
        <v>35</v>
      </c>
      <c r="P784">
        <v>5</v>
      </c>
      <c r="Q784">
        <v>8</v>
      </c>
      <c r="R784">
        <v>3</v>
      </c>
      <c r="S784">
        <v>12</v>
      </c>
      <c r="T784">
        <v>5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 t="s">
        <v>43</v>
      </c>
    </row>
    <row r="785" spans="1:28" hidden="1" x14ac:dyDescent="0.3">
      <c r="A785">
        <v>9097</v>
      </c>
      <c r="B785">
        <v>1956</v>
      </c>
      <c r="C785" t="s">
        <v>28</v>
      </c>
      <c r="D785" t="s">
        <v>29</v>
      </c>
      <c r="E785">
        <v>46086</v>
      </c>
      <c r="F785">
        <v>0</v>
      </c>
      <c r="G785">
        <v>1</v>
      </c>
      <c r="H785" s="1">
        <v>41581</v>
      </c>
      <c r="I785">
        <v>34</v>
      </c>
      <c r="J785">
        <v>244</v>
      </c>
      <c r="K785">
        <v>8</v>
      </c>
      <c r="L785">
        <v>32</v>
      </c>
      <c r="M785">
        <v>7</v>
      </c>
      <c r="N785">
        <v>2</v>
      </c>
      <c r="O785">
        <v>50</v>
      </c>
      <c r="P785">
        <v>4</v>
      </c>
      <c r="Q785">
        <v>3</v>
      </c>
      <c r="R785">
        <v>1</v>
      </c>
      <c r="S785">
        <v>8</v>
      </c>
      <c r="T785">
        <v>4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30</v>
      </c>
    </row>
    <row r="786" spans="1:28" hidden="1" x14ac:dyDescent="0.3">
      <c r="A786">
        <v>2797</v>
      </c>
      <c r="B786">
        <v>1977</v>
      </c>
      <c r="C786" t="s">
        <v>28</v>
      </c>
      <c r="D786" t="s">
        <v>33</v>
      </c>
      <c r="E786">
        <v>72117</v>
      </c>
      <c r="F786">
        <v>0</v>
      </c>
      <c r="G786">
        <v>1</v>
      </c>
      <c r="H786" s="1">
        <v>41506</v>
      </c>
      <c r="I786">
        <v>34</v>
      </c>
      <c r="J786">
        <v>707</v>
      </c>
      <c r="K786">
        <v>20</v>
      </c>
      <c r="L786">
        <v>171</v>
      </c>
      <c r="M786">
        <v>65</v>
      </c>
      <c r="N786">
        <v>60</v>
      </c>
      <c r="O786">
        <v>50</v>
      </c>
      <c r="P786">
        <v>1</v>
      </c>
      <c r="Q786">
        <v>9</v>
      </c>
      <c r="R786">
        <v>7</v>
      </c>
      <c r="S786">
        <v>9</v>
      </c>
      <c r="T786">
        <v>5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30</v>
      </c>
    </row>
    <row r="787" spans="1:28" hidden="1" x14ac:dyDescent="0.3">
      <c r="A787">
        <v>3934</v>
      </c>
      <c r="B787">
        <v>1966</v>
      </c>
      <c r="C787" t="s">
        <v>28</v>
      </c>
      <c r="D787" t="s">
        <v>33</v>
      </c>
      <c r="E787">
        <v>61286</v>
      </c>
      <c r="F787">
        <v>0</v>
      </c>
      <c r="G787">
        <v>1</v>
      </c>
      <c r="H787" s="1">
        <v>41488</v>
      </c>
      <c r="I787">
        <v>34</v>
      </c>
      <c r="J787">
        <v>356</v>
      </c>
      <c r="K787">
        <v>0</v>
      </c>
      <c r="L787">
        <v>107</v>
      </c>
      <c r="M787">
        <v>19</v>
      </c>
      <c r="N787">
        <v>9</v>
      </c>
      <c r="O787">
        <v>117</v>
      </c>
      <c r="P787">
        <v>2</v>
      </c>
      <c r="Q787">
        <v>7</v>
      </c>
      <c r="R787">
        <v>1</v>
      </c>
      <c r="S787">
        <v>8</v>
      </c>
      <c r="T787">
        <v>5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40</v>
      </c>
    </row>
    <row r="788" spans="1:28" hidden="1" x14ac:dyDescent="0.3">
      <c r="A788">
        <v>2493</v>
      </c>
      <c r="B788">
        <v>1966</v>
      </c>
      <c r="C788" t="s">
        <v>28</v>
      </c>
      <c r="D788" t="s">
        <v>33</v>
      </c>
      <c r="E788">
        <v>61286</v>
      </c>
      <c r="F788">
        <v>0</v>
      </c>
      <c r="G788">
        <v>1</v>
      </c>
      <c r="H788" s="1">
        <v>41488</v>
      </c>
      <c r="I788">
        <v>34</v>
      </c>
      <c r="J788">
        <v>356</v>
      </c>
      <c r="K788">
        <v>0</v>
      </c>
      <c r="L788">
        <v>107</v>
      </c>
      <c r="M788">
        <v>19</v>
      </c>
      <c r="N788">
        <v>9</v>
      </c>
      <c r="O788">
        <v>117</v>
      </c>
      <c r="P788">
        <v>2</v>
      </c>
      <c r="Q788">
        <v>7</v>
      </c>
      <c r="R788">
        <v>1</v>
      </c>
      <c r="S788">
        <v>8</v>
      </c>
      <c r="T788">
        <v>5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39</v>
      </c>
    </row>
    <row r="789" spans="1:28" hidden="1" x14ac:dyDescent="0.3">
      <c r="A789">
        <v>3759</v>
      </c>
      <c r="B789">
        <v>1958</v>
      </c>
      <c r="C789" t="s">
        <v>28</v>
      </c>
      <c r="D789" t="s">
        <v>35</v>
      </c>
      <c r="E789">
        <v>65196</v>
      </c>
      <c r="F789">
        <v>0</v>
      </c>
      <c r="G789">
        <v>2</v>
      </c>
      <c r="H789" s="1">
        <v>41480</v>
      </c>
      <c r="I789">
        <v>34</v>
      </c>
      <c r="J789">
        <v>743</v>
      </c>
      <c r="K789">
        <v>19</v>
      </c>
      <c r="L789">
        <v>181</v>
      </c>
      <c r="M789">
        <v>12</v>
      </c>
      <c r="N789">
        <v>0</v>
      </c>
      <c r="O789">
        <v>200</v>
      </c>
      <c r="P789">
        <v>2</v>
      </c>
      <c r="Q789">
        <v>7</v>
      </c>
      <c r="R789">
        <v>6</v>
      </c>
      <c r="S789">
        <v>11</v>
      </c>
      <c r="T789">
        <v>5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 t="s">
        <v>30</v>
      </c>
    </row>
    <row r="790" spans="1:28" hidden="1" x14ac:dyDescent="0.3">
      <c r="A790">
        <v>965</v>
      </c>
      <c r="B790">
        <v>1971</v>
      </c>
      <c r="C790" t="s">
        <v>28</v>
      </c>
      <c r="D790" t="s">
        <v>29</v>
      </c>
      <c r="E790">
        <v>55635</v>
      </c>
      <c r="F790">
        <v>0</v>
      </c>
      <c r="G790">
        <v>1</v>
      </c>
      <c r="H790" s="1">
        <v>41226</v>
      </c>
      <c r="I790">
        <v>34</v>
      </c>
      <c r="J790">
        <v>235</v>
      </c>
      <c r="K790">
        <v>65</v>
      </c>
      <c r="L790">
        <v>164</v>
      </c>
      <c r="M790">
        <v>50</v>
      </c>
      <c r="N790">
        <v>49</v>
      </c>
      <c r="O790">
        <v>27</v>
      </c>
      <c r="P790">
        <v>4</v>
      </c>
      <c r="Q790">
        <v>7</v>
      </c>
      <c r="R790">
        <v>3</v>
      </c>
      <c r="S790">
        <v>7</v>
      </c>
      <c r="T790">
        <v>6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34</v>
      </c>
    </row>
    <row r="791" spans="1:28" hidden="1" x14ac:dyDescent="0.3">
      <c r="A791">
        <v>1859</v>
      </c>
      <c r="B791">
        <v>1972</v>
      </c>
      <c r="C791" t="s">
        <v>41</v>
      </c>
      <c r="D791" t="s">
        <v>33</v>
      </c>
      <c r="E791">
        <v>75251</v>
      </c>
      <c r="F791">
        <v>0</v>
      </c>
      <c r="G791">
        <v>0</v>
      </c>
      <c r="H791" s="1">
        <v>41148</v>
      </c>
      <c r="I791">
        <v>34</v>
      </c>
      <c r="J791">
        <v>721</v>
      </c>
      <c r="K791">
        <v>111</v>
      </c>
      <c r="L791">
        <v>925</v>
      </c>
      <c r="M791">
        <v>97</v>
      </c>
      <c r="N791">
        <v>18</v>
      </c>
      <c r="O791">
        <v>18</v>
      </c>
      <c r="P791">
        <v>1</v>
      </c>
      <c r="Q791">
        <v>7</v>
      </c>
      <c r="R791">
        <v>6</v>
      </c>
      <c r="S791">
        <v>5</v>
      </c>
      <c r="T791">
        <v>5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 t="s">
        <v>39</v>
      </c>
    </row>
    <row r="792" spans="1:28" hidden="1" x14ac:dyDescent="0.3">
      <c r="A792">
        <v>2072</v>
      </c>
      <c r="B792">
        <v>1969</v>
      </c>
      <c r="C792" t="s">
        <v>37</v>
      </c>
      <c r="D792" t="s">
        <v>35</v>
      </c>
      <c r="E792">
        <v>53374</v>
      </c>
      <c r="F792">
        <v>0</v>
      </c>
      <c r="G792">
        <v>1</v>
      </c>
      <c r="H792" s="1">
        <v>41137</v>
      </c>
      <c r="I792">
        <v>34</v>
      </c>
      <c r="J792">
        <v>896</v>
      </c>
      <c r="K792">
        <v>10</v>
      </c>
      <c r="L792">
        <v>101</v>
      </c>
      <c r="M792">
        <v>13</v>
      </c>
      <c r="N792">
        <v>10</v>
      </c>
      <c r="O792">
        <v>34</v>
      </c>
      <c r="P792">
        <v>6</v>
      </c>
      <c r="Q792">
        <v>4</v>
      </c>
      <c r="R792">
        <v>2</v>
      </c>
      <c r="S792">
        <v>9</v>
      </c>
      <c r="T792">
        <v>9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1</v>
      </c>
      <c r="AA792">
        <v>0</v>
      </c>
      <c r="AB792" t="s">
        <v>32</v>
      </c>
    </row>
    <row r="793" spans="1:28" hidden="1" x14ac:dyDescent="0.3">
      <c r="A793">
        <v>4472</v>
      </c>
      <c r="B793">
        <v>1970</v>
      </c>
      <c r="C793" t="s">
        <v>37</v>
      </c>
      <c r="D793" t="s">
        <v>29</v>
      </c>
      <c r="E793">
        <v>35682</v>
      </c>
      <c r="F793">
        <v>1</v>
      </c>
      <c r="G793">
        <v>0</v>
      </c>
      <c r="H793" s="1">
        <v>41817</v>
      </c>
      <c r="I793">
        <v>34</v>
      </c>
      <c r="J793">
        <v>23</v>
      </c>
      <c r="K793">
        <v>0</v>
      </c>
      <c r="L793">
        <v>8</v>
      </c>
      <c r="M793">
        <v>6</v>
      </c>
      <c r="N793">
        <v>2</v>
      </c>
      <c r="O793">
        <v>18</v>
      </c>
      <c r="P793">
        <v>1</v>
      </c>
      <c r="Q793">
        <v>1</v>
      </c>
      <c r="R793">
        <v>1</v>
      </c>
      <c r="S793">
        <v>3</v>
      </c>
      <c r="T793">
        <v>2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36</v>
      </c>
    </row>
    <row r="794" spans="1:28" hidden="1" x14ac:dyDescent="0.3">
      <c r="A794">
        <v>9216</v>
      </c>
      <c r="B794">
        <v>1971</v>
      </c>
      <c r="C794" t="s">
        <v>28</v>
      </c>
      <c r="D794" t="s">
        <v>33</v>
      </c>
      <c r="E794">
        <v>35788</v>
      </c>
      <c r="F794">
        <v>1</v>
      </c>
      <c r="G794">
        <v>1</v>
      </c>
      <c r="H794" s="1">
        <v>41662</v>
      </c>
      <c r="I794">
        <v>34</v>
      </c>
      <c r="J794">
        <v>23</v>
      </c>
      <c r="K794">
        <v>2</v>
      </c>
      <c r="L794">
        <v>11</v>
      </c>
      <c r="M794">
        <v>3</v>
      </c>
      <c r="N794">
        <v>1</v>
      </c>
      <c r="O794">
        <v>4</v>
      </c>
      <c r="P794">
        <v>2</v>
      </c>
      <c r="Q794">
        <v>2</v>
      </c>
      <c r="R794">
        <v>0</v>
      </c>
      <c r="S794">
        <v>3</v>
      </c>
      <c r="T794">
        <v>6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32</v>
      </c>
    </row>
    <row r="795" spans="1:28" hidden="1" x14ac:dyDescent="0.3">
      <c r="A795">
        <v>8086</v>
      </c>
      <c r="B795">
        <v>1959</v>
      </c>
      <c r="C795" t="s">
        <v>28</v>
      </c>
      <c r="D795" t="s">
        <v>33</v>
      </c>
      <c r="E795">
        <v>42243</v>
      </c>
      <c r="F795">
        <v>1</v>
      </c>
      <c r="G795">
        <v>1</v>
      </c>
      <c r="H795" s="1">
        <v>41619</v>
      </c>
      <c r="I795">
        <v>34</v>
      </c>
      <c r="J795">
        <v>48</v>
      </c>
      <c r="K795">
        <v>0</v>
      </c>
      <c r="L795">
        <v>2</v>
      </c>
      <c r="M795">
        <v>0</v>
      </c>
      <c r="N795">
        <v>0</v>
      </c>
      <c r="O795">
        <v>5</v>
      </c>
      <c r="P795">
        <v>2</v>
      </c>
      <c r="Q795">
        <v>2</v>
      </c>
      <c r="R795">
        <v>0</v>
      </c>
      <c r="S795">
        <v>3</v>
      </c>
      <c r="T795">
        <v>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43</v>
      </c>
    </row>
    <row r="796" spans="1:28" hidden="1" x14ac:dyDescent="0.3">
      <c r="A796">
        <v>7631</v>
      </c>
      <c r="B796">
        <v>1978</v>
      </c>
      <c r="C796" t="s">
        <v>41</v>
      </c>
      <c r="D796" t="s">
        <v>35</v>
      </c>
      <c r="E796">
        <v>61346</v>
      </c>
      <c r="F796">
        <v>1</v>
      </c>
      <c r="G796">
        <v>0</v>
      </c>
      <c r="H796" s="1">
        <v>41553</v>
      </c>
      <c r="I796">
        <v>34</v>
      </c>
      <c r="J796">
        <v>562</v>
      </c>
      <c r="K796">
        <v>58</v>
      </c>
      <c r="L796">
        <v>168</v>
      </c>
      <c r="M796">
        <v>43</v>
      </c>
      <c r="N796">
        <v>16</v>
      </c>
      <c r="O796">
        <v>142</v>
      </c>
      <c r="P796">
        <v>1</v>
      </c>
      <c r="Q796">
        <v>5</v>
      </c>
      <c r="R796">
        <v>7</v>
      </c>
      <c r="S796">
        <v>10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40</v>
      </c>
    </row>
    <row r="797" spans="1:28" hidden="1" x14ac:dyDescent="0.3">
      <c r="A797">
        <v>7275</v>
      </c>
      <c r="B797">
        <v>1971</v>
      </c>
      <c r="C797" t="s">
        <v>41</v>
      </c>
      <c r="D797" t="s">
        <v>31</v>
      </c>
      <c r="E797">
        <v>33316</v>
      </c>
      <c r="F797">
        <v>1</v>
      </c>
      <c r="G797">
        <v>1</v>
      </c>
      <c r="H797" s="1">
        <v>41551</v>
      </c>
      <c r="I797">
        <v>34</v>
      </c>
      <c r="J797">
        <v>79</v>
      </c>
      <c r="K797">
        <v>1</v>
      </c>
      <c r="L797">
        <v>31</v>
      </c>
      <c r="M797">
        <v>4</v>
      </c>
      <c r="N797">
        <v>4</v>
      </c>
      <c r="O797">
        <v>12</v>
      </c>
      <c r="P797">
        <v>3</v>
      </c>
      <c r="Q797">
        <v>2</v>
      </c>
      <c r="R797">
        <v>1</v>
      </c>
      <c r="S797">
        <v>4</v>
      </c>
      <c r="T797">
        <v>6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34</v>
      </c>
    </row>
    <row r="798" spans="1:28" hidden="1" x14ac:dyDescent="0.3">
      <c r="A798">
        <v>8334</v>
      </c>
      <c r="B798">
        <v>1971</v>
      </c>
      <c r="C798" t="s">
        <v>41</v>
      </c>
      <c r="D798" t="s">
        <v>31</v>
      </c>
      <c r="E798">
        <v>33316</v>
      </c>
      <c r="F798">
        <v>1</v>
      </c>
      <c r="G798">
        <v>1</v>
      </c>
      <c r="H798" s="1">
        <v>41551</v>
      </c>
      <c r="I798">
        <v>34</v>
      </c>
      <c r="J798">
        <v>79</v>
      </c>
      <c r="K798">
        <v>1</v>
      </c>
      <c r="L798">
        <v>31</v>
      </c>
      <c r="M798">
        <v>4</v>
      </c>
      <c r="N798">
        <v>4</v>
      </c>
      <c r="O798">
        <v>12</v>
      </c>
      <c r="P798">
        <v>3</v>
      </c>
      <c r="Q798">
        <v>2</v>
      </c>
      <c r="R798">
        <v>1</v>
      </c>
      <c r="S798">
        <v>4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30</v>
      </c>
    </row>
    <row r="799" spans="1:28" hidden="1" x14ac:dyDescent="0.3">
      <c r="A799">
        <v>1987</v>
      </c>
      <c r="B799">
        <v>1987</v>
      </c>
      <c r="C799" t="s">
        <v>44</v>
      </c>
      <c r="D799" t="s">
        <v>31</v>
      </c>
      <c r="E799">
        <v>21063</v>
      </c>
      <c r="F799">
        <v>1</v>
      </c>
      <c r="G799">
        <v>0</v>
      </c>
      <c r="H799" s="1">
        <v>41542</v>
      </c>
      <c r="I799">
        <v>34</v>
      </c>
      <c r="J799">
        <v>1</v>
      </c>
      <c r="K799">
        <v>10</v>
      </c>
      <c r="L799">
        <v>11</v>
      </c>
      <c r="M799">
        <v>19</v>
      </c>
      <c r="N799">
        <v>3</v>
      </c>
      <c r="O799">
        <v>15</v>
      </c>
      <c r="P799">
        <v>2</v>
      </c>
      <c r="Q799">
        <v>2</v>
      </c>
      <c r="R799">
        <v>0</v>
      </c>
      <c r="S799">
        <v>3</v>
      </c>
      <c r="T799">
        <v>6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30</v>
      </c>
    </row>
    <row r="800" spans="1:28" hidden="1" x14ac:dyDescent="0.3">
      <c r="A800">
        <v>2281</v>
      </c>
      <c r="B800">
        <v>1970</v>
      </c>
      <c r="C800" t="s">
        <v>28</v>
      </c>
      <c r="D800" t="s">
        <v>31</v>
      </c>
      <c r="E800">
        <v>33697</v>
      </c>
      <c r="F800">
        <v>1</v>
      </c>
      <c r="G800">
        <v>0</v>
      </c>
      <c r="H800" s="1">
        <v>41532</v>
      </c>
      <c r="I800">
        <v>34</v>
      </c>
      <c r="J800">
        <v>4</v>
      </c>
      <c r="K800">
        <v>3</v>
      </c>
      <c r="L800">
        <v>7</v>
      </c>
      <c r="M800">
        <v>0</v>
      </c>
      <c r="N800">
        <v>3</v>
      </c>
      <c r="O800">
        <v>11</v>
      </c>
      <c r="P800">
        <v>1</v>
      </c>
      <c r="Q800">
        <v>1</v>
      </c>
      <c r="R800">
        <v>0</v>
      </c>
      <c r="S800">
        <v>2</v>
      </c>
      <c r="T800">
        <v>7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 t="s">
        <v>39</v>
      </c>
    </row>
    <row r="801" spans="1:28" hidden="1" x14ac:dyDescent="0.3">
      <c r="A801">
        <v>7034</v>
      </c>
      <c r="B801">
        <v>1978</v>
      </c>
      <c r="C801" t="s">
        <v>38</v>
      </c>
      <c r="D801" t="s">
        <v>33</v>
      </c>
      <c r="E801">
        <v>25804</v>
      </c>
      <c r="F801">
        <v>1</v>
      </c>
      <c r="G801">
        <v>0</v>
      </c>
      <c r="H801" s="1">
        <v>41518</v>
      </c>
      <c r="I801">
        <v>34</v>
      </c>
      <c r="J801">
        <v>8</v>
      </c>
      <c r="K801">
        <v>7</v>
      </c>
      <c r="L801">
        <v>9</v>
      </c>
      <c r="M801">
        <v>13</v>
      </c>
      <c r="N801">
        <v>6</v>
      </c>
      <c r="O801">
        <v>12</v>
      </c>
      <c r="P801">
        <v>2</v>
      </c>
      <c r="Q801">
        <v>2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32</v>
      </c>
    </row>
    <row r="802" spans="1:28" hidden="1" x14ac:dyDescent="0.3">
      <c r="A802">
        <v>7378</v>
      </c>
      <c r="B802">
        <v>1981</v>
      </c>
      <c r="C802" t="s">
        <v>41</v>
      </c>
      <c r="D802" t="s">
        <v>35</v>
      </c>
      <c r="E802">
        <v>42021</v>
      </c>
      <c r="F802">
        <v>1</v>
      </c>
      <c r="G802">
        <v>0</v>
      </c>
      <c r="H802" s="1">
        <v>41152</v>
      </c>
      <c r="I802">
        <v>34</v>
      </c>
      <c r="J802">
        <v>393</v>
      </c>
      <c r="K802">
        <v>5</v>
      </c>
      <c r="L802">
        <v>136</v>
      </c>
      <c r="M802">
        <v>7</v>
      </c>
      <c r="N802">
        <v>5</v>
      </c>
      <c r="O802">
        <v>27</v>
      </c>
      <c r="P802">
        <v>5</v>
      </c>
      <c r="Q802">
        <v>10</v>
      </c>
      <c r="R802">
        <v>1</v>
      </c>
      <c r="S802">
        <v>6</v>
      </c>
      <c r="T802">
        <v>9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 t="s">
        <v>30</v>
      </c>
    </row>
    <row r="803" spans="1:28" hidden="1" x14ac:dyDescent="0.3">
      <c r="A803">
        <v>6263</v>
      </c>
      <c r="B803">
        <v>1968</v>
      </c>
      <c r="C803" t="s">
        <v>28</v>
      </c>
      <c r="D803" t="s">
        <v>35</v>
      </c>
      <c r="E803">
        <v>35322</v>
      </c>
      <c r="F803">
        <v>1</v>
      </c>
      <c r="G803">
        <v>2</v>
      </c>
      <c r="H803" s="1">
        <v>41143</v>
      </c>
      <c r="I803">
        <v>34</v>
      </c>
      <c r="J803">
        <v>28</v>
      </c>
      <c r="K803">
        <v>9</v>
      </c>
      <c r="L803">
        <v>37</v>
      </c>
      <c r="M803">
        <v>12</v>
      </c>
      <c r="N803">
        <v>7</v>
      </c>
      <c r="O803">
        <v>13</v>
      </c>
      <c r="P803">
        <v>3</v>
      </c>
      <c r="Q803">
        <v>2</v>
      </c>
      <c r="R803">
        <v>0</v>
      </c>
      <c r="S803">
        <v>4</v>
      </c>
      <c r="T803">
        <v>8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30</v>
      </c>
    </row>
    <row r="804" spans="1:28" hidden="1" x14ac:dyDescent="0.3">
      <c r="A804">
        <v>5654</v>
      </c>
      <c r="B804">
        <v>1972</v>
      </c>
      <c r="C804" t="s">
        <v>28</v>
      </c>
      <c r="D804" t="s">
        <v>33</v>
      </c>
      <c r="E804">
        <v>36026</v>
      </c>
      <c r="F804">
        <v>2</v>
      </c>
      <c r="G804">
        <v>1</v>
      </c>
      <c r="H804" s="1">
        <v>41714</v>
      </c>
      <c r="I804">
        <v>34</v>
      </c>
      <c r="J804">
        <v>20</v>
      </c>
      <c r="K804">
        <v>4</v>
      </c>
      <c r="L804">
        <v>10</v>
      </c>
      <c r="M804">
        <v>6</v>
      </c>
      <c r="N804">
        <v>4</v>
      </c>
      <c r="O804">
        <v>17</v>
      </c>
      <c r="P804">
        <v>2</v>
      </c>
      <c r="Q804">
        <v>2</v>
      </c>
      <c r="R804">
        <v>0</v>
      </c>
      <c r="S804">
        <v>3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 t="s">
        <v>36</v>
      </c>
    </row>
    <row r="805" spans="1:28" hidden="1" x14ac:dyDescent="0.3">
      <c r="A805">
        <v>8908</v>
      </c>
      <c r="B805">
        <v>1959</v>
      </c>
      <c r="C805" t="s">
        <v>28</v>
      </c>
      <c r="D805" t="s">
        <v>33</v>
      </c>
      <c r="E805">
        <v>87195</v>
      </c>
      <c r="F805">
        <v>0</v>
      </c>
      <c r="G805">
        <v>0</v>
      </c>
      <c r="H805" s="1">
        <v>41767</v>
      </c>
      <c r="I805">
        <v>35</v>
      </c>
      <c r="J805">
        <v>217</v>
      </c>
      <c r="K805">
        <v>76</v>
      </c>
      <c r="L805">
        <v>690</v>
      </c>
      <c r="M805">
        <v>50</v>
      </c>
      <c r="N805">
        <v>26</v>
      </c>
      <c r="O805">
        <v>38</v>
      </c>
      <c r="P805">
        <v>1</v>
      </c>
      <c r="Q805">
        <v>3</v>
      </c>
      <c r="R805">
        <v>11</v>
      </c>
      <c r="S805">
        <v>5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 t="s">
        <v>32</v>
      </c>
    </row>
    <row r="806" spans="1:28" hidden="1" x14ac:dyDescent="0.3">
      <c r="A806">
        <v>10129</v>
      </c>
      <c r="B806">
        <v>1966</v>
      </c>
      <c r="C806" t="s">
        <v>28</v>
      </c>
      <c r="D806" t="s">
        <v>35</v>
      </c>
      <c r="E806">
        <v>82427</v>
      </c>
      <c r="F806">
        <v>0</v>
      </c>
      <c r="G806">
        <v>0</v>
      </c>
      <c r="H806" s="1">
        <v>41710</v>
      </c>
      <c r="I806">
        <v>35</v>
      </c>
      <c r="J806">
        <v>482</v>
      </c>
      <c r="K806">
        <v>147</v>
      </c>
      <c r="L806">
        <v>509</v>
      </c>
      <c r="M806">
        <v>104</v>
      </c>
      <c r="N806">
        <v>107</v>
      </c>
      <c r="O806">
        <v>107</v>
      </c>
      <c r="P806">
        <v>1</v>
      </c>
      <c r="Q806">
        <v>3</v>
      </c>
      <c r="R806">
        <v>5</v>
      </c>
      <c r="S806">
        <v>12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 t="s">
        <v>30</v>
      </c>
    </row>
    <row r="807" spans="1:28" hidden="1" x14ac:dyDescent="0.3">
      <c r="A807">
        <v>3334</v>
      </c>
      <c r="B807">
        <v>1951</v>
      </c>
      <c r="C807" t="s">
        <v>28</v>
      </c>
      <c r="D807" t="s">
        <v>33</v>
      </c>
      <c r="E807">
        <v>94642</v>
      </c>
      <c r="F807">
        <v>0</v>
      </c>
      <c r="G807">
        <v>0</v>
      </c>
      <c r="H807" s="1">
        <v>41682</v>
      </c>
      <c r="I807">
        <v>35</v>
      </c>
      <c r="J807">
        <v>879</v>
      </c>
      <c r="K807">
        <v>143</v>
      </c>
      <c r="L807">
        <v>797</v>
      </c>
      <c r="M807">
        <v>106</v>
      </c>
      <c r="N807">
        <v>143</v>
      </c>
      <c r="O807">
        <v>143</v>
      </c>
      <c r="P807">
        <v>0</v>
      </c>
      <c r="Q807">
        <v>5</v>
      </c>
      <c r="R807">
        <v>7</v>
      </c>
      <c r="S807">
        <v>9</v>
      </c>
      <c r="T807">
        <v>1</v>
      </c>
      <c r="U807">
        <v>1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 t="s">
        <v>30</v>
      </c>
    </row>
    <row r="808" spans="1:28" hidden="1" x14ac:dyDescent="0.3">
      <c r="A808">
        <v>10489</v>
      </c>
      <c r="B808">
        <v>1973</v>
      </c>
      <c r="C808" t="s">
        <v>28</v>
      </c>
      <c r="D808" t="s">
        <v>33</v>
      </c>
      <c r="E808">
        <v>92955</v>
      </c>
      <c r="F808">
        <v>0</v>
      </c>
      <c r="G808">
        <v>0</v>
      </c>
      <c r="H808" s="1">
        <v>41505</v>
      </c>
      <c r="I808">
        <v>35</v>
      </c>
      <c r="J808">
        <v>693</v>
      </c>
      <c r="K808">
        <v>21</v>
      </c>
      <c r="L808">
        <v>925</v>
      </c>
      <c r="M808">
        <v>31</v>
      </c>
      <c r="N808">
        <v>24</v>
      </c>
      <c r="O808">
        <v>84</v>
      </c>
      <c r="P808">
        <v>1</v>
      </c>
      <c r="Q808">
        <v>6</v>
      </c>
      <c r="R808">
        <v>7</v>
      </c>
      <c r="S808">
        <v>9</v>
      </c>
      <c r="T808">
        <v>2</v>
      </c>
      <c r="U808">
        <v>1</v>
      </c>
      <c r="V808">
        <v>0</v>
      </c>
      <c r="W808">
        <v>0</v>
      </c>
      <c r="X808">
        <v>0</v>
      </c>
      <c r="Y808">
        <v>1</v>
      </c>
      <c r="Z808">
        <v>1</v>
      </c>
      <c r="AA808">
        <v>0</v>
      </c>
      <c r="AB808" t="s">
        <v>43</v>
      </c>
    </row>
    <row r="809" spans="1:28" hidden="1" x14ac:dyDescent="0.3">
      <c r="A809">
        <v>2570</v>
      </c>
      <c r="B809">
        <v>1968</v>
      </c>
      <c r="C809" t="s">
        <v>28</v>
      </c>
      <c r="D809" t="s">
        <v>35</v>
      </c>
      <c r="E809">
        <v>56534</v>
      </c>
      <c r="F809">
        <v>0</v>
      </c>
      <c r="G809">
        <v>1</v>
      </c>
      <c r="H809" s="1">
        <v>41478</v>
      </c>
      <c r="I809">
        <v>35</v>
      </c>
      <c r="J809">
        <v>691</v>
      </c>
      <c r="K809">
        <v>7</v>
      </c>
      <c r="L809">
        <v>61</v>
      </c>
      <c r="M809">
        <v>10</v>
      </c>
      <c r="N809">
        <v>0</v>
      </c>
      <c r="O809">
        <v>46</v>
      </c>
      <c r="P809">
        <v>4</v>
      </c>
      <c r="Q809">
        <v>10</v>
      </c>
      <c r="R809">
        <v>4</v>
      </c>
      <c r="S809">
        <v>7</v>
      </c>
      <c r="T809">
        <v>8</v>
      </c>
      <c r="U809">
        <v>0</v>
      </c>
      <c r="V809">
        <v>1</v>
      </c>
      <c r="W809">
        <v>0</v>
      </c>
      <c r="X809">
        <v>1</v>
      </c>
      <c r="Y809">
        <v>0</v>
      </c>
      <c r="Z809">
        <v>1</v>
      </c>
      <c r="AA809">
        <v>0</v>
      </c>
      <c r="AB809" t="s">
        <v>30</v>
      </c>
    </row>
    <row r="810" spans="1:28" hidden="1" x14ac:dyDescent="0.3">
      <c r="A810">
        <v>3834</v>
      </c>
      <c r="B810">
        <v>1962</v>
      </c>
      <c r="C810" t="s">
        <v>28</v>
      </c>
      <c r="D810" t="s">
        <v>31</v>
      </c>
      <c r="E810">
        <v>69627</v>
      </c>
      <c r="F810">
        <v>0</v>
      </c>
      <c r="G810">
        <v>1</v>
      </c>
      <c r="H810" s="1">
        <v>41350</v>
      </c>
      <c r="I810">
        <v>35</v>
      </c>
      <c r="J810">
        <v>231</v>
      </c>
      <c r="K810">
        <v>161</v>
      </c>
      <c r="L810">
        <v>215</v>
      </c>
      <c r="M810">
        <v>171</v>
      </c>
      <c r="N810">
        <v>30</v>
      </c>
      <c r="O810">
        <v>53</v>
      </c>
      <c r="P810">
        <v>2</v>
      </c>
      <c r="Q810">
        <v>8</v>
      </c>
      <c r="R810">
        <v>2</v>
      </c>
      <c r="S810">
        <v>11</v>
      </c>
      <c r="T810">
        <v>5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34</v>
      </c>
    </row>
    <row r="811" spans="1:28" hidden="1" x14ac:dyDescent="0.3">
      <c r="A811">
        <v>590</v>
      </c>
      <c r="B811">
        <v>1970</v>
      </c>
      <c r="C811" t="s">
        <v>41</v>
      </c>
      <c r="D811" t="s">
        <v>29</v>
      </c>
      <c r="E811">
        <v>78579</v>
      </c>
      <c r="F811">
        <v>0</v>
      </c>
      <c r="G811">
        <v>0</v>
      </c>
      <c r="H811" s="1">
        <v>41265</v>
      </c>
      <c r="I811">
        <v>35</v>
      </c>
      <c r="J811">
        <v>816</v>
      </c>
      <c r="K811">
        <v>66</v>
      </c>
      <c r="L811">
        <v>549</v>
      </c>
      <c r="M811">
        <v>216</v>
      </c>
      <c r="N811">
        <v>66</v>
      </c>
      <c r="O811">
        <v>99</v>
      </c>
      <c r="P811">
        <v>1</v>
      </c>
      <c r="Q811">
        <v>5</v>
      </c>
      <c r="R811">
        <v>6</v>
      </c>
      <c r="S811">
        <v>4</v>
      </c>
      <c r="T811">
        <v>3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 t="s">
        <v>30</v>
      </c>
    </row>
    <row r="812" spans="1:28" hidden="1" x14ac:dyDescent="0.3">
      <c r="A812">
        <v>2426</v>
      </c>
      <c r="B812">
        <v>1964</v>
      </c>
      <c r="C812" t="s">
        <v>37</v>
      </c>
      <c r="D812" t="s">
        <v>29</v>
      </c>
      <c r="E812">
        <v>78825</v>
      </c>
      <c r="F812">
        <v>0</v>
      </c>
      <c r="G812">
        <v>0</v>
      </c>
      <c r="H812" s="1">
        <v>41166</v>
      </c>
      <c r="I812">
        <v>35</v>
      </c>
      <c r="J812">
        <v>483</v>
      </c>
      <c r="K812">
        <v>74</v>
      </c>
      <c r="L812">
        <v>114</v>
      </c>
      <c r="M812">
        <v>169</v>
      </c>
      <c r="N812">
        <v>37</v>
      </c>
      <c r="O812">
        <v>18</v>
      </c>
      <c r="P812">
        <v>1</v>
      </c>
      <c r="Q812">
        <v>5</v>
      </c>
      <c r="R812">
        <v>10</v>
      </c>
      <c r="S812">
        <v>13</v>
      </c>
      <c r="T812">
        <v>3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 t="s">
        <v>30</v>
      </c>
    </row>
    <row r="813" spans="1:28" hidden="1" x14ac:dyDescent="0.3">
      <c r="A813">
        <v>8041</v>
      </c>
      <c r="B813">
        <v>1971</v>
      </c>
      <c r="C813" t="s">
        <v>37</v>
      </c>
      <c r="D813" t="s">
        <v>42</v>
      </c>
      <c r="E813">
        <v>47111</v>
      </c>
      <c r="F813">
        <v>0</v>
      </c>
      <c r="G813">
        <v>1</v>
      </c>
      <c r="H813" s="1">
        <v>41160</v>
      </c>
      <c r="I813">
        <v>35</v>
      </c>
      <c r="J813">
        <v>595</v>
      </c>
      <c r="K813">
        <v>71</v>
      </c>
      <c r="L813">
        <v>153</v>
      </c>
      <c r="M813">
        <v>120</v>
      </c>
      <c r="N813">
        <v>112</v>
      </c>
      <c r="O813">
        <v>41</v>
      </c>
      <c r="P813">
        <v>6</v>
      </c>
      <c r="Q813">
        <v>3</v>
      </c>
      <c r="R813">
        <v>2</v>
      </c>
      <c r="S813">
        <v>10</v>
      </c>
      <c r="T813">
        <v>9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43</v>
      </c>
    </row>
    <row r="814" spans="1:28" hidden="1" x14ac:dyDescent="0.3">
      <c r="A814">
        <v>3584</v>
      </c>
      <c r="B814">
        <v>1955</v>
      </c>
      <c r="C814" t="s">
        <v>37</v>
      </c>
      <c r="D814" t="s">
        <v>31</v>
      </c>
      <c r="E814">
        <v>49667</v>
      </c>
      <c r="F814">
        <v>0</v>
      </c>
      <c r="G814">
        <v>0</v>
      </c>
      <c r="H814" s="1">
        <v>41141</v>
      </c>
      <c r="I814">
        <v>35</v>
      </c>
      <c r="J814">
        <v>1181</v>
      </c>
      <c r="K814">
        <v>26</v>
      </c>
      <c r="L814">
        <v>120</v>
      </c>
      <c r="M814">
        <v>17</v>
      </c>
      <c r="N814">
        <v>13</v>
      </c>
      <c r="O814">
        <v>39</v>
      </c>
      <c r="P814">
        <v>2</v>
      </c>
      <c r="Q814">
        <v>5</v>
      </c>
      <c r="R814">
        <v>10</v>
      </c>
      <c r="S814">
        <v>5</v>
      </c>
      <c r="T814">
        <v>8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1</v>
      </c>
      <c r="AA814">
        <v>0</v>
      </c>
      <c r="AB814" t="s">
        <v>32</v>
      </c>
    </row>
    <row r="815" spans="1:28" hidden="1" x14ac:dyDescent="0.3">
      <c r="A815">
        <v>738</v>
      </c>
      <c r="B815">
        <v>1981</v>
      </c>
      <c r="C815" t="s">
        <v>38</v>
      </c>
      <c r="D815" t="s">
        <v>31</v>
      </c>
      <c r="E815">
        <v>42395</v>
      </c>
      <c r="F815">
        <v>1</v>
      </c>
      <c r="G815">
        <v>1</v>
      </c>
      <c r="H815" s="1">
        <v>41733</v>
      </c>
      <c r="I815">
        <v>35</v>
      </c>
      <c r="J815">
        <v>48</v>
      </c>
      <c r="K815">
        <v>13</v>
      </c>
      <c r="L815">
        <v>57</v>
      </c>
      <c r="M815">
        <v>24</v>
      </c>
      <c r="N815">
        <v>15</v>
      </c>
      <c r="O815">
        <v>25</v>
      </c>
      <c r="P815">
        <v>4</v>
      </c>
      <c r="Q815">
        <v>3</v>
      </c>
      <c r="R815">
        <v>1</v>
      </c>
      <c r="S815">
        <v>4</v>
      </c>
      <c r="T815">
        <v>7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t="s">
        <v>40</v>
      </c>
    </row>
    <row r="816" spans="1:28" hidden="1" x14ac:dyDescent="0.3">
      <c r="A816">
        <v>807</v>
      </c>
      <c r="B816">
        <v>1969</v>
      </c>
      <c r="C816" t="s">
        <v>41</v>
      </c>
      <c r="D816" t="s">
        <v>35</v>
      </c>
      <c r="E816">
        <v>44602</v>
      </c>
      <c r="F816">
        <v>1</v>
      </c>
      <c r="G816">
        <v>1</v>
      </c>
      <c r="H816" s="1">
        <v>41685</v>
      </c>
      <c r="I816">
        <v>35</v>
      </c>
      <c r="J816">
        <v>167</v>
      </c>
      <c r="K816">
        <v>2</v>
      </c>
      <c r="L816">
        <v>89</v>
      </c>
      <c r="M816">
        <v>0</v>
      </c>
      <c r="N816">
        <v>0</v>
      </c>
      <c r="O816">
        <v>34</v>
      </c>
      <c r="P816">
        <v>6</v>
      </c>
      <c r="Q816">
        <v>6</v>
      </c>
      <c r="R816">
        <v>1</v>
      </c>
      <c r="S816">
        <v>4</v>
      </c>
      <c r="T816">
        <v>8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40</v>
      </c>
    </row>
    <row r="817" spans="1:28" hidden="1" x14ac:dyDescent="0.3">
      <c r="A817">
        <v>5423</v>
      </c>
      <c r="B817">
        <v>1983</v>
      </c>
      <c r="C817" t="s">
        <v>28</v>
      </c>
      <c r="D817" t="s">
        <v>35</v>
      </c>
      <c r="E817">
        <v>28359</v>
      </c>
      <c r="F817">
        <v>1</v>
      </c>
      <c r="G817">
        <v>0</v>
      </c>
      <c r="H817" s="1">
        <v>41574</v>
      </c>
      <c r="I817">
        <v>35</v>
      </c>
      <c r="J817">
        <v>6</v>
      </c>
      <c r="K817">
        <v>0</v>
      </c>
      <c r="L817">
        <v>5</v>
      </c>
      <c r="M817">
        <v>2</v>
      </c>
      <c r="N817">
        <v>1</v>
      </c>
      <c r="O817">
        <v>2</v>
      </c>
      <c r="P817">
        <v>1</v>
      </c>
      <c r="Q817">
        <v>1</v>
      </c>
      <c r="R817">
        <v>0</v>
      </c>
      <c r="S817">
        <v>2</v>
      </c>
      <c r="T817">
        <v>7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43</v>
      </c>
    </row>
    <row r="818" spans="1:28" hidden="1" x14ac:dyDescent="0.3">
      <c r="A818">
        <v>4426</v>
      </c>
      <c r="B818">
        <v>1975</v>
      </c>
      <c r="C818" t="s">
        <v>28</v>
      </c>
      <c r="D818" t="s">
        <v>31</v>
      </c>
      <c r="E818">
        <v>55801</v>
      </c>
      <c r="F818">
        <v>1</v>
      </c>
      <c r="G818">
        <v>1</v>
      </c>
      <c r="H818" s="1">
        <v>41539</v>
      </c>
      <c r="I818">
        <v>35</v>
      </c>
      <c r="J818">
        <v>367</v>
      </c>
      <c r="K818">
        <v>4</v>
      </c>
      <c r="L818">
        <v>51</v>
      </c>
      <c r="M818">
        <v>6</v>
      </c>
      <c r="N818">
        <v>4</v>
      </c>
      <c r="O818">
        <v>95</v>
      </c>
      <c r="P818">
        <v>6</v>
      </c>
      <c r="Q818">
        <v>7</v>
      </c>
      <c r="R818">
        <v>2</v>
      </c>
      <c r="S818">
        <v>6</v>
      </c>
      <c r="T818">
        <v>7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 t="s">
        <v>34</v>
      </c>
    </row>
    <row r="819" spans="1:28" hidden="1" x14ac:dyDescent="0.3">
      <c r="A819">
        <v>4791</v>
      </c>
      <c r="B819">
        <v>1980</v>
      </c>
      <c r="C819" t="s">
        <v>28</v>
      </c>
      <c r="D819" t="s">
        <v>35</v>
      </c>
      <c r="E819">
        <v>44964</v>
      </c>
      <c r="F819">
        <v>1</v>
      </c>
      <c r="G819">
        <v>1</v>
      </c>
      <c r="H819" s="1">
        <v>41259</v>
      </c>
      <c r="I819">
        <v>35</v>
      </c>
      <c r="J819">
        <v>19</v>
      </c>
      <c r="K819">
        <v>1</v>
      </c>
      <c r="L819">
        <v>17</v>
      </c>
      <c r="M819">
        <v>2</v>
      </c>
      <c r="N819">
        <v>0</v>
      </c>
      <c r="O819">
        <v>2</v>
      </c>
      <c r="P819">
        <v>1</v>
      </c>
      <c r="Q819">
        <v>1</v>
      </c>
      <c r="R819">
        <v>0</v>
      </c>
      <c r="S819">
        <v>3</v>
      </c>
      <c r="T819">
        <v>8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36</v>
      </c>
    </row>
    <row r="820" spans="1:28" hidden="1" x14ac:dyDescent="0.3">
      <c r="A820">
        <v>5304</v>
      </c>
      <c r="B820">
        <v>1974</v>
      </c>
      <c r="C820" t="s">
        <v>37</v>
      </c>
      <c r="D820" t="s">
        <v>31</v>
      </c>
      <c r="E820">
        <v>30899</v>
      </c>
      <c r="F820">
        <v>1</v>
      </c>
      <c r="G820">
        <v>0</v>
      </c>
      <c r="H820" s="1">
        <v>41195</v>
      </c>
      <c r="I820">
        <v>35</v>
      </c>
      <c r="J820">
        <v>24</v>
      </c>
      <c r="K820">
        <v>0</v>
      </c>
      <c r="L820">
        <v>8</v>
      </c>
      <c r="M820">
        <v>0</v>
      </c>
      <c r="N820">
        <v>0</v>
      </c>
      <c r="O820">
        <v>1</v>
      </c>
      <c r="P820">
        <v>2</v>
      </c>
      <c r="Q820">
        <v>1</v>
      </c>
      <c r="R820">
        <v>0</v>
      </c>
      <c r="S820">
        <v>3</v>
      </c>
      <c r="T820">
        <v>6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43</v>
      </c>
    </row>
    <row r="821" spans="1:28" hidden="1" x14ac:dyDescent="0.3">
      <c r="A821">
        <v>35</v>
      </c>
      <c r="B821">
        <v>1987</v>
      </c>
      <c r="C821" t="s">
        <v>28</v>
      </c>
      <c r="D821" t="s">
        <v>33</v>
      </c>
      <c r="E821">
        <v>25545</v>
      </c>
      <c r="F821">
        <v>1</v>
      </c>
      <c r="G821">
        <v>0</v>
      </c>
      <c r="H821" s="1">
        <v>41160</v>
      </c>
      <c r="I821">
        <v>35</v>
      </c>
      <c r="J821">
        <v>32</v>
      </c>
      <c r="K821">
        <v>1</v>
      </c>
      <c r="L821">
        <v>64</v>
      </c>
      <c r="M821">
        <v>16</v>
      </c>
      <c r="N821">
        <v>12</v>
      </c>
      <c r="O821">
        <v>85</v>
      </c>
      <c r="P821">
        <v>3</v>
      </c>
      <c r="Q821">
        <v>2</v>
      </c>
      <c r="R821">
        <v>2</v>
      </c>
      <c r="S821">
        <v>3</v>
      </c>
      <c r="T821">
        <v>6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 t="s">
        <v>30</v>
      </c>
    </row>
    <row r="822" spans="1:28" hidden="1" x14ac:dyDescent="0.3">
      <c r="A822">
        <v>7718</v>
      </c>
      <c r="B822">
        <v>1947</v>
      </c>
      <c r="C822" t="s">
        <v>41</v>
      </c>
      <c r="D822" t="s">
        <v>35</v>
      </c>
      <c r="E822">
        <v>66000</v>
      </c>
      <c r="F822">
        <v>0</v>
      </c>
      <c r="G822">
        <v>0</v>
      </c>
      <c r="H822" s="1">
        <v>41749</v>
      </c>
      <c r="I822">
        <v>36</v>
      </c>
      <c r="J822">
        <v>244</v>
      </c>
      <c r="K822">
        <v>51</v>
      </c>
      <c r="L822">
        <v>270</v>
      </c>
      <c r="M822">
        <v>101</v>
      </c>
      <c r="N822">
        <v>0</v>
      </c>
      <c r="O822">
        <v>45</v>
      </c>
      <c r="P822">
        <v>1</v>
      </c>
      <c r="Q822">
        <v>1</v>
      </c>
      <c r="R822">
        <v>3</v>
      </c>
      <c r="S822">
        <v>5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30</v>
      </c>
    </row>
    <row r="823" spans="1:28" hidden="1" x14ac:dyDescent="0.3">
      <c r="A823">
        <v>9206</v>
      </c>
      <c r="B823">
        <v>1968</v>
      </c>
      <c r="C823" t="s">
        <v>28</v>
      </c>
      <c r="D823" t="s">
        <v>35</v>
      </c>
      <c r="E823">
        <v>77382</v>
      </c>
      <c r="F823">
        <v>0</v>
      </c>
      <c r="G823">
        <v>1</v>
      </c>
      <c r="H823" s="1">
        <v>41646</v>
      </c>
      <c r="I823">
        <v>36</v>
      </c>
      <c r="J823">
        <v>491</v>
      </c>
      <c r="K823">
        <v>48</v>
      </c>
      <c r="L823">
        <v>231</v>
      </c>
      <c r="M823">
        <v>112</v>
      </c>
      <c r="N823">
        <v>105</v>
      </c>
      <c r="O823">
        <v>134</v>
      </c>
      <c r="P823">
        <v>2</v>
      </c>
      <c r="Q823">
        <v>5</v>
      </c>
      <c r="R823">
        <v>7</v>
      </c>
      <c r="S823">
        <v>12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 t="s">
        <v>30</v>
      </c>
    </row>
    <row r="824" spans="1:28" hidden="1" x14ac:dyDescent="0.3">
      <c r="A824">
        <v>907</v>
      </c>
      <c r="B824">
        <v>1975</v>
      </c>
      <c r="C824" t="s">
        <v>28</v>
      </c>
      <c r="D824" t="s">
        <v>33</v>
      </c>
      <c r="E824">
        <v>46149</v>
      </c>
      <c r="F824">
        <v>0</v>
      </c>
      <c r="G824">
        <v>1</v>
      </c>
      <c r="H824" s="1">
        <v>41607</v>
      </c>
      <c r="I824">
        <v>36</v>
      </c>
      <c r="J824">
        <v>254</v>
      </c>
      <c r="K824">
        <v>6</v>
      </c>
      <c r="L824">
        <v>71</v>
      </c>
      <c r="M824">
        <v>4</v>
      </c>
      <c r="N824">
        <v>0</v>
      </c>
      <c r="O824">
        <v>27</v>
      </c>
      <c r="P824">
        <v>5</v>
      </c>
      <c r="Q824">
        <v>5</v>
      </c>
      <c r="R824">
        <v>1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30</v>
      </c>
    </row>
    <row r="825" spans="1:28" hidden="1" x14ac:dyDescent="0.3">
      <c r="A825">
        <v>1150</v>
      </c>
      <c r="B825">
        <v>1899</v>
      </c>
      <c r="C825" t="s">
        <v>37</v>
      </c>
      <c r="D825" t="s">
        <v>35</v>
      </c>
      <c r="E825">
        <v>83532</v>
      </c>
      <c r="F825">
        <v>0</v>
      </c>
      <c r="G825">
        <v>0</v>
      </c>
      <c r="H825" s="1">
        <v>41543</v>
      </c>
      <c r="I825">
        <v>36</v>
      </c>
      <c r="J825">
        <v>755</v>
      </c>
      <c r="K825">
        <v>144</v>
      </c>
      <c r="L825">
        <v>562</v>
      </c>
      <c r="M825">
        <v>104</v>
      </c>
      <c r="N825">
        <v>64</v>
      </c>
      <c r="O825">
        <v>224</v>
      </c>
      <c r="P825">
        <v>1</v>
      </c>
      <c r="Q825">
        <v>4</v>
      </c>
      <c r="R825">
        <v>6</v>
      </c>
      <c r="S825">
        <v>4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 t="s">
        <v>30</v>
      </c>
    </row>
    <row r="826" spans="1:28" hidden="1" x14ac:dyDescent="0.3">
      <c r="A826">
        <v>3867</v>
      </c>
      <c r="B826">
        <v>1947</v>
      </c>
      <c r="C826" t="s">
        <v>37</v>
      </c>
      <c r="D826" t="s">
        <v>35</v>
      </c>
      <c r="E826">
        <v>73059</v>
      </c>
      <c r="F826">
        <v>0</v>
      </c>
      <c r="G826">
        <v>1</v>
      </c>
      <c r="H826" s="1">
        <v>41517</v>
      </c>
      <c r="I826">
        <v>36</v>
      </c>
      <c r="J826">
        <v>410</v>
      </c>
      <c r="K826">
        <v>112</v>
      </c>
      <c r="L826">
        <v>420</v>
      </c>
      <c r="M826">
        <v>0</v>
      </c>
      <c r="N826">
        <v>82</v>
      </c>
      <c r="O826">
        <v>71</v>
      </c>
      <c r="P826">
        <v>1</v>
      </c>
      <c r="Q826">
        <v>9</v>
      </c>
      <c r="R826">
        <v>3</v>
      </c>
      <c r="S826">
        <v>13</v>
      </c>
      <c r="T826">
        <v>4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30</v>
      </c>
    </row>
    <row r="827" spans="1:28" hidden="1" x14ac:dyDescent="0.3">
      <c r="A827">
        <v>3859</v>
      </c>
      <c r="B827">
        <v>1947</v>
      </c>
      <c r="C827" t="s">
        <v>37</v>
      </c>
      <c r="D827" t="s">
        <v>35</v>
      </c>
      <c r="E827">
        <v>73059</v>
      </c>
      <c r="F827">
        <v>0</v>
      </c>
      <c r="G827">
        <v>1</v>
      </c>
      <c r="H827" s="1">
        <v>41517</v>
      </c>
      <c r="I827">
        <v>36</v>
      </c>
      <c r="J827">
        <v>410</v>
      </c>
      <c r="K827">
        <v>112</v>
      </c>
      <c r="L827">
        <v>420</v>
      </c>
      <c r="M827">
        <v>0</v>
      </c>
      <c r="N827">
        <v>82</v>
      </c>
      <c r="O827">
        <v>71</v>
      </c>
      <c r="P827">
        <v>1</v>
      </c>
      <c r="Q827">
        <v>9</v>
      </c>
      <c r="R827">
        <v>3</v>
      </c>
      <c r="S827">
        <v>13</v>
      </c>
      <c r="T827">
        <v>4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43</v>
      </c>
    </row>
    <row r="828" spans="1:28" hidden="1" x14ac:dyDescent="0.3">
      <c r="A828">
        <v>3265</v>
      </c>
      <c r="B828">
        <v>1959</v>
      </c>
      <c r="C828" t="s">
        <v>28</v>
      </c>
      <c r="D828" t="s">
        <v>33</v>
      </c>
      <c r="E828">
        <v>35701</v>
      </c>
      <c r="F828">
        <v>0</v>
      </c>
      <c r="G828">
        <v>0</v>
      </c>
      <c r="H828" s="1">
        <v>41352</v>
      </c>
      <c r="I828">
        <v>36</v>
      </c>
      <c r="J828">
        <v>21</v>
      </c>
      <c r="K828">
        <v>1</v>
      </c>
      <c r="L828">
        <v>9</v>
      </c>
      <c r="M828">
        <v>7</v>
      </c>
      <c r="N828">
        <v>3</v>
      </c>
      <c r="O828">
        <v>5</v>
      </c>
      <c r="P828">
        <v>1</v>
      </c>
      <c r="Q828">
        <v>1</v>
      </c>
      <c r="R828">
        <v>0</v>
      </c>
      <c r="S828">
        <v>3</v>
      </c>
      <c r="T828">
        <v>6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 t="s">
        <v>30</v>
      </c>
    </row>
    <row r="829" spans="1:28" hidden="1" x14ac:dyDescent="0.3">
      <c r="A829">
        <v>4418</v>
      </c>
      <c r="B829">
        <v>1983</v>
      </c>
      <c r="C829" t="s">
        <v>41</v>
      </c>
      <c r="D829" t="s">
        <v>31</v>
      </c>
      <c r="E829">
        <v>89616</v>
      </c>
      <c r="F829">
        <v>0</v>
      </c>
      <c r="G829">
        <v>0</v>
      </c>
      <c r="H829" s="1">
        <v>41330</v>
      </c>
      <c r="I829">
        <v>36</v>
      </c>
      <c r="J829">
        <v>671</v>
      </c>
      <c r="K829">
        <v>47</v>
      </c>
      <c r="L829">
        <v>655</v>
      </c>
      <c r="M829">
        <v>145</v>
      </c>
      <c r="N829">
        <v>111</v>
      </c>
      <c r="O829">
        <v>15</v>
      </c>
      <c r="P829">
        <v>1</v>
      </c>
      <c r="Q829">
        <v>7</v>
      </c>
      <c r="R829">
        <v>5</v>
      </c>
      <c r="S829">
        <v>12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 t="s">
        <v>32</v>
      </c>
    </row>
    <row r="830" spans="1:28" hidden="1" x14ac:dyDescent="0.3">
      <c r="A830">
        <v>4611</v>
      </c>
      <c r="B830">
        <v>1970</v>
      </c>
      <c r="C830" t="s">
        <v>28</v>
      </c>
      <c r="D830" t="s">
        <v>35</v>
      </c>
      <c r="E830">
        <v>105471</v>
      </c>
      <c r="F830">
        <v>0</v>
      </c>
      <c r="G830">
        <v>0</v>
      </c>
      <c r="H830" s="1">
        <v>41295</v>
      </c>
      <c r="I830">
        <v>36</v>
      </c>
      <c r="J830">
        <v>1009</v>
      </c>
      <c r="K830">
        <v>181</v>
      </c>
      <c r="L830">
        <v>104</v>
      </c>
      <c r="M830">
        <v>202</v>
      </c>
      <c r="N830">
        <v>21</v>
      </c>
      <c r="O830">
        <v>207</v>
      </c>
      <c r="P830">
        <v>0</v>
      </c>
      <c r="Q830">
        <v>9</v>
      </c>
      <c r="R830">
        <v>8</v>
      </c>
      <c r="S830">
        <v>13</v>
      </c>
      <c r="T830">
        <v>3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1</v>
      </c>
      <c r="AA830">
        <v>0</v>
      </c>
      <c r="AB830" t="s">
        <v>30</v>
      </c>
    </row>
    <row r="831" spans="1:28" hidden="1" x14ac:dyDescent="0.3">
      <c r="A831">
        <v>4530</v>
      </c>
      <c r="B831">
        <v>1948</v>
      </c>
      <c r="C831" t="s">
        <v>41</v>
      </c>
      <c r="D831" t="s">
        <v>42</v>
      </c>
      <c r="E831">
        <v>78427</v>
      </c>
      <c r="F831">
        <v>0</v>
      </c>
      <c r="G831">
        <v>0</v>
      </c>
      <c r="H831" s="1">
        <v>41206</v>
      </c>
      <c r="I831">
        <v>36</v>
      </c>
      <c r="J831">
        <v>972</v>
      </c>
      <c r="K831">
        <v>19</v>
      </c>
      <c r="L831">
        <v>595</v>
      </c>
      <c r="M831">
        <v>180</v>
      </c>
      <c r="N831">
        <v>26</v>
      </c>
      <c r="O831">
        <v>138</v>
      </c>
      <c r="P831">
        <v>3</v>
      </c>
      <c r="Q831">
        <v>3</v>
      </c>
      <c r="R831">
        <v>7</v>
      </c>
      <c r="S831">
        <v>10</v>
      </c>
      <c r="T831">
        <v>3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 t="s">
        <v>39</v>
      </c>
    </row>
    <row r="832" spans="1:28" hidden="1" x14ac:dyDescent="0.3">
      <c r="A832">
        <v>9949</v>
      </c>
      <c r="B832">
        <v>1976</v>
      </c>
      <c r="C832" t="s">
        <v>28</v>
      </c>
      <c r="D832" t="s">
        <v>33</v>
      </c>
      <c r="E832">
        <v>59809</v>
      </c>
      <c r="F832">
        <v>0</v>
      </c>
      <c r="G832">
        <v>2</v>
      </c>
      <c r="H832" s="1">
        <v>41200</v>
      </c>
      <c r="I832">
        <v>36</v>
      </c>
      <c r="J832">
        <v>598</v>
      </c>
      <c r="K832">
        <v>16</v>
      </c>
      <c r="L832">
        <v>141</v>
      </c>
      <c r="M832">
        <v>32</v>
      </c>
      <c r="N832">
        <v>41</v>
      </c>
      <c r="O832">
        <v>49</v>
      </c>
      <c r="P832">
        <v>3</v>
      </c>
      <c r="Q832">
        <v>3</v>
      </c>
      <c r="R832">
        <v>3</v>
      </c>
      <c r="S832">
        <v>6</v>
      </c>
      <c r="T832">
        <v>8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32</v>
      </c>
    </row>
    <row r="833" spans="1:28" hidden="1" x14ac:dyDescent="0.3">
      <c r="A833">
        <v>6181</v>
      </c>
      <c r="B833">
        <v>1950</v>
      </c>
      <c r="C833" t="s">
        <v>38</v>
      </c>
      <c r="D833" t="s">
        <v>35</v>
      </c>
      <c r="E833">
        <v>52203</v>
      </c>
      <c r="F833">
        <v>0</v>
      </c>
      <c r="G833">
        <v>0</v>
      </c>
      <c r="H833" s="1">
        <v>41121</v>
      </c>
      <c r="I833">
        <v>36</v>
      </c>
      <c r="J833">
        <v>488</v>
      </c>
      <c r="K833">
        <v>21</v>
      </c>
      <c r="L833">
        <v>238</v>
      </c>
      <c r="M833">
        <v>56</v>
      </c>
      <c r="N833">
        <v>108</v>
      </c>
      <c r="O833">
        <v>28</v>
      </c>
      <c r="P833">
        <v>1</v>
      </c>
      <c r="Q833">
        <v>8</v>
      </c>
      <c r="R833">
        <v>7</v>
      </c>
      <c r="S833">
        <v>11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t="s">
        <v>34</v>
      </c>
    </row>
    <row r="834" spans="1:28" hidden="1" x14ac:dyDescent="0.3">
      <c r="A834">
        <v>8605</v>
      </c>
      <c r="B834">
        <v>1964</v>
      </c>
      <c r="C834" t="s">
        <v>37</v>
      </c>
      <c r="D834" t="s">
        <v>35</v>
      </c>
      <c r="E834">
        <v>46910</v>
      </c>
      <c r="F834">
        <v>1</v>
      </c>
      <c r="G834">
        <v>1</v>
      </c>
      <c r="H834" s="1">
        <v>41721</v>
      </c>
      <c r="I834">
        <v>36</v>
      </c>
      <c r="J834">
        <v>48</v>
      </c>
      <c r="K834">
        <v>0</v>
      </c>
      <c r="L834">
        <v>14</v>
      </c>
      <c r="M834">
        <v>0</v>
      </c>
      <c r="N834">
        <v>0</v>
      </c>
      <c r="O834">
        <v>6</v>
      </c>
      <c r="P834">
        <v>2</v>
      </c>
      <c r="Q834">
        <v>2</v>
      </c>
      <c r="R834">
        <v>0</v>
      </c>
      <c r="S834">
        <v>3</v>
      </c>
      <c r="T834">
        <v>6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30</v>
      </c>
    </row>
    <row r="835" spans="1:28" hidden="1" x14ac:dyDescent="0.3">
      <c r="A835">
        <v>1646</v>
      </c>
      <c r="B835">
        <v>1972</v>
      </c>
      <c r="C835" t="s">
        <v>44</v>
      </c>
      <c r="D835" t="s">
        <v>33</v>
      </c>
      <c r="E835">
        <v>25224</v>
      </c>
      <c r="F835">
        <v>1</v>
      </c>
      <c r="G835">
        <v>0</v>
      </c>
      <c r="H835" s="1">
        <v>41714</v>
      </c>
      <c r="I835">
        <v>36</v>
      </c>
      <c r="J835">
        <v>4</v>
      </c>
      <c r="K835">
        <v>9</v>
      </c>
      <c r="L835">
        <v>12</v>
      </c>
      <c r="M835">
        <v>11</v>
      </c>
      <c r="N835">
        <v>2</v>
      </c>
      <c r="O835">
        <v>8</v>
      </c>
      <c r="P835">
        <v>2</v>
      </c>
      <c r="Q835">
        <v>1</v>
      </c>
      <c r="R835">
        <v>1</v>
      </c>
      <c r="S835">
        <v>3</v>
      </c>
      <c r="T835">
        <v>3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32</v>
      </c>
    </row>
    <row r="836" spans="1:28" hidden="1" x14ac:dyDescent="0.3">
      <c r="A836">
        <v>10757</v>
      </c>
      <c r="B836">
        <v>1967</v>
      </c>
      <c r="C836" t="s">
        <v>37</v>
      </c>
      <c r="D836" t="s">
        <v>29</v>
      </c>
      <c r="E836">
        <v>28420</v>
      </c>
      <c r="F836">
        <v>1</v>
      </c>
      <c r="G836">
        <v>0</v>
      </c>
      <c r="H836" s="1">
        <v>41632</v>
      </c>
      <c r="I836">
        <v>36</v>
      </c>
      <c r="J836">
        <v>4</v>
      </c>
      <c r="K836">
        <v>2</v>
      </c>
      <c r="L836">
        <v>5</v>
      </c>
      <c r="M836">
        <v>2</v>
      </c>
      <c r="N836">
        <v>0</v>
      </c>
      <c r="O836">
        <v>0</v>
      </c>
      <c r="P836">
        <v>1</v>
      </c>
      <c r="Q836">
        <v>1</v>
      </c>
      <c r="R836">
        <v>0</v>
      </c>
      <c r="S836">
        <v>2</v>
      </c>
      <c r="T836">
        <v>6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30</v>
      </c>
    </row>
    <row r="837" spans="1:28" hidden="1" x14ac:dyDescent="0.3">
      <c r="A837">
        <v>6885</v>
      </c>
      <c r="B837">
        <v>1977</v>
      </c>
      <c r="C837" t="s">
        <v>28</v>
      </c>
      <c r="D837" t="s">
        <v>29</v>
      </c>
      <c r="E837">
        <v>32952</v>
      </c>
      <c r="F837">
        <v>1</v>
      </c>
      <c r="G837">
        <v>0</v>
      </c>
      <c r="H837" s="1">
        <v>41609</v>
      </c>
      <c r="I837">
        <v>36</v>
      </c>
      <c r="J837">
        <v>38</v>
      </c>
      <c r="K837">
        <v>0</v>
      </c>
      <c r="L837">
        <v>12</v>
      </c>
      <c r="M837">
        <v>3</v>
      </c>
      <c r="N837">
        <v>1</v>
      </c>
      <c r="O837">
        <v>1</v>
      </c>
      <c r="P837">
        <v>1</v>
      </c>
      <c r="Q837">
        <v>2</v>
      </c>
      <c r="R837">
        <v>0</v>
      </c>
      <c r="S837">
        <v>3</v>
      </c>
      <c r="T837">
        <v>7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32</v>
      </c>
    </row>
    <row r="838" spans="1:28" hidden="1" x14ac:dyDescent="0.3">
      <c r="A838">
        <v>7736</v>
      </c>
      <c r="B838">
        <v>1986</v>
      </c>
      <c r="C838" t="s">
        <v>28</v>
      </c>
      <c r="D838" t="s">
        <v>33</v>
      </c>
      <c r="E838">
        <v>22518</v>
      </c>
      <c r="F838">
        <v>1</v>
      </c>
      <c r="G838">
        <v>0</v>
      </c>
      <c r="H838" s="1">
        <v>41204</v>
      </c>
      <c r="I838">
        <v>36</v>
      </c>
      <c r="J838">
        <v>11</v>
      </c>
      <c r="K838">
        <v>7</v>
      </c>
      <c r="L838">
        <v>12</v>
      </c>
      <c r="M838">
        <v>2</v>
      </c>
      <c r="N838">
        <v>2</v>
      </c>
      <c r="O838">
        <v>27</v>
      </c>
      <c r="P838">
        <v>2</v>
      </c>
      <c r="Q838">
        <v>2</v>
      </c>
      <c r="R838">
        <v>1</v>
      </c>
      <c r="S838">
        <v>2</v>
      </c>
      <c r="T838">
        <v>5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1</v>
      </c>
      <c r="AA838">
        <v>0</v>
      </c>
      <c r="AB838" t="s">
        <v>30</v>
      </c>
    </row>
    <row r="839" spans="1:28" hidden="1" x14ac:dyDescent="0.3">
      <c r="A839">
        <v>942</v>
      </c>
      <c r="B839">
        <v>1982</v>
      </c>
      <c r="C839" t="s">
        <v>28</v>
      </c>
      <c r="D839" t="s">
        <v>31</v>
      </c>
      <c r="E839">
        <v>39660</v>
      </c>
      <c r="F839">
        <v>1</v>
      </c>
      <c r="G839">
        <v>0</v>
      </c>
      <c r="H839" s="1">
        <v>41129</v>
      </c>
      <c r="I839">
        <v>36</v>
      </c>
      <c r="J839">
        <v>139</v>
      </c>
      <c r="K839">
        <v>13</v>
      </c>
      <c r="L839">
        <v>78</v>
      </c>
      <c r="M839">
        <v>20</v>
      </c>
      <c r="N839">
        <v>13</v>
      </c>
      <c r="O839">
        <v>36</v>
      </c>
      <c r="P839">
        <v>3</v>
      </c>
      <c r="Q839">
        <v>7</v>
      </c>
      <c r="R839">
        <v>1</v>
      </c>
      <c r="S839">
        <v>3</v>
      </c>
      <c r="T839">
        <v>9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 t="s">
        <v>30</v>
      </c>
    </row>
    <row r="840" spans="1:28" hidden="1" x14ac:dyDescent="0.3">
      <c r="A840">
        <v>6428</v>
      </c>
      <c r="B840">
        <v>1950</v>
      </c>
      <c r="C840" t="s">
        <v>37</v>
      </c>
      <c r="D840" t="s">
        <v>42</v>
      </c>
      <c r="E840">
        <v>76842</v>
      </c>
      <c r="F840">
        <v>0</v>
      </c>
      <c r="G840">
        <v>0</v>
      </c>
      <c r="H840" s="1">
        <v>41762</v>
      </c>
      <c r="I840">
        <v>37</v>
      </c>
      <c r="J840">
        <v>605</v>
      </c>
      <c r="K840">
        <v>10</v>
      </c>
      <c r="L840">
        <v>345</v>
      </c>
      <c r="M840">
        <v>84</v>
      </c>
      <c r="N840">
        <v>54</v>
      </c>
      <c r="O840">
        <v>32</v>
      </c>
      <c r="P840">
        <v>1</v>
      </c>
      <c r="Q840">
        <v>1</v>
      </c>
      <c r="R840">
        <v>8</v>
      </c>
      <c r="S840">
        <v>7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t="s">
        <v>30</v>
      </c>
    </row>
    <row r="841" spans="1:28" hidden="1" x14ac:dyDescent="0.3">
      <c r="A841">
        <v>9617</v>
      </c>
      <c r="B841">
        <v>1951</v>
      </c>
      <c r="C841" t="s">
        <v>28</v>
      </c>
      <c r="D841" t="s">
        <v>31</v>
      </c>
      <c r="E841">
        <v>15033</v>
      </c>
      <c r="F841">
        <v>0</v>
      </c>
      <c r="G841">
        <v>0</v>
      </c>
      <c r="H841" s="1">
        <v>41745</v>
      </c>
      <c r="I841">
        <v>37</v>
      </c>
      <c r="J841">
        <v>0</v>
      </c>
      <c r="K841">
        <v>4</v>
      </c>
      <c r="L841">
        <v>5</v>
      </c>
      <c r="M841">
        <v>6</v>
      </c>
      <c r="N841">
        <v>0</v>
      </c>
      <c r="O841">
        <v>4</v>
      </c>
      <c r="P841">
        <v>1</v>
      </c>
      <c r="Q841">
        <v>1</v>
      </c>
      <c r="R841">
        <v>0</v>
      </c>
      <c r="S841">
        <v>3</v>
      </c>
      <c r="T841">
        <v>3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43</v>
      </c>
    </row>
    <row r="842" spans="1:28" hidden="1" x14ac:dyDescent="0.3">
      <c r="A842">
        <v>4339</v>
      </c>
      <c r="B842">
        <v>1970</v>
      </c>
      <c r="C842" t="s">
        <v>37</v>
      </c>
      <c r="D842" t="s">
        <v>33</v>
      </c>
      <c r="E842">
        <v>67353</v>
      </c>
      <c r="F842">
        <v>0</v>
      </c>
      <c r="G842">
        <v>1</v>
      </c>
      <c r="H842" s="1">
        <v>41639</v>
      </c>
      <c r="I842">
        <v>37</v>
      </c>
      <c r="J842">
        <v>702</v>
      </c>
      <c r="K842">
        <v>17</v>
      </c>
      <c r="L842">
        <v>151</v>
      </c>
      <c r="M842">
        <v>0</v>
      </c>
      <c r="N842">
        <v>8</v>
      </c>
      <c r="O842">
        <v>35</v>
      </c>
      <c r="P842">
        <v>5</v>
      </c>
      <c r="Q842">
        <v>5</v>
      </c>
      <c r="R842">
        <v>6</v>
      </c>
      <c r="S842">
        <v>12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36</v>
      </c>
    </row>
    <row r="843" spans="1:28" hidden="1" x14ac:dyDescent="0.3">
      <c r="A843">
        <v>6658</v>
      </c>
      <c r="B843">
        <v>1972</v>
      </c>
      <c r="C843" t="s">
        <v>28</v>
      </c>
      <c r="D843" t="s">
        <v>35</v>
      </c>
      <c r="E843">
        <v>59868</v>
      </c>
      <c r="F843">
        <v>0</v>
      </c>
      <c r="G843">
        <v>1</v>
      </c>
      <c r="H843" s="1">
        <v>41477</v>
      </c>
      <c r="I843">
        <v>37</v>
      </c>
      <c r="J843">
        <v>771</v>
      </c>
      <c r="K843">
        <v>51</v>
      </c>
      <c r="L843">
        <v>154</v>
      </c>
      <c r="M843">
        <v>54</v>
      </c>
      <c r="N843">
        <v>10</v>
      </c>
      <c r="O843">
        <v>154</v>
      </c>
      <c r="P843">
        <v>7</v>
      </c>
      <c r="Q843">
        <v>11</v>
      </c>
      <c r="R843">
        <v>2</v>
      </c>
      <c r="S843">
        <v>12</v>
      </c>
      <c r="T843">
        <v>6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30</v>
      </c>
    </row>
    <row r="844" spans="1:28" hidden="1" x14ac:dyDescent="0.3">
      <c r="A844">
        <v>4552</v>
      </c>
      <c r="B844">
        <v>1991</v>
      </c>
      <c r="C844" t="s">
        <v>28</v>
      </c>
      <c r="D844" t="s">
        <v>33</v>
      </c>
      <c r="E844">
        <v>51373</v>
      </c>
      <c r="F844">
        <v>0</v>
      </c>
      <c r="G844">
        <v>0</v>
      </c>
      <c r="H844" s="1">
        <v>41447</v>
      </c>
      <c r="I844">
        <v>37</v>
      </c>
      <c r="J844">
        <v>83</v>
      </c>
      <c r="K844">
        <v>2</v>
      </c>
      <c r="L844">
        <v>101</v>
      </c>
      <c r="M844">
        <v>64</v>
      </c>
      <c r="N844">
        <v>26</v>
      </c>
      <c r="O844">
        <v>117</v>
      </c>
      <c r="P844">
        <v>1</v>
      </c>
      <c r="Q844">
        <v>3</v>
      </c>
      <c r="R844">
        <v>5</v>
      </c>
      <c r="S844">
        <v>3</v>
      </c>
      <c r="T844">
        <v>4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30</v>
      </c>
    </row>
    <row r="845" spans="1:28" hidden="1" x14ac:dyDescent="0.3">
      <c r="A845">
        <v>10377</v>
      </c>
      <c r="B845">
        <v>1958</v>
      </c>
      <c r="C845" t="s">
        <v>41</v>
      </c>
      <c r="D845" t="s">
        <v>35</v>
      </c>
      <c r="E845">
        <v>46692</v>
      </c>
      <c r="F845">
        <v>0</v>
      </c>
      <c r="G845">
        <v>1</v>
      </c>
      <c r="H845" s="1">
        <v>41431</v>
      </c>
      <c r="I845">
        <v>37</v>
      </c>
      <c r="J845">
        <v>170</v>
      </c>
      <c r="K845">
        <v>6</v>
      </c>
      <c r="L845">
        <v>97</v>
      </c>
      <c r="M845">
        <v>24</v>
      </c>
      <c r="N845">
        <v>12</v>
      </c>
      <c r="O845">
        <v>88</v>
      </c>
      <c r="P845">
        <v>3</v>
      </c>
      <c r="Q845">
        <v>6</v>
      </c>
      <c r="R845">
        <v>1</v>
      </c>
      <c r="S845">
        <v>5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30</v>
      </c>
    </row>
    <row r="846" spans="1:28" hidden="1" x14ac:dyDescent="0.3">
      <c r="A846">
        <v>11071</v>
      </c>
      <c r="B846">
        <v>1984</v>
      </c>
      <c r="C846" t="s">
        <v>28</v>
      </c>
      <c r="D846" t="s">
        <v>31</v>
      </c>
      <c r="E846">
        <v>79607</v>
      </c>
      <c r="F846">
        <v>0</v>
      </c>
      <c r="G846">
        <v>0</v>
      </c>
      <c r="H846" s="1">
        <v>41385</v>
      </c>
      <c r="I846">
        <v>37</v>
      </c>
      <c r="J846">
        <v>450</v>
      </c>
      <c r="K846">
        <v>133</v>
      </c>
      <c r="L846">
        <v>951</v>
      </c>
      <c r="M846">
        <v>173</v>
      </c>
      <c r="N846">
        <v>0</v>
      </c>
      <c r="O846">
        <v>216</v>
      </c>
      <c r="P846">
        <v>1</v>
      </c>
      <c r="Q846">
        <v>3</v>
      </c>
      <c r="R846">
        <v>6</v>
      </c>
      <c r="S846">
        <v>6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 t="s">
        <v>32</v>
      </c>
    </row>
    <row r="847" spans="1:28" hidden="1" x14ac:dyDescent="0.3">
      <c r="A847">
        <v>2131</v>
      </c>
      <c r="B847">
        <v>1959</v>
      </c>
      <c r="C847" t="s">
        <v>37</v>
      </c>
      <c r="D847" t="s">
        <v>29</v>
      </c>
      <c r="E847">
        <v>62859</v>
      </c>
      <c r="F847">
        <v>0</v>
      </c>
      <c r="G847">
        <v>1</v>
      </c>
      <c r="H847" s="1">
        <v>41273</v>
      </c>
      <c r="I847">
        <v>37</v>
      </c>
      <c r="J847">
        <v>1063</v>
      </c>
      <c r="K847">
        <v>89</v>
      </c>
      <c r="L847">
        <v>102</v>
      </c>
      <c r="M847">
        <v>16</v>
      </c>
      <c r="N847">
        <v>12</v>
      </c>
      <c r="O847">
        <v>25</v>
      </c>
      <c r="P847">
        <v>4</v>
      </c>
      <c r="Q847">
        <v>9</v>
      </c>
      <c r="R847">
        <v>4</v>
      </c>
      <c r="S847">
        <v>6</v>
      </c>
      <c r="T847">
        <v>6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30</v>
      </c>
    </row>
    <row r="848" spans="1:28" hidden="1" x14ac:dyDescent="0.3">
      <c r="A848">
        <v>6439</v>
      </c>
      <c r="B848">
        <v>1958</v>
      </c>
      <c r="C848" t="s">
        <v>28</v>
      </c>
      <c r="D848" t="s">
        <v>33</v>
      </c>
      <c r="E848">
        <v>61074</v>
      </c>
      <c r="F848">
        <v>0</v>
      </c>
      <c r="G848">
        <v>1</v>
      </c>
      <c r="H848" s="1">
        <v>41138</v>
      </c>
      <c r="I848">
        <v>37</v>
      </c>
      <c r="J848">
        <v>789</v>
      </c>
      <c r="K848">
        <v>0</v>
      </c>
      <c r="L848">
        <v>133</v>
      </c>
      <c r="M848">
        <v>0</v>
      </c>
      <c r="N848">
        <v>28</v>
      </c>
      <c r="O848">
        <v>152</v>
      </c>
      <c r="P848">
        <v>7</v>
      </c>
      <c r="Q848">
        <v>11</v>
      </c>
      <c r="R848">
        <v>5</v>
      </c>
      <c r="S848">
        <v>8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43</v>
      </c>
    </row>
    <row r="849" spans="1:28" hidden="1" x14ac:dyDescent="0.3">
      <c r="A849">
        <v>10591</v>
      </c>
      <c r="B849">
        <v>1969</v>
      </c>
      <c r="C849" t="s">
        <v>28</v>
      </c>
      <c r="D849" t="s">
        <v>42</v>
      </c>
      <c r="E849">
        <v>43638</v>
      </c>
      <c r="F849">
        <v>0</v>
      </c>
      <c r="G849">
        <v>1</v>
      </c>
      <c r="H849" s="1">
        <v>41127</v>
      </c>
      <c r="I849">
        <v>37</v>
      </c>
      <c r="J849">
        <v>63</v>
      </c>
      <c r="K849">
        <v>10</v>
      </c>
      <c r="L849">
        <v>83</v>
      </c>
      <c r="M849">
        <v>7</v>
      </c>
      <c r="N849">
        <v>19</v>
      </c>
      <c r="O849">
        <v>19</v>
      </c>
      <c r="P849">
        <v>2</v>
      </c>
      <c r="Q849">
        <v>4</v>
      </c>
      <c r="R849">
        <v>1</v>
      </c>
      <c r="S849">
        <v>4</v>
      </c>
      <c r="T849">
        <v>7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30</v>
      </c>
    </row>
    <row r="850" spans="1:28" hidden="1" x14ac:dyDescent="0.3">
      <c r="A850">
        <v>7660</v>
      </c>
      <c r="B850">
        <v>1973</v>
      </c>
      <c r="C850" t="s">
        <v>37</v>
      </c>
      <c r="D850" t="s">
        <v>47</v>
      </c>
      <c r="E850">
        <v>35860</v>
      </c>
      <c r="F850">
        <v>1</v>
      </c>
      <c r="G850">
        <v>1</v>
      </c>
      <c r="H850" s="1">
        <v>41778</v>
      </c>
      <c r="I850">
        <v>37</v>
      </c>
      <c r="J850">
        <v>15</v>
      </c>
      <c r="K850">
        <v>0</v>
      </c>
      <c r="L850">
        <v>8</v>
      </c>
      <c r="M850">
        <v>4</v>
      </c>
      <c r="N850">
        <v>2</v>
      </c>
      <c r="O850">
        <v>20</v>
      </c>
      <c r="P850">
        <v>2</v>
      </c>
      <c r="Q850">
        <v>1</v>
      </c>
      <c r="R850">
        <v>1</v>
      </c>
      <c r="S850">
        <v>2</v>
      </c>
      <c r="T850">
        <v>5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1</v>
      </c>
      <c r="AA850">
        <v>0</v>
      </c>
      <c r="AB850" t="s">
        <v>32</v>
      </c>
    </row>
    <row r="851" spans="1:28" hidden="1" x14ac:dyDescent="0.3">
      <c r="A851">
        <v>2055</v>
      </c>
      <c r="B851">
        <v>1973</v>
      </c>
      <c r="C851" t="s">
        <v>37</v>
      </c>
      <c r="D851" t="s">
        <v>29</v>
      </c>
      <c r="E851">
        <v>35860</v>
      </c>
      <c r="F851">
        <v>1</v>
      </c>
      <c r="G851">
        <v>1</v>
      </c>
      <c r="H851" s="1">
        <v>41778</v>
      </c>
      <c r="I851">
        <v>37</v>
      </c>
      <c r="J851">
        <v>15</v>
      </c>
      <c r="K851">
        <v>0</v>
      </c>
      <c r="L851">
        <v>8</v>
      </c>
      <c r="M851">
        <v>4</v>
      </c>
      <c r="N851">
        <v>2</v>
      </c>
      <c r="O851">
        <v>20</v>
      </c>
      <c r="P851">
        <v>2</v>
      </c>
      <c r="Q851">
        <v>1</v>
      </c>
      <c r="R851">
        <v>1</v>
      </c>
      <c r="S851">
        <v>2</v>
      </c>
      <c r="T851">
        <v>5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 t="s">
        <v>30</v>
      </c>
    </row>
    <row r="852" spans="1:28" hidden="1" x14ac:dyDescent="0.3">
      <c r="A852">
        <v>5107</v>
      </c>
      <c r="B852">
        <v>1973</v>
      </c>
      <c r="C852" t="s">
        <v>37</v>
      </c>
      <c r="D852" t="s">
        <v>29</v>
      </c>
      <c r="E852">
        <v>35860</v>
      </c>
      <c r="F852">
        <v>1</v>
      </c>
      <c r="G852">
        <v>1</v>
      </c>
      <c r="H852" s="1">
        <v>41778</v>
      </c>
      <c r="I852">
        <v>37</v>
      </c>
      <c r="J852">
        <v>15</v>
      </c>
      <c r="K852">
        <v>0</v>
      </c>
      <c r="L852">
        <v>8</v>
      </c>
      <c r="M852">
        <v>4</v>
      </c>
      <c r="N852">
        <v>2</v>
      </c>
      <c r="O852">
        <v>20</v>
      </c>
      <c r="P852">
        <v>2</v>
      </c>
      <c r="Q852">
        <v>1</v>
      </c>
      <c r="R852">
        <v>1</v>
      </c>
      <c r="S852">
        <v>2</v>
      </c>
      <c r="T852">
        <v>5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 t="s">
        <v>30</v>
      </c>
    </row>
    <row r="853" spans="1:28" hidden="1" x14ac:dyDescent="0.3">
      <c r="A853">
        <v>1626</v>
      </c>
      <c r="B853">
        <v>1973</v>
      </c>
      <c r="C853" t="s">
        <v>37</v>
      </c>
      <c r="D853" t="s">
        <v>29</v>
      </c>
      <c r="E853">
        <v>35860</v>
      </c>
      <c r="F853">
        <v>1</v>
      </c>
      <c r="G853">
        <v>1</v>
      </c>
      <c r="H853" s="1">
        <v>41778</v>
      </c>
      <c r="I853">
        <v>37</v>
      </c>
      <c r="J853">
        <v>15</v>
      </c>
      <c r="K853">
        <v>0</v>
      </c>
      <c r="L853">
        <v>8</v>
      </c>
      <c r="M853">
        <v>4</v>
      </c>
      <c r="N853">
        <v>2</v>
      </c>
      <c r="O853">
        <v>20</v>
      </c>
      <c r="P853">
        <v>2</v>
      </c>
      <c r="Q853">
        <v>1</v>
      </c>
      <c r="R853">
        <v>1</v>
      </c>
      <c r="S853">
        <v>2</v>
      </c>
      <c r="T853">
        <v>5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1</v>
      </c>
      <c r="AA853">
        <v>0</v>
      </c>
      <c r="AB853" t="s">
        <v>43</v>
      </c>
    </row>
    <row r="854" spans="1:28" hidden="1" x14ac:dyDescent="0.3">
      <c r="A854">
        <v>7235</v>
      </c>
      <c r="B854">
        <v>1975</v>
      </c>
      <c r="C854" t="s">
        <v>38</v>
      </c>
      <c r="D854" t="s">
        <v>33</v>
      </c>
      <c r="E854">
        <v>17003</v>
      </c>
      <c r="F854">
        <v>1</v>
      </c>
      <c r="G854">
        <v>0</v>
      </c>
      <c r="H854" s="1">
        <v>41617</v>
      </c>
      <c r="I854">
        <v>37</v>
      </c>
      <c r="J854">
        <v>2</v>
      </c>
      <c r="K854">
        <v>5</v>
      </c>
      <c r="L854">
        <v>12</v>
      </c>
      <c r="M854">
        <v>4</v>
      </c>
      <c r="N854">
        <v>8</v>
      </c>
      <c r="O854">
        <v>7</v>
      </c>
      <c r="P854">
        <v>3</v>
      </c>
      <c r="Q854">
        <v>2</v>
      </c>
      <c r="R854">
        <v>0</v>
      </c>
      <c r="S854">
        <v>4</v>
      </c>
      <c r="T854">
        <v>5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39</v>
      </c>
    </row>
    <row r="855" spans="1:28" hidden="1" x14ac:dyDescent="0.3">
      <c r="A855">
        <v>8527</v>
      </c>
      <c r="B855">
        <v>1965</v>
      </c>
      <c r="C855" t="s">
        <v>41</v>
      </c>
      <c r="D855" t="s">
        <v>35</v>
      </c>
      <c r="E855">
        <v>65735</v>
      </c>
      <c r="F855">
        <v>1</v>
      </c>
      <c r="G855">
        <v>1</v>
      </c>
      <c r="H855" s="1">
        <v>41615</v>
      </c>
      <c r="I855">
        <v>37</v>
      </c>
      <c r="J855">
        <v>239</v>
      </c>
      <c r="K855">
        <v>7</v>
      </c>
      <c r="L855">
        <v>119</v>
      </c>
      <c r="M855">
        <v>4</v>
      </c>
      <c r="N855">
        <v>15</v>
      </c>
      <c r="O855">
        <v>11</v>
      </c>
      <c r="P855">
        <v>5</v>
      </c>
      <c r="Q855">
        <v>6</v>
      </c>
      <c r="R855">
        <v>2</v>
      </c>
      <c r="S855">
        <v>6</v>
      </c>
      <c r="T855">
        <v>7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30</v>
      </c>
    </row>
    <row r="856" spans="1:28" hidden="1" x14ac:dyDescent="0.3">
      <c r="A856">
        <v>1968</v>
      </c>
      <c r="B856">
        <v>1971</v>
      </c>
      <c r="C856" t="s">
        <v>28</v>
      </c>
      <c r="D856" t="s">
        <v>42</v>
      </c>
      <c r="E856">
        <v>45684</v>
      </c>
      <c r="F856">
        <v>1</v>
      </c>
      <c r="G856">
        <v>0</v>
      </c>
      <c r="H856" s="1">
        <v>41610</v>
      </c>
      <c r="I856">
        <v>37</v>
      </c>
      <c r="J856">
        <v>5</v>
      </c>
      <c r="K856">
        <v>1</v>
      </c>
      <c r="L856">
        <v>5</v>
      </c>
      <c r="M856">
        <v>10</v>
      </c>
      <c r="N856">
        <v>0</v>
      </c>
      <c r="O856">
        <v>7</v>
      </c>
      <c r="P856">
        <v>1</v>
      </c>
      <c r="Q856">
        <v>1</v>
      </c>
      <c r="R856">
        <v>0</v>
      </c>
      <c r="S856">
        <v>2</v>
      </c>
      <c r="T856">
        <v>7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43</v>
      </c>
    </row>
    <row r="857" spans="1:28" hidden="1" x14ac:dyDescent="0.3">
      <c r="A857">
        <v>9862</v>
      </c>
      <c r="B857">
        <v>1969</v>
      </c>
      <c r="C857" t="s">
        <v>28</v>
      </c>
      <c r="D857" t="s">
        <v>35</v>
      </c>
      <c r="E857">
        <v>21918</v>
      </c>
      <c r="F857">
        <v>1</v>
      </c>
      <c r="G857">
        <v>0</v>
      </c>
      <c r="H857" s="1">
        <v>41592</v>
      </c>
      <c r="I857">
        <v>37</v>
      </c>
      <c r="J857">
        <v>1</v>
      </c>
      <c r="K857">
        <v>6</v>
      </c>
      <c r="L857">
        <v>7</v>
      </c>
      <c r="M857">
        <v>11</v>
      </c>
      <c r="N857">
        <v>5</v>
      </c>
      <c r="O857">
        <v>3</v>
      </c>
      <c r="P857">
        <v>2</v>
      </c>
      <c r="Q857">
        <v>2</v>
      </c>
      <c r="R857">
        <v>0</v>
      </c>
      <c r="S857">
        <v>3</v>
      </c>
      <c r="T857">
        <v>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32</v>
      </c>
    </row>
    <row r="858" spans="1:28" hidden="1" x14ac:dyDescent="0.3">
      <c r="A858">
        <v>11075</v>
      </c>
      <c r="B858">
        <v>1978</v>
      </c>
      <c r="C858" t="s">
        <v>28</v>
      </c>
      <c r="D858" t="s">
        <v>33</v>
      </c>
      <c r="E858">
        <v>51267</v>
      </c>
      <c r="F858">
        <v>1</v>
      </c>
      <c r="G858">
        <v>1</v>
      </c>
      <c r="H858" s="1">
        <v>41576</v>
      </c>
      <c r="I858">
        <v>37</v>
      </c>
      <c r="J858">
        <v>183</v>
      </c>
      <c r="K858">
        <v>2</v>
      </c>
      <c r="L858">
        <v>64</v>
      </c>
      <c r="M858">
        <v>7</v>
      </c>
      <c r="N858">
        <v>2</v>
      </c>
      <c r="O858">
        <v>12</v>
      </c>
      <c r="P858">
        <v>4</v>
      </c>
      <c r="Q858">
        <v>3</v>
      </c>
      <c r="R858">
        <v>3</v>
      </c>
      <c r="S858">
        <v>5</v>
      </c>
      <c r="T858">
        <v>4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32</v>
      </c>
    </row>
    <row r="859" spans="1:28" hidden="1" x14ac:dyDescent="0.3">
      <c r="A859">
        <v>5336</v>
      </c>
      <c r="B859">
        <v>1971</v>
      </c>
      <c r="C859" t="s">
        <v>41</v>
      </c>
      <c r="D859" t="s">
        <v>35</v>
      </c>
      <c r="E859">
        <v>157733</v>
      </c>
      <c r="F859">
        <v>1</v>
      </c>
      <c r="G859">
        <v>0</v>
      </c>
      <c r="H859" s="1">
        <v>41429</v>
      </c>
      <c r="I859">
        <v>37</v>
      </c>
      <c r="J859">
        <v>39</v>
      </c>
      <c r="K859">
        <v>1</v>
      </c>
      <c r="L859">
        <v>9</v>
      </c>
      <c r="M859">
        <v>2</v>
      </c>
      <c r="N859">
        <v>0</v>
      </c>
      <c r="O859">
        <v>8</v>
      </c>
      <c r="P859">
        <v>0</v>
      </c>
      <c r="Q859">
        <v>1</v>
      </c>
      <c r="R859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30</v>
      </c>
    </row>
    <row r="860" spans="1:28" hidden="1" x14ac:dyDescent="0.3">
      <c r="A860">
        <v>11100</v>
      </c>
      <c r="B860">
        <v>1972</v>
      </c>
      <c r="C860" t="s">
        <v>28</v>
      </c>
      <c r="D860" t="s">
        <v>29</v>
      </c>
      <c r="E860">
        <v>51813</v>
      </c>
      <c r="F860">
        <v>1</v>
      </c>
      <c r="G860">
        <v>1</v>
      </c>
      <c r="H860" s="1">
        <v>41375</v>
      </c>
      <c r="I860">
        <v>37</v>
      </c>
      <c r="J860">
        <v>51</v>
      </c>
      <c r="K860">
        <v>2</v>
      </c>
      <c r="L860">
        <v>7</v>
      </c>
      <c r="M860">
        <v>0</v>
      </c>
      <c r="N860">
        <v>1</v>
      </c>
      <c r="O860">
        <v>2</v>
      </c>
      <c r="P860">
        <v>2</v>
      </c>
      <c r="Q860">
        <v>2</v>
      </c>
      <c r="R860">
        <v>0</v>
      </c>
      <c r="S860">
        <v>3</v>
      </c>
      <c r="T860">
        <v>7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32</v>
      </c>
    </row>
    <row r="861" spans="1:28" hidden="1" x14ac:dyDescent="0.3">
      <c r="A861">
        <v>6516</v>
      </c>
      <c r="B861">
        <v>1989</v>
      </c>
      <c r="C861" t="s">
        <v>44</v>
      </c>
      <c r="D861" t="s">
        <v>33</v>
      </c>
      <c r="E861">
        <v>17487</v>
      </c>
      <c r="F861">
        <v>1</v>
      </c>
      <c r="G861">
        <v>0</v>
      </c>
      <c r="H861" s="1">
        <v>41351</v>
      </c>
      <c r="I861">
        <v>37</v>
      </c>
      <c r="J861">
        <v>0</v>
      </c>
      <c r="K861">
        <v>0</v>
      </c>
      <c r="L861">
        <v>1</v>
      </c>
      <c r="M861">
        <v>7</v>
      </c>
      <c r="N861">
        <v>4</v>
      </c>
      <c r="O861">
        <v>6</v>
      </c>
      <c r="P861">
        <v>1</v>
      </c>
      <c r="Q861">
        <v>1</v>
      </c>
      <c r="R861">
        <v>0</v>
      </c>
      <c r="S861">
        <v>2</v>
      </c>
      <c r="T861">
        <v>7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36</v>
      </c>
    </row>
    <row r="862" spans="1:28" hidden="1" x14ac:dyDescent="0.3">
      <c r="A862">
        <v>10350</v>
      </c>
      <c r="B862">
        <v>1950</v>
      </c>
      <c r="C862" t="s">
        <v>37</v>
      </c>
      <c r="D862" t="s">
        <v>33</v>
      </c>
      <c r="E862">
        <v>54432</v>
      </c>
      <c r="F862">
        <v>2</v>
      </c>
      <c r="G862">
        <v>1</v>
      </c>
      <c r="H862" s="1">
        <v>41403</v>
      </c>
      <c r="I862">
        <v>37</v>
      </c>
      <c r="J862">
        <v>33</v>
      </c>
      <c r="K862">
        <v>0</v>
      </c>
      <c r="L862">
        <v>5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0</v>
      </c>
      <c r="S862">
        <v>3</v>
      </c>
      <c r="T862">
        <v>4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30</v>
      </c>
    </row>
    <row r="863" spans="1:28" hidden="1" x14ac:dyDescent="0.3">
      <c r="A863">
        <v>1734</v>
      </c>
      <c r="B863">
        <v>1968</v>
      </c>
      <c r="C863" t="s">
        <v>37</v>
      </c>
      <c r="D863" t="s">
        <v>35</v>
      </c>
      <c r="E863">
        <v>40706</v>
      </c>
      <c r="F863">
        <v>2</v>
      </c>
      <c r="G863">
        <v>1</v>
      </c>
      <c r="H863" s="1">
        <v>41291</v>
      </c>
      <c r="I863">
        <v>37</v>
      </c>
      <c r="J863">
        <v>59</v>
      </c>
      <c r="K863">
        <v>0</v>
      </c>
      <c r="L863">
        <v>11</v>
      </c>
      <c r="M863">
        <v>4</v>
      </c>
      <c r="N863">
        <v>2</v>
      </c>
      <c r="O863">
        <v>5</v>
      </c>
      <c r="P863">
        <v>4</v>
      </c>
      <c r="Q863">
        <v>3</v>
      </c>
      <c r="R863">
        <v>0</v>
      </c>
      <c r="S863">
        <v>4</v>
      </c>
      <c r="T863">
        <v>7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43</v>
      </c>
    </row>
    <row r="864" spans="1:28" hidden="1" x14ac:dyDescent="0.3">
      <c r="A864">
        <v>9797</v>
      </c>
      <c r="B864">
        <v>1956</v>
      </c>
      <c r="C864" t="s">
        <v>28</v>
      </c>
      <c r="D864" t="s">
        <v>33</v>
      </c>
      <c r="E864">
        <v>58116</v>
      </c>
      <c r="F864">
        <v>0</v>
      </c>
      <c r="G864">
        <v>1</v>
      </c>
      <c r="H864" s="1">
        <v>41742</v>
      </c>
      <c r="I864">
        <v>38</v>
      </c>
      <c r="J864">
        <v>228</v>
      </c>
      <c r="K864">
        <v>19</v>
      </c>
      <c r="L864">
        <v>130</v>
      </c>
      <c r="M864">
        <v>4</v>
      </c>
      <c r="N864">
        <v>11</v>
      </c>
      <c r="O864">
        <v>51</v>
      </c>
      <c r="P864">
        <v>2</v>
      </c>
      <c r="Q864">
        <v>3</v>
      </c>
      <c r="R864">
        <v>3</v>
      </c>
      <c r="S864">
        <v>8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30</v>
      </c>
    </row>
    <row r="865" spans="1:28" hidden="1" x14ac:dyDescent="0.3">
      <c r="A865">
        <v>9336</v>
      </c>
      <c r="B865">
        <v>1969</v>
      </c>
      <c r="C865" t="s">
        <v>37</v>
      </c>
      <c r="D865" t="s">
        <v>42</v>
      </c>
      <c r="E865">
        <v>62187</v>
      </c>
      <c r="F865">
        <v>0</v>
      </c>
      <c r="G865">
        <v>1</v>
      </c>
      <c r="H865" s="1">
        <v>41720</v>
      </c>
      <c r="I865">
        <v>38</v>
      </c>
      <c r="J865">
        <v>512</v>
      </c>
      <c r="K865">
        <v>0</v>
      </c>
      <c r="L865">
        <v>83</v>
      </c>
      <c r="M865">
        <v>0</v>
      </c>
      <c r="N865">
        <v>0</v>
      </c>
      <c r="O865">
        <v>41</v>
      </c>
      <c r="P865">
        <v>3</v>
      </c>
      <c r="Q865">
        <v>6</v>
      </c>
      <c r="R865">
        <v>2</v>
      </c>
      <c r="S865">
        <v>10</v>
      </c>
      <c r="T865">
        <v>4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30</v>
      </c>
    </row>
    <row r="866" spans="1:28" hidden="1" x14ac:dyDescent="0.3">
      <c r="A866">
        <v>3197</v>
      </c>
      <c r="B866">
        <v>1980</v>
      </c>
      <c r="C866" t="s">
        <v>28</v>
      </c>
      <c r="D866" t="s">
        <v>33</v>
      </c>
      <c r="E866">
        <v>77353</v>
      </c>
      <c r="F866">
        <v>0</v>
      </c>
      <c r="G866">
        <v>1</v>
      </c>
      <c r="H866" s="1">
        <v>41624</v>
      </c>
      <c r="I866">
        <v>38</v>
      </c>
      <c r="J866">
        <v>275</v>
      </c>
      <c r="K866">
        <v>59</v>
      </c>
      <c r="L866">
        <v>107</v>
      </c>
      <c r="M866">
        <v>69</v>
      </c>
      <c r="N866">
        <v>101</v>
      </c>
      <c r="O866">
        <v>59</v>
      </c>
      <c r="P866">
        <v>2</v>
      </c>
      <c r="Q866">
        <v>6</v>
      </c>
      <c r="R866">
        <v>4</v>
      </c>
      <c r="S866">
        <v>8</v>
      </c>
      <c r="T866">
        <v>4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30</v>
      </c>
    </row>
    <row r="867" spans="1:28" hidden="1" x14ac:dyDescent="0.3">
      <c r="A867">
        <v>9185</v>
      </c>
      <c r="B867">
        <v>1966</v>
      </c>
      <c r="C867" t="s">
        <v>37</v>
      </c>
      <c r="D867" t="s">
        <v>31</v>
      </c>
      <c r="E867">
        <v>69759</v>
      </c>
      <c r="F867">
        <v>0</v>
      </c>
      <c r="G867">
        <v>0</v>
      </c>
      <c r="H867" s="1">
        <v>41575</v>
      </c>
      <c r="I867">
        <v>38</v>
      </c>
      <c r="J867">
        <v>452</v>
      </c>
      <c r="K867">
        <v>20</v>
      </c>
      <c r="L867">
        <v>514</v>
      </c>
      <c r="M867">
        <v>13</v>
      </c>
      <c r="N867">
        <v>30</v>
      </c>
      <c r="O867">
        <v>0</v>
      </c>
      <c r="P867">
        <v>3</v>
      </c>
      <c r="Q867">
        <v>4</v>
      </c>
      <c r="R867">
        <v>6</v>
      </c>
      <c r="S867">
        <v>5</v>
      </c>
      <c r="T867">
        <v>3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 t="s">
        <v>30</v>
      </c>
    </row>
    <row r="868" spans="1:28" hidden="1" x14ac:dyDescent="0.3">
      <c r="A868">
        <v>8925</v>
      </c>
      <c r="B868">
        <v>1965</v>
      </c>
      <c r="C868" t="s">
        <v>41</v>
      </c>
      <c r="D868" t="s">
        <v>33</v>
      </c>
      <c r="E868">
        <v>70053</v>
      </c>
      <c r="F868">
        <v>0</v>
      </c>
      <c r="G868">
        <v>1</v>
      </c>
      <c r="H868" s="1">
        <v>41458</v>
      </c>
      <c r="I868">
        <v>38</v>
      </c>
      <c r="J868">
        <v>512</v>
      </c>
      <c r="K868">
        <v>53</v>
      </c>
      <c r="L868">
        <v>98</v>
      </c>
      <c r="M868">
        <v>81</v>
      </c>
      <c r="N868">
        <v>179</v>
      </c>
      <c r="O868">
        <v>89</v>
      </c>
      <c r="P868">
        <v>3</v>
      </c>
      <c r="Q868">
        <v>8</v>
      </c>
      <c r="R868">
        <v>5</v>
      </c>
      <c r="S868">
        <v>10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 t="s">
        <v>30</v>
      </c>
    </row>
    <row r="869" spans="1:28" hidden="1" x14ac:dyDescent="0.3">
      <c r="A869">
        <v>2499</v>
      </c>
      <c r="B869">
        <v>1958</v>
      </c>
      <c r="C869" t="s">
        <v>38</v>
      </c>
      <c r="D869" t="s">
        <v>31</v>
      </c>
      <c r="E869">
        <v>75342</v>
      </c>
      <c r="F869">
        <v>0</v>
      </c>
      <c r="G869">
        <v>1</v>
      </c>
      <c r="H869" s="1">
        <v>41400</v>
      </c>
      <c r="I869">
        <v>38</v>
      </c>
      <c r="J869">
        <v>204</v>
      </c>
      <c r="K869">
        <v>97</v>
      </c>
      <c r="L869">
        <v>97</v>
      </c>
      <c r="M869">
        <v>21</v>
      </c>
      <c r="N869">
        <v>118</v>
      </c>
      <c r="O869">
        <v>26</v>
      </c>
      <c r="P869">
        <v>1</v>
      </c>
      <c r="Q869">
        <v>5</v>
      </c>
      <c r="R869">
        <v>2</v>
      </c>
      <c r="S869">
        <v>10</v>
      </c>
      <c r="T869">
        <v>4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30</v>
      </c>
    </row>
    <row r="870" spans="1:28" hidden="1" x14ac:dyDescent="0.3">
      <c r="A870">
        <v>1773</v>
      </c>
      <c r="B870">
        <v>1978</v>
      </c>
      <c r="C870" t="s">
        <v>38</v>
      </c>
      <c r="D870" t="s">
        <v>33</v>
      </c>
      <c r="E870">
        <v>12393</v>
      </c>
      <c r="F870">
        <v>0</v>
      </c>
      <c r="G870">
        <v>0</v>
      </c>
      <c r="H870" s="1">
        <v>41247</v>
      </c>
      <c r="I870">
        <v>38</v>
      </c>
      <c r="J870">
        <v>5</v>
      </c>
      <c r="K870">
        <v>6</v>
      </c>
      <c r="L870">
        <v>15</v>
      </c>
      <c r="M870">
        <v>11</v>
      </c>
      <c r="N870">
        <v>7</v>
      </c>
      <c r="O870">
        <v>13</v>
      </c>
      <c r="P870">
        <v>1</v>
      </c>
      <c r="Q870">
        <v>2</v>
      </c>
      <c r="R870">
        <v>0</v>
      </c>
      <c r="S870">
        <v>3</v>
      </c>
      <c r="T870">
        <v>9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43</v>
      </c>
    </row>
    <row r="871" spans="1:28" hidden="1" x14ac:dyDescent="0.3">
      <c r="A871">
        <v>4856</v>
      </c>
      <c r="B871">
        <v>1957</v>
      </c>
      <c r="C871" t="s">
        <v>38</v>
      </c>
      <c r="D871" t="s">
        <v>33</v>
      </c>
      <c r="E871">
        <v>82347</v>
      </c>
      <c r="F871">
        <v>0</v>
      </c>
      <c r="G871">
        <v>0</v>
      </c>
      <c r="H871" s="1">
        <v>41219</v>
      </c>
      <c r="I871">
        <v>38</v>
      </c>
      <c r="J871">
        <v>556</v>
      </c>
      <c r="K871">
        <v>54</v>
      </c>
      <c r="L871">
        <v>845</v>
      </c>
      <c r="M871">
        <v>202</v>
      </c>
      <c r="N871">
        <v>133</v>
      </c>
      <c r="O871">
        <v>63</v>
      </c>
      <c r="P871">
        <v>1</v>
      </c>
      <c r="Q871">
        <v>7</v>
      </c>
      <c r="R871">
        <v>7</v>
      </c>
      <c r="S871">
        <v>10</v>
      </c>
      <c r="T871">
        <v>3</v>
      </c>
      <c r="U871">
        <v>1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 t="s">
        <v>40</v>
      </c>
    </row>
    <row r="872" spans="1:28" hidden="1" x14ac:dyDescent="0.3">
      <c r="A872">
        <v>8722</v>
      </c>
      <c r="B872">
        <v>1957</v>
      </c>
      <c r="C872" t="s">
        <v>38</v>
      </c>
      <c r="D872" t="s">
        <v>33</v>
      </c>
      <c r="E872">
        <v>82347</v>
      </c>
      <c r="F872">
        <v>0</v>
      </c>
      <c r="G872">
        <v>0</v>
      </c>
      <c r="H872" s="1">
        <v>41219</v>
      </c>
      <c r="I872">
        <v>38</v>
      </c>
      <c r="J872">
        <v>556</v>
      </c>
      <c r="K872">
        <v>54</v>
      </c>
      <c r="L872">
        <v>845</v>
      </c>
      <c r="M872">
        <v>202</v>
      </c>
      <c r="N872">
        <v>133</v>
      </c>
      <c r="O872">
        <v>63</v>
      </c>
      <c r="P872">
        <v>1</v>
      </c>
      <c r="Q872">
        <v>7</v>
      </c>
      <c r="R872">
        <v>7</v>
      </c>
      <c r="S872">
        <v>10</v>
      </c>
      <c r="T872">
        <v>3</v>
      </c>
      <c r="U872">
        <v>1</v>
      </c>
      <c r="V872">
        <v>0</v>
      </c>
      <c r="W872">
        <v>1</v>
      </c>
      <c r="X872">
        <v>0</v>
      </c>
      <c r="Y872">
        <v>0</v>
      </c>
      <c r="Z872">
        <v>1</v>
      </c>
      <c r="AA872">
        <v>0</v>
      </c>
      <c r="AB872" t="s">
        <v>32</v>
      </c>
    </row>
    <row r="873" spans="1:28" hidden="1" x14ac:dyDescent="0.3">
      <c r="A873">
        <v>2569</v>
      </c>
      <c r="B873">
        <v>1987</v>
      </c>
      <c r="C873" t="s">
        <v>28</v>
      </c>
      <c r="D873" t="s">
        <v>33</v>
      </c>
      <c r="E873">
        <v>17323</v>
      </c>
      <c r="F873">
        <v>0</v>
      </c>
      <c r="G873">
        <v>0</v>
      </c>
      <c r="H873" s="1">
        <v>41192</v>
      </c>
      <c r="I873">
        <v>38</v>
      </c>
      <c r="J873">
        <v>3</v>
      </c>
      <c r="K873">
        <v>14</v>
      </c>
      <c r="L873">
        <v>17</v>
      </c>
      <c r="M873">
        <v>6</v>
      </c>
      <c r="N873">
        <v>1</v>
      </c>
      <c r="O873">
        <v>5</v>
      </c>
      <c r="P873">
        <v>1</v>
      </c>
      <c r="Q873">
        <v>1</v>
      </c>
      <c r="R873">
        <v>0</v>
      </c>
      <c r="S873">
        <v>3</v>
      </c>
      <c r="T873">
        <v>8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34</v>
      </c>
    </row>
    <row r="874" spans="1:28" hidden="1" x14ac:dyDescent="0.3">
      <c r="A874">
        <v>10151</v>
      </c>
      <c r="B874">
        <v>1960</v>
      </c>
      <c r="C874" t="s">
        <v>28</v>
      </c>
      <c r="D874" t="s">
        <v>29</v>
      </c>
      <c r="E874">
        <v>62204</v>
      </c>
      <c r="F874">
        <v>0</v>
      </c>
      <c r="G874">
        <v>2</v>
      </c>
      <c r="H874" s="1">
        <v>41164</v>
      </c>
      <c r="I874">
        <v>38</v>
      </c>
      <c r="J874">
        <v>317</v>
      </c>
      <c r="K874">
        <v>46</v>
      </c>
      <c r="L874">
        <v>247</v>
      </c>
      <c r="M874">
        <v>151</v>
      </c>
      <c r="N874">
        <v>46</v>
      </c>
      <c r="O874">
        <v>139</v>
      </c>
      <c r="P874">
        <v>1</v>
      </c>
      <c r="Q874">
        <v>4</v>
      </c>
      <c r="R874">
        <v>5</v>
      </c>
      <c r="S874">
        <v>12</v>
      </c>
      <c r="T874">
        <v>3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30</v>
      </c>
    </row>
    <row r="875" spans="1:28" hidden="1" x14ac:dyDescent="0.3">
      <c r="A875">
        <v>10473</v>
      </c>
      <c r="B875">
        <v>1956</v>
      </c>
      <c r="C875" t="s">
        <v>37</v>
      </c>
      <c r="D875" t="s">
        <v>42</v>
      </c>
      <c r="E875">
        <v>78028</v>
      </c>
      <c r="F875">
        <v>0</v>
      </c>
      <c r="G875">
        <v>1</v>
      </c>
      <c r="H875" s="1">
        <v>41162</v>
      </c>
      <c r="I875">
        <v>38</v>
      </c>
      <c r="J875">
        <v>158</v>
      </c>
      <c r="K875">
        <v>19</v>
      </c>
      <c r="L875">
        <v>288</v>
      </c>
      <c r="M875">
        <v>25</v>
      </c>
      <c r="N875">
        <v>0</v>
      </c>
      <c r="O875">
        <v>38</v>
      </c>
      <c r="P875">
        <v>1</v>
      </c>
      <c r="Q875">
        <v>6</v>
      </c>
      <c r="R875">
        <v>4</v>
      </c>
      <c r="S875">
        <v>9</v>
      </c>
      <c r="T875">
        <v>7</v>
      </c>
      <c r="U875">
        <v>0</v>
      </c>
      <c r="V875">
        <v>0</v>
      </c>
      <c r="W875">
        <v>0</v>
      </c>
      <c r="X875">
        <v>1</v>
      </c>
      <c r="Y875">
        <v>1</v>
      </c>
      <c r="Z875">
        <v>1</v>
      </c>
      <c r="AA875">
        <v>0</v>
      </c>
      <c r="AB875" t="s">
        <v>30</v>
      </c>
    </row>
    <row r="876" spans="1:28" hidden="1" x14ac:dyDescent="0.3">
      <c r="A876">
        <v>7079</v>
      </c>
      <c r="B876">
        <v>1962</v>
      </c>
      <c r="C876" t="s">
        <v>28</v>
      </c>
      <c r="D876" t="s">
        <v>29</v>
      </c>
      <c r="E876">
        <v>63887</v>
      </c>
      <c r="F876">
        <v>0</v>
      </c>
      <c r="G876">
        <v>1</v>
      </c>
      <c r="H876" s="1">
        <v>41160</v>
      </c>
      <c r="I876">
        <v>38</v>
      </c>
      <c r="J876">
        <v>897</v>
      </c>
      <c r="K876">
        <v>23</v>
      </c>
      <c r="L876">
        <v>207</v>
      </c>
      <c r="M876">
        <v>15</v>
      </c>
      <c r="N876">
        <v>11</v>
      </c>
      <c r="O876">
        <v>92</v>
      </c>
      <c r="P876">
        <v>5</v>
      </c>
      <c r="Q876">
        <v>9</v>
      </c>
      <c r="R876">
        <v>6</v>
      </c>
      <c r="S876">
        <v>12</v>
      </c>
      <c r="T876">
        <v>6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43</v>
      </c>
    </row>
    <row r="877" spans="1:28" hidden="1" x14ac:dyDescent="0.3">
      <c r="A877">
        <v>6875</v>
      </c>
      <c r="B877">
        <v>1965</v>
      </c>
      <c r="C877" t="s">
        <v>37</v>
      </c>
      <c r="D877" t="s">
        <v>35</v>
      </c>
      <c r="E877">
        <v>32727</v>
      </c>
      <c r="F877">
        <v>0</v>
      </c>
      <c r="G877">
        <v>0</v>
      </c>
      <c r="H877" s="1">
        <v>41149</v>
      </c>
      <c r="I877">
        <v>38</v>
      </c>
      <c r="J877">
        <v>167</v>
      </c>
      <c r="K877">
        <v>13</v>
      </c>
      <c r="L877">
        <v>180</v>
      </c>
      <c r="M877">
        <v>86</v>
      </c>
      <c r="N877">
        <v>13</v>
      </c>
      <c r="O877">
        <v>70</v>
      </c>
      <c r="P877">
        <v>2</v>
      </c>
      <c r="Q877">
        <v>7</v>
      </c>
      <c r="R877">
        <v>3</v>
      </c>
      <c r="S877">
        <v>5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32</v>
      </c>
    </row>
    <row r="878" spans="1:28" hidden="1" x14ac:dyDescent="0.3">
      <c r="A878">
        <v>2174</v>
      </c>
      <c r="B878">
        <v>1954</v>
      </c>
      <c r="C878" t="s">
        <v>28</v>
      </c>
      <c r="D878" t="s">
        <v>31</v>
      </c>
      <c r="E878">
        <v>46344</v>
      </c>
      <c r="F878">
        <v>1</v>
      </c>
      <c r="G878">
        <v>1</v>
      </c>
      <c r="H878" s="1">
        <v>41706</v>
      </c>
      <c r="I878">
        <v>38</v>
      </c>
      <c r="J878">
        <v>11</v>
      </c>
      <c r="K878">
        <v>1</v>
      </c>
      <c r="L878">
        <v>6</v>
      </c>
      <c r="M878">
        <v>2</v>
      </c>
      <c r="N878">
        <v>1</v>
      </c>
      <c r="O878">
        <v>6</v>
      </c>
      <c r="P878">
        <v>2</v>
      </c>
      <c r="Q878">
        <v>1</v>
      </c>
      <c r="R878">
        <v>1</v>
      </c>
      <c r="S878">
        <v>2</v>
      </c>
      <c r="T878">
        <v>5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34</v>
      </c>
    </row>
    <row r="879" spans="1:28" hidden="1" x14ac:dyDescent="0.3">
      <c r="A879">
        <v>905</v>
      </c>
      <c r="B879">
        <v>1986</v>
      </c>
      <c r="C879" t="s">
        <v>28</v>
      </c>
      <c r="D879" t="s">
        <v>29</v>
      </c>
      <c r="E879">
        <v>21846</v>
      </c>
      <c r="F879">
        <v>1</v>
      </c>
      <c r="G879">
        <v>0</v>
      </c>
      <c r="H879" s="1">
        <v>41569</v>
      </c>
      <c r="I879">
        <v>38</v>
      </c>
      <c r="J879">
        <v>7</v>
      </c>
      <c r="K879">
        <v>17</v>
      </c>
      <c r="L879">
        <v>18</v>
      </c>
      <c r="M879">
        <v>6</v>
      </c>
      <c r="N879">
        <v>10</v>
      </c>
      <c r="O879">
        <v>26</v>
      </c>
      <c r="P879">
        <v>4</v>
      </c>
      <c r="Q879">
        <v>4</v>
      </c>
      <c r="R879">
        <v>0</v>
      </c>
      <c r="S879">
        <v>3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43</v>
      </c>
    </row>
    <row r="880" spans="1:28" hidden="1" x14ac:dyDescent="0.3">
      <c r="A880">
        <v>10858</v>
      </c>
      <c r="B880">
        <v>1975</v>
      </c>
      <c r="C880" t="s">
        <v>28</v>
      </c>
      <c r="D880" t="s">
        <v>35</v>
      </c>
      <c r="E880">
        <v>76532</v>
      </c>
      <c r="F880">
        <v>1</v>
      </c>
      <c r="G880">
        <v>1</v>
      </c>
      <c r="H880" s="1">
        <v>41526</v>
      </c>
      <c r="I880">
        <v>38</v>
      </c>
      <c r="J880">
        <v>355</v>
      </c>
      <c r="K880">
        <v>30</v>
      </c>
      <c r="L880">
        <v>177</v>
      </c>
      <c r="M880">
        <v>90</v>
      </c>
      <c r="N880">
        <v>138</v>
      </c>
      <c r="O880">
        <v>30</v>
      </c>
      <c r="P880">
        <v>4</v>
      </c>
      <c r="Q880">
        <v>9</v>
      </c>
      <c r="R880">
        <v>5</v>
      </c>
      <c r="S880">
        <v>7</v>
      </c>
      <c r="T880">
        <v>5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t="s">
        <v>30</v>
      </c>
    </row>
    <row r="881" spans="1:28" hidden="1" x14ac:dyDescent="0.3">
      <c r="A881">
        <v>1109</v>
      </c>
      <c r="B881">
        <v>1982</v>
      </c>
      <c r="C881" t="s">
        <v>41</v>
      </c>
      <c r="D881" t="s">
        <v>35</v>
      </c>
      <c r="E881">
        <v>27590</v>
      </c>
      <c r="F881">
        <v>1</v>
      </c>
      <c r="G881">
        <v>0</v>
      </c>
      <c r="H881" s="1">
        <v>41387</v>
      </c>
      <c r="I881">
        <v>38</v>
      </c>
      <c r="J881">
        <v>6</v>
      </c>
      <c r="K881">
        <v>0</v>
      </c>
      <c r="L881">
        <v>5</v>
      </c>
      <c r="M881">
        <v>0</v>
      </c>
      <c r="N881">
        <v>0</v>
      </c>
      <c r="O881">
        <v>1</v>
      </c>
      <c r="P881">
        <v>1</v>
      </c>
      <c r="Q881">
        <v>1</v>
      </c>
      <c r="R881">
        <v>0</v>
      </c>
      <c r="S881">
        <v>2</v>
      </c>
      <c r="T881">
        <v>7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30</v>
      </c>
    </row>
    <row r="882" spans="1:28" hidden="1" x14ac:dyDescent="0.3">
      <c r="A882">
        <v>326</v>
      </c>
      <c r="B882">
        <v>1973</v>
      </c>
      <c r="C882" t="s">
        <v>28</v>
      </c>
      <c r="D882" t="s">
        <v>33</v>
      </c>
      <c r="E882">
        <v>51148</v>
      </c>
      <c r="F882">
        <v>1</v>
      </c>
      <c r="G882">
        <v>1</v>
      </c>
      <c r="H882" s="1">
        <v>41323</v>
      </c>
      <c r="I882">
        <v>38</v>
      </c>
      <c r="J882">
        <v>235</v>
      </c>
      <c r="K882">
        <v>6</v>
      </c>
      <c r="L882">
        <v>45</v>
      </c>
      <c r="M882">
        <v>8</v>
      </c>
      <c r="N882">
        <v>9</v>
      </c>
      <c r="O882">
        <v>12</v>
      </c>
      <c r="P882">
        <v>4</v>
      </c>
      <c r="Q882">
        <v>5</v>
      </c>
      <c r="R882">
        <v>1</v>
      </c>
      <c r="S882">
        <v>6</v>
      </c>
      <c r="T882">
        <v>6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40</v>
      </c>
    </row>
    <row r="883" spans="1:28" hidden="1" x14ac:dyDescent="0.3">
      <c r="A883">
        <v>10967</v>
      </c>
      <c r="B883">
        <v>1963</v>
      </c>
      <c r="C883" t="s">
        <v>28</v>
      </c>
      <c r="D883" t="s">
        <v>29</v>
      </c>
      <c r="E883">
        <v>33378</v>
      </c>
      <c r="F883">
        <v>1</v>
      </c>
      <c r="G883">
        <v>1</v>
      </c>
      <c r="H883" s="1">
        <v>41311</v>
      </c>
      <c r="I883">
        <v>38</v>
      </c>
      <c r="J883">
        <v>33</v>
      </c>
      <c r="K883">
        <v>6</v>
      </c>
      <c r="L883">
        <v>40</v>
      </c>
      <c r="M883">
        <v>3</v>
      </c>
      <c r="N883">
        <v>7</v>
      </c>
      <c r="O883">
        <v>10</v>
      </c>
      <c r="P883">
        <v>3</v>
      </c>
      <c r="Q883">
        <v>2</v>
      </c>
      <c r="R883">
        <v>0</v>
      </c>
      <c r="S883">
        <v>4</v>
      </c>
      <c r="T883">
        <v>7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43</v>
      </c>
    </row>
    <row r="884" spans="1:28" hidden="1" x14ac:dyDescent="0.3">
      <c r="A884">
        <v>5370</v>
      </c>
      <c r="B884">
        <v>1973</v>
      </c>
      <c r="C884" t="s">
        <v>37</v>
      </c>
      <c r="D884" t="s">
        <v>33</v>
      </c>
      <c r="E884">
        <v>32644</v>
      </c>
      <c r="F884">
        <v>1</v>
      </c>
      <c r="G884">
        <v>0</v>
      </c>
      <c r="H884" s="1">
        <v>41290</v>
      </c>
      <c r="I884">
        <v>38</v>
      </c>
      <c r="J884">
        <v>239</v>
      </c>
      <c r="K884">
        <v>3</v>
      </c>
      <c r="L884">
        <v>141</v>
      </c>
      <c r="M884">
        <v>0</v>
      </c>
      <c r="N884">
        <v>7</v>
      </c>
      <c r="O884">
        <v>23</v>
      </c>
      <c r="P884">
        <v>4</v>
      </c>
      <c r="Q884">
        <v>7</v>
      </c>
      <c r="R884">
        <v>1</v>
      </c>
      <c r="S884">
        <v>6</v>
      </c>
      <c r="T884">
        <v>8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 t="s">
        <v>30</v>
      </c>
    </row>
    <row r="885" spans="1:28" hidden="1" x14ac:dyDescent="0.3">
      <c r="A885">
        <v>5036</v>
      </c>
      <c r="B885">
        <v>1984</v>
      </c>
      <c r="C885" t="s">
        <v>37</v>
      </c>
      <c r="D885" t="s">
        <v>31</v>
      </c>
      <c r="E885">
        <v>42710</v>
      </c>
      <c r="F885">
        <v>1</v>
      </c>
      <c r="G885">
        <v>0</v>
      </c>
      <c r="H885" s="1">
        <v>41241</v>
      </c>
      <c r="I885">
        <v>38</v>
      </c>
      <c r="J885">
        <v>252</v>
      </c>
      <c r="K885">
        <v>3</v>
      </c>
      <c r="L885">
        <v>42</v>
      </c>
      <c r="M885">
        <v>4</v>
      </c>
      <c r="N885">
        <v>3</v>
      </c>
      <c r="O885">
        <v>102</v>
      </c>
      <c r="P885">
        <v>2</v>
      </c>
      <c r="Q885">
        <v>4</v>
      </c>
      <c r="R885">
        <v>5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30</v>
      </c>
    </row>
    <row r="886" spans="1:28" hidden="1" x14ac:dyDescent="0.3">
      <c r="A886">
        <v>2156</v>
      </c>
      <c r="B886">
        <v>1955</v>
      </c>
      <c r="C886" t="s">
        <v>37</v>
      </c>
      <c r="D886" t="s">
        <v>33</v>
      </c>
      <c r="E886">
        <v>22554</v>
      </c>
      <c r="F886">
        <v>1</v>
      </c>
      <c r="G886">
        <v>1</v>
      </c>
      <c r="H886" s="1">
        <v>41216</v>
      </c>
      <c r="I886">
        <v>38</v>
      </c>
      <c r="J886">
        <v>27</v>
      </c>
      <c r="K886">
        <v>0</v>
      </c>
      <c r="L886">
        <v>10</v>
      </c>
      <c r="M886">
        <v>0</v>
      </c>
      <c r="N886">
        <v>0</v>
      </c>
      <c r="O886">
        <v>4</v>
      </c>
      <c r="P886">
        <v>4</v>
      </c>
      <c r="Q886">
        <v>2</v>
      </c>
      <c r="R886">
        <v>0</v>
      </c>
      <c r="S886">
        <v>4</v>
      </c>
      <c r="T886">
        <v>5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30</v>
      </c>
    </row>
    <row r="887" spans="1:28" hidden="1" x14ac:dyDescent="0.3">
      <c r="A887">
        <v>6728</v>
      </c>
      <c r="B887">
        <v>1985</v>
      </c>
      <c r="C887" t="s">
        <v>28</v>
      </c>
      <c r="D887" t="s">
        <v>35</v>
      </c>
      <c r="E887">
        <v>29103</v>
      </c>
      <c r="F887">
        <v>1</v>
      </c>
      <c r="G887">
        <v>0</v>
      </c>
      <c r="H887" s="1">
        <v>41148</v>
      </c>
      <c r="I887">
        <v>38</v>
      </c>
      <c r="J887">
        <v>16</v>
      </c>
      <c r="K887">
        <v>0</v>
      </c>
      <c r="L887">
        <v>17</v>
      </c>
      <c r="M887">
        <v>6</v>
      </c>
      <c r="N887">
        <v>3</v>
      </c>
      <c r="O887">
        <v>6</v>
      </c>
      <c r="P887">
        <v>2</v>
      </c>
      <c r="Q887">
        <v>1</v>
      </c>
      <c r="R887">
        <v>0</v>
      </c>
      <c r="S887">
        <v>3</v>
      </c>
      <c r="T887">
        <v>9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30</v>
      </c>
    </row>
    <row r="888" spans="1:28" hidden="1" x14ac:dyDescent="0.3">
      <c r="A888">
        <v>2098</v>
      </c>
      <c r="B888">
        <v>1969</v>
      </c>
      <c r="C888" t="s">
        <v>37</v>
      </c>
      <c r="D888" t="s">
        <v>33</v>
      </c>
      <c r="E888">
        <v>33581</v>
      </c>
      <c r="F888">
        <v>2</v>
      </c>
      <c r="G888">
        <v>0</v>
      </c>
      <c r="H888" s="1">
        <v>41282</v>
      </c>
      <c r="I888">
        <v>38</v>
      </c>
      <c r="J888">
        <v>11</v>
      </c>
      <c r="K888">
        <v>0</v>
      </c>
      <c r="L888">
        <v>5</v>
      </c>
      <c r="M888">
        <v>0</v>
      </c>
      <c r="N888">
        <v>0</v>
      </c>
      <c r="O888">
        <v>1</v>
      </c>
      <c r="P888">
        <v>1</v>
      </c>
      <c r="Q888">
        <v>1</v>
      </c>
      <c r="R888">
        <v>0</v>
      </c>
      <c r="S888">
        <v>2</v>
      </c>
      <c r="T888">
        <v>8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30</v>
      </c>
    </row>
    <row r="889" spans="1:28" hidden="1" x14ac:dyDescent="0.3">
      <c r="A889">
        <v>2471</v>
      </c>
      <c r="B889">
        <v>1965</v>
      </c>
      <c r="C889" t="s">
        <v>28</v>
      </c>
      <c r="D889" t="s">
        <v>33</v>
      </c>
      <c r="E889">
        <v>61482</v>
      </c>
      <c r="F889">
        <v>0</v>
      </c>
      <c r="G889">
        <v>0</v>
      </c>
      <c r="H889" s="1">
        <v>41817</v>
      </c>
      <c r="I889">
        <v>39</v>
      </c>
      <c r="J889">
        <v>48</v>
      </c>
      <c r="K889">
        <v>58</v>
      </c>
      <c r="L889">
        <v>68</v>
      </c>
      <c r="M889">
        <v>16</v>
      </c>
      <c r="N889">
        <v>66</v>
      </c>
      <c r="O889">
        <v>43</v>
      </c>
      <c r="P889">
        <v>1</v>
      </c>
      <c r="Q889">
        <v>3</v>
      </c>
      <c r="R889">
        <v>2</v>
      </c>
      <c r="S889">
        <v>6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43</v>
      </c>
    </row>
    <row r="890" spans="1:28" hidden="1" x14ac:dyDescent="0.3">
      <c r="A890">
        <v>7901</v>
      </c>
      <c r="B890">
        <v>1971</v>
      </c>
      <c r="C890" t="s">
        <v>41</v>
      </c>
      <c r="D890" t="s">
        <v>33</v>
      </c>
      <c r="E890">
        <v>34109</v>
      </c>
      <c r="F890">
        <v>0</v>
      </c>
      <c r="G890">
        <v>1</v>
      </c>
      <c r="H890" s="1">
        <v>41584</v>
      </c>
      <c r="I890">
        <v>39</v>
      </c>
      <c r="J890">
        <v>9</v>
      </c>
      <c r="K890">
        <v>1</v>
      </c>
      <c r="L890">
        <v>5</v>
      </c>
      <c r="M890">
        <v>2</v>
      </c>
      <c r="N890">
        <v>1</v>
      </c>
      <c r="O890">
        <v>4</v>
      </c>
      <c r="P890">
        <v>1</v>
      </c>
      <c r="Q890">
        <v>0</v>
      </c>
      <c r="R890">
        <v>0</v>
      </c>
      <c r="S890">
        <v>3</v>
      </c>
      <c r="T890">
        <v>4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36</v>
      </c>
    </row>
    <row r="891" spans="1:28" x14ac:dyDescent="0.3">
      <c r="A891">
        <v>10475</v>
      </c>
      <c r="B891">
        <v>1970</v>
      </c>
      <c r="C891" t="s">
        <v>41</v>
      </c>
      <c r="D891" t="s">
        <v>35</v>
      </c>
      <c r="F891">
        <v>0</v>
      </c>
      <c r="G891">
        <v>1</v>
      </c>
      <c r="H891" s="1">
        <v>41365</v>
      </c>
      <c r="I891">
        <v>39</v>
      </c>
      <c r="J891">
        <v>187</v>
      </c>
      <c r="K891">
        <v>5</v>
      </c>
      <c r="L891">
        <v>65</v>
      </c>
      <c r="M891">
        <v>26</v>
      </c>
      <c r="N891">
        <v>20</v>
      </c>
      <c r="O891">
        <v>14</v>
      </c>
      <c r="P891">
        <v>2</v>
      </c>
      <c r="Q891">
        <v>4</v>
      </c>
      <c r="R891">
        <v>2</v>
      </c>
      <c r="S891">
        <v>6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34</v>
      </c>
    </row>
    <row r="892" spans="1:28" hidden="1" x14ac:dyDescent="0.3">
      <c r="A892">
        <v>4201</v>
      </c>
      <c r="B892">
        <v>1962</v>
      </c>
      <c r="C892" t="s">
        <v>28</v>
      </c>
      <c r="D892" t="s">
        <v>31</v>
      </c>
      <c r="E892">
        <v>57967</v>
      </c>
      <c r="F892">
        <v>0</v>
      </c>
      <c r="G892">
        <v>1</v>
      </c>
      <c r="H892" s="1">
        <v>41336</v>
      </c>
      <c r="I892">
        <v>39</v>
      </c>
      <c r="J892">
        <v>229</v>
      </c>
      <c r="K892">
        <v>7</v>
      </c>
      <c r="L892">
        <v>137</v>
      </c>
      <c r="M892">
        <v>4</v>
      </c>
      <c r="N892">
        <v>0</v>
      </c>
      <c r="O892">
        <v>91</v>
      </c>
      <c r="P892">
        <v>5</v>
      </c>
      <c r="Q892">
        <v>4</v>
      </c>
      <c r="R892">
        <v>2</v>
      </c>
      <c r="S892">
        <v>8</v>
      </c>
      <c r="T892">
        <v>5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40</v>
      </c>
    </row>
    <row r="893" spans="1:28" hidden="1" x14ac:dyDescent="0.3">
      <c r="A893">
        <v>5092</v>
      </c>
      <c r="B893">
        <v>1949</v>
      </c>
      <c r="C893" t="s">
        <v>37</v>
      </c>
      <c r="D893" t="s">
        <v>42</v>
      </c>
      <c r="E893">
        <v>51569</v>
      </c>
      <c r="F893">
        <v>0</v>
      </c>
      <c r="G893">
        <v>1</v>
      </c>
      <c r="H893" s="1">
        <v>41317</v>
      </c>
      <c r="I893">
        <v>39</v>
      </c>
      <c r="J893">
        <v>380</v>
      </c>
      <c r="K893">
        <v>0</v>
      </c>
      <c r="L893">
        <v>47</v>
      </c>
      <c r="M893">
        <v>6</v>
      </c>
      <c r="N893">
        <v>0</v>
      </c>
      <c r="O893">
        <v>34</v>
      </c>
      <c r="P893">
        <v>4</v>
      </c>
      <c r="Q893">
        <v>7</v>
      </c>
      <c r="R893">
        <v>1</v>
      </c>
      <c r="S893">
        <v>7</v>
      </c>
      <c r="T893">
        <v>8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1</v>
      </c>
      <c r="AA893">
        <v>0</v>
      </c>
      <c r="AB893" t="s">
        <v>30</v>
      </c>
    </row>
    <row r="894" spans="1:28" hidden="1" x14ac:dyDescent="0.3">
      <c r="A894">
        <v>9094</v>
      </c>
      <c r="B894">
        <v>1955</v>
      </c>
      <c r="C894" t="s">
        <v>38</v>
      </c>
      <c r="D894" t="s">
        <v>33</v>
      </c>
      <c r="E894">
        <v>62972</v>
      </c>
      <c r="F894">
        <v>0</v>
      </c>
      <c r="G894">
        <v>1</v>
      </c>
      <c r="H894" s="1">
        <v>41124</v>
      </c>
      <c r="I894">
        <v>39</v>
      </c>
      <c r="J894">
        <v>313</v>
      </c>
      <c r="K894">
        <v>15</v>
      </c>
      <c r="L894">
        <v>47</v>
      </c>
      <c r="M894">
        <v>20</v>
      </c>
      <c r="N894">
        <v>0</v>
      </c>
      <c r="O894">
        <v>192</v>
      </c>
      <c r="P894">
        <v>2</v>
      </c>
      <c r="Q894">
        <v>7</v>
      </c>
      <c r="R894">
        <v>4</v>
      </c>
      <c r="S894">
        <v>3</v>
      </c>
      <c r="T894">
        <v>6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 t="s">
        <v>30</v>
      </c>
    </row>
    <row r="895" spans="1:28" hidden="1" x14ac:dyDescent="0.3">
      <c r="A895">
        <v>9847</v>
      </c>
      <c r="B895">
        <v>1955</v>
      </c>
      <c r="C895" t="s">
        <v>38</v>
      </c>
      <c r="D895" t="s">
        <v>33</v>
      </c>
      <c r="E895">
        <v>62972</v>
      </c>
      <c r="F895">
        <v>0</v>
      </c>
      <c r="G895">
        <v>1</v>
      </c>
      <c r="H895" s="1">
        <v>41124</v>
      </c>
      <c r="I895">
        <v>39</v>
      </c>
      <c r="J895">
        <v>313</v>
      </c>
      <c r="K895">
        <v>15</v>
      </c>
      <c r="L895">
        <v>47</v>
      </c>
      <c r="M895">
        <v>20</v>
      </c>
      <c r="N895">
        <v>0</v>
      </c>
      <c r="O895">
        <v>192</v>
      </c>
      <c r="P895">
        <v>2</v>
      </c>
      <c r="Q895">
        <v>7</v>
      </c>
      <c r="R895">
        <v>4</v>
      </c>
      <c r="S895">
        <v>3</v>
      </c>
      <c r="T895">
        <v>6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30</v>
      </c>
    </row>
    <row r="896" spans="1:28" hidden="1" x14ac:dyDescent="0.3">
      <c r="A896">
        <v>49</v>
      </c>
      <c r="B896">
        <v>1970</v>
      </c>
      <c r="C896" t="s">
        <v>28</v>
      </c>
      <c r="D896" t="s">
        <v>31</v>
      </c>
      <c r="E896">
        <v>20587</v>
      </c>
      <c r="F896">
        <v>1</v>
      </c>
      <c r="G896">
        <v>0</v>
      </c>
      <c r="H896" s="1">
        <v>41770</v>
      </c>
      <c r="I896">
        <v>39</v>
      </c>
      <c r="J896">
        <v>2</v>
      </c>
      <c r="K896">
        <v>3</v>
      </c>
      <c r="L896">
        <v>6</v>
      </c>
      <c r="M896">
        <v>4</v>
      </c>
      <c r="N896">
        <v>1</v>
      </c>
      <c r="O896">
        <v>9</v>
      </c>
      <c r="P896">
        <v>1</v>
      </c>
      <c r="Q896">
        <v>1</v>
      </c>
      <c r="R896">
        <v>1</v>
      </c>
      <c r="S896">
        <v>2</v>
      </c>
      <c r="T896">
        <v>7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32</v>
      </c>
    </row>
    <row r="897" spans="1:28" hidden="1" x14ac:dyDescent="0.3">
      <c r="A897">
        <v>4973</v>
      </c>
      <c r="B897">
        <v>1970</v>
      </c>
      <c r="C897" t="s">
        <v>28</v>
      </c>
      <c r="D897" t="s">
        <v>31</v>
      </c>
      <c r="E897">
        <v>20587</v>
      </c>
      <c r="F897">
        <v>1</v>
      </c>
      <c r="G897">
        <v>0</v>
      </c>
      <c r="H897" s="1">
        <v>41770</v>
      </c>
      <c r="I897">
        <v>39</v>
      </c>
      <c r="J897">
        <v>2</v>
      </c>
      <c r="K897">
        <v>3</v>
      </c>
      <c r="L897">
        <v>6</v>
      </c>
      <c r="M897">
        <v>4</v>
      </c>
      <c r="N897">
        <v>1</v>
      </c>
      <c r="O897">
        <v>9</v>
      </c>
      <c r="P897">
        <v>1</v>
      </c>
      <c r="Q897">
        <v>1</v>
      </c>
      <c r="R897">
        <v>1</v>
      </c>
      <c r="S897">
        <v>2</v>
      </c>
      <c r="T897">
        <v>7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32</v>
      </c>
    </row>
    <row r="898" spans="1:28" hidden="1" x14ac:dyDescent="0.3">
      <c r="A898">
        <v>6387</v>
      </c>
      <c r="B898">
        <v>1976</v>
      </c>
      <c r="C898" t="s">
        <v>37</v>
      </c>
      <c r="D898" t="s">
        <v>35</v>
      </c>
      <c r="E898">
        <v>52190</v>
      </c>
      <c r="F898">
        <v>1</v>
      </c>
      <c r="G898">
        <v>1</v>
      </c>
      <c r="H898" s="1">
        <v>41767</v>
      </c>
      <c r="I898">
        <v>39</v>
      </c>
      <c r="J898">
        <v>42</v>
      </c>
      <c r="K898">
        <v>0</v>
      </c>
      <c r="L898">
        <v>17</v>
      </c>
      <c r="M898">
        <v>0</v>
      </c>
      <c r="N898">
        <v>0</v>
      </c>
      <c r="O898">
        <v>18</v>
      </c>
      <c r="P898">
        <v>3</v>
      </c>
      <c r="Q898">
        <v>2</v>
      </c>
      <c r="R898">
        <v>1</v>
      </c>
      <c r="S898">
        <v>3</v>
      </c>
      <c r="T898">
        <v>5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 t="s">
        <v>43</v>
      </c>
    </row>
    <row r="899" spans="1:28" hidden="1" x14ac:dyDescent="0.3">
      <c r="A899">
        <v>5866</v>
      </c>
      <c r="B899">
        <v>1974</v>
      </c>
      <c r="C899" t="s">
        <v>28</v>
      </c>
      <c r="D899" t="s">
        <v>35</v>
      </c>
      <c r="E899">
        <v>48186</v>
      </c>
      <c r="F899">
        <v>1</v>
      </c>
      <c r="G899">
        <v>0</v>
      </c>
      <c r="H899" s="1">
        <v>41718</v>
      </c>
      <c r="I899">
        <v>39</v>
      </c>
      <c r="J899">
        <v>97</v>
      </c>
      <c r="K899">
        <v>3</v>
      </c>
      <c r="L899">
        <v>66</v>
      </c>
      <c r="M899">
        <v>12</v>
      </c>
      <c r="N899">
        <v>7</v>
      </c>
      <c r="O899">
        <v>34</v>
      </c>
      <c r="P899">
        <v>3</v>
      </c>
      <c r="Q899">
        <v>4</v>
      </c>
      <c r="R899">
        <v>1</v>
      </c>
      <c r="S899">
        <v>4</v>
      </c>
      <c r="T899">
        <v>7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30</v>
      </c>
    </row>
    <row r="900" spans="1:28" hidden="1" x14ac:dyDescent="0.3">
      <c r="A900">
        <v>8523</v>
      </c>
      <c r="B900">
        <v>1968</v>
      </c>
      <c r="C900" t="s">
        <v>28</v>
      </c>
      <c r="D900" t="s">
        <v>33</v>
      </c>
      <c r="E900">
        <v>19329</v>
      </c>
      <c r="F900">
        <v>1</v>
      </c>
      <c r="G900">
        <v>0</v>
      </c>
      <c r="H900" s="1">
        <v>41622</v>
      </c>
      <c r="I900">
        <v>39</v>
      </c>
      <c r="J900">
        <v>24</v>
      </c>
      <c r="K900">
        <v>1</v>
      </c>
      <c r="L900">
        <v>16</v>
      </c>
      <c r="M900">
        <v>12</v>
      </c>
      <c r="N900">
        <v>2</v>
      </c>
      <c r="O900">
        <v>5</v>
      </c>
      <c r="P900">
        <v>3</v>
      </c>
      <c r="Q900">
        <v>4</v>
      </c>
      <c r="R900">
        <v>0</v>
      </c>
      <c r="S900">
        <v>3</v>
      </c>
      <c r="T900">
        <v>8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32</v>
      </c>
    </row>
    <row r="901" spans="1:28" hidden="1" x14ac:dyDescent="0.3">
      <c r="A901">
        <v>898</v>
      </c>
      <c r="B901">
        <v>1986</v>
      </c>
      <c r="C901" t="s">
        <v>28</v>
      </c>
      <c r="D901" t="s">
        <v>33</v>
      </c>
      <c r="E901">
        <v>23477</v>
      </c>
      <c r="F901">
        <v>1</v>
      </c>
      <c r="G901">
        <v>0</v>
      </c>
      <c r="H901" s="1">
        <v>41568</v>
      </c>
      <c r="I901">
        <v>39</v>
      </c>
      <c r="J901">
        <v>38</v>
      </c>
      <c r="K901">
        <v>15</v>
      </c>
      <c r="L901">
        <v>54</v>
      </c>
      <c r="M901">
        <v>3</v>
      </c>
      <c r="N901">
        <v>8</v>
      </c>
      <c r="O901">
        <v>29</v>
      </c>
      <c r="P901">
        <v>3</v>
      </c>
      <c r="Q901">
        <v>3</v>
      </c>
      <c r="R901">
        <v>0</v>
      </c>
      <c r="S901">
        <v>4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30</v>
      </c>
    </row>
    <row r="902" spans="1:28" hidden="1" x14ac:dyDescent="0.3">
      <c r="A902">
        <v>10242</v>
      </c>
      <c r="B902">
        <v>1966</v>
      </c>
      <c r="C902" t="s">
        <v>37</v>
      </c>
      <c r="D902" t="s">
        <v>35</v>
      </c>
      <c r="E902">
        <v>47472</v>
      </c>
      <c r="F902">
        <v>1</v>
      </c>
      <c r="G902">
        <v>1</v>
      </c>
      <c r="H902" s="1">
        <v>41533</v>
      </c>
      <c r="I902">
        <v>39</v>
      </c>
      <c r="J902">
        <v>56</v>
      </c>
      <c r="K902">
        <v>0</v>
      </c>
      <c r="L902">
        <v>11</v>
      </c>
      <c r="M902">
        <v>0</v>
      </c>
      <c r="N902">
        <v>0</v>
      </c>
      <c r="O902">
        <v>8</v>
      </c>
      <c r="P902">
        <v>2</v>
      </c>
      <c r="Q902">
        <v>2</v>
      </c>
      <c r="R902">
        <v>0</v>
      </c>
      <c r="S902">
        <v>4</v>
      </c>
      <c r="T902">
        <v>5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30</v>
      </c>
    </row>
    <row r="903" spans="1:28" hidden="1" x14ac:dyDescent="0.3">
      <c r="A903">
        <v>5835</v>
      </c>
      <c r="B903">
        <v>1976</v>
      </c>
      <c r="C903" t="s">
        <v>37</v>
      </c>
      <c r="D903" t="s">
        <v>29</v>
      </c>
      <c r="E903">
        <v>14849</v>
      </c>
      <c r="F903">
        <v>1</v>
      </c>
      <c r="G903">
        <v>0</v>
      </c>
      <c r="H903" s="1">
        <v>41457</v>
      </c>
      <c r="I903">
        <v>39</v>
      </c>
      <c r="J903">
        <v>21</v>
      </c>
      <c r="K903">
        <v>2</v>
      </c>
      <c r="L903">
        <v>28</v>
      </c>
      <c r="M903">
        <v>3</v>
      </c>
      <c r="N903">
        <v>2</v>
      </c>
      <c r="O903">
        <v>9</v>
      </c>
      <c r="P903">
        <v>3</v>
      </c>
      <c r="Q903">
        <v>2</v>
      </c>
      <c r="R903">
        <v>0</v>
      </c>
      <c r="S903">
        <v>4</v>
      </c>
      <c r="T903">
        <v>8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30</v>
      </c>
    </row>
    <row r="904" spans="1:28" hidden="1" x14ac:dyDescent="0.3">
      <c r="A904">
        <v>6919</v>
      </c>
      <c r="B904">
        <v>1978</v>
      </c>
      <c r="C904" t="s">
        <v>38</v>
      </c>
      <c r="D904" t="s">
        <v>33</v>
      </c>
      <c r="E904">
        <v>26224</v>
      </c>
      <c r="F904">
        <v>1</v>
      </c>
      <c r="G904">
        <v>0</v>
      </c>
      <c r="H904" s="1">
        <v>41429</v>
      </c>
      <c r="I904">
        <v>39</v>
      </c>
      <c r="J904">
        <v>4</v>
      </c>
      <c r="K904">
        <v>7</v>
      </c>
      <c r="L904">
        <v>15</v>
      </c>
      <c r="M904">
        <v>13</v>
      </c>
      <c r="N904">
        <v>9</v>
      </c>
      <c r="O904">
        <v>15</v>
      </c>
      <c r="P904">
        <v>3</v>
      </c>
      <c r="Q904">
        <v>2</v>
      </c>
      <c r="R904">
        <v>1</v>
      </c>
      <c r="S904">
        <v>3</v>
      </c>
      <c r="T904">
        <v>6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30</v>
      </c>
    </row>
    <row r="905" spans="1:28" hidden="1" x14ac:dyDescent="0.3">
      <c r="A905">
        <v>6197</v>
      </c>
      <c r="B905">
        <v>1962</v>
      </c>
      <c r="C905" t="s">
        <v>37</v>
      </c>
      <c r="D905" t="s">
        <v>31</v>
      </c>
      <c r="E905">
        <v>27238</v>
      </c>
      <c r="F905">
        <v>1</v>
      </c>
      <c r="G905">
        <v>1</v>
      </c>
      <c r="H905" s="1">
        <v>41384</v>
      </c>
      <c r="I905">
        <v>39</v>
      </c>
      <c r="J905">
        <v>37</v>
      </c>
      <c r="K905">
        <v>0</v>
      </c>
      <c r="L905">
        <v>17</v>
      </c>
      <c r="M905">
        <v>0</v>
      </c>
      <c r="N905">
        <v>0</v>
      </c>
      <c r="O905">
        <v>3</v>
      </c>
      <c r="P905">
        <v>3</v>
      </c>
      <c r="Q905">
        <v>3</v>
      </c>
      <c r="R905">
        <v>0</v>
      </c>
      <c r="S905">
        <v>3</v>
      </c>
      <c r="T905">
        <v>9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30</v>
      </c>
    </row>
    <row r="906" spans="1:28" hidden="1" x14ac:dyDescent="0.3">
      <c r="A906">
        <v>6566</v>
      </c>
      <c r="B906">
        <v>1954</v>
      </c>
      <c r="C906" t="s">
        <v>37</v>
      </c>
      <c r="D906" t="s">
        <v>33</v>
      </c>
      <c r="E906">
        <v>72550</v>
      </c>
      <c r="F906">
        <v>1</v>
      </c>
      <c r="G906">
        <v>1</v>
      </c>
      <c r="H906" s="1">
        <v>41221</v>
      </c>
      <c r="I906">
        <v>39</v>
      </c>
      <c r="J906">
        <v>826</v>
      </c>
      <c r="K906">
        <v>50</v>
      </c>
      <c r="L906">
        <v>317</v>
      </c>
      <c r="M906">
        <v>50</v>
      </c>
      <c r="N906">
        <v>38</v>
      </c>
      <c r="O906">
        <v>38</v>
      </c>
      <c r="P906">
        <v>9</v>
      </c>
      <c r="Q906">
        <v>5</v>
      </c>
      <c r="R906">
        <v>2</v>
      </c>
      <c r="S906">
        <v>12</v>
      </c>
      <c r="T906">
        <v>8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36</v>
      </c>
    </row>
    <row r="907" spans="1:28" hidden="1" x14ac:dyDescent="0.3">
      <c r="A907">
        <v>6613</v>
      </c>
      <c r="B907">
        <v>1970</v>
      </c>
      <c r="C907" t="s">
        <v>41</v>
      </c>
      <c r="D907" t="s">
        <v>33</v>
      </c>
      <c r="E907">
        <v>44511</v>
      </c>
      <c r="F907">
        <v>1</v>
      </c>
      <c r="G907">
        <v>0</v>
      </c>
      <c r="H907" s="1">
        <v>41194</v>
      </c>
      <c r="I907">
        <v>39</v>
      </c>
      <c r="J907">
        <v>513</v>
      </c>
      <c r="K907">
        <v>7</v>
      </c>
      <c r="L907">
        <v>133</v>
      </c>
      <c r="M907">
        <v>46</v>
      </c>
      <c r="N907">
        <v>14</v>
      </c>
      <c r="O907">
        <v>14</v>
      </c>
      <c r="P907">
        <v>6</v>
      </c>
      <c r="Q907">
        <v>8</v>
      </c>
      <c r="R907">
        <v>4</v>
      </c>
      <c r="S907">
        <v>8</v>
      </c>
      <c r="T907">
        <v>8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36</v>
      </c>
    </row>
    <row r="908" spans="1:28" hidden="1" x14ac:dyDescent="0.3">
      <c r="A908">
        <v>10767</v>
      </c>
      <c r="B908">
        <v>1989</v>
      </c>
      <c r="C908" t="s">
        <v>37</v>
      </c>
      <c r="D908" t="s">
        <v>35</v>
      </c>
      <c r="E908">
        <v>77845</v>
      </c>
      <c r="F908">
        <v>0</v>
      </c>
      <c r="G908">
        <v>0</v>
      </c>
      <c r="H908" s="1">
        <v>41775</v>
      </c>
      <c r="I908">
        <v>40</v>
      </c>
      <c r="J908">
        <v>760</v>
      </c>
      <c r="K908">
        <v>40</v>
      </c>
      <c r="L908">
        <v>480</v>
      </c>
      <c r="M908">
        <v>0</v>
      </c>
      <c r="N908">
        <v>40</v>
      </c>
      <c r="O908">
        <v>26</v>
      </c>
      <c r="P908">
        <v>1</v>
      </c>
      <c r="Q908">
        <v>3</v>
      </c>
      <c r="R908">
        <v>5</v>
      </c>
      <c r="S908">
        <v>12</v>
      </c>
      <c r="T908">
        <v>1</v>
      </c>
      <c r="U908">
        <v>1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 t="s">
        <v>34</v>
      </c>
    </row>
    <row r="909" spans="1:28" hidden="1" x14ac:dyDescent="0.3">
      <c r="A909">
        <v>8402</v>
      </c>
      <c r="B909">
        <v>1953</v>
      </c>
      <c r="C909" t="s">
        <v>41</v>
      </c>
      <c r="D909" t="s">
        <v>33</v>
      </c>
      <c r="E909">
        <v>67087</v>
      </c>
      <c r="F909">
        <v>0</v>
      </c>
      <c r="G909">
        <v>1</v>
      </c>
      <c r="H909" s="1">
        <v>41625</v>
      </c>
      <c r="I909">
        <v>40</v>
      </c>
      <c r="J909">
        <v>329</v>
      </c>
      <c r="K909">
        <v>35</v>
      </c>
      <c r="L909">
        <v>222</v>
      </c>
      <c r="M909">
        <v>130</v>
      </c>
      <c r="N909">
        <v>35</v>
      </c>
      <c r="O909">
        <v>43</v>
      </c>
      <c r="P909">
        <v>2</v>
      </c>
      <c r="Q909">
        <v>7</v>
      </c>
      <c r="R909">
        <v>5</v>
      </c>
      <c r="S909">
        <v>8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36</v>
      </c>
    </row>
    <row r="910" spans="1:28" hidden="1" x14ac:dyDescent="0.3">
      <c r="A910">
        <v>6246</v>
      </c>
      <c r="B910">
        <v>1953</v>
      </c>
      <c r="C910" t="s">
        <v>28</v>
      </c>
      <c r="D910" t="s">
        <v>31</v>
      </c>
      <c r="E910">
        <v>73892</v>
      </c>
      <c r="F910">
        <v>0</v>
      </c>
      <c r="G910">
        <v>0</v>
      </c>
      <c r="H910" s="1">
        <v>41591</v>
      </c>
      <c r="I910">
        <v>40</v>
      </c>
      <c r="J910">
        <v>703</v>
      </c>
      <c r="K910">
        <v>102</v>
      </c>
      <c r="L910">
        <v>601</v>
      </c>
      <c r="M910">
        <v>0</v>
      </c>
      <c r="N910">
        <v>58</v>
      </c>
      <c r="O910">
        <v>43</v>
      </c>
      <c r="P910">
        <v>1</v>
      </c>
      <c r="Q910">
        <v>3</v>
      </c>
      <c r="R910">
        <v>11</v>
      </c>
      <c r="S910">
        <v>8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 t="s">
        <v>32</v>
      </c>
    </row>
    <row r="911" spans="1:28" hidden="1" x14ac:dyDescent="0.3">
      <c r="A911">
        <v>4654</v>
      </c>
      <c r="B911">
        <v>1992</v>
      </c>
      <c r="C911" t="s">
        <v>28</v>
      </c>
      <c r="D911" t="s">
        <v>35</v>
      </c>
      <c r="E911">
        <v>75114</v>
      </c>
      <c r="F911">
        <v>0</v>
      </c>
      <c r="G911">
        <v>0</v>
      </c>
      <c r="H911" s="1">
        <v>41585</v>
      </c>
      <c r="I911">
        <v>40</v>
      </c>
      <c r="J911">
        <v>571</v>
      </c>
      <c r="K911">
        <v>12</v>
      </c>
      <c r="L911">
        <v>523</v>
      </c>
      <c r="M911">
        <v>63</v>
      </c>
      <c r="N911">
        <v>60</v>
      </c>
      <c r="O911">
        <v>24</v>
      </c>
      <c r="P911">
        <v>1</v>
      </c>
      <c r="Q911">
        <v>3</v>
      </c>
      <c r="R911">
        <v>10</v>
      </c>
      <c r="S911">
        <v>5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43</v>
      </c>
    </row>
    <row r="912" spans="1:28" hidden="1" x14ac:dyDescent="0.3">
      <c r="A912">
        <v>6103</v>
      </c>
      <c r="B912">
        <v>1948</v>
      </c>
      <c r="C912" t="s">
        <v>28</v>
      </c>
      <c r="D912" t="s">
        <v>33</v>
      </c>
      <c r="E912">
        <v>42192</v>
      </c>
      <c r="F912">
        <v>0</v>
      </c>
      <c r="G912">
        <v>0</v>
      </c>
      <c r="H912" s="1">
        <v>41523</v>
      </c>
      <c r="I912">
        <v>40</v>
      </c>
      <c r="J912">
        <v>40</v>
      </c>
      <c r="K912">
        <v>15</v>
      </c>
      <c r="L912">
        <v>15</v>
      </c>
      <c r="M912">
        <v>17</v>
      </c>
      <c r="N912">
        <v>6</v>
      </c>
      <c r="O912">
        <v>7</v>
      </c>
      <c r="P912">
        <v>1</v>
      </c>
      <c r="Q912">
        <v>2</v>
      </c>
      <c r="R912">
        <v>1</v>
      </c>
      <c r="S912">
        <v>3</v>
      </c>
      <c r="T912">
        <v>4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36</v>
      </c>
    </row>
    <row r="913" spans="1:28" hidden="1" x14ac:dyDescent="0.3">
      <c r="A913">
        <v>5802</v>
      </c>
      <c r="B913">
        <v>1972</v>
      </c>
      <c r="C913" t="s">
        <v>44</v>
      </c>
      <c r="D913" t="s">
        <v>33</v>
      </c>
      <c r="E913">
        <v>14188</v>
      </c>
      <c r="F913">
        <v>0</v>
      </c>
      <c r="G913">
        <v>0</v>
      </c>
      <c r="H913" s="1">
        <v>41333</v>
      </c>
      <c r="I913">
        <v>40</v>
      </c>
      <c r="J913">
        <v>2</v>
      </c>
      <c r="K913">
        <v>7</v>
      </c>
      <c r="L913">
        <v>11</v>
      </c>
      <c r="M913">
        <v>16</v>
      </c>
      <c r="N913">
        <v>12</v>
      </c>
      <c r="O913">
        <v>27</v>
      </c>
      <c r="P913">
        <v>1</v>
      </c>
      <c r="Q913">
        <v>2</v>
      </c>
      <c r="R913">
        <v>0</v>
      </c>
      <c r="S913">
        <v>4</v>
      </c>
      <c r="T913">
        <v>6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39</v>
      </c>
    </row>
    <row r="914" spans="1:28" hidden="1" x14ac:dyDescent="0.3">
      <c r="A914">
        <v>178</v>
      </c>
      <c r="B914">
        <v>1956</v>
      </c>
      <c r="C914" t="s">
        <v>28</v>
      </c>
      <c r="D914" t="s">
        <v>33</v>
      </c>
      <c r="E914">
        <v>62503</v>
      </c>
      <c r="F914">
        <v>0</v>
      </c>
      <c r="G914">
        <v>1</v>
      </c>
      <c r="H914" s="1">
        <v>41323</v>
      </c>
      <c r="I914">
        <v>40</v>
      </c>
      <c r="J914">
        <v>478</v>
      </c>
      <c r="K914">
        <v>0</v>
      </c>
      <c r="L914">
        <v>193</v>
      </c>
      <c r="M914">
        <v>110</v>
      </c>
      <c r="N914">
        <v>75</v>
      </c>
      <c r="O914">
        <v>117</v>
      </c>
      <c r="P914">
        <v>4</v>
      </c>
      <c r="Q914">
        <v>8</v>
      </c>
      <c r="R914">
        <v>3</v>
      </c>
      <c r="S914">
        <v>11</v>
      </c>
      <c r="T914">
        <v>5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30</v>
      </c>
    </row>
    <row r="915" spans="1:28" hidden="1" x14ac:dyDescent="0.3">
      <c r="A915">
        <v>2308</v>
      </c>
      <c r="B915">
        <v>1954</v>
      </c>
      <c r="C915" t="s">
        <v>28</v>
      </c>
      <c r="D915" t="s">
        <v>33</v>
      </c>
      <c r="E915">
        <v>46734</v>
      </c>
      <c r="F915">
        <v>0</v>
      </c>
      <c r="G915">
        <v>1</v>
      </c>
      <c r="H915" s="1">
        <v>41231</v>
      </c>
      <c r="I915">
        <v>40</v>
      </c>
      <c r="J915">
        <v>110</v>
      </c>
      <c r="K915">
        <v>5</v>
      </c>
      <c r="L915">
        <v>137</v>
      </c>
      <c r="M915">
        <v>26</v>
      </c>
      <c r="N915">
        <v>23</v>
      </c>
      <c r="O915">
        <v>29</v>
      </c>
      <c r="P915">
        <v>2</v>
      </c>
      <c r="Q915">
        <v>6</v>
      </c>
      <c r="R915">
        <v>1</v>
      </c>
      <c r="S915">
        <v>5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30</v>
      </c>
    </row>
    <row r="916" spans="1:28" hidden="1" x14ac:dyDescent="0.3">
      <c r="A916">
        <v>7431</v>
      </c>
      <c r="B916">
        <v>1991</v>
      </c>
      <c r="C916" t="s">
        <v>37</v>
      </c>
      <c r="D916" t="s">
        <v>31</v>
      </c>
      <c r="E916">
        <v>68126</v>
      </c>
      <c r="F916">
        <v>0</v>
      </c>
      <c r="G916">
        <v>0</v>
      </c>
      <c r="H916" s="1">
        <v>41223</v>
      </c>
      <c r="I916">
        <v>40</v>
      </c>
      <c r="J916">
        <v>1332</v>
      </c>
      <c r="K916">
        <v>17</v>
      </c>
      <c r="L916">
        <v>311</v>
      </c>
      <c r="M916">
        <v>23</v>
      </c>
      <c r="N916">
        <v>51</v>
      </c>
      <c r="O916">
        <v>86</v>
      </c>
      <c r="P916">
        <v>1</v>
      </c>
      <c r="Q916">
        <v>7</v>
      </c>
      <c r="R916">
        <v>4</v>
      </c>
      <c r="S916">
        <v>5</v>
      </c>
      <c r="T916">
        <v>9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1</v>
      </c>
      <c r="AA916">
        <v>0</v>
      </c>
      <c r="AB916" t="s">
        <v>32</v>
      </c>
    </row>
    <row r="917" spans="1:28" hidden="1" x14ac:dyDescent="0.3">
      <c r="A917">
        <v>7503</v>
      </c>
      <c r="B917">
        <v>1976</v>
      </c>
      <c r="C917" t="s">
        <v>28</v>
      </c>
      <c r="D917" t="s">
        <v>31</v>
      </c>
      <c r="E917">
        <v>75825</v>
      </c>
      <c r="F917">
        <v>0</v>
      </c>
      <c r="G917">
        <v>0</v>
      </c>
      <c r="H917" s="1">
        <v>41194</v>
      </c>
      <c r="I917">
        <v>40</v>
      </c>
      <c r="J917">
        <v>1032</v>
      </c>
      <c r="K917">
        <v>105</v>
      </c>
      <c r="L917">
        <v>779</v>
      </c>
      <c r="M917">
        <v>137</v>
      </c>
      <c r="N917">
        <v>105</v>
      </c>
      <c r="O917">
        <v>51</v>
      </c>
      <c r="P917">
        <v>0</v>
      </c>
      <c r="Q917">
        <v>5</v>
      </c>
      <c r="R917">
        <v>8</v>
      </c>
      <c r="S917">
        <v>9</v>
      </c>
      <c r="T917">
        <v>4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1</v>
      </c>
      <c r="AA917">
        <v>0</v>
      </c>
      <c r="AB917" t="s">
        <v>39</v>
      </c>
    </row>
    <row r="918" spans="1:28" hidden="1" x14ac:dyDescent="0.3">
      <c r="A918">
        <v>8783</v>
      </c>
      <c r="B918">
        <v>1950</v>
      </c>
      <c r="C918" t="s">
        <v>28</v>
      </c>
      <c r="D918" t="s">
        <v>33</v>
      </c>
      <c r="E918">
        <v>57045</v>
      </c>
      <c r="F918">
        <v>0</v>
      </c>
      <c r="G918">
        <v>1</v>
      </c>
      <c r="H918" s="1">
        <v>41160</v>
      </c>
      <c r="I918">
        <v>40</v>
      </c>
      <c r="J918">
        <v>296</v>
      </c>
      <c r="K918">
        <v>13</v>
      </c>
      <c r="L918">
        <v>104</v>
      </c>
      <c r="M918">
        <v>11</v>
      </c>
      <c r="N918">
        <v>13</v>
      </c>
      <c r="O918">
        <v>17</v>
      </c>
      <c r="P918">
        <v>3</v>
      </c>
      <c r="Q918">
        <v>4</v>
      </c>
      <c r="R918">
        <v>2</v>
      </c>
      <c r="S918">
        <v>9</v>
      </c>
      <c r="T918">
        <v>3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36</v>
      </c>
    </row>
    <row r="919" spans="1:28" hidden="1" x14ac:dyDescent="0.3">
      <c r="A919">
        <v>7943</v>
      </c>
      <c r="B919">
        <v>1975</v>
      </c>
      <c r="C919" t="s">
        <v>37</v>
      </c>
      <c r="D919" t="s">
        <v>33</v>
      </c>
      <c r="E919">
        <v>36663</v>
      </c>
      <c r="F919">
        <v>1</v>
      </c>
      <c r="G919">
        <v>0</v>
      </c>
      <c r="H919" s="1">
        <v>41754</v>
      </c>
      <c r="I919">
        <v>40</v>
      </c>
      <c r="J919">
        <v>18</v>
      </c>
      <c r="K919">
        <v>0</v>
      </c>
      <c r="L919">
        <v>6</v>
      </c>
      <c r="M919">
        <v>3</v>
      </c>
      <c r="N919">
        <v>3</v>
      </c>
      <c r="O919">
        <v>5</v>
      </c>
      <c r="P919">
        <v>1</v>
      </c>
      <c r="Q919">
        <v>1</v>
      </c>
      <c r="R919">
        <v>1</v>
      </c>
      <c r="S919">
        <v>3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43</v>
      </c>
    </row>
    <row r="920" spans="1:28" hidden="1" x14ac:dyDescent="0.3">
      <c r="A920">
        <v>1055</v>
      </c>
      <c r="B920">
        <v>1976</v>
      </c>
      <c r="C920" t="s">
        <v>41</v>
      </c>
      <c r="D920" t="s">
        <v>33</v>
      </c>
      <c r="E920">
        <v>53204</v>
      </c>
      <c r="F920">
        <v>1</v>
      </c>
      <c r="G920">
        <v>1</v>
      </c>
      <c r="H920" s="1">
        <v>41718</v>
      </c>
      <c r="I920">
        <v>40</v>
      </c>
      <c r="J920">
        <v>29</v>
      </c>
      <c r="K920">
        <v>0</v>
      </c>
      <c r="L920">
        <v>8</v>
      </c>
      <c r="M920">
        <v>2</v>
      </c>
      <c r="N920">
        <v>0</v>
      </c>
      <c r="O920">
        <v>6</v>
      </c>
      <c r="P920">
        <v>1</v>
      </c>
      <c r="Q920">
        <v>1</v>
      </c>
      <c r="R920">
        <v>0</v>
      </c>
      <c r="S920">
        <v>3</v>
      </c>
      <c r="T920">
        <v>4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 t="s">
        <v>39</v>
      </c>
    </row>
    <row r="921" spans="1:28" hidden="1" x14ac:dyDescent="0.3">
      <c r="A921">
        <v>1458</v>
      </c>
      <c r="B921">
        <v>1982</v>
      </c>
      <c r="C921" t="s">
        <v>41</v>
      </c>
      <c r="D921" t="s">
        <v>33</v>
      </c>
      <c r="E921">
        <v>21059</v>
      </c>
      <c r="F921">
        <v>1</v>
      </c>
      <c r="G921">
        <v>0</v>
      </c>
      <c r="H921" s="1">
        <v>41646</v>
      </c>
      <c r="I921">
        <v>40</v>
      </c>
      <c r="J921">
        <v>8</v>
      </c>
      <c r="K921">
        <v>3</v>
      </c>
      <c r="L921">
        <v>19</v>
      </c>
      <c r="M921">
        <v>3</v>
      </c>
      <c r="N921">
        <v>3</v>
      </c>
      <c r="O921">
        <v>8</v>
      </c>
      <c r="P921">
        <v>3</v>
      </c>
      <c r="Q921">
        <v>3</v>
      </c>
      <c r="R921">
        <v>0</v>
      </c>
      <c r="S921">
        <v>3</v>
      </c>
      <c r="T921">
        <v>6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30</v>
      </c>
    </row>
    <row r="922" spans="1:28" hidden="1" x14ac:dyDescent="0.3">
      <c r="A922">
        <v>8147</v>
      </c>
      <c r="B922">
        <v>1960</v>
      </c>
      <c r="C922" t="s">
        <v>28</v>
      </c>
      <c r="D922" t="s">
        <v>33</v>
      </c>
      <c r="E922">
        <v>31454</v>
      </c>
      <c r="F922">
        <v>1</v>
      </c>
      <c r="G922">
        <v>1</v>
      </c>
      <c r="H922" s="1">
        <v>41461</v>
      </c>
      <c r="I922">
        <v>40</v>
      </c>
      <c r="J922">
        <v>28</v>
      </c>
      <c r="K922">
        <v>0</v>
      </c>
      <c r="L922">
        <v>11</v>
      </c>
      <c r="M922">
        <v>0</v>
      </c>
      <c r="N922">
        <v>0</v>
      </c>
      <c r="O922">
        <v>9</v>
      </c>
      <c r="P922">
        <v>3</v>
      </c>
      <c r="Q922">
        <v>2</v>
      </c>
      <c r="R922">
        <v>0</v>
      </c>
      <c r="S922">
        <v>3</v>
      </c>
      <c r="T922">
        <v>8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30</v>
      </c>
    </row>
    <row r="923" spans="1:28" hidden="1" x14ac:dyDescent="0.3">
      <c r="A923">
        <v>10207</v>
      </c>
      <c r="B923">
        <v>1978</v>
      </c>
      <c r="C923" t="s">
        <v>28</v>
      </c>
      <c r="D923" t="s">
        <v>35</v>
      </c>
      <c r="E923">
        <v>22775</v>
      </c>
      <c r="F923">
        <v>1</v>
      </c>
      <c r="G923">
        <v>0</v>
      </c>
      <c r="H923" s="1">
        <v>41444</v>
      </c>
      <c r="I923">
        <v>40</v>
      </c>
      <c r="J923">
        <v>5</v>
      </c>
      <c r="K923">
        <v>1</v>
      </c>
      <c r="L923">
        <v>8</v>
      </c>
      <c r="M923">
        <v>0</v>
      </c>
      <c r="N923">
        <v>0</v>
      </c>
      <c r="O923">
        <v>1</v>
      </c>
      <c r="P923">
        <v>1</v>
      </c>
      <c r="Q923">
        <v>1</v>
      </c>
      <c r="R923">
        <v>0</v>
      </c>
      <c r="S923">
        <v>2</v>
      </c>
      <c r="T923">
        <v>8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43</v>
      </c>
    </row>
    <row r="924" spans="1:28" hidden="1" x14ac:dyDescent="0.3">
      <c r="A924">
        <v>4838</v>
      </c>
      <c r="B924">
        <v>1978</v>
      </c>
      <c r="C924" t="s">
        <v>28</v>
      </c>
      <c r="D924" t="s">
        <v>35</v>
      </c>
      <c r="E924">
        <v>22775</v>
      </c>
      <c r="F924">
        <v>1</v>
      </c>
      <c r="G924">
        <v>0</v>
      </c>
      <c r="H924" s="1">
        <v>41444</v>
      </c>
      <c r="I924">
        <v>40</v>
      </c>
      <c r="J924">
        <v>5</v>
      </c>
      <c r="K924">
        <v>1</v>
      </c>
      <c r="L924">
        <v>8</v>
      </c>
      <c r="M924">
        <v>0</v>
      </c>
      <c r="N924">
        <v>0</v>
      </c>
      <c r="O924">
        <v>1</v>
      </c>
      <c r="P924">
        <v>1</v>
      </c>
      <c r="Q924">
        <v>1</v>
      </c>
      <c r="R924">
        <v>0</v>
      </c>
      <c r="S924">
        <v>2</v>
      </c>
      <c r="T924">
        <v>8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40</v>
      </c>
    </row>
    <row r="925" spans="1:28" hidden="1" x14ac:dyDescent="0.3">
      <c r="A925">
        <v>10219</v>
      </c>
      <c r="B925">
        <v>1972</v>
      </c>
      <c r="C925" t="s">
        <v>28</v>
      </c>
      <c r="D925" t="s">
        <v>35</v>
      </c>
      <c r="E925">
        <v>31590</v>
      </c>
      <c r="F925">
        <v>1</v>
      </c>
      <c r="G925">
        <v>0</v>
      </c>
      <c r="H925" s="1">
        <v>41443</v>
      </c>
      <c r="I925">
        <v>40</v>
      </c>
      <c r="J925">
        <v>6</v>
      </c>
      <c r="K925">
        <v>2</v>
      </c>
      <c r="L925">
        <v>15</v>
      </c>
      <c r="M925">
        <v>6</v>
      </c>
      <c r="N925">
        <v>6</v>
      </c>
      <c r="O925">
        <v>3</v>
      </c>
      <c r="P925">
        <v>1</v>
      </c>
      <c r="Q925">
        <v>1</v>
      </c>
      <c r="R925">
        <v>0</v>
      </c>
      <c r="S925">
        <v>3</v>
      </c>
      <c r="T925">
        <v>8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32</v>
      </c>
    </row>
    <row r="926" spans="1:28" hidden="1" x14ac:dyDescent="0.3">
      <c r="A926">
        <v>2176</v>
      </c>
      <c r="B926">
        <v>1972</v>
      </c>
      <c r="C926" t="s">
        <v>28</v>
      </c>
      <c r="D926" t="s">
        <v>33</v>
      </c>
      <c r="E926">
        <v>80134</v>
      </c>
      <c r="F926">
        <v>1</v>
      </c>
      <c r="G926">
        <v>0</v>
      </c>
      <c r="H926" s="1">
        <v>41414</v>
      </c>
      <c r="I926">
        <v>40</v>
      </c>
      <c r="J926">
        <v>1218</v>
      </c>
      <c r="K926">
        <v>16</v>
      </c>
      <c r="L926">
        <v>272</v>
      </c>
      <c r="M926">
        <v>104</v>
      </c>
      <c r="N926">
        <v>0</v>
      </c>
      <c r="O926">
        <v>80</v>
      </c>
      <c r="P926">
        <v>2</v>
      </c>
      <c r="Q926">
        <v>5</v>
      </c>
      <c r="R926">
        <v>3</v>
      </c>
      <c r="S926">
        <v>6</v>
      </c>
      <c r="T926">
        <v>6</v>
      </c>
      <c r="U926">
        <v>1</v>
      </c>
      <c r="V926">
        <v>0</v>
      </c>
      <c r="W926">
        <v>0</v>
      </c>
      <c r="X926">
        <v>1</v>
      </c>
      <c r="Y926">
        <v>1</v>
      </c>
      <c r="Z926">
        <v>1</v>
      </c>
      <c r="AA926">
        <v>0</v>
      </c>
      <c r="AB926" t="s">
        <v>43</v>
      </c>
    </row>
    <row r="927" spans="1:28" hidden="1" x14ac:dyDescent="0.3">
      <c r="A927">
        <v>9121</v>
      </c>
      <c r="B927">
        <v>1972</v>
      </c>
      <c r="C927" t="s">
        <v>28</v>
      </c>
      <c r="D927" t="s">
        <v>33</v>
      </c>
      <c r="E927">
        <v>80134</v>
      </c>
      <c r="F927">
        <v>1</v>
      </c>
      <c r="G927">
        <v>0</v>
      </c>
      <c r="H927" s="1">
        <v>41414</v>
      </c>
      <c r="I927">
        <v>40</v>
      </c>
      <c r="J927">
        <v>1218</v>
      </c>
      <c r="K927">
        <v>16</v>
      </c>
      <c r="L927">
        <v>272</v>
      </c>
      <c r="M927">
        <v>104</v>
      </c>
      <c r="N927">
        <v>0</v>
      </c>
      <c r="O927">
        <v>80</v>
      </c>
      <c r="P927">
        <v>2</v>
      </c>
      <c r="Q927">
        <v>5</v>
      </c>
      <c r="R927">
        <v>3</v>
      </c>
      <c r="S927">
        <v>6</v>
      </c>
      <c r="T927">
        <v>6</v>
      </c>
      <c r="U927">
        <v>1</v>
      </c>
      <c r="V927">
        <v>0</v>
      </c>
      <c r="W927">
        <v>0</v>
      </c>
      <c r="X927">
        <v>1</v>
      </c>
      <c r="Y927">
        <v>1</v>
      </c>
      <c r="Z927">
        <v>1</v>
      </c>
      <c r="AA927">
        <v>0</v>
      </c>
      <c r="AB927" t="s">
        <v>36</v>
      </c>
    </row>
    <row r="928" spans="1:28" hidden="1" x14ac:dyDescent="0.3">
      <c r="A928">
        <v>10790</v>
      </c>
      <c r="B928">
        <v>1985</v>
      </c>
      <c r="C928" t="s">
        <v>37</v>
      </c>
      <c r="D928" t="s">
        <v>33</v>
      </c>
      <c r="E928">
        <v>18169</v>
      </c>
      <c r="F928">
        <v>1</v>
      </c>
      <c r="G928">
        <v>0</v>
      </c>
      <c r="H928" s="1">
        <v>41324</v>
      </c>
      <c r="I928">
        <v>40</v>
      </c>
      <c r="J928">
        <v>9</v>
      </c>
      <c r="K928">
        <v>0</v>
      </c>
      <c r="L928">
        <v>5</v>
      </c>
      <c r="M928">
        <v>0</v>
      </c>
      <c r="N928">
        <v>0</v>
      </c>
      <c r="O928">
        <v>7</v>
      </c>
      <c r="P928">
        <v>1</v>
      </c>
      <c r="Q928">
        <v>1</v>
      </c>
      <c r="R928">
        <v>0</v>
      </c>
      <c r="S928">
        <v>2</v>
      </c>
      <c r="T928">
        <v>8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30</v>
      </c>
    </row>
    <row r="929" spans="1:28" hidden="1" x14ac:dyDescent="0.3">
      <c r="A929">
        <v>9405</v>
      </c>
      <c r="B929">
        <v>1954</v>
      </c>
      <c r="C929" t="s">
        <v>37</v>
      </c>
      <c r="D929" t="s">
        <v>33</v>
      </c>
      <c r="E929">
        <v>52869</v>
      </c>
      <c r="F929">
        <v>1</v>
      </c>
      <c r="G929">
        <v>1</v>
      </c>
      <c r="H929" s="1">
        <v>41197</v>
      </c>
      <c r="I929">
        <v>40</v>
      </c>
      <c r="J929">
        <v>84</v>
      </c>
      <c r="K929">
        <v>3</v>
      </c>
      <c r="L929">
        <v>61</v>
      </c>
      <c r="M929">
        <v>2</v>
      </c>
      <c r="N929">
        <v>1</v>
      </c>
      <c r="O929">
        <v>21</v>
      </c>
      <c r="P929">
        <v>3</v>
      </c>
      <c r="Q929">
        <v>3</v>
      </c>
      <c r="R929">
        <v>1</v>
      </c>
      <c r="S929">
        <v>4</v>
      </c>
      <c r="T929">
        <v>7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 t="s">
        <v>43</v>
      </c>
    </row>
    <row r="930" spans="1:28" hidden="1" x14ac:dyDescent="0.3">
      <c r="A930">
        <v>10525</v>
      </c>
      <c r="B930">
        <v>1986</v>
      </c>
      <c r="C930" t="s">
        <v>28</v>
      </c>
      <c r="D930" t="s">
        <v>31</v>
      </c>
      <c r="E930">
        <v>26576</v>
      </c>
      <c r="F930">
        <v>1</v>
      </c>
      <c r="G930">
        <v>0</v>
      </c>
      <c r="H930" s="1">
        <v>41195</v>
      </c>
      <c r="I930">
        <v>40</v>
      </c>
      <c r="J930">
        <v>10</v>
      </c>
      <c r="K930">
        <v>0</v>
      </c>
      <c r="L930">
        <v>8</v>
      </c>
      <c r="M930">
        <v>0</v>
      </c>
      <c r="N930">
        <v>0</v>
      </c>
      <c r="O930">
        <v>9</v>
      </c>
      <c r="P930">
        <v>1</v>
      </c>
      <c r="Q930">
        <v>1</v>
      </c>
      <c r="R930">
        <v>0</v>
      </c>
      <c r="S930">
        <v>2</v>
      </c>
      <c r="T930">
        <v>9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1</v>
      </c>
      <c r="AA930">
        <v>0</v>
      </c>
      <c r="AB930" t="s">
        <v>30</v>
      </c>
    </row>
    <row r="931" spans="1:28" hidden="1" x14ac:dyDescent="0.3">
      <c r="A931">
        <v>1403</v>
      </c>
      <c r="B931">
        <v>1975</v>
      </c>
      <c r="C931" t="s">
        <v>38</v>
      </c>
      <c r="D931" t="s">
        <v>35</v>
      </c>
      <c r="E931">
        <v>34984</v>
      </c>
      <c r="F931">
        <v>1</v>
      </c>
      <c r="G931">
        <v>1</v>
      </c>
      <c r="H931" s="1">
        <v>41158</v>
      </c>
      <c r="I931">
        <v>40</v>
      </c>
      <c r="J931">
        <v>8</v>
      </c>
      <c r="K931">
        <v>4</v>
      </c>
      <c r="L931">
        <v>15</v>
      </c>
      <c r="M931">
        <v>3</v>
      </c>
      <c r="N931">
        <v>5</v>
      </c>
      <c r="O931">
        <v>3</v>
      </c>
      <c r="P931">
        <v>2</v>
      </c>
      <c r="Q931">
        <v>1</v>
      </c>
      <c r="R931">
        <v>0</v>
      </c>
      <c r="S931">
        <v>3</v>
      </c>
      <c r="T931">
        <v>7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30</v>
      </c>
    </row>
    <row r="932" spans="1:28" hidden="1" x14ac:dyDescent="0.3">
      <c r="A932">
        <v>4643</v>
      </c>
      <c r="B932">
        <v>1973</v>
      </c>
      <c r="C932" t="s">
        <v>28</v>
      </c>
      <c r="D932" t="s">
        <v>33</v>
      </c>
      <c r="E932">
        <v>27803</v>
      </c>
      <c r="F932">
        <v>1</v>
      </c>
      <c r="G932">
        <v>0</v>
      </c>
      <c r="H932" s="1">
        <v>41147</v>
      </c>
      <c r="I932">
        <v>40</v>
      </c>
      <c r="J932">
        <v>8</v>
      </c>
      <c r="K932">
        <v>26</v>
      </c>
      <c r="L932">
        <v>46</v>
      </c>
      <c r="M932">
        <v>38</v>
      </c>
      <c r="N932">
        <v>9</v>
      </c>
      <c r="O932">
        <v>49</v>
      </c>
      <c r="P932">
        <v>2</v>
      </c>
      <c r="Q932">
        <v>3</v>
      </c>
      <c r="R932">
        <v>0</v>
      </c>
      <c r="S932">
        <v>4</v>
      </c>
      <c r="T932">
        <v>8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36</v>
      </c>
    </row>
    <row r="933" spans="1:28" hidden="1" x14ac:dyDescent="0.3">
      <c r="A933">
        <v>3463</v>
      </c>
      <c r="B933">
        <v>1975</v>
      </c>
      <c r="C933" t="s">
        <v>37</v>
      </c>
      <c r="D933" t="s">
        <v>33</v>
      </c>
      <c r="E933">
        <v>69283</v>
      </c>
      <c r="F933">
        <v>0</v>
      </c>
      <c r="G933">
        <v>1</v>
      </c>
      <c r="H933" s="1">
        <v>41804</v>
      </c>
      <c r="I933">
        <v>41</v>
      </c>
      <c r="J933">
        <v>674</v>
      </c>
      <c r="K933">
        <v>62</v>
      </c>
      <c r="L933">
        <v>134</v>
      </c>
      <c r="M933">
        <v>0</v>
      </c>
      <c r="N933">
        <v>26</v>
      </c>
      <c r="O933">
        <v>8</v>
      </c>
      <c r="P933">
        <v>4</v>
      </c>
      <c r="Q933">
        <v>7</v>
      </c>
      <c r="R933">
        <v>3</v>
      </c>
      <c r="S933">
        <v>13</v>
      </c>
      <c r="T933">
        <v>5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40</v>
      </c>
    </row>
    <row r="934" spans="1:28" hidden="1" x14ac:dyDescent="0.3">
      <c r="A934">
        <v>7010</v>
      </c>
      <c r="B934">
        <v>1965</v>
      </c>
      <c r="C934" t="s">
        <v>38</v>
      </c>
      <c r="D934" t="s">
        <v>33</v>
      </c>
      <c r="E934">
        <v>70924</v>
      </c>
      <c r="F934">
        <v>0</v>
      </c>
      <c r="G934">
        <v>0</v>
      </c>
      <c r="H934" s="1">
        <v>41736</v>
      </c>
      <c r="I934">
        <v>41</v>
      </c>
      <c r="J934">
        <v>635</v>
      </c>
      <c r="K934">
        <v>114</v>
      </c>
      <c r="L934">
        <v>254</v>
      </c>
      <c r="M934">
        <v>132</v>
      </c>
      <c r="N934">
        <v>152</v>
      </c>
      <c r="O934">
        <v>76</v>
      </c>
      <c r="P934">
        <v>1</v>
      </c>
      <c r="Q934">
        <v>6</v>
      </c>
      <c r="R934">
        <v>6</v>
      </c>
      <c r="S934">
        <v>7</v>
      </c>
      <c r="T934">
        <v>3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 t="s">
        <v>30</v>
      </c>
    </row>
    <row r="935" spans="1:28" hidden="1" x14ac:dyDescent="0.3">
      <c r="A935">
        <v>4767</v>
      </c>
      <c r="B935">
        <v>1965</v>
      </c>
      <c r="C935" t="s">
        <v>38</v>
      </c>
      <c r="D935" t="s">
        <v>33</v>
      </c>
      <c r="E935">
        <v>70924</v>
      </c>
      <c r="F935">
        <v>0</v>
      </c>
      <c r="G935">
        <v>0</v>
      </c>
      <c r="H935" s="1">
        <v>41736</v>
      </c>
      <c r="I935">
        <v>41</v>
      </c>
      <c r="J935">
        <v>635</v>
      </c>
      <c r="K935">
        <v>114</v>
      </c>
      <c r="L935">
        <v>254</v>
      </c>
      <c r="M935">
        <v>132</v>
      </c>
      <c r="N935">
        <v>152</v>
      </c>
      <c r="O935">
        <v>76</v>
      </c>
      <c r="P935">
        <v>1</v>
      </c>
      <c r="Q935">
        <v>6</v>
      </c>
      <c r="R935">
        <v>6</v>
      </c>
      <c r="S935">
        <v>7</v>
      </c>
      <c r="T935">
        <v>3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 t="s">
        <v>30</v>
      </c>
    </row>
    <row r="936" spans="1:28" hidden="1" x14ac:dyDescent="0.3">
      <c r="A936">
        <v>1927</v>
      </c>
      <c r="B936">
        <v>1973</v>
      </c>
      <c r="C936" t="s">
        <v>38</v>
      </c>
      <c r="D936" t="s">
        <v>35</v>
      </c>
      <c r="E936">
        <v>69401</v>
      </c>
      <c r="F936">
        <v>0</v>
      </c>
      <c r="G936">
        <v>1</v>
      </c>
      <c r="H936" s="1">
        <v>41721</v>
      </c>
      <c r="I936">
        <v>41</v>
      </c>
      <c r="J936">
        <v>399</v>
      </c>
      <c r="K936">
        <v>27</v>
      </c>
      <c r="L936">
        <v>159</v>
      </c>
      <c r="M936">
        <v>58</v>
      </c>
      <c r="N936">
        <v>8</v>
      </c>
      <c r="O936">
        <v>39</v>
      </c>
      <c r="P936">
        <v>4</v>
      </c>
      <c r="Q936">
        <v>4</v>
      </c>
      <c r="R936">
        <v>4</v>
      </c>
      <c r="S936">
        <v>5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 t="s">
        <v>39</v>
      </c>
    </row>
    <row r="937" spans="1:28" hidden="1" x14ac:dyDescent="0.3">
      <c r="A937">
        <v>437</v>
      </c>
      <c r="B937">
        <v>1976</v>
      </c>
      <c r="C937" t="s">
        <v>41</v>
      </c>
      <c r="D937" t="s">
        <v>29</v>
      </c>
      <c r="E937">
        <v>75012</v>
      </c>
      <c r="F937">
        <v>0</v>
      </c>
      <c r="G937">
        <v>0</v>
      </c>
      <c r="H937" s="1">
        <v>41664</v>
      </c>
      <c r="I937">
        <v>41</v>
      </c>
      <c r="J937">
        <v>294</v>
      </c>
      <c r="K937">
        <v>142</v>
      </c>
      <c r="L937">
        <v>218</v>
      </c>
      <c r="M937">
        <v>164</v>
      </c>
      <c r="N937">
        <v>58</v>
      </c>
      <c r="O937">
        <v>151</v>
      </c>
      <c r="P937">
        <v>1</v>
      </c>
      <c r="Q937">
        <v>3</v>
      </c>
      <c r="R937">
        <v>8</v>
      </c>
      <c r="S937">
        <v>11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36</v>
      </c>
    </row>
    <row r="938" spans="1:28" hidden="1" x14ac:dyDescent="0.3">
      <c r="A938">
        <v>4331</v>
      </c>
      <c r="B938">
        <v>1978</v>
      </c>
      <c r="C938" t="s">
        <v>41</v>
      </c>
      <c r="D938" t="s">
        <v>35</v>
      </c>
      <c r="E938">
        <v>85738</v>
      </c>
      <c r="F938">
        <v>0</v>
      </c>
      <c r="G938">
        <v>0</v>
      </c>
      <c r="H938" s="1">
        <v>41662</v>
      </c>
      <c r="I938">
        <v>41</v>
      </c>
      <c r="J938">
        <v>913</v>
      </c>
      <c r="K938">
        <v>26</v>
      </c>
      <c r="L938">
        <v>376</v>
      </c>
      <c r="M938">
        <v>17</v>
      </c>
      <c r="N938">
        <v>26</v>
      </c>
      <c r="O938">
        <v>13</v>
      </c>
      <c r="P938">
        <v>1</v>
      </c>
      <c r="Q938">
        <v>3</v>
      </c>
      <c r="R938">
        <v>6</v>
      </c>
      <c r="S938">
        <v>11</v>
      </c>
      <c r="T938">
        <v>1</v>
      </c>
      <c r="U938">
        <v>0</v>
      </c>
      <c r="V938">
        <v>0</v>
      </c>
      <c r="W938">
        <v>0</v>
      </c>
      <c r="X938">
        <v>1</v>
      </c>
      <c r="Y938">
        <v>1</v>
      </c>
      <c r="Z938">
        <v>0</v>
      </c>
      <c r="AA938">
        <v>0</v>
      </c>
      <c r="AB938" t="s">
        <v>30</v>
      </c>
    </row>
    <row r="939" spans="1:28" hidden="1" x14ac:dyDescent="0.3">
      <c r="A939">
        <v>4084</v>
      </c>
      <c r="B939">
        <v>1975</v>
      </c>
      <c r="C939" t="s">
        <v>28</v>
      </c>
      <c r="D939" t="s">
        <v>35</v>
      </c>
      <c r="E939">
        <v>60934</v>
      </c>
      <c r="F939">
        <v>0</v>
      </c>
      <c r="G939">
        <v>1</v>
      </c>
      <c r="H939" s="1">
        <v>41656</v>
      </c>
      <c r="I939">
        <v>41</v>
      </c>
      <c r="J939">
        <v>224</v>
      </c>
      <c r="K939">
        <v>155</v>
      </c>
      <c r="L939">
        <v>155</v>
      </c>
      <c r="M939">
        <v>192</v>
      </c>
      <c r="N939">
        <v>93</v>
      </c>
      <c r="O939">
        <v>54</v>
      </c>
      <c r="P939">
        <v>2</v>
      </c>
      <c r="Q939">
        <v>6</v>
      </c>
      <c r="R939">
        <v>4</v>
      </c>
      <c r="S939">
        <v>11</v>
      </c>
      <c r="T939">
        <v>4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32</v>
      </c>
    </row>
    <row r="940" spans="1:28" hidden="1" x14ac:dyDescent="0.3">
      <c r="A940">
        <v>9750</v>
      </c>
      <c r="B940">
        <v>1961</v>
      </c>
      <c r="C940" t="s">
        <v>37</v>
      </c>
      <c r="D940" t="s">
        <v>29</v>
      </c>
      <c r="E940">
        <v>64325</v>
      </c>
      <c r="F940">
        <v>0</v>
      </c>
      <c r="G940">
        <v>1</v>
      </c>
      <c r="H940" s="1">
        <v>41312</v>
      </c>
      <c r="I940">
        <v>41</v>
      </c>
      <c r="J940">
        <v>731</v>
      </c>
      <c r="K940">
        <v>60</v>
      </c>
      <c r="L940">
        <v>353</v>
      </c>
      <c r="M940">
        <v>78</v>
      </c>
      <c r="N940">
        <v>12</v>
      </c>
      <c r="O940">
        <v>73</v>
      </c>
      <c r="P940">
        <v>5</v>
      </c>
      <c r="Q940">
        <v>10</v>
      </c>
      <c r="R940">
        <v>3</v>
      </c>
      <c r="S940">
        <v>5</v>
      </c>
      <c r="T940">
        <v>7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30</v>
      </c>
    </row>
    <row r="941" spans="1:28" hidden="1" x14ac:dyDescent="0.3">
      <c r="A941">
        <v>9360</v>
      </c>
      <c r="B941">
        <v>1982</v>
      </c>
      <c r="C941" t="s">
        <v>28</v>
      </c>
      <c r="D941" t="s">
        <v>33</v>
      </c>
      <c r="E941">
        <v>37040</v>
      </c>
      <c r="F941">
        <v>0</v>
      </c>
      <c r="G941">
        <v>0</v>
      </c>
      <c r="H941" s="1">
        <v>41129</v>
      </c>
      <c r="I941">
        <v>41</v>
      </c>
      <c r="J941">
        <v>86</v>
      </c>
      <c r="K941">
        <v>2</v>
      </c>
      <c r="L941">
        <v>73</v>
      </c>
      <c r="M941">
        <v>69</v>
      </c>
      <c r="N941">
        <v>38</v>
      </c>
      <c r="O941">
        <v>48</v>
      </c>
      <c r="P941">
        <v>1</v>
      </c>
      <c r="Q941">
        <v>4</v>
      </c>
      <c r="R941">
        <v>2</v>
      </c>
      <c r="S941">
        <v>5</v>
      </c>
      <c r="T941">
        <v>8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34</v>
      </c>
    </row>
    <row r="942" spans="1:28" hidden="1" x14ac:dyDescent="0.3">
      <c r="A942">
        <v>4055</v>
      </c>
      <c r="B942">
        <v>1992</v>
      </c>
      <c r="C942" t="s">
        <v>44</v>
      </c>
      <c r="D942" t="s">
        <v>31</v>
      </c>
      <c r="E942">
        <v>18746</v>
      </c>
      <c r="F942">
        <v>1</v>
      </c>
      <c r="G942">
        <v>0</v>
      </c>
      <c r="H942" s="1">
        <v>41788</v>
      </c>
      <c r="I942">
        <v>41</v>
      </c>
      <c r="J942">
        <v>2</v>
      </c>
      <c r="K942">
        <v>10</v>
      </c>
      <c r="L942">
        <v>11</v>
      </c>
      <c r="M942">
        <v>12</v>
      </c>
      <c r="N942">
        <v>9</v>
      </c>
      <c r="O942">
        <v>20</v>
      </c>
      <c r="P942">
        <v>2</v>
      </c>
      <c r="Q942">
        <v>3</v>
      </c>
      <c r="R942">
        <v>0</v>
      </c>
      <c r="S942">
        <v>3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30</v>
      </c>
    </row>
    <row r="943" spans="1:28" hidden="1" x14ac:dyDescent="0.3">
      <c r="A943">
        <v>8135</v>
      </c>
      <c r="B943">
        <v>1986</v>
      </c>
      <c r="C943" t="s">
        <v>41</v>
      </c>
      <c r="D943" t="s">
        <v>33</v>
      </c>
      <c r="E943">
        <v>27161</v>
      </c>
      <c r="F943">
        <v>1</v>
      </c>
      <c r="G943">
        <v>0</v>
      </c>
      <c r="H943" s="1">
        <v>41575</v>
      </c>
      <c r="I943">
        <v>41</v>
      </c>
      <c r="J943">
        <v>7</v>
      </c>
      <c r="K943">
        <v>4</v>
      </c>
      <c r="L943">
        <v>23</v>
      </c>
      <c r="M943">
        <v>7</v>
      </c>
      <c r="N943">
        <v>0</v>
      </c>
      <c r="O943">
        <v>11</v>
      </c>
      <c r="P943">
        <v>1</v>
      </c>
      <c r="Q943">
        <v>1</v>
      </c>
      <c r="R943">
        <v>0</v>
      </c>
      <c r="S943">
        <v>3</v>
      </c>
      <c r="T943">
        <v>7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43</v>
      </c>
    </row>
    <row r="944" spans="1:28" hidden="1" x14ac:dyDescent="0.3">
      <c r="A944">
        <v>6682</v>
      </c>
      <c r="B944">
        <v>1973</v>
      </c>
      <c r="C944" t="s">
        <v>44</v>
      </c>
      <c r="D944" t="s">
        <v>33</v>
      </c>
      <c r="E944">
        <v>18978</v>
      </c>
      <c r="F944">
        <v>1</v>
      </c>
      <c r="G944">
        <v>0</v>
      </c>
      <c r="H944" s="1">
        <v>41254</v>
      </c>
      <c r="I944">
        <v>41</v>
      </c>
      <c r="J944">
        <v>2</v>
      </c>
      <c r="K944">
        <v>8</v>
      </c>
      <c r="L944">
        <v>1</v>
      </c>
      <c r="M944">
        <v>4</v>
      </c>
      <c r="N944">
        <v>7</v>
      </c>
      <c r="O944">
        <v>15</v>
      </c>
      <c r="P944">
        <v>1</v>
      </c>
      <c r="Q944">
        <v>1</v>
      </c>
      <c r="R944">
        <v>0</v>
      </c>
      <c r="S944">
        <v>3</v>
      </c>
      <c r="T944">
        <v>8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30</v>
      </c>
    </row>
    <row r="945" spans="1:28" hidden="1" x14ac:dyDescent="0.3">
      <c r="A945">
        <v>10581</v>
      </c>
      <c r="B945">
        <v>1977</v>
      </c>
      <c r="C945" t="s">
        <v>28</v>
      </c>
      <c r="D945" t="s">
        <v>33</v>
      </c>
      <c r="E945">
        <v>41124</v>
      </c>
      <c r="F945">
        <v>1</v>
      </c>
      <c r="G945">
        <v>0</v>
      </c>
      <c r="H945" s="1">
        <v>41213</v>
      </c>
      <c r="I945">
        <v>41</v>
      </c>
      <c r="J945">
        <v>281</v>
      </c>
      <c r="K945">
        <v>7</v>
      </c>
      <c r="L945">
        <v>84</v>
      </c>
      <c r="M945">
        <v>15</v>
      </c>
      <c r="N945">
        <v>0</v>
      </c>
      <c r="O945">
        <v>119</v>
      </c>
      <c r="P945">
        <v>7</v>
      </c>
      <c r="Q945">
        <v>7</v>
      </c>
      <c r="R945">
        <v>3</v>
      </c>
      <c r="S945">
        <v>4</v>
      </c>
      <c r="T945">
        <v>8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 t="s">
        <v>30</v>
      </c>
    </row>
    <row r="946" spans="1:28" hidden="1" x14ac:dyDescent="0.3">
      <c r="A946">
        <v>3710</v>
      </c>
      <c r="B946">
        <v>1984</v>
      </c>
      <c r="C946" t="s">
        <v>37</v>
      </c>
      <c r="D946" t="s">
        <v>31</v>
      </c>
      <c r="E946">
        <v>39684</v>
      </c>
      <c r="F946">
        <v>1</v>
      </c>
      <c r="G946">
        <v>0</v>
      </c>
      <c r="H946" s="1">
        <v>41194</v>
      </c>
      <c r="I946">
        <v>41</v>
      </c>
      <c r="J946">
        <v>19</v>
      </c>
      <c r="K946">
        <v>0</v>
      </c>
      <c r="L946">
        <v>35</v>
      </c>
      <c r="M946">
        <v>6</v>
      </c>
      <c r="N946">
        <v>4</v>
      </c>
      <c r="O946">
        <v>17</v>
      </c>
      <c r="P946">
        <v>2</v>
      </c>
      <c r="Q946">
        <v>2</v>
      </c>
      <c r="R946">
        <v>1</v>
      </c>
      <c r="S946">
        <v>2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1</v>
      </c>
      <c r="AB946" t="s">
        <v>30</v>
      </c>
    </row>
    <row r="947" spans="1:28" hidden="1" x14ac:dyDescent="0.3">
      <c r="A947">
        <v>5207</v>
      </c>
      <c r="B947">
        <v>1963</v>
      </c>
      <c r="C947" t="s">
        <v>37</v>
      </c>
      <c r="D947" t="s">
        <v>33</v>
      </c>
      <c r="E947">
        <v>53378</v>
      </c>
      <c r="F947">
        <v>1</v>
      </c>
      <c r="G947">
        <v>1</v>
      </c>
      <c r="H947" s="1">
        <v>41176</v>
      </c>
      <c r="I947">
        <v>41</v>
      </c>
      <c r="J947">
        <v>489</v>
      </c>
      <c r="K947">
        <v>6</v>
      </c>
      <c r="L947">
        <v>152</v>
      </c>
      <c r="M947">
        <v>8</v>
      </c>
      <c r="N947">
        <v>6</v>
      </c>
      <c r="O947">
        <v>132</v>
      </c>
      <c r="P947">
        <v>10</v>
      </c>
      <c r="Q947">
        <v>9</v>
      </c>
      <c r="R947">
        <v>4</v>
      </c>
      <c r="S947">
        <v>6</v>
      </c>
      <c r="T947">
        <v>8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 t="s">
        <v>30</v>
      </c>
    </row>
    <row r="948" spans="1:28" hidden="1" x14ac:dyDescent="0.3">
      <c r="A948">
        <v>4679</v>
      </c>
      <c r="B948">
        <v>1977</v>
      </c>
      <c r="C948" t="s">
        <v>41</v>
      </c>
      <c r="D948" t="s">
        <v>33</v>
      </c>
      <c r="E948">
        <v>78710</v>
      </c>
      <c r="F948">
        <v>0</v>
      </c>
      <c r="G948">
        <v>1</v>
      </c>
      <c r="H948" s="1">
        <v>41782</v>
      </c>
      <c r="I948">
        <v>42</v>
      </c>
      <c r="J948">
        <v>721</v>
      </c>
      <c r="K948">
        <v>0</v>
      </c>
      <c r="L948">
        <v>152</v>
      </c>
      <c r="M948">
        <v>119</v>
      </c>
      <c r="N948">
        <v>50</v>
      </c>
      <c r="O948">
        <v>50</v>
      </c>
      <c r="P948">
        <v>3</v>
      </c>
      <c r="Q948">
        <v>7</v>
      </c>
      <c r="R948">
        <v>6</v>
      </c>
      <c r="S948">
        <v>12</v>
      </c>
      <c r="T948">
        <v>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30</v>
      </c>
    </row>
    <row r="949" spans="1:28" hidden="1" x14ac:dyDescent="0.3">
      <c r="A949">
        <v>1340</v>
      </c>
      <c r="B949">
        <v>1986</v>
      </c>
      <c r="C949" t="s">
        <v>28</v>
      </c>
      <c r="D949" t="s">
        <v>33</v>
      </c>
      <c r="E949">
        <v>92910</v>
      </c>
      <c r="F949">
        <v>0</v>
      </c>
      <c r="G949">
        <v>0</v>
      </c>
      <c r="H949" s="1">
        <v>41753</v>
      </c>
      <c r="I949">
        <v>42</v>
      </c>
      <c r="J949">
        <v>551</v>
      </c>
      <c r="K949">
        <v>137</v>
      </c>
      <c r="L949">
        <v>792</v>
      </c>
      <c r="M949">
        <v>179</v>
      </c>
      <c r="N949">
        <v>103</v>
      </c>
      <c r="O949">
        <v>33</v>
      </c>
      <c r="P949">
        <v>1</v>
      </c>
      <c r="Q949">
        <v>6</v>
      </c>
      <c r="R949">
        <v>7</v>
      </c>
      <c r="S949">
        <v>13</v>
      </c>
      <c r="T949">
        <v>1</v>
      </c>
      <c r="U949">
        <v>1</v>
      </c>
      <c r="V949">
        <v>0</v>
      </c>
      <c r="W949">
        <v>0</v>
      </c>
      <c r="X949">
        <v>1</v>
      </c>
      <c r="Y949">
        <v>1</v>
      </c>
      <c r="Z949">
        <v>0</v>
      </c>
      <c r="AA949">
        <v>0</v>
      </c>
      <c r="AB949" t="s">
        <v>30</v>
      </c>
    </row>
    <row r="950" spans="1:28" hidden="1" x14ac:dyDescent="0.3">
      <c r="A950">
        <v>5303</v>
      </c>
      <c r="B950">
        <v>1974</v>
      </c>
      <c r="C950" t="s">
        <v>37</v>
      </c>
      <c r="D950" t="s">
        <v>35</v>
      </c>
      <c r="E950">
        <v>79632</v>
      </c>
      <c r="F950">
        <v>0</v>
      </c>
      <c r="G950">
        <v>0</v>
      </c>
      <c r="H950" s="1">
        <v>41737</v>
      </c>
      <c r="I950">
        <v>42</v>
      </c>
      <c r="J950">
        <v>471</v>
      </c>
      <c r="K950">
        <v>0</v>
      </c>
      <c r="L950">
        <v>510</v>
      </c>
      <c r="M950">
        <v>99</v>
      </c>
      <c r="N950">
        <v>21</v>
      </c>
      <c r="O950">
        <v>12</v>
      </c>
      <c r="P950">
        <v>1</v>
      </c>
      <c r="Q950">
        <v>6</v>
      </c>
      <c r="R950">
        <v>4</v>
      </c>
      <c r="S950">
        <v>9</v>
      </c>
      <c r="T950">
        <v>2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43</v>
      </c>
    </row>
    <row r="951" spans="1:28" hidden="1" x14ac:dyDescent="0.3">
      <c r="A951">
        <v>10469</v>
      </c>
      <c r="B951">
        <v>1981</v>
      </c>
      <c r="C951" t="s">
        <v>28</v>
      </c>
      <c r="D951" t="s">
        <v>35</v>
      </c>
      <c r="E951">
        <v>88325</v>
      </c>
      <c r="F951">
        <v>0</v>
      </c>
      <c r="G951">
        <v>0</v>
      </c>
      <c r="H951" s="1">
        <v>41675</v>
      </c>
      <c r="I951">
        <v>42</v>
      </c>
      <c r="J951">
        <v>519</v>
      </c>
      <c r="K951">
        <v>71</v>
      </c>
      <c r="L951">
        <v>860</v>
      </c>
      <c r="M951">
        <v>93</v>
      </c>
      <c r="N951">
        <v>27</v>
      </c>
      <c r="O951">
        <v>53</v>
      </c>
      <c r="P951">
        <v>1</v>
      </c>
      <c r="Q951">
        <v>6</v>
      </c>
      <c r="R951">
        <v>2</v>
      </c>
      <c r="S951">
        <v>9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40</v>
      </c>
    </row>
    <row r="952" spans="1:28" hidden="1" x14ac:dyDescent="0.3">
      <c r="A952">
        <v>3602</v>
      </c>
      <c r="B952">
        <v>1958</v>
      </c>
      <c r="C952" t="s">
        <v>41</v>
      </c>
      <c r="D952" t="s">
        <v>33</v>
      </c>
      <c r="E952">
        <v>51412</v>
      </c>
      <c r="F952">
        <v>0</v>
      </c>
      <c r="G952">
        <v>1</v>
      </c>
      <c r="H952" s="1">
        <v>41639</v>
      </c>
      <c r="I952">
        <v>42</v>
      </c>
      <c r="J952">
        <v>140</v>
      </c>
      <c r="K952">
        <v>3</v>
      </c>
      <c r="L952">
        <v>29</v>
      </c>
      <c r="M952">
        <v>4</v>
      </c>
      <c r="N952">
        <v>5</v>
      </c>
      <c r="O952">
        <v>14</v>
      </c>
      <c r="P952">
        <v>2</v>
      </c>
      <c r="Q952">
        <v>3</v>
      </c>
      <c r="R952">
        <v>2</v>
      </c>
      <c r="S952">
        <v>4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30</v>
      </c>
    </row>
    <row r="953" spans="1:28" hidden="1" x14ac:dyDescent="0.3">
      <c r="A953">
        <v>4756</v>
      </c>
      <c r="B953">
        <v>1952</v>
      </c>
      <c r="C953" t="s">
        <v>38</v>
      </c>
      <c r="D953" t="s">
        <v>29</v>
      </c>
      <c r="E953">
        <v>63998</v>
      </c>
      <c r="F953">
        <v>0</v>
      </c>
      <c r="G953">
        <v>0</v>
      </c>
      <c r="H953" s="1">
        <v>41628</v>
      </c>
      <c r="I953">
        <v>42</v>
      </c>
      <c r="J953">
        <v>176</v>
      </c>
      <c r="K953">
        <v>29</v>
      </c>
      <c r="L953">
        <v>818</v>
      </c>
      <c r="M953">
        <v>0</v>
      </c>
      <c r="N953">
        <v>33</v>
      </c>
      <c r="O953">
        <v>112</v>
      </c>
      <c r="P953">
        <v>1</v>
      </c>
      <c r="Q953">
        <v>7</v>
      </c>
      <c r="R953">
        <v>6</v>
      </c>
      <c r="S953">
        <v>11</v>
      </c>
      <c r="T953">
        <v>4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 t="s">
        <v>30</v>
      </c>
    </row>
    <row r="954" spans="1:28" hidden="1" x14ac:dyDescent="0.3">
      <c r="A954">
        <v>10856</v>
      </c>
      <c r="B954">
        <v>1980</v>
      </c>
      <c r="C954" t="s">
        <v>38</v>
      </c>
      <c r="D954" t="s">
        <v>31</v>
      </c>
      <c r="E954">
        <v>45889</v>
      </c>
      <c r="F954">
        <v>0</v>
      </c>
      <c r="G954">
        <v>1</v>
      </c>
      <c r="H954" s="1">
        <v>41457</v>
      </c>
      <c r="I954">
        <v>42</v>
      </c>
      <c r="J954">
        <v>31</v>
      </c>
      <c r="K954">
        <v>0</v>
      </c>
      <c r="L954">
        <v>6</v>
      </c>
      <c r="M954">
        <v>0</v>
      </c>
      <c r="N954">
        <v>1</v>
      </c>
      <c r="O954">
        <v>8</v>
      </c>
      <c r="P954">
        <v>1</v>
      </c>
      <c r="Q954">
        <v>1</v>
      </c>
      <c r="R954">
        <v>0</v>
      </c>
      <c r="S954">
        <v>3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32</v>
      </c>
    </row>
    <row r="955" spans="1:28" hidden="1" x14ac:dyDescent="0.3">
      <c r="A955">
        <v>3321</v>
      </c>
      <c r="B955">
        <v>1967</v>
      </c>
      <c r="C955" t="s">
        <v>37</v>
      </c>
      <c r="D955" t="s">
        <v>35</v>
      </c>
      <c r="E955">
        <v>56575</v>
      </c>
      <c r="F955">
        <v>0</v>
      </c>
      <c r="G955">
        <v>2</v>
      </c>
      <c r="H955" s="1">
        <v>41399</v>
      </c>
      <c r="I955">
        <v>42</v>
      </c>
      <c r="J955">
        <v>421</v>
      </c>
      <c r="K955">
        <v>5</v>
      </c>
      <c r="L955">
        <v>90</v>
      </c>
      <c r="M955">
        <v>0</v>
      </c>
      <c r="N955">
        <v>16</v>
      </c>
      <c r="O955">
        <v>10</v>
      </c>
      <c r="P955">
        <v>3</v>
      </c>
      <c r="Q955">
        <v>7</v>
      </c>
      <c r="R955">
        <v>3</v>
      </c>
      <c r="S955">
        <v>7</v>
      </c>
      <c r="T955">
        <v>5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32</v>
      </c>
    </row>
    <row r="956" spans="1:28" hidden="1" x14ac:dyDescent="0.3">
      <c r="A956">
        <v>6320</v>
      </c>
      <c r="B956">
        <v>1976</v>
      </c>
      <c r="C956" t="s">
        <v>41</v>
      </c>
      <c r="D956" t="s">
        <v>31</v>
      </c>
      <c r="E956">
        <v>70893</v>
      </c>
      <c r="F956">
        <v>0</v>
      </c>
      <c r="G956">
        <v>0</v>
      </c>
      <c r="H956" s="1">
        <v>41311</v>
      </c>
      <c r="I956">
        <v>42</v>
      </c>
      <c r="J956">
        <v>768</v>
      </c>
      <c r="K956">
        <v>44</v>
      </c>
      <c r="L956">
        <v>561</v>
      </c>
      <c r="M956">
        <v>77</v>
      </c>
      <c r="N956">
        <v>44</v>
      </c>
      <c r="O956">
        <v>14</v>
      </c>
      <c r="P956">
        <v>1</v>
      </c>
      <c r="Q956">
        <v>6</v>
      </c>
      <c r="R956">
        <v>6</v>
      </c>
      <c r="S956">
        <v>10</v>
      </c>
      <c r="T956">
        <v>3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30</v>
      </c>
    </row>
    <row r="957" spans="1:28" hidden="1" x14ac:dyDescent="0.3">
      <c r="A957">
        <v>1867</v>
      </c>
      <c r="B957">
        <v>1957</v>
      </c>
      <c r="C957" t="s">
        <v>28</v>
      </c>
      <c r="D957" t="s">
        <v>31</v>
      </c>
      <c r="E957">
        <v>64849</v>
      </c>
      <c r="F957">
        <v>0</v>
      </c>
      <c r="G957">
        <v>0</v>
      </c>
      <c r="H957" s="1">
        <v>41226</v>
      </c>
      <c r="I957">
        <v>42</v>
      </c>
      <c r="J957">
        <v>652</v>
      </c>
      <c r="K957">
        <v>48</v>
      </c>
      <c r="L957">
        <v>350</v>
      </c>
      <c r="M957">
        <v>94</v>
      </c>
      <c r="N957">
        <v>84</v>
      </c>
      <c r="O957">
        <v>108</v>
      </c>
      <c r="P957">
        <v>1</v>
      </c>
      <c r="Q957">
        <v>9</v>
      </c>
      <c r="R957">
        <v>3</v>
      </c>
      <c r="S957">
        <v>6</v>
      </c>
      <c r="T957">
        <v>5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 t="s">
        <v>30</v>
      </c>
    </row>
    <row r="958" spans="1:28" hidden="1" x14ac:dyDescent="0.3">
      <c r="A958">
        <v>3661</v>
      </c>
      <c r="B958">
        <v>1995</v>
      </c>
      <c r="C958" t="s">
        <v>38</v>
      </c>
      <c r="D958" t="s">
        <v>31</v>
      </c>
      <c r="E958">
        <v>80617</v>
      </c>
      <c r="F958">
        <v>0</v>
      </c>
      <c r="G958">
        <v>0</v>
      </c>
      <c r="H958" s="1">
        <v>41194</v>
      </c>
      <c r="I958">
        <v>42</v>
      </c>
      <c r="J958">
        <v>594</v>
      </c>
      <c r="K958">
        <v>51</v>
      </c>
      <c r="L958">
        <v>631</v>
      </c>
      <c r="M958">
        <v>72</v>
      </c>
      <c r="N958">
        <v>55</v>
      </c>
      <c r="O958">
        <v>32</v>
      </c>
      <c r="P958">
        <v>1</v>
      </c>
      <c r="Q958">
        <v>4</v>
      </c>
      <c r="R958">
        <v>6</v>
      </c>
      <c r="S958">
        <v>8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40</v>
      </c>
    </row>
    <row r="959" spans="1:28" hidden="1" x14ac:dyDescent="0.3">
      <c r="A959">
        <v>10839</v>
      </c>
      <c r="B959">
        <v>1976</v>
      </c>
      <c r="C959" t="s">
        <v>28</v>
      </c>
      <c r="D959" t="s">
        <v>35</v>
      </c>
      <c r="E959">
        <v>36283</v>
      </c>
      <c r="F959">
        <v>1</v>
      </c>
      <c r="G959">
        <v>1</v>
      </c>
      <c r="H959" s="1">
        <v>41743</v>
      </c>
      <c r="I959">
        <v>42</v>
      </c>
      <c r="J959">
        <v>6</v>
      </c>
      <c r="K959">
        <v>5</v>
      </c>
      <c r="L959">
        <v>5</v>
      </c>
      <c r="M959">
        <v>8</v>
      </c>
      <c r="N959">
        <v>0</v>
      </c>
      <c r="O959">
        <v>5</v>
      </c>
      <c r="P959">
        <v>2</v>
      </c>
      <c r="Q959">
        <v>1</v>
      </c>
      <c r="R959">
        <v>0</v>
      </c>
      <c r="S959">
        <v>3</v>
      </c>
      <c r="T959">
        <v>4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32</v>
      </c>
    </row>
    <row r="960" spans="1:28" hidden="1" x14ac:dyDescent="0.3">
      <c r="A960">
        <v>9829</v>
      </c>
      <c r="B960">
        <v>1978</v>
      </c>
      <c r="C960" t="s">
        <v>28</v>
      </c>
      <c r="D960" t="s">
        <v>35</v>
      </c>
      <c r="E960">
        <v>28587</v>
      </c>
      <c r="F960">
        <v>1</v>
      </c>
      <c r="G960">
        <v>0</v>
      </c>
      <c r="H960" s="1">
        <v>41682</v>
      </c>
      <c r="I960">
        <v>42</v>
      </c>
      <c r="J960">
        <v>22</v>
      </c>
      <c r="K960">
        <v>4</v>
      </c>
      <c r="L960">
        <v>17</v>
      </c>
      <c r="M960">
        <v>12</v>
      </c>
      <c r="N960">
        <v>10</v>
      </c>
      <c r="O960">
        <v>13</v>
      </c>
      <c r="P960">
        <v>3</v>
      </c>
      <c r="Q960">
        <v>2</v>
      </c>
      <c r="R960">
        <v>0</v>
      </c>
      <c r="S960">
        <v>4</v>
      </c>
      <c r="T960">
        <v>6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30</v>
      </c>
    </row>
    <row r="961" spans="1:28" hidden="1" x14ac:dyDescent="0.3">
      <c r="A961">
        <v>8181</v>
      </c>
      <c r="B961">
        <v>1978</v>
      </c>
      <c r="C961" t="s">
        <v>38</v>
      </c>
      <c r="D961" t="s">
        <v>31</v>
      </c>
      <c r="E961">
        <v>38593</v>
      </c>
      <c r="F961">
        <v>1</v>
      </c>
      <c r="G961">
        <v>0</v>
      </c>
      <c r="H961" s="1">
        <v>41530</v>
      </c>
      <c r="I961">
        <v>42</v>
      </c>
      <c r="J961">
        <v>51</v>
      </c>
      <c r="K961">
        <v>12</v>
      </c>
      <c r="L961">
        <v>49</v>
      </c>
      <c r="M961">
        <v>17</v>
      </c>
      <c r="N961">
        <v>24</v>
      </c>
      <c r="O961">
        <v>24</v>
      </c>
      <c r="P961">
        <v>3</v>
      </c>
      <c r="Q961">
        <v>4</v>
      </c>
      <c r="R961">
        <v>1</v>
      </c>
      <c r="S961">
        <v>3</v>
      </c>
      <c r="T961">
        <v>8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30</v>
      </c>
    </row>
    <row r="962" spans="1:28" hidden="1" x14ac:dyDescent="0.3">
      <c r="A962">
        <v>6958</v>
      </c>
      <c r="B962">
        <v>1977</v>
      </c>
      <c r="C962" t="s">
        <v>41</v>
      </c>
      <c r="D962" t="s">
        <v>33</v>
      </c>
      <c r="E962">
        <v>27889</v>
      </c>
      <c r="F962">
        <v>1</v>
      </c>
      <c r="G962">
        <v>0</v>
      </c>
      <c r="H962" s="1">
        <v>41460</v>
      </c>
      <c r="I962">
        <v>42</v>
      </c>
      <c r="J962">
        <v>14</v>
      </c>
      <c r="K962">
        <v>0</v>
      </c>
      <c r="L962">
        <v>4</v>
      </c>
      <c r="M962">
        <v>0</v>
      </c>
      <c r="N962">
        <v>0</v>
      </c>
      <c r="O962">
        <v>8</v>
      </c>
      <c r="P962">
        <v>1</v>
      </c>
      <c r="Q962">
        <v>1</v>
      </c>
      <c r="R962">
        <v>1</v>
      </c>
      <c r="S962">
        <v>2</v>
      </c>
      <c r="T962">
        <v>6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36</v>
      </c>
    </row>
    <row r="963" spans="1:28" hidden="1" x14ac:dyDescent="0.3">
      <c r="A963">
        <v>5394</v>
      </c>
      <c r="B963">
        <v>1979</v>
      </c>
      <c r="C963" t="s">
        <v>44</v>
      </c>
      <c r="D963" t="s">
        <v>31</v>
      </c>
      <c r="E963">
        <v>16014</v>
      </c>
      <c r="F963">
        <v>1</v>
      </c>
      <c r="G963">
        <v>1</v>
      </c>
      <c r="H963" s="1">
        <v>41350</v>
      </c>
      <c r="I963">
        <v>42</v>
      </c>
      <c r="J963">
        <v>3</v>
      </c>
      <c r="K963">
        <v>9</v>
      </c>
      <c r="L963">
        <v>4</v>
      </c>
      <c r="M963">
        <v>7</v>
      </c>
      <c r="N963">
        <v>8</v>
      </c>
      <c r="O963">
        <v>7</v>
      </c>
      <c r="P963">
        <v>4</v>
      </c>
      <c r="Q963">
        <v>1</v>
      </c>
      <c r="R963">
        <v>1</v>
      </c>
      <c r="S963">
        <v>4</v>
      </c>
      <c r="T963">
        <v>3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30</v>
      </c>
    </row>
    <row r="964" spans="1:28" hidden="1" x14ac:dyDescent="0.3">
      <c r="A964">
        <v>433</v>
      </c>
      <c r="B964">
        <v>1958</v>
      </c>
      <c r="C964" t="s">
        <v>41</v>
      </c>
      <c r="D964" t="s">
        <v>47</v>
      </c>
      <c r="E964">
        <v>61331</v>
      </c>
      <c r="F964">
        <v>1</v>
      </c>
      <c r="G964">
        <v>1</v>
      </c>
      <c r="H964" s="1">
        <v>41343</v>
      </c>
      <c r="I964">
        <v>42</v>
      </c>
      <c r="J964">
        <v>534</v>
      </c>
      <c r="K964">
        <v>5</v>
      </c>
      <c r="L964">
        <v>47</v>
      </c>
      <c r="M964">
        <v>0</v>
      </c>
      <c r="N964">
        <v>5</v>
      </c>
      <c r="O964">
        <v>41</v>
      </c>
      <c r="P964">
        <v>5</v>
      </c>
      <c r="Q964">
        <v>11</v>
      </c>
      <c r="R964">
        <v>1</v>
      </c>
      <c r="S964">
        <v>6</v>
      </c>
      <c r="T964">
        <v>8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32</v>
      </c>
    </row>
    <row r="965" spans="1:28" hidden="1" x14ac:dyDescent="0.3">
      <c r="A965">
        <v>5376</v>
      </c>
      <c r="B965">
        <v>1979</v>
      </c>
      <c r="C965" t="s">
        <v>28</v>
      </c>
      <c r="D965" t="s">
        <v>33</v>
      </c>
      <c r="E965">
        <v>2447</v>
      </c>
      <c r="F965">
        <v>1</v>
      </c>
      <c r="G965">
        <v>0</v>
      </c>
      <c r="H965" s="1">
        <v>41280</v>
      </c>
      <c r="I965">
        <v>42</v>
      </c>
      <c r="J965">
        <v>1</v>
      </c>
      <c r="K965">
        <v>1</v>
      </c>
      <c r="L965">
        <v>1725</v>
      </c>
      <c r="M965">
        <v>1</v>
      </c>
      <c r="N965">
        <v>1</v>
      </c>
      <c r="O965">
        <v>1</v>
      </c>
      <c r="P965">
        <v>15</v>
      </c>
      <c r="Q965">
        <v>0</v>
      </c>
      <c r="R965">
        <v>28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34</v>
      </c>
    </row>
    <row r="966" spans="1:28" hidden="1" x14ac:dyDescent="0.3">
      <c r="A966">
        <v>4324</v>
      </c>
      <c r="B966">
        <v>1989</v>
      </c>
      <c r="C966" t="s">
        <v>28</v>
      </c>
      <c r="D966" t="s">
        <v>33</v>
      </c>
      <c r="E966">
        <v>42387</v>
      </c>
      <c r="F966">
        <v>1</v>
      </c>
      <c r="G966">
        <v>0</v>
      </c>
      <c r="H966" s="1">
        <v>41211</v>
      </c>
      <c r="I966">
        <v>42</v>
      </c>
      <c r="J966">
        <v>235</v>
      </c>
      <c r="K966">
        <v>0</v>
      </c>
      <c r="L966">
        <v>235</v>
      </c>
      <c r="M966">
        <v>19</v>
      </c>
      <c r="N966">
        <v>4</v>
      </c>
      <c r="O966">
        <v>191</v>
      </c>
      <c r="P966">
        <v>5</v>
      </c>
      <c r="Q966">
        <v>8</v>
      </c>
      <c r="R966">
        <v>1</v>
      </c>
      <c r="S966">
        <v>7</v>
      </c>
      <c r="T966">
        <v>8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30</v>
      </c>
    </row>
    <row r="967" spans="1:28" hidden="1" x14ac:dyDescent="0.3">
      <c r="A967">
        <v>521</v>
      </c>
      <c r="B967">
        <v>1985</v>
      </c>
      <c r="C967" t="s">
        <v>28</v>
      </c>
      <c r="D967" t="s">
        <v>35</v>
      </c>
      <c r="E967">
        <v>54006</v>
      </c>
      <c r="F967">
        <v>1</v>
      </c>
      <c r="G967">
        <v>0</v>
      </c>
      <c r="H967" s="1">
        <v>41170</v>
      </c>
      <c r="I967">
        <v>42</v>
      </c>
      <c r="J967">
        <v>174</v>
      </c>
      <c r="K967">
        <v>77</v>
      </c>
      <c r="L967">
        <v>203</v>
      </c>
      <c r="M967">
        <v>6</v>
      </c>
      <c r="N967">
        <v>24</v>
      </c>
      <c r="O967">
        <v>97</v>
      </c>
      <c r="P967">
        <v>2</v>
      </c>
      <c r="Q967">
        <v>8</v>
      </c>
      <c r="R967">
        <v>1</v>
      </c>
      <c r="S967">
        <v>7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30</v>
      </c>
    </row>
    <row r="968" spans="1:28" hidden="1" x14ac:dyDescent="0.3">
      <c r="A968">
        <v>4394</v>
      </c>
      <c r="B968">
        <v>1965</v>
      </c>
      <c r="C968" t="s">
        <v>37</v>
      </c>
      <c r="D968" t="s">
        <v>33</v>
      </c>
      <c r="E968">
        <v>81051</v>
      </c>
      <c r="F968">
        <v>0</v>
      </c>
      <c r="G968">
        <v>0</v>
      </c>
      <c r="H968" s="1">
        <v>41782</v>
      </c>
      <c r="I968">
        <v>43</v>
      </c>
      <c r="J968">
        <v>1142</v>
      </c>
      <c r="K968">
        <v>29</v>
      </c>
      <c r="L968">
        <v>249</v>
      </c>
      <c r="M968">
        <v>38</v>
      </c>
      <c r="N968">
        <v>29</v>
      </c>
      <c r="O968">
        <v>14</v>
      </c>
      <c r="P968">
        <v>1</v>
      </c>
      <c r="Q968">
        <v>5</v>
      </c>
      <c r="R968">
        <v>5</v>
      </c>
      <c r="S968">
        <v>12</v>
      </c>
      <c r="T968">
        <v>2</v>
      </c>
      <c r="U968">
        <v>0</v>
      </c>
      <c r="V968">
        <v>0</v>
      </c>
      <c r="W968">
        <v>0</v>
      </c>
      <c r="X968">
        <v>1</v>
      </c>
      <c r="Y968">
        <v>1</v>
      </c>
      <c r="Z968">
        <v>0</v>
      </c>
      <c r="AA968">
        <v>0</v>
      </c>
      <c r="AB968" t="s">
        <v>30</v>
      </c>
    </row>
    <row r="969" spans="1:28" hidden="1" x14ac:dyDescent="0.3">
      <c r="A969">
        <v>1016</v>
      </c>
      <c r="B969">
        <v>1959</v>
      </c>
      <c r="C969" t="s">
        <v>37</v>
      </c>
      <c r="D969" t="s">
        <v>31</v>
      </c>
      <c r="E969">
        <v>34554</v>
      </c>
      <c r="F969">
        <v>0</v>
      </c>
      <c r="G969">
        <v>1</v>
      </c>
      <c r="H969" s="1">
        <v>41728</v>
      </c>
      <c r="I969">
        <v>43</v>
      </c>
      <c r="J969">
        <v>41</v>
      </c>
      <c r="K969">
        <v>1</v>
      </c>
      <c r="L969">
        <v>6</v>
      </c>
      <c r="M969">
        <v>2</v>
      </c>
      <c r="N969">
        <v>0</v>
      </c>
      <c r="O969">
        <v>5</v>
      </c>
      <c r="P969">
        <v>2</v>
      </c>
      <c r="Q969">
        <v>2</v>
      </c>
      <c r="R969">
        <v>0</v>
      </c>
      <c r="S969">
        <v>3</v>
      </c>
      <c r="T969">
        <v>6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32</v>
      </c>
    </row>
    <row r="970" spans="1:28" hidden="1" x14ac:dyDescent="0.3">
      <c r="A970">
        <v>5848</v>
      </c>
      <c r="B970">
        <v>1970</v>
      </c>
      <c r="C970" t="s">
        <v>28</v>
      </c>
      <c r="D970" t="s">
        <v>35</v>
      </c>
      <c r="E970">
        <v>81205</v>
      </c>
      <c r="F970">
        <v>0</v>
      </c>
      <c r="G970">
        <v>0</v>
      </c>
      <c r="H970" s="1">
        <v>41652</v>
      </c>
      <c r="I970">
        <v>43</v>
      </c>
      <c r="J970">
        <v>724</v>
      </c>
      <c r="K970">
        <v>74</v>
      </c>
      <c r="L970">
        <v>929</v>
      </c>
      <c r="M970">
        <v>97</v>
      </c>
      <c r="N970">
        <v>55</v>
      </c>
      <c r="O970">
        <v>130</v>
      </c>
      <c r="P970">
        <v>1</v>
      </c>
      <c r="Q970">
        <v>5</v>
      </c>
      <c r="R970">
        <v>6</v>
      </c>
      <c r="S970">
        <v>7</v>
      </c>
      <c r="T970">
        <v>2</v>
      </c>
      <c r="U970">
        <v>0</v>
      </c>
      <c r="V970">
        <v>1</v>
      </c>
      <c r="W970">
        <v>1</v>
      </c>
      <c r="X970">
        <v>0</v>
      </c>
      <c r="Y970">
        <v>1</v>
      </c>
      <c r="Z970">
        <v>1</v>
      </c>
      <c r="AA970">
        <v>0</v>
      </c>
      <c r="AB970" t="s">
        <v>40</v>
      </c>
    </row>
    <row r="971" spans="1:28" hidden="1" x14ac:dyDescent="0.3">
      <c r="A971">
        <v>6872</v>
      </c>
      <c r="B971">
        <v>1974</v>
      </c>
      <c r="C971" t="s">
        <v>37</v>
      </c>
      <c r="D971" t="s">
        <v>33</v>
      </c>
      <c r="E971">
        <v>65352</v>
      </c>
      <c r="F971">
        <v>0</v>
      </c>
      <c r="G971">
        <v>1</v>
      </c>
      <c r="H971" s="1">
        <v>41507</v>
      </c>
      <c r="I971">
        <v>43</v>
      </c>
      <c r="J971">
        <v>284</v>
      </c>
      <c r="K971">
        <v>3</v>
      </c>
      <c r="L971">
        <v>84</v>
      </c>
      <c r="M971">
        <v>4</v>
      </c>
      <c r="N971">
        <v>7</v>
      </c>
      <c r="O971">
        <v>23</v>
      </c>
      <c r="P971">
        <v>2</v>
      </c>
      <c r="Q971">
        <v>4</v>
      </c>
      <c r="R971">
        <v>2</v>
      </c>
      <c r="S971">
        <v>8</v>
      </c>
      <c r="T971">
        <v>4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43</v>
      </c>
    </row>
    <row r="972" spans="1:28" hidden="1" x14ac:dyDescent="0.3">
      <c r="A972">
        <v>10381</v>
      </c>
      <c r="B972">
        <v>1979</v>
      </c>
      <c r="C972" t="s">
        <v>28</v>
      </c>
      <c r="D972" t="s">
        <v>31</v>
      </c>
      <c r="E972">
        <v>47691</v>
      </c>
      <c r="F972">
        <v>0</v>
      </c>
      <c r="G972">
        <v>1</v>
      </c>
      <c r="H972" s="1">
        <v>41460</v>
      </c>
      <c r="I972">
        <v>43</v>
      </c>
      <c r="J972">
        <v>14</v>
      </c>
      <c r="K972">
        <v>0</v>
      </c>
      <c r="L972">
        <v>3</v>
      </c>
      <c r="M972">
        <v>0</v>
      </c>
      <c r="N972">
        <v>0</v>
      </c>
      <c r="O972">
        <v>4</v>
      </c>
      <c r="P972">
        <v>1</v>
      </c>
      <c r="Q972">
        <v>1</v>
      </c>
      <c r="R972">
        <v>0</v>
      </c>
      <c r="S972">
        <v>2</v>
      </c>
      <c r="T972">
        <v>6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30</v>
      </c>
    </row>
    <row r="973" spans="1:28" hidden="1" x14ac:dyDescent="0.3">
      <c r="A973">
        <v>9145</v>
      </c>
      <c r="B973">
        <v>1972</v>
      </c>
      <c r="C973" t="s">
        <v>28</v>
      </c>
      <c r="D973" t="s">
        <v>31</v>
      </c>
      <c r="E973">
        <v>72504</v>
      </c>
      <c r="F973">
        <v>0</v>
      </c>
      <c r="G973">
        <v>1</v>
      </c>
      <c r="H973" s="1">
        <v>41370</v>
      </c>
      <c r="I973">
        <v>43</v>
      </c>
      <c r="J973">
        <v>604</v>
      </c>
      <c r="K973">
        <v>26</v>
      </c>
      <c r="L973">
        <v>470</v>
      </c>
      <c r="M973">
        <v>123</v>
      </c>
      <c r="N973">
        <v>161</v>
      </c>
      <c r="O973">
        <v>94</v>
      </c>
      <c r="P973">
        <v>2</v>
      </c>
      <c r="Q973">
        <v>5</v>
      </c>
      <c r="R973">
        <v>9</v>
      </c>
      <c r="S973">
        <v>6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32</v>
      </c>
    </row>
    <row r="974" spans="1:28" hidden="1" x14ac:dyDescent="0.3">
      <c r="A974">
        <v>10403</v>
      </c>
      <c r="B974">
        <v>1978</v>
      </c>
      <c r="C974" t="s">
        <v>28</v>
      </c>
      <c r="D974" t="s">
        <v>35</v>
      </c>
      <c r="E974">
        <v>16531</v>
      </c>
      <c r="F974">
        <v>1</v>
      </c>
      <c r="G974">
        <v>0</v>
      </c>
      <c r="H974" s="1">
        <v>41808</v>
      </c>
      <c r="I974">
        <v>43</v>
      </c>
      <c r="J974">
        <v>2</v>
      </c>
      <c r="K974">
        <v>13</v>
      </c>
      <c r="L974">
        <v>6</v>
      </c>
      <c r="M974">
        <v>7</v>
      </c>
      <c r="N974">
        <v>5</v>
      </c>
      <c r="O974">
        <v>11</v>
      </c>
      <c r="P974">
        <v>3</v>
      </c>
      <c r="Q974">
        <v>3</v>
      </c>
      <c r="R974">
        <v>0</v>
      </c>
      <c r="S974">
        <v>3</v>
      </c>
      <c r="T974">
        <v>7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32</v>
      </c>
    </row>
    <row r="975" spans="1:28" hidden="1" x14ac:dyDescent="0.3">
      <c r="A975">
        <v>7186</v>
      </c>
      <c r="B975">
        <v>1966</v>
      </c>
      <c r="C975" t="s">
        <v>37</v>
      </c>
      <c r="D975" t="s">
        <v>35</v>
      </c>
      <c r="E975">
        <v>30843</v>
      </c>
      <c r="F975">
        <v>1</v>
      </c>
      <c r="G975">
        <v>1</v>
      </c>
      <c r="H975" s="1">
        <v>41785</v>
      </c>
      <c r="I975">
        <v>43</v>
      </c>
      <c r="J975">
        <v>24</v>
      </c>
      <c r="K975">
        <v>0</v>
      </c>
      <c r="L975">
        <v>2</v>
      </c>
      <c r="M975">
        <v>0</v>
      </c>
      <c r="N975">
        <v>0</v>
      </c>
      <c r="O975">
        <v>9</v>
      </c>
      <c r="P975">
        <v>2</v>
      </c>
      <c r="Q975">
        <v>1</v>
      </c>
      <c r="R975">
        <v>1</v>
      </c>
      <c r="S975">
        <v>2</v>
      </c>
      <c r="T975">
        <v>5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 t="s">
        <v>40</v>
      </c>
    </row>
    <row r="976" spans="1:28" hidden="1" x14ac:dyDescent="0.3">
      <c r="A976">
        <v>4329</v>
      </c>
      <c r="B976">
        <v>1984</v>
      </c>
      <c r="C976" t="s">
        <v>37</v>
      </c>
      <c r="D976" t="s">
        <v>33</v>
      </c>
      <c r="E976">
        <v>18988</v>
      </c>
      <c r="F976">
        <v>1</v>
      </c>
      <c r="G976">
        <v>0</v>
      </c>
      <c r="H976" s="1">
        <v>41782</v>
      </c>
      <c r="I976">
        <v>43</v>
      </c>
      <c r="J976">
        <v>6</v>
      </c>
      <c r="K976">
        <v>0</v>
      </c>
      <c r="L976">
        <v>6</v>
      </c>
      <c r="M976">
        <v>2</v>
      </c>
      <c r="N976">
        <v>1</v>
      </c>
      <c r="O976">
        <v>1</v>
      </c>
      <c r="P976">
        <v>2</v>
      </c>
      <c r="Q976">
        <v>1</v>
      </c>
      <c r="R976">
        <v>0</v>
      </c>
      <c r="S976">
        <v>3</v>
      </c>
      <c r="T976">
        <v>7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36</v>
      </c>
    </row>
    <row r="977" spans="1:28" hidden="1" x14ac:dyDescent="0.3">
      <c r="A977">
        <v>1717</v>
      </c>
      <c r="B977">
        <v>1988</v>
      </c>
      <c r="C977" t="s">
        <v>28</v>
      </c>
      <c r="D977" t="s">
        <v>31</v>
      </c>
      <c r="E977">
        <v>39747</v>
      </c>
      <c r="F977">
        <v>1</v>
      </c>
      <c r="G977">
        <v>0</v>
      </c>
      <c r="H977" s="1">
        <v>41742</v>
      </c>
      <c r="I977">
        <v>43</v>
      </c>
      <c r="J977">
        <v>80</v>
      </c>
      <c r="K977">
        <v>15</v>
      </c>
      <c r="L977">
        <v>93</v>
      </c>
      <c r="M977">
        <v>20</v>
      </c>
      <c r="N977">
        <v>13</v>
      </c>
      <c r="O977">
        <v>52</v>
      </c>
      <c r="P977">
        <v>3</v>
      </c>
      <c r="Q977">
        <v>5</v>
      </c>
      <c r="R977">
        <v>1</v>
      </c>
      <c r="S977">
        <v>4</v>
      </c>
      <c r="T977">
        <v>8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43</v>
      </c>
    </row>
    <row r="978" spans="1:28" hidden="1" x14ac:dyDescent="0.3">
      <c r="A978">
        <v>3783</v>
      </c>
      <c r="B978">
        <v>1959</v>
      </c>
      <c r="C978" t="s">
        <v>37</v>
      </c>
      <c r="D978" t="s">
        <v>33</v>
      </c>
      <c r="E978">
        <v>52854</v>
      </c>
      <c r="F978">
        <v>1</v>
      </c>
      <c r="G978">
        <v>1</v>
      </c>
      <c r="H978" s="1">
        <v>41722</v>
      </c>
      <c r="I978">
        <v>43</v>
      </c>
      <c r="J978">
        <v>105</v>
      </c>
      <c r="K978">
        <v>0</v>
      </c>
      <c r="L978">
        <v>10</v>
      </c>
      <c r="M978">
        <v>0</v>
      </c>
      <c r="N978">
        <v>1</v>
      </c>
      <c r="O978">
        <v>0</v>
      </c>
      <c r="P978">
        <v>2</v>
      </c>
      <c r="Q978">
        <v>2</v>
      </c>
      <c r="R978">
        <v>1</v>
      </c>
      <c r="S978">
        <v>4</v>
      </c>
      <c r="T978">
        <v>5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43</v>
      </c>
    </row>
    <row r="979" spans="1:28" hidden="1" x14ac:dyDescent="0.3">
      <c r="A979">
        <v>10727</v>
      </c>
      <c r="B979">
        <v>1970</v>
      </c>
      <c r="C979" t="s">
        <v>37</v>
      </c>
      <c r="D979" t="s">
        <v>33</v>
      </c>
      <c r="E979">
        <v>69084</v>
      </c>
      <c r="F979">
        <v>1</v>
      </c>
      <c r="G979">
        <v>0</v>
      </c>
      <c r="H979" s="1">
        <v>41597</v>
      </c>
      <c r="I979">
        <v>43</v>
      </c>
      <c r="J979">
        <v>1181</v>
      </c>
      <c r="K979">
        <v>107</v>
      </c>
      <c r="L979">
        <v>199</v>
      </c>
      <c r="M979">
        <v>39</v>
      </c>
      <c r="N979">
        <v>30</v>
      </c>
      <c r="O979">
        <v>30</v>
      </c>
      <c r="P979">
        <v>2</v>
      </c>
      <c r="Q979">
        <v>7</v>
      </c>
      <c r="R979">
        <v>3</v>
      </c>
      <c r="S979">
        <v>13</v>
      </c>
      <c r="T979">
        <v>8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30</v>
      </c>
    </row>
    <row r="980" spans="1:28" hidden="1" x14ac:dyDescent="0.3">
      <c r="A980">
        <v>5299</v>
      </c>
      <c r="B980">
        <v>1970</v>
      </c>
      <c r="C980" t="s">
        <v>37</v>
      </c>
      <c r="D980" t="s">
        <v>33</v>
      </c>
      <c r="E980">
        <v>69084</v>
      </c>
      <c r="F980">
        <v>1</v>
      </c>
      <c r="G980">
        <v>0</v>
      </c>
      <c r="H980" s="1">
        <v>41597</v>
      </c>
      <c r="I980">
        <v>43</v>
      </c>
      <c r="J980">
        <v>1181</v>
      </c>
      <c r="K980">
        <v>107</v>
      </c>
      <c r="L980">
        <v>199</v>
      </c>
      <c r="M980">
        <v>39</v>
      </c>
      <c r="N980">
        <v>30</v>
      </c>
      <c r="O980">
        <v>30</v>
      </c>
      <c r="P980">
        <v>2</v>
      </c>
      <c r="Q980">
        <v>7</v>
      </c>
      <c r="R980">
        <v>3</v>
      </c>
      <c r="S980">
        <v>13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30</v>
      </c>
    </row>
    <row r="981" spans="1:28" hidden="1" x14ac:dyDescent="0.3">
      <c r="A981">
        <v>1143</v>
      </c>
      <c r="B981">
        <v>1972</v>
      </c>
      <c r="C981" t="s">
        <v>28</v>
      </c>
      <c r="D981" t="s">
        <v>33</v>
      </c>
      <c r="E981">
        <v>22063</v>
      </c>
      <c r="F981">
        <v>1</v>
      </c>
      <c r="G981">
        <v>0</v>
      </c>
      <c r="H981" s="1">
        <v>41494</v>
      </c>
      <c r="I981">
        <v>43</v>
      </c>
      <c r="J981">
        <v>7</v>
      </c>
      <c r="K981">
        <v>10</v>
      </c>
      <c r="L981">
        <v>13</v>
      </c>
      <c r="M981">
        <v>3</v>
      </c>
      <c r="N981">
        <v>11</v>
      </c>
      <c r="O981">
        <v>11</v>
      </c>
      <c r="P981">
        <v>2</v>
      </c>
      <c r="Q981">
        <v>2</v>
      </c>
      <c r="R981">
        <v>0</v>
      </c>
      <c r="S981">
        <v>3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32</v>
      </c>
    </row>
    <row r="982" spans="1:28" hidden="1" x14ac:dyDescent="0.3">
      <c r="A982">
        <v>11007</v>
      </c>
      <c r="B982">
        <v>1968</v>
      </c>
      <c r="C982" t="s">
        <v>37</v>
      </c>
      <c r="D982" t="s">
        <v>33</v>
      </c>
      <c r="E982">
        <v>29187</v>
      </c>
      <c r="F982">
        <v>1</v>
      </c>
      <c r="G982">
        <v>0</v>
      </c>
      <c r="H982" s="1">
        <v>41403</v>
      </c>
      <c r="I982">
        <v>43</v>
      </c>
      <c r="J982">
        <v>26</v>
      </c>
      <c r="K982">
        <v>0</v>
      </c>
      <c r="L982">
        <v>6</v>
      </c>
      <c r="M982">
        <v>0</v>
      </c>
      <c r="N982">
        <v>0</v>
      </c>
      <c r="O982">
        <v>2</v>
      </c>
      <c r="P982">
        <v>1</v>
      </c>
      <c r="Q982">
        <v>1</v>
      </c>
      <c r="R982">
        <v>0</v>
      </c>
      <c r="S982">
        <v>3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30</v>
      </c>
    </row>
    <row r="983" spans="1:28" hidden="1" x14ac:dyDescent="0.3">
      <c r="A983">
        <v>5267</v>
      </c>
      <c r="B983">
        <v>1970</v>
      </c>
      <c r="C983" t="s">
        <v>28</v>
      </c>
      <c r="D983" t="s">
        <v>29</v>
      </c>
      <c r="E983">
        <v>33986</v>
      </c>
      <c r="F983">
        <v>1</v>
      </c>
      <c r="G983">
        <v>0</v>
      </c>
      <c r="H983" s="1">
        <v>41347</v>
      </c>
      <c r="I983">
        <v>43</v>
      </c>
      <c r="J983">
        <v>16</v>
      </c>
      <c r="K983">
        <v>2</v>
      </c>
      <c r="L983">
        <v>18</v>
      </c>
      <c r="M983">
        <v>2</v>
      </c>
      <c r="N983">
        <v>1</v>
      </c>
      <c r="O983">
        <v>5</v>
      </c>
      <c r="P983">
        <v>1</v>
      </c>
      <c r="Q983">
        <v>1</v>
      </c>
      <c r="R983">
        <v>0</v>
      </c>
      <c r="S983">
        <v>3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30</v>
      </c>
    </row>
    <row r="984" spans="1:28" hidden="1" x14ac:dyDescent="0.3">
      <c r="A984">
        <v>9738</v>
      </c>
      <c r="B984">
        <v>1986</v>
      </c>
      <c r="C984" t="s">
        <v>41</v>
      </c>
      <c r="D984" t="s">
        <v>35</v>
      </c>
      <c r="E984">
        <v>42386</v>
      </c>
      <c r="F984">
        <v>1</v>
      </c>
      <c r="G984">
        <v>0</v>
      </c>
      <c r="H984" s="1">
        <v>41287</v>
      </c>
      <c r="I984">
        <v>43</v>
      </c>
      <c r="J984">
        <v>65</v>
      </c>
      <c r="K984">
        <v>4</v>
      </c>
      <c r="L984">
        <v>16</v>
      </c>
      <c r="M984">
        <v>0</v>
      </c>
      <c r="N984">
        <v>4</v>
      </c>
      <c r="O984">
        <v>11</v>
      </c>
      <c r="P984">
        <v>1</v>
      </c>
      <c r="Q984">
        <v>3</v>
      </c>
      <c r="R984">
        <v>0</v>
      </c>
      <c r="S984">
        <v>3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43</v>
      </c>
    </row>
    <row r="985" spans="1:28" hidden="1" x14ac:dyDescent="0.3">
      <c r="A985">
        <v>10212</v>
      </c>
      <c r="B985">
        <v>1986</v>
      </c>
      <c r="C985" t="s">
        <v>41</v>
      </c>
      <c r="D985" t="s">
        <v>35</v>
      </c>
      <c r="E985">
        <v>42386</v>
      </c>
      <c r="F985">
        <v>1</v>
      </c>
      <c r="G985">
        <v>0</v>
      </c>
      <c r="H985" s="1">
        <v>41287</v>
      </c>
      <c r="I985">
        <v>43</v>
      </c>
      <c r="J985">
        <v>65</v>
      </c>
      <c r="K985">
        <v>4</v>
      </c>
      <c r="L985">
        <v>16</v>
      </c>
      <c r="M985">
        <v>0</v>
      </c>
      <c r="N985">
        <v>4</v>
      </c>
      <c r="O985">
        <v>11</v>
      </c>
      <c r="P985">
        <v>1</v>
      </c>
      <c r="Q985">
        <v>3</v>
      </c>
      <c r="R985">
        <v>0</v>
      </c>
      <c r="S985">
        <v>3</v>
      </c>
      <c r="T985">
        <v>8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40</v>
      </c>
    </row>
    <row r="986" spans="1:28" hidden="1" x14ac:dyDescent="0.3">
      <c r="A986">
        <v>10010</v>
      </c>
      <c r="B986">
        <v>1953</v>
      </c>
      <c r="C986" t="s">
        <v>37</v>
      </c>
      <c r="D986" t="s">
        <v>29</v>
      </c>
      <c r="E986">
        <v>36957</v>
      </c>
      <c r="F986">
        <v>1</v>
      </c>
      <c r="G986">
        <v>1</v>
      </c>
      <c r="H986" s="1">
        <v>41158</v>
      </c>
      <c r="I986">
        <v>43</v>
      </c>
      <c r="J986">
        <v>100</v>
      </c>
      <c r="K986">
        <v>2</v>
      </c>
      <c r="L986">
        <v>16</v>
      </c>
      <c r="M986">
        <v>2</v>
      </c>
      <c r="N986">
        <v>1</v>
      </c>
      <c r="O986">
        <v>31</v>
      </c>
      <c r="P986">
        <v>4</v>
      </c>
      <c r="Q986">
        <v>3</v>
      </c>
      <c r="R986">
        <v>2</v>
      </c>
      <c r="S986">
        <v>2</v>
      </c>
      <c r="T986">
        <v>9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 t="s">
        <v>36</v>
      </c>
    </row>
    <row r="987" spans="1:28" hidden="1" x14ac:dyDescent="0.3">
      <c r="A987">
        <v>10069</v>
      </c>
      <c r="B987">
        <v>1988</v>
      </c>
      <c r="C987" t="s">
        <v>44</v>
      </c>
      <c r="D987" t="s">
        <v>35</v>
      </c>
      <c r="E987">
        <v>13724</v>
      </c>
      <c r="F987">
        <v>1</v>
      </c>
      <c r="G987">
        <v>0</v>
      </c>
      <c r="H987" s="1">
        <v>41152</v>
      </c>
      <c r="I987">
        <v>43</v>
      </c>
      <c r="J987">
        <v>2</v>
      </c>
      <c r="K987">
        <v>7</v>
      </c>
      <c r="L987">
        <v>5</v>
      </c>
      <c r="M987">
        <v>2</v>
      </c>
      <c r="N987">
        <v>15</v>
      </c>
      <c r="O987">
        <v>27</v>
      </c>
      <c r="P987">
        <v>1</v>
      </c>
      <c r="Q987">
        <v>2</v>
      </c>
      <c r="R987">
        <v>0</v>
      </c>
      <c r="S987">
        <v>2</v>
      </c>
      <c r="T987">
        <v>9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 t="s">
        <v>43</v>
      </c>
    </row>
    <row r="988" spans="1:28" hidden="1" x14ac:dyDescent="0.3">
      <c r="A988">
        <v>2694</v>
      </c>
      <c r="B988">
        <v>1967</v>
      </c>
      <c r="C988" t="s">
        <v>28</v>
      </c>
      <c r="D988" t="s">
        <v>33</v>
      </c>
      <c r="E988">
        <v>42664</v>
      </c>
      <c r="F988">
        <v>0</v>
      </c>
      <c r="G988">
        <v>1</v>
      </c>
      <c r="H988" s="1">
        <v>41716</v>
      </c>
      <c r="I988">
        <v>44</v>
      </c>
      <c r="J988">
        <v>21</v>
      </c>
      <c r="K988">
        <v>0</v>
      </c>
      <c r="L988">
        <v>3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3</v>
      </c>
      <c r="T988">
        <v>6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30</v>
      </c>
    </row>
    <row r="989" spans="1:28" hidden="1" x14ac:dyDescent="0.3">
      <c r="A989">
        <v>4646</v>
      </c>
      <c r="B989">
        <v>1951</v>
      </c>
      <c r="C989" t="s">
        <v>38</v>
      </c>
      <c r="D989" t="s">
        <v>33</v>
      </c>
      <c r="E989">
        <v>78497</v>
      </c>
      <c r="F989">
        <v>0</v>
      </c>
      <c r="G989">
        <v>0</v>
      </c>
      <c r="H989" s="1">
        <v>41609</v>
      </c>
      <c r="I989">
        <v>44</v>
      </c>
      <c r="J989">
        <v>207</v>
      </c>
      <c r="K989">
        <v>26</v>
      </c>
      <c r="L989">
        <v>447</v>
      </c>
      <c r="M989">
        <v>75</v>
      </c>
      <c r="N989">
        <v>0</v>
      </c>
      <c r="O989">
        <v>223</v>
      </c>
      <c r="P989">
        <v>1</v>
      </c>
      <c r="Q989">
        <v>5</v>
      </c>
      <c r="R989">
        <v>7</v>
      </c>
      <c r="S989">
        <v>12</v>
      </c>
      <c r="T989">
        <v>2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32</v>
      </c>
    </row>
    <row r="990" spans="1:28" hidden="1" x14ac:dyDescent="0.3">
      <c r="A990">
        <v>6935</v>
      </c>
      <c r="B990">
        <v>1951</v>
      </c>
      <c r="C990" t="s">
        <v>38</v>
      </c>
      <c r="D990" t="s">
        <v>33</v>
      </c>
      <c r="E990">
        <v>78497</v>
      </c>
      <c r="F990">
        <v>0</v>
      </c>
      <c r="G990">
        <v>0</v>
      </c>
      <c r="H990" s="1">
        <v>41609</v>
      </c>
      <c r="I990">
        <v>44</v>
      </c>
      <c r="J990">
        <v>207</v>
      </c>
      <c r="K990">
        <v>26</v>
      </c>
      <c r="L990">
        <v>447</v>
      </c>
      <c r="M990">
        <v>75</v>
      </c>
      <c r="N990">
        <v>0</v>
      </c>
      <c r="O990">
        <v>223</v>
      </c>
      <c r="P990">
        <v>1</v>
      </c>
      <c r="Q990">
        <v>5</v>
      </c>
      <c r="R990">
        <v>7</v>
      </c>
      <c r="S990">
        <v>12</v>
      </c>
      <c r="T990">
        <v>2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t="s">
        <v>40</v>
      </c>
    </row>
    <row r="991" spans="1:28" hidden="1" x14ac:dyDescent="0.3">
      <c r="A991">
        <v>5596</v>
      </c>
      <c r="B991">
        <v>1956</v>
      </c>
      <c r="C991" t="s">
        <v>38</v>
      </c>
      <c r="D991" t="s">
        <v>35</v>
      </c>
      <c r="E991">
        <v>58821</v>
      </c>
      <c r="F991">
        <v>0</v>
      </c>
      <c r="G991">
        <v>1</v>
      </c>
      <c r="H991" s="1">
        <v>41559</v>
      </c>
      <c r="I991">
        <v>44</v>
      </c>
      <c r="J991">
        <v>513</v>
      </c>
      <c r="K991">
        <v>14</v>
      </c>
      <c r="L991">
        <v>154</v>
      </c>
      <c r="M991">
        <v>19</v>
      </c>
      <c r="N991">
        <v>0</v>
      </c>
      <c r="O991">
        <v>28</v>
      </c>
      <c r="P991">
        <v>1</v>
      </c>
      <c r="Q991">
        <v>9</v>
      </c>
      <c r="R991">
        <v>2</v>
      </c>
      <c r="S991">
        <v>9</v>
      </c>
      <c r="T991">
        <v>6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43</v>
      </c>
    </row>
    <row r="992" spans="1:28" hidden="1" x14ac:dyDescent="0.3">
      <c r="A992">
        <v>1044</v>
      </c>
      <c r="B992">
        <v>1953</v>
      </c>
      <c r="C992" t="s">
        <v>28</v>
      </c>
      <c r="D992" t="s">
        <v>35</v>
      </c>
      <c r="E992">
        <v>58398</v>
      </c>
      <c r="F992">
        <v>0</v>
      </c>
      <c r="G992">
        <v>0</v>
      </c>
      <c r="H992" s="1">
        <v>41408</v>
      </c>
      <c r="I992">
        <v>44</v>
      </c>
      <c r="J992">
        <v>299</v>
      </c>
      <c r="K992">
        <v>5</v>
      </c>
      <c r="L992">
        <v>201</v>
      </c>
      <c r="M992">
        <v>21</v>
      </c>
      <c r="N992">
        <v>21</v>
      </c>
      <c r="O992">
        <v>49</v>
      </c>
      <c r="P992">
        <v>3</v>
      </c>
      <c r="Q992">
        <v>5</v>
      </c>
      <c r="R992">
        <v>4</v>
      </c>
      <c r="S992">
        <v>8</v>
      </c>
      <c r="T992">
        <v>4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36</v>
      </c>
    </row>
    <row r="993" spans="1:28" hidden="1" x14ac:dyDescent="0.3">
      <c r="A993">
        <v>9274</v>
      </c>
      <c r="B993">
        <v>1961</v>
      </c>
      <c r="C993" t="s">
        <v>41</v>
      </c>
      <c r="D993" t="s">
        <v>33</v>
      </c>
      <c r="E993">
        <v>80950</v>
      </c>
      <c r="F993">
        <v>0</v>
      </c>
      <c r="G993">
        <v>0</v>
      </c>
      <c r="H993" s="1">
        <v>41361</v>
      </c>
      <c r="I993">
        <v>44</v>
      </c>
      <c r="J993">
        <v>525</v>
      </c>
      <c r="K993">
        <v>147</v>
      </c>
      <c r="L993">
        <v>112</v>
      </c>
      <c r="M993">
        <v>219</v>
      </c>
      <c r="N993">
        <v>147</v>
      </c>
      <c r="O993">
        <v>63</v>
      </c>
      <c r="P993">
        <v>1</v>
      </c>
      <c r="Q993">
        <v>6</v>
      </c>
      <c r="R993">
        <v>7</v>
      </c>
      <c r="S993">
        <v>9</v>
      </c>
      <c r="T993">
        <v>2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43</v>
      </c>
    </row>
    <row r="994" spans="1:28" hidden="1" x14ac:dyDescent="0.3">
      <c r="A994">
        <v>4947</v>
      </c>
      <c r="B994">
        <v>1966</v>
      </c>
      <c r="C994" t="s">
        <v>38</v>
      </c>
      <c r="D994" t="s">
        <v>31</v>
      </c>
      <c r="E994">
        <v>89572</v>
      </c>
      <c r="F994">
        <v>0</v>
      </c>
      <c r="G994">
        <v>0</v>
      </c>
      <c r="H994" s="1">
        <v>41167</v>
      </c>
      <c r="I994">
        <v>44</v>
      </c>
      <c r="J994">
        <v>606</v>
      </c>
      <c r="K994">
        <v>24</v>
      </c>
      <c r="L994">
        <v>974</v>
      </c>
      <c r="M994">
        <v>197</v>
      </c>
      <c r="N994">
        <v>194</v>
      </c>
      <c r="O994">
        <v>64</v>
      </c>
      <c r="P994">
        <v>1</v>
      </c>
      <c r="Q994">
        <v>7</v>
      </c>
      <c r="R994">
        <v>7</v>
      </c>
      <c r="S994">
        <v>9</v>
      </c>
      <c r="T994">
        <v>4</v>
      </c>
      <c r="U994">
        <v>1</v>
      </c>
      <c r="V994">
        <v>0</v>
      </c>
      <c r="W994">
        <v>0</v>
      </c>
      <c r="X994">
        <v>1</v>
      </c>
      <c r="Y994">
        <v>0</v>
      </c>
      <c r="Z994">
        <v>1</v>
      </c>
      <c r="AA994">
        <v>0</v>
      </c>
      <c r="AB994" t="s">
        <v>30</v>
      </c>
    </row>
    <row r="995" spans="1:28" hidden="1" x14ac:dyDescent="0.3">
      <c r="A995">
        <v>10176</v>
      </c>
      <c r="B995">
        <v>1968</v>
      </c>
      <c r="C995" t="s">
        <v>28</v>
      </c>
      <c r="D995" t="s">
        <v>31</v>
      </c>
      <c r="E995">
        <v>57107</v>
      </c>
      <c r="F995">
        <v>0</v>
      </c>
      <c r="G995">
        <v>1</v>
      </c>
      <c r="H995" s="1">
        <v>41145</v>
      </c>
      <c r="I995">
        <v>44</v>
      </c>
      <c r="J995">
        <v>159</v>
      </c>
      <c r="K995">
        <v>0</v>
      </c>
      <c r="L995">
        <v>120</v>
      </c>
      <c r="M995">
        <v>0</v>
      </c>
      <c r="N995">
        <v>0</v>
      </c>
      <c r="O995">
        <v>137</v>
      </c>
      <c r="P995">
        <v>7</v>
      </c>
      <c r="Q995">
        <v>4</v>
      </c>
      <c r="R995">
        <v>4</v>
      </c>
      <c r="S995">
        <v>8</v>
      </c>
      <c r="T995">
        <v>8</v>
      </c>
      <c r="U995">
        <v>0</v>
      </c>
      <c r="V995">
        <v>1</v>
      </c>
      <c r="W995">
        <v>0</v>
      </c>
      <c r="X995">
        <v>1</v>
      </c>
      <c r="Y995">
        <v>0</v>
      </c>
      <c r="Z995">
        <v>1</v>
      </c>
      <c r="AA995">
        <v>0</v>
      </c>
      <c r="AB995" t="s">
        <v>30</v>
      </c>
    </row>
    <row r="996" spans="1:28" hidden="1" x14ac:dyDescent="0.3">
      <c r="A996">
        <v>10613</v>
      </c>
      <c r="B996">
        <v>1958</v>
      </c>
      <c r="C996" t="s">
        <v>37</v>
      </c>
      <c r="D996" t="s">
        <v>35</v>
      </c>
      <c r="E996">
        <v>37334</v>
      </c>
      <c r="F996">
        <v>1</v>
      </c>
      <c r="G996">
        <v>1</v>
      </c>
      <c r="H996" s="1">
        <v>41696</v>
      </c>
      <c r="I996">
        <v>44</v>
      </c>
      <c r="J996">
        <v>26</v>
      </c>
      <c r="K996">
        <v>1</v>
      </c>
      <c r="L996">
        <v>16</v>
      </c>
      <c r="M996">
        <v>2</v>
      </c>
      <c r="N996">
        <v>2</v>
      </c>
      <c r="O996">
        <v>15</v>
      </c>
      <c r="P996">
        <v>4</v>
      </c>
      <c r="Q996">
        <v>3</v>
      </c>
      <c r="R996">
        <v>0</v>
      </c>
      <c r="S996">
        <v>4</v>
      </c>
      <c r="T996">
        <v>4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t="s">
        <v>30</v>
      </c>
    </row>
    <row r="997" spans="1:28" hidden="1" x14ac:dyDescent="0.3">
      <c r="A997">
        <v>9076</v>
      </c>
      <c r="B997">
        <v>1980</v>
      </c>
      <c r="C997" t="s">
        <v>37</v>
      </c>
      <c r="D997" t="s">
        <v>33</v>
      </c>
      <c r="E997">
        <v>30732</v>
      </c>
      <c r="F997">
        <v>1</v>
      </c>
      <c r="G997">
        <v>0</v>
      </c>
      <c r="H997" s="1">
        <v>41279</v>
      </c>
      <c r="I997">
        <v>44</v>
      </c>
      <c r="J997">
        <v>155</v>
      </c>
      <c r="K997">
        <v>1</v>
      </c>
      <c r="L997">
        <v>25</v>
      </c>
      <c r="M997">
        <v>0</v>
      </c>
      <c r="N997">
        <v>1</v>
      </c>
      <c r="O997">
        <v>3</v>
      </c>
      <c r="P997">
        <v>4</v>
      </c>
      <c r="Q997">
        <v>4</v>
      </c>
      <c r="R997">
        <v>1</v>
      </c>
      <c r="S997">
        <v>4</v>
      </c>
      <c r="T997">
        <v>8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t="s">
        <v>43</v>
      </c>
    </row>
    <row r="998" spans="1:28" hidden="1" x14ac:dyDescent="0.3">
      <c r="A998">
        <v>3507</v>
      </c>
      <c r="B998">
        <v>1970</v>
      </c>
      <c r="C998" t="s">
        <v>28</v>
      </c>
      <c r="D998" t="s">
        <v>31</v>
      </c>
      <c r="E998">
        <v>76467</v>
      </c>
      <c r="F998">
        <v>1</v>
      </c>
      <c r="G998">
        <v>0</v>
      </c>
      <c r="H998" s="1">
        <v>41138</v>
      </c>
      <c r="I998">
        <v>44</v>
      </c>
      <c r="J998">
        <v>676</v>
      </c>
      <c r="K998">
        <v>161</v>
      </c>
      <c r="L998">
        <v>426</v>
      </c>
      <c r="M998">
        <v>210</v>
      </c>
      <c r="N998">
        <v>44</v>
      </c>
      <c r="O998">
        <v>58</v>
      </c>
      <c r="P998">
        <v>2</v>
      </c>
      <c r="Q998">
        <v>2</v>
      </c>
      <c r="R998">
        <v>5</v>
      </c>
      <c r="S998">
        <v>5</v>
      </c>
      <c r="T998">
        <v>6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 t="s">
        <v>34</v>
      </c>
    </row>
    <row r="999" spans="1:28" hidden="1" x14ac:dyDescent="0.3">
      <c r="A999">
        <v>10341</v>
      </c>
      <c r="B999">
        <v>1948</v>
      </c>
      <c r="C999" t="s">
        <v>28</v>
      </c>
      <c r="D999" t="s">
        <v>35</v>
      </c>
      <c r="E999">
        <v>51315</v>
      </c>
      <c r="F999">
        <v>0</v>
      </c>
      <c r="G999">
        <v>0</v>
      </c>
      <c r="H999" s="1">
        <v>41693</v>
      </c>
      <c r="I999">
        <v>45</v>
      </c>
      <c r="J999">
        <v>68</v>
      </c>
      <c r="K999">
        <v>28</v>
      </c>
      <c r="L999">
        <v>39</v>
      </c>
      <c r="M999">
        <v>16</v>
      </c>
      <c r="N999">
        <v>30</v>
      </c>
      <c r="O999">
        <v>41</v>
      </c>
      <c r="P999">
        <v>1</v>
      </c>
      <c r="Q999">
        <v>2</v>
      </c>
      <c r="R999">
        <v>2</v>
      </c>
      <c r="S999">
        <v>5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36</v>
      </c>
    </row>
    <row r="1000" spans="1:28" hidden="1" x14ac:dyDescent="0.3">
      <c r="A1000">
        <v>7397</v>
      </c>
      <c r="B1000">
        <v>1951</v>
      </c>
      <c r="C1000" t="s">
        <v>28</v>
      </c>
      <c r="D1000" t="s">
        <v>31</v>
      </c>
      <c r="E1000">
        <v>49090</v>
      </c>
      <c r="F1000">
        <v>0</v>
      </c>
      <c r="G1000">
        <v>1</v>
      </c>
      <c r="H1000" s="1">
        <v>41474</v>
      </c>
      <c r="I1000">
        <v>45</v>
      </c>
      <c r="J1000">
        <v>494</v>
      </c>
      <c r="K1000">
        <v>5</v>
      </c>
      <c r="L1000">
        <v>82</v>
      </c>
      <c r="M1000">
        <v>7</v>
      </c>
      <c r="N1000">
        <v>0</v>
      </c>
      <c r="O1000">
        <v>100</v>
      </c>
      <c r="P1000">
        <v>3</v>
      </c>
      <c r="Q1000">
        <v>7</v>
      </c>
      <c r="R1000">
        <v>2</v>
      </c>
      <c r="S1000">
        <v>9</v>
      </c>
      <c r="T1000">
        <v>7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30</v>
      </c>
    </row>
    <row r="1001" spans="1:28" hidden="1" x14ac:dyDescent="0.3">
      <c r="A1001">
        <v>2181</v>
      </c>
      <c r="B1001">
        <v>1970</v>
      </c>
      <c r="C1001" t="s">
        <v>28</v>
      </c>
      <c r="D1001" t="s">
        <v>33</v>
      </c>
      <c r="E1001">
        <v>70617</v>
      </c>
      <c r="F1001">
        <v>0</v>
      </c>
      <c r="G1001">
        <v>0</v>
      </c>
      <c r="H1001" s="1">
        <v>41448</v>
      </c>
      <c r="I1001">
        <v>45</v>
      </c>
      <c r="J1001">
        <v>353</v>
      </c>
      <c r="K1001">
        <v>61</v>
      </c>
      <c r="L1001">
        <v>753</v>
      </c>
      <c r="M1001">
        <v>40</v>
      </c>
      <c r="N1001">
        <v>46</v>
      </c>
      <c r="O1001">
        <v>27</v>
      </c>
      <c r="P1001">
        <v>1</v>
      </c>
      <c r="Q1001">
        <v>3</v>
      </c>
      <c r="R1001">
        <v>3</v>
      </c>
      <c r="S1001">
        <v>7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30</v>
      </c>
    </row>
    <row r="1002" spans="1:28" hidden="1" x14ac:dyDescent="0.3">
      <c r="A1002">
        <v>1204</v>
      </c>
      <c r="B1002">
        <v>1970</v>
      </c>
      <c r="C1002" t="s">
        <v>37</v>
      </c>
      <c r="D1002" t="s">
        <v>33</v>
      </c>
      <c r="E1002">
        <v>67536</v>
      </c>
      <c r="F1002">
        <v>0</v>
      </c>
      <c r="G1002">
        <v>1</v>
      </c>
      <c r="H1002" s="1">
        <v>41416</v>
      </c>
      <c r="I1002">
        <v>45</v>
      </c>
      <c r="J1002">
        <v>1253</v>
      </c>
      <c r="K1002">
        <v>0</v>
      </c>
      <c r="L1002">
        <v>447</v>
      </c>
      <c r="M1002">
        <v>23</v>
      </c>
      <c r="N1002">
        <v>71</v>
      </c>
      <c r="O1002">
        <v>35</v>
      </c>
      <c r="P1002">
        <v>3</v>
      </c>
      <c r="Q1002">
        <v>11</v>
      </c>
      <c r="R1002">
        <v>5</v>
      </c>
      <c r="S1002">
        <v>11</v>
      </c>
      <c r="T1002">
        <v>8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t="s">
        <v>43</v>
      </c>
    </row>
    <row r="1003" spans="1:28" hidden="1" x14ac:dyDescent="0.3">
      <c r="A1003">
        <v>4690</v>
      </c>
      <c r="B1003">
        <v>1953</v>
      </c>
      <c r="C1003" t="s">
        <v>28</v>
      </c>
      <c r="D1003" t="s">
        <v>33</v>
      </c>
      <c r="E1003">
        <v>50725</v>
      </c>
      <c r="F1003">
        <v>0</v>
      </c>
      <c r="G1003">
        <v>1</v>
      </c>
      <c r="H1003" s="1">
        <v>41318</v>
      </c>
      <c r="I1003">
        <v>45</v>
      </c>
      <c r="J1003">
        <v>443</v>
      </c>
      <c r="K1003">
        <v>10</v>
      </c>
      <c r="L1003">
        <v>75</v>
      </c>
      <c r="M1003">
        <v>0</v>
      </c>
      <c r="N1003">
        <v>10</v>
      </c>
      <c r="O1003">
        <v>48</v>
      </c>
      <c r="P1003">
        <v>4</v>
      </c>
      <c r="Q1003">
        <v>8</v>
      </c>
      <c r="R1003">
        <v>1</v>
      </c>
      <c r="S1003">
        <v>8</v>
      </c>
      <c r="T1003">
        <v>8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32</v>
      </c>
    </row>
    <row r="1004" spans="1:28" hidden="1" x14ac:dyDescent="0.3">
      <c r="A1004">
        <v>6543</v>
      </c>
      <c r="B1004">
        <v>1945</v>
      </c>
      <c r="C1004" t="s">
        <v>41</v>
      </c>
      <c r="D1004" t="s">
        <v>35</v>
      </c>
      <c r="E1004">
        <v>62847</v>
      </c>
      <c r="F1004">
        <v>0</v>
      </c>
      <c r="G1004">
        <v>0</v>
      </c>
      <c r="H1004" s="1">
        <v>41289</v>
      </c>
      <c r="I1004">
        <v>45</v>
      </c>
      <c r="J1004">
        <v>521</v>
      </c>
      <c r="K1004">
        <v>168</v>
      </c>
      <c r="L1004">
        <v>706</v>
      </c>
      <c r="M1004">
        <v>80</v>
      </c>
      <c r="N1004">
        <v>76</v>
      </c>
      <c r="O1004">
        <v>61</v>
      </c>
      <c r="P1004">
        <v>1</v>
      </c>
      <c r="Q1004">
        <v>3</v>
      </c>
      <c r="R1004">
        <v>6</v>
      </c>
      <c r="S1004">
        <v>4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32</v>
      </c>
    </row>
    <row r="1005" spans="1:28" hidden="1" x14ac:dyDescent="0.3">
      <c r="A1005">
        <v>7119</v>
      </c>
      <c r="B1005">
        <v>1982</v>
      </c>
      <c r="C1005" t="s">
        <v>28</v>
      </c>
      <c r="D1005" t="s">
        <v>31</v>
      </c>
      <c r="E1005">
        <v>68627</v>
      </c>
      <c r="F1005">
        <v>0</v>
      </c>
      <c r="G1005">
        <v>0</v>
      </c>
      <c r="H1005" s="1">
        <v>41286</v>
      </c>
      <c r="I1005">
        <v>45</v>
      </c>
      <c r="J1005">
        <v>395</v>
      </c>
      <c r="K1005">
        <v>15</v>
      </c>
      <c r="L1005">
        <v>263</v>
      </c>
      <c r="M1005">
        <v>60</v>
      </c>
      <c r="N1005">
        <v>54</v>
      </c>
      <c r="O1005">
        <v>38</v>
      </c>
      <c r="P1005">
        <v>1</v>
      </c>
      <c r="Q1005">
        <v>2</v>
      </c>
      <c r="R1005">
        <v>3</v>
      </c>
      <c r="S1005">
        <v>6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43</v>
      </c>
    </row>
    <row r="1006" spans="1:28" hidden="1" x14ac:dyDescent="0.3">
      <c r="A1006">
        <v>1245</v>
      </c>
      <c r="B1006">
        <v>1966</v>
      </c>
      <c r="C1006" t="s">
        <v>28</v>
      </c>
      <c r="D1006" t="s">
        <v>31</v>
      </c>
      <c r="E1006">
        <v>63810</v>
      </c>
      <c r="F1006">
        <v>0</v>
      </c>
      <c r="G1006">
        <v>1</v>
      </c>
      <c r="H1006" s="1">
        <v>41224</v>
      </c>
      <c r="I1006">
        <v>45</v>
      </c>
      <c r="J1006">
        <v>977</v>
      </c>
      <c r="K1006">
        <v>12</v>
      </c>
      <c r="L1006">
        <v>253</v>
      </c>
      <c r="M1006">
        <v>16</v>
      </c>
      <c r="N1006">
        <v>12</v>
      </c>
      <c r="O1006">
        <v>101</v>
      </c>
      <c r="P1006">
        <v>4</v>
      </c>
      <c r="Q1006">
        <v>4</v>
      </c>
      <c r="R1006">
        <v>3</v>
      </c>
      <c r="S1006">
        <v>12</v>
      </c>
      <c r="T1006">
        <v>8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 t="s">
        <v>30</v>
      </c>
    </row>
    <row r="1007" spans="1:28" hidden="1" x14ac:dyDescent="0.3">
      <c r="A1007">
        <v>2561</v>
      </c>
      <c r="B1007">
        <v>1966</v>
      </c>
      <c r="C1007" t="s">
        <v>28</v>
      </c>
      <c r="D1007" t="s">
        <v>31</v>
      </c>
      <c r="E1007">
        <v>63810</v>
      </c>
      <c r="F1007">
        <v>0</v>
      </c>
      <c r="G1007">
        <v>1</v>
      </c>
      <c r="H1007" s="1">
        <v>41224</v>
      </c>
      <c r="I1007">
        <v>45</v>
      </c>
      <c r="J1007">
        <v>977</v>
      </c>
      <c r="K1007">
        <v>12</v>
      </c>
      <c r="L1007">
        <v>253</v>
      </c>
      <c r="M1007">
        <v>16</v>
      </c>
      <c r="N1007">
        <v>12</v>
      </c>
      <c r="O1007">
        <v>101</v>
      </c>
      <c r="P1007">
        <v>4</v>
      </c>
      <c r="Q1007">
        <v>4</v>
      </c>
      <c r="R1007">
        <v>3</v>
      </c>
      <c r="S1007">
        <v>12</v>
      </c>
      <c r="T1007">
        <v>8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0</v>
      </c>
      <c r="AB1007" t="s">
        <v>39</v>
      </c>
    </row>
    <row r="1008" spans="1:28" x14ac:dyDescent="0.3">
      <c r="A1008">
        <v>9235</v>
      </c>
      <c r="B1008">
        <v>1957</v>
      </c>
      <c r="C1008" t="s">
        <v>28</v>
      </c>
      <c r="D1008" t="s">
        <v>31</v>
      </c>
      <c r="F1008">
        <v>1</v>
      </c>
      <c r="G1008">
        <v>1</v>
      </c>
      <c r="H1008" s="1">
        <v>41786</v>
      </c>
      <c r="I1008">
        <v>45</v>
      </c>
      <c r="J1008">
        <v>7</v>
      </c>
      <c r="K1008">
        <v>0</v>
      </c>
      <c r="L1008">
        <v>8</v>
      </c>
      <c r="M1008">
        <v>2</v>
      </c>
      <c r="N1008">
        <v>0</v>
      </c>
      <c r="O1008">
        <v>1</v>
      </c>
      <c r="P1008">
        <v>1</v>
      </c>
      <c r="Q1008">
        <v>1</v>
      </c>
      <c r="R1008">
        <v>0</v>
      </c>
      <c r="S1008">
        <v>2</v>
      </c>
      <c r="T1008">
        <v>7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39</v>
      </c>
    </row>
    <row r="1009" spans="1:28" hidden="1" x14ac:dyDescent="0.3">
      <c r="A1009">
        <v>2639</v>
      </c>
      <c r="B1009">
        <v>1966</v>
      </c>
      <c r="C1009" t="s">
        <v>28</v>
      </c>
      <c r="D1009" t="s">
        <v>31</v>
      </c>
      <c r="E1009">
        <v>43602</v>
      </c>
      <c r="F1009">
        <v>1</v>
      </c>
      <c r="G1009">
        <v>1</v>
      </c>
      <c r="H1009" s="1">
        <v>41649</v>
      </c>
      <c r="I1009">
        <v>45</v>
      </c>
      <c r="J1009">
        <v>19</v>
      </c>
      <c r="K1009">
        <v>5</v>
      </c>
      <c r="L1009">
        <v>12</v>
      </c>
      <c r="M1009">
        <v>10</v>
      </c>
      <c r="N1009">
        <v>3</v>
      </c>
      <c r="O1009">
        <v>19</v>
      </c>
      <c r="P1009">
        <v>3</v>
      </c>
      <c r="Q1009">
        <v>3</v>
      </c>
      <c r="R1009">
        <v>1</v>
      </c>
      <c r="S1009">
        <v>2</v>
      </c>
      <c r="T1009">
        <v>6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43</v>
      </c>
    </row>
    <row r="1010" spans="1:28" hidden="1" x14ac:dyDescent="0.3">
      <c r="A1010">
        <v>6201</v>
      </c>
      <c r="B1010">
        <v>1978</v>
      </c>
      <c r="C1010" t="s">
        <v>28</v>
      </c>
      <c r="D1010" t="s">
        <v>31</v>
      </c>
      <c r="E1010">
        <v>38643</v>
      </c>
      <c r="F1010">
        <v>1</v>
      </c>
      <c r="G1010">
        <v>1</v>
      </c>
      <c r="H1010" s="1">
        <v>41607</v>
      </c>
      <c r="I1010">
        <v>45</v>
      </c>
      <c r="J1010">
        <v>22</v>
      </c>
      <c r="K1010">
        <v>2</v>
      </c>
      <c r="L1010">
        <v>14</v>
      </c>
      <c r="M1010">
        <v>0</v>
      </c>
      <c r="N1010">
        <v>1</v>
      </c>
      <c r="O1010">
        <v>10</v>
      </c>
      <c r="P1010">
        <v>2</v>
      </c>
      <c r="Q1010">
        <v>2</v>
      </c>
      <c r="R1010">
        <v>0</v>
      </c>
      <c r="S1010">
        <v>3</v>
      </c>
      <c r="T1010">
        <v>7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 t="s">
        <v>30</v>
      </c>
    </row>
    <row r="1011" spans="1:28" hidden="1" x14ac:dyDescent="0.3">
      <c r="A1011">
        <v>1170</v>
      </c>
      <c r="B1011">
        <v>1975</v>
      </c>
      <c r="C1011" t="s">
        <v>28</v>
      </c>
      <c r="D1011" t="s">
        <v>33</v>
      </c>
      <c r="E1011">
        <v>27573</v>
      </c>
      <c r="F1011">
        <v>1</v>
      </c>
      <c r="G1011">
        <v>0</v>
      </c>
      <c r="H1011" s="1">
        <v>41358</v>
      </c>
      <c r="I1011">
        <v>45</v>
      </c>
      <c r="J1011">
        <v>50</v>
      </c>
      <c r="K1011">
        <v>15</v>
      </c>
      <c r="L1011">
        <v>110</v>
      </c>
      <c r="M1011">
        <v>39</v>
      </c>
      <c r="N1011">
        <v>15</v>
      </c>
      <c r="O1011">
        <v>15</v>
      </c>
      <c r="P1011">
        <v>4</v>
      </c>
      <c r="Q1011">
        <v>5</v>
      </c>
      <c r="R1011">
        <v>1</v>
      </c>
      <c r="S1011">
        <v>4</v>
      </c>
      <c r="T1011">
        <v>8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30</v>
      </c>
    </row>
    <row r="1012" spans="1:28" hidden="1" x14ac:dyDescent="0.3">
      <c r="A1012">
        <v>8812</v>
      </c>
      <c r="B1012">
        <v>1979</v>
      </c>
      <c r="C1012" t="s">
        <v>38</v>
      </c>
      <c r="D1012" t="s">
        <v>29</v>
      </c>
      <c r="E1012">
        <v>13533</v>
      </c>
      <c r="F1012">
        <v>1</v>
      </c>
      <c r="G1012">
        <v>0</v>
      </c>
      <c r="H1012" s="1">
        <v>41343</v>
      </c>
      <c r="I1012">
        <v>45</v>
      </c>
      <c r="J1012">
        <v>12</v>
      </c>
      <c r="K1012">
        <v>3</v>
      </c>
      <c r="L1012">
        <v>8</v>
      </c>
      <c r="M1012">
        <v>8</v>
      </c>
      <c r="N1012">
        <v>0</v>
      </c>
      <c r="O1012">
        <v>17</v>
      </c>
      <c r="P1012">
        <v>2</v>
      </c>
      <c r="Q1012">
        <v>2</v>
      </c>
      <c r="R1012">
        <v>0</v>
      </c>
      <c r="S1012">
        <v>3</v>
      </c>
      <c r="T1012">
        <v>7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30</v>
      </c>
    </row>
    <row r="1013" spans="1:28" hidden="1" x14ac:dyDescent="0.3">
      <c r="A1013">
        <v>1715</v>
      </c>
      <c r="B1013">
        <v>1978</v>
      </c>
      <c r="C1013" t="s">
        <v>28</v>
      </c>
      <c r="D1013" t="s">
        <v>35</v>
      </c>
      <c r="E1013">
        <v>25851</v>
      </c>
      <c r="F1013">
        <v>1</v>
      </c>
      <c r="G1013">
        <v>0</v>
      </c>
      <c r="H1013" s="1">
        <v>41316</v>
      </c>
      <c r="I1013">
        <v>45</v>
      </c>
      <c r="J1013">
        <v>9</v>
      </c>
      <c r="K1013">
        <v>4</v>
      </c>
      <c r="L1013">
        <v>18</v>
      </c>
      <c r="M1013">
        <v>7</v>
      </c>
      <c r="N1013">
        <v>5</v>
      </c>
      <c r="O1013">
        <v>5</v>
      </c>
      <c r="P1013">
        <v>2</v>
      </c>
      <c r="Q1013">
        <v>2</v>
      </c>
      <c r="R1013">
        <v>0</v>
      </c>
      <c r="S1013">
        <v>3</v>
      </c>
      <c r="T1013">
        <v>7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36</v>
      </c>
    </row>
    <row r="1014" spans="1:28" hidden="1" x14ac:dyDescent="0.3">
      <c r="A1014">
        <v>10821</v>
      </c>
      <c r="B1014">
        <v>1978</v>
      </c>
      <c r="C1014" t="s">
        <v>28</v>
      </c>
      <c r="D1014" t="s">
        <v>33</v>
      </c>
      <c r="E1014">
        <v>57113</v>
      </c>
      <c r="F1014">
        <v>1</v>
      </c>
      <c r="G1014">
        <v>1</v>
      </c>
      <c r="H1014" s="1">
        <v>41311</v>
      </c>
      <c r="I1014">
        <v>45</v>
      </c>
      <c r="J1014">
        <v>182</v>
      </c>
      <c r="K1014">
        <v>4</v>
      </c>
      <c r="L1014">
        <v>33</v>
      </c>
      <c r="M1014">
        <v>0</v>
      </c>
      <c r="N1014">
        <v>2</v>
      </c>
      <c r="O1014">
        <v>42</v>
      </c>
      <c r="P1014">
        <v>6</v>
      </c>
      <c r="Q1014">
        <v>4</v>
      </c>
      <c r="R1014">
        <v>1</v>
      </c>
      <c r="S1014">
        <v>5</v>
      </c>
      <c r="T1014">
        <v>7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30</v>
      </c>
    </row>
    <row r="1015" spans="1:28" hidden="1" x14ac:dyDescent="0.3">
      <c r="A1015">
        <v>3518</v>
      </c>
      <c r="B1015">
        <v>1983</v>
      </c>
      <c r="C1015" t="s">
        <v>28</v>
      </c>
      <c r="D1015" t="s">
        <v>33</v>
      </c>
      <c r="E1015">
        <v>25271</v>
      </c>
      <c r="F1015">
        <v>1</v>
      </c>
      <c r="G1015">
        <v>0</v>
      </c>
      <c r="H1015" s="1">
        <v>41248</v>
      </c>
      <c r="I1015">
        <v>45</v>
      </c>
      <c r="J1015">
        <v>10</v>
      </c>
      <c r="K1015">
        <v>1</v>
      </c>
      <c r="L1015">
        <v>18</v>
      </c>
      <c r="M1015">
        <v>10</v>
      </c>
      <c r="N1015">
        <v>4</v>
      </c>
      <c r="O1015">
        <v>7</v>
      </c>
      <c r="P1015">
        <v>1</v>
      </c>
      <c r="Q1015">
        <v>1</v>
      </c>
      <c r="R1015">
        <v>1</v>
      </c>
      <c r="S1015">
        <v>2</v>
      </c>
      <c r="T1015">
        <v>9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40</v>
      </c>
    </row>
    <row r="1016" spans="1:28" hidden="1" x14ac:dyDescent="0.3">
      <c r="A1016">
        <v>9624</v>
      </c>
      <c r="B1016">
        <v>1958</v>
      </c>
      <c r="C1016" t="s">
        <v>37</v>
      </c>
      <c r="D1016" t="s">
        <v>35</v>
      </c>
      <c r="E1016">
        <v>65488</v>
      </c>
      <c r="F1016">
        <v>0</v>
      </c>
      <c r="G1016">
        <v>0</v>
      </c>
      <c r="H1016" s="1">
        <v>41803</v>
      </c>
      <c r="I1016">
        <v>46</v>
      </c>
      <c r="J1016">
        <v>603</v>
      </c>
      <c r="K1016">
        <v>45</v>
      </c>
      <c r="L1016">
        <v>207</v>
      </c>
      <c r="M1016">
        <v>36</v>
      </c>
      <c r="N1016">
        <v>18</v>
      </c>
      <c r="O1016">
        <v>54</v>
      </c>
      <c r="P1016">
        <v>1</v>
      </c>
      <c r="Q1016">
        <v>3</v>
      </c>
      <c r="R1016">
        <v>4</v>
      </c>
      <c r="S1016">
        <v>6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30</v>
      </c>
    </row>
    <row r="1017" spans="1:28" hidden="1" x14ac:dyDescent="0.3">
      <c r="A1017">
        <v>7875</v>
      </c>
      <c r="B1017">
        <v>1949</v>
      </c>
      <c r="C1017" t="s">
        <v>28</v>
      </c>
      <c r="D1017" t="s">
        <v>33</v>
      </c>
      <c r="E1017">
        <v>72025</v>
      </c>
      <c r="F1017">
        <v>0</v>
      </c>
      <c r="G1017">
        <v>0</v>
      </c>
      <c r="H1017" s="1">
        <v>41758</v>
      </c>
      <c r="I1017">
        <v>46</v>
      </c>
      <c r="J1017">
        <v>967</v>
      </c>
      <c r="K1017">
        <v>0</v>
      </c>
      <c r="L1017">
        <v>617</v>
      </c>
      <c r="M1017">
        <v>43</v>
      </c>
      <c r="N1017">
        <v>50</v>
      </c>
      <c r="O1017">
        <v>0</v>
      </c>
      <c r="P1017">
        <v>1</v>
      </c>
      <c r="Q1017">
        <v>4</v>
      </c>
      <c r="R1017">
        <v>8</v>
      </c>
      <c r="S1017">
        <v>13</v>
      </c>
      <c r="T1017">
        <v>2</v>
      </c>
      <c r="U1017">
        <v>1</v>
      </c>
      <c r="V1017">
        <v>0</v>
      </c>
      <c r="W1017">
        <v>0</v>
      </c>
      <c r="X1017">
        <v>1</v>
      </c>
      <c r="Y1017">
        <v>1</v>
      </c>
      <c r="Z1017">
        <v>1</v>
      </c>
      <c r="AA1017">
        <v>0</v>
      </c>
      <c r="AB1017" t="s">
        <v>36</v>
      </c>
    </row>
    <row r="1018" spans="1:28" hidden="1" x14ac:dyDescent="0.3">
      <c r="A1018">
        <v>10888</v>
      </c>
      <c r="B1018">
        <v>1961</v>
      </c>
      <c r="C1018" t="s">
        <v>28</v>
      </c>
      <c r="D1018" t="s">
        <v>31</v>
      </c>
      <c r="E1018">
        <v>45938</v>
      </c>
      <c r="F1018">
        <v>0</v>
      </c>
      <c r="G1018">
        <v>0</v>
      </c>
      <c r="H1018" s="1">
        <v>41581</v>
      </c>
      <c r="I1018">
        <v>46</v>
      </c>
      <c r="J1018">
        <v>273</v>
      </c>
      <c r="K1018">
        <v>11</v>
      </c>
      <c r="L1018">
        <v>178</v>
      </c>
      <c r="M1018">
        <v>62</v>
      </c>
      <c r="N1018">
        <v>83</v>
      </c>
      <c r="O1018">
        <v>29</v>
      </c>
      <c r="P1018">
        <v>2</v>
      </c>
      <c r="Q1018">
        <v>8</v>
      </c>
      <c r="R1018">
        <v>4</v>
      </c>
      <c r="S1018">
        <v>6</v>
      </c>
      <c r="T1018">
        <v>6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34</v>
      </c>
    </row>
    <row r="1019" spans="1:28" hidden="1" x14ac:dyDescent="0.3">
      <c r="A1019">
        <v>6637</v>
      </c>
      <c r="B1019">
        <v>1988</v>
      </c>
      <c r="C1019" t="s">
        <v>28</v>
      </c>
      <c r="D1019" t="s">
        <v>31</v>
      </c>
      <c r="E1019">
        <v>66951</v>
      </c>
      <c r="F1019">
        <v>0</v>
      </c>
      <c r="G1019">
        <v>0</v>
      </c>
      <c r="H1019" s="1">
        <v>41580</v>
      </c>
      <c r="I1019">
        <v>46</v>
      </c>
      <c r="J1019">
        <v>277</v>
      </c>
      <c r="K1019">
        <v>162</v>
      </c>
      <c r="L1019">
        <v>305</v>
      </c>
      <c r="M1019">
        <v>173</v>
      </c>
      <c r="N1019">
        <v>76</v>
      </c>
      <c r="O1019">
        <v>124</v>
      </c>
      <c r="P1019">
        <v>1</v>
      </c>
      <c r="Q1019">
        <v>3</v>
      </c>
      <c r="R1019">
        <v>4</v>
      </c>
      <c r="S1019">
        <v>7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40</v>
      </c>
    </row>
    <row r="1020" spans="1:28" hidden="1" x14ac:dyDescent="0.3">
      <c r="A1020">
        <v>5077</v>
      </c>
      <c r="B1020">
        <v>1979</v>
      </c>
      <c r="C1020" t="s">
        <v>28</v>
      </c>
      <c r="D1020" t="s">
        <v>35</v>
      </c>
      <c r="E1020">
        <v>77298</v>
      </c>
      <c r="F1020">
        <v>0</v>
      </c>
      <c r="G1020">
        <v>1</v>
      </c>
      <c r="H1020" s="1">
        <v>41580</v>
      </c>
      <c r="I1020">
        <v>46</v>
      </c>
      <c r="J1020">
        <v>425</v>
      </c>
      <c r="K1020">
        <v>115</v>
      </c>
      <c r="L1020">
        <v>292</v>
      </c>
      <c r="M1020">
        <v>23</v>
      </c>
      <c r="N1020">
        <v>35</v>
      </c>
      <c r="O1020">
        <v>79</v>
      </c>
      <c r="P1020">
        <v>1</v>
      </c>
      <c r="Q1020">
        <v>6</v>
      </c>
      <c r="R1020">
        <v>6</v>
      </c>
      <c r="S1020">
        <v>11</v>
      </c>
      <c r="T1020">
        <v>3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32</v>
      </c>
    </row>
    <row r="1021" spans="1:28" hidden="1" x14ac:dyDescent="0.3">
      <c r="A1021">
        <v>6173</v>
      </c>
      <c r="B1021">
        <v>1979</v>
      </c>
      <c r="C1021" t="s">
        <v>28</v>
      </c>
      <c r="D1021" t="s">
        <v>35</v>
      </c>
      <c r="E1021">
        <v>77298</v>
      </c>
      <c r="F1021">
        <v>0</v>
      </c>
      <c r="G1021">
        <v>1</v>
      </c>
      <c r="H1021" s="1">
        <v>41580</v>
      </c>
      <c r="I1021">
        <v>46</v>
      </c>
      <c r="J1021">
        <v>425</v>
      </c>
      <c r="K1021">
        <v>115</v>
      </c>
      <c r="L1021">
        <v>292</v>
      </c>
      <c r="M1021">
        <v>23</v>
      </c>
      <c r="N1021">
        <v>35</v>
      </c>
      <c r="O1021">
        <v>79</v>
      </c>
      <c r="P1021">
        <v>1</v>
      </c>
      <c r="Q1021">
        <v>6</v>
      </c>
      <c r="R1021">
        <v>6</v>
      </c>
      <c r="S1021">
        <v>11</v>
      </c>
      <c r="T1021">
        <v>3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30</v>
      </c>
    </row>
    <row r="1022" spans="1:28" hidden="1" x14ac:dyDescent="0.3">
      <c r="A1022">
        <v>3969</v>
      </c>
      <c r="B1022">
        <v>1974</v>
      </c>
      <c r="C1022" t="s">
        <v>41</v>
      </c>
      <c r="D1022" t="s">
        <v>35</v>
      </c>
      <c r="E1022">
        <v>43018</v>
      </c>
      <c r="F1022">
        <v>0</v>
      </c>
      <c r="G1022">
        <v>1</v>
      </c>
      <c r="H1022" s="1">
        <v>41579</v>
      </c>
      <c r="I1022">
        <v>46</v>
      </c>
      <c r="J1022">
        <v>35</v>
      </c>
      <c r="K1022">
        <v>4</v>
      </c>
      <c r="L1022">
        <v>17</v>
      </c>
      <c r="M1022">
        <v>7</v>
      </c>
      <c r="N1022">
        <v>6</v>
      </c>
      <c r="O1022">
        <v>64</v>
      </c>
      <c r="P1022">
        <v>1</v>
      </c>
      <c r="Q1022">
        <v>2</v>
      </c>
      <c r="R1022">
        <v>2</v>
      </c>
      <c r="S1022">
        <v>2</v>
      </c>
      <c r="T1022">
        <v>5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39</v>
      </c>
    </row>
    <row r="1023" spans="1:28" hidden="1" x14ac:dyDescent="0.3">
      <c r="A1023">
        <v>4580</v>
      </c>
      <c r="B1023">
        <v>1969</v>
      </c>
      <c r="C1023" t="s">
        <v>28</v>
      </c>
      <c r="D1023" t="s">
        <v>33</v>
      </c>
      <c r="E1023">
        <v>75759</v>
      </c>
      <c r="F1023">
        <v>0</v>
      </c>
      <c r="G1023">
        <v>0</v>
      </c>
      <c r="H1023" s="1">
        <v>41572</v>
      </c>
      <c r="I1023">
        <v>46</v>
      </c>
      <c r="J1023">
        <v>1394</v>
      </c>
      <c r="K1023">
        <v>22</v>
      </c>
      <c r="L1023">
        <v>708</v>
      </c>
      <c r="M1023">
        <v>89</v>
      </c>
      <c r="N1023">
        <v>91</v>
      </c>
      <c r="O1023">
        <v>182</v>
      </c>
      <c r="P1023">
        <v>1</v>
      </c>
      <c r="Q1023">
        <v>9</v>
      </c>
      <c r="R1023">
        <v>7</v>
      </c>
      <c r="S1023">
        <v>9</v>
      </c>
      <c r="T1023">
        <v>5</v>
      </c>
      <c r="U1023">
        <v>1</v>
      </c>
      <c r="V1023">
        <v>0</v>
      </c>
      <c r="W1023">
        <v>1</v>
      </c>
      <c r="X1023">
        <v>0</v>
      </c>
      <c r="Y1023">
        <v>1</v>
      </c>
      <c r="Z1023">
        <v>1</v>
      </c>
      <c r="AA1023">
        <v>0</v>
      </c>
      <c r="AB1023" t="s">
        <v>43</v>
      </c>
    </row>
    <row r="1024" spans="1:28" hidden="1" x14ac:dyDescent="0.3">
      <c r="A1024">
        <v>663</v>
      </c>
      <c r="B1024">
        <v>1989</v>
      </c>
      <c r="C1024" t="s">
        <v>37</v>
      </c>
      <c r="D1024" t="s">
        <v>31</v>
      </c>
      <c r="E1024">
        <v>33996</v>
      </c>
      <c r="F1024">
        <v>0</v>
      </c>
      <c r="G1024">
        <v>0</v>
      </c>
      <c r="H1024" s="1">
        <v>41528</v>
      </c>
      <c r="I1024">
        <v>46</v>
      </c>
      <c r="J1024">
        <v>40</v>
      </c>
      <c r="K1024">
        <v>2</v>
      </c>
      <c r="L1024">
        <v>15</v>
      </c>
      <c r="M1024">
        <v>8</v>
      </c>
      <c r="N1024">
        <v>0</v>
      </c>
      <c r="O1024">
        <v>6</v>
      </c>
      <c r="P1024">
        <v>1</v>
      </c>
      <c r="Q1024">
        <v>1</v>
      </c>
      <c r="R1024">
        <v>1</v>
      </c>
      <c r="S1024">
        <v>3</v>
      </c>
      <c r="T1024">
        <v>4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30</v>
      </c>
    </row>
    <row r="1025" spans="1:28" hidden="1" x14ac:dyDescent="0.3">
      <c r="A1025">
        <v>8299</v>
      </c>
      <c r="B1025">
        <v>1989</v>
      </c>
      <c r="C1025" t="s">
        <v>37</v>
      </c>
      <c r="D1025" t="s">
        <v>31</v>
      </c>
      <c r="E1025">
        <v>33996</v>
      </c>
      <c r="F1025">
        <v>0</v>
      </c>
      <c r="G1025">
        <v>0</v>
      </c>
      <c r="H1025" s="1">
        <v>41528</v>
      </c>
      <c r="I1025">
        <v>46</v>
      </c>
      <c r="J1025">
        <v>40</v>
      </c>
      <c r="K1025">
        <v>2</v>
      </c>
      <c r="L1025">
        <v>15</v>
      </c>
      <c r="M1025">
        <v>8</v>
      </c>
      <c r="N1025">
        <v>0</v>
      </c>
      <c r="O1025">
        <v>6</v>
      </c>
      <c r="P1025">
        <v>1</v>
      </c>
      <c r="Q1025">
        <v>1</v>
      </c>
      <c r="R1025">
        <v>1</v>
      </c>
      <c r="S1025">
        <v>3</v>
      </c>
      <c r="T1025">
        <v>4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43</v>
      </c>
    </row>
    <row r="1026" spans="1:28" hidden="1" x14ac:dyDescent="0.3">
      <c r="A1026">
        <v>8945</v>
      </c>
      <c r="B1026">
        <v>1970</v>
      </c>
      <c r="C1026" t="s">
        <v>28</v>
      </c>
      <c r="D1026" t="s">
        <v>29</v>
      </c>
      <c r="E1026">
        <v>54137</v>
      </c>
      <c r="F1026">
        <v>0</v>
      </c>
      <c r="G1026">
        <v>1</v>
      </c>
      <c r="H1026" s="1">
        <v>41502</v>
      </c>
      <c r="I1026">
        <v>46</v>
      </c>
      <c r="J1026">
        <v>171</v>
      </c>
      <c r="K1026">
        <v>0</v>
      </c>
      <c r="L1026">
        <v>11</v>
      </c>
      <c r="M1026">
        <v>0</v>
      </c>
      <c r="N1026">
        <v>1</v>
      </c>
      <c r="O1026">
        <v>20</v>
      </c>
      <c r="P1026">
        <v>2</v>
      </c>
      <c r="Q1026">
        <v>4</v>
      </c>
      <c r="R1026">
        <v>1</v>
      </c>
      <c r="S1026">
        <v>4</v>
      </c>
      <c r="T1026">
        <v>6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43</v>
      </c>
    </row>
    <row r="1027" spans="1:28" hidden="1" x14ac:dyDescent="0.3">
      <c r="A1027">
        <v>10870</v>
      </c>
      <c r="B1027">
        <v>1967</v>
      </c>
      <c r="C1027" t="s">
        <v>28</v>
      </c>
      <c r="D1027" t="s">
        <v>33</v>
      </c>
      <c r="E1027">
        <v>61223</v>
      </c>
      <c r="F1027">
        <v>0</v>
      </c>
      <c r="G1027">
        <v>1</v>
      </c>
      <c r="H1027" s="1">
        <v>41438</v>
      </c>
      <c r="I1027">
        <v>46</v>
      </c>
      <c r="J1027">
        <v>709</v>
      </c>
      <c r="K1027">
        <v>43</v>
      </c>
      <c r="L1027">
        <v>182</v>
      </c>
      <c r="M1027">
        <v>42</v>
      </c>
      <c r="N1027">
        <v>118</v>
      </c>
      <c r="O1027">
        <v>247</v>
      </c>
      <c r="P1027">
        <v>2</v>
      </c>
      <c r="Q1027">
        <v>9</v>
      </c>
      <c r="R1027">
        <v>3</v>
      </c>
      <c r="S1027">
        <v>4</v>
      </c>
      <c r="T1027">
        <v>5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43</v>
      </c>
    </row>
    <row r="1028" spans="1:28" hidden="1" x14ac:dyDescent="0.3">
      <c r="A1028">
        <v>1184</v>
      </c>
      <c r="B1028">
        <v>1968</v>
      </c>
      <c r="C1028" t="s">
        <v>37</v>
      </c>
      <c r="D1028" t="s">
        <v>29</v>
      </c>
      <c r="E1028">
        <v>69674</v>
      </c>
      <c r="F1028">
        <v>0</v>
      </c>
      <c r="G1028">
        <v>2</v>
      </c>
      <c r="H1028" s="1">
        <v>41416</v>
      </c>
      <c r="I1028">
        <v>46</v>
      </c>
      <c r="J1028">
        <v>554</v>
      </c>
      <c r="K1028">
        <v>41</v>
      </c>
      <c r="L1028">
        <v>215</v>
      </c>
      <c r="M1028">
        <v>11</v>
      </c>
      <c r="N1028">
        <v>0</v>
      </c>
      <c r="O1028">
        <v>24</v>
      </c>
      <c r="P1028">
        <v>3</v>
      </c>
      <c r="Q1028">
        <v>10</v>
      </c>
      <c r="R1028">
        <v>2</v>
      </c>
      <c r="S1028">
        <v>10</v>
      </c>
      <c r="T1028">
        <v>5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t="s">
        <v>43</v>
      </c>
    </row>
    <row r="1029" spans="1:28" hidden="1" x14ac:dyDescent="0.3">
      <c r="A1029">
        <v>10092</v>
      </c>
      <c r="B1029">
        <v>1954</v>
      </c>
      <c r="C1029" t="s">
        <v>28</v>
      </c>
      <c r="D1029" t="s">
        <v>29</v>
      </c>
      <c r="E1029">
        <v>70044</v>
      </c>
      <c r="F1029">
        <v>0</v>
      </c>
      <c r="G1029">
        <v>1</v>
      </c>
      <c r="H1029" s="1">
        <v>41323</v>
      </c>
      <c r="I1029">
        <v>46</v>
      </c>
      <c r="J1029">
        <v>1073</v>
      </c>
      <c r="K1029">
        <v>0</v>
      </c>
      <c r="L1029">
        <v>250</v>
      </c>
      <c r="M1029">
        <v>153</v>
      </c>
      <c r="N1029">
        <v>14</v>
      </c>
      <c r="O1029">
        <v>14</v>
      </c>
      <c r="P1029">
        <v>4</v>
      </c>
      <c r="Q1029">
        <v>7</v>
      </c>
      <c r="R1029">
        <v>10</v>
      </c>
      <c r="S1029">
        <v>5</v>
      </c>
      <c r="T1029">
        <v>5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30</v>
      </c>
    </row>
    <row r="1030" spans="1:28" hidden="1" x14ac:dyDescent="0.3">
      <c r="A1030">
        <v>6295</v>
      </c>
      <c r="B1030">
        <v>1977</v>
      </c>
      <c r="C1030" t="s">
        <v>28</v>
      </c>
      <c r="D1030" t="s">
        <v>33</v>
      </c>
      <c r="E1030">
        <v>54233</v>
      </c>
      <c r="F1030">
        <v>0</v>
      </c>
      <c r="G1030">
        <v>1</v>
      </c>
      <c r="H1030" s="1">
        <v>41309</v>
      </c>
      <c r="I1030">
        <v>46</v>
      </c>
      <c r="J1030">
        <v>652</v>
      </c>
      <c r="K1030">
        <v>8</v>
      </c>
      <c r="L1030">
        <v>158</v>
      </c>
      <c r="M1030">
        <v>21</v>
      </c>
      <c r="N1030">
        <v>0</v>
      </c>
      <c r="O1030">
        <v>142</v>
      </c>
      <c r="P1030">
        <v>4</v>
      </c>
      <c r="Q1030">
        <v>11</v>
      </c>
      <c r="R1030">
        <v>6</v>
      </c>
      <c r="S1030">
        <v>5</v>
      </c>
      <c r="T1030">
        <v>8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30</v>
      </c>
    </row>
    <row r="1031" spans="1:28" hidden="1" x14ac:dyDescent="0.3">
      <c r="A1031">
        <v>7453</v>
      </c>
      <c r="B1031">
        <v>1954</v>
      </c>
      <c r="C1031" t="s">
        <v>28</v>
      </c>
      <c r="D1031" t="s">
        <v>31</v>
      </c>
      <c r="E1031">
        <v>36130</v>
      </c>
      <c r="F1031">
        <v>0</v>
      </c>
      <c r="G1031">
        <v>1</v>
      </c>
      <c r="H1031" s="1">
        <v>41307</v>
      </c>
      <c r="I1031">
        <v>46</v>
      </c>
      <c r="J1031">
        <v>157</v>
      </c>
      <c r="K1031">
        <v>43</v>
      </c>
      <c r="L1031">
        <v>127</v>
      </c>
      <c r="M1031">
        <v>68</v>
      </c>
      <c r="N1031">
        <v>56</v>
      </c>
      <c r="O1031">
        <v>37</v>
      </c>
      <c r="P1031">
        <v>6</v>
      </c>
      <c r="Q1031">
        <v>3</v>
      </c>
      <c r="R1031">
        <v>8</v>
      </c>
      <c r="S1031">
        <v>4</v>
      </c>
      <c r="T1031">
        <v>4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1</v>
      </c>
      <c r="AA1031">
        <v>0</v>
      </c>
      <c r="AB1031" t="s">
        <v>30</v>
      </c>
    </row>
    <row r="1032" spans="1:28" hidden="1" x14ac:dyDescent="0.3">
      <c r="A1032">
        <v>10841</v>
      </c>
      <c r="B1032">
        <v>1975</v>
      </c>
      <c r="C1032" t="s">
        <v>37</v>
      </c>
      <c r="D1032" t="s">
        <v>35</v>
      </c>
      <c r="E1032">
        <v>56559</v>
      </c>
      <c r="F1032">
        <v>0</v>
      </c>
      <c r="G1032">
        <v>1</v>
      </c>
      <c r="H1032" s="1">
        <v>41268</v>
      </c>
      <c r="I1032">
        <v>46</v>
      </c>
      <c r="J1032">
        <v>226</v>
      </c>
      <c r="K1032">
        <v>22</v>
      </c>
      <c r="L1032">
        <v>133</v>
      </c>
      <c r="M1032">
        <v>41</v>
      </c>
      <c r="N1032">
        <v>31</v>
      </c>
      <c r="O1032">
        <v>31</v>
      </c>
      <c r="P1032">
        <v>3</v>
      </c>
      <c r="Q1032">
        <v>4</v>
      </c>
      <c r="R1032">
        <v>3</v>
      </c>
      <c r="S1032">
        <v>8</v>
      </c>
      <c r="T1032">
        <v>4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30</v>
      </c>
    </row>
    <row r="1033" spans="1:28" hidden="1" x14ac:dyDescent="0.3">
      <c r="A1033">
        <v>821</v>
      </c>
      <c r="B1033">
        <v>1992</v>
      </c>
      <c r="C1033" t="s">
        <v>41</v>
      </c>
      <c r="D1033" t="s">
        <v>31</v>
      </c>
      <c r="E1033">
        <v>92859</v>
      </c>
      <c r="F1033">
        <v>0</v>
      </c>
      <c r="G1033">
        <v>0</v>
      </c>
      <c r="H1033" s="1">
        <v>41201</v>
      </c>
      <c r="I1033">
        <v>46</v>
      </c>
      <c r="J1033">
        <v>962</v>
      </c>
      <c r="K1033">
        <v>61</v>
      </c>
      <c r="L1033">
        <v>921</v>
      </c>
      <c r="M1033">
        <v>52</v>
      </c>
      <c r="N1033">
        <v>61</v>
      </c>
      <c r="O1033">
        <v>20</v>
      </c>
      <c r="P1033">
        <v>1</v>
      </c>
      <c r="Q1033">
        <v>5</v>
      </c>
      <c r="R1033">
        <v>4</v>
      </c>
      <c r="S1033">
        <v>12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32</v>
      </c>
    </row>
    <row r="1034" spans="1:28" hidden="1" x14ac:dyDescent="0.3">
      <c r="A1034">
        <v>10509</v>
      </c>
      <c r="B1034">
        <v>1955</v>
      </c>
      <c r="C1034" t="s">
        <v>41</v>
      </c>
      <c r="D1034" t="s">
        <v>31</v>
      </c>
      <c r="E1034">
        <v>36927</v>
      </c>
      <c r="F1034">
        <v>1</v>
      </c>
      <c r="G1034">
        <v>1</v>
      </c>
      <c r="H1034" s="1">
        <v>41792</v>
      </c>
      <c r="I1034">
        <v>46</v>
      </c>
      <c r="J1034">
        <v>51</v>
      </c>
      <c r="K1034">
        <v>0</v>
      </c>
      <c r="L1034">
        <v>16</v>
      </c>
      <c r="M1034">
        <v>0</v>
      </c>
      <c r="N1034">
        <v>0</v>
      </c>
      <c r="O1034">
        <v>4</v>
      </c>
      <c r="P1034">
        <v>2</v>
      </c>
      <c r="Q1034">
        <v>3</v>
      </c>
      <c r="R1034">
        <v>0</v>
      </c>
      <c r="S1034">
        <v>3</v>
      </c>
      <c r="T1034">
        <v>8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34</v>
      </c>
    </row>
    <row r="1035" spans="1:28" hidden="1" x14ac:dyDescent="0.3">
      <c r="A1035">
        <v>7629</v>
      </c>
      <c r="B1035">
        <v>1977</v>
      </c>
      <c r="C1035" t="s">
        <v>28</v>
      </c>
      <c r="D1035" t="s">
        <v>33</v>
      </c>
      <c r="E1035">
        <v>22108</v>
      </c>
      <c r="F1035">
        <v>1</v>
      </c>
      <c r="G1035">
        <v>1</v>
      </c>
      <c r="H1035" s="1">
        <v>41767</v>
      </c>
      <c r="I1035">
        <v>46</v>
      </c>
      <c r="J1035">
        <v>5</v>
      </c>
      <c r="K1035">
        <v>3</v>
      </c>
      <c r="L1035">
        <v>9</v>
      </c>
      <c r="M1035">
        <v>6</v>
      </c>
      <c r="N1035">
        <v>2</v>
      </c>
      <c r="O1035">
        <v>6</v>
      </c>
      <c r="P1035">
        <v>2</v>
      </c>
      <c r="Q1035">
        <v>2</v>
      </c>
      <c r="R1035">
        <v>0</v>
      </c>
      <c r="S1035">
        <v>3</v>
      </c>
      <c r="T1035">
        <v>7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30</v>
      </c>
    </row>
    <row r="1036" spans="1:28" hidden="1" x14ac:dyDescent="0.3">
      <c r="A1036">
        <v>2815</v>
      </c>
      <c r="B1036">
        <v>1975</v>
      </c>
      <c r="C1036" t="s">
        <v>28</v>
      </c>
      <c r="D1036" t="s">
        <v>33</v>
      </c>
      <c r="E1036">
        <v>33183</v>
      </c>
      <c r="F1036">
        <v>1</v>
      </c>
      <c r="G1036">
        <v>0</v>
      </c>
      <c r="H1036" s="1">
        <v>41694</v>
      </c>
      <c r="I1036">
        <v>46</v>
      </c>
      <c r="J1036">
        <v>7</v>
      </c>
      <c r="K1036">
        <v>5</v>
      </c>
      <c r="L1036">
        <v>39</v>
      </c>
      <c r="M1036">
        <v>17</v>
      </c>
      <c r="N1036">
        <v>15</v>
      </c>
      <c r="O1036">
        <v>37</v>
      </c>
      <c r="P1036">
        <v>2</v>
      </c>
      <c r="Q1036">
        <v>4</v>
      </c>
      <c r="R1036">
        <v>0</v>
      </c>
      <c r="S1036">
        <v>3</v>
      </c>
      <c r="T1036">
        <v>7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30</v>
      </c>
    </row>
    <row r="1037" spans="1:28" hidden="1" x14ac:dyDescent="0.3">
      <c r="A1037">
        <v>2936</v>
      </c>
      <c r="B1037">
        <v>1982</v>
      </c>
      <c r="C1037" t="s">
        <v>41</v>
      </c>
      <c r="D1037" t="s">
        <v>35</v>
      </c>
      <c r="E1037">
        <v>23661</v>
      </c>
      <c r="F1037">
        <v>1</v>
      </c>
      <c r="G1037">
        <v>0</v>
      </c>
      <c r="H1037" s="1">
        <v>41612</v>
      </c>
      <c r="I1037">
        <v>46</v>
      </c>
      <c r="J1037">
        <v>18</v>
      </c>
      <c r="K1037">
        <v>0</v>
      </c>
      <c r="L1037">
        <v>4</v>
      </c>
      <c r="M1037">
        <v>0</v>
      </c>
      <c r="N1037">
        <v>0</v>
      </c>
      <c r="O1037">
        <v>1</v>
      </c>
      <c r="P1037">
        <v>1</v>
      </c>
      <c r="Q1037">
        <v>1</v>
      </c>
      <c r="R1037">
        <v>0</v>
      </c>
      <c r="S1037">
        <v>3</v>
      </c>
      <c r="T1037">
        <v>7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43</v>
      </c>
    </row>
    <row r="1038" spans="1:28" hidden="1" x14ac:dyDescent="0.3">
      <c r="A1038">
        <v>3665</v>
      </c>
      <c r="B1038">
        <v>1977</v>
      </c>
      <c r="C1038" t="s">
        <v>38</v>
      </c>
      <c r="D1038" t="s">
        <v>35</v>
      </c>
      <c r="E1038">
        <v>25315</v>
      </c>
      <c r="F1038">
        <v>1</v>
      </c>
      <c r="G1038">
        <v>0</v>
      </c>
      <c r="H1038" s="1">
        <v>41585</v>
      </c>
      <c r="I1038">
        <v>46</v>
      </c>
      <c r="J1038">
        <v>1</v>
      </c>
      <c r="K1038">
        <v>9</v>
      </c>
      <c r="L1038">
        <v>8</v>
      </c>
      <c r="M1038">
        <v>11</v>
      </c>
      <c r="N1038">
        <v>3</v>
      </c>
      <c r="O1038">
        <v>22</v>
      </c>
      <c r="P1038">
        <v>3</v>
      </c>
      <c r="Q1038">
        <v>3</v>
      </c>
      <c r="R1038">
        <v>0</v>
      </c>
      <c r="S1038">
        <v>3</v>
      </c>
      <c r="T1038">
        <v>8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30</v>
      </c>
    </row>
    <row r="1039" spans="1:28" hidden="1" x14ac:dyDescent="0.3">
      <c r="A1039">
        <v>6141</v>
      </c>
      <c r="B1039">
        <v>1972</v>
      </c>
      <c r="C1039" t="s">
        <v>41</v>
      </c>
      <c r="D1039" t="s">
        <v>31</v>
      </c>
      <c r="E1039">
        <v>49494</v>
      </c>
      <c r="F1039">
        <v>1</v>
      </c>
      <c r="G1039">
        <v>0</v>
      </c>
      <c r="H1039" s="1">
        <v>41389</v>
      </c>
      <c r="I1039">
        <v>46</v>
      </c>
      <c r="J1039">
        <v>191</v>
      </c>
      <c r="K1039">
        <v>9</v>
      </c>
      <c r="L1039">
        <v>97</v>
      </c>
      <c r="M1039">
        <v>0</v>
      </c>
      <c r="N1039">
        <v>6</v>
      </c>
      <c r="O1039">
        <v>82</v>
      </c>
      <c r="P1039">
        <v>2</v>
      </c>
      <c r="Q1039">
        <v>6</v>
      </c>
      <c r="R1039">
        <v>1</v>
      </c>
      <c r="S1039">
        <v>5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32</v>
      </c>
    </row>
    <row r="1040" spans="1:28" hidden="1" x14ac:dyDescent="0.3">
      <c r="A1040">
        <v>8825</v>
      </c>
      <c r="B1040">
        <v>1962</v>
      </c>
      <c r="C1040" t="s">
        <v>28</v>
      </c>
      <c r="D1040" t="s">
        <v>35</v>
      </c>
      <c r="E1040">
        <v>51195</v>
      </c>
      <c r="F1040">
        <v>1</v>
      </c>
      <c r="G1040">
        <v>1</v>
      </c>
      <c r="H1040" s="1">
        <v>41365</v>
      </c>
      <c r="I1040">
        <v>46</v>
      </c>
      <c r="J1040">
        <v>230</v>
      </c>
      <c r="K1040">
        <v>14</v>
      </c>
      <c r="L1040">
        <v>156</v>
      </c>
      <c r="M1040">
        <v>82</v>
      </c>
      <c r="N1040">
        <v>24</v>
      </c>
      <c r="O1040">
        <v>58</v>
      </c>
      <c r="P1040">
        <v>8</v>
      </c>
      <c r="Q1040">
        <v>9</v>
      </c>
      <c r="R1040">
        <v>2</v>
      </c>
      <c r="S1040">
        <v>5</v>
      </c>
      <c r="T1040">
        <v>8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43</v>
      </c>
    </row>
    <row r="1041" spans="1:28" hidden="1" x14ac:dyDescent="0.3">
      <c r="A1041">
        <v>2217</v>
      </c>
      <c r="B1041">
        <v>1975</v>
      </c>
      <c r="C1041" t="s">
        <v>38</v>
      </c>
      <c r="D1041" t="s">
        <v>33</v>
      </c>
      <c r="E1041">
        <v>37284</v>
      </c>
      <c r="F1041">
        <v>1</v>
      </c>
      <c r="G1041">
        <v>1</v>
      </c>
      <c r="H1041" s="1">
        <v>41362</v>
      </c>
      <c r="I1041">
        <v>46</v>
      </c>
      <c r="J1041">
        <v>11</v>
      </c>
      <c r="K1041">
        <v>1</v>
      </c>
      <c r="L1041">
        <v>2</v>
      </c>
      <c r="M1041">
        <v>2</v>
      </c>
      <c r="N1041">
        <v>1</v>
      </c>
      <c r="O1041">
        <v>6</v>
      </c>
      <c r="P1041">
        <v>1</v>
      </c>
      <c r="Q1041">
        <v>0</v>
      </c>
      <c r="R1041">
        <v>0</v>
      </c>
      <c r="S1041">
        <v>3</v>
      </c>
      <c r="T1041">
        <v>6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40</v>
      </c>
    </row>
    <row r="1042" spans="1:28" hidden="1" x14ac:dyDescent="0.3">
      <c r="A1042">
        <v>4102</v>
      </c>
      <c r="B1042">
        <v>1975</v>
      </c>
      <c r="C1042" t="s">
        <v>38</v>
      </c>
      <c r="D1042" t="s">
        <v>33</v>
      </c>
      <c r="E1042">
        <v>37284</v>
      </c>
      <c r="F1042">
        <v>1</v>
      </c>
      <c r="G1042">
        <v>1</v>
      </c>
      <c r="H1042" s="1">
        <v>41362</v>
      </c>
      <c r="I1042">
        <v>46</v>
      </c>
      <c r="J1042">
        <v>11</v>
      </c>
      <c r="K1042">
        <v>1</v>
      </c>
      <c r="L1042">
        <v>2</v>
      </c>
      <c r="M1042">
        <v>2</v>
      </c>
      <c r="N1042">
        <v>1</v>
      </c>
      <c r="O1042">
        <v>6</v>
      </c>
      <c r="P1042">
        <v>1</v>
      </c>
      <c r="Q1042">
        <v>0</v>
      </c>
      <c r="R1042">
        <v>0</v>
      </c>
      <c r="S1042">
        <v>3</v>
      </c>
      <c r="T1042">
        <v>6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30</v>
      </c>
    </row>
    <row r="1043" spans="1:28" hidden="1" x14ac:dyDescent="0.3">
      <c r="A1043">
        <v>4653</v>
      </c>
      <c r="B1043">
        <v>1978</v>
      </c>
      <c r="C1043" t="s">
        <v>28</v>
      </c>
      <c r="D1043" t="s">
        <v>35</v>
      </c>
      <c r="E1043">
        <v>42011</v>
      </c>
      <c r="F1043">
        <v>1</v>
      </c>
      <c r="G1043">
        <v>0</v>
      </c>
      <c r="H1043" s="1">
        <v>41359</v>
      </c>
      <c r="I1043">
        <v>46</v>
      </c>
      <c r="J1043">
        <v>131</v>
      </c>
      <c r="K1043">
        <v>0</v>
      </c>
      <c r="L1043">
        <v>16</v>
      </c>
      <c r="M1043">
        <v>2</v>
      </c>
      <c r="N1043">
        <v>1</v>
      </c>
      <c r="O1043">
        <v>39</v>
      </c>
      <c r="P1043">
        <v>4</v>
      </c>
      <c r="Q1043">
        <v>3</v>
      </c>
      <c r="R1043">
        <v>1</v>
      </c>
      <c r="S1043">
        <v>4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43</v>
      </c>
    </row>
    <row r="1044" spans="1:28" hidden="1" x14ac:dyDescent="0.3">
      <c r="A1044">
        <v>5788</v>
      </c>
      <c r="B1044">
        <v>1972</v>
      </c>
      <c r="C1044" t="s">
        <v>28</v>
      </c>
      <c r="D1044" t="s">
        <v>35</v>
      </c>
      <c r="E1044">
        <v>46053</v>
      </c>
      <c r="F1044">
        <v>1</v>
      </c>
      <c r="G1044">
        <v>0</v>
      </c>
      <c r="H1044" s="1">
        <v>41322</v>
      </c>
      <c r="I1044">
        <v>46</v>
      </c>
      <c r="J1044">
        <v>56</v>
      </c>
      <c r="K1044">
        <v>10</v>
      </c>
      <c r="L1044">
        <v>92</v>
      </c>
      <c r="M1044">
        <v>19</v>
      </c>
      <c r="N1044">
        <v>7</v>
      </c>
      <c r="O1044">
        <v>25</v>
      </c>
      <c r="P1044">
        <v>3</v>
      </c>
      <c r="Q1044">
        <v>3</v>
      </c>
      <c r="R1044">
        <v>2</v>
      </c>
      <c r="S1044">
        <v>4</v>
      </c>
      <c r="T1044">
        <v>5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39</v>
      </c>
    </row>
    <row r="1045" spans="1:28" hidden="1" x14ac:dyDescent="0.3">
      <c r="A1045">
        <v>4669</v>
      </c>
      <c r="B1045">
        <v>1981</v>
      </c>
      <c r="C1045" t="s">
        <v>44</v>
      </c>
      <c r="D1045" t="s">
        <v>33</v>
      </c>
      <c r="E1045">
        <v>24480</v>
      </c>
      <c r="F1045">
        <v>1</v>
      </c>
      <c r="G1045">
        <v>0</v>
      </c>
      <c r="H1045" s="1">
        <v>41316</v>
      </c>
      <c r="I1045">
        <v>46</v>
      </c>
      <c r="J1045">
        <v>4</v>
      </c>
      <c r="K1045">
        <v>19</v>
      </c>
      <c r="L1045">
        <v>9</v>
      </c>
      <c r="M1045">
        <v>28</v>
      </c>
      <c r="N1045">
        <v>25</v>
      </c>
      <c r="O1045">
        <v>17</v>
      </c>
      <c r="P1045">
        <v>3</v>
      </c>
      <c r="Q1045">
        <v>3</v>
      </c>
      <c r="R1045">
        <v>0</v>
      </c>
      <c r="S1045">
        <v>4</v>
      </c>
      <c r="T1045">
        <v>7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43</v>
      </c>
    </row>
    <row r="1046" spans="1:28" hidden="1" x14ac:dyDescent="0.3">
      <c r="A1046">
        <v>3933</v>
      </c>
      <c r="B1046">
        <v>1980</v>
      </c>
      <c r="C1046" t="s">
        <v>28</v>
      </c>
      <c r="D1046" t="s">
        <v>35</v>
      </c>
      <c r="E1046">
        <v>44010</v>
      </c>
      <c r="F1046">
        <v>1</v>
      </c>
      <c r="G1046">
        <v>0</v>
      </c>
      <c r="H1046" s="1">
        <v>41195</v>
      </c>
      <c r="I1046">
        <v>46</v>
      </c>
      <c r="J1046">
        <v>186</v>
      </c>
      <c r="K1046">
        <v>36</v>
      </c>
      <c r="L1046">
        <v>234</v>
      </c>
      <c r="M1046">
        <v>86</v>
      </c>
      <c r="N1046">
        <v>72</v>
      </c>
      <c r="O1046">
        <v>48</v>
      </c>
      <c r="P1046">
        <v>6</v>
      </c>
      <c r="Q1046">
        <v>10</v>
      </c>
      <c r="R1046">
        <v>2</v>
      </c>
      <c r="S1046">
        <v>6</v>
      </c>
      <c r="T1046">
        <v>9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43</v>
      </c>
    </row>
    <row r="1047" spans="1:28" hidden="1" x14ac:dyDescent="0.3">
      <c r="A1047">
        <v>1225</v>
      </c>
      <c r="B1047">
        <v>1963</v>
      </c>
      <c r="C1047" t="s">
        <v>28</v>
      </c>
      <c r="D1047" t="s">
        <v>33</v>
      </c>
      <c r="E1047">
        <v>80124</v>
      </c>
      <c r="F1047">
        <v>0</v>
      </c>
      <c r="G1047">
        <v>0</v>
      </c>
      <c r="H1047" s="1">
        <v>41816</v>
      </c>
      <c r="I1047">
        <v>47</v>
      </c>
      <c r="J1047">
        <v>483</v>
      </c>
      <c r="K1047">
        <v>84</v>
      </c>
      <c r="L1047">
        <v>398</v>
      </c>
      <c r="M1047">
        <v>205</v>
      </c>
      <c r="N1047">
        <v>84</v>
      </c>
      <c r="O1047">
        <v>241</v>
      </c>
      <c r="P1047">
        <v>1</v>
      </c>
      <c r="Q1047">
        <v>3</v>
      </c>
      <c r="R1047">
        <v>7</v>
      </c>
      <c r="S1047">
        <v>8</v>
      </c>
      <c r="T1047">
        <v>1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0</v>
      </c>
      <c r="AB1047" t="s">
        <v>43</v>
      </c>
    </row>
    <row r="1048" spans="1:28" hidden="1" x14ac:dyDescent="0.3">
      <c r="A1048">
        <v>7059</v>
      </c>
      <c r="B1048">
        <v>1963</v>
      </c>
      <c r="C1048" t="s">
        <v>28</v>
      </c>
      <c r="D1048" t="s">
        <v>33</v>
      </c>
      <c r="E1048">
        <v>80124</v>
      </c>
      <c r="F1048">
        <v>0</v>
      </c>
      <c r="G1048">
        <v>0</v>
      </c>
      <c r="H1048" s="1">
        <v>41816</v>
      </c>
      <c r="I1048">
        <v>47</v>
      </c>
      <c r="J1048">
        <v>483</v>
      </c>
      <c r="K1048">
        <v>84</v>
      </c>
      <c r="L1048">
        <v>398</v>
      </c>
      <c r="M1048">
        <v>205</v>
      </c>
      <c r="N1048">
        <v>84</v>
      </c>
      <c r="O1048">
        <v>241</v>
      </c>
      <c r="P1048">
        <v>1</v>
      </c>
      <c r="Q1048">
        <v>3</v>
      </c>
      <c r="R1048">
        <v>7</v>
      </c>
      <c r="S1048">
        <v>8</v>
      </c>
      <c r="T1048">
        <v>1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 t="s">
        <v>30</v>
      </c>
    </row>
    <row r="1049" spans="1:28" hidden="1" x14ac:dyDescent="0.3">
      <c r="A1049">
        <v>6616</v>
      </c>
      <c r="B1049">
        <v>1975</v>
      </c>
      <c r="C1049" t="s">
        <v>28</v>
      </c>
      <c r="D1049" t="s">
        <v>35</v>
      </c>
      <c r="E1049">
        <v>59481</v>
      </c>
      <c r="F1049">
        <v>0</v>
      </c>
      <c r="G1049">
        <v>1</v>
      </c>
      <c r="H1049" s="1">
        <v>41570</v>
      </c>
      <c r="I1049">
        <v>47</v>
      </c>
      <c r="J1049">
        <v>178</v>
      </c>
      <c r="K1049">
        <v>3</v>
      </c>
      <c r="L1049">
        <v>85</v>
      </c>
      <c r="M1049">
        <v>71</v>
      </c>
      <c r="N1049">
        <v>66</v>
      </c>
      <c r="O1049">
        <v>58</v>
      </c>
      <c r="P1049">
        <v>2</v>
      </c>
      <c r="Q1049">
        <v>3</v>
      </c>
      <c r="R1049">
        <v>3</v>
      </c>
      <c r="S1049">
        <v>8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30</v>
      </c>
    </row>
    <row r="1050" spans="1:28" hidden="1" x14ac:dyDescent="0.3">
      <c r="A1050">
        <v>6248</v>
      </c>
      <c r="B1050">
        <v>1947</v>
      </c>
      <c r="C1050" t="s">
        <v>41</v>
      </c>
      <c r="D1050" t="s">
        <v>31</v>
      </c>
      <c r="E1050">
        <v>91712</v>
      </c>
      <c r="F1050">
        <v>0</v>
      </c>
      <c r="G1050">
        <v>0</v>
      </c>
      <c r="H1050" s="1">
        <v>41564</v>
      </c>
      <c r="I1050">
        <v>47</v>
      </c>
      <c r="J1050">
        <v>1276</v>
      </c>
      <c r="K1050">
        <v>24</v>
      </c>
      <c r="L1050">
        <v>746</v>
      </c>
      <c r="M1050">
        <v>94</v>
      </c>
      <c r="N1050">
        <v>29</v>
      </c>
      <c r="O1050">
        <v>48</v>
      </c>
      <c r="P1050">
        <v>0</v>
      </c>
      <c r="Q1050">
        <v>9</v>
      </c>
      <c r="R1050">
        <v>7</v>
      </c>
      <c r="S1050">
        <v>11</v>
      </c>
      <c r="T1050">
        <v>3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>
        <v>0</v>
      </c>
      <c r="AB1050" t="s">
        <v>30</v>
      </c>
    </row>
    <row r="1051" spans="1:28" hidden="1" x14ac:dyDescent="0.3">
      <c r="A1051">
        <v>7428</v>
      </c>
      <c r="B1051">
        <v>1975</v>
      </c>
      <c r="C1051" t="s">
        <v>28</v>
      </c>
      <c r="D1051" t="s">
        <v>35</v>
      </c>
      <c r="E1051">
        <v>80144</v>
      </c>
      <c r="F1051">
        <v>0</v>
      </c>
      <c r="G1051">
        <v>0</v>
      </c>
      <c r="H1051" s="1">
        <v>41547</v>
      </c>
      <c r="I1051">
        <v>47</v>
      </c>
      <c r="J1051">
        <v>240</v>
      </c>
      <c r="K1051">
        <v>132</v>
      </c>
      <c r="L1051">
        <v>445</v>
      </c>
      <c r="M1051">
        <v>250</v>
      </c>
      <c r="N1051">
        <v>192</v>
      </c>
      <c r="O1051">
        <v>108</v>
      </c>
      <c r="P1051">
        <v>1</v>
      </c>
      <c r="Q1051">
        <v>3</v>
      </c>
      <c r="R1051">
        <v>7</v>
      </c>
      <c r="S1051">
        <v>8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36</v>
      </c>
    </row>
    <row r="1052" spans="1:28" hidden="1" x14ac:dyDescent="0.3">
      <c r="A1052">
        <v>3075</v>
      </c>
      <c r="B1052">
        <v>1972</v>
      </c>
      <c r="C1052" t="s">
        <v>37</v>
      </c>
      <c r="D1052" t="s">
        <v>33</v>
      </c>
      <c r="E1052">
        <v>59973</v>
      </c>
      <c r="F1052">
        <v>0</v>
      </c>
      <c r="G1052">
        <v>0</v>
      </c>
      <c r="H1052" s="1">
        <v>41528</v>
      </c>
      <c r="I1052">
        <v>47</v>
      </c>
      <c r="J1052">
        <v>130</v>
      </c>
      <c r="K1052">
        <v>30</v>
      </c>
      <c r="L1052">
        <v>168</v>
      </c>
      <c r="M1052">
        <v>20</v>
      </c>
      <c r="N1052">
        <v>34</v>
      </c>
      <c r="O1052">
        <v>0</v>
      </c>
      <c r="P1052">
        <v>1</v>
      </c>
      <c r="Q1052">
        <v>3</v>
      </c>
      <c r="R1052">
        <v>4</v>
      </c>
      <c r="S1052">
        <v>7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30</v>
      </c>
    </row>
    <row r="1053" spans="1:28" hidden="1" x14ac:dyDescent="0.3">
      <c r="A1053">
        <v>2937</v>
      </c>
      <c r="B1053">
        <v>1974</v>
      </c>
      <c r="C1053" t="s">
        <v>37</v>
      </c>
      <c r="D1053" t="s">
        <v>31</v>
      </c>
      <c r="E1053">
        <v>68352</v>
      </c>
      <c r="F1053">
        <v>0</v>
      </c>
      <c r="G1053">
        <v>1</v>
      </c>
      <c r="H1053" s="1">
        <v>41514</v>
      </c>
      <c r="I1053">
        <v>47</v>
      </c>
      <c r="J1053">
        <v>614</v>
      </c>
      <c r="K1053">
        <v>16</v>
      </c>
      <c r="L1053">
        <v>132</v>
      </c>
      <c r="M1053">
        <v>43</v>
      </c>
      <c r="N1053">
        <v>33</v>
      </c>
      <c r="O1053">
        <v>33</v>
      </c>
      <c r="P1053">
        <v>3</v>
      </c>
      <c r="Q1053">
        <v>8</v>
      </c>
      <c r="R1053">
        <v>5</v>
      </c>
      <c r="S1053">
        <v>9</v>
      </c>
      <c r="T1053">
        <v>6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32</v>
      </c>
    </row>
    <row r="1054" spans="1:28" hidden="1" x14ac:dyDescent="0.3">
      <c r="A1054">
        <v>203</v>
      </c>
      <c r="B1054">
        <v>1975</v>
      </c>
      <c r="C1054" t="s">
        <v>41</v>
      </c>
      <c r="D1054" t="s">
        <v>31</v>
      </c>
      <c r="E1054">
        <v>81169</v>
      </c>
      <c r="F1054">
        <v>0</v>
      </c>
      <c r="G1054">
        <v>0</v>
      </c>
      <c r="H1054" s="1">
        <v>41378</v>
      </c>
      <c r="I1054">
        <v>47</v>
      </c>
      <c r="J1054">
        <v>1288</v>
      </c>
      <c r="K1054">
        <v>20</v>
      </c>
      <c r="L1054">
        <v>613</v>
      </c>
      <c r="M1054">
        <v>80</v>
      </c>
      <c r="N1054">
        <v>61</v>
      </c>
      <c r="O1054">
        <v>27</v>
      </c>
      <c r="P1054">
        <v>1</v>
      </c>
      <c r="Q1054">
        <v>5</v>
      </c>
      <c r="R1054">
        <v>7</v>
      </c>
      <c r="S1054">
        <v>9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30</v>
      </c>
    </row>
    <row r="1055" spans="1:28" hidden="1" x14ac:dyDescent="0.3">
      <c r="A1055">
        <v>2021</v>
      </c>
      <c r="B1055">
        <v>1975</v>
      </c>
      <c r="C1055" t="s">
        <v>28</v>
      </c>
      <c r="D1055" t="s">
        <v>33</v>
      </c>
      <c r="E1055">
        <v>61456</v>
      </c>
      <c r="F1055">
        <v>0</v>
      </c>
      <c r="G1055">
        <v>1</v>
      </c>
      <c r="H1055" s="1">
        <v>41360</v>
      </c>
      <c r="I1055">
        <v>47</v>
      </c>
      <c r="J1055">
        <v>563</v>
      </c>
      <c r="K1055">
        <v>76</v>
      </c>
      <c r="L1055">
        <v>384</v>
      </c>
      <c r="M1055">
        <v>84</v>
      </c>
      <c r="N1055">
        <v>192</v>
      </c>
      <c r="O1055">
        <v>89</v>
      </c>
      <c r="P1055">
        <v>4</v>
      </c>
      <c r="Q1055">
        <v>6</v>
      </c>
      <c r="R1055">
        <v>10</v>
      </c>
      <c r="S1055">
        <v>13</v>
      </c>
      <c r="T1055">
        <v>4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30</v>
      </c>
    </row>
    <row r="1056" spans="1:28" hidden="1" x14ac:dyDescent="0.3">
      <c r="A1056">
        <v>880</v>
      </c>
      <c r="B1056">
        <v>1966</v>
      </c>
      <c r="C1056" t="s">
        <v>44</v>
      </c>
      <c r="D1056" t="s">
        <v>35</v>
      </c>
      <c r="E1056">
        <v>22634</v>
      </c>
      <c r="F1056">
        <v>0</v>
      </c>
      <c r="G1056">
        <v>0</v>
      </c>
      <c r="H1056" s="1">
        <v>41290</v>
      </c>
      <c r="I1056">
        <v>47</v>
      </c>
      <c r="J1056">
        <v>2</v>
      </c>
      <c r="K1056">
        <v>23</v>
      </c>
      <c r="L1056">
        <v>11</v>
      </c>
      <c r="M1056">
        <v>8</v>
      </c>
      <c r="N1056">
        <v>6</v>
      </c>
      <c r="O1056">
        <v>46</v>
      </c>
      <c r="P1056">
        <v>1</v>
      </c>
      <c r="Q1056">
        <v>2</v>
      </c>
      <c r="R1056">
        <v>1</v>
      </c>
      <c r="S1056">
        <v>2</v>
      </c>
      <c r="T1056">
        <v>8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30</v>
      </c>
    </row>
    <row r="1057" spans="1:28" hidden="1" x14ac:dyDescent="0.3">
      <c r="A1057">
        <v>524</v>
      </c>
      <c r="B1057">
        <v>1966</v>
      </c>
      <c r="C1057" t="s">
        <v>44</v>
      </c>
      <c r="D1057" t="s">
        <v>35</v>
      </c>
      <c r="E1057">
        <v>22634</v>
      </c>
      <c r="F1057">
        <v>0</v>
      </c>
      <c r="G1057">
        <v>0</v>
      </c>
      <c r="H1057" s="1">
        <v>41290</v>
      </c>
      <c r="I1057">
        <v>47</v>
      </c>
      <c r="J1057">
        <v>2</v>
      </c>
      <c r="K1057">
        <v>23</v>
      </c>
      <c r="L1057">
        <v>11</v>
      </c>
      <c r="M1057">
        <v>8</v>
      </c>
      <c r="N1057">
        <v>6</v>
      </c>
      <c r="O1057">
        <v>46</v>
      </c>
      <c r="P1057">
        <v>1</v>
      </c>
      <c r="Q1057">
        <v>2</v>
      </c>
      <c r="R1057">
        <v>1</v>
      </c>
      <c r="S1057">
        <v>2</v>
      </c>
      <c r="T1057">
        <v>8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36</v>
      </c>
    </row>
    <row r="1058" spans="1:28" hidden="1" x14ac:dyDescent="0.3">
      <c r="A1058">
        <v>5633</v>
      </c>
      <c r="B1058">
        <v>1980</v>
      </c>
      <c r="C1058" t="s">
        <v>28</v>
      </c>
      <c r="D1058" t="s">
        <v>33</v>
      </c>
      <c r="E1058">
        <v>50183</v>
      </c>
      <c r="F1058">
        <v>1</v>
      </c>
      <c r="G1058">
        <v>1</v>
      </c>
      <c r="H1058" s="1">
        <v>41815</v>
      </c>
      <c r="I1058">
        <v>47</v>
      </c>
      <c r="J1058">
        <v>97</v>
      </c>
      <c r="K1058">
        <v>12</v>
      </c>
      <c r="L1058">
        <v>84</v>
      </c>
      <c r="M1058">
        <v>13</v>
      </c>
      <c r="N1058">
        <v>10</v>
      </c>
      <c r="O1058">
        <v>15</v>
      </c>
      <c r="P1058">
        <v>7</v>
      </c>
      <c r="Q1058">
        <v>3</v>
      </c>
      <c r="R1058">
        <v>1</v>
      </c>
      <c r="S1058">
        <v>6</v>
      </c>
      <c r="T1058">
        <v>5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43</v>
      </c>
    </row>
    <row r="1059" spans="1:28" hidden="1" x14ac:dyDescent="0.3">
      <c r="A1059">
        <v>843</v>
      </c>
      <c r="B1059">
        <v>1971</v>
      </c>
      <c r="C1059" t="s">
        <v>28</v>
      </c>
      <c r="D1059" t="s">
        <v>33</v>
      </c>
      <c r="E1059">
        <v>64722</v>
      </c>
      <c r="F1059">
        <v>1</v>
      </c>
      <c r="G1059">
        <v>0</v>
      </c>
      <c r="H1059" s="1">
        <v>41785</v>
      </c>
      <c r="I1059">
        <v>47</v>
      </c>
      <c r="J1059">
        <v>303</v>
      </c>
      <c r="K1059">
        <v>0</v>
      </c>
      <c r="L1059">
        <v>280</v>
      </c>
      <c r="M1059">
        <v>60</v>
      </c>
      <c r="N1059">
        <v>147</v>
      </c>
      <c r="O1059">
        <v>15</v>
      </c>
      <c r="P1059">
        <v>4</v>
      </c>
      <c r="Q1059">
        <v>8</v>
      </c>
      <c r="R1059">
        <v>2</v>
      </c>
      <c r="S1059">
        <v>11</v>
      </c>
      <c r="T1059">
        <v>6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30</v>
      </c>
    </row>
    <row r="1060" spans="1:28" hidden="1" x14ac:dyDescent="0.3">
      <c r="A1060">
        <v>6211</v>
      </c>
      <c r="B1060">
        <v>1976</v>
      </c>
      <c r="C1060" t="s">
        <v>37</v>
      </c>
      <c r="D1060" t="s">
        <v>35</v>
      </c>
      <c r="E1060">
        <v>37395</v>
      </c>
      <c r="F1060">
        <v>1</v>
      </c>
      <c r="G1060">
        <v>0</v>
      </c>
      <c r="H1060" s="1">
        <v>41761</v>
      </c>
      <c r="I1060">
        <v>47</v>
      </c>
      <c r="J1060">
        <v>18</v>
      </c>
      <c r="K1060">
        <v>0</v>
      </c>
      <c r="L1060">
        <v>9</v>
      </c>
      <c r="M1060">
        <v>0</v>
      </c>
      <c r="N1060">
        <v>1</v>
      </c>
      <c r="O1060">
        <v>11</v>
      </c>
      <c r="P1060">
        <v>1</v>
      </c>
      <c r="Q1060">
        <v>1</v>
      </c>
      <c r="R1060">
        <v>0</v>
      </c>
      <c r="S1060">
        <v>3</v>
      </c>
      <c r="T1060">
        <v>6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30</v>
      </c>
    </row>
    <row r="1061" spans="1:28" hidden="1" x14ac:dyDescent="0.3">
      <c r="A1061">
        <v>9671</v>
      </c>
      <c r="B1061">
        <v>1968</v>
      </c>
      <c r="C1061" t="s">
        <v>28</v>
      </c>
      <c r="D1061" t="s">
        <v>33</v>
      </c>
      <c r="E1061">
        <v>19514</v>
      </c>
      <c r="F1061">
        <v>1</v>
      </c>
      <c r="G1061">
        <v>1</v>
      </c>
      <c r="H1061" s="1">
        <v>41665</v>
      </c>
      <c r="I1061">
        <v>47</v>
      </c>
      <c r="J1061">
        <v>14</v>
      </c>
      <c r="K1061">
        <v>3</v>
      </c>
      <c r="L1061">
        <v>21</v>
      </c>
      <c r="M1061">
        <v>2</v>
      </c>
      <c r="N1061">
        <v>1</v>
      </c>
      <c r="O1061">
        <v>28</v>
      </c>
      <c r="P1061">
        <v>4</v>
      </c>
      <c r="Q1061">
        <v>3</v>
      </c>
      <c r="R1061">
        <v>1</v>
      </c>
      <c r="S1061">
        <v>2</v>
      </c>
      <c r="T1061">
        <v>8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1</v>
      </c>
      <c r="AA1061">
        <v>0</v>
      </c>
      <c r="AB1061" t="s">
        <v>30</v>
      </c>
    </row>
    <row r="1062" spans="1:28" hidden="1" x14ac:dyDescent="0.3">
      <c r="A1062">
        <v>8975</v>
      </c>
      <c r="B1062">
        <v>1968</v>
      </c>
      <c r="C1062" t="s">
        <v>28</v>
      </c>
      <c r="D1062" t="s">
        <v>33</v>
      </c>
      <c r="E1062">
        <v>19514</v>
      </c>
      <c r="F1062">
        <v>1</v>
      </c>
      <c r="G1062">
        <v>1</v>
      </c>
      <c r="H1062" s="1">
        <v>41665</v>
      </c>
      <c r="I1062">
        <v>47</v>
      </c>
      <c r="J1062">
        <v>14</v>
      </c>
      <c r="K1062">
        <v>3</v>
      </c>
      <c r="L1062">
        <v>21</v>
      </c>
      <c r="M1062">
        <v>2</v>
      </c>
      <c r="N1062">
        <v>1</v>
      </c>
      <c r="O1062">
        <v>28</v>
      </c>
      <c r="P1062">
        <v>4</v>
      </c>
      <c r="Q1062">
        <v>3</v>
      </c>
      <c r="R1062">
        <v>1</v>
      </c>
      <c r="S1062">
        <v>2</v>
      </c>
      <c r="T1062">
        <v>8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 t="s">
        <v>30</v>
      </c>
    </row>
    <row r="1063" spans="1:28" hidden="1" x14ac:dyDescent="0.3">
      <c r="A1063">
        <v>10837</v>
      </c>
      <c r="B1063">
        <v>1975</v>
      </c>
      <c r="C1063" t="s">
        <v>28</v>
      </c>
      <c r="D1063" t="s">
        <v>33</v>
      </c>
      <c r="E1063">
        <v>23957</v>
      </c>
      <c r="F1063">
        <v>1</v>
      </c>
      <c r="G1063">
        <v>0</v>
      </c>
      <c r="H1063" s="1">
        <v>41210</v>
      </c>
      <c r="I1063">
        <v>47</v>
      </c>
      <c r="J1063">
        <v>2</v>
      </c>
      <c r="K1063">
        <v>1</v>
      </c>
      <c r="L1063">
        <v>18</v>
      </c>
      <c r="M1063">
        <v>20</v>
      </c>
      <c r="N1063">
        <v>11</v>
      </c>
      <c r="O1063">
        <v>16</v>
      </c>
      <c r="P1063">
        <v>1</v>
      </c>
      <c r="Q1063">
        <v>2</v>
      </c>
      <c r="R1063">
        <v>0</v>
      </c>
      <c r="S1063">
        <v>3</v>
      </c>
      <c r="T1063">
        <v>6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 t="s">
        <v>32</v>
      </c>
    </row>
    <row r="1064" spans="1:28" hidden="1" x14ac:dyDescent="0.3">
      <c r="A1064">
        <v>7011</v>
      </c>
      <c r="B1064">
        <v>1973</v>
      </c>
      <c r="C1064" t="s">
        <v>28</v>
      </c>
      <c r="D1064" t="s">
        <v>33</v>
      </c>
      <c r="E1064">
        <v>33471</v>
      </c>
      <c r="F1064">
        <v>1</v>
      </c>
      <c r="G1064">
        <v>0</v>
      </c>
      <c r="H1064" s="1">
        <v>41194</v>
      </c>
      <c r="I1064">
        <v>47</v>
      </c>
      <c r="J1064">
        <v>43</v>
      </c>
      <c r="K1064">
        <v>2</v>
      </c>
      <c r="L1064">
        <v>27</v>
      </c>
      <c r="M1064">
        <v>0</v>
      </c>
      <c r="N1064">
        <v>9</v>
      </c>
      <c r="O1064">
        <v>12</v>
      </c>
      <c r="P1064">
        <v>3</v>
      </c>
      <c r="Q1064">
        <v>3</v>
      </c>
      <c r="R1064">
        <v>0</v>
      </c>
      <c r="S1064">
        <v>4</v>
      </c>
      <c r="T1064">
        <v>7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43</v>
      </c>
    </row>
    <row r="1065" spans="1:28" hidden="1" x14ac:dyDescent="0.3">
      <c r="A1065">
        <v>7007</v>
      </c>
      <c r="B1065">
        <v>1968</v>
      </c>
      <c r="C1065" t="s">
        <v>41</v>
      </c>
      <c r="D1065" t="s">
        <v>33</v>
      </c>
      <c r="E1065">
        <v>29543</v>
      </c>
      <c r="F1065">
        <v>2</v>
      </c>
      <c r="G1065">
        <v>0</v>
      </c>
      <c r="H1065" s="1">
        <v>41730</v>
      </c>
      <c r="I1065">
        <v>47</v>
      </c>
      <c r="J1065">
        <v>17</v>
      </c>
      <c r="K1065">
        <v>3</v>
      </c>
      <c r="L1065">
        <v>18</v>
      </c>
      <c r="M1065">
        <v>3</v>
      </c>
      <c r="N1065">
        <v>4</v>
      </c>
      <c r="O1065">
        <v>18</v>
      </c>
      <c r="P1065">
        <v>2</v>
      </c>
      <c r="Q1065">
        <v>3</v>
      </c>
      <c r="R1065">
        <v>1</v>
      </c>
      <c r="S1065">
        <v>2</v>
      </c>
      <c r="T1065">
        <v>7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30</v>
      </c>
    </row>
    <row r="1066" spans="1:28" hidden="1" x14ac:dyDescent="0.3">
      <c r="A1066">
        <v>4184</v>
      </c>
      <c r="B1066">
        <v>1950</v>
      </c>
      <c r="C1066" t="s">
        <v>37</v>
      </c>
      <c r="D1066" t="s">
        <v>35</v>
      </c>
      <c r="E1066">
        <v>52157</v>
      </c>
      <c r="F1066">
        <v>0</v>
      </c>
      <c r="G1066">
        <v>1</v>
      </c>
      <c r="H1066" s="1">
        <v>41797</v>
      </c>
      <c r="I1066">
        <v>48</v>
      </c>
      <c r="J1066">
        <v>189</v>
      </c>
      <c r="K1066">
        <v>2</v>
      </c>
      <c r="L1066">
        <v>29</v>
      </c>
      <c r="M1066">
        <v>3</v>
      </c>
      <c r="N1066">
        <v>2</v>
      </c>
      <c r="O1066">
        <v>40</v>
      </c>
      <c r="P1066">
        <v>2</v>
      </c>
      <c r="Q1066">
        <v>3</v>
      </c>
      <c r="R1066">
        <v>2</v>
      </c>
      <c r="S1066">
        <v>5</v>
      </c>
      <c r="T1066">
        <v>4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30</v>
      </c>
    </row>
    <row r="1067" spans="1:28" hidden="1" x14ac:dyDescent="0.3">
      <c r="A1067">
        <v>7679</v>
      </c>
      <c r="B1067">
        <v>1985</v>
      </c>
      <c r="C1067" t="s">
        <v>37</v>
      </c>
      <c r="D1067" t="s">
        <v>31</v>
      </c>
      <c r="E1067">
        <v>30298</v>
      </c>
      <c r="F1067">
        <v>0</v>
      </c>
      <c r="G1067">
        <v>0</v>
      </c>
      <c r="H1067" s="1">
        <v>41778</v>
      </c>
      <c r="I1067">
        <v>48</v>
      </c>
      <c r="J1067">
        <v>6</v>
      </c>
      <c r="K1067">
        <v>3</v>
      </c>
      <c r="L1067">
        <v>12</v>
      </c>
      <c r="M1067">
        <v>6</v>
      </c>
      <c r="N1067">
        <v>1</v>
      </c>
      <c r="O1067">
        <v>0</v>
      </c>
      <c r="P1067">
        <v>1</v>
      </c>
      <c r="Q1067">
        <v>1</v>
      </c>
      <c r="R1067">
        <v>1</v>
      </c>
      <c r="S1067">
        <v>3</v>
      </c>
      <c r="T1067">
        <v>3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30</v>
      </c>
    </row>
    <row r="1068" spans="1:28" hidden="1" x14ac:dyDescent="0.3">
      <c r="A1068">
        <v>4369</v>
      </c>
      <c r="B1068">
        <v>1957</v>
      </c>
      <c r="C1068" t="s">
        <v>41</v>
      </c>
      <c r="D1068" t="s">
        <v>48</v>
      </c>
      <c r="E1068">
        <v>65487</v>
      </c>
      <c r="F1068">
        <v>0</v>
      </c>
      <c r="G1068">
        <v>0</v>
      </c>
      <c r="H1068" s="1">
        <v>41649</v>
      </c>
      <c r="I1068">
        <v>48</v>
      </c>
      <c r="J1068">
        <v>240</v>
      </c>
      <c r="K1068">
        <v>67</v>
      </c>
      <c r="L1068">
        <v>500</v>
      </c>
      <c r="M1068">
        <v>199</v>
      </c>
      <c r="N1068">
        <v>0</v>
      </c>
      <c r="O1068">
        <v>163</v>
      </c>
      <c r="P1068">
        <v>3</v>
      </c>
      <c r="Q1068">
        <v>3</v>
      </c>
      <c r="R1068">
        <v>5</v>
      </c>
      <c r="S1068">
        <v>6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32</v>
      </c>
    </row>
    <row r="1069" spans="1:28" hidden="1" x14ac:dyDescent="0.3">
      <c r="A1069">
        <v>10652</v>
      </c>
      <c r="B1069">
        <v>1957</v>
      </c>
      <c r="C1069" t="s">
        <v>41</v>
      </c>
      <c r="D1069" t="s">
        <v>35</v>
      </c>
      <c r="E1069">
        <v>65487</v>
      </c>
      <c r="F1069">
        <v>0</v>
      </c>
      <c r="G1069">
        <v>0</v>
      </c>
      <c r="H1069" s="1">
        <v>41649</v>
      </c>
      <c r="I1069">
        <v>48</v>
      </c>
      <c r="J1069">
        <v>240</v>
      </c>
      <c r="K1069">
        <v>67</v>
      </c>
      <c r="L1069">
        <v>500</v>
      </c>
      <c r="M1069">
        <v>199</v>
      </c>
      <c r="N1069">
        <v>0</v>
      </c>
      <c r="O1069">
        <v>163</v>
      </c>
      <c r="P1069">
        <v>3</v>
      </c>
      <c r="Q1069">
        <v>3</v>
      </c>
      <c r="R1069">
        <v>5</v>
      </c>
      <c r="S1069">
        <v>6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32</v>
      </c>
    </row>
    <row r="1070" spans="1:28" hidden="1" x14ac:dyDescent="0.3">
      <c r="A1070">
        <v>5922</v>
      </c>
      <c r="B1070">
        <v>1974</v>
      </c>
      <c r="C1070" t="s">
        <v>37</v>
      </c>
      <c r="D1070" t="s">
        <v>33</v>
      </c>
      <c r="E1070">
        <v>40344</v>
      </c>
      <c r="F1070">
        <v>0</v>
      </c>
      <c r="G1070">
        <v>1</v>
      </c>
      <c r="H1070" s="1">
        <v>41560</v>
      </c>
      <c r="I1070">
        <v>48</v>
      </c>
      <c r="J1070">
        <v>210</v>
      </c>
      <c r="K1070">
        <v>0</v>
      </c>
      <c r="L1070">
        <v>6</v>
      </c>
      <c r="M1070">
        <v>0</v>
      </c>
      <c r="N1070">
        <v>0</v>
      </c>
      <c r="O1070">
        <v>2</v>
      </c>
      <c r="P1070">
        <v>2</v>
      </c>
      <c r="Q1070">
        <v>4</v>
      </c>
      <c r="R1070">
        <v>1</v>
      </c>
      <c r="S1070">
        <v>5</v>
      </c>
      <c r="T1070">
        <v>7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 t="s">
        <v>30</v>
      </c>
    </row>
    <row r="1071" spans="1:28" hidden="1" x14ac:dyDescent="0.3">
      <c r="A1071">
        <v>9214</v>
      </c>
      <c r="B1071">
        <v>1991</v>
      </c>
      <c r="C1071" t="s">
        <v>28</v>
      </c>
      <c r="D1071" t="s">
        <v>33</v>
      </c>
      <c r="E1071">
        <v>42691</v>
      </c>
      <c r="F1071">
        <v>0</v>
      </c>
      <c r="G1071">
        <v>0</v>
      </c>
      <c r="H1071" s="1">
        <v>41502</v>
      </c>
      <c r="I1071">
        <v>48</v>
      </c>
      <c r="J1071">
        <v>179</v>
      </c>
      <c r="K1071">
        <v>2</v>
      </c>
      <c r="L1071">
        <v>64</v>
      </c>
      <c r="M1071">
        <v>38</v>
      </c>
      <c r="N1071">
        <v>17</v>
      </c>
      <c r="O1071">
        <v>58</v>
      </c>
      <c r="P1071">
        <v>1</v>
      </c>
      <c r="Q1071">
        <v>5</v>
      </c>
      <c r="R1071">
        <v>1</v>
      </c>
      <c r="S1071">
        <v>6</v>
      </c>
      <c r="T1071">
        <v>5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30</v>
      </c>
    </row>
    <row r="1072" spans="1:28" hidden="1" x14ac:dyDescent="0.3">
      <c r="A1072">
        <v>9665</v>
      </c>
      <c r="B1072">
        <v>1957</v>
      </c>
      <c r="C1072" t="s">
        <v>37</v>
      </c>
      <c r="D1072" t="s">
        <v>29</v>
      </c>
      <c r="E1072">
        <v>54237</v>
      </c>
      <c r="F1072">
        <v>0</v>
      </c>
      <c r="G1072">
        <v>1</v>
      </c>
      <c r="H1072" s="1">
        <v>41391</v>
      </c>
      <c r="I1072">
        <v>48</v>
      </c>
      <c r="J1072">
        <v>267</v>
      </c>
      <c r="K1072">
        <v>3</v>
      </c>
      <c r="L1072">
        <v>30</v>
      </c>
      <c r="M1072">
        <v>4</v>
      </c>
      <c r="N1072">
        <v>0</v>
      </c>
      <c r="O1072">
        <v>57</v>
      </c>
      <c r="P1072">
        <v>4</v>
      </c>
      <c r="Q1072">
        <v>5</v>
      </c>
      <c r="R1072">
        <v>2</v>
      </c>
      <c r="S1072">
        <v>5</v>
      </c>
      <c r="T1072">
        <v>6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 t="s">
        <v>43</v>
      </c>
    </row>
    <row r="1073" spans="1:28" hidden="1" x14ac:dyDescent="0.3">
      <c r="A1073">
        <v>6318</v>
      </c>
      <c r="B1073">
        <v>1988</v>
      </c>
      <c r="C1073" t="s">
        <v>28</v>
      </c>
      <c r="D1073" t="s">
        <v>33</v>
      </c>
      <c r="E1073">
        <v>68487</v>
      </c>
      <c r="F1073">
        <v>0</v>
      </c>
      <c r="G1073">
        <v>0</v>
      </c>
      <c r="H1073" s="1">
        <v>41287</v>
      </c>
      <c r="I1073">
        <v>48</v>
      </c>
      <c r="J1073">
        <v>758</v>
      </c>
      <c r="K1073">
        <v>12</v>
      </c>
      <c r="L1073">
        <v>385</v>
      </c>
      <c r="M1073">
        <v>33</v>
      </c>
      <c r="N1073">
        <v>89</v>
      </c>
      <c r="O1073">
        <v>89</v>
      </c>
      <c r="P1073">
        <v>1</v>
      </c>
      <c r="Q1073">
        <v>9</v>
      </c>
      <c r="R1073">
        <v>7</v>
      </c>
      <c r="S1073">
        <v>13</v>
      </c>
      <c r="T1073">
        <v>4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32</v>
      </c>
    </row>
    <row r="1074" spans="1:28" hidden="1" x14ac:dyDescent="0.3">
      <c r="A1074">
        <v>5396</v>
      </c>
      <c r="B1074">
        <v>1988</v>
      </c>
      <c r="C1074" t="s">
        <v>28</v>
      </c>
      <c r="D1074" t="s">
        <v>33</v>
      </c>
      <c r="E1074">
        <v>68487</v>
      </c>
      <c r="F1074">
        <v>0</v>
      </c>
      <c r="G1074">
        <v>0</v>
      </c>
      <c r="H1074" s="1">
        <v>41287</v>
      </c>
      <c r="I1074">
        <v>48</v>
      </c>
      <c r="J1074">
        <v>758</v>
      </c>
      <c r="K1074">
        <v>12</v>
      </c>
      <c r="L1074">
        <v>385</v>
      </c>
      <c r="M1074">
        <v>33</v>
      </c>
      <c r="N1074">
        <v>89</v>
      </c>
      <c r="O1074">
        <v>89</v>
      </c>
      <c r="P1074">
        <v>1</v>
      </c>
      <c r="Q1074">
        <v>9</v>
      </c>
      <c r="R1074">
        <v>7</v>
      </c>
      <c r="S1074">
        <v>13</v>
      </c>
      <c r="T1074">
        <v>4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36</v>
      </c>
    </row>
    <row r="1075" spans="1:28" hidden="1" x14ac:dyDescent="0.3">
      <c r="A1075">
        <v>309</v>
      </c>
      <c r="B1075">
        <v>1961</v>
      </c>
      <c r="C1075" t="s">
        <v>37</v>
      </c>
      <c r="D1075" t="s">
        <v>35</v>
      </c>
      <c r="E1075">
        <v>63342</v>
      </c>
      <c r="F1075">
        <v>0</v>
      </c>
      <c r="G1075">
        <v>1</v>
      </c>
      <c r="H1075" s="1">
        <v>41198</v>
      </c>
      <c r="I1075">
        <v>48</v>
      </c>
      <c r="J1075">
        <v>918</v>
      </c>
      <c r="K1075">
        <v>21</v>
      </c>
      <c r="L1075">
        <v>118</v>
      </c>
      <c r="M1075">
        <v>13</v>
      </c>
      <c r="N1075">
        <v>10</v>
      </c>
      <c r="O1075">
        <v>21</v>
      </c>
      <c r="P1075">
        <v>3</v>
      </c>
      <c r="Q1075">
        <v>8</v>
      </c>
      <c r="R1075">
        <v>3</v>
      </c>
      <c r="S1075">
        <v>5</v>
      </c>
      <c r="T1075">
        <v>6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  <c r="AB1075" t="s">
        <v>43</v>
      </c>
    </row>
    <row r="1076" spans="1:28" hidden="1" x14ac:dyDescent="0.3">
      <c r="A1076">
        <v>3571</v>
      </c>
      <c r="B1076">
        <v>1961</v>
      </c>
      <c r="C1076" t="s">
        <v>37</v>
      </c>
      <c r="D1076" t="s">
        <v>35</v>
      </c>
      <c r="E1076">
        <v>63342</v>
      </c>
      <c r="F1076">
        <v>0</v>
      </c>
      <c r="G1076">
        <v>1</v>
      </c>
      <c r="H1076" s="1">
        <v>41198</v>
      </c>
      <c r="I1076">
        <v>48</v>
      </c>
      <c r="J1076">
        <v>918</v>
      </c>
      <c r="K1076">
        <v>21</v>
      </c>
      <c r="L1076">
        <v>118</v>
      </c>
      <c r="M1076">
        <v>13</v>
      </c>
      <c r="N1076">
        <v>10</v>
      </c>
      <c r="O1076">
        <v>21</v>
      </c>
      <c r="P1076">
        <v>3</v>
      </c>
      <c r="Q1076">
        <v>8</v>
      </c>
      <c r="R1076">
        <v>3</v>
      </c>
      <c r="S1076">
        <v>5</v>
      </c>
      <c r="T1076">
        <v>6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1</v>
      </c>
      <c r="AA1076">
        <v>0</v>
      </c>
      <c r="AB1076" t="s">
        <v>30</v>
      </c>
    </row>
    <row r="1077" spans="1:28" hidden="1" x14ac:dyDescent="0.3">
      <c r="A1077">
        <v>8395</v>
      </c>
      <c r="B1077">
        <v>1961</v>
      </c>
      <c r="C1077" t="s">
        <v>28</v>
      </c>
      <c r="D1077" t="s">
        <v>31</v>
      </c>
      <c r="E1077">
        <v>82014</v>
      </c>
      <c r="F1077">
        <v>0</v>
      </c>
      <c r="G1077">
        <v>0</v>
      </c>
      <c r="H1077" s="1">
        <v>41141</v>
      </c>
      <c r="I1077">
        <v>48</v>
      </c>
      <c r="J1077">
        <v>980</v>
      </c>
      <c r="K1077">
        <v>37</v>
      </c>
      <c r="L1077">
        <v>265</v>
      </c>
      <c r="M1077">
        <v>35</v>
      </c>
      <c r="N1077">
        <v>163</v>
      </c>
      <c r="O1077">
        <v>31</v>
      </c>
      <c r="P1077">
        <v>1</v>
      </c>
      <c r="Q1077">
        <v>3</v>
      </c>
      <c r="R1077">
        <v>6</v>
      </c>
      <c r="S1077">
        <v>12</v>
      </c>
      <c r="T1077">
        <v>6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 t="s">
        <v>43</v>
      </c>
    </row>
    <row r="1078" spans="1:28" hidden="1" x14ac:dyDescent="0.3">
      <c r="A1078">
        <v>7485</v>
      </c>
      <c r="B1078">
        <v>1950</v>
      </c>
      <c r="C1078" t="s">
        <v>37</v>
      </c>
      <c r="D1078" t="s">
        <v>42</v>
      </c>
      <c r="E1078">
        <v>56551</v>
      </c>
      <c r="F1078">
        <v>1</v>
      </c>
      <c r="G1078">
        <v>1</v>
      </c>
      <c r="H1078" s="1">
        <v>41766</v>
      </c>
      <c r="I1078">
        <v>48</v>
      </c>
      <c r="J1078">
        <v>67</v>
      </c>
      <c r="K1078">
        <v>4</v>
      </c>
      <c r="L1078">
        <v>32</v>
      </c>
      <c r="M1078">
        <v>17</v>
      </c>
      <c r="N1078">
        <v>2</v>
      </c>
      <c r="O1078">
        <v>16</v>
      </c>
      <c r="P1078">
        <v>3</v>
      </c>
      <c r="Q1078">
        <v>2</v>
      </c>
      <c r="R1078">
        <v>1</v>
      </c>
      <c r="S1078">
        <v>4</v>
      </c>
      <c r="T1078">
        <v>4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43</v>
      </c>
    </row>
    <row r="1079" spans="1:28" hidden="1" x14ac:dyDescent="0.3">
      <c r="A1079">
        <v>7530</v>
      </c>
      <c r="B1079">
        <v>1950</v>
      </c>
      <c r="C1079" t="s">
        <v>37</v>
      </c>
      <c r="D1079" t="s">
        <v>42</v>
      </c>
      <c r="E1079">
        <v>56551</v>
      </c>
      <c r="F1079">
        <v>1</v>
      </c>
      <c r="G1079">
        <v>1</v>
      </c>
      <c r="H1079" s="1">
        <v>41766</v>
      </c>
      <c r="I1079">
        <v>48</v>
      </c>
      <c r="J1079">
        <v>67</v>
      </c>
      <c r="K1079">
        <v>4</v>
      </c>
      <c r="L1079">
        <v>32</v>
      </c>
      <c r="M1079">
        <v>17</v>
      </c>
      <c r="N1079">
        <v>2</v>
      </c>
      <c r="O1079">
        <v>16</v>
      </c>
      <c r="P1079">
        <v>3</v>
      </c>
      <c r="Q1079">
        <v>2</v>
      </c>
      <c r="R1079">
        <v>1</v>
      </c>
      <c r="S1079">
        <v>4</v>
      </c>
      <c r="T1079">
        <v>4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30</v>
      </c>
    </row>
    <row r="1080" spans="1:28" hidden="1" x14ac:dyDescent="0.3">
      <c r="A1080">
        <v>286</v>
      </c>
      <c r="B1080">
        <v>1952</v>
      </c>
      <c r="C1080" t="s">
        <v>28</v>
      </c>
      <c r="D1080" t="s">
        <v>31</v>
      </c>
      <c r="E1080">
        <v>44213</v>
      </c>
      <c r="F1080">
        <v>1</v>
      </c>
      <c r="G1080">
        <v>1</v>
      </c>
      <c r="H1080" s="1">
        <v>41607</v>
      </c>
      <c r="I1080">
        <v>48</v>
      </c>
      <c r="J1080">
        <v>95</v>
      </c>
      <c r="K1080">
        <v>11</v>
      </c>
      <c r="L1080">
        <v>35</v>
      </c>
      <c r="M1080">
        <v>0</v>
      </c>
      <c r="N1080">
        <v>4</v>
      </c>
      <c r="O1080">
        <v>7</v>
      </c>
      <c r="P1080">
        <v>4</v>
      </c>
      <c r="Q1080">
        <v>2</v>
      </c>
      <c r="R1080">
        <v>1</v>
      </c>
      <c r="S1080">
        <v>5</v>
      </c>
      <c r="T1080">
        <v>6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30</v>
      </c>
    </row>
    <row r="1081" spans="1:28" hidden="1" x14ac:dyDescent="0.3">
      <c r="A1081">
        <v>7250</v>
      </c>
      <c r="B1081">
        <v>1978</v>
      </c>
      <c r="C1081" t="s">
        <v>28</v>
      </c>
      <c r="D1081" t="s">
        <v>35</v>
      </c>
      <c r="E1081">
        <v>57867</v>
      </c>
      <c r="F1081">
        <v>1</v>
      </c>
      <c r="G1081">
        <v>0</v>
      </c>
      <c r="H1081" s="1">
        <v>41548</v>
      </c>
      <c r="I1081">
        <v>48</v>
      </c>
      <c r="J1081">
        <v>344</v>
      </c>
      <c r="K1081">
        <v>35</v>
      </c>
      <c r="L1081">
        <v>178</v>
      </c>
      <c r="M1081">
        <v>15</v>
      </c>
      <c r="N1081">
        <v>23</v>
      </c>
      <c r="O1081">
        <v>17</v>
      </c>
      <c r="P1081">
        <v>7</v>
      </c>
      <c r="Q1081">
        <v>7</v>
      </c>
      <c r="R1081">
        <v>2</v>
      </c>
      <c r="S1081">
        <v>9</v>
      </c>
      <c r="T1081">
        <v>6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32</v>
      </c>
    </row>
    <row r="1082" spans="1:28" hidden="1" x14ac:dyDescent="0.3">
      <c r="A1082">
        <v>2478</v>
      </c>
      <c r="B1082">
        <v>1973</v>
      </c>
      <c r="C1082" t="s">
        <v>28</v>
      </c>
      <c r="D1082" t="s">
        <v>33</v>
      </c>
      <c r="E1082">
        <v>25410</v>
      </c>
      <c r="F1082">
        <v>1</v>
      </c>
      <c r="G1082">
        <v>0</v>
      </c>
      <c r="H1082" s="1">
        <v>41517</v>
      </c>
      <c r="I1082">
        <v>48</v>
      </c>
      <c r="J1082">
        <v>2</v>
      </c>
      <c r="K1082">
        <v>2</v>
      </c>
      <c r="L1082">
        <v>4</v>
      </c>
      <c r="M1082">
        <v>13</v>
      </c>
      <c r="N1082">
        <v>13</v>
      </c>
      <c r="O1082">
        <v>4</v>
      </c>
      <c r="P1082">
        <v>1</v>
      </c>
      <c r="Q1082">
        <v>1</v>
      </c>
      <c r="R1082">
        <v>0</v>
      </c>
      <c r="S1082">
        <v>4</v>
      </c>
      <c r="T1082">
        <v>4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 t="s">
        <v>30</v>
      </c>
    </row>
    <row r="1083" spans="1:28" hidden="1" x14ac:dyDescent="0.3">
      <c r="A1083">
        <v>1160</v>
      </c>
      <c r="B1083">
        <v>1970</v>
      </c>
      <c r="C1083" t="s">
        <v>28</v>
      </c>
      <c r="D1083" t="s">
        <v>33</v>
      </c>
      <c r="E1083">
        <v>13260</v>
      </c>
      <c r="F1083">
        <v>1</v>
      </c>
      <c r="G1083">
        <v>1</v>
      </c>
      <c r="H1083" s="1">
        <v>41509</v>
      </c>
      <c r="I1083">
        <v>48</v>
      </c>
      <c r="J1083">
        <v>9</v>
      </c>
      <c r="K1083">
        <v>4</v>
      </c>
      <c r="L1083">
        <v>17</v>
      </c>
      <c r="M1083">
        <v>10</v>
      </c>
      <c r="N1083">
        <v>2</v>
      </c>
      <c r="O1083">
        <v>7</v>
      </c>
      <c r="P1083">
        <v>4</v>
      </c>
      <c r="Q1083">
        <v>3</v>
      </c>
      <c r="R1083">
        <v>0</v>
      </c>
      <c r="S1083">
        <v>3</v>
      </c>
      <c r="T1083">
        <v>8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30</v>
      </c>
    </row>
    <row r="1084" spans="1:28" hidden="1" x14ac:dyDescent="0.3">
      <c r="A1084">
        <v>273</v>
      </c>
      <c r="B1084">
        <v>1970</v>
      </c>
      <c r="C1084" t="s">
        <v>41</v>
      </c>
      <c r="D1084" t="s">
        <v>33</v>
      </c>
      <c r="E1084">
        <v>36138</v>
      </c>
      <c r="F1084">
        <v>1</v>
      </c>
      <c r="G1084">
        <v>1</v>
      </c>
      <c r="H1084" s="1">
        <v>41471</v>
      </c>
      <c r="I1084">
        <v>48</v>
      </c>
      <c r="J1084">
        <v>130</v>
      </c>
      <c r="K1084">
        <v>0</v>
      </c>
      <c r="L1084">
        <v>16</v>
      </c>
      <c r="M1084">
        <v>0</v>
      </c>
      <c r="N1084">
        <v>0</v>
      </c>
      <c r="O1084">
        <v>5</v>
      </c>
      <c r="P1084">
        <v>5</v>
      </c>
      <c r="Q1084">
        <v>3</v>
      </c>
      <c r="R1084">
        <v>1</v>
      </c>
      <c r="S1084">
        <v>4</v>
      </c>
      <c r="T1084">
        <v>7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0</v>
      </c>
      <c r="AB1084" t="s">
        <v>39</v>
      </c>
    </row>
    <row r="1085" spans="1:28" hidden="1" x14ac:dyDescent="0.3">
      <c r="A1085">
        <v>851</v>
      </c>
      <c r="B1085">
        <v>1972</v>
      </c>
      <c r="C1085" t="s">
        <v>41</v>
      </c>
      <c r="D1085" t="s">
        <v>33</v>
      </c>
      <c r="E1085">
        <v>57136</v>
      </c>
      <c r="F1085">
        <v>1</v>
      </c>
      <c r="G1085">
        <v>1</v>
      </c>
      <c r="H1085" s="1">
        <v>41464</v>
      </c>
      <c r="I1085">
        <v>48</v>
      </c>
      <c r="J1085">
        <v>306</v>
      </c>
      <c r="K1085">
        <v>5</v>
      </c>
      <c r="L1085">
        <v>109</v>
      </c>
      <c r="M1085">
        <v>21</v>
      </c>
      <c r="N1085">
        <v>109</v>
      </c>
      <c r="O1085">
        <v>92</v>
      </c>
      <c r="P1085">
        <v>9</v>
      </c>
      <c r="Q1085">
        <v>5</v>
      </c>
      <c r="R1085">
        <v>2</v>
      </c>
      <c r="S1085">
        <v>10</v>
      </c>
      <c r="T1085">
        <v>6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t="s">
        <v>32</v>
      </c>
    </row>
    <row r="1086" spans="1:28" hidden="1" x14ac:dyDescent="0.3">
      <c r="A1086">
        <v>9729</v>
      </c>
      <c r="B1086">
        <v>1955</v>
      </c>
      <c r="C1086" t="s">
        <v>28</v>
      </c>
      <c r="D1086" t="s">
        <v>42</v>
      </c>
      <c r="E1086">
        <v>58275</v>
      </c>
      <c r="F1086">
        <v>1</v>
      </c>
      <c r="G1086">
        <v>1</v>
      </c>
      <c r="H1086" s="1">
        <v>41427</v>
      </c>
      <c r="I1086">
        <v>48</v>
      </c>
      <c r="J1086">
        <v>189</v>
      </c>
      <c r="K1086">
        <v>10</v>
      </c>
      <c r="L1086">
        <v>253</v>
      </c>
      <c r="M1086">
        <v>56</v>
      </c>
      <c r="N1086">
        <v>43</v>
      </c>
      <c r="O1086">
        <v>64</v>
      </c>
      <c r="P1086">
        <v>6</v>
      </c>
      <c r="Q1086">
        <v>8</v>
      </c>
      <c r="R1086">
        <v>2</v>
      </c>
      <c r="S1086">
        <v>7</v>
      </c>
      <c r="T1086">
        <v>7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 t="s">
        <v>39</v>
      </c>
    </row>
    <row r="1087" spans="1:28" hidden="1" x14ac:dyDescent="0.3">
      <c r="A1087">
        <v>2620</v>
      </c>
      <c r="B1087">
        <v>1974</v>
      </c>
      <c r="C1087" t="s">
        <v>37</v>
      </c>
      <c r="D1087" t="s">
        <v>33</v>
      </c>
      <c r="E1087">
        <v>34596</v>
      </c>
      <c r="F1087">
        <v>1</v>
      </c>
      <c r="G1087">
        <v>0</v>
      </c>
      <c r="H1087" s="1">
        <v>41377</v>
      </c>
      <c r="I1087">
        <v>48</v>
      </c>
      <c r="J1087">
        <v>14</v>
      </c>
      <c r="K1087">
        <v>0</v>
      </c>
      <c r="L1087">
        <v>2</v>
      </c>
      <c r="M1087">
        <v>0</v>
      </c>
      <c r="N1087">
        <v>0</v>
      </c>
      <c r="O1087">
        <v>7</v>
      </c>
      <c r="P1087">
        <v>1</v>
      </c>
      <c r="Q1087">
        <v>1</v>
      </c>
      <c r="R1087">
        <v>0</v>
      </c>
      <c r="S1087">
        <v>2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 t="s">
        <v>43</v>
      </c>
    </row>
    <row r="1088" spans="1:28" hidden="1" x14ac:dyDescent="0.3">
      <c r="A1088">
        <v>8254</v>
      </c>
      <c r="B1088">
        <v>1974</v>
      </c>
      <c r="C1088" t="s">
        <v>37</v>
      </c>
      <c r="D1088" t="s">
        <v>33</v>
      </c>
      <c r="E1088">
        <v>34596</v>
      </c>
      <c r="F1088">
        <v>1</v>
      </c>
      <c r="G1088">
        <v>0</v>
      </c>
      <c r="H1088" s="1">
        <v>41377</v>
      </c>
      <c r="I1088">
        <v>48</v>
      </c>
      <c r="J1088">
        <v>14</v>
      </c>
      <c r="K1088">
        <v>0</v>
      </c>
      <c r="L1088">
        <v>2</v>
      </c>
      <c r="M1088">
        <v>0</v>
      </c>
      <c r="N1088">
        <v>0</v>
      </c>
      <c r="O1088">
        <v>7</v>
      </c>
      <c r="P1088">
        <v>1</v>
      </c>
      <c r="Q1088">
        <v>1</v>
      </c>
      <c r="R1088">
        <v>0</v>
      </c>
      <c r="S1088">
        <v>2</v>
      </c>
      <c r="T1088">
        <v>8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 t="s">
        <v>39</v>
      </c>
    </row>
    <row r="1089" spans="1:28" hidden="1" x14ac:dyDescent="0.3">
      <c r="A1089">
        <v>3852</v>
      </c>
      <c r="B1089">
        <v>1961</v>
      </c>
      <c r="C1089" t="s">
        <v>41</v>
      </c>
      <c r="D1089" t="s">
        <v>35</v>
      </c>
      <c r="E1089">
        <v>74881</v>
      </c>
      <c r="F1089">
        <v>1</v>
      </c>
      <c r="G1089">
        <v>1</v>
      </c>
      <c r="H1089" s="1">
        <v>41341</v>
      </c>
      <c r="I1089">
        <v>48</v>
      </c>
      <c r="J1089">
        <v>505</v>
      </c>
      <c r="K1089">
        <v>72</v>
      </c>
      <c r="L1089">
        <v>270</v>
      </c>
      <c r="M1089">
        <v>36</v>
      </c>
      <c r="N1089">
        <v>27</v>
      </c>
      <c r="O1089">
        <v>54</v>
      </c>
      <c r="P1089">
        <v>4</v>
      </c>
      <c r="Q1089">
        <v>9</v>
      </c>
      <c r="R1089">
        <v>2</v>
      </c>
      <c r="S1089">
        <v>12</v>
      </c>
      <c r="T1089">
        <v>5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 t="s">
        <v>40</v>
      </c>
    </row>
    <row r="1090" spans="1:28" hidden="1" x14ac:dyDescent="0.3">
      <c r="A1090">
        <v>1000</v>
      </c>
      <c r="B1090">
        <v>1961</v>
      </c>
      <c r="C1090" t="s">
        <v>41</v>
      </c>
      <c r="D1090" t="s">
        <v>35</v>
      </c>
      <c r="E1090">
        <v>74881</v>
      </c>
      <c r="F1090">
        <v>1</v>
      </c>
      <c r="G1090">
        <v>1</v>
      </c>
      <c r="H1090" s="1">
        <v>41341</v>
      </c>
      <c r="I1090">
        <v>48</v>
      </c>
      <c r="J1090">
        <v>505</v>
      </c>
      <c r="K1090">
        <v>72</v>
      </c>
      <c r="L1090">
        <v>270</v>
      </c>
      <c r="M1090">
        <v>36</v>
      </c>
      <c r="N1090">
        <v>27</v>
      </c>
      <c r="O1090">
        <v>54</v>
      </c>
      <c r="P1090">
        <v>4</v>
      </c>
      <c r="Q1090">
        <v>9</v>
      </c>
      <c r="R1090">
        <v>2</v>
      </c>
      <c r="S1090">
        <v>12</v>
      </c>
      <c r="T1090">
        <v>5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 t="s">
        <v>30</v>
      </c>
    </row>
    <row r="1091" spans="1:28" hidden="1" x14ac:dyDescent="0.3">
      <c r="A1091">
        <v>3099</v>
      </c>
      <c r="B1091">
        <v>1970</v>
      </c>
      <c r="C1091" t="s">
        <v>28</v>
      </c>
      <c r="D1091" t="s">
        <v>29</v>
      </c>
      <c r="E1091">
        <v>44267</v>
      </c>
      <c r="F1091">
        <v>1</v>
      </c>
      <c r="G1091">
        <v>1</v>
      </c>
      <c r="H1091" s="1">
        <v>41330</v>
      </c>
      <c r="I1091">
        <v>48</v>
      </c>
      <c r="J1091">
        <v>183</v>
      </c>
      <c r="K1091">
        <v>5</v>
      </c>
      <c r="L1091">
        <v>65</v>
      </c>
      <c r="M1091">
        <v>3</v>
      </c>
      <c r="N1091">
        <v>5</v>
      </c>
      <c r="O1091">
        <v>49</v>
      </c>
      <c r="P1091">
        <v>5</v>
      </c>
      <c r="Q1091">
        <v>5</v>
      </c>
      <c r="R1091">
        <v>2</v>
      </c>
      <c r="S1091">
        <v>4</v>
      </c>
      <c r="T1091">
        <v>9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 t="s">
        <v>30</v>
      </c>
    </row>
    <row r="1092" spans="1:28" hidden="1" x14ac:dyDescent="0.3">
      <c r="A1092">
        <v>7966</v>
      </c>
      <c r="B1092">
        <v>1959</v>
      </c>
      <c r="C1092" t="s">
        <v>28</v>
      </c>
      <c r="D1092" t="s">
        <v>31</v>
      </c>
      <c r="E1092">
        <v>80982</v>
      </c>
      <c r="F1092">
        <v>1</v>
      </c>
      <c r="G1092">
        <v>1</v>
      </c>
      <c r="H1092" s="1">
        <v>41282</v>
      </c>
      <c r="I1092">
        <v>48</v>
      </c>
      <c r="J1092">
        <v>505</v>
      </c>
      <c r="K1092">
        <v>137</v>
      </c>
      <c r="L1092">
        <v>401</v>
      </c>
      <c r="M1092">
        <v>104</v>
      </c>
      <c r="N1092">
        <v>22</v>
      </c>
      <c r="O1092">
        <v>22</v>
      </c>
      <c r="P1092">
        <v>3</v>
      </c>
      <c r="Q1092">
        <v>11</v>
      </c>
      <c r="R1092">
        <v>5</v>
      </c>
      <c r="S1092">
        <v>11</v>
      </c>
      <c r="T1092">
        <v>5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 t="s">
        <v>30</v>
      </c>
    </row>
    <row r="1093" spans="1:28" hidden="1" x14ac:dyDescent="0.3">
      <c r="A1093">
        <v>454</v>
      </c>
      <c r="B1093">
        <v>1980</v>
      </c>
      <c r="C1093" t="s">
        <v>28</v>
      </c>
      <c r="D1093" t="s">
        <v>35</v>
      </c>
      <c r="E1093">
        <v>69508</v>
      </c>
      <c r="F1093">
        <v>1</v>
      </c>
      <c r="G1093">
        <v>0</v>
      </c>
      <c r="H1093" s="1">
        <v>41227</v>
      </c>
      <c r="I1093">
        <v>48</v>
      </c>
      <c r="J1093">
        <v>824</v>
      </c>
      <c r="K1093">
        <v>32</v>
      </c>
      <c r="L1093">
        <v>162</v>
      </c>
      <c r="M1093">
        <v>42</v>
      </c>
      <c r="N1093">
        <v>32</v>
      </c>
      <c r="O1093">
        <v>43</v>
      </c>
      <c r="P1093">
        <v>2</v>
      </c>
      <c r="Q1093">
        <v>11</v>
      </c>
      <c r="R1093">
        <v>4</v>
      </c>
      <c r="S1093">
        <v>11</v>
      </c>
      <c r="T1093">
        <v>6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 t="s">
        <v>43</v>
      </c>
    </row>
    <row r="1094" spans="1:28" hidden="1" x14ac:dyDescent="0.3">
      <c r="A1094">
        <v>2591</v>
      </c>
      <c r="B1094">
        <v>1959</v>
      </c>
      <c r="C1094" t="s">
        <v>28</v>
      </c>
      <c r="D1094" t="s">
        <v>42</v>
      </c>
      <c r="E1094">
        <v>76320</v>
      </c>
      <c r="F1094">
        <v>0</v>
      </c>
      <c r="G1094">
        <v>1</v>
      </c>
      <c r="H1094" s="1">
        <v>41812</v>
      </c>
      <c r="I1094">
        <v>49</v>
      </c>
      <c r="J1094">
        <v>526</v>
      </c>
      <c r="K1094">
        <v>35</v>
      </c>
      <c r="L1094">
        <v>214</v>
      </c>
      <c r="M1094">
        <v>69</v>
      </c>
      <c r="N1094">
        <v>53</v>
      </c>
      <c r="O1094">
        <v>35</v>
      </c>
      <c r="P1094">
        <v>2</v>
      </c>
      <c r="Q1094">
        <v>6</v>
      </c>
      <c r="R1094">
        <v>3</v>
      </c>
      <c r="S1094">
        <v>4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 t="s">
        <v>34</v>
      </c>
    </row>
    <row r="1095" spans="1:28" hidden="1" x14ac:dyDescent="0.3">
      <c r="A1095">
        <v>810</v>
      </c>
      <c r="B1095">
        <v>1975</v>
      </c>
      <c r="C1095" t="s">
        <v>28</v>
      </c>
      <c r="D1095" t="s">
        <v>33</v>
      </c>
      <c r="E1095">
        <v>74190</v>
      </c>
      <c r="F1095">
        <v>0</v>
      </c>
      <c r="G1095">
        <v>1</v>
      </c>
      <c r="H1095" s="1">
        <v>41771</v>
      </c>
      <c r="I1095">
        <v>49</v>
      </c>
      <c r="J1095">
        <v>151</v>
      </c>
      <c r="K1095">
        <v>81</v>
      </c>
      <c r="L1095">
        <v>86</v>
      </c>
      <c r="M1095">
        <v>168</v>
      </c>
      <c r="N1095">
        <v>91</v>
      </c>
      <c r="O1095">
        <v>64</v>
      </c>
      <c r="P1095">
        <v>2</v>
      </c>
      <c r="Q1095">
        <v>4</v>
      </c>
      <c r="R1095">
        <v>2</v>
      </c>
      <c r="S1095">
        <v>11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 t="s">
        <v>30</v>
      </c>
    </row>
    <row r="1096" spans="1:28" hidden="1" x14ac:dyDescent="0.3">
      <c r="A1096">
        <v>2686</v>
      </c>
      <c r="B1096">
        <v>1969</v>
      </c>
      <c r="C1096" t="s">
        <v>44</v>
      </c>
      <c r="D1096" t="s">
        <v>35</v>
      </c>
      <c r="E1096">
        <v>22390</v>
      </c>
      <c r="F1096">
        <v>0</v>
      </c>
      <c r="G1096">
        <v>0</v>
      </c>
      <c r="H1096" s="1">
        <v>41568</v>
      </c>
      <c r="I1096">
        <v>49</v>
      </c>
      <c r="J1096">
        <v>0</v>
      </c>
      <c r="K1096">
        <v>1</v>
      </c>
      <c r="L1096">
        <v>4</v>
      </c>
      <c r="M1096">
        <v>15</v>
      </c>
      <c r="N1096">
        <v>1</v>
      </c>
      <c r="O1096">
        <v>5</v>
      </c>
      <c r="P1096">
        <v>1</v>
      </c>
      <c r="Q1096">
        <v>1</v>
      </c>
      <c r="R1096">
        <v>0</v>
      </c>
      <c r="S1096">
        <v>2</v>
      </c>
      <c r="T1096">
        <v>7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 t="s">
        <v>36</v>
      </c>
    </row>
    <row r="1097" spans="1:28" hidden="1" x14ac:dyDescent="0.3">
      <c r="A1097">
        <v>1215</v>
      </c>
      <c r="B1097">
        <v>1978</v>
      </c>
      <c r="C1097" t="s">
        <v>28</v>
      </c>
      <c r="D1097" t="s">
        <v>35</v>
      </c>
      <c r="E1097">
        <v>70440</v>
      </c>
      <c r="F1097">
        <v>0</v>
      </c>
      <c r="G1097">
        <v>0</v>
      </c>
      <c r="H1097" s="1">
        <v>41555</v>
      </c>
      <c r="I1097">
        <v>49</v>
      </c>
      <c r="J1097">
        <v>690</v>
      </c>
      <c r="K1097">
        <v>117</v>
      </c>
      <c r="L1097">
        <v>499</v>
      </c>
      <c r="M1097">
        <v>76</v>
      </c>
      <c r="N1097">
        <v>102</v>
      </c>
      <c r="O1097">
        <v>88</v>
      </c>
      <c r="P1097">
        <v>1</v>
      </c>
      <c r="Q1097">
        <v>5</v>
      </c>
      <c r="R1097">
        <v>10</v>
      </c>
      <c r="S1097">
        <v>7</v>
      </c>
      <c r="T1097">
        <v>3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 t="s">
        <v>30</v>
      </c>
    </row>
    <row r="1098" spans="1:28" hidden="1" x14ac:dyDescent="0.3">
      <c r="A1098">
        <v>8143</v>
      </c>
      <c r="B1098">
        <v>1985</v>
      </c>
      <c r="C1098" t="s">
        <v>37</v>
      </c>
      <c r="D1098" t="s">
        <v>31</v>
      </c>
      <c r="E1098">
        <v>37929</v>
      </c>
      <c r="F1098">
        <v>0</v>
      </c>
      <c r="G1098">
        <v>0</v>
      </c>
      <c r="H1098" s="1">
        <v>41485</v>
      </c>
      <c r="I1098">
        <v>49</v>
      </c>
      <c r="J1098">
        <v>202</v>
      </c>
      <c r="K1098">
        <v>2</v>
      </c>
      <c r="L1098">
        <v>46</v>
      </c>
      <c r="M1098">
        <v>3</v>
      </c>
      <c r="N1098">
        <v>2</v>
      </c>
      <c r="O1098">
        <v>10</v>
      </c>
      <c r="P1098">
        <v>2</v>
      </c>
      <c r="Q1098">
        <v>4</v>
      </c>
      <c r="R1098">
        <v>2</v>
      </c>
      <c r="S1098">
        <v>5</v>
      </c>
      <c r="T1098">
        <v>7</v>
      </c>
      <c r="U1098">
        <v>1</v>
      </c>
      <c r="V1098">
        <v>0</v>
      </c>
      <c r="W1098">
        <v>0</v>
      </c>
      <c r="X1098">
        <v>1</v>
      </c>
      <c r="Y1098">
        <v>0</v>
      </c>
      <c r="Z1098">
        <v>1</v>
      </c>
      <c r="AA1098">
        <v>0</v>
      </c>
      <c r="AB1098" t="s">
        <v>30</v>
      </c>
    </row>
    <row r="1099" spans="1:28" hidden="1" x14ac:dyDescent="0.3">
      <c r="A1099">
        <v>3479</v>
      </c>
      <c r="B1099">
        <v>1950</v>
      </c>
      <c r="C1099" t="s">
        <v>28</v>
      </c>
      <c r="D1099" t="s">
        <v>31</v>
      </c>
      <c r="E1099">
        <v>16813</v>
      </c>
      <c r="F1099">
        <v>0</v>
      </c>
      <c r="G1099">
        <v>0</v>
      </c>
      <c r="H1099" s="1">
        <v>41474</v>
      </c>
      <c r="I1099">
        <v>49</v>
      </c>
      <c r="J1099">
        <v>4</v>
      </c>
      <c r="K1099">
        <v>8</v>
      </c>
      <c r="L1099">
        <v>11</v>
      </c>
      <c r="M1099">
        <v>12</v>
      </c>
      <c r="N1099">
        <v>2</v>
      </c>
      <c r="O1099">
        <v>13</v>
      </c>
      <c r="P1099">
        <v>1</v>
      </c>
      <c r="Q1099">
        <v>2</v>
      </c>
      <c r="R1099">
        <v>0</v>
      </c>
      <c r="S1099">
        <v>3</v>
      </c>
      <c r="T1099">
        <v>7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0</v>
      </c>
      <c r="AB1099" t="s">
        <v>32</v>
      </c>
    </row>
    <row r="1100" spans="1:28" hidden="1" x14ac:dyDescent="0.3">
      <c r="A1100">
        <v>7214</v>
      </c>
      <c r="B1100">
        <v>1957</v>
      </c>
      <c r="C1100" t="s">
        <v>28</v>
      </c>
      <c r="D1100" t="s">
        <v>33</v>
      </c>
      <c r="E1100">
        <v>62187</v>
      </c>
      <c r="F1100">
        <v>0</v>
      </c>
      <c r="G1100">
        <v>0</v>
      </c>
      <c r="H1100" s="1">
        <v>41460</v>
      </c>
      <c r="I1100">
        <v>49</v>
      </c>
      <c r="J1100">
        <v>792</v>
      </c>
      <c r="K1100">
        <v>0</v>
      </c>
      <c r="L1100">
        <v>275</v>
      </c>
      <c r="M1100">
        <v>45</v>
      </c>
      <c r="N1100">
        <v>45</v>
      </c>
      <c r="O1100">
        <v>126</v>
      </c>
      <c r="P1100">
        <v>1</v>
      </c>
      <c r="Q1100">
        <v>4</v>
      </c>
      <c r="R1100">
        <v>8</v>
      </c>
      <c r="S1100">
        <v>5</v>
      </c>
      <c r="T1100">
        <v>3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 t="s">
        <v>30</v>
      </c>
    </row>
    <row r="1101" spans="1:28" hidden="1" x14ac:dyDescent="0.3">
      <c r="A1101">
        <v>5543</v>
      </c>
      <c r="B1101">
        <v>1966</v>
      </c>
      <c r="C1101" t="s">
        <v>28</v>
      </c>
      <c r="D1101" t="s">
        <v>35</v>
      </c>
      <c r="E1101">
        <v>57811</v>
      </c>
      <c r="F1101">
        <v>0</v>
      </c>
      <c r="G1101">
        <v>1</v>
      </c>
      <c r="H1101" s="1">
        <v>41449</v>
      </c>
      <c r="I1101">
        <v>49</v>
      </c>
      <c r="J1101">
        <v>545</v>
      </c>
      <c r="K1101">
        <v>7</v>
      </c>
      <c r="L1101">
        <v>114</v>
      </c>
      <c r="M1101">
        <v>37</v>
      </c>
      <c r="N1101">
        <v>21</v>
      </c>
      <c r="O1101">
        <v>78</v>
      </c>
      <c r="P1101">
        <v>5</v>
      </c>
      <c r="Q1101">
        <v>7</v>
      </c>
      <c r="R1101">
        <v>2</v>
      </c>
      <c r="S1101">
        <v>11</v>
      </c>
      <c r="T1101">
        <v>5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 t="s">
        <v>30</v>
      </c>
    </row>
    <row r="1102" spans="1:28" hidden="1" x14ac:dyDescent="0.3">
      <c r="A1102">
        <v>9347</v>
      </c>
      <c r="B1102">
        <v>1956</v>
      </c>
      <c r="C1102" t="s">
        <v>41</v>
      </c>
      <c r="D1102" t="s">
        <v>35</v>
      </c>
      <c r="E1102">
        <v>50943</v>
      </c>
      <c r="F1102">
        <v>0</v>
      </c>
      <c r="G1102">
        <v>1</v>
      </c>
      <c r="H1102" s="1">
        <v>41446</v>
      </c>
      <c r="I1102">
        <v>49</v>
      </c>
      <c r="J1102">
        <v>31</v>
      </c>
      <c r="K1102">
        <v>0</v>
      </c>
      <c r="L1102">
        <v>7</v>
      </c>
      <c r="M1102">
        <v>2</v>
      </c>
      <c r="N1102">
        <v>0</v>
      </c>
      <c r="O1102">
        <v>6</v>
      </c>
      <c r="P1102">
        <v>1</v>
      </c>
      <c r="Q1102">
        <v>1</v>
      </c>
      <c r="R1102">
        <v>0</v>
      </c>
      <c r="S1102">
        <v>3</v>
      </c>
      <c r="T1102">
        <v>5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 t="s">
        <v>30</v>
      </c>
    </row>
    <row r="1103" spans="1:28" hidden="1" x14ac:dyDescent="0.3">
      <c r="A1103">
        <v>10160</v>
      </c>
      <c r="B1103">
        <v>1956</v>
      </c>
      <c r="C1103" t="s">
        <v>41</v>
      </c>
      <c r="D1103" t="s">
        <v>35</v>
      </c>
      <c r="E1103">
        <v>50943</v>
      </c>
      <c r="F1103">
        <v>0</v>
      </c>
      <c r="G1103">
        <v>1</v>
      </c>
      <c r="H1103" s="1">
        <v>41446</v>
      </c>
      <c r="I1103">
        <v>49</v>
      </c>
      <c r="J1103">
        <v>31</v>
      </c>
      <c r="K1103">
        <v>0</v>
      </c>
      <c r="L1103">
        <v>7</v>
      </c>
      <c r="M1103">
        <v>2</v>
      </c>
      <c r="N1103">
        <v>0</v>
      </c>
      <c r="O1103">
        <v>6</v>
      </c>
      <c r="P1103">
        <v>1</v>
      </c>
      <c r="Q1103">
        <v>1</v>
      </c>
      <c r="R1103">
        <v>0</v>
      </c>
      <c r="S1103">
        <v>3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 t="s">
        <v>30</v>
      </c>
    </row>
    <row r="1104" spans="1:28" hidden="1" x14ac:dyDescent="0.3">
      <c r="A1104">
        <v>8939</v>
      </c>
      <c r="B1104">
        <v>1959</v>
      </c>
      <c r="C1104" t="s">
        <v>28</v>
      </c>
      <c r="D1104" t="s">
        <v>29</v>
      </c>
      <c r="E1104">
        <v>61250</v>
      </c>
      <c r="F1104">
        <v>0</v>
      </c>
      <c r="G1104">
        <v>1</v>
      </c>
      <c r="H1104" s="1">
        <v>41259</v>
      </c>
      <c r="I1104">
        <v>49</v>
      </c>
      <c r="J1104">
        <v>382</v>
      </c>
      <c r="K1104">
        <v>138</v>
      </c>
      <c r="L1104">
        <v>65</v>
      </c>
      <c r="M1104">
        <v>60</v>
      </c>
      <c r="N1104">
        <v>26</v>
      </c>
      <c r="O1104">
        <v>59</v>
      </c>
      <c r="P1104">
        <v>6</v>
      </c>
      <c r="Q1104">
        <v>5</v>
      </c>
      <c r="R1104">
        <v>2</v>
      </c>
      <c r="S1104">
        <v>12</v>
      </c>
      <c r="T1104">
        <v>5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 t="s">
        <v>30</v>
      </c>
    </row>
    <row r="1105" spans="1:28" hidden="1" x14ac:dyDescent="0.3">
      <c r="A1105">
        <v>10250</v>
      </c>
      <c r="B1105">
        <v>1947</v>
      </c>
      <c r="C1105" t="s">
        <v>44</v>
      </c>
      <c r="D1105" t="s">
        <v>35</v>
      </c>
      <c r="E1105">
        <v>28389</v>
      </c>
      <c r="F1105">
        <v>0</v>
      </c>
      <c r="G1105">
        <v>0</v>
      </c>
      <c r="H1105" s="1">
        <v>41233</v>
      </c>
      <c r="I1105">
        <v>49</v>
      </c>
      <c r="J1105">
        <v>1</v>
      </c>
      <c r="K1105">
        <v>5</v>
      </c>
      <c r="L1105">
        <v>3</v>
      </c>
      <c r="M1105">
        <v>7</v>
      </c>
      <c r="N1105">
        <v>4</v>
      </c>
      <c r="O1105">
        <v>8</v>
      </c>
      <c r="P1105">
        <v>1</v>
      </c>
      <c r="Q1105">
        <v>1</v>
      </c>
      <c r="R1105">
        <v>0</v>
      </c>
      <c r="S1105">
        <v>2</v>
      </c>
      <c r="T1105">
        <v>7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 t="s">
        <v>30</v>
      </c>
    </row>
    <row r="1106" spans="1:28" hidden="1" x14ac:dyDescent="0.3">
      <c r="A1106">
        <v>1272</v>
      </c>
      <c r="B1106">
        <v>1965</v>
      </c>
      <c r="C1106" t="s">
        <v>41</v>
      </c>
      <c r="D1106" t="s">
        <v>31</v>
      </c>
      <c r="E1106">
        <v>55250</v>
      </c>
      <c r="F1106">
        <v>0</v>
      </c>
      <c r="G1106">
        <v>1</v>
      </c>
      <c r="H1106" s="1">
        <v>41203</v>
      </c>
      <c r="I1106">
        <v>49</v>
      </c>
      <c r="J1106">
        <v>664</v>
      </c>
      <c r="K1106">
        <v>58</v>
      </c>
      <c r="L1106">
        <v>83</v>
      </c>
      <c r="M1106">
        <v>32</v>
      </c>
      <c r="N1106">
        <v>0</v>
      </c>
      <c r="O1106">
        <v>66</v>
      </c>
      <c r="P1106">
        <v>4</v>
      </c>
      <c r="Q1106">
        <v>7</v>
      </c>
      <c r="R1106">
        <v>5</v>
      </c>
      <c r="S1106">
        <v>10</v>
      </c>
      <c r="T1106">
        <v>5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 t="s">
        <v>36</v>
      </c>
    </row>
    <row r="1107" spans="1:28" hidden="1" x14ac:dyDescent="0.3">
      <c r="A1107">
        <v>1640</v>
      </c>
      <c r="B1107">
        <v>1954</v>
      </c>
      <c r="C1107" t="s">
        <v>28</v>
      </c>
      <c r="D1107" t="s">
        <v>29</v>
      </c>
      <c r="E1107">
        <v>64587</v>
      </c>
      <c r="F1107">
        <v>1</v>
      </c>
      <c r="G1107">
        <v>1</v>
      </c>
      <c r="H1107" s="1">
        <v>41812</v>
      </c>
      <c r="I1107">
        <v>49</v>
      </c>
      <c r="J1107">
        <v>66</v>
      </c>
      <c r="K1107">
        <v>0</v>
      </c>
      <c r="L1107">
        <v>16</v>
      </c>
      <c r="M1107">
        <v>0</v>
      </c>
      <c r="N1107">
        <v>6</v>
      </c>
      <c r="O1107">
        <v>20</v>
      </c>
      <c r="P1107">
        <v>2</v>
      </c>
      <c r="Q1107">
        <v>1</v>
      </c>
      <c r="R1107">
        <v>1</v>
      </c>
      <c r="S1107">
        <v>4</v>
      </c>
      <c r="T1107">
        <v>3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 t="s">
        <v>30</v>
      </c>
    </row>
    <row r="1108" spans="1:28" hidden="1" x14ac:dyDescent="0.3">
      <c r="A1108">
        <v>9423</v>
      </c>
      <c r="B1108">
        <v>1979</v>
      </c>
      <c r="C1108" t="s">
        <v>41</v>
      </c>
      <c r="D1108" t="s">
        <v>33</v>
      </c>
      <c r="E1108">
        <v>32765</v>
      </c>
      <c r="F1108">
        <v>1</v>
      </c>
      <c r="G1108">
        <v>0</v>
      </c>
      <c r="H1108" s="1">
        <v>41693</v>
      </c>
      <c r="I1108">
        <v>49</v>
      </c>
      <c r="J1108">
        <v>13</v>
      </c>
      <c r="K1108">
        <v>3</v>
      </c>
      <c r="L1108">
        <v>17</v>
      </c>
      <c r="M1108">
        <v>7</v>
      </c>
      <c r="N1108">
        <v>3</v>
      </c>
      <c r="O1108">
        <v>3</v>
      </c>
      <c r="P1108">
        <v>2</v>
      </c>
      <c r="Q1108">
        <v>2</v>
      </c>
      <c r="R1108">
        <v>0</v>
      </c>
      <c r="S1108">
        <v>4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 t="s">
        <v>30</v>
      </c>
    </row>
    <row r="1109" spans="1:28" x14ac:dyDescent="0.3">
      <c r="A1109">
        <v>4345</v>
      </c>
      <c r="B1109">
        <v>1964</v>
      </c>
      <c r="C1109" t="s">
        <v>38</v>
      </c>
      <c r="D1109" t="s">
        <v>31</v>
      </c>
      <c r="F1109">
        <v>1</v>
      </c>
      <c r="G1109">
        <v>1</v>
      </c>
      <c r="H1109" s="1">
        <v>41651</v>
      </c>
      <c r="I1109">
        <v>49</v>
      </c>
      <c r="J1109">
        <v>5</v>
      </c>
      <c r="K1109">
        <v>1</v>
      </c>
      <c r="L1109">
        <v>9</v>
      </c>
      <c r="M1109">
        <v>2</v>
      </c>
      <c r="N1109">
        <v>0</v>
      </c>
      <c r="O1109">
        <v>4</v>
      </c>
      <c r="P1109">
        <v>1</v>
      </c>
      <c r="Q1109">
        <v>1</v>
      </c>
      <c r="R1109">
        <v>0</v>
      </c>
      <c r="S1109">
        <v>2</v>
      </c>
      <c r="T1109">
        <v>7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 t="s">
        <v>36</v>
      </c>
    </row>
    <row r="1110" spans="1:28" hidden="1" x14ac:dyDescent="0.3">
      <c r="A1110">
        <v>89</v>
      </c>
      <c r="B1110">
        <v>1975</v>
      </c>
      <c r="C1110" t="s">
        <v>38</v>
      </c>
      <c r="D1110" t="s">
        <v>33</v>
      </c>
      <c r="E1110">
        <v>22212</v>
      </c>
      <c r="F1110">
        <v>1</v>
      </c>
      <c r="G1110">
        <v>0</v>
      </c>
      <c r="H1110" s="1">
        <v>41617</v>
      </c>
      <c r="I1110">
        <v>49</v>
      </c>
      <c r="J1110">
        <v>5</v>
      </c>
      <c r="K1110">
        <v>9</v>
      </c>
      <c r="L1110">
        <v>20</v>
      </c>
      <c r="M1110">
        <v>6</v>
      </c>
      <c r="N1110">
        <v>8</v>
      </c>
      <c r="O1110">
        <v>21</v>
      </c>
      <c r="P1110">
        <v>2</v>
      </c>
      <c r="Q1110">
        <v>2</v>
      </c>
      <c r="R1110">
        <v>0</v>
      </c>
      <c r="S1110">
        <v>4</v>
      </c>
      <c r="T1110">
        <v>6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 t="s">
        <v>43</v>
      </c>
    </row>
    <row r="1111" spans="1:28" hidden="1" x14ac:dyDescent="0.3">
      <c r="A1111">
        <v>5294</v>
      </c>
      <c r="B1111">
        <v>1989</v>
      </c>
      <c r="C1111" t="s">
        <v>28</v>
      </c>
      <c r="D1111" t="s">
        <v>31</v>
      </c>
      <c r="E1111">
        <v>18358</v>
      </c>
      <c r="F1111">
        <v>1</v>
      </c>
      <c r="G1111">
        <v>0</v>
      </c>
      <c r="H1111" s="1">
        <v>41598</v>
      </c>
      <c r="I1111">
        <v>49</v>
      </c>
      <c r="J1111">
        <v>6</v>
      </c>
      <c r="K1111">
        <v>8</v>
      </c>
      <c r="L1111">
        <v>19</v>
      </c>
      <c r="M1111">
        <v>16</v>
      </c>
      <c r="N1111">
        <v>4</v>
      </c>
      <c r="O1111">
        <v>4</v>
      </c>
      <c r="P1111">
        <v>3</v>
      </c>
      <c r="Q1111">
        <v>3</v>
      </c>
      <c r="R1111">
        <v>0</v>
      </c>
      <c r="S1111">
        <v>4</v>
      </c>
      <c r="T1111">
        <v>7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 t="s">
        <v>30</v>
      </c>
    </row>
    <row r="1112" spans="1:28" hidden="1" x14ac:dyDescent="0.3">
      <c r="A1112">
        <v>1321</v>
      </c>
      <c r="B1112">
        <v>1974</v>
      </c>
      <c r="C1112" t="s">
        <v>28</v>
      </c>
      <c r="D1112" t="s">
        <v>33</v>
      </c>
      <c r="E1112">
        <v>26067</v>
      </c>
      <c r="F1112">
        <v>1</v>
      </c>
      <c r="G1112">
        <v>0</v>
      </c>
      <c r="H1112" s="1">
        <v>41582</v>
      </c>
      <c r="I1112">
        <v>49</v>
      </c>
      <c r="J1112">
        <v>22</v>
      </c>
      <c r="K1112">
        <v>2</v>
      </c>
      <c r="L1112">
        <v>18</v>
      </c>
      <c r="M1112">
        <v>0</v>
      </c>
      <c r="N1112">
        <v>2</v>
      </c>
      <c r="O1112">
        <v>12</v>
      </c>
      <c r="P1112">
        <v>3</v>
      </c>
      <c r="Q1112">
        <v>3</v>
      </c>
      <c r="R1112">
        <v>0</v>
      </c>
      <c r="S1112">
        <v>3</v>
      </c>
      <c r="T1112">
        <v>8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 t="s">
        <v>32</v>
      </c>
    </row>
    <row r="1113" spans="1:28" hidden="1" x14ac:dyDescent="0.3">
      <c r="A1113">
        <v>9283</v>
      </c>
      <c r="B1113">
        <v>1978</v>
      </c>
      <c r="C1113" t="s">
        <v>28</v>
      </c>
      <c r="D1113" t="s">
        <v>31</v>
      </c>
      <c r="E1113">
        <v>60199</v>
      </c>
      <c r="F1113">
        <v>1</v>
      </c>
      <c r="G1113">
        <v>2</v>
      </c>
      <c r="H1113" s="1">
        <v>41529</v>
      </c>
      <c r="I1113">
        <v>49</v>
      </c>
      <c r="J1113">
        <v>8</v>
      </c>
      <c r="K1113">
        <v>1</v>
      </c>
      <c r="L1113">
        <v>7</v>
      </c>
      <c r="M1113">
        <v>2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3</v>
      </c>
      <c r="T1113">
        <v>4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 t="s">
        <v>32</v>
      </c>
    </row>
    <row r="1114" spans="1:28" hidden="1" x14ac:dyDescent="0.3">
      <c r="A1114">
        <v>3120</v>
      </c>
      <c r="B1114">
        <v>1981</v>
      </c>
      <c r="C1114" t="s">
        <v>28</v>
      </c>
      <c r="D1114" t="s">
        <v>35</v>
      </c>
      <c r="E1114">
        <v>38547</v>
      </c>
      <c r="F1114">
        <v>1</v>
      </c>
      <c r="G1114">
        <v>0</v>
      </c>
      <c r="H1114" s="1">
        <v>41514</v>
      </c>
      <c r="I1114">
        <v>49</v>
      </c>
      <c r="J1114">
        <v>6</v>
      </c>
      <c r="K1114">
        <v>1</v>
      </c>
      <c r="L1114">
        <v>10</v>
      </c>
      <c r="M1114">
        <v>0</v>
      </c>
      <c r="N1114">
        <v>1</v>
      </c>
      <c r="O1114">
        <v>4</v>
      </c>
      <c r="P1114">
        <v>1</v>
      </c>
      <c r="Q1114">
        <v>1</v>
      </c>
      <c r="R1114">
        <v>0</v>
      </c>
      <c r="S1114">
        <v>2</v>
      </c>
      <c r="T1114">
        <v>8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 t="s">
        <v>32</v>
      </c>
    </row>
    <row r="1115" spans="1:28" hidden="1" x14ac:dyDescent="0.3">
      <c r="A1115">
        <v>5868</v>
      </c>
      <c r="B1115">
        <v>1980</v>
      </c>
      <c r="C1115" t="s">
        <v>28</v>
      </c>
      <c r="D1115" t="s">
        <v>33</v>
      </c>
      <c r="E1115">
        <v>19107</v>
      </c>
      <c r="F1115">
        <v>1</v>
      </c>
      <c r="G1115">
        <v>0</v>
      </c>
      <c r="H1115" s="1">
        <v>41508</v>
      </c>
      <c r="I1115">
        <v>49</v>
      </c>
      <c r="J1115">
        <v>2</v>
      </c>
      <c r="K1115">
        <v>4</v>
      </c>
      <c r="L1115">
        <v>9</v>
      </c>
      <c r="M1115">
        <v>10</v>
      </c>
      <c r="N1115">
        <v>5</v>
      </c>
      <c r="O1115">
        <v>16</v>
      </c>
      <c r="P1115">
        <v>2</v>
      </c>
      <c r="Q1115">
        <v>1</v>
      </c>
      <c r="R1115">
        <v>0</v>
      </c>
      <c r="S1115">
        <v>3</v>
      </c>
      <c r="T1115">
        <v>7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32</v>
      </c>
    </row>
    <row r="1116" spans="1:28" hidden="1" x14ac:dyDescent="0.3">
      <c r="A1116">
        <v>1406</v>
      </c>
      <c r="B1116">
        <v>1975</v>
      </c>
      <c r="C1116" t="s">
        <v>28</v>
      </c>
      <c r="D1116" t="s">
        <v>31</v>
      </c>
      <c r="E1116">
        <v>53201</v>
      </c>
      <c r="F1116">
        <v>1</v>
      </c>
      <c r="G1116">
        <v>1</v>
      </c>
      <c r="H1116" s="1">
        <v>41317</v>
      </c>
      <c r="I1116">
        <v>49</v>
      </c>
      <c r="J1116">
        <v>280</v>
      </c>
      <c r="K1116">
        <v>7</v>
      </c>
      <c r="L1116">
        <v>81</v>
      </c>
      <c r="M1116">
        <v>20</v>
      </c>
      <c r="N1116">
        <v>0</v>
      </c>
      <c r="O1116">
        <v>27</v>
      </c>
      <c r="P1116">
        <v>8</v>
      </c>
      <c r="Q1116">
        <v>6</v>
      </c>
      <c r="R1116">
        <v>3</v>
      </c>
      <c r="S1116">
        <v>5</v>
      </c>
      <c r="T1116">
        <v>7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 t="s">
        <v>30</v>
      </c>
    </row>
    <row r="1117" spans="1:28" hidden="1" x14ac:dyDescent="0.3">
      <c r="A1117">
        <v>7019</v>
      </c>
      <c r="B1117">
        <v>1963</v>
      </c>
      <c r="C1117" t="s">
        <v>28</v>
      </c>
      <c r="D1117" t="s">
        <v>35</v>
      </c>
      <c r="E1117">
        <v>54414</v>
      </c>
      <c r="F1117">
        <v>1</v>
      </c>
      <c r="G1117">
        <v>1</v>
      </c>
      <c r="H1117" s="1">
        <v>41297</v>
      </c>
      <c r="I1117">
        <v>49</v>
      </c>
      <c r="J1117">
        <v>109</v>
      </c>
      <c r="K1117">
        <v>18</v>
      </c>
      <c r="L1117">
        <v>16</v>
      </c>
      <c r="M1117">
        <v>24</v>
      </c>
      <c r="N1117">
        <v>26</v>
      </c>
      <c r="O1117">
        <v>18</v>
      </c>
      <c r="P1117">
        <v>4</v>
      </c>
      <c r="Q1117">
        <v>3</v>
      </c>
      <c r="R1117">
        <v>1</v>
      </c>
      <c r="S1117">
        <v>5</v>
      </c>
      <c r="T1117">
        <v>4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t="s">
        <v>43</v>
      </c>
    </row>
    <row r="1118" spans="1:28" hidden="1" x14ac:dyDescent="0.3">
      <c r="A1118">
        <v>2157</v>
      </c>
      <c r="B1118">
        <v>1972</v>
      </c>
      <c r="C1118" t="s">
        <v>28</v>
      </c>
      <c r="D1118" t="s">
        <v>35</v>
      </c>
      <c r="E1118">
        <v>26290</v>
      </c>
      <c r="F1118">
        <v>1</v>
      </c>
      <c r="G1118">
        <v>1</v>
      </c>
      <c r="H1118" s="1">
        <v>41286</v>
      </c>
      <c r="I1118">
        <v>49</v>
      </c>
      <c r="J1118">
        <v>15</v>
      </c>
      <c r="K1118">
        <v>8</v>
      </c>
      <c r="L1118">
        <v>16</v>
      </c>
      <c r="M1118">
        <v>11</v>
      </c>
      <c r="N1118">
        <v>5</v>
      </c>
      <c r="O1118">
        <v>22</v>
      </c>
      <c r="P1118">
        <v>4</v>
      </c>
      <c r="Q1118">
        <v>2</v>
      </c>
      <c r="R1118">
        <v>0</v>
      </c>
      <c r="S1118">
        <v>4</v>
      </c>
      <c r="T1118">
        <v>6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t="s">
        <v>32</v>
      </c>
    </row>
    <row r="1119" spans="1:28" hidden="1" x14ac:dyDescent="0.3">
      <c r="A1119">
        <v>3007</v>
      </c>
      <c r="B1119">
        <v>1966</v>
      </c>
      <c r="C1119" t="s">
        <v>28</v>
      </c>
      <c r="D1119" t="s">
        <v>35</v>
      </c>
      <c r="E1119">
        <v>37758</v>
      </c>
      <c r="F1119">
        <v>1</v>
      </c>
      <c r="G1119">
        <v>1</v>
      </c>
      <c r="H1119" s="1">
        <v>41186</v>
      </c>
      <c r="I1119">
        <v>49</v>
      </c>
      <c r="J1119">
        <v>27</v>
      </c>
      <c r="K1119">
        <v>2</v>
      </c>
      <c r="L1119">
        <v>10</v>
      </c>
      <c r="M1119">
        <v>0</v>
      </c>
      <c r="N1119">
        <v>0</v>
      </c>
      <c r="O1119">
        <v>1</v>
      </c>
      <c r="P1119">
        <v>2</v>
      </c>
      <c r="Q1119">
        <v>1</v>
      </c>
      <c r="R1119">
        <v>0</v>
      </c>
      <c r="S1119">
        <v>3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 t="s">
        <v>40</v>
      </c>
    </row>
    <row r="1120" spans="1:28" hidden="1" x14ac:dyDescent="0.3">
      <c r="A1120">
        <v>5513</v>
      </c>
      <c r="B1120">
        <v>1966</v>
      </c>
      <c r="C1120" t="s">
        <v>28</v>
      </c>
      <c r="D1120" t="s">
        <v>35</v>
      </c>
      <c r="E1120">
        <v>37758</v>
      </c>
      <c r="F1120">
        <v>1</v>
      </c>
      <c r="G1120">
        <v>1</v>
      </c>
      <c r="H1120" s="1">
        <v>41186</v>
      </c>
      <c r="I1120">
        <v>49</v>
      </c>
      <c r="J1120">
        <v>27</v>
      </c>
      <c r="K1120">
        <v>2</v>
      </c>
      <c r="L1120">
        <v>10</v>
      </c>
      <c r="M1120">
        <v>0</v>
      </c>
      <c r="N1120">
        <v>0</v>
      </c>
      <c r="O1120">
        <v>1</v>
      </c>
      <c r="P1120">
        <v>2</v>
      </c>
      <c r="Q1120">
        <v>1</v>
      </c>
      <c r="R1120">
        <v>0</v>
      </c>
      <c r="S1120">
        <v>3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 t="s">
        <v>30</v>
      </c>
    </row>
    <row r="1121" spans="1:28" hidden="1" x14ac:dyDescent="0.3">
      <c r="A1121">
        <v>679</v>
      </c>
      <c r="B1121">
        <v>1957</v>
      </c>
      <c r="C1121" t="s">
        <v>37</v>
      </c>
      <c r="D1121" t="s">
        <v>33</v>
      </c>
      <c r="E1121">
        <v>37633</v>
      </c>
      <c r="F1121">
        <v>1</v>
      </c>
      <c r="G1121">
        <v>1</v>
      </c>
      <c r="H1121" s="1">
        <v>41172</v>
      </c>
      <c r="I1121">
        <v>49</v>
      </c>
      <c r="J1121">
        <v>13</v>
      </c>
      <c r="K1121">
        <v>4</v>
      </c>
      <c r="L1121">
        <v>20</v>
      </c>
      <c r="M1121">
        <v>0</v>
      </c>
      <c r="N1121">
        <v>0</v>
      </c>
      <c r="O1121">
        <v>1</v>
      </c>
      <c r="P1121">
        <v>2</v>
      </c>
      <c r="Q1121">
        <v>1</v>
      </c>
      <c r="R1121">
        <v>0</v>
      </c>
      <c r="S1121">
        <v>3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30</v>
      </c>
    </row>
    <row r="1122" spans="1:28" hidden="1" x14ac:dyDescent="0.3">
      <c r="A1122">
        <v>8876</v>
      </c>
      <c r="B1122">
        <v>1963</v>
      </c>
      <c r="C1122" t="s">
        <v>37</v>
      </c>
      <c r="D1122" t="s">
        <v>35</v>
      </c>
      <c r="E1122">
        <v>33629</v>
      </c>
      <c r="F1122">
        <v>1</v>
      </c>
      <c r="G1122">
        <v>1</v>
      </c>
      <c r="H1122" s="1">
        <v>41129</v>
      </c>
      <c r="I1122">
        <v>49</v>
      </c>
      <c r="J1122">
        <v>132</v>
      </c>
      <c r="K1122">
        <v>0</v>
      </c>
      <c r="L1122">
        <v>16</v>
      </c>
      <c r="M1122">
        <v>0</v>
      </c>
      <c r="N1122">
        <v>0</v>
      </c>
      <c r="O1122">
        <v>4</v>
      </c>
      <c r="P1122">
        <v>5</v>
      </c>
      <c r="Q1122">
        <v>3</v>
      </c>
      <c r="R1122">
        <v>1</v>
      </c>
      <c r="S1122">
        <v>4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 t="s">
        <v>30</v>
      </c>
    </row>
    <row r="1123" spans="1:28" hidden="1" x14ac:dyDescent="0.3">
      <c r="A1123">
        <v>10827</v>
      </c>
      <c r="B1123">
        <v>1967</v>
      </c>
      <c r="C1123" t="s">
        <v>37</v>
      </c>
      <c r="D1123" t="s">
        <v>33</v>
      </c>
      <c r="E1123">
        <v>36947</v>
      </c>
      <c r="F1123">
        <v>1</v>
      </c>
      <c r="G1123">
        <v>1</v>
      </c>
      <c r="H1123" s="1">
        <v>41128</v>
      </c>
      <c r="I1123">
        <v>49</v>
      </c>
      <c r="J1123">
        <v>88</v>
      </c>
      <c r="K1123">
        <v>3</v>
      </c>
      <c r="L1123">
        <v>21</v>
      </c>
      <c r="M1123">
        <v>4</v>
      </c>
      <c r="N1123">
        <v>1</v>
      </c>
      <c r="O1123">
        <v>29</v>
      </c>
      <c r="P1123">
        <v>4</v>
      </c>
      <c r="Q1123">
        <v>3</v>
      </c>
      <c r="R1123">
        <v>0</v>
      </c>
      <c r="S1123">
        <v>4</v>
      </c>
      <c r="T1123">
        <v>9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36</v>
      </c>
    </row>
    <row r="1124" spans="1:28" hidden="1" x14ac:dyDescent="0.3">
      <c r="A1124">
        <v>7300</v>
      </c>
      <c r="B1124">
        <v>1952</v>
      </c>
      <c r="C1124" t="s">
        <v>28</v>
      </c>
      <c r="D1124" t="s">
        <v>29</v>
      </c>
      <c r="E1124">
        <v>69142</v>
      </c>
      <c r="F1124">
        <v>0</v>
      </c>
      <c r="G1124">
        <v>1</v>
      </c>
      <c r="H1124" s="1">
        <v>41819</v>
      </c>
      <c r="I1124">
        <v>50</v>
      </c>
      <c r="J1124">
        <v>448</v>
      </c>
      <c r="K1124">
        <v>4</v>
      </c>
      <c r="L1124">
        <v>34</v>
      </c>
      <c r="M1124">
        <v>6</v>
      </c>
      <c r="N1124">
        <v>4</v>
      </c>
      <c r="O1124">
        <v>39</v>
      </c>
      <c r="P1124">
        <v>3</v>
      </c>
      <c r="Q1124">
        <v>8</v>
      </c>
      <c r="R1124">
        <v>1</v>
      </c>
      <c r="S1124">
        <v>7</v>
      </c>
      <c r="T1124">
        <v>5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 t="s">
        <v>40</v>
      </c>
    </row>
    <row r="1125" spans="1:28" hidden="1" x14ac:dyDescent="0.3">
      <c r="A1125">
        <v>4268</v>
      </c>
      <c r="B1125">
        <v>1959</v>
      </c>
      <c r="C1125" t="s">
        <v>28</v>
      </c>
      <c r="D1125" t="s">
        <v>33</v>
      </c>
      <c r="E1125">
        <v>53154</v>
      </c>
      <c r="F1125">
        <v>0</v>
      </c>
      <c r="G1125">
        <v>1</v>
      </c>
      <c r="H1125" s="1">
        <v>41799</v>
      </c>
      <c r="I1125">
        <v>50</v>
      </c>
      <c r="J1125">
        <v>129</v>
      </c>
      <c r="K1125">
        <v>0</v>
      </c>
      <c r="L1125">
        <v>21</v>
      </c>
      <c r="M1125">
        <v>0</v>
      </c>
      <c r="N1125">
        <v>1</v>
      </c>
      <c r="O1125">
        <v>7</v>
      </c>
      <c r="P1125">
        <v>1</v>
      </c>
      <c r="Q1125">
        <v>3</v>
      </c>
      <c r="R1125">
        <v>1</v>
      </c>
      <c r="S1125">
        <v>4</v>
      </c>
      <c r="T1125">
        <v>4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34</v>
      </c>
    </row>
    <row r="1126" spans="1:28" hidden="1" x14ac:dyDescent="0.3">
      <c r="A1126">
        <v>4603</v>
      </c>
      <c r="B1126">
        <v>1960</v>
      </c>
      <c r="C1126" t="s">
        <v>37</v>
      </c>
      <c r="D1126" t="s">
        <v>33</v>
      </c>
      <c r="E1126">
        <v>65695</v>
      </c>
      <c r="F1126">
        <v>0</v>
      </c>
      <c r="G1126">
        <v>1</v>
      </c>
      <c r="H1126" s="1">
        <v>41670</v>
      </c>
      <c r="I1126">
        <v>50</v>
      </c>
      <c r="J1126">
        <v>371</v>
      </c>
      <c r="K1126">
        <v>32</v>
      </c>
      <c r="L1126">
        <v>189</v>
      </c>
      <c r="M1126">
        <v>0</v>
      </c>
      <c r="N1126">
        <v>58</v>
      </c>
      <c r="O1126">
        <v>6</v>
      </c>
      <c r="P1126">
        <v>2</v>
      </c>
      <c r="Q1126">
        <v>5</v>
      </c>
      <c r="R1126">
        <v>4</v>
      </c>
      <c r="S1126">
        <v>10</v>
      </c>
      <c r="T1126">
        <v>4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 t="s">
        <v>30</v>
      </c>
    </row>
    <row r="1127" spans="1:28" hidden="1" x14ac:dyDescent="0.3">
      <c r="A1127">
        <v>8659</v>
      </c>
      <c r="B1127">
        <v>1952</v>
      </c>
      <c r="C1127" t="s">
        <v>37</v>
      </c>
      <c r="D1127" t="s">
        <v>35</v>
      </c>
      <c r="E1127">
        <v>69805</v>
      </c>
      <c r="F1127">
        <v>0</v>
      </c>
      <c r="G1127">
        <v>1</v>
      </c>
      <c r="H1127" s="1">
        <v>41660</v>
      </c>
      <c r="I1127">
        <v>50</v>
      </c>
      <c r="J1127">
        <v>750</v>
      </c>
      <c r="K1127">
        <v>71</v>
      </c>
      <c r="L1127">
        <v>174</v>
      </c>
      <c r="M1127">
        <v>13</v>
      </c>
      <c r="N1127">
        <v>10</v>
      </c>
      <c r="O1127">
        <v>20</v>
      </c>
      <c r="P1127">
        <v>2</v>
      </c>
      <c r="Q1127">
        <v>6</v>
      </c>
      <c r="R1127">
        <v>8</v>
      </c>
      <c r="S1127">
        <v>11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39</v>
      </c>
    </row>
    <row r="1128" spans="1:28" hidden="1" x14ac:dyDescent="0.3">
      <c r="A1128">
        <v>11096</v>
      </c>
      <c r="B1128">
        <v>1952</v>
      </c>
      <c r="C1128" t="s">
        <v>38</v>
      </c>
      <c r="D1128" t="s">
        <v>35</v>
      </c>
      <c r="E1128">
        <v>57247</v>
      </c>
      <c r="F1128">
        <v>0</v>
      </c>
      <c r="G1128">
        <v>1</v>
      </c>
      <c r="H1128" s="1">
        <v>41494</v>
      </c>
      <c r="I1128">
        <v>50</v>
      </c>
      <c r="J1128">
        <v>99</v>
      </c>
      <c r="K1128">
        <v>4</v>
      </c>
      <c r="L1128">
        <v>32</v>
      </c>
      <c r="M1128">
        <v>37</v>
      </c>
      <c r="N1128">
        <v>54</v>
      </c>
      <c r="O1128">
        <v>6</v>
      </c>
      <c r="P1128">
        <v>2</v>
      </c>
      <c r="Q1128">
        <v>2</v>
      </c>
      <c r="R1128">
        <v>1</v>
      </c>
      <c r="S1128">
        <v>7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 t="s">
        <v>30</v>
      </c>
    </row>
    <row r="1129" spans="1:28" hidden="1" x14ac:dyDescent="0.3">
      <c r="A1129">
        <v>6374</v>
      </c>
      <c r="B1129">
        <v>1954</v>
      </c>
      <c r="C1129" t="s">
        <v>37</v>
      </c>
      <c r="D1129" t="s">
        <v>33</v>
      </c>
      <c r="E1129">
        <v>36930</v>
      </c>
      <c r="F1129">
        <v>0</v>
      </c>
      <c r="G1129">
        <v>1</v>
      </c>
      <c r="H1129" s="1">
        <v>41411</v>
      </c>
      <c r="I1129">
        <v>50</v>
      </c>
      <c r="J1129">
        <v>223</v>
      </c>
      <c r="K1129">
        <v>2</v>
      </c>
      <c r="L1129">
        <v>31</v>
      </c>
      <c r="M1129">
        <v>0</v>
      </c>
      <c r="N1129">
        <v>2</v>
      </c>
      <c r="O1129">
        <v>39</v>
      </c>
      <c r="P1129">
        <v>5</v>
      </c>
      <c r="Q1129">
        <v>5</v>
      </c>
      <c r="R1129">
        <v>2</v>
      </c>
      <c r="S1129">
        <v>4</v>
      </c>
      <c r="T1129">
        <v>8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 t="s">
        <v>30</v>
      </c>
    </row>
    <row r="1130" spans="1:28" hidden="1" x14ac:dyDescent="0.3">
      <c r="A1130">
        <v>6200</v>
      </c>
      <c r="B1130">
        <v>1951</v>
      </c>
      <c r="C1130" t="s">
        <v>28</v>
      </c>
      <c r="D1130" t="s">
        <v>33</v>
      </c>
      <c r="E1130">
        <v>75903</v>
      </c>
      <c r="F1130">
        <v>0</v>
      </c>
      <c r="G1130">
        <v>1</v>
      </c>
      <c r="H1130" s="1">
        <v>41372</v>
      </c>
      <c r="I1130">
        <v>50</v>
      </c>
      <c r="J1130">
        <v>340</v>
      </c>
      <c r="K1130">
        <v>108</v>
      </c>
      <c r="L1130">
        <v>185</v>
      </c>
      <c r="M1130">
        <v>130</v>
      </c>
      <c r="N1130">
        <v>38</v>
      </c>
      <c r="O1130">
        <v>100</v>
      </c>
      <c r="P1130">
        <v>2</v>
      </c>
      <c r="Q1130">
        <v>6</v>
      </c>
      <c r="R1130">
        <v>6</v>
      </c>
      <c r="S1130">
        <v>9</v>
      </c>
      <c r="T1130">
        <v>3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 t="s">
        <v>30</v>
      </c>
    </row>
    <row r="1131" spans="1:28" hidden="1" x14ac:dyDescent="0.3">
      <c r="A1131">
        <v>9904</v>
      </c>
      <c r="B1131">
        <v>1956</v>
      </c>
      <c r="C1131" t="s">
        <v>28</v>
      </c>
      <c r="D1131" t="s">
        <v>33</v>
      </c>
      <c r="E1131">
        <v>71391</v>
      </c>
      <c r="F1131">
        <v>0</v>
      </c>
      <c r="G1131">
        <v>1</v>
      </c>
      <c r="H1131" s="1">
        <v>41362</v>
      </c>
      <c r="I1131">
        <v>50</v>
      </c>
      <c r="J1131">
        <v>336</v>
      </c>
      <c r="K1131">
        <v>123</v>
      </c>
      <c r="L1131">
        <v>274</v>
      </c>
      <c r="M1131">
        <v>46</v>
      </c>
      <c r="N1131">
        <v>123</v>
      </c>
      <c r="O1131">
        <v>141</v>
      </c>
      <c r="P1131">
        <v>5</v>
      </c>
      <c r="Q1131">
        <v>6</v>
      </c>
      <c r="R1131">
        <v>5</v>
      </c>
      <c r="S1131">
        <v>12</v>
      </c>
      <c r="T1131">
        <v>3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t="s">
        <v>32</v>
      </c>
    </row>
    <row r="1132" spans="1:28" hidden="1" x14ac:dyDescent="0.3">
      <c r="A1132">
        <v>10882</v>
      </c>
      <c r="B1132">
        <v>1976</v>
      </c>
      <c r="C1132" t="s">
        <v>28</v>
      </c>
      <c r="D1132" t="s">
        <v>33</v>
      </c>
      <c r="E1132">
        <v>53858</v>
      </c>
      <c r="F1132">
        <v>0</v>
      </c>
      <c r="G1132">
        <v>1</v>
      </c>
      <c r="H1132" s="1">
        <v>41222</v>
      </c>
      <c r="I1132">
        <v>50</v>
      </c>
      <c r="J1132">
        <v>407</v>
      </c>
      <c r="K1132">
        <v>53</v>
      </c>
      <c r="L1132">
        <v>221</v>
      </c>
      <c r="M1132">
        <v>58</v>
      </c>
      <c r="N1132">
        <v>150</v>
      </c>
      <c r="O1132">
        <v>26</v>
      </c>
      <c r="P1132">
        <v>4</v>
      </c>
      <c r="Q1132">
        <v>4</v>
      </c>
      <c r="R1132">
        <v>3</v>
      </c>
      <c r="S1132">
        <v>6</v>
      </c>
      <c r="T1132">
        <v>4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 t="s">
        <v>30</v>
      </c>
    </row>
    <row r="1133" spans="1:28" hidden="1" x14ac:dyDescent="0.3">
      <c r="A1133">
        <v>5636</v>
      </c>
      <c r="B1133">
        <v>1963</v>
      </c>
      <c r="C1133" t="s">
        <v>28</v>
      </c>
      <c r="D1133" t="s">
        <v>31</v>
      </c>
      <c r="E1133">
        <v>30983</v>
      </c>
      <c r="F1133">
        <v>0</v>
      </c>
      <c r="G1133">
        <v>0</v>
      </c>
      <c r="H1133" s="1">
        <v>41222</v>
      </c>
      <c r="I1133">
        <v>50</v>
      </c>
      <c r="J1133">
        <v>51</v>
      </c>
      <c r="K1133">
        <v>4</v>
      </c>
      <c r="L1133">
        <v>50</v>
      </c>
      <c r="M1133">
        <v>12</v>
      </c>
      <c r="N1133">
        <v>1</v>
      </c>
      <c r="O1133">
        <v>49</v>
      </c>
      <c r="P1133">
        <v>1</v>
      </c>
      <c r="Q1133">
        <v>4</v>
      </c>
      <c r="R1133">
        <v>0</v>
      </c>
      <c r="S1133">
        <v>3</v>
      </c>
      <c r="T1133">
        <v>8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0</v>
      </c>
      <c r="AB1133" t="s">
        <v>40</v>
      </c>
    </row>
    <row r="1134" spans="1:28" hidden="1" x14ac:dyDescent="0.3">
      <c r="A1134">
        <v>8091</v>
      </c>
      <c r="B1134">
        <v>1956</v>
      </c>
      <c r="C1134" t="s">
        <v>28</v>
      </c>
      <c r="D1134" t="s">
        <v>33</v>
      </c>
      <c r="E1134">
        <v>63943</v>
      </c>
      <c r="F1134">
        <v>0</v>
      </c>
      <c r="G1134">
        <v>1</v>
      </c>
      <c r="H1134" s="1">
        <v>41154</v>
      </c>
      <c r="I1134">
        <v>50</v>
      </c>
      <c r="J1134">
        <v>423</v>
      </c>
      <c r="K1134">
        <v>184</v>
      </c>
      <c r="L1134">
        <v>368</v>
      </c>
      <c r="M1134">
        <v>13</v>
      </c>
      <c r="N1134">
        <v>97</v>
      </c>
      <c r="O1134">
        <v>21</v>
      </c>
      <c r="P1134">
        <v>1</v>
      </c>
      <c r="Q1134">
        <v>6</v>
      </c>
      <c r="R1134">
        <v>4</v>
      </c>
      <c r="S1134">
        <v>6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 t="s">
        <v>40</v>
      </c>
    </row>
    <row r="1135" spans="1:28" hidden="1" x14ac:dyDescent="0.3">
      <c r="A1135">
        <v>8080</v>
      </c>
      <c r="B1135">
        <v>1986</v>
      </c>
      <c r="C1135" t="s">
        <v>28</v>
      </c>
      <c r="D1135" t="s">
        <v>31</v>
      </c>
      <c r="E1135">
        <v>26816</v>
      </c>
      <c r="F1135">
        <v>0</v>
      </c>
      <c r="G1135">
        <v>0</v>
      </c>
      <c r="H1135" s="1">
        <v>41138</v>
      </c>
      <c r="I1135">
        <v>50</v>
      </c>
      <c r="J1135">
        <v>5</v>
      </c>
      <c r="K1135">
        <v>1</v>
      </c>
      <c r="L1135">
        <v>6</v>
      </c>
      <c r="M1135">
        <v>3</v>
      </c>
      <c r="N1135">
        <v>4</v>
      </c>
      <c r="O1135">
        <v>3</v>
      </c>
      <c r="P1135">
        <v>1</v>
      </c>
      <c r="Q1135">
        <v>0</v>
      </c>
      <c r="R1135">
        <v>0</v>
      </c>
      <c r="S1135">
        <v>3</v>
      </c>
      <c r="T1135">
        <v>4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 t="s">
        <v>40</v>
      </c>
    </row>
    <row r="1136" spans="1:28" hidden="1" x14ac:dyDescent="0.3">
      <c r="A1136">
        <v>8370</v>
      </c>
      <c r="B1136">
        <v>1976</v>
      </c>
      <c r="C1136" t="s">
        <v>38</v>
      </c>
      <c r="D1136" t="s">
        <v>35</v>
      </c>
      <c r="E1136">
        <v>75484</v>
      </c>
      <c r="F1136">
        <v>0</v>
      </c>
      <c r="G1136">
        <v>1</v>
      </c>
      <c r="H1136" s="1">
        <v>41123</v>
      </c>
      <c r="I1136">
        <v>50</v>
      </c>
      <c r="J1136">
        <v>378</v>
      </c>
      <c r="K1136">
        <v>97</v>
      </c>
      <c r="L1136">
        <v>259</v>
      </c>
      <c r="M1136">
        <v>197</v>
      </c>
      <c r="N1136">
        <v>194</v>
      </c>
      <c r="O1136">
        <v>34</v>
      </c>
      <c r="P1136">
        <v>2</v>
      </c>
      <c r="Q1136">
        <v>7</v>
      </c>
      <c r="R1136">
        <v>3</v>
      </c>
      <c r="S1136">
        <v>6</v>
      </c>
      <c r="T1136">
        <v>4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 t="s">
        <v>32</v>
      </c>
    </row>
    <row r="1137" spans="1:28" hidden="1" x14ac:dyDescent="0.3">
      <c r="A1137">
        <v>10708</v>
      </c>
      <c r="B1137">
        <v>1978</v>
      </c>
      <c r="C1137" t="s">
        <v>38</v>
      </c>
      <c r="D1137" t="s">
        <v>31</v>
      </c>
      <c r="E1137">
        <v>36975</v>
      </c>
      <c r="F1137">
        <v>1</v>
      </c>
      <c r="G1137">
        <v>0</v>
      </c>
      <c r="H1137" s="1">
        <v>41636</v>
      </c>
      <c r="I1137">
        <v>50</v>
      </c>
      <c r="J1137">
        <v>10</v>
      </c>
      <c r="K1137">
        <v>6</v>
      </c>
      <c r="L1137">
        <v>11</v>
      </c>
      <c r="M1137">
        <v>0</v>
      </c>
      <c r="N1137">
        <v>4</v>
      </c>
      <c r="O1137">
        <v>2</v>
      </c>
      <c r="P1137">
        <v>1</v>
      </c>
      <c r="Q1137">
        <v>1</v>
      </c>
      <c r="R1137">
        <v>0</v>
      </c>
      <c r="S1137">
        <v>3</v>
      </c>
      <c r="T1137">
        <v>7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 t="s">
        <v>30</v>
      </c>
    </row>
    <row r="1138" spans="1:28" hidden="1" x14ac:dyDescent="0.3">
      <c r="A1138">
        <v>1176</v>
      </c>
      <c r="B1138">
        <v>1973</v>
      </c>
      <c r="C1138" t="s">
        <v>28</v>
      </c>
      <c r="D1138" t="s">
        <v>33</v>
      </c>
      <c r="E1138">
        <v>26228</v>
      </c>
      <c r="F1138">
        <v>1</v>
      </c>
      <c r="G1138">
        <v>0</v>
      </c>
      <c r="H1138" s="1">
        <v>41539</v>
      </c>
      <c r="I1138">
        <v>50</v>
      </c>
      <c r="J1138">
        <v>2</v>
      </c>
      <c r="K1138">
        <v>6</v>
      </c>
      <c r="L1138">
        <v>4</v>
      </c>
      <c r="M1138">
        <v>3</v>
      </c>
      <c r="N1138">
        <v>1</v>
      </c>
      <c r="O1138">
        <v>9</v>
      </c>
      <c r="P1138">
        <v>1</v>
      </c>
      <c r="Q1138">
        <v>1</v>
      </c>
      <c r="R1138">
        <v>0</v>
      </c>
      <c r="S1138">
        <v>2</v>
      </c>
      <c r="T1138">
        <v>8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 t="s">
        <v>30</v>
      </c>
    </row>
    <row r="1139" spans="1:28" hidden="1" x14ac:dyDescent="0.3">
      <c r="A1139">
        <v>10380</v>
      </c>
      <c r="B1139">
        <v>1972</v>
      </c>
      <c r="C1139" t="s">
        <v>41</v>
      </c>
      <c r="D1139" t="s">
        <v>33</v>
      </c>
      <c r="E1139">
        <v>37787</v>
      </c>
      <c r="F1139">
        <v>1</v>
      </c>
      <c r="G1139">
        <v>0</v>
      </c>
      <c r="H1139" s="1">
        <v>41537</v>
      </c>
      <c r="I1139">
        <v>50</v>
      </c>
      <c r="J1139">
        <v>40</v>
      </c>
      <c r="K1139">
        <v>1</v>
      </c>
      <c r="L1139">
        <v>40</v>
      </c>
      <c r="M1139">
        <v>4</v>
      </c>
      <c r="N1139">
        <v>3</v>
      </c>
      <c r="O1139">
        <v>18</v>
      </c>
      <c r="P1139">
        <v>1</v>
      </c>
      <c r="Q1139">
        <v>3</v>
      </c>
      <c r="R1139">
        <v>0</v>
      </c>
      <c r="S1139">
        <v>3</v>
      </c>
      <c r="T1139">
        <v>8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 t="s">
        <v>40</v>
      </c>
    </row>
    <row r="1140" spans="1:28" hidden="1" x14ac:dyDescent="0.3">
      <c r="A1140">
        <v>7037</v>
      </c>
      <c r="B1140">
        <v>1974</v>
      </c>
      <c r="C1140" t="s">
        <v>37</v>
      </c>
      <c r="D1140" t="s">
        <v>33</v>
      </c>
      <c r="E1140">
        <v>37087</v>
      </c>
      <c r="F1140">
        <v>1</v>
      </c>
      <c r="G1140">
        <v>0</v>
      </c>
      <c r="H1140" s="1">
        <v>41497</v>
      </c>
      <c r="I1140">
        <v>50</v>
      </c>
      <c r="J1140">
        <v>194</v>
      </c>
      <c r="K1140">
        <v>55</v>
      </c>
      <c r="L1140">
        <v>134</v>
      </c>
      <c r="M1140">
        <v>15</v>
      </c>
      <c r="N1140">
        <v>0</v>
      </c>
      <c r="O1140">
        <v>3</v>
      </c>
      <c r="P1140">
        <v>3</v>
      </c>
      <c r="Q1140">
        <v>4</v>
      </c>
      <c r="R1140">
        <v>2</v>
      </c>
      <c r="S1140">
        <v>8</v>
      </c>
      <c r="T1140">
        <v>6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 t="s">
        <v>43</v>
      </c>
    </row>
    <row r="1141" spans="1:28" hidden="1" x14ac:dyDescent="0.3">
      <c r="A1141">
        <v>5552</v>
      </c>
      <c r="B1141">
        <v>1963</v>
      </c>
      <c r="C1141" t="s">
        <v>41</v>
      </c>
      <c r="D1141" t="s">
        <v>29</v>
      </c>
      <c r="E1141">
        <v>48721</v>
      </c>
      <c r="F1141">
        <v>1</v>
      </c>
      <c r="G1141">
        <v>1</v>
      </c>
      <c r="H1141" s="1">
        <v>41407</v>
      </c>
      <c r="I1141">
        <v>50</v>
      </c>
      <c r="J1141">
        <v>81</v>
      </c>
      <c r="K1141">
        <v>18</v>
      </c>
      <c r="L1141">
        <v>113</v>
      </c>
      <c r="M1141">
        <v>47</v>
      </c>
      <c r="N1141">
        <v>13</v>
      </c>
      <c r="O1141">
        <v>21</v>
      </c>
      <c r="P1141">
        <v>6</v>
      </c>
      <c r="Q1141">
        <v>4</v>
      </c>
      <c r="R1141">
        <v>2</v>
      </c>
      <c r="S1141">
        <v>5</v>
      </c>
      <c r="T1141">
        <v>6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 t="s">
        <v>43</v>
      </c>
    </row>
    <row r="1142" spans="1:28" hidden="1" x14ac:dyDescent="0.3">
      <c r="A1142">
        <v>2245</v>
      </c>
      <c r="B1142">
        <v>1969</v>
      </c>
      <c r="C1142" t="s">
        <v>41</v>
      </c>
      <c r="D1142" t="s">
        <v>33</v>
      </c>
      <c r="E1142">
        <v>43641</v>
      </c>
      <c r="F1142">
        <v>1</v>
      </c>
      <c r="G1142">
        <v>1</v>
      </c>
      <c r="H1142" s="1">
        <v>41386</v>
      </c>
      <c r="I1142">
        <v>50</v>
      </c>
      <c r="J1142">
        <v>57</v>
      </c>
      <c r="K1142">
        <v>2</v>
      </c>
      <c r="L1142">
        <v>51</v>
      </c>
      <c r="M1142">
        <v>4</v>
      </c>
      <c r="N1142">
        <v>2</v>
      </c>
      <c r="O1142">
        <v>23</v>
      </c>
      <c r="P1142">
        <v>3</v>
      </c>
      <c r="Q1142">
        <v>2</v>
      </c>
      <c r="R1142">
        <v>1</v>
      </c>
      <c r="S1142">
        <v>4</v>
      </c>
      <c r="T1142">
        <v>6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 t="s">
        <v>30</v>
      </c>
    </row>
    <row r="1143" spans="1:28" hidden="1" x14ac:dyDescent="0.3">
      <c r="A1143">
        <v>10031</v>
      </c>
      <c r="B1143">
        <v>1976</v>
      </c>
      <c r="C1143" t="s">
        <v>37</v>
      </c>
      <c r="D1143" t="s">
        <v>33</v>
      </c>
      <c r="E1143">
        <v>16927</v>
      </c>
      <c r="F1143">
        <v>1</v>
      </c>
      <c r="G1143">
        <v>1</v>
      </c>
      <c r="H1143" s="1">
        <v>41315</v>
      </c>
      <c r="I1143">
        <v>50</v>
      </c>
      <c r="J1143">
        <v>20</v>
      </c>
      <c r="K1143">
        <v>2</v>
      </c>
      <c r="L1143">
        <v>23</v>
      </c>
      <c r="M1143">
        <v>3</v>
      </c>
      <c r="N1143">
        <v>1</v>
      </c>
      <c r="O1143">
        <v>4</v>
      </c>
      <c r="P1143">
        <v>5</v>
      </c>
      <c r="Q1143">
        <v>3</v>
      </c>
      <c r="R1143">
        <v>0</v>
      </c>
      <c r="S1143">
        <v>4</v>
      </c>
      <c r="T1143">
        <v>8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s">
        <v>43</v>
      </c>
    </row>
    <row r="1144" spans="1:28" hidden="1" x14ac:dyDescent="0.3">
      <c r="A1144">
        <v>8692</v>
      </c>
      <c r="B1144">
        <v>1952</v>
      </c>
      <c r="C1144" t="s">
        <v>28</v>
      </c>
      <c r="D1144" t="s">
        <v>35</v>
      </c>
      <c r="E1144">
        <v>43462</v>
      </c>
      <c r="F1144">
        <v>1</v>
      </c>
      <c r="G1144">
        <v>1</v>
      </c>
      <c r="H1144" s="1">
        <v>41164</v>
      </c>
      <c r="I1144">
        <v>50</v>
      </c>
      <c r="J1144">
        <v>90</v>
      </c>
      <c r="K1144">
        <v>17</v>
      </c>
      <c r="L1144">
        <v>97</v>
      </c>
      <c r="M1144">
        <v>15</v>
      </c>
      <c r="N1144">
        <v>6</v>
      </c>
      <c r="O1144">
        <v>15</v>
      </c>
      <c r="P1144">
        <v>6</v>
      </c>
      <c r="Q1144">
        <v>4</v>
      </c>
      <c r="R1144">
        <v>1</v>
      </c>
      <c r="S1144">
        <v>5</v>
      </c>
      <c r="T1144">
        <v>8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 t="s">
        <v>30</v>
      </c>
    </row>
    <row r="1145" spans="1:28" hidden="1" x14ac:dyDescent="0.3">
      <c r="A1145">
        <v>6642</v>
      </c>
      <c r="B1145">
        <v>1961</v>
      </c>
      <c r="C1145" t="s">
        <v>28</v>
      </c>
      <c r="D1145" t="s">
        <v>29</v>
      </c>
      <c r="E1145">
        <v>27215</v>
      </c>
      <c r="F1145">
        <v>2</v>
      </c>
      <c r="G1145">
        <v>1</v>
      </c>
      <c r="H1145" s="1">
        <v>41297</v>
      </c>
      <c r="I1145">
        <v>50</v>
      </c>
      <c r="J1145">
        <v>30</v>
      </c>
      <c r="K1145">
        <v>5</v>
      </c>
      <c r="L1145">
        <v>22</v>
      </c>
      <c r="M1145">
        <v>8</v>
      </c>
      <c r="N1145">
        <v>9</v>
      </c>
      <c r="O1145">
        <v>28</v>
      </c>
      <c r="P1145">
        <v>4</v>
      </c>
      <c r="Q1145">
        <v>2</v>
      </c>
      <c r="R1145">
        <v>1</v>
      </c>
      <c r="S1145">
        <v>4</v>
      </c>
      <c r="T1145">
        <v>6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t="s">
        <v>43</v>
      </c>
    </row>
    <row r="1146" spans="1:28" hidden="1" x14ac:dyDescent="0.3">
      <c r="A1146">
        <v>4550</v>
      </c>
      <c r="B1146">
        <v>1966</v>
      </c>
      <c r="C1146" t="s">
        <v>41</v>
      </c>
      <c r="D1146" t="s">
        <v>35</v>
      </c>
      <c r="E1146">
        <v>33564</v>
      </c>
      <c r="F1146">
        <v>0</v>
      </c>
      <c r="G1146">
        <v>1</v>
      </c>
      <c r="H1146" s="1">
        <v>41814</v>
      </c>
      <c r="I1146">
        <v>51</v>
      </c>
      <c r="J1146">
        <v>61</v>
      </c>
      <c r="K1146">
        <v>0</v>
      </c>
      <c r="L1146">
        <v>3</v>
      </c>
      <c r="M1146">
        <v>0</v>
      </c>
      <c r="N1146">
        <v>0</v>
      </c>
      <c r="O1146">
        <v>7</v>
      </c>
      <c r="P1146">
        <v>1</v>
      </c>
      <c r="Q1146">
        <v>1</v>
      </c>
      <c r="R1146">
        <v>1</v>
      </c>
      <c r="S1146">
        <v>3</v>
      </c>
      <c r="T1146">
        <v>5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 t="s">
        <v>30</v>
      </c>
    </row>
    <row r="1147" spans="1:28" hidden="1" x14ac:dyDescent="0.3">
      <c r="A1147">
        <v>10556</v>
      </c>
      <c r="B1147">
        <v>1959</v>
      </c>
      <c r="C1147" t="s">
        <v>28</v>
      </c>
      <c r="D1147" t="s">
        <v>33</v>
      </c>
      <c r="E1147">
        <v>54984</v>
      </c>
      <c r="F1147">
        <v>0</v>
      </c>
      <c r="G1147">
        <v>1</v>
      </c>
      <c r="H1147" s="1">
        <v>41783</v>
      </c>
      <c r="I1147">
        <v>51</v>
      </c>
      <c r="J1147">
        <v>173</v>
      </c>
      <c r="K1147">
        <v>13</v>
      </c>
      <c r="L1147">
        <v>131</v>
      </c>
      <c r="M1147">
        <v>32</v>
      </c>
      <c r="N1147">
        <v>3</v>
      </c>
      <c r="O1147">
        <v>6</v>
      </c>
      <c r="P1147">
        <v>4</v>
      </c>
      <c r="Q1147">
        <v>6</v>
      </c>
      <c r="R1147">
        <v>1</v>
      </c>
      <c r="S1147">
        <v>6</v>
      </c>
      <c r="T1147">
        <v>7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30</v>
      </c>
    </row>
    <row r="1148" spans="1:28" hidden="1" x14ac:dyDescent="0.3">
      <c r="A1148">
        <v>2891</v>
      </c>
      <c r="B1148">
        <v>1963</v>
      </c>
      <c r="C1148" t="s">
        <v>28</v>
      </c>
      <c r="D1148" t="s">
        <v>29</v>
      </c>
      <c r="E1148">
        <v>68118</v>
      </c>
      <c r="F1148">
        <v>0</v>
      </c>
      <c r="G1148">
        <v>1</v>
      </c>
      <c r="H1148" s="1">
        <v>41565</v>
      </c>
      <c r="I1148">
        <v>51</v>
      </c>
      <c r="J1148">
        <v>595</v>
      </c>
      <c r="K1148">
        <v>23</v>
      </c>
      <c r="L1148">
        <v>123</v>
      </c>
      <c r="M1148">
        <v>10</v>
      </c>
      <c r="N1148">
        <v>23</v>
      </c>
      <c r="O1148">
        <v>154</v>
      </c>
      <c r="P1148">
        <v>2</v>
      </c>
      <c r="Q1148">
        <v>8</v>
      </c>
      <c r="R1148">
        <v>9</v>
      </c>
      <c r="S1148">
        <v>4</v>
      </c>
      <c r="T1148">
        <v>6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 t="s">
        <v>34</v>
      </c>
    </row>
    <row r="1149" spans="1:28" hidden="1" x14ac:dyDescent="0.3">
      <c r="A1149">
        <v>5011</v>
      </c>
      <c r="B1149">
        <v>1963</v>
      </c>
      <c r="C1149" t="s">
        <v>28</v>
      </c>
      <c r="D1149" t="s">
        <v>29</v>
      </c>
      <c r="E1149">
        <v>68118</v>
      </c>
      <c r="F1149">
        <v>0</v>
      </c>
      <c r="G1149">
        <v>1</v>
      </c>
      <c r="H1149" s="1">
        <v>41565</v>
      </c>
      <c r="I1149">
        <v>51</v>
      </c>
      <c r="J1149">
        <v>595</v>
      </c>
      <c r="K1149">
        <v>23</v>
      </c>
      <c r="L1149">
        <v>123</v>
      </c>
      <c r="M1149">
        <v>10</v>
      </c>
      <c r="N1149">
        <v>23</v>
      </c>
      <c r="O1149">
        <v>154</v>
      </c>
      <c r="P1149">
        <v>2</v>
      </c>
      <c r="Q1149">
        <v>8</v>
      </c>
      <c r="R1149">
        <v>9</v>
      </c>
      <c r="S1149">
        <v>4</v>
      </c>
      <c r="T1149">
        <v>6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30</v>
      </c>
    </row>
    <row r="1150" spans="1:28" hidden="1" x14ac:dyDescent="0.3">
      <c r="A1150">
        <v>11039</v>
      </c>
      <c r="B1150">
        <v>1975</v>
      </c>
      <c r="C1150" t="s">
        <v>28</v>
      </c>
      <c r="D1150" t="s">
        <v>33</v>
      </c>
      <c r="E1150">
        <v>51948</v>
      </c>
      <c r="F1150">
        <v>0</v>
      </c>
      <c r="G1150">
        <v>1</v>
      </c>
      <c r="H1150" s="1">
        <v>41534</v>
      </c>
      <c r="I1150">
        <v>51</v>
      </c>
      <c r="J1150">
        <v>82</v>
      </c>
      <c r="K1150">
        <v>33</v>
      </c>
      <c r="L1150">
        <v>54</v>
      </c>
      <c r="M1150">
        <v>71</v>
      </c>
      <c r="N1150">
        <v>30</v>
      </c>
      <c r="O1150">
        <v>41</v>
      </c>
      <c r="P1150">
        <v>2</v>
      </c>
      <c r="Q1150">
        <v>5</v>
      </c>
      <c r="R1150">
        <v>2</v>
      </c>
      <c r="S1150">
        <v>4</v>
      </c>
      <c r="T1150">
        <v>5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 t="s">
        <v>30</v>
      </c>
    </row>
    <row r="1151" spans="1:28" hidden="1" x14ac:dyDescent="0.3">
      <c r="A1151">
        <v>4128</v>
      </c>
      <c r="B1151">
        <v>1962</v>
      </c>
      <c r="C1151" t="s">
        <v>37</v>
      </c>
      <c r="D1151" t="s">
        <v>35</v>
      </c>
      <c r="E1151">
        <v>56067</v>
      </c>
      <c r="F1151">
        <v>0</v>
      </c>
      <c r="G1151">
        <v>1</v>
      </c>
      <c r="H1151" s="1">
        <v>41475</v>
      </c>
      <c r="I1151">
        <v>51</v>
      </c>
      <c r="J1151">
        <v>517</v>
      </c>
      <c r="K1151">
        <v>12</v>
      </c>
      <c r="L1151">
        <v>54</v>
      </c>
      <c r="M1151">
        <v>16</v>
      </c>
      <c r="N1151">
        <v>6</v>
      </c>
      <c r="O1151">
        <v>120</v>
      </c>
      <c r="P1151">
        <v>2</v>
      </c>
      <c r="Q1151">
        <v>7</v>
      </c>
      <c r="R1151">
        <v>4</v>
      </c>
      <c r="S1151">
        <v>7</v>
      </c>
      <c r="T1151">
        <v>5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43</v>
      </c>
    </row>
    <row r="1152" spans="1:28" hidden="1" x14ac:dyDescent="0.3">
      <c r="A1152">
        <v>8534</v>
      </c>
      <c r="B1152">
        <v>1952</v>
      </c>
      <c r="C1152" t="s">
        <v>28</v>
      </c>
      <c r="D1152" t="s">
        <v>33</v>
      </c>
      <c r="E1152">
        <v>67433</v>
      </c>
      <c r="F1152">
        <v>0</v>
      </c>
      <c r="G1152">
        <v>2</v>
      </c>
      <c r="H1152" s="1">
        <v>41471</v>
      </c>
      <c r="I1152">
        <v>51</v>
      </c>
      <c r="J1152">
        <v>615</v>
      </c>
      <c r="K1152">
        <v>28</v>
      </c>
      <c r="L1152">
        <v>259</v>
      </c>
      <c r="M1152">
        <v>12</v>
      </c>
      <c r="N1152">
        <v>48</v>
      </c>
      <c r="O1152">
        <v>30</v>
      </c>
      <c r="P1152">
        <v>4</v>
      </c>
      <c r="Q1152">
        <v>6</v>
      </c>
      <c r="R1152">
        <v>5</v>
      </c>
      <c r="S1152">
        <v>13</v>
      </c>
      <c r="T1152">
        <v>4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0</v>
      </c>
      <c r="AB1152" t="s">
        <v>30</v>
      </c>
    </row>
    <row r="1153" spans="1:28" hidden="1" x14ac:dyDescent="0.3">
      <c r="A1153">
        <v>9308</v>
      </c>
      <c r="B1153">
        <v>1954</v>
      </c>
      <c r="C1153" t="s">
        <v>28</v>
      </c>
      <c r="D1153" t="s">
        <v>33</v>
      </c>
      <c r="E1153">
        <v>62820</v>
      </c>
      <c r="F1153">
        <v>0</v>
      </c>
      <c r="G1153">
        <v>0</v>
      </c>
      <c r="H1153" s="1">
        <v>41405</v>
      </c>
      <c r="I1153">
        <v>51</v>
      </c>
      <c r="J1153">
        <v>398</v>
      </c>
      <c r="K1153">
        <v>61</v>
      </c>
      <c r="L1153">
        <v>265</v>
      </c>
      <c r="M1153">
        <v>138</v>
      </c>
      <c r="N1153">
        <v>61</v>
      </c>
      <c r="O1153">
        <v>53</v>
      </c>
      <c r="P1153">
        <v>1</v>
      </c>
      <c r="Q1153">
        <v>3</v>
      </c>
      <c r="R1153">
        <v>4</v>
      </c>
      <c r="S1153">
        <v>6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43</v>
      </c>
    </row>
    <row r="1154" spans="1:28" hidden="1" x14ac:dyDescent="0.3">
      <c r="A1154">
        <v>544</v>
      </c>
      <c r="B1154">
        <v>1954</v>
      </c>
      <c r="C1154" t="s">
        <v>28</v>
      </c>
      <c r="D1154" t="s">
        <v>33</v>
      </c>
      <c r="E1154">
        <v>62820</v>
      </c>
      <c r="F1154">
        <v>0</v>
      </c>
      <c r="G1154">
        <v>0</v>
      </c>
      <c r="H1154" s="1">
        <v>41405</v>
      </c>
      <c r="I1154">
        <v>51</v>
      </c>
      <c r="J1154">
        <v>398</v>
      </c>
      <c r="K1154">
        <v>61</v>
      </c>
      <c r="L1154">
        <v>265</v>
      </c>
      <c r="M1154">
        <v>138</v>
      </c>
      <c r="N1154">
        <v>61</v>
      </c>
      <c r="O1154">
        <v>53</v>
      </c>
      <c r="P1154">
        <v>1</v>
      </c>
      <c r="Q1154">
        <v>3</v>
      </c>
      <c r="R1154">
        <v>4</v>
      </c>
      <c r="S1154">
        <v>6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 t="s">
        <v>30</v>
      </c>
    </row>
    <row r="1155" spans="1:28" hidden="1" x14ac:dyDescent="0.3">
      <c r="A1155">
        <v>5989</v>
      </c>
      <c r="B1155">
        <v>1959</v>
      </c>
      <c r="C1155" t="s">
        <v>38</v>
      </c>
      <c r="D1155" t="s">
        <v>29</v>
      </c>
      <c r="E1155">
        <v>78353</v>
      </c>
      <c r="F1155">
        <v>0</v>
      </c>
      <c r="G1155">
        <v>1</v>
      </c>
      <c r="H1155" s="1">
        <v>41380</v>
      </c>
      <c r="I1155">
        <v>51</v>
      </c>
      <c r="J1155">
        <v>752</v>
      </c>
      <c r="K1155">
        <v>122</v>
      </c>
      <c r="L1155">
        <v>476</v>
      </c>
      <c r="M1155">
        <v>39</v>
      </c>
      <c r="N1155">
        <v>153</v>
      </c>
      <c r="O1155">
        <v>34</v>
      </c>
      <c r="P1155">
        <v>1</v>
      </c>
      <c r="Q1155">
        <v>10</v>
      </c>
      <c r="R1155">
        <v>2</v>
      </c>
      <c r="S1155">
        <v>11</v>
      </c>
      <c r="T1155">
        <v>8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32</v>
      </c>
    </row>
    <row r="1156" spans="1:28" hidden="1" x14ac:dyDescent="0.3">
      <c r="A1156">
        <v>6673</v>
      </c>
      <c r="B1156">
        <v>1965</v>
      </c>
      <c r="C1156" t="s">
        <v>28</v>
      </c>
      <c r="D1156" t="s">
        <v>31</v>
      </c>
      <c r="E1156">
        <v>23478</v>
      </c>
      <c r="F1156">
        <v>0</v>
      </c>
      <c r="G1156">
        <v>0</v>
      </c>
      <c r="H1156" s="1">
        <v>41352</v>
      </c>
      <c r="I1156">
        <v>51</v>
      </c>
      <c r="J1156">
        <v>28</v>
      </c>
      <c r="K1156">
        <v>6</v>
      </c>
      <c r="L1156">
        <v>27</v>
      </c>
      <c r="M1156">
        <v>12</v>
      </c>
      <c r="N1156">
        <v>17</v>
      </c>
      <c r="O1156">
        <v>39</v>
      </c>
      <c r="P1156">
        <v>1</v>
      </c>
      <c r="Q1156">
        <v>3</v>
      </c>
      <c r="R1156">
        <v>0</v>
      </c>
      <c r="S1156">
        <v>3</v>
      </c>
      <c r="T1156">
        <v>8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 t="s">
        <v>34</v>
      </c>
    </row>
    <row r="1157" spans="1:28" hidden="1" x14ac:dyDescent="0.3">
      <c r="A1157">
        <v>8977</v>
      </c>
      <c r="B1157">
        <v>1985</v>
      </c>
      <c r="C1157" t="s">
        <v>44</v>
      </c>
      <c r="D1157" t="s">
        <v>31</v>
      </c>
      <c r="E1157">
        <v>16581</v>
      </c>
      <c r="F1157">
        <v>0</v>
      </c>
      <c r="G1157">
        <v>0</v>
      </c>
      <c r="H1157" s="1">
        <v>41286</v>
      </c>
      <c r="I1157">
        <v>51</v>
      </c>
      <c r="J1157">
        <v>1</v>
      </c>
      <c r="K1157">
        <v>3</v>
      </c>
      <c r="L1157">
        <v>4</v>
      </c>
      <c r="M1157">
        <v>2</v>
      </c>
      <c r="N1157">
        <v>3</v>
      </c>
      <c r="O1157">
        <v>11</v>
      </c>
      <c r="P1157">
        <v>1</v>
      </c>
      <c r="Q1157">
        <v>0</v>
      </c>
      <c r="R1157">
        <v>0</v>
      </c>
      <c r="S1157">
        <v>3</v>
      </c>
      <c r="T1157">
        <v>4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30</v>
      </c>
    </row>
    <row r="1158" spans="1:28" hidden="1" x14ac:dyDescent="0.3">
      <c r="A1158">
        <v>1544</v>
      </c>
      <c r="B1158">
        <v>1967</v>
      </c>
      <c r="C1158" t="s">
        <v>41</v>
      </c>
      <c r="D1158" t="s">
        <v>29</v>
      </c>
      <c r="E1158">
        <v>81380</v>
      </c>
      <c r="F1158">
        <v>0</v>
      </c>
      <c r="G1158">
        <v>0</v>
      </c>
      <c r="H1158" s="1">
        <v>41265</v>
      </c>
      <c r="I1158">
        <v>51</v>
      </c>
      <c r="J1158">
        <v>741</v>
      </c>
      <c r="K1158">
        <v>68</v>
      </c>
      <c r="L1158">
        <v>689</v>
      </c>
      <c r="M1158">
        <v>224</v>
      </c>
      <c r="N1158">
        <v>68</v>
      </c>
      <c r="O1158">
        <v>103</v>
      </c>
      <c r="P1158">
        <v>1</v>
      </c>
      <c r="Q1158">
        <v>4</v>
      </c>
      <c r="R1158">
        <v>2</v>
      </c>
      <c r="S1158">
        <v>10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 t="s">
        <v>32</v>
      </c>
    </row>
    <row r="1159" spans="1:28" hidden="1" x14ac:dyDescent="0.3">
      <c r="A1159">
        <v>3381</v>
      </c>
      <c r="B1159">
        <v>1953</v>
      </c>
      <c r="C1159" t="s">
        <v>41</v>
      </c>
      <c r="D1159" t="s">
        <v>33</v>
      </c>
      <c r="E1159">
        <v>54348</v>
      </c>
      <c r="F1159">
        <v>1</v>
      </c>
      <c r="G1159">
        <v>1</v>
      </c>
      <c r="H1159" s="1">
        <v>41798</v>
      </c>
      <c r="I1159">
        <v>51</v>
      </c>
      <c r="J1159">
        <v>70</v>
      </c>
      <c r="K1159">
        <v>0</v>
      </c>
      <c r="L1159">
        <v>16</v>
      </c>
      <c r="M1159">
        <v>0</v>
      </c>
      <c r="N1159">
        <v>0</v>
      </c>
      <c r="O1159">
        <v>4</v>
      </c>
      <c r="P1159">
        <v>2</v>
      </c>
      <c r="Q1159">
        <v>2</v>
      </c>
      <c r="R1159">
        <v>0</v>
      </c>
      <c r="S1159">
        <v>4</v>
      </c>
      <c r="T1159">
        <v>6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32</v>
      </c>
    </row>
    <row r="1160" spans="1:28" hidden="1" x14ac:dyDescent="0.3">
      <c r="A1160">
        <v>9467</v>
      </c>
      <c r="B1160">
        <v>1984</v>
      </c>
      <c r="C1160" t="s">
        <v>28</v>
      </c>
      <c r="D1160" t="s">
        <v>31</v>
      </c>
      <c r="E1160">
        <v>34738</v>
      </c>
      <c r="F1160">
        <v>1</v>
      </c>
      <c r="G1160">
        <v>0</v>
      </c>
      <c r="H1160" s="1">
        <v>41770</v>
      </c>
      <c r="I1160">
        <v>51</v>
      </c>
      <c r="J1160">
        <v>3</v>
      </c>
      <c r="K1160">
        <v>2</v>
      </c>
      <c r="L1160">
        <v>10</v>
      </c>
      <c r="M1160">
        <v>3</v>
      </c>
      <c r="N1160">
        <v>0</v>
      </c>
      <c r="O1160">
        <v>2</v>
      </c>
      <c r="P1160">
        <v>1</v>
      </c>
      <c r="Q1160">
        <v>1</v>
      </c>
      <c r="R1160">
        <v>0</v>
      </c>
      <c r="S1160">
        <v>3</v>
      </c>
      <c r="T1160">
        <v>6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 t="s">
        <v>30</v>
      </c>
    </row>
    <row r="1161" spans="1:28" hidden="1" x14ac:dyDescent="0.3">
      <c r="A1161">
        <v>8140</v>
      </c>
      <c r="B1161">
        <v>1973</v>
      </c>
      <c r="C1161" t="s">
        <v>28</v>
      </c>
      <c r="D1161" t="s">
        <v>35</v>
      </c>
      <c r="E1161">
        <v>22682</v>
      </c>
      <c r="F1161">
        <v>1</v>
      </c>
      <c r="G1161">
        <v>0</v>
      </c>
      <c r="H1161" s="1">
        <v>41550</v>
      </c>
      <c r="I1161">
        <v>51</v>
      </c>
      <c r="J1161">
        <v>10</v>
      </c>
      <c r="K1161">
        <v>14</v>
      </c>
      <c r="L1161">
        <v>29</v>
      </c>
      <c r="M1161">
        <v>4</v>
      </c>
      <c r="N1161">
        <v>2</v>
      </c>
      <c r="O1161">
        <v>36</v>
      </c>
      <c r="P1161">
        <v>3</v>
      </c>
      <c r="Q1161">
        <v>2</v>
      </c>
      <c r="R1161">
        <v>1</v>
      </c>
      <c r="S1161">
        <v>4</v>
      </c>
      <c r="T1161">
        <v>4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36</v>
      </c>
    </row>
    <row r="1162" spans="1:28" hidden="1" x14ac:dyDescent="0.3">
      <c r="A1162">
        <v>78</v>
      </c>
      <c r="B1162">
        <v>1969</v>
      </c>
      <c r="C1162" t="s">
        <v>28</v>
      </c>
      <c r="D1162" t="s">
        <v>33</v>
      </c>
      <c r="E1162">
        <v>25293</v>
      </c>
      <c r="F1162">
        <v>1</v>
      </c>
      <c r="G1162">
        <v>0</v>
      </c>
      <c r="H1162" s="1">
        <v>41532</v>
      </c>
      <c r="I1162">
        <v>51</v>
      </c>
      <c r="J1162">
        <v>15</v>
      </c>
      <c r="K1162">
        <v>0</v>
      </c>
      <c r="L1162">
        <v>11</v>
      </c>
      <c r="M1162">
        <v>0</v>
      </c>
      <c r="N1162">
        <v>2</v>
      </c>
      <c r="O1162">
        <v>9</v>
      </c>
      <c r="P1162">
        <v>1</v>
      </c>
      <c r="Q1162">
        <v>1</v>
      </c>
      <c r="R1162">
        <v>1</v>
      </c>
      <c r="S1162">
        <v>2</v>
      </c>
      <c r="T1162">
        <v>8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 t="s">
        <v>30</v>
      </c>
    </row>
    <row r="1163" spans="1:28" hidden="1" x14ac:dyDescent="0.3">
      <c r="A1163">
        <v>5517</v>
      </c>
      <c r="B1163">
        <v>1969</v>
      </c>
      <c r="C1163" t="s">
        <v>28</v>
      </c>
      <c r="D1163" t="s">
        <v>33</v>
      </c>
      <c r="E1163">
        <v>25293</v>
      </c>
      <c r="F1163">
        <v>1</v>
      </c>
      <c r="G1163">
        <v>0</v>
      </c>
      <c r="H1163" s="1">
        <v>41532</v>
      </c>
      <c r="I1163">
        <v>51</v>
      </c>
      <c r="J1163">
        <v>15</v>
      </c>
      <c r="K1163">
        <v>0</v>
      </c>
      <c r="L1163">
        <v>11</v>
      </c>
      <c r="M1163">
        <v>0</v>
      </c>
      <c r="N1163">
        <v>2</v>
      </c>
      <c r="O1163">
        <v>9</v>
      </c>
      <c r="P1163">
        <v>1</v>
      </c>
      <c r="Q1163">
        <v>1</v>
      </c>
      <c r="R1163">
        <v>1</v>
      </c>
      <c r="S1163">
        <v>2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 t="s">
        <v>36</v>
      </c>
    </row>
    <row r="1164" spans="1:28" hidden="1" x14ac:dyDescent="0.3">
      <c r="A1164">
        <v>5290</v>
      </c>
      <c r="B1164">
        <v>1964</v>
      </c>
      <c r="C1164" t="s">
        <v>37</v>
      </c>
      <c r="D1164" t="s">
        <v>33</v>
      </c>
      <c r="E1164">
        <v>41551</v>
      </c>
      <c r="F1164">
        <v>1</v>
      </c>
      <c r="G1164">
        <v>1</v>
      </c>
      <c r="H1164" s="1">
        <v>41500</v>
      </c>
      <c r="I1164">
        <v>51</v>
      </c>
      <c r="J1164">
        <v>220</v>
      </c>
      <c r="K1164">
        <v>0</v>
      </c>
      <c r="L1164">
        <v>33</v>
      </c>
      <c r="M1164">
        <v>3</v>
      </c>
      <c r="N1164">
        <v>0</v>
      </c>
      <c r="O1164">
        <v>23</v>
      </c>
      <c r="P1164">
        <v>5</v>
      </c>
      <c r="Q1164">
        <v>5</v>
      </c>
      <c r="R1164">
        <v>1</v>
      </c>
      <c r="S1164">
        <v>5</v>
      </c>
      <c r="T1164">
        <v>8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t="s">
        <v>32</v>
      </c>
    </row>
    <row r="1165" spans="1:28" hidden="1" x14ac:dyDescent="0.3">
      <c r="A1165">
        <v>9592</v>
      </c>
      <c r="B1165">
        <v>1983</v>
      </c>
      <c r="C1165" t="s">
        <v>28</v>
      </c>
      <c r="D1165" t="s">
        <v>35</v>
      </c>
      <c r="E1165">
        <v>22010</v>
      </c>
      <c r="F1165">
        <v>1</v>
      </c>
      <c r="G1165">
        <v>0</v>
      </c>
      <c r="H1165" s="1">
        <v>41455</v>
      </c>
      <c r="I1165">
        <v>51</v>
      </c>
      <c r="J1165">
        <v>11</v>
      </c>
      <c r="K1165">
        <v>2</v>
      </c>
      <c r="L1165">
        <v>9</v>
      </c>
      <c r="M1165">
        <v>3</v>
      </c>
      <c r="N1165">
        <v>0</v>
      </c>
      <c r="O1165">
        <v>8</v>
      </c>
      <c r="P1165">
        <v>2</v>
      </c>
      <c r="Q1165">
        <v>2</v>
      </c>
      <c r="R1165">
        <v>0</v>
      </c>
      <c r="S1165">
        <v>3</v>
      </c>
      <c r="T1165">
        <v>8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30</v>
      </c>
    </row>
    <row r="1166" spans="1:28" hidden="1" x14ac:dyDescent="0.3">
      <c r="A1166">
        <v>8957</v>
      </c>
      <c r="B1166">
        <v>1952</v>
      </c>
      <c r="C1166" t="s">
        <v>38</v>
      </c>
      <c r="D1166" t="s">
        <v>31</v>
      </c>
      <c r="E1166">
        <v>64831</v>
      </c>
      <c r="F1166">
        <v>1</v>
      </c>
      <c r="G1166">
        <v>1</v>
      </c>
      <c r="H1166" s="1">
        <v>41435</v>
      </c>
      <c r="I1166">
        <v>51</v>
      </c>
      <c r="J1166">
        <v>480</v>
      </c>
      <c r="K1166">
        <v>86</v>
      </c>
      <c r="L1166">
        <v>249</v>
      </c>
      <c r="M1166">
        <v>75</v>
      </c>
      <c r="N1166">
        <v>86</v>
      </c>
      <c r="O1166">
        <v>144</v>
      </c>
      <c r="P1166">
        <v>8</v>
      </c>
      <c r="Q1166">
        <v>6</v>
      </c>
      <c r="R1166">
        <v>3</v>
      </c>
      <c r="S1166">
        <v>5</v>
      </c>
      <c r="T1166">
        <v>6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s">
        <v>43</v>
      </c>
    </row>
    <row r="1167" spans="1:28" hidden="1" x14ac:dyDescent="0.3">
      <c r="A1167">
        <v>635</v>
      </c>
      <c r="B1167">
        <v>1966</v>
      </c>
      <c r="C1167" t="s">
        <v>41</v>
      </c>
      <c r="D1167" t="s">
        <v>33</v>
      </c>
      <c r="E1167">
        <v>57183</v>
      </c>
      <c r="F1167">
        <v>1</v>
      </c>
      <c r="G1167">
        <v>1</v>
      </c>
      <c r="H1167" s="1">
        <v>41352</v>
      </c>
      <c r="I1167">
        <v>51</v>
      </c>
      <c r="J1167">
        <v>464</v>
      </c>
      <c r="K1167">
        <v>5</v>
      </c>
      <c r="L1167">
        <v>64</v>
      </c>
      <c r="M1167">
        <v>7</v>
      </c>
      <c r="N1167">
        <v>0</v>
      </c>
      <c r="O1167">
        <v>70</v>
      </c>
      <c r="P1167">
        <v>8</v>
      </c>
      <c r="Q1167">
        <v>9</v>
      </c>
      <c r="R1167">
        <v>1</v>
      </c>
      <c r="S1167">
        <v>7</v>
      </c>
      <c r="T1167">
        <v>8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30</v>
      </c>
    </row>
    <row r="1168" spans="1:28" hidden="1" x14ac:dyDescent="0.3">
      <c r="A1168">
        <v>1710</v>
      </c>
      <c r="B1168">
        <v>1978</v>
      </c>
      <c r="C1168" t="s">
        <v>28</v>
      </c>
      <c r="D1168" t="s">
        <v>31</v>
      </c>
      <c r="E1168">
        <v>30168</v>
      </c>
      <c r="F1168">
        <v>1</v>
      </c>
      <c r="G1168">
        <v>0</v>
      </c>
      <c r="H1168" s="1">
        <v>41340</v>
      </c>
      <c r="I1168">
        <v>51</v>
      </c>
      <c r="J1168">
        <v>154</v>
      </c>
      <c r="K1168">
        <v>20</v>
      </c>
      <c r="L1168">
        <v>66</v>
      </c>
      <c r="M1168">
        <v>0</v>
      </c>
      <c r="N1168">
        <v>12</v>
      </c>
      <c r="O1168">
        <v>27</v>
      </c>
      <c r="P1168">
        <v>7</v>
      </c>
      <c r="Q1168">
        <v>6</v>
      </c>
      <c r="R1168">
        <v>1</v>
      </c>
      <c r="S1168">
        <v>4</v>
      </c>
      <c r="T1168">
        <v>9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 t="s">
        <v>30</v>
      </c>
    </row>
    <row r="1169" spans="1:28" hidden="1" x14ac:dyDescent="0.3">
      <c r="A1169">
        <v>523</v>
      </c>
      <c r="B1169">
        <v>1989</v>
      </c>
      <c r="C1169" t="s">
        <v>28</v>
      </c>
      <c r="D1169" t="s">
        <v>33</v>
      </c>
      <c r="E1169">
        <v>37155</v>
      </c>
      <c r="F1169">
        <v>1</v>
      </c>
      <c r="G1169">
        <v>0</v>
      </c>
      <c r="H1169" s="1">
        <v>41305</v>
      </c>
      <c r="I1169">
        <v>51</v>
      </c>
      <c r="J1169">
        <v>23</v>
      </c>
      <c r="K1169">
        <v>0</v>
      </c>
      <c r="L1169">
        <v>26</v>
      </c>
      <c r="M1169">
        <v>7</v>
      </c>
      <c r="N1169">
        <v>15</v>
      </c>
      <c r="O1169">
        <v>3</v>
      </c>
      <c r="P1169">
        <v>1</v>
      </c>
      <c r="Q1169">
        <v>2</v>
      </c>
      <c r="R1169">
        <v>0</v>
      </c>
      <c r="S1169">
        <v>4</v>
      </c>
      <c r="T1169">
        <v>5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 t="s">
        <v>30</v>
      </c>
    </row>
    <row r="1170" spans="1:28" hidden="1" x14ac:dyDescent="0.3">
      <c r="A1170">
        <v>9736</v>
      </c>
      <c r="B1170">
        <v>1980</v>
      </c>
      <c r="C1170" t="s">
        <v>28</v>
      </c>
      <c r="D1170" t="s">
        <v>33</v>
      </c>
      <c r="E1170">
        <v>41850</v>
      </c>
      <c r="F1170">
        <v>1</v>
      </c>
      <c r="G1170">
        <v>1</v>
      </c>
      <c r="H1170" s="1">
        <v>41267</v>
      </c>
      <c r="I1170">
        <v>51</v>
      </c>
      <c r="J1170">
        <v>53</v>
      </c>
      <c r="K1170">
        <v>5</v>
      </c>
      <c r="L1170">
        <v>19</v>
      </c>
      <c r="M1170">
        <v>2</v>
      </c>
      <c r="N1170">
        <v>13</v>
      </c>
      <c r="O1170">
        <v>4</v>
      </c>
      <c r="P1170">
        <v>3</v>
      </c>
      <c r="Q1170">
        <v>3</v>
      </c>
      <c r="R1170">
        <v>0</v>
      </c>
      <c r="S1170">
        <v>3</v>
      </c>
      <c r="T1170">
        <v>8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 t="s">
        <v>34</v>
      </c>
    </row>
    <row r="1171" spans="1:28" hidden="1" x14ac:dyDescent="0.3">
      <c r="A1171">
        <v>6575</v>
      </c>
      <c r="B1171">
        <v>1981</v>
      </c>
      <c r="C1171" t="s">
        <v>28</v>
      </c>
      <c r="D1171" t="s">
        <v>35</v>
      </c>
      <c r="E1171">
        <v>56386</v>
      </c>
      <c r="F1171">
        <v>1</v>
      </c>
      <c r="G1171">
        <v>1</v>
      </c>
      <c r="H1171" s="1">
        <v>41209</v>
      </c>
      <c r="I1171">
        <v>51</v>
      </c>
      <c r="J1171">
        <v>230</v>
      </c>
      <c r="K1171">
        <v>48</v>
      </c>
      <c r="L1171">
        <v>214</v>
      </c>
      <c r="M1171">
        <v>13</v>
      </c>
      <c r="N1171">
        <v>32</v>
      </c>
      <c r="O1171">
        <v>75</v>
      </c>
      <c r="P1171">
        <v>8</v>
      </c>
      <c r="Q1171">
        <v>9</v>
      </c>
      <c r="R1171">
        <v>1</v>
      </c>
      <c r="S1171">
        <v>7</v>
      </c>
      <c r="T1171">
        <v>9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 t="s">
        <v>43</v>
      </c>
    </row>
    <row r="1172" spans="1:28" hidden="1" x14ac:dyDescent="0.3">
      <c r="A1172">
        <v>6147</v>
      </c>
      <c r="B1172">
        <v>1971</v>
      </c>
      <c r="C1172" t="s">
        <v>28</v>
      </c>
      <c r="D1172" t="s">
        <v>29</v>
      </c>
      <c r="E1172">
        <v>25818</v>
      </c>
      <c r="F1172">
        <v>1</v>
      </c>
      <c r="G1172">
        <v>0</v>
      </c>
      <c r="H1172" s="1">
        <v>41200</v>
      </c>
      <c r="I1172">
        <v>51</v>
      </c>
      <c r="J1172">
        <v>5</v>
      </c>
      <c r="K1172">
        <v>2</v>
      </c>
      <c r="L1172">
        <v>8</v>
      </c>
      <c r="M1172">
        <v>2</v>
      </c>
      <c r="N1172">
        <v>2</v>
      </c>
      <c r="O1172">
        <v>9</v>
      </c>
      <c r="P1172">
        <v>1</v>
      </c>
      <c r="Q1172">
        <v>0</v>
      </c>
      <c r="R1172">
        <v>1</v>
      </c>
      <c r="S1172">
        <v>2</v>
      </c>
      <c r="T1172">
        <v>7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 t="s">
        <v>39</v>
      </c>
    </row>
    <row r="1173" spans="1:28" hidden="1" x14ac:dyDescent="0.3">
      <c r="A1173">
        <v>6354</v>
      </c>
      <c r="B1173">
        <v>1984</v>
      </c>
      <c r="C1173" t="s">
        <v>28</v>
      </c>
      <c r="D1173" t="s">
        <v>35</v>
      </c>
      <c r="E1173">
        <v>15345</v>
      </c>
      <c r="F1173">
        <v>1</v>
      </c>
      <c r="G1173">
        <v>0</v>
      </c>
      <c r="H1173" s="1">
        <v>41152</v>
      </c>
      <c r="I1173">
        <v>51</v>
      </c>
      <c r="J1173">
        <v>5</v>
      </c>
      <c r="K1173">
        <v>2</v>
      </c>
      <c r="L1173">
        <v>16</v>
      </c>
      <c r="M1173">
        <v>3</v>
      </c>
      <c r="N1173">
        <v>2</v>
      </c>
      <c r="O1173">
        <v>19</v>
      </c>
      <c r="P1173">
        <v>2</v>
      </c>
      <c r="Q1173">
        <v>1</v>
      </c>
      <c r="R1173">
        <v>1</v>
      </c>
      <c r="S1173">
        <v>2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 t="s">
        <v>30</v>
      </c>
    </row>
    <row r="1174" spans="1:28" hidden="1" x14ac:dyDescent="0.3">
      <c r="A1174">
        <v>7540</v>
      </c>
      <c r="B1174">
        <v>1952</v>
      </c>
      <c r="C1174" t="s">
        <v>28</v>
      </c>
      <c r="D1174" t="s">
        <v>33</v>
      </c>
      <c r="E1174">
        <v>50300</v>
      </c>
      <c r="F1174">
        <v>0</v>
      </c>
      <c r="G1174">
        <v>1</v>
      </c>
      <c r="H1174" s="1">
        <v>41784</v>
      </c>
      <c r="I1174">
        <v>52</v>
      </c>
      <c r="J1174">
        <v>143</v>
      </c>
      <c r="K1174">
        <v>15</v>
      </c>
      <c r="L1174">
        <v>60</v>
      </c>
      <c r="M1174">
        <v>24</v>
      </c>
      <c r="N1174">
        <v>23</v>
      </c>
      <c r="O1174">
        <v>5</v>
      </c>
      <c r="P1174">
        <v>2</v>
      </c>
      <c r="Q1174">
        <v>2</v>
      </c>
      <c r="R1174">
        <v>1</v>
      </c>
      <c r="S1174">
        <v>8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 t="s">
        <v>30</v>
      </c>
    </row>
    <row r="1175" spans="1:28" hidden="1" x14ac:dyDescent="0.3">
      <c r="A1175">
        <v>10972</v>
      </c>
      <c r="B1175">
        <v>1949</v>
      </c>
      <c r="C1175" t="s">
        <v>28</v>
      </c>
      <c r="D1175" t="s">
        <v>42</v>
      </c>
      <c r="E1175">
        <v>72298</v>
      </c>
      <c r="F1175">
        <v>0</v>
      </c>
      <c r="G1175">
        <v>0</v>
      </c>
      <c r="H1175" s="1">
        <v>41708</v>
      </c>
      <c r="I1175">
        <v>52</v>
      </c>
      <c r="J1175">
        <v>625</v>
      </c>
      <c r="K1175">
        <v>35</v>
      </c>
      <c r="L1175">
        <v>169</v>
      </c>
      <c r="M1175">
        <v>58</v>
      </c>
      <c r="N1175">
        <v>17</v>
      </c>
      <c r="O1175">
        <v>35</v>
      </c>
      <c r="P1175">
        <v>1</v>
      </c>
      <c r="Q1175">
        <v>4</v>
      </c>
      <c r="R1175">
        <v>3</v>
      </c>
      <c r="S1175">
        <v>6</v>
      </c>
      <c r="T1175">
        <v>1</v>
      </c>
      <c r="U1175">
        <v>0</v>
      </c>
      <c r="V1175">
        <v>0</v>
      </c>
      <c r="W1175">
        <v>0</v>
      </c>
      <c r="X1175">
        <v>1</v>
      </c>
      <c r="Y1175">
        <v>1</v>
      </c>
      <c r="Z1175">
        <v>0</v>
      </c>
      <c r="AA1175">
        <v>0</v>
      </c>
      <c r="AB1175" t="s">
        <v>30</v>
      </c>
    </row>
    <row r="1176" spans="1:28" hidden="1" x14ac:dyDescent="0.3">
      <c r="A1176">
        <v>1399</v>
      </c>
      <c r="B1176">
        <v>1958</v>
      </c>
      <c r="C1176" t="s">
        <v>28</v>
      </c>
      <c r="D1176" t="s">
        <v>33</v>
      </c>
      <c r="E1176">
        <v>72905</v>
      </c>
      <c r="F1176">
        <v>0</v>
      </c>
      <c r="G1176">
        <v>0</v>
      </c>
      <c r="H1176" s="1">
        <v>41660</v>
      </c>
      <c r="I1176">
        <v>52</v>
      </c>
      <c r="J1176">
        <v>407</v>
      </c>
      <c r="K1176">
        <v>114</v>
      </c>
      <c r="L1176">
        <v>445</v>
      </c>
      <c r="M1176">
        <v>181</v>
      </c>
      <c r="N1176">
        <v>165</v>
      </c>
      <c r="O1176">
        <v>203</v>
      </c>
      <c r="P1176">
        <v>1</v>
      </c>
      <c r="Q1176">
        <v>3</v>
      </c>
      <c r="R1176">
        <v>7</v>
      </c>
      <c r="S1176">
        <v>9</v>
      </c>
      <c r="T1176">
        <v>1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 t="s">
        <v>30</v>
      </c>
    </row>
    <row r="1177" spans="1:28" hidden="1" x14ac:dyDescent="0.3">
      <c r="A1177">
        <v>2698</v>
      </c>
      <c r="B1177">
        <v>1976</v>
      </c>
      <c r="C1177" t="s">
        <v>28</v>
      </c>
      <c r="D1177" t="s">
        <v>31</v>
      </c>
      <c r="E1177">
        <v>47025</v>
      </c>
      <c r="F1177">
        <v>0</v>
      </c>
      <c r="G1177">
        <v>1</v>
      </c>
      <c r="H1177" s="1">
        <v>41585</v>
      </c>
      <c r="I1177">
        <v>52</v>
      </c>
      <c r="J1177">
        <v>254</v>
      </c>
      <c r="K1177">
        <v>7</v>
      </c>
      <c r="L1177">
        <v>108</v>
      </c>
      <c r="M1177">
        <v>20</v>
      </c>
      <c r="N1177">
        <v>0</v>
      </c>
      <c r="O1177">
        <v>26</v>
      </c>
      <c r="P1177">
        <v>3</v>
      </c>
      <c r="Q1177">
        <v>6</v>
      </c>
      <c r="R1177">
        <v>3</v>
      </c>
      <c r="S1177">
        <v>5</v>
      </c>
      <c r="T1177">
        <v>6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34</v>
      </c>
    </row>
    <row r="1178" spans="1:28" hidden="1" x14ac:dyDescent="0.3">
      <c r="A1178">
        <v>4107</v>
      </c>
      <c r="B1178">
        <v>1948</v>
      </c>
      <c r="C1178" t="s">
        <v>37</v>
      </c>
      <c r="D1178" t="s">
        <v>35</v>
      </c>
      <c r="E1178">
        <v>46681</v>
      </c>
      <c r="F1178">
        <v>0</v>
      </c>
      <c r="G1178">
        <v>2</v>
      </c>
      <c r="H1178" s="1">
        <v>41555</v>
      </c>
      <c r="I1178">
        <v>52</v>
      </c>
      <c r="J1178">
        <v>269</v>
      </c>
      <c r="K1178">
        <v>15</v>
      </c>
      <c r="L1178">
        <v>69</v>
      </c>
      <c r="M1178">
        <v>15</v>
      </c>
      <c r="N1178">
        <v>19</v>
      </c>
      <c r="O1178">
        <v>38</v>
      </c>
      <c r="P1178">
        <v>2</v>
      </c>
      <c r="Q1178">
        <v>4</v>
      </c>
      <c r="R1178">
        <v>6</v>
      </c>
      <c r="S1178">
        <v>4</v>
      </c>
      <c r="T1178">
        <v>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 t="s">
        <v>30</v>
      </c>
    </row>
    <row r="1179" spans="1:28" hidden="1" x14ac:dyDescent="0.3">
      <c r="A1179">
        <v>10906</v>
      </c>
      <c r="B1179">
        <v>1948</v>
      </c>
      <c r="C1179" t="s">
        <v>37</v>
      </c>
      <c r="D1179" t="s">
        <v>35</v>
      </c>
      <c r="E1179">
        <v>46681</v>
      </c>
      <c r="F1179">
        <v>0</v>
      </c>
      <c r="G1179">
        <v>2</v>
      </c>
      <c r="H1179" s="1">
        <v>41555</v>
      </c>
      <c r="I1179">
        <v>52</v>
      </c>
      <c r="J1179">
        <v>269</v>
      </c>
      <c r="K1179">
        <v>15</v>
      </c>
      <c r="L1179">
        <v>69</v>
      </c>
      <c r="M1179">
        <v>15</v>
      </c>
      <c r="N1179">
        <v>19</v>
      </c>
      <c r="O1179">
        <v>38</v>
      </c>
      <c r="P1179">
        <v>2</v>
      </c>
      <c r="Q1179">
        <v>4</v>
      </c>
      <c r="R1179">
        <v>6</v>
      </c>
      <c r="S1179">
        <v>4</v>
      </c>
      <c r="T1179">
        <v>5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 t="s">
        <v>43</v>
      </c>
    </row>
    <row r="1180" spans="1:28" hidden="1" x14ac:dyDescent="0.3">
      <c r="A1180">
        <v>8786</v>
      </c>
      <c r="B1180">
        <v>1956</v>
      </c>
      <c r="C1180" t="s">
        <v>41</v>
      </c>
      <c r="D1180" t="s">
        <v>33</v>
      </c>
      <c r="E1180">
        <v>62058</v>
      </c>
      <c r="F1180">
        <v>0</v>
      </c>
      <c r="G1180">
        <v>1</v>
      </c>
      <c r="H1180" s="1">
        <v>41420</v>
      </c>
      <c r="I1180">
        <v>52</v>
      </c>
      <c r="J1180">
        <v>301</v>
      </c>
      <c r="K1180">
        <v>7</v>
      </c>
      <c r="L1180">
        <v>74</v>
      </c>
      <c r="M1180">
        <v>10</v>
      </c>
      <c r="N1180">
        <v>0</v>
      </c>
      <c r="O1180">
        <v>58</v>
      </c>
      <c r="P1180">
        <v>4</v>
      </c>
      <c r="Q1180">
        <v>6</v>
      </c>
      <c r="R1180">
        <v>1</v>
      </c>
      <c r="S1180">
        <v>7</v>
      </c>
      <c r="T1180">
        <v>6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 t="s">
        <v>39</v>
      </c>
    </row>
    <row r="1181" spans="1:28" hidden="1" x14ac:dyDescent="0.3">
      <c r="A1181">
        <v>3850</v>
      </c>
      <c r="B1181">
        <v>1963</v>
      </c>
      <c r="C1181" t="s">
        <v>44</v>
      </c>
      <c r="D1181" t="s">
        <v>35</v>
      </c>
      <c r="E1181">
        <v>14918</v>
      </c>
      <c r="F1181">
        <v>0</v>
      </c>
      <c r="G1181">
        <v>1</v>
      </c>
      <c r="H1181" s="1">
        <v>41250</v>
      </c>
      <c r="I1181">
        <v>52</v>
      </c>
      <c r="J1181">
        <v>3</v>
      </c>
      <c r="K1181">
        <v>3</v>
      </c>
      <c r="L1181">
        <v>3</v>
      </c>
      <c r="M1181">
        <v>15</v>
      </c>
      <c r="N1181">
        <v>4</v>
      </c>
      <c r="O1181">
        <v>15</v>
      </c>
      <c r="P1181">
        <v>1</v>
      </c>
      <c r="Q1181">
        <v>1</v>
      </c>
      <c r="R1181">
        <v>0</v>
      </c>
      <c r="S1181">
        <v>3</v>
      </c>
      <c r="T1181">
        <v>6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 t="s">
        <v>40</v>
      </c>
    </row>
    <row r="1182" spans="1:28" hidden="1" x14ac:dyDescent="0.3">
      <c r="A1182">
        <v>1077</v>
      </c>
      <c r="B1182">
        <v>1974</v>
      </c>
      <c r="C1182" t="s">
        <v>28</v>
      </c>
      <c r="D1182" t="s">
        <v>35</v>
      </c>
      <c r="E1182">
        <v>56715</v>
      </c>
      <c r="F1182">
        <v>0</v>
      </c>
      <c r="G1182">
        <v>0</v>
      </c>
      <c r="H1182" s="1">
        <v>41248</v>
      </c>
      <c r="I1182">
        <v>52</v>
      </c>
      <c r="J1182">
        <v>258</v>
      </c>
      <c r="K1182">
        <v>105</v>
      </c>
      <c r="L1182">
        <v>239</v>
      </c>
      <c r="M1182">
        <v>237</v>
      </c>
      <c r="N1182">
        <v>172</v>
      </c>
      <c r="O1182">
        <v>9</v>
      </c>
      <c r="P1182">
        <v>1</v>
      </c>
      <c r="Q1182">
        <v>7</v>
      </c>
      <c r="R1182">
        <v>3</v>
      </c>
      <c r="S1182">
        <v>4</v>
      </c>
      <c r="T1182">
        <v>4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 t="s">
        <v>30</v>
      </c>
    </row>
    <row r="1183" spans="1:28" hidden="1" x14ac:dyDescent="0.3">
      <c r="A1183">
        <v>2223</v>
      </c>
      <c r="B1183">
        <v>1965</v>
      </c>
      <c r="C1183" t="s">
        <v>38</v>
      </c>
      <c r="D1183" t="s">
        <v>29</v>
      </c>
      <c r="E1183">
        <v>64176</v>
      </c>
      <c r="F1183">
        <v>0</v>
      </c>
      <c r="G1183">
        <v>1</v>
      </c>
      <c r="H1183" s="1">
        <v>41124</v>
      </c>
      <c r="I1183">
        <v>52</v>
      </c>
      <c r="J1183">
        <v>1215</v>
      </c>
      <c r="K1183">
        <v>33</v>
      </c>
      <c r="L1183">
        <v>249</v>
      </c>
      <c r="M1183">
        <v>64</v>
      </c>
      <c r="N1183">
        <v>116</v>
      </c>
      <c r="O1183">
        <v>149</v>
      </c>
      <c r="P1183">
        <v>8</v>
      </c>
      <c r="Q1183">
        <v>8</v>
      </c>
      <c r="R1183">
        <v>9</v>
      </c>
      <c r="S1183">
        <v>8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30</v>
      </c>
    </row>
    <row r="1184" spans="1:28" hidden="1" x14ac:dyDescent="0.3">
      <c r="A1184">
        <v>4769</v>
      </c>
      <c r="B1184">
        <v>1977</v>
      </c>
      <c r="C1184" t="s">
        <v>41</v>
      </c>
      <c r="D1184" t="s">
        <v>35</v>
      </c>
      <c r="E1184">
        <v>57954</v>
      </c>
      <c r="F1184">
        <v>1</v>
      </c>
      <c r="G1184">
        <v>1</v>
      </c>
      <c r="H1184" s="1">
        <v>41808</v>
      </c>
      <c r="I1184">
        <v>52</v>
      </c>
      <c r="J1184">
        <v>456</v>
      </c>
      <c r="K1184">
        <v>4</v>
      </c>
      <c r="L1184">
        <v>24</v>
      </c>
      <c r="M1184">
        <v>0</v>
      </c>
      <c r="N1184">
        <v>0</v>
      </c>
      <c r="O1184">
        <v>9</v>
      </c>
      <c r="P1184">
        <v>7</v>
      </c>
      <c r="Q1184">
        <v>8</v>
      </c>
      <c r="R1184">
        <v>2</v>
      </c>
      <c r="S1184">
        <v>6</v>
      </c>
      <c r="T1184">
        <v>7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 t="s">
        <v>30</v>
      </c>
    </row>
    <row r="1185" spans="1:28" hidden="1" x14ac:dyDescent="0.3">
      <c r="A1185">
        <v>5247</v>
      </c>
      <c r="B1185">
        <v>1955</v>
      </c>
      <c r="C1185" t="s">
        <v>37</v>
      </c>
      <c r="D1185" t="s">
        <v>33</v>
      </c>
      <c r="E1185">
        <v>38725</v>
      </c>
      <c r="F1185">
        <v>1</v>
      </c>
      <c r="G1185">
        <v>1</v>
      </c>
      <c r="H1185" s="1">
        <v>41769</v>
      </c>
      <c r="I1185">
        <v>52</v>
      </c>
      <c r="J1185">
        <v>31</v>
      </c>
      <c r="K1185">
        <v>0</v>
      </c>
      <c r="L1185">
        <v>6</v>
      </c>
      <c r="M1185">
        <v>2</v>
      </c>
      <c r="N1185">
        <v>1</v>
      </c>
      <c r="O1185">
        <v>5</v>
      </c>
      <c r="P1185">
        <v>2</v>
      </c>
      <c r="Q1185">
        <v>1</v>
      </c>
      <c r="R1185">
        <v>0</v>
      </c>
      <c r="S1185">
        <v>4</v>
      </c>
      <c r="T1185">
        <v>4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30</v>
      </c>
    </row>
    <row r="1186" spans="1:28" hidden="1" x14ac:dyDescent="0.3">
      <c r="A1186">
        <v>5987</v>
      </c>
      <c r="B1186">
        <v>1989</v>
      </c>
      <c r="C1186" t="s">
        <v>38</v>
      </c>
      <c r="D1186" t="s">
        <v>35</v>
      </c>
      <c r="E1186">
        <v>10404</v>
      </c>
      <c r="F1186">
        <v>1</v>
      </c>
      <c r="G1186">
        <v>0</v>
      </c>
      <c r="H1186" s="1">
        <v>41763</v>
      </c>
      <c r="I1186">
        <v>52</v>
      </c>
      <c r="J1186">
        <v>2</v>
      </c>
      <c r="K1186">
        <v>2</v>
      </c>
      <c r="L1186">
        <v>11</v>
      </c>
      <c r="M1186">
        <v>10</v>
      </c>
      <c r="N1186">
        <v>6</v>
      </c>
      <c r="O1186">
        <v>12</v>
      </c>
      <c r="P1186">
        <v>2</v>
      </c>
      <c r="Q1186">
        <v>1</v>
      </c>
      <c r="R1186">
        <v>0</v>
      </c>
      <c r="S1186">
        <v>4</v>
      </c>
      <c r="T1186">
        <v>5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 t="s">
        <v>30</v>
      </c>
    </row>
    <row r="1187" spans="1:28" hidden="1" x14ac:dyDescent="0.3">
      <c r="A1187">
        <v>9960</v>
      </c>
      <c r="B1187">
        <v>1991</v>
      </c>
      <c r="C1187" t="s">
        <v>44</v>
      </c>
      <c r="D1187" t="s">
        <v>31</v>
      </c>
      <c r="E1187">
        <v>26868</v>
      </c>
      <c r="F1187">
        <v>1</v>
      </c>
      <c r="G1187">
        <v>0</v>
      </c>
      <c r="H1187" s="1">
        <v>41759</v>
      </c>
      <c r="I1187">
        <v>52</v>
      </c>
      <c r="J1187">
        <v>0</v>
      </c>
      <c r="K1187">
        <v>0</v>
      </c>
      <c r="L1187">
        <v>1</v>
      </c>
      <c r="M1187">
        <v>8</v>
      </c>
      <c r="N1187">
        <v>3</v>
      </c>
      <c r="O1187">
        <v>2</v>
      </c>
      <c r="P1187">
        <v>1</v>
      </c>
      <c r="Q1187">
        <v>1</v>
      </c>
      <c r="R1187">
        <v>0</v>
      </c>
      <c r="S1187">
        <v>2</v>
      </c>
      <c r="T1187">
        <v>7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 t="s">
        <v>43</v>
      </c>
    </row>
    <row r="1188" spans="1:28" hidden="1" x14ac:dyDescent="0.3">
      <c r="A1188">
        <v>6340</v>
      </c>
      <c r="B1188">
        <v>1985</v>
      </c>
      <c r="C1188" t="s">
        <v>28</v>
      </c>
      <c r="D1188" t="s">
        <v>31</v>
      </c>
      <c r="E1188">
        <v>29938</v>
      </c>
      <c r="F1188">
        <v>1</v>
      </c>
      <c r="G1188">
        <v>0</v>
      </c>
      <c r="H1188" s="1">
        <v>41574</v>
      </c>
      <c r="I1188">
        <v>52</v>
      </c>
      <c r="J1188">
        <v>3</v>
      </c>
      <c r="K1188">
        <v>3</v>
      </c>
      <c r="L1188">
        <v>7</v>
      </c>
      <c r="M1188">
        <v>0</v>
      </c>
      <c r="N1188">
        <v>2</v>
      </c>
      <c r="O1188">
        <v>11</v>
      </c>
      <c r="P1188">
        <v>2</v>
      </c>
      <c r="Q1188">
        <v>1</v>
      </c>
      <c r="R1188">
        <v>0</v>
      </c>
      <c r="S1188">
        <v>3</v>
      </c>
      <c r="T1188">
        <v>6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 t="s">
        <v>43</v>
      </c>
    </row>
    <row r="1189" spans="1:28" hidden="1" x14ac:dyDescent="0.3">
      <c r="A1189">
        <v>2557</v>
      </c>
      <c r="B1189">
        <v>1970</v>
      </c>
      <c r="C1189" t="s">
        <v>41</v>
      </c>
      <c r="D1189" t="s">
        <v>31</v>
      </c>
      <c r="E1189">
        <v>29548</v>
      </c>
      <c r="F1189">
        <v>1</v>
      </c>
      <c r="G1189">
        <v>0</v>
      </c>
      <c r="H1189" s="1">
        <v>41515</v>
      </c>
      <c r="I1189">
        <v>52</v>
      </c>
      <c r="J1189">
        <v>7</v>
      </c>
      <c r="K1189">
        <v>1</v>
      </c>
      <c r="L1189">
        <v>6</v>
      </c>
      <c r="M1189">
        <v>3</v>
      </c>
      <c r="N1189">
        <v>1</v>
      </c>
      <c r="O1189">
        <v>11</v>
      </c>
      <c r="P1189">
        <v>1</v>
      </c>
      <c r="Q1189">
        <v>1</v>
      </c>
      <c r="R1189">
        <v>1</v>
      </c>
      <c r="S1189">
        <v>2</v>
      </c>
      <c r="T1189">
        <v>4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0</v>
      </c>
      <c r="AB1189" t="s">
        <v>30</v>
      </c>
    </row>
    <row r="1190" spans="1:28" x14ac:dyDescent="0.3">
      <c r="A1190">
        <v>7187</v>
      </c>
      <c r="B1190">
        <v>1969</v>
      </c>
      <c r="C1190" t="s">
        <v>41</v>
      </c>
      <c r="D1190" t="s">
        <v>35</v>
      </c>
      <c r="F1190">
        <v>1</v>
      </c>
      <c r="G1190">
        <v>1</v>
      </c>
      <c r="H1190" s="1">
        <v>41412</v>
      </c>
      <c r="I1190">
        <v>52</v>
      </c>
      <c r="J1190">
        <v>375</v>
      </c>
      <c r="K1190">
        <v>42</v>
      </c>
      <c r="L1190">
        <v>48</v>
      </c>
      <c r="M1190">
        <v>94</v>
      </c>
      <c r="N1190">
        <v>66</v>
      </c>
      <c r="O1190">
        <v>96</v>
      </c>
      <c r="P1190">
        <v>7</v>
      </c>
      <c r="Q1190">
        <v>4</v>
      </c>
      <c r="R1190">
        <v>10</v>
      </c>
      <c r="S1190">
        <v>4</v>
      </c>
      <c r="T1190">
        <v>3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 t="s">
        <v>36</v>
      </c>
    </row>
    <row r="1191" spans="1:28" hidden="1" x14ac:dyDescent="0.3">
      <c r="A1191">
        <v>6119</v>
      </c>
      <c r="B1191">
        <v>1963</v>
      </c>
      <c r="C1191" t="s">
        <v>37</v>
      </c>
      <c r="D1191" t="s">
        <v>31</v>
      </c>
      <c r="E1191">
        <v>36736</v>
      </c>
      <c r="F1191">
        <v>1</v>
      </c>
      <c r="G1191">
        <v>1</v>
      </c>
      <c r="H1191" s="1">
        <v>41404</v>
      </c>
      <c r="I1191">
        <v>52</v>
      </c>
      <c r="J1191">
        <v>10</v>
      </c>
      <c r="K1191">
        <v>0</v>
      </c>
      <c r="L1191">
        <v>3</v>
      </c>
      <c r="M1191">
        <v>0</v>
      </c>
      <c r="N1191">
        <v>0</v>
      </c>
      <c r="O1191">
        <v>4</v>
      </c>
      <c r="P1191">
        <v>1</v>
      </c>
      <c r="Q1191">
        <v>1</v>
      </c>
      <c r="R1191">
        <v>0</v>
      </c>
      <c r="S1191">
        <v>2</v>
      </c>
      <c r="T1191">
        <v>6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s">
        <v>30</v>
      </c>
    </row>
    <row r="1192" spans="1:28" hidden="1" x14ac:dyDescent="0.3">
      <c r="A1192">
        <v>2980</v>
      </c>
      <c r="B1192">
        <v>1952</v>
      </c>
      <c r="C1192" t="s">
        <v>41</v>
      </c>
      <c r="D1192" t="s">
        <v>31</v>
      </c>
      <c r="E1192">
        <v>8820</v>
      </c>
      <c r="F1192">
        <v>1</v>
      </c>
      <c r="G1192">
        <v>1</v>
      </c>
      <c r="H1192" s="1">
        <v>41355</v>
      </c>
      <c r="I1192">
        <v>52</v>
      </c>
      <c r="J1192">
        <v>12</v>
      </c>
      <c r="K1192">
        <v>0</v>
      </c>
      <c r="L1192">
        <v>13</v>
      </c>
      <c r="M1192">
        <v>4</v>
      </c>
      <c r="N1192">
        <v>2</v>
      </c>
      <c r="O1192">
        <v>4</v>
      </c>
      <c r="P1192">
        <v>4</v>
      </c>
      <c r="Q1192">
        <v>3</v>
      </c>
      <c r="R1192">
        <v>0</v>
      </c>
      <c r="S1192">
        <v>3</v>
      </c>
      <c r="T1192">
        <v>8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 t="s">
        <v>32</v>
      </c>
    </row>
    <row r="1193" spans="1:28" hidden="1" x14ac:dyDescent="0.3">
      <c r="A1193">
        <v>9733</v>
      </c>
      <c r="B1193">
        <v>1978</v>
      </c>
      <c r="C1193" t="s">
        <v>44</v>
      </c>
      <c r="D1193" t="s">
        <v>35</v>
      </c>
      <c r="E1193">
        <v>24882</v>
      </c>
      <c r="F1193">
        <v>1</v>
      </c>
      <c r="G1193">
        <v>0</v>
      </c>
      <c r="H1193" s="1">
        <v>41161</v>
      </c>
      <c r="I1193">
        <v>52</v>
      </c>
      <c r="J1193">
        <v>1</v>
      </c>
      <c r="K1193">
        <v>4</v>
      </c>
      <c r="L1193">
        <v>10</v>
      </c>
      <c r="M1193">
        <v>29</v>
      </c>
      <c r="N1193">
        <v>0</v>
      </c>
      <c r="O1193">
        <v>36</v>
      </c>
      <c r="P1193">
        <v>1</v>
      </c>
      <c r="Q1193">
        <v>1</v>
      </c>
      <c r="R1193">
        <v>1</v>
      </c>
      <c r="S1193">
        <v>2</v>
      </c>
      <c r="T1193">
        <v>6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 t="s">
        <v>40</v>
      </c>
    </row>
    <row r="1194" spans="1:28" hidden="1" x14ac:dyDescent="0.3">
      <c r="A1194">
        <v>8462</v>
      </c>
      <c r="B1194">
        <v>1978</v>
      </c>
      <c r="C1194" t="s">
        <v>44</v>
      </c>
      <c r="D1194" t="s">
        <v>35</v>
      </c>
      <c r="E1194">
        <v>24882</v>
      </c>
      <c r="F1194">
        <v>1</v>
      </c>
      <c r="G1194">
        <v>0</v>
      </c>
      <c r="H1194" s="1">
        <v>41161</v>
      </c>
      <c r="I1194">
        <v>52</v>
      </c>
      <c r="J1194">
        <v>1</v>
      </c>
      <c r="K1194">
        <v>4</v>
      </c>
      <c r="L1194">
        <v>10</v>
      </c>
      <c r="M1194">
        <v>29</v>
      </c>
      <c r="N1194">
        <v>0</v>
      </c>
      <c r="O1194">
        <v>36</v>
      </c>
      <c r="P1194">
        <v>1</v>
      </c>
      <c r="Q1194">
        <v>1</v>
      </c>
      <c r="R1194">
        <v>1</v>
      </c>
      <c r="S1194">
        <v>2</v>
      </c>
      <c r="T1194">
        <v>6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 t="s">
        <v>30</v>
      </c>
    </row>
    <row r="1195" spans="1:28" hidden="1" x14ac:dyDescent="0.3">
      <c r="A1195">
        <v>4764</v>
      </c>
      <c r="B1195">
        <v>1952</v>
      </c>
      <c r="C1195" t="s">
        <v>41</v>
      </c>
      <c r="D1195" t="s">
        <v>35</v>
      </c>
      <c r="E1195">
        <v>40442</v>
      </c>
      <c r="F1195">
        <v>1</v>
      </c>
      <c r="G1195">
        <v>1</v>
      </c>
      <c r="H1195" s="1">
        <v>41140</v>
      </c>
      <c r="I1195">
        <v>52</v>
      </c>
      <c r="J1195">
        <v>45</v>
      </c>
      <c r="K1195">
        <v>12</v>
      </c>
      <c r="L1195">
        <v>52</v>
      </c>
      <c r="M1195">
        <v>25</v>
      </c>
      <c r="N1195">
        <v>22</v>
      </c>
      <c r="O1195">
        <v>13</v>
      </c>
      <c r="P1195">
        <v>4</v>
      </c>
      <c r="Q1195">
        <v>3</v>
      </c>
      <c r="R1195">
        <v>1</v>
      </c>
      <c r="S1195">
        <v>4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 t="s">
        <v>43</v>
      </c>
    </row>
    <row r="1196" spans="1:28" hidden="1" x14ac:dyDescent="0.3">
      <c r="A1196">
        <v>3139</v>
      </c>
      <c r="B1196">
        <v>1982</v>
      </c>
      <c r="C1196" t="s">
        <v>38</v>
      </c>
      <c r="D1196" t="s">
        <v>31</v>
      </c>
      <c r="E1196">
        <v>74116</v>
      </c>
      <c r="F1196">
        <v>0</v>
      </c>
      <c r="G1196">
        <v>0</v>
      </c>
      <c r="H1196" s="1">
        <v>41638</v>
      </c>
      <c r="I1196">
        <v>53</v>
      </c>
      <c r="J1196">
        <v>871</v>
      </c>
      <c r="K1196">
        <v>111</v>
      </c>
      <c r="L1196">
        <v>704</v>
      </c>
      <c r="M1196">
        <v>145</v>
      </c>
      <c r="N1196">
        <v>55</v>
      </c>
      <c r="O1196">
        <v>166</v>
      </c>
      <c r="P1196">
        <v>1</v>
      </c>
      <c r="Q1196">
        <v>4</v>
      </c>
      <c r="R1196">
        <v>4</v>
      </c>
      <c r="S1196">
        <v>10</v>
      </c>
      <c r="T1196">
        <v>2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0</v>
      </c>
      <c r="AB1196" t="s">
        <v>43</v>
      </c>
    </row>
    <row r="1197" spans="1:28" hidden="1" x14ac:dyDescent="0.3">
      <c r="A1197">
        <v>9952</v>
      </c>
      <c r="B1197">
        <v>1947</v>
      </c>
      <c r="C1197" t="s">
        <v>41</v>
      </c>
      <c r="D1197" t="s">
        <v>35</v>
      </c>
      <c r="E1197">
        <v>78093</v>
      </c>
      <c r="F1197">
        <v>0</v>
      </c>
      <c r="G1197">
        <v>0</v>
      </c>
      <c r="H1197" s="1">
        <v>41619</v>
      </c>
      <c r="I1197">
        <v>53</v>
      </c>
      <c r="J1197">
        <v>368</v>
      </c>
      <c r="K1197">
        <v>32</v>
      </c>
      <c r="L1197">
        <v>639</v>
      </c>
      <c r="M1197">
        <v>13</v>
      </c>
      <c r="N1197">
        <v>43</v>
      </c>
      <c r="O1197">
        <v>10</v>
      </c>
      <c r="P1197">
        <v>1</v>
      </c>
      <c r="Q1197">
        <v>4</v>
      </c>
      <c r="R1197">
        <v>7</v>
      </c>
      <c r="S1197">
        <v>5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 t="s">
        <v>43</v>
      </c>
    </row>
    <row r="1198" spans="1:28" hidden="1" x14ac:dyDescent="0.3">
      <c r="A1198">
        <v>4994</v>
      </c>
      <c r="B1198">
        <v>1943</v>
      </c>
      <c r="C1198" t="s">
        <v>41</v>
      </c>
      <c r="D1198" t="s">
        <v>31</v>
      </c>
      <c r="E1198">
        <v>77598</v>
      </c>
      <c r="F1198">
        <v>0</v>
      </c>
      <c r="G1198">
        <v>0</v>
      </c>
      <c r="H1198" s="1">
        <v>41548</v>
      </c>
      <c r="I1198">
        <v>53</v>
      </c>
      <c r="J1198">
        <v>1193</v>
      </c>
      <c r="K1198">
        <v>33</v>
      </c>
      <c r="L1198">
        <v>281</v>
      </c>
      <c r="M1198">
        <v>129</v>
      </c>
      <c r="N1198">
        <v>66</v>
      </c>
      <c r="O1198">
        <v>33</v>
      </c>
      <c r="P1198">
        <v>1</v>
      </c>
      <c r="Q1198">
        <v>7</v>
      </c>
      <c r="R1198">
        <v>5</v>
      </c>
      <c r="S1198">
        <v>13</v>
      </c>
      <c r="T1198">
        <v>3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 t="s">
        <v>30</v>
      </c>
    </row>
    <row r="1199" spans="1:28" hidden="1" x14ac:dyDescent="0.3">
      <c r="A1199">
        <v>3598</v>
      </c>
      <c r="B1199">
        <v>1972</v>
      </c>
      <c r="C1199" t="s">
        <v>28</v>
      </c>
      <c r="D1199" t="s">
        <v>33</v>
      </c>
      <c r="E1199">
        <v>62710</v>
      </c>
      <c r="F1199">
        <v>0</v>
      </c>
      <c r="G1199">
        <v>1</v>
      </c>
      <c r="H1199" s="1">
        <v>41417</v>
      </c>
      <c r="I1199">
        <v>53</v>
      </c>
      <c r="J1199">
        <v>441</v>
      </c>
      <c r="K1199">
        <v>35</v>
      </c>
      <c r="L1199">
        <v>83</v>
      </c>
      <c r="M1199">
        <v>7</v>
      </c>
      <c r="N1199">
        <v>29</v>
      </c>
      <c r="O1199">
        <v>11</v>
      </c>
      <c r="P1199">
        <v>4</v>
      </c>
      <c r="Q1199">
        <v>4</v>
      </c>
      <c r="R1199">
        <v>2</v>
      </c>
      <c r="S1199">
        <v>12</v>
      </c>
      <c r="T1199">
        <v>4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 t="s">
        <v>30</v>
      </c>
    </row>
    <row r="1200" spans="1:28" hidden="1" x14ac:dyDescent="0.3">
      <c r="A1200">
        <v>945</v>
      </c>
      <c r="B1200">
        <v>1965</v>
      </c>
      <c r="C1200" t="s">
        <v>28</v>
      </c>
      <c r="D1200" t="s">
        <v>35</v>
      </c>
      <c r="E1200">
        <v>36317</v>
      </c>
      <c r="F1200">
        <v>0</v>
      </c>
      <c r="G1200">
        <v>1</v>
      </c>
      <c r="H1200" s="1">
        <v>41416</v>
      </c>
      <c r="I1200">
        <v>53</v>
      </c>
      <c r="J1200">
        <v>87</v>
      </c>
      <c r="K1200">
        <v>3</v>
      </c>
      <c r="L1200">
        <v>25</v>
      </c>
      <c r="M1200">
        <v>3</v>
      </c>
      <c r="N1200">
        <v>2</v>
      </c>
      <c r="O1200">
        <v>13</v>
      </c>
      <c r="P1200">
        <v>2</v>
      </c>
      <c r="Q1200">
        <v>3</v>
      </c>
      <c r="R1200">
        <v>0</v>
      </c>
      <c r="S1200">
        <v>4</v>
      </c>
      <c r="T1200">
        <v>7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 t="s">
        <v>30</v>
      </c>
    </row>
    <row r="1201" spans="1:28" hidden="1" x14ac:dyDescent="0.3">
      <c r="A1201">
        <v>2968</v>
      </c>
      <c r="B1201">
        <v>1943</v>
      </c>
      <c r="C1201" t="s">
        <v>37</v>
      </c>
      <c r="D1201" t="s">
        <v>29</v>
      </c>
      <c r="E1201">
        <v>48948</v>
      </c>
      <c r="F1201">
        <v>0</v>
      </c>
      <c r="G1201">
        <v>0</v>
      </c>
      <c r="H1201" s="1">
        <v>41306</v>
      </c>
      <c r="I1201">
        <v>53</v>
      </c>
      <c r="J1201">
        <v>437</v>
      </c>
      <c r="K1201">
        <v>8</v>
      </c>
      <c r="L1201">
        <v>206</v>
      </c>
      <c r="M1201">
        <v>160</v>
      </c>
      <c r="N1201">
        <v>49</v>
      </c>
      <c r="O1201">
        <v>42</v>
      </c>
      <c r="P1201">
        <v>2</v>
      </c>
      <c r="Q1201">
        <v>7</v>
      </c>
      <c r="R1201">
        <v>10</v>
      </c>
      <c r="S1201">
        <v>5</v>
      </c>
      <c r="T1201">
        <v>6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1</v>
      </c>
      <c r="AA1201">
        <v>0</v>
      </c>
      <c r="AB1201" t="s">
        <v>36</v>
      </c>
    </row>
    <row r="1202" spans="1:28" hidden="1" x14ac:dyDescent="0.3">
      <c r="A1202">
        <v>8800</v>
      </c>
      <c r="B1202">
        <v>1943</v>
      </c>
      <c r="C1202" t="s">
        <v>37</v>
      </c>
      <c r="D1202" t="s">
        <v>29</v>
      </c>
      <c r="E1202">
        <v>48948</v>
      </c>
      <c r="F1202">
        <v>0</v>
      </c>
      <c r="G1202">
        <v>0</v>
      </c>
      <c r="H1202" s="1">
        <v>41306</v>
      </c>
      <c r="I1202">
        <v>53</v>
      </c>
      <c r="J1202">
        <v>437</v>
      </c>
      <c r="K1202">
        <v>8</v>
      </c>
      <c r="L1202">
        <v>206</v>
      </c>
      <c r="M1202">
        <v>160</v>
      </c>
      <c r="N1202">
        <v>49</v>
      </c>
      <c r="O1202">
        <v>42</v>
      </c>
      <c r="P1202">
        <v>2</v>
      </c>
      <c r="Q1202">
        <v>7</v>
      </c>
      <c r="R1202">
        <v>10</v>
      </c>
      <c r="S1202">
        <v>5</v>
      </c>
      <c r="T1202">
        <v>6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1</v>
      </c>
      <c r="AA1202">
        <v>0</v>
      </c>
      <c r="AB1202" t="s">
        <v>43</v>
      </c>
    </row>
    <row r="1203" spans="1:28" hidden="1" x14ac:dyDescent="0.3">
      <c r="A1203">
        <v>1907</v>
      </c>
      <c r="B1203">
        <v>1950</v>
      </c>
      <c r="C1203" t="s">
        <v>41</v>
      </c>
      <c r="D1203" t="s">
        <v>29</v>
      </c>
      <c r="E1203">
        <v>63120</v>
      </c>
      <c r="F1203">
        <v>0</v>
      </c>
      <c r="G1203">
        <v>1</v>
      </c>
      <c r="H1203" s="1">
        <v>41180</v>
      </c>
      <c r="I1203">
        <v>53</v>
      </c>
      <c r="J1203">
        <v>965</v>
      </c>
      <c r="K1203">
        <v>69</v>
      </c>
      <c r="L1203">
        <v>279</v>
      </c>
      <c r="M1203">
        <v>54</v>
      </c>
      <c r="N1203">
        <v>41</v>
      </c>
      <c r="O1203">
        <v>69</v>
      </c>
      <c r="P1203">
        <v>5</v>
      </c>
      <c r="Q1203">
        <v>8</v>
      </c>
      <c r="R1203">
        <v>4</v>
      </c>
      <c r="S1203">
        <v>9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 t="s">
        <v>30</v>
      </c>
    </row>
    <row r="1204" spans="1:28" hidden="1" x14ac:dyDescent="0.3">
      <c r="A1204">
        <v>4188</v>
      </c>
      <c r="B1204">
        <v>1957</v>
      </c>
      <c r="C1204" t="s">
        <v>28</v>
      </c>
      <c r="D1204" t="s">
        <v>31</v>
      </c>
      <c r="E1204">
        <v>36864</v>
      </c>
      <c r="F1204">
        <v>0</v>
      </c>
      <c r="G1204">
        <v>1</v>
      </c>
      <c r="H1204" s="1">
        <v>41134</v>
      </c>
      <c r="I1204">
        <v>53</v>
      </c>
      <c r="J1204">
        <v>204</v>
      </c>
      <c r="K1204">
        <v>5</v>
      </c>
      <c r="L1204">
        <v>39</v>
      </c>
      <c r="M1204">
        <v>17</v>
      </c>
      <c r="N1204">
        <v>0</v>
      </c>
      <c r="O1204">
        <v>89</v>
      </c>
      <c r="P1204">
        <v>3</v>
      </c>
      <c r="Q1204">
        <v>5</v>
      </c>
      <c r="R1204">
        <v>2</v>
      </c>
      <c r="S1204">
        <v>4</v>
      </c>
      <c r="T1204">
        <v>8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 t="s">
        <v>36</v>
      </c>
    </row>
    <row r="1205" spans="1:28" x14ac:dyDescent="0.3">
      <c r="A1205">
        <v>8720</v>
      </c>
      <c r="B1205">
        <v>1978</v>
      </c>
      <c r="C1205" t="s">
        <v>38</v>
      </c>
      <c r="D1205" t="s">
        <v>35</v>
      </c>
      <c r="F1205">
        <v>0</v>
      </c>
      <c r="G1205">
        <v>0</v>
      </c>
      <c r="H1205" s="1">
        <v>41133</v>
      </c>
      <c r="I1205">
        <v>53</v>
      </c>
      <c r="J1205">
        <v>32</v>
      </c>
      <c r="K1205">
        <v>2</v>
      </c>
      <c r="L1205">
        <v>1607</v>
      </c>
      <c r="M1205">
        <v>12</v>
      </c>
      <c r="N1205">
        <v>4</v>
      </c>
      <c r="O1205">
        <v>22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 t="s">
        <v>40</v>
      </c>
    </row>
    <row r="1206" spans="1:28" hidden="1" x14ac:dyDescent="0.3">
      <c r="A1206">
        <v>7788</v>
      </c>
      <c r="B1206">
        <v>1983</v>
      </c>
      <c r="C1206" t="s">
        <v>37</v>
      </c>
      <c r="D1206" t="s">
        <v>33</v>
      </c>
      <c r="E1206">
        <v>23536</v>
      </c>
      <c r="F1206">
        <v>1</v>
      </c>
      <c r="G1206">
        <v>0</v>
      </c>
      <c r="H1206" s="1">
        <v>41794</v>
      </c>
      <c r="I1206">
        <v>53</v>
      </c>
      <c r="J1206">
        <v>6</v>
      </c>
      <c r="K1206">
        <v>0</v>
      </c>
      <c r="L1206">
        <v>3</v>
      </c>
      <c r="M1206">
        <v>0</v>
      </c>
      <c r="N1206">
        <v>0</v>
      </c>
      <c r="O1206">
        <v>1</v>
      </c>
      <c r="P1206">
        <v>1</v>
      </c>
      <c r="Q1206">
        <v>0</v>
      </c>
      <c r="R1206">
        <v>0</v>
      </c>
      <c r="S1206">
        <v>3</v>
      </c>
      <c r="T1206">
        <v>3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 t="s">
        <v>30</v>
      </c>
    </row>
    <row r="1207" spans="1:28" hidden="1" x14ac:dyDescent="0.3">
      <c r="A1207">
        <v>5827</v>
      </c>
      <c r="B1207">
        <v>1958</v>
      </c>
      <c r="C1207" t="s">
        <v>28</v>
      </c>
      <c r="D1207" t="s">
        <v>29</v>
      </c>
      <c r="E1207">
        <v>35246</v>
      </c>
      <c r="F1207">
        <v>1</v>
      </c>
      <c r="G1207">
        <v>1</v>
      </c>
      <c r="H1207" s="1">
        <v>41745</v>
      </c>
      <c r="I1207">
        <v>53</v>
      </c>
      <c r="J1207">
        <v>36</v>
      </c>
      <c r="K1207">
        <v>0</v>
      </c>
      <c r="L1207">
        <v>12</v>
      </c>
      <c r="M1207">
        <v>2</v>
      </c>
      <c r="N1207">
        <v>2</v>
      </c>
      <c r="O1207">
        <v>10</v>
      </c>
      <c r="P1207">
        <v>4</v>
      </c>
      <c r="Q1207">
        <v>3</v>
      </c>
      <c r="R1207">
        <v>1</v>
      </c>
      <c r="S1207">
        <v>3</v>
      </c>
      <c r="T1207">
        <v>5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43</v>
      </c>
    </row>
    <row r="1208" spans="1:28" hidden="1" x14ac:dyDescent="0.3">
      <c r="A1208">
        <v>4954</v>
      </c>
      <c r="B1208">
        <v>1956</v>
      </c>
      <c r="C1208" t="s">
        <v>28</v>
      </c>
      <c r="D1208" t="s">
        <v>33</v>
      </c>
      <c r="E1208">
        <v>48195</v>
      </c>
      <c r="F1208">
        <v>1</v>
      </c>
      <c r="G1208">
        <v>1</v>
      </c>
      <c r="H1208" s="1">
        <v>41660</v>
      </c>
      <c r="I1208">
        <v>53</v>
      </c>
      <c r="J1208">
        <v>106</v>
      </c>
      <c r="K1208">
        <v>27</v>
      </c>
      <c r="L1208">
        <v>68</v>
      </c>
      <c r="M1208">
        <v>52</v>
      </c>
      <c r="N1208">
        <v>7</v>
      </c>
      <c r="O1208">
        <v>5</v>
      </c>
      <c r="P1208">
        <v>6</v>
      </c>
      <c r="Q1208">
        <v>4</v>
      </c>
      <c r="R1208">
        <v>2</v>
      </c>
      <c r="S1208">
        <v>5</v>
      </c>
      <c r="T1208">
        <v>6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 t="s">
        <v>30</v>
      </c>
    </row>
    <row r="1209" spans="1:28" hidden="1" x14ac:dyDescent="0.3">
      <c r="A1209">
        <v>8180</v>
      </c>
      <c r="B1209">
        <v>1952</v>
      </c>
      <c r="C1209" t="s">
        <v>41</v>
      </c>
      <c r="D1209" t="s">
        <v>29</v>
      </c>
      <c r="E1209">
        <v>59354</v>
      </c>
      <c r="F1209">
        <v>1</v>
      </c>
      <c r="G1209">
        <v>1</v>
      </c>
      <c r="H1209" s="1">
        <v>41593</v>
      </c>
      <c r="I1209">
        <v>53</v>
      </c>
      <c r="J1209">
        <v>233</v>
      </c>
      <c r="K1209">
        <v>2</v>
      </c>
      <c r="L1209">
        <v>53</v>
      </c>
      <c r="M1209">
        <v>3</v>
      </c>
      <c r="N1209">
        <v>5</v>
      </c>
      <c r="O1209">
        <v>14</v>
      </c>
      <c r="P1209">
        <v>3</v>
      </c>
      <c r="Q1209">
        <v>6</v>
      </c>
      <c r="R1209">
        <v>1</v>
      </c>
      <c r="S1209">
        <v>5</v>
      </c>
      <c r="T1209">
        <v>6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 t="s">
        <v>34</v>
      </c>
    </row>
    <row r="1210" spans="1:28" hidden="1" x14ac:dyDescent="0.3">
      <c r="A1210">
        <v>3276</v>
      </c>
      <c r="B1210">
        <v>1976</v>
      </c>
      <c r="C1210" t="s">
        <v>38</v>
      </c>
      <c r="D1210" t="s">
        <v>35</v>
      </c>
      <c r="E1210">
        <v>36301</v>
      </c>
      <c r="F1210">
        <v>1</v>
      </c>
      <c r="G1210">
        <v>0</v>
      </c>
      <c r="H1210" s="1">
        <v>41572</v>
      </c>
      <c r="I1210">
        <v>53</v>
      </c>
      <c r="J1210">
        <v>11</v>
      </c>
      <c r="K1210">
        <v>12</v>
      </c>
      <c r="L1210">
        <v>35</v>
      </c>
      <c r="M1210">
        <v>3</v>
      </c>
      <c r="N1210">
        <v>5</v>
      </c>
      <c r="O1210">
        <v>12</v>
      </c>
      <c r="P1210">
        <v>1</v>
      </c>
      <c r="Q1210">
        <v>3</v>
      </c>
      <c r="R1210">
        <v>0</v>
      </c>
      <c r="S1210">
        <v>3</v>
      </c>
      <c r="T1210">
        <v>7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 t="s">
        <v>43</v>
      </c>
    </row>
    <row r="1211" spans="1:28" hidden="1" x14ac:dyDescent="0.3">
      <c r="A1211">
        <v>6214</v>
      </c>
      <c r="B1211">
        <v>1982</v>
      </c>
      <c r="C1211" t="s">
        <v>41</v>
      </c>
      <c r="D1211" t="s">
        <v>33</v>
      </c>
      <c r="E1211">
        <v>43815</v>
      </c>
      <c r="F1211">
        <v>1</v>
      </c>
      <c r="G1211">
        <v>0</v>
      </c>
      <c r="H1211" s="1">
        <v>41369</v>
      </c>
      <c r="I1211">
        <v>53</v>
      </c>
      <c r="J1211">
        <v>14</v>
      </c>
      <c r="K1211">
        <v>10</v>
      </c>
      <c r="L1211">
        <v>29</v>
      </c>
      <c r="M1211">
        <v>4</v>
      </c>
      <c r="N1211">
        <v>7</v>
      </c>
      <c r="O1211">
        <v>15</v>
      </c>
      <c r="P1211">
        <v>1</v>
      </c>
      <c r="Q1211">
        <v>2</v>
      </c>
      <c r="R1211">
        <v>0</v>
      </c>
      <c r="S1211">
        <v>3</v>
      </c>
      <c r="T1211">
        <v>6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 t="s">
        <v>30</v>
      </c>
    </row>
    <row r="1212" spans="1:28" hidden="1" x14ac:dyDescent="0.3">
      <c r="A1212">
        <v>6230</v>
      </c>
      <c r="B1212">
        <v>1971</v>
      </c>
      <c r="C1212" t="s">
        <v>28</v>
      </c>
      <c r="D1212" t="s">
        <v>29</v>
      </c>
      <c r="E1212">
        <v>44421</v>
      </c>
      <c r="F1212">
        <v>1</v>
      </c>
      <c r="G1212">
        <v>1</v>
      </c>
      <c r="H1212" s="1">
        <v>41320</v>
      </c>
      <c r="I1212">
        <v>53</v>
      </c>
      <c r="J1212">
        <v>110</v>
      </c>
      <c r="K1212">
        <v>5</v>
      </c>
      <c r="L1212">
        <v>59</v>
      </c>
      <c r="M1212">
        <v>7</v>
      </c>
      <c r="N1212">
        <v>1</v>
      </c>
      <c r="O1212">
        <v>7</v>
      </c>
      <c r="P1212">
        <v>5</v>
      </c>
      <c r="Q1212">
        <v>5</v>
      </c>
      <c r="R1212">
        <v>0</v>
      </c>
      <c r="S1212">
        <v>4</v>
      </c>
      <c r="T1212">
        <v>8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 t="s">
        <v>30</v>
      </c>
    </row>
    <row r="1213" spans="1:28" hidden="1" x14ac:dyDescent="0.3">
      <c r="A1213">
        <v>10478</v>
      </c>
      <c r="B1213">
        <v>1950</v>
      </c>
      <c r="C1213" t="s">
        <v>37</v>
      </c>
      <c r="D1213" t="s">
        <v>33</v>
      </c>
      <c r="E1213">
        <v>55517</v>
      </c>
      <c r="F1213">
        <v>1</v>
      </c>
      <c r="G1213">
        <v>1</v>
      </c>
      <c r="H1213" s="1">
        <v>41179</v>
      </c>
      <c r="I1213">
        <v>53</v>
      </c>
      <c r="J1213">
        <v>483</v>
      </c>
      <c r="K1213">
        <v>0</v>
      </c>
      <c r="L1213">
        <v>108</v>
      </c>
      <c r="M1213">
        <v>0</v>
      </c>
      <c r="N1213">
        <v>6</v>
      </c>
      <c r="O1213">
        <v>36</v>
      </c>
      <c r="P1213">
        <v>5</v>
      </c>
      <c r="Q1213">
        <v>11</v>
      </c>
      <c r="R1213">
        <v>1</v>
      </c>
      <c r="S1213">
        <v>6</v>
      </c>
      <c r="T1213">
        <v>9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0</v>
      </c>
      <c r="AB1213" t="s">
        <v>43</v>
      </c>
    </row>
    <row r="1214" spans="1:28" hidden="1" x14ac:dyDescent="0.3">
      <c r="A1214">
        <v>2958</v>
      </c>
      <c r="B1214">
        <v>1978</v>
      </c>
      <c r="C1214" t="s">
        <v>28</v>
      </c>
      <c r="D1214" t="s">
        <v>33</v>
      </c>
      <c r="E1214">
        <v>28442</v>
      </c>
      <c r="F1214">
        <v>2</v>
      </c>
      <c r="G1214">
        <v>0</v>
      </c>
      <c r="H1214" s="1">
        <v>41694</v>
      </c>
      <c r="I1214">
        <v>53</v>
      </c>
      <c r="J1214">
        <v>19</v>
      </c>
      <c r="K1214">
        <v>3</v>
      </c>
      <c r="L1214">
        <v>10</v>
      </c>
      <c r="M1214">
        <v>11</v>
      </c>
      <c r="N1214">
        <v>8</v>
      </c>
      <c r="O1214">
        <v>6</v>
      </c>
      <c r="P1214">
        <v>3</v>
      </c>
      <c r="Q1214">
        <v>2</v>
      </c>
      <c r="R1214">
        <v>1</v>
      </c>
      <c r="S1214">
        <v>4</v>
      </c>
      <c r="T1214">
        <v>4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 t="s">
        <v>30</v>
      </c>
    </row>
    <row r="1215" spans="1:28" hidden="1" x14ac:dyDescent="0.3">
      <c r="A1215">
        <v>5048</v>
      </c>
      <c r="B1215">
        <v>1971</v>
      </c>
      <c r="C1215" t="s">
        <v>37</v>
      </c>
      <c r="D1215" t="s">
        <v>31</v>
      </c>
      <c r="E1215">
        <v>42767</v>
      </c>
      <c r="F1215">
        <v>2</v>
      </c>
      <c r="G1215">
        <v>0</v>
      </c>
      <c r="H1215" s="1">
        <v>41405</v>
      </c>
      <c r="I1215">
        <v>53</v>
      </c>
      <c r="J1215">
        <v>20</v>
      </c>
      <c r="K1215">
        <v>6</v>
      </c>
      <c r="L1215">
        <v>43</v>
      </c>
      <c r="M1215">
        <v>19</v>
      </c>
      <c r="N1215">
        <v>5</v>
      </c>
      <c r="O1215">
        <v>38</v>
      </c>
      <c r="P1215">
        <v>1</v>
      </c>
      <c r="Q1215">
        <v>3</v>
      </c>
      <c r="R1215">
        <v>1</v>
      </c>
      <c r="S1215">
        <v>2</v>
      </c>
      <c r="T1215">
        <v>8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 t="s">
        <v>43</v>
      </c>
    </row>
    <row r="1216" spans="1:28" hidden="1" x14ac:dyDescent="0.3">
      <c r="A1216">
        <v>2225</v>
      </c>
      <c r="B1216">
        <v>1977</v>
      </c>
      <c r="C1216" t="s">
        <v>28</v>
      </c>
      <c r="D1216" t="s">
        <v>29</v>
      </c>
      <c r="E1216">
        <v>82582</v>
      </c>
      <c r="F1216">
        <v>0</v>
      </c>
      <c r="G1216">
        <v>0</v>
      </c>
      <c r="H1216" s="1">
        <v>41797</v>
      </c>
      <c r="I1216">
        <v>54</v>
      </c>
      <c r="J1216">
        <v>510</v>
      </c>
      <c r="K1216">
        <v>120</v>
      </c>
      <c r="L1216">
        <v>550</v>
      </c>
      <c r="M1216">
        <v>156</v>
      </c>
      <c r="N1216">
        <v>40</v>
      </c>
      <c r="O1216">
        <v>241</v>
      </c>
      <c r="P1216">
        <v>1</v>
      </c>
      <c r="Q1216">
        <v>4</v>
      </c>
      <c r="R1216">
        <v>9</v>
      </c>
      <c r="S1216">
        <v>7</v>
      </c>
      <c r="T1216">
        <v>1</v>
      </c>
      <c r="U1216">
        <v>1</v>
      </c>
      <c r="V1216">
        <v>0</v>
      </c>
      <c r="W1216">
        <v>1</v>
      </c>
      <c r="X1216">
        <v>0</v>
      </c>
      <c r="Y1216">
        <v>0</v>
      </c>
      <c r="Z1216">
        <v>1</v>
      </c>
      <c r="AA1216">
        <v>0</v>
      </c>
      <c r="AB1216" t="s">
        <v>36</v>
      </c>
    </row>
    <row r="1217" spans="1:28" hidden="1" x14ac:dyDescent="0.3">
      <c r="A1217">
        <v>4790</v>
      </c>
      <c r="B1217">
        <v>1958</v>
      </c>
      <c r="C1217" t="s">
        <v>28</v>
      </c>
      <c r="D1217" t="s">
        <v>29</v>
      </c>
      <c r="E1217">
        <v>79803</v>
      </c>
      <c r="F1217">
        <v>0</v>
      </c>
      <c r="G1217">
        <v>1</v>
      </c>
      <c r="H1217" s="1">
        <v>41792</v>
      </c>
      <c r="I1217">
        <v>54</v>
      </c>
      <c r="J1217">
        <v>574</v>
      </c>
      <c r="K1217">
        <v>8</v>
      </c>
      <c r="L1217">
        <v>216</v>
      </c>
      <c r="M1217">
        <v>21</v>
      </c>
      <c r="N1217">
        <v>16</v>
      </c>
      <c r="O1217">
        <v>33</v>
      </c>
      <c r="P1217">
        <v>1</v>
      </c>
      <c r="Q1217">
        <v>4</v>
      </c>
      <c r="R1217">
        <v>3</v>
      </c>
      <c r="S1217">
        <v>5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30</v>
      </c>
    </row>
    <row r="1218" spans="1:28" hidden="1" x14ac:dyDescent="0.3">
      <c r="A1218">
        <v>1131</v>
      </c>
      <c r="B1218">
        <v>1967</v>
      </c>
      <c r="C1218" t="s">
        <v>37</v>
      </c>
      <c r="D1218" t="s">
        <v>31</v>
      </c>
      <c r="E1218">
        <v>52569</v>
      </c>
      <c r="F1218">
        <v>0</v>
      </c>
      <c r="G1218">
        <v>1</v>
      </c>
      <c r="H1218" s="1">
        <v>41734</v>
      </c>
      <c r="I1218">
        <v>54</v>
      </c>
      <c r="J1218">
        <v>85</v>
      </c>
      <c r="K1218">
        <v>0</v>
      </c>
      <c r="L1218">
        <v>3</v>
      </c>
      <c r="M1218">
        <v>0</v>
      </c>
      <c r="N1218">
        <v>0</v>
      </c>
      <c r="O1218">
        <v>7</v>
      </c>
      <c r="P1218">
        <v>1</v>
      </c>
      <c r="Q1218">
        <v>2</v>
      </c>
      <c r="R1218">
        <v>0</v>
      </c>
      <c r="S1218">
        <v>4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 t="s">
        <v>43</v>
      </c>
    </row>
    <row r="1219" spans="1:28" hidden="1" x14ac:dyDescent="0.3">
      <c r="A1219">
        <v>202</v>
      </c>
      <c r="B1219">
        <v>1948</v>
      </c>
      <c r="C1219" t="s">
        <v>37</v>
      </c>
      <c r="D1219" t="s">
        <v>42</v>
      </c>
      <c r="E1219">
        <v>82032</v>
      </c>
      <c r="F1219">
        <v>0</v>
      </c>
      <c r="G1219">
        <v>0</v>
      </c>
      <c r="H1219" s="1">
        <v>41734</v>
      </c>
      <c r="I1219">
        <v>54</v>
      </c>
      <c r="J1219">
        <v>332</v>
      </c>
      <c r="K1219">
        <v>194</v>
      </c>
      <c r="L1219">
        <v>377</v>
      </c>
      <c r="M1219">
        <v>149</v>
      </c>
      <c r="N1219">
        <v>125</v>
      </c>
      <c r="O1219">
        <v>57</v>
      </c>
      <c r="P1219">
        <v>0</v>
      </c>
      <c r="Q1219">
        <v>4</v>
      </c>
      <c r="R1219">
        <v>6</v>
      </c>
      <c r="S1219">
        <v>7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 t="s">
        <v>40</v>
      </c>
    </row>
    <row r="1220" spans="1:28" hidden="1" x14ac:dyDescent="0.3">
      <c r="A1220">
        <v>9589</v>
      </c>
      <c r="B1220">
        <v>1948</v>
      </c>
      <c r="C1220" t="s">
        <v>37</v>
      </c>
      <c r="D1220" t="s">
        <v>42</v>
      </c>
      <c r="E1220">
        <v>82032</v>
      </c>
      <c r="F1220">
        <v>0</v>
      </c>
      <c r="G1220">
        <v>0</v>
      </c>
      <c r="H1220" s="1">
        <v>41734</v>
      </c>
      <c r="I1220">
        <v>54</v>
      </c>
      <c r="J1220">
        <v>332</v>
      </c>
      <c r="K1220">
        <v>194</v>
      </c>
      <c r="L1220">
        <v>377</v>
      </c>
      <c r="M1220">
        <v>149</v>
      </c>
      <c r="N1220">
        <v>125</v>
      </c>
      <c r="O1220">
        <v>57</v>
      </c>
      <c r="P1220">
        <v>0</v>
      </c>
      <c r="Q1220">
        <v>4</v>
      </c>
      <c r="R1220">
        <v>6</v>
      </c>
      <c r="S1220">
        <v>7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t="s">
        <v>40</v>
      </c>
    </row>
    <row r="1221" spans="1:28" hidden="1" x14ac:dyDescent="0.3">
      <c r="A1221">
        <v>3900</v>
      </c>
      <c r="B1221">
        <v>1972</v>
      </c>
      <c r="C1221" t="s">
        <v>28</v>
      </c>
      <c r="D1221" t="s">
        <v>33</v>
      </c>
      <c r="E1221">
        <v>65685</v>
      </c>
      <c r="F1221">
        <v>0</v>
      </c>
      <c r="G1221">
        <v>1</v>
      </c>
      <c r="H1221" s="1">
        <v>41727</v>
      </c>
      <c r="I1221">
        <v>54</v>
      </c>
      <c r="J1221">
        <v>642</v>
      </c>
      <c r="K1221">
        <v>14</v>
      </c>
      <c r="L1221">
        <v>49</v>
      </c>
      <c r="M1221">
        <v>0</v>
      </c>
      <c r="N1221">
        <v>7</v>
      </c>
      <c r="O1221">
        <v>57</v>
      </c>
      <c r="P1221">
        <v>1</v>
      </c>
      <c r="Q1221">
        <v>9</v>
      </c>
      <c r="R1221">
        <v>2</v>
      </c>
      <c r="S1221">
        <v>9</v>
      </c>
      <c r="T1221">
        <v>5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 t="s">
        <v>32</v>
      </c>
    </row>
    <row r="1222" spans="1:28" hidden="1" x14ac:dyDescent="0.3">
      <c r="A1222">
        <v>9958</v>
      </c>
      <c r="B1222">
        <v>1972</v>
      </c>
      <c r="C1222" t="s">
        <v>28</v>
      </c>
      <c r="D1222" t="s">
        <v>33</v>
      </c>
      <c r="E1222">
        <v>65685</v>
      </c>
      <c r="F1222">
        <v>0</v>
      </c>
      <c r="G1222">
        <v>1</v>
      </c>
      <c r="H1222" s="1">
        <v>41727</v>
      </c>
      <c r="I1222">
        <v>54</v>
      </c>
      <c r="J1222">
        <v>642</v>
      </c>
      <c r="K1222">
        <v>14</v>
      </c>
      <c r="L1222">
        <v>49</v>
      </c>
      <c r="M1222">
        <v>0</v>
      </c>
      <c r="N1222">
        <v>7</v>
      </c>
      <c r="O1222">
        <v>57</v>
      </c>
      <c r="P1222">
        <v>1</v>
      </c>
      <c r="Q1222">
        <v>9</v>
      </c>
      <c r="R1222">
        <v>2</v>
      </c>
      <c r="S1222">
        <v>9</v>
      </c>
      <c r="T1222">
        <v>5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 t="s">
        <v>36</v>
      </c>
    </row>
    <row r="1223" spans="1:28" hidden="1" x14ac:dyDescent="0.3">
      <c r="A1223">
        <v>8955</v>
      </c>
      <c r="B1223">
        <v>1957</v>
      </c>
      <c r="C1223" t="s">
        <v>37</v>
      </c>
      <c r="D1223" t="s">
        <v>35</v>
      </c>
      <c r="E1223">
        <v>40451</v>
      </c>
      <c r="F1223">
        <v>0</v>
      </c>
      <c r="G1223">
        <v>2</v>
      </c>
      <c r="H1223" s="1">
        <v>41686</v>
      </c>
      <c r="I1223">
        <v>54</v>
      </c>
      <c r="J1223">
        <v>35</v>
      </c>
      <c r="K1223">
        <v>0</v>
      </c>
      <c r="L1223">
        <v>4</v>
      </c>
      <c r="M1223">
        <v>0</v>
      </c>
      <c r="N1223">
        <v>0</v>
      </c>
      <c r="O1223">
        <v>10</v>
      </c>
      <c r="P1223">
        <v>1</v>
      </c>
      <c r="Q1223">
        <v>1</v>
      </c>
      <c r="R1223">
        <v>1</v>
      </c>
      <c r="S1223">
        <v>2</v>
      </c>
      <c r="T1223">
        <v>5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  <c r="AB1223" t="s">
        <v>30</v>
      </c>
    </row>
    <row r="1224" spans="1:28" hidden="1" x14ac:dyDescent="0.3">
      <c r="A1224">
        <v>1232</v>
      </c>
      <c r="B1224">
        <v>1982</v>
      </c>
      <c r="C1224" t="s">
        <v>37</v>
      </c>
      <c r="D1224" t="s">
        <v>35</v>
      </c>
      <c r="E1224">
        <v>70038</v>
      </c>
      <c r="F1224">
        <v>0</v>
      </c>
      <c r="G1224">
        <v>0</v>
      </c>
      <c r="H1224" s="1">
        <v>41572</v>
      </c>
      <c r="I1224">
        <v>54</v>
      </c>
      <c r="J1224">
        <v>587</v>
      </c>
      <c r="K1224">
        <v>54</v>
      </c>
      <c r="L1224">
        <v>348</v>
      </c>
      <c r="M1224">
        <v>71</v>
      </c>
      <c r="N1224">
        <v>54</v>
      </c>
      <c r="O1224">
        <v>130</v>
      </c>
      <c r="P1224">
        <v>1</v>
      </c>
      <c r="Q1224">
        <v>4</v>
      </c>
      <c r="R1224">
        <v>4</v>
      </c>
      <c r="S1224">
        <v>8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 t="s">
        <v>39</v>
      </c>
    </row>
    <row r="1225" spans="1:28" hidden="1" x14ac:dyDescent="0.3">
      <c r="A1225">
        <v>2345</v>
      </c>
      <c r="B1225">
        <v>1982</v>
      </c>
      <c r="C1225" t="s">
        <v>37</v>
      </c>
      <c r="D1225" t="s">
        <v>35</v>
      </c>
      <c r="E1225">
        <v>70038</v>
      </c>
      <c r="F1225">
        <v>0</v>
      </c>
      <c r="G1225">
        <v>0</v>
      </c>
      <c r="H1225" s="1">
        <v>41572</v>
      </c>
      <c r="I1225">
        <v>54</v>
      </c>
      <c r="J1225">
        <v>587</v>
      </c>
      <c r="K1225">
        <v>54</v>
      </c>
      <c r="L1225">
        <v>348</v>
      </c>
      <c r="M1225">
        <v>71</v>
      </c>
      <c r="N1225">
        <v>54</v>
      </c>
      <c r="O1225">
        <v>130</v>
      </c>
      <c r="P1225">
        <v>1</v>
      </c>
      <c r="Q1225">
        <v>4</v>
      </c>
      <c r="R1225">
        <v>4</v>
      </c>
      <c r="S1225">
        <v>8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 t="s">
        <v>36</v>
      </c>
    </row>
    <row r="1226" spans="1:28" hidden="1" x14ac:dyDescent="0.3">
      <c r="A1226">
        <v>1628</v>
      </c>
      <c r="B1226">
        <v>1971</v>
      </c>
      <c r="C1226" t="s">
        <v>28</v>
      </c>
      <c r="D1226" t="s">
        <v>35</v>
      </c>
      <c r="E1226">
        <v>71796</v>
      </c>
      <c r="F1226">
        <v>0</v>
      </c>
      <c r="G1226">
        <v>0</v>
      </c>
      <c r="H1226" s="1">
        <v>41571</v>
      </c>
      <c r="I1226">
        <v>54</v>
      </c>
      <c r="J1226">
        <v>354</v>
      </c>
      <c r="K1226">
        <v>21</v>
      </c>
      <c r="L1226">
        <v>311</v>
      </c>
      <c r="M1226">
        <v>167</v>
      </c>
      <c r="N1226">
        <v>75</v>
      </c>
      <c r="O1226">
        <v>32</v>
      </c>
      <c r="P1226">
        <v>1</v>
      </c>
      <c r="Q1226">
        <v>9</v>
      </c>
      <c r="R1226">
        <v>3</v>
      </c>
      <c r="S1226">
        <v>4</v>
      </c>
      <c r="T1226">
        <v>4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 t="s">
        <v>43</v>
      </c>
    </row>
    <row r="1227" spans="1:28" hidden="1" x14ac:dyDescent="0.3">
      <c r="A1227">
        <v>8584</v>
      </c>
      <c r="B1227">
        <v>1952</v>
      </c>
      <c r="C1227" t="s">
        <v>37</v>
      </c>
      <c r="D1227" t="s">
        <v>35</v>
      </c>
      <c r="E1227">
        <v>85431</v>
      </c>
      <c r="F1227">
        <v>0</v>
      </c>
      <c r="G1227">
        <v>0</v>
      </c>
      <c r="H1227" s="1">
        <v>41433</v>
      </c>
      <c r="I1227">
        <v>54</v>
      </c>
      <c r="J1227">
        <v>376</v>
      </c>
      <c r="K1227">
        <v>53</v>
      </c>
      <c r="L1227">
        <v>462</v>
      </c>
      <c r="M1227">
        <v>168</v>
      </c>
      <c r="N1227">
        <v>53</v>
      </c>
      <c r="O1227">
        <v>53</v>
      </c>
      <c r="P1227">
        <v>1</v>
      </c>
      <c r="Q1227">
        <v>2</v>
      </c>
      <c r="R1227">
        <v>7</v>
      </c>
      <c r="S1227">
        <v>7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30</v>
      </c>
    </row>
    <row r="1228" spans="1:28" hidden="1" x14ac:dyDescent="0.3">
      <c r="A1228">
        <v>6583</v>
      </c>
      <c r="B1228">
        <v>1955</v>
      </c>
      <c r="C1228" t="s">
        <v>38</v>
      </c>
      <c r="D1228" t="s">
        <v>33</v>
      </c>
      <c r="E1228">
        <v>72635</v>
      </c>
      <c r="F1228">
        <v>0</v>
      </c>
      <c r="G1228">
        <v>0</v>
      </c>
      <c r="H1228" s="1">
        <v>41428</v>
      </c>
      <c r="I1228">
        <v>54</v>
      </c>
      <c r="J1228">
        <v>390</v>
      </c>
      <c r="K1228">
        <v>22</v>
      </c>
      <c r="L1228">
        <v>323</v>
      </c>
      <c r="M1228">
        <v>104</v>
      </c>
      <c r="N1228">
        <v>35</v>
      </c>
      <c r="O1228">
        <v>107</v>
      </c>
      <c r="P1228">
        <v>1</v>
      </c>
      <c r="Q1228">
        <v>6</v>
      </c>
      <c r="R1228">
        <v>8</v>
      </c>
      <c r="S1228">
        <v>6</v>
      </c>
      <c r="T1228">
        <v>3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s">
        <v>30</v>
      </c>
    </row>
    <row r="1229" spans="1:28" hidden="1" x14ac:dyDescent="0.3">
      <c r="A1229">
        <v>3433</v>
      </c>
      <c r="B1229">
        <v>1955</v>
      </c>
      <c r="C1229" t="s">
        <v>38</v>
      </c>
      <c r="D1229" t="s">
        <v>33</v>
      </c>
      <c r="E1229">
        <v>72635</v>
      </c>
      <c r="F1229">
        <v>0</v>
      </c>
      <c r="G1229">
        <v>0</v>
      </c>
      <c r="H1229" s="1">
        <v>41428</v>
      </c>
      <c r="I1229">
        <v>54</v>
      </c>
      <c r="J1229">
        <v>390</v>
      </c>
      <c r="K1229">
        <v>22</v>
      </c>
      <c r="L1229">
        <v>323</v>
      </c>
      <c r="M1229">
        <v>104</v>
      </c>
      <c r="N1229">
        <v>35</v>
      </c>
      <c r="O1229">
        <v>107</v>
      </c>
      <c r="P1229">
        <v>1</v>
      </c>
      <c r="Q1229">
        <v>6</v>
      </c>
      <c r="R1229">
        <v>8</v>
      </c>
      <c r="S1229">
        <v>6</v>
      </c>
      <c r="T1229">
        <v>3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 t="s">
        <v>30</v>
      </c>
    </row>
    <row r="1230" spans="1:28" hidden="1" x14ac:dyDescent="0.3">
      <c r="A1230">
        <v>10486</v>
      </c>
      <c r="B1230">
        <v>1948</v>
      </c>
      <c r="C1230" t="s">
        <v>28</v>
      </c>
      <c r="D1230" t="s">
        <v>33</v>
      </c>
      <c r="E1230">
        <v>77142</v>
      </c>
      <c r="F1230">
        <v>0</v>
      </c>
      <c r="G1230">
        <v>0</v>
      </c>
      <c r="H1230" s="1">
        <v>41423</v>
      </c>
      <c r="I1230">
        <v>54</v>
      </c>
      <c r="J1230">
        <v>476</v>
      </c>
      <c r="K1230">
        <v>75</v>
      </c>
      <c r="L1230">
        <v>162</v>
      </c>
      <c r="M1230">
        <v>29</v>
      </c>
      <c r="N1230">
        <v>151</v>
      </c>
      <c r="O1230">
        <v>97</v>
      </c>
      <c r="P1230">
        <v>1</v>
      </c>
      <c r="Q1230">
        <v>4</v>
      </c>
      <c r="R1230">
        <v>4</v>
      </c>
      <c r="S1230">
        <v>8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 t="s">
        <v>30</v>
      </c>
    </row>
    <row r="1231" spans="1:28" hidden="1" x14ac:dyDescent="0.3">
      <c r="A1231">
        <v>8687</v>
      </c>
      <c r="B1231">
        <v>1978</v>
      </c>
      <c r="C1231" t="s">
        <v>28</v>
      </c>
      <c r="D1231" t="s">
        <v>35</v>
      </c>
      <c r="E1231">
        <v>53172</v>
      </c>
      <c r="F1231">
        <v>0</v>
      </c>
      <c r="G1231">
        <v>1</v>
      </c>
      <c r="H1231" s="1">
        <v>41400</v>
      </c>
      <c r="I1231">
        <v>54</v>
      </c>
      <c r="J1231">
        <v>121</v>
      </c>
      <c r="K1231">
        <v>62</v>
      </c>
      <c r="L1231">
        <v>90</v>
      </c>
      <c r="M1231">
        <v>68</v>
      </c>
      <c r="N1231">
        <v>20</v>
      </c>
      <c r="O1231">
        <v>125</v>
      </c>
      <c r="P1231">
        <v>3</v>
      </c>
      <c r="Q1231">
        <v>2</v>
      </c>
      <c r="R1231">
        <v>3</v>
      </c>
      <c r="S1231">
        <v>8</v>
      </c>
      <c r="T1231">
        <v>3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 t="s">
        <v>40</v>
      </c>
    </row>
    <row r="1232" spans="1:28" hidden="1" x14ac:dyDescent="0.3">
      <c r="A1232">
        <v>3749</v>
      </c>
      <c r="B1232">
        <v>1973</v>
      </c>
      <c r="C1232" t="s">
        <v>28</v>
      </c>
      <c r="D1232" t="s">
        <v>35</v>
      </c>
      <c r="E1232">
        <v>73926</v>
      </c>
      <c r="F1232">
        <v>0</v>
      </c>
      <c r="G1232">
        <v>0</v>
      </c>
      <c r="H1232" s="1">
        <v>41335</v>
      </c>
      <c r="I1232">
        <v>54</v>
      </c>
      <c r="J1232">
        <v>627</v>
      </c>
      <c r="K1232">
        <v>91</v>
      </c>
      <c r="L1232">
        <v>597</v>
      </c>
      <c r="M1232">
        <v>159</v>
      </c>
      <c r="N1232">
        <v>91</v>
      </c>
      <c r="O1232">
        <v>15</v>
      </c>
      <c r="P1232">
        <v>1</v>
      </c>
      <c r="Q1232">
        <v>6</v>
      </c>
      <c r="R1232">
        <v>5</v>
      </c>
      <c r="S1232">
        <v>12</v>
      </c>
      <c r="T1232">
        <v>3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 t="s">
        <v>32</v>
      </c>
    </row>
    <row r="1233" spans="1:28" hidden="1" x14ac:dyDescent="0.3">
      <c r="A1233">
        <v>8985</v>
      </c>
      <c r="B1233">
        <v>1964</v>
      </c>
      <c r="C1233" t="s">
        <v>38</v>
      </c>
      <c r="D1233" t="s">
        <v>35</v>
      </c>
      <c r="E1233">
        <v>68316</v>
      </c>
      <c r="F1233">
        <v>0</v>
      </c>
      <c r="G1233">
        <v>1</v>
      </c>
      <c r="H1233" s="1">
        <v>41217</v>
      </c>
      <c r="I1233">
        <v>54</v>
      </c>
      <c r="J1233">
        <v>806</v>
      </c>
      <c r="K1233">
        <v>80</v>
      </c>
      <c r="L1233">
        <v>161</v>
      </c>
      <c r="M1233">
        <v>120</v>
      </c>
      <c r="N1233">
        <v>11</v>
      </c>
      <c r="O1233">
        <v>33</v>
      </c>
      <c r="P1233">
        <v>5</v>
      </c>
      <c r="Q1233">
        <v>10</v>
      </c>
      <c r="R1233">
        <v>7</v>
      </c>
      <c r="S1233">
        <v>10</v>
      </c>
      <c r="T1233">
        <v>6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 t="s">
        <v>30</v>
      </c>
    </row>
    <row r="1234" spans="1:28" hidden="1" x14ac:dyDescent="0.3">
      <c r="A1234">
        <v>2798</v>
      </c>
      <c r="B1234">
        <v>1977</v>
      </c>
      <c r="C1234" t="s">
        <v>37</v>
      </c>
      <c r="D1234" t="s">
        <v>35</v>
      </c>
      <c r="E1234">
        <v>102160</v>
      </c>
      <c r="F1234">
        <v>0</v>
      </c>
      <c r="G1234">
        <v>0</v>
      </c>
      <c r="H1234" s="1">
        <v>41215</v>
      </c>
      <c r="I1234">
        <v>54</v>
      </c>
      <c r="J1234">
        <v>763</v>
      </c>
      <c r="K1234">
        <v>29</v>
      </c>
      <c r="L1234">
        <v>138</v>
      </c>
      <c r="M1234">
        <v>76</v>
      </c>
      <c r="N1234">
        <v>176</v>
      </c>
      <c r="O1234">
        <v>58</v>
      </c>
      <c r="P1234">
        <v>0</v>
      </c>
      <c r="Q1234">
        <v>7</v>
      </c>
      <c r="R1234">
        <v>9</v>
      </c>
      <c r="S1234">
        <v>10</v>
      </c>
      <c r="T1234">
        <v>4</v>
      </c>
      <c r="U1234">
        <v>1</v>
      </c>
      <c r="V1234">
        <v>0</v>
      </c>
      <c r="W1234">
        <v>0</v>
      </c>
      <c r="X1234">
        <v>1</v>
      </c>
      <c r="Y1234">
        <v>1</v>
      </c>
      <c r="Z1234">
        <v>1</v>
      </c>
      <c r="AA1234">
        <v>0</v>
      </c>
      <c r="AB1234" t="s">
        <v>43</v>
      </c>
    </row>
    <row r="1235" spans="1:28" hidden="1" x14ac:dyDescent="0.3">
      <c r="A1235">
        <v>10033</v>
      </c>
      <c r="B1235">
        <v>1973</v>
      </c>
      <c r="C1235" t="s">
        <v>38</v>
      </c>
      <c r="D1235" t="s">
        <v>29</v>
      </c>
      <c r="E1235">
        <v>31163</v>
      </c>
      <c r="F1235">
        <v>1</v>
      </c>
      <c r="G1235">
        <v>0</v>
      </c>
      <c r="H1235" s="1">
        <v>41683</v>
      </c>
      <c r="I1235">
        <v>54</v>
      </c>
      <c r="J1235">
        <v>2</v>
      </c>
      <c r="K1235">
        <v>3</v>
      </c>
      <c r="L1235">
        <v>10</v>
      </c>
      <c r="M1235">
        <v>11</v>
      </c>
      <c r="N1235">
        <v>2</v>
      </c>
      <c r="O1235">
        <v>10</v>
      </c>
      <c r="P1235">
        <v>1</v>
      </c>
      <c r="Q1235">
        <v>1</v>
      </c>
      <c r="R1235">
        <v>0</v>
      </c>
      <c r="S1235">
        <v>3</v>
      </c>
      <c r="T1235">
        <v>6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 t="s">
        <v>39</v>
      </c>
    </row>
    <row r="1236" spans="1:28" hidden="1" x14ac:dyDescent="0.3">
      <c r="A1236">
        <v>5751</v>
      </c>
      <c r="B1236">
        <v>1973</v>
      </c>
      <c r="C1236" t="s">
        <v>38</v>
      </c>
      <c r="D1236" t="s">
        <v>29</v>
      </c>
      <c r="E1236">
        <v>31163</v>
      </c>
      <c r="F1236">
        <v>1</v>
      </c>
      <c r="G1236">
        <v>0</v>
      </c>
      <c r="H1236" s="1">
        <v>41683</v>
      </c>
      <c r="I1236">
        <v>54</v>
      </c>
      <c r="J1236">
        <v>2</v>
      </c>
      <c r="K1236">
        <v>3</v>
      </c>
      <c r="L1236">
        <v>10</v>
      </c>
      <c r="M1236">
        <v>11</v>
      </c>
      <c r="N1236">
        <v>2</v>
      </c>
      <c r="O1236">
        <v>10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 t="s">
        <v>32</v>
      </c>
    </row>
    <row r="1237" spans="1:28" hidden="1" x14ac:dyDescent="0.3">
      <c r="A1237">
        <v>3308</v>
      </c>
      <c r="B1237">
        <v>1952</v>
      </c>
      <c r="C1237" t="s">
        <v>28</v>
      </c>
      <c r="D1237" t="s">
        <v>33</v>
      </c>
      <c r="E1237">
        <v>35704</v>
      </c>
      <c r="F1237">
        <v>1</v>
      </c>
      <c r="G1237">
        <v>1</v>
      </c>
      <c r="H1237" s="1">
        <v>41642</v>
      </c>
      <c r="I1237">
        <v>54</v>
      </c>
      <c r="J1237">
        <v>30</v>
      </c>
      <c r="K1237">
        <v>9</v>
      </c>
      <c r="L1237">
        <v>12</v>
      </c>
      <c r="M1237">
        <v>2</v>
      </c>
      <c r="N1237">
        <v>11</v>
      </c>
      <c r="O1237">
        <v>30</v>
      </c>
      <c r="P1237">
        <v>3</v>
      </c>
      <c r="Q1237">
        <v>2</v>
      </c>
      <c r="R1237">
        <v>0</v>
      </c>
      <c r="S1237">
        <v>4</v>
      </c>
      <c r="T1237">
        <v>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 t="s">
        <v>43</v>
      </c>
    </row>
    <row r="1238" spans="1:28" hidden="1" x14ac:dyDescent="0.3">
      <c r="A1238">
        <v>7297</v>
      </c>
      <c r="B1238">
        <v>1973</v>
      </c>
      <c r="C1238" t="s">
        <v>28</v>
      </c>
      <c r="D1238" t="s">
        <v>31</v>
      </c>
      <c r="E1238">
        <v>7500</v>
      </c>
      <c r="F1238">
        <v>1</v>
      </c>
      <c r="G1238">
        <v>0</v>
      </c>
      <c r="H1238" s="1">
        <v>41634</v>
      </c>
      <c r="I1238">
        <v>54</v>
      </c>
      <c r="J1238">
        <v>5</v>
      </c>
      <c r="K1238">
        <v>3</v>
      </c>
      <c r="L1238">
        <v>10</v>
      </c>
      <c r="M1238">
        <v>12</v>
      </c>
      <c r="N1238">
        <v>7</v>
      </c>
      <c r="O1238">
        <v>20</v>
      </c>
      <c r="P1238">
        <v>4</v>
      </c>
      <c r="Q1238">
        <v>3</v>
      </c>
      <c r="R1238">
        <v>1</v>
      </c>
      <c r="S1238">
        <v>3</v>
      </c>
      <c r="T1238">
        <v>7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 t="s">
        <v>43</v>
      </c>
    </row>
    <row r="1239" spans="1:28" hidden="1" x14ac:dyDescent="0.3">
      <c r="A1239">
        <v>8008</v>
      </c>
      <c r="B1239">
        <v>1983</v>
      </c>
      <c r="C1239" t="s">
        <v>28</v>
      </c>
      <c r="D1239" t="s">
        <v>35</v>
      </c>
      <c r="E1239">
        <v>36075</v>
      </c>
      <c r="F1239">
        <v>1</v>
      </c>
      <c r="G1239">
        <v>0</v>
      </c>
      <c r="H1239" s="1">
        <v>41617</v>
      </c>
      <c r="I1239">
        <v>54</v>
      </c>
      <c r="J1239">
        <v>46</v>
      </c>
      <c r="K1239">
        <v>0</v>
      </c>
      <c r="L1239">
        <v>30</v>
      </c>
      <c r="M1239">
        <v>12</v>
      </c>
      <c r="N1239">
        <v>1</v>
      </c>
      <c r="O1239">
        <v>30</v>
      </c>
      <c r="P1239">
        <v>1</v>
      </c>
      <c r="Q1239">
        <v>2</v>
      </c>
      <c r="R1239">
        <v>0</v>
      </c>
      <c r="S1239">
        <v>4</v>
      </c>
      <c r="T1239">
        <v>6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 t="s">
        <v>30</v>
      </c>
    </row>
    <row r="1240" spans="1:28" hidden="1" x14ac:dyDescent="0.3">
      <c r="A1240">
        <v>5081</v>
      </c>
      <c r="B1240">
        <v>1967</v>
      </c>
      <c r="C1240" t="s">
        <v>38</v>
      </c>
      <c r="D1240" t="s">
        <v>35</v>
      </c>
      <c r="E1240">
        <v>47821</v>
      </c>
      <c r="F1240">
        <v>1</v>
      </c>
      <c r="G1240">
        <v>1</v>
      </c>
      <c r="H1240" s="1">
        <v>41567</v>
      </c>
      <c r="I1240">
        <v>54</v>
      </c>
      <c r="J1240">
        <v>9</v>
      </c>
      <c r="K1240">
        <v>0</v>
      </c>
      <c r="L1240">
        <v>16</v>
      </c>
      <c r="M1240">
        <v>6</v>
      </c>
      <c r="N1240">
        <v>6</v>
      </c>
      <c r="O1240">
        <v>10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 t="s">
        <v>30</v>
      </c>
    </row>
    <row r="1241" spans="1:28" hidden="1" x14ac:dyDescent="0.3">
      <c r="A1241">
        <v>839</v>
      </c>
      <c r="B1241">
        <v>1975</v>
      </c>
      <c r="C1241" t="s">
        <v>37</v>
      </c>
      <c r="D1241" t="s">
        <v>33</v>
      </c>
      <c r="E1241">
        <v>45503</v>
      </c>
      <c r="F1241">
        <v>1</v>
      </c>
      <c r="G1241">
        <v>0</v>
      </c>
      <c r="H1241" s="1">
        <v>41542</v>
      </c>
      <c r="I1241">
        <v>54</v>
      </c>
      <c r="J1241">
        <v>97</v>
      </c>
      <c r="K1241">
        <v>4</v>
      </c>
      <c r="L1241">
        <v>44</v>
      </c>
      <c r="M1241">
        <v>6</v>
      </c>
      <c r="N1241">
        <v>1</v>
      </c>
      <c r="O1241">
        <v>18</v>
      </c>
      <c r="P1241">
        <v>1</v>
      </c>
      <c r="Q1241">
        <v>3</v>
      </c>
      <c r="R1241">
        <v>1</v>
      </c>
      <c r="S1241">
        <v>4</v>
      </c>
      <c r="T1241">
        <v>5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 t="s">
        <v>30</v>
      </c>
    </row>
    <row r="1242" spans="1:28" hidden="1" x14ac:dyDescent="0.3">
      <c r="A1242">
        <v>3706</v>
      </c>
      <c r="B1242">
        <v>1978</v>
      </c>
      <c r="C1242" t="s">
        <v>28</v>
      </c>
      <c r="D1242" t="s">
        <v>31</v>
      </c>
      <c r="E1242">
        <v>28647</v>
      </c>
      <c r="F1242">
        <v>1</v>
      </c>
      <c r="G1242">
        <v>0</v>
      </c>
      <c r="H1242" s="1">
        <v>41507</v>
      </c>
      <c r="I1242">
        <v>54</v>
      </c>
      <c r="J1242">
        <v>19</v>
      </c>
      <c r="K1242">
        <v>8</v>
      </c>
      <c r="L1242">
        <v>29</v>
      </c>
      <c r="M1242">
        <v>0</v>
      </c>
      <c r="N1242">
        <v>12</v>
      </c>
      <c r="O1242">
        <v>26</v>
      </c>
      <c r="P1242">
        <v>1</v>
      </c>
      <c r="Q1242">
        <v>2</v>
      </c>
      <c r="R1242">
        <v>2</v>
      </c>
      <c r="S1242">
        <v>2</v>
      </c>
      <c r="T1242">
        <v>7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1</v>
      </c>
      <c r="AA1242">
        <v>0</v>
      </c>
      <c r="AB1242" t="s">
        <v>30</v>
      </c>
    </row>
    <row r="1243" spans="1:28" hidden="1" x14ac:dyDescent="0.3">
      <c r="A1243">
        <v>5154</v>
      </c>
      <c r="B1243">
        <v>1972</v>
      </c>
      <c r="C1243" t="s">
        <v>41</v>
      </c>
      <c r="D1243" t="s">
        <v>29</v>
      </c>
      <c r="E1243">
        <v>37760</v>
      </c>
      <c r="F1243">
        <v>1</v>
      </c>
      <c r="G1243">
        <v>0</v>
      </c>
      <c r="H1243" s="1">
        <v>41497</v>
      </c>
      <c r="I1243">
        <v>54</v>
      </c>
      <c r="J1243">
        <v>26</v>
      </c>
      <c r="K1243">
        <v>3</v>
      </c>
      <c r="L1243">
        <v>13</v>
      </c>
      <c r="M1243">
        <v>2</v>
      </c>
      <c r="N1243">
        <v>10</v>
      </c>
      <c r="O1243">
        <v>0</v>
      </c>
      <c r="P1243">
        <v>1</v>
      </c>
      <c r="Q1243">
        <v>2</v>
      </c>
      <c r="R1243">
        <v>0</v>
      </c>
      <c r="S1243">
        <v>3</v>
      </c>
      <c r="T1243">
        <v>6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30</v>
      </c>
    </row>
    <row r="1244" spans="1:28" hidden="1" x14ac:dyDescent="0.3">
      <c r="A1244">
        <v>7842</v>
      </c>
      <c r="B1244">
        <v>1968</v>
      </c>
      <c r="C1244" t="s">
        <v>28</v>
      </c>
      <c r="D1244" t="s">
        <v>31</v>
      </c>
      <c r="E1244">
        <v>36065</v>
      </c>
      <c r="F1244">
        <v>1</v>
      </c>
      <c r="G1244">
        <v>1</v>
      </c>
      <c r="H1244" s="1">
        <v>41364</v>
      </c>
      <c r="I1244">
        <v>54</v>
      </c>
      <c r="J1244">
        <v>18</v>
      </c>
      <c r="K1244">
        <v>7</v>
      </c>
      <c r="L1244">
        <v>34</v>
      </c>
      <c r="M1244">
        <v>10</v>
      </c>
      <c r="N1244">
        <v>2</v>
      </c>
      <c r="O1244">
        <v>3</v>
      </c>
      <c r="P1244">
        <v>3</v>
      </c>
      <c r="Q1244">
        <v>3</v>
      </c>
      <c r="R1244">
        <v>0</v>
      </c>
      <c r="S1244">
        <v>3</v>
      </c>
      <c r="T1244">
        <v>8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 t="s">
        <v>30</v>
      </c>
    </row>
    <row r="1245" spans="1:28" hidden="1" x14ac:dyDescent="0.3">
      <c r="A1245">
        <v>1331</v>
      </c>
      <c r="B1245">
        <v>1977</v>
      </c>
      <c r="C1245" t="s">
        <v>28</v>
      </c>
      <c r="D1245" t="s">
        <v>31</v>
      </c>
      <c r="E1245">
        <v>35790</v>
      </c>
      <c r="F1245">
        <v>1</v>
      </c>
      <c r="G1245">
        <v>0</v>
      </c>
      <c r="H1245" s="1">
        <v>41276</v>
      </c>
      <c r="I1245">
        <v>54</v>
      </c>
      <c r="J1245">
        <v>12</v>
      </c>
      <c r="K1245">
        <v>6</v>
      </c>
      <c r="L1245">
        <v>20</v>
      </c>
      <c r="M1245">
        <v>30</v>
      </c>
      <c r="N1245">
        <v>1</v>
      </c>
      <c r="O1245">
        <v>3</v>
      </c>
      <c r="P1245">
        <v>2</v>
      </c>
      <c r="Q1245">
        <v>2</v>
      </c>
      <c r="R1245">
        <v>0</v>
      </c>
      <c r="S1245">
        <v>3</v>
      </c>
      <c r="T1245">
        <v>7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36</v>
      </c>
    </row>
    <row r="1246" spans="1:28" hidden="1" x14ac:dyDescent="0.3">
      <c r="A1246">
        <v>5995</v>
      </c>
      <c r="B1246">
        <v>1962</v>
      </c>
      <c r="C1246" t="s">
        <v>28</v>
      </c>
      <c r="D1246" t="s">
        <v>29</v>
      </c>
      <c r="E1246">
        <v>39552</v>
      </c>
      <c r="F1246">
        <v>1</v>
      </c>
      <c r="G1246">
        <v>1</v>
      </c>
      <c r="H1246" s="1">
        <v>41261</v>
      </c>
      <c r="I1246">
        <v>54</v>
      </c>
      <c r="J1246">
        <v>165</v>
      </c>
      <c r="K1246">
        <v>3</v>
      </c>
      <c r="L1246">
        <v>147</v>
      </c>
      <c r="M1246">
        <v>4</v>
      </c>
      <c r="N1246">
        <v>24</v>
      </c>
      <c r="O1246">
        <v>41</v>
      </c>
      <c r="P1246">
        <v>7</v>
      </c>
      <c r="Q1246">
        <v>6</v>
      </c>
      <c r="R1246">
        <v>2</v>
      </c>
      <c r="S1246">
        <v>5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 t="s">
        <v>30</v>
      </c>
    </row>
    <row r="1247" spans="1:28" hidden="1" x14ac:dyDescent="0.3">
      <c r="A1247">
        <v>7108</v>
      </c>
      <c r="B1247">
        <v>1965</v>
      </c>
      <c r="C1247" t="s">
        <v>41</v>
      </c>
      <c r="D1247" t="s">
        <v>42</v>
      </c>
      <c r="E1247">
        <v>51390</v>
      </c>
      <c r="F1247">
        <v>1</v>
      </c>
      <c r="G1247">
        <v>1</v>
      </c>
      <c r="H1247" s="1">
        <v>41160</v>
      </c>
      <c r="I1247">
        <v>54</v>
      </c>
      <c r="J1247">
        <v>205</v>
      </c>
      <c r="K1247">
        <v>20</v>
      </c>
      <c r="L1247">
        <v>47</v>
      </c>
      <c r="M1247">
        <v>23</v>
      </c>
      <c r="N1247">
        <v>2</v>
      </c>
      <c r="O1247">
        <v>56</v>
      </c>
      <c r="P1247">
        <v>6</v>
      </c>
      <c r="Q1247">
        <v>5</v>
      </c>
      <c r="R1247">
        <v>2</v>
      </c>
      <c r="S1247">
        <v>5</v>
      </c>
      <c r="T1247">
        <v>5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 t="s">
        <v>43</v>
      </c>
    </row>
    <row r="1248" spans="1:28" hidden="1" x14ac:dyDescent="0.3">
      <c r="A1248">
        <v>2781</v>
      </c>
      <c r="B1248">
        <v>1981</v>
      </c>
      <c r="C1248" t="s">
        <v>28</v>
      </c>
      <c r="D1248" t="s">
        <v>31</v>
      </c>
      <c r="E1248">
        <v>72066</v>
      </c>
      <c r="F1248">
        <v>0</v>
      </c>
      <c r="G1248">
        <v>0</v>
      </c>
      <c r="H1248" s="1">
        <v>41813</v>
      </c>
      <c r="I1248">
        <v>55</v>
      </c>
      <c r="J1248">
        <v>1003</v>
      </c>
      <c r="K1248">
        <v>34</v>
      </c>
      <c r="L1248">
        <v>536</v>
      </c>
      <c r="M1248">
        <v>134</v>
      </c>
      <c r="N1248">
        <v>51</v>
      </c>
      <c r="O1248">
        <v>34</v>
      </c>
      <c r="P1248">
        <v>1</v>
      </c>
      <c r="Q1248">
        <v>4</v>
      </c>
      <c r="R1248">
        <v>6</v>
      </c>
      <c r="S1248">
        <v>6</v>
      </c>
      <c r="T1248">
        <v>2</v>
      </c>
      <c r="U1248">
        <v>1</v>
      </c>
      <c r="V1248">
        <v>0</v>
      </c>
      <c r="W1248">
        <v>0</v>
      </c>
      <c r="X1248">
        <v>0</v>
      </c>
      <c r="Y1248">
        <v>1</v>
      </c>
      <c r="Z1248">
        <v>1</v>
      </c>
      <c r="AA1248">
        <v>0</v>
      </c>
      <c r="AB1248" t="s">
        <v>43</v>
      </c>
    </row>
    <row r="1249" spans="1:28" hidden="1" x14ac:dyDescent="0.3">
      <c r="A1249">
        <v>10833</v>
      </c>
      <c r="B1249">
        <v>1975</v>
      </c>
      <c r="C1249" t="s">
        <v>28</v>
      </c>
      <c r="D1249" t="s">
        <v>33</v>
      </c>
      <c r="E1249">
        <v>65106</v>
      </c>
      <c r="F1249">
        <v>0</v>
      </c>
      <c r="G1249">
        <v>1</v>
      </c>
      <c r="H1249" s="1">
        <v>41783</v>
      </c>
      <c r="I1249">
        <v>55</v>
      </c>
      <c r="J1249">
        <v>790</v>
      </c>
      <c r="K1249">
        <v>19</v>
      </c>
      <c r="L1249">
        <v>133</v>
      </c>
      <c r="M1249">
        <v>12</v>
      </c>
      <c r="N1249">
        <v>0</v>
      </c>
      <c r="O1249">
        <v>19</v>
      </c>
      <c r="P1249">
        <v>3</v>
      </c>
      <c r="Q1249">
        <v>8</v>
      </c>
      <c r="R1249">
        <v>3</v>
      </c>
      <c r="S1249">
        <v>13</v>
      </c>
      <c r="T1249">
        <v>6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  <c r="AB1249" t="s">
        <v>30</v>
      </c>
    </row>
    <row r="1250" spans="1:28" hidden="1" x14ac:dyDescent="0.3">
      <c r="A1250">
        <v>2315</v>
      </c>
      <c r="B1250">
        <v>1960</v>
      </c>
      <c r="C1250" t="s">
        <v>28</v>
      </c>
      <c r="D1250" t="s">
        <v>29</v>
      </c>
      <c r="E1250">
        <v>58401</v>
      </c>
      <c r="F1250">
        <v>0</v>
      </c>
      <c r="G1250">
        <v>1</v>
      </c>
      <c r="H1250" s="1">
        <v>41749</v>
      </c>
      <c r="I1250">
        <v>55</v>
      </c>
      <c r="J1250">
        <v>10</v>
      </c>
      <c r="K1250">
        <v>0</v>
      </c>
      <c r="L1250">
        <v>11</v>
      </c>
      <c r="M1250">
        <v>17</v>
      </c>
      <c r="N1250">
        <v>29</v>
      </c>
      <c r="O1250">
        <v>29</v>
      </c>
      <c r="P1250">
        <v>1</v>
      </c>
      <c r="Q1250">
        <v>1</v>
      </c>
      <c r="R1250">
        <v>2</v>
      </c>
      <c r="S1250">
        <v>2</v>
      </c>
      <c r="T1250">
        <v>4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 t="s">
        <v>30</v>
      </c>
    </row>
    <row r="1251" spans="1:28" hidden="1" x14ac:dyDescent="0.3">
      <c r="A1251">
        <v>8286</v>
      </c>
      <c r="B1251">
        <v>1965</v>
      </c>
      <c r="C1251" t="s">
        <v>37</v>
      </c>
      <c r="D1251" t="s">
        <v>35</v>
      </c>
      <c r="E1251">
        <v>51717</v>
      </c>
      <c r="F1251">
        <v>0</v>
      </c>
      <c r="G1251">
        <v>1</v>
      </c>
      <c r="H1251" s="1">
        <v>41506</v>
      </c>
      <c r="I1251">
        <v>55</v>
      </c>
      <c r="J1251">
        <v>98</v>
      </c>
      <c r="K1251">
        <v>1</v>
      </c>
      <c r="L1251">
        <v>17</v>
      </c>
      <c r="M1251">
        <v>0</v>
      </c>
      <c r="N1251">
        <v>1</v>
      </c>
      <c r="O1251">
        <v>5</v>
      </c>
      <c r="P1251">
        <v>1</v>
      </c>
      <c r="Q1251">
        <v>3</v>
      </c>
      <c r="R1251">
        <v>0</v>
      </c>
      <c r="S1251">
        <v>4</v>
      </c>
      <c r="T1251">
        <v>7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  <c r="AB1251" t="s">
        <v>43</v>
      </c>
    </row>
    <row r="1252" spans="1:28" hidden="1" x14ac:dyDescent="0.3">
      <c r="A1252">
        <v>9739</v>
      </c>
      <c r="B1252">
        <v>1963</v>
      </c>
      <c r="C1252" t="s">
        <v>28</v>
      </c>
      <c r="D1252" t="s">
        <v>31</v>
      </c>
      <c r="E1252">
        <v>34377</v>
      </c>
      <c r="F1252">
        <v>0</v>
      </c>
      <c r="G1252">
        <v>1</v>
      </c>
      <c r="H1252" s="1">
        <v>41293</v>
      </c>
      <c r="I1252">
        <v>55</v>
      </c>
      <c r="J1252">
        <v>62</v>
      </c>
      <c r="K1252">
        <v>0</v>
      </c>
      <c r="L1252">
        <v>22</v>
      </c>
      <c r="M1252">
        <v>3</v>
      </c>
      <c r="N1252">
        <v>1</v>
      </c>
      <c r="O1252">
        <v>26</v>
      </c>
      <c r="P1252">
        <v>2</v>
      </c>
      <c r="Q1252">
        <v>2</v>
      </c>
      <c r="R1252">
        <v>2</v>
      </c>
      <c r="S1252">
        <v>2</v>
      </c>
      <c r="T1252">
        <v>7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 t="s">
        <v>30</v>
      </c>
    </row>
    <row r="1253" spans="1:28" hidden="1" x14ac:dyDescent="0.3">
      <c r="A1253">
        <v>1829</v>
      </c>
      <c r="B1253">
        <v>1961</v>
      </c>
      <c r="C1253" t="s">
        <v>37</v>
      </c>
      <c r="D1253" t="s">
        <v>29</v>
      </c>
      <c r="E1253">
        <v>54959</v>
      </c>
      <c r="F1253">
        <v>0</v>
      </c>
      <c r="G1253">
        <v>1</v>
      </c>
      <c r="H1253" s="1">
        <v>41293</v>
      </c>
      <c r="I1253">
        <v>55</v>
      </c>
      <c r="J1253">
        <v>1148</v>
      </c>
      <c r="K1253">
        <v>0</v>
      </c>
      <c r="L1253">
        <v>60</v>
      </c>
      <c r="M1253">
        <v>0</v>
      </c>
      <c r="N1253">
        <v>0</v>
      </c>
      <c r="O1253">
        <v>24</v>
      </c>
      <c r="P1253">
        <v>3</v>
      </c>
      <c r="Q1253">
        <v>9</v>
      </c>
      <c r="R1253">
        <v>5</v>
      </c>
      <c r="S1253">
        <v>4</v>
      </c>
      <c r="T1253">
        <v>7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1</v>
      </c>
      <c r="AA1253">
        <v>0</v>
      </c>
      <c r="AB1253" t="s">
        <v>30</v>
      </c>
    </row>
    <row r="1254" spans="1:28" hidden="1" x14ac:dyDescent="0.3">
      <c r="A1254">
        <v>6260</v>
      </c>
      <c r="B1254">
        <v>1955</v>
      </c>
      <c r="C1254" t="s">
        <v>41</v>
      </c>
      <c r="D1254" t="s">
        <v>35</v>
      </c>
      <c r="E1254">
        <v>82384</v>
      </c>
      <c r="F1254">
        <v>0</v>
      </c>
      <c r="G1254">
        <v>0</v>
      </c>
      <c r="H1254" s="1">
        <v>41232</v>
      </c>
      <c r="I1254">
        <v>55</v>
      </c>
      <c r="J1254">
        <v>984</v>
      </c>
      <c r="K1254">
        <v>51</v>
      </c>
      <c r="L1254">
        <v>432</v>
      </c>
      <c r="M1254">
        <v>180</v>
      </c>
      <c r="N1254">
        <v>120</v>
      </c>
      <c r="O1254">
        <v>190</v>
      </c>
      <c r="P1254">
        <v>1</v>
      </c>
      <c r="Q1254">
        <v>3</v>
      </c>
      <c r="R1254">
        <v>10</v>
      </c>
      <c r="S1254">
        <v>13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>
        <v>0</v>
      </c>
      <c r="AB1254" t="s">
        <v>36</v>
      </c>
    </row>
    <row r="1255" spans="1:28" hidden="1" x14ac:dyDescent="0.3">
      <c r="A1255">
        <v>10448</v>
      </c>
      <c r="B1255">
        <v>1956</v>
      </c>
      <c r="C1255" t="s">
        <v>28</v>
      </c>
      <c r="D1255" t="s">
        <v>31</v>
      </c>
      <c r="E1255">
        <v>46998</v>
      </c>
      <c r="F1255">
        <v>0</v>
      </c>
      <c r="G1255">
        <v>1</v>
      </c>
      <c r="H1255" s="1">
        <v>41204</v>
      </c>
      <c r="I1255">
        <v>55</v>
      </c>
      <c r="J1255">
        <v>172</v>
      </c>
      <c r="K1255">
        <v>41</v>
      </c>
      <c r="L1255">
        <v>86</v>
      </c>
      <c r="M1255">
        <v>45</v>
      </c>
      <c r="N1255">
        <v>6</v>
      </c>
      <c r="O1255">
        <v>27</v>
      </c>
      <c r="P1255">
        <v>5</v>
      </c>
      <c r="Q1255">
        <v>5</v>
      </c>
      <c r="R1255">
        <v>3</v>
      </c>
      <c r="S1255">
        <v>5</v>
      </c>
      <c r="T1255">
        <v>7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 t="s">
        <v>30</v>
      </c>
    </row>
    <row r="1256" spans="1:28" hidden="1" x14ac:dyDescent="0.3">
      <c r="A1256">
        <v>531</v>
      </c>
      <c r="B1256">
        <v>1954</v>
      </c>
      <c r="C1256" t="s">
        <v>37</v>
      </c>
      <c r="D1256" t="s">
        <v>29</v>
      </c>
      <c r="E1256">
        <v>57333</v>
      </c>
      <c r="F1256">
        <v>0</v>
      </c>
      <c r="G1256">
        <v>1</v>
      </c>
      <c r="H1256" s="1">
        <v>41174</v>
      </c>
      <c r="I1256">
        <v>55</v>
      </c>
      <c r="J1256">
        <v>941</v>
      </c>
      <c r="K1256">
        <v>14</v>
      </c>
      <c r="L1256">
        <v>397</v>
      </c>
      <c r="M1256">
        <v>76</v>
      </c>
      <c r="N1256">
        <v>58</v>
      </c>
      <c r="O1256">
        <v>176</v>
      </c>
      <c r="P1256">
        <v>11</v>
      </c>
      <c r="Q1256">
        <v>8</v>
      </c>
      <c r="R1256">
        <v>5</v>
      </c>
      <c r="S1256">
        <v>9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 t="s">
        <v>30</v>
      </c>
    </row>
    <row r="1257" spans="1:28" hidden="1" x14ac:dyDescent="0.3">
      <c r="A1257">
        <v>6905</v>
      </c>
      <c r="B1257">
        <v>1994</v>
      </c>
      <c r="C1257" t="s">
        <v>28</v>
      </c>
      <c r="D1257" t="s">
        <v>35</v>
      </c>
      <c r="E1257">
        <v>80685</v>
      </c>
      <c r="F1257">
        <v>0</v>
      </c>
      <c r="G1257">
        <v>0</v>
      </c>
      <c r="H1257" s="1">
        <v>41143</v>
      </c>
      <c r="I1257">
        <v>55</v>
      </c>
      <c r="J1257">
        <v>241</v>
      </c>
      <c r="K1257">
        <v>45</v>
      </c>
      <c r="L1257">
        <v>604</v>
      </c>
      <c r="M1257">
        <v>34</v>
      </c>
      <c r="N1257">
        <v>26</v>
      </c>
      <c r="O1257">
        <v>54</v>
      </c>
      <c r="P1257">
        <v>1</v>
      </c>
      <c r="Q1257">
        <v>6</v>
      </c>
      <c r="R1257">
        <v>4</v>
      </c>
      <c r="S1257">
        <v>10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 t="s">
        <v>30</v>
      </c>
    </row>
    <row r="1258" spans="1:28" hidden="1" x14ac:dyDescent="0.3">
      <c r="A1258">
        <v>1045</v>
      </c>
      <c r="B1258">
        <v>1965</v>
      </c>
      <c r="C1258" t="s">
        <v>28</v>
      </c>
      <c r="D1258" t="s">
        <v>35</v>
      </c>
      <c r="E1258">
        <v>52117</v>
      </c>
      <c r="F1258">
        <v>0</v>
      </c>
      <c r="G1258">
        <v>1</v>
      </c>
      <c r="H1258" s="1">
        <v>41137</v>
      </c>
      <c r="I1258">
        <v>55</v>
      </c>
      <c r="J1258">
        <v>112</v>
      </c>
      <c r="K1258">
        <v>10</v>
      </c>
      <c r="L1258">
        <v>107</v>
      </c>
      <c r="M1258">
        <v>30</v>
      </c>
      <c r="N1258">
        <v>0</v>
      </c>
      <c r="O1258">
        <v>20</v>
      </c>
      <c r="P1258">
        <v>2</v>
      </c>
      <c r="Q1258">
        <v>5</v>
      </c>
      <c r="R1258">
        <v>2</v>
      </c>
      <c r="S1258">
        <v>4</v>
      </c>
      <c r="T1258">
        <v>7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 t="s">
        <v>30</v>
      </c>
    </row>
    <row r="1259" spans="1:28" hidden="1" x14ac:dyDescent="0.3">
      <c r="A1259">
        <v>4012</v>
      </c>
      <c r="B1259">
        <v>1972</v>
      </c>
      <c r="C1259" t="s">
        <v>37</v>
      </c>
      <c r="D1259" t="s">
        <v>35</v>
      </c>
      <c r="E1259">
        <v>62220</v>
      </c>
      <c r="F1259">
        <v>0</v>
      </c>
      <c r="G1259">
        <v>1</v>
      </c>
      <c r="H1259" s="1">
        <v>41132</v>
      </c>
      <c r="I1259">
        <v>55</v>
      </c>
      <c r="J1259">
        <v>799</v>
      </c>
      <c r="K1259">
        <v>12</v>
      </c>
      <c r="L1259">
        <v>375</v>
      </c>
      <c r="M1259">
        <v>16</v>
      </c>
      <c r="N1259">
        <v>12</v>
      </c>
      <c r="O1259">
        <v>12</v>
      </c>
      <c r="P1259">
        <v>5</v>
      </c>
      <c r="Q1259">
        <v>7</v>
      </c>
      <c r="R1259">
        <v>6</v>
      </c>
      <c r="S1259">
        <v>5</v>
      </c>
      <c r="T1259">
        <v>6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 t="s">
        <v>39</v>
      </c>
    </row>
    <row r="1260" spans="1:28" hidden="1" x14ac:dyDescent="0.3">
      <c r="A1260">
        <v>3623</v>
      </c>
      <c r="B1260">
        <v>1976</v>
      </c>
      <c r="C1260" t="s">
        <v>28</v>
      </c>
      <c r="D1260" t="s">
        <v>35</v>
      </c>
      <c r="E1260">
        <v>21675</v>
      </c>
      <c r="F1260">
        <v>1</v>
      </c>
      <c r="G1260">
        <v>0</v>
      </c>
      <c r="H1260" s="1">
        <v>41801</v>
      </c>
      <c r="I1260">
        <v>55</v>
      </c>
      <c r="J1260">
        <v>4</v>
      </c>
      <c r="K1260">
        <v>0</v>
      </c>
      <c r="L1260">
        <v>16</v>
      </c>
      <c r="M1260">
        <v>17</v>
      </c>
      <c r="N1260">
        <v>4</v>
      </c>
      <c r="O1260">
        <v>4</v>
      </c>
      <c r="P1260">
        <v>3</v>
      </c>
      <c r="Q1260">
        <v>4</v>
      </c>
      <c r="R1260">
        <v>0</v>
      </c>
      <c r="S1260">
        <v>3</v>
      </c>
      <c r="T1260">
        <v>7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 t="s">
        <v>40</v>
      </c>
    </row>
    <row r="1261" spans="1:28" hidden="1" x14ac:dyDescent="0.3">
      <c r="A1261">
        <v>194</v>
      </c>
      <c r="B1261">
        <v>1965</v>
      </c>
      <c r="C1261" t="s">
        <v>28</v>
      </c>
      <c r="D1261" t="s">
        <v>33</v>
      </c>
      <c r="E1261">
        <v>48006</v>
      </c>
      <c r="F1261">
        <v>1</v>
      </c>
      <c r="G1261">
        <v>1</v>
      </c>
      <c r="H1261" s="1">
        <v>41799</v>
      </c>
      <c r="I1261">
        <v>55</v>
      </c>
      <c r="J1261">
        <v>23</v>
      </c>
      <c r="K1261">
        <v>0</v>
      </c>
      <c r="L1261">
        <v>11</v>
      </c>
      <c r="M1261">
        <v>3</v>
      </c>
      <c r="N1261">
        <v>2</v>
      </c>
      <c r="O1261">
        <v>2</v>
      </c>
      <c r="P1261">
        <v>1</v>
      </c>
      <c r="Q1261">
        <v>1</v>
      </c>
      <c r="R1261">
        <v>0</v>
      </c>
      <c r="S1261">
        <v>3</v>
      </c>
      <c r="T1261">
        <v>6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 t="s">
        <v>30</v>
      </c>
    </row>
    <row r="1262" spans="1:28" hidden="1" x14ac:dyDescent="0.3">
      <c r="A1262">
        <v>6336</v>
      </c>
      <c r="B1262">
        <v>1960</v>
      </c>
      <c r="C1262" t="s">
        <v>28</v>
      </c>
      <c r="D1262" t="s">
        <v>33</v>
      </c>
      <c r="E1262">
        <v>29315</v>
      </c>
      <c r="F1262">
        <v>1</v>
      </c>
      <c r="G1262">
        <v>1</v>
      </c>
      <c r="H1262" s="1">
        <v>41735</v>
      </c>
      <c r="I1262">
        <v>55</v>
      </c>
      <c r="J1262">
        <v>13</v>
      </c>
      <c r="K1262">
        <v>2</v>
      </c>
      <c r="L1262">
        <v>14</v>
      </c>
      <c r="M1262">
        <v>8</v>
      </c>
      <c r="N1262">
        <v>7</v>
      </c>
      <c r="O1262">
        <v>4</v>
      </c>
      <c r="P1262">
        <v>4</v>
      </c>
      <c r="Q1262">
        <v>2</v>
      </c>
      <c r="R1262">
        <v>0</v>
      </c>
      <c r="S1262">
        <v>4</v>
      </c>
      <c r="T1262">
        <v>6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 t="s">
        <v>43</v>
      </c>
    </row>
    <row r="1263" spans="1:28" hidden="1" x14ac:dyDescent="0.3">
      <c r="A1263">
        <v>10738</v>
      </c>
      <c r="B1263">
        <v>1951</v>
      </c>
      <c r="C1263" t="s">
        <v>41</v>
      </c>
      <c r="D1263" t="s">
        <v>31</v>
      </c>
      <c r="E1263">
        <v>49389</v>
      </c>
      <c r="F1263">
        <v>1</v>
      </c>
      <c r="G1263">
        <v>1</v>
      </c>
      <c r="H1263" s="1">
        <v>41515</v>
      </c>
      <c r="I1263">
        <v>55</v>
      </c>
      <c r="J1263">
        <v>40</v>
      </c>
      <c r="K1263">
        <v>0</v>
      </c>
      <c r="L1263">
        <v>19</v>
      </c>
      <c r="M1263">
        <v>2</v>
      </c>
      <c r="N1263">
        <v>1</v>
      </c>
      <c r="O1263">
        <v>3</v>
      </c>
      <c r="P1263">
        <v>1</v>
      </c>
      <c r="Q1263">
        <v>2</v>
      </c>
      <c r="R1263">
        <v>0</v>
      </c>
      <c r="S1263">
        <v>3</v>
      </c>
      <c r="T1263">
        <v>7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 t="s">
        <v>36</v>
      </c>
    </row>
    <row r="1264" spans="1:28" hidden="1" x14ac:dyDescent="0.3">
      <c r="A1264">
        <v>2166</v>
      </c>
      <c r="B1264">
        <v>1960</v>
      </c>
      <c r="C1264" t="s">
        <v>38</v>
      </c>
      <c r="D1264" t="s">
        <v>42</v>
      </c>
      <c r="E1264">
        <v>46779</v>
      </c>
      <c r="F1264">
        <v>1</v>
      </c>
      <c r="G1264">
        <v>1</v>
      </c>
      <c r="H1264" s="1">
        <v>41467</v>
      </c>
      <c r="I1264">
        <v>55</v>
      </c>
      <c r="J1264">
        <v>12</v>
      </c>
      <c r="K1264">
        <v>1</v>
      </c>
      <c r="L1264">
        <v>3</v>
      </c>
      <c r="M1264">
        <v>0</v>
      </c>
      <c r="N1264">
        <v>0</v>
      </c>
      <c r="O1264">
        <v>7</v>
      </c>
      <c r="P1264">
        <v>1</v>
      </c>
      <c r="Q1264">
        <v>0</v>
      </c>
      <c r="R1264">
        <v>1</v>
      </c>
      <c r="S1264">
        <v>2</v>
      </c>
      <c r="T1264">
        <v>4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 t="s">
        <v>43</v>
      </c>
    </row>
    <row r="1265" spans="1:28" hidden="1" x14ac:dyDescent="0.3">
      <c r="A1265">
        <v>10691</v>
      </c>
      <c r="B1265">
        <v>1960</v>
      </c>
      <c r="C1265" t="s">
        <v>41</v>
      </c>
      <c r="D1265" t="s">
        <v>33</v>
      </c>
      <c r="E1265">
        <v>28520</v>
      </c>
      <c r="F1265">
        <v>1</v>
      </c>
      <c r="G1265">
        <v>1</v>
      </c>
      <c r="H1265" s="1">
        <v>41439</v>
      </c>
      <c r="I1265">
        <v>55</v>
      </c>
      <c r="J1265">
        <v>11</v>
      </c>
      <c r="K1265">
        <v>0</v>
      </c>
      <c r="L1265">
        <v>10</v>
      </c>
      <c r="M1265">
        <v>0</v>
      </c>
      <c r="N1265">
        <v>2</v>
      </c>
      <c r="O1265">
        <v>20</v>
      </c>
      <c r="P1265">
        <v>1</v>
      </c>
      <c r="Q1265">
        <v>1</v>
      </c>
      <c r="R1265">
        <v>1</v>
      </c>
      <c r="S1265">
        <v>2</v>
      </c>
      <c r="T1265">
        <v>6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 t="s">
        <v>30</v>
      </c>
    </row>
    <row r="1266" spans="1:28" hidden="1" x14ac:dyDescent="0.3">
      <c r="A1266">
        <v>1343</v>
      </c>
      <c r="B1266">
        <v>1968</v>
      </c>
      <c r="C1266" t="s">
        <v>28</v>
      </c>
      <c r="D1266" t="s">
        <v>35</v>
      </c>
      <c r="E1266">
        <v>58554</v>
      </c>
      <c r="F1266">
        <v>1</v>
      </c>
      <c r="G1266">
        <v>1</v>
      </c>
      <c r="H1266" s="1">
        <v>41178</v>
      </c>
      <c r="I1266">
        <v>55</v>
      </c>
      <c r="J1266">
        <v>368</v>
      </c>
      <c r="K1266">
        <v>24</v>
      </c>
      <c r="L1266">
        <v>68</v>
      </c>
      <c r="M1266">
        <v>38</v>
      </c>
      <c r="N1266">
        <v>0</v>
      </c>
      <c r="O1266">
        <v>88</v>
      </c>
      <c r="P1266">
        <v>6</v>
      </c>
      <c r="Q1266">
        <v>8</v>
      </c>
      <c r="R1266">
        <v>2</v>
      </c>
      <c r="S1266">
        <v>6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 t="s">
        <v>34</v>
      </c>
    </row>
    <row r="1267" spans="1:28" hidden="1" x14ac:dyDescent="0.3">
      <c r="A1267">
        <v>4749</v>
      </c>
      <c r="B1267">
        <v>1968</v>
      </c>
      <c r="C1267" t="s">
        <v>28</v>
      </c>
      <c r="D1267" t="s">
        <v>35</v>
      </c>
      <c r="E1267">
        <v>58554</v>
      </c>
      <c r="F1267">
        <v>1</v>
      </c>
      <c r="G1267">
        <v>1</v>
      </c>
      <c r="H1267" s="1">
        <v>41178</v>
      </c>
      <c r="I1267">
        <v>55</v>
      </c>
      <c r="J1267">
        <v>368</v>
      </c>
      <c r="K1267">
        <v>24</v>
      </c>
      <c r="L1267">
        <v>68</v>
      </c>
      <c r="M1267">
        <v>38</v>
      </c>
      <c r="N1267">
        <v>0</v>
      </c>
      <c r="O1267">
        <v>88</v>
      </c>
      <c r="P1267">
        <v>6</v>
      </c>
      <c r="Q1267">
        <v>8</v>
      </c>
      <c r="R1267">
        <v>2</v>
      </c>
      <c r="S1267">
        <v>6</v>
      </c>
      <c r="T1267">
        <v>7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 t="s">
        <v>40</v>
      </c>
    </row>
    <row r="1268" spans="1:28" hidden="1" x14ac:dyDescent="0.3">
      <c r="A1268">
        <v>10420</v>
      </c>
      <c r="B1268">
        <v>1955</v>
      </c>
      <c r="C1268" t="s">
        <v>41</v>
      </c>
      <c r="D1268" t="s">
        <v>29</v>
      </c>
      <c r="E1268">
        <v>46390</v>
      </c>
      <c r="F1268">
        <v>0</v>
      </c>
      <c r="G1268">
        <v>1</v>
      </c>
      <c r="H1268" s="1">
        <v>41764</v>
      </c>
      <c r="I1268">
        <v>56</v>
      </c>
      <c r="J1268">
        <v>95</v>
      </c>
      <c r="K1268">
        <v>14</v>
      </c>
      <c r="L1268">
        <v>64</v>
      </c>
      <c r="M1268">
        <v>2</v>
      </c>
      <c r="N1268">
        <v>9</v>
      </c>
      <c r="O1268">
        <v>38</v>
      </c>
      <c r="P1268">
        <v>1</v>
      </c>
      <c r="Q1268">
        <v>4</v>
      </c>
      <c r="R1268">
        <v>2</v>
      </c>
      <c r="S1268">
        <v>3</v>
      </c>
      <c r="T1268">
        <v>7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 t="s">
        <v>34</v>
      </c>
    </row>
    <row r="1269" spans="1:28" hidden="1" x14ac:dyDescent="0.3">
      <c r="A1269">
        <v>7723</v>
      </c>
      <c r="B1269">
        <v>1979</v>
      </c>
      <c r="C1269" t="s">
        <v>28</v>
      </c>
      <c r="D1269" t="s">
        <v>35</v>
      </c>
      <c r="E1269">
        <v>75507</v>
      </c>
      <c r="F1269">
        <v>0</v>
      </c>
      <c r="G1269">
        <v>0</v>
      </c>
      <c r="H1269" s="1">
        <v>41761</v>
      </c>
      <c r="I1269">
        <v>56</v>
      </c>
      <c r="J1269">
        <v>709</v>
      </c>
      <c r="K1269">
        <v>93</v>
      </c>
      <c r="L1269">
        <v>374</v>
      </c>
      <c r="M1269">
        <v>104</v>
      </c>
      <c r="N1269">
        <v>80</v>
      </c>
      <c r="O1269">
        <v>80</v>
      </c>
      <c r="P1269">
        <v>1</v>
      </c>
      <c r="Q1269">
        <v>8</v>
      </c>
      <c r="R1269">
        <v>6</v>
      </c>
      <c r="S1269">
        <v>6</v>
      </c>
      <c r="T1269">
        <v>3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 t="s">
        <v>39</v>
      </c>
    </row>
    <row r="1270" spans="1:28" hidden="1" x14ac:dyDescent="0.3">
      <c r="A1270">
        <v>2963</v>
      </c>
      <c r="B1270">
        <v>1979</v>
      </c>
      <c r="C1270" t="s">
        <v>28</v>
      </c>
      <c r="D1270" t="s">
        <v>35</v>
      </c>
      <c r="E1270">
        <v>75507</v>
      </c>
      <c r="F1270">
        <v>0</v>
      </c>
      <c r="G1270">
        <v>0</v>
      </c>
      <c r="H1270" s="1">
        <v>41761</v>
      </c>
      <c r="I1270">
        <v>56</v>
      </c>
      <c r="J1270">
        <v>709</v>
      </c>
      <c r="K1270">
        <v>93</v>
      </c>
      <c r="L1270">
        <v>374</v>
      </c>
      <c r="M1270">
        <v>104</v>
      </c>
      <c r="N1270">
        <v>80</v>
      </c>
      <c r="O1270">
        <v>80</v>
      </c>
      <c r="P1270">
        <v>1</v>
      </c>
      <c r="Q1270">
        <v>8</v>
      </c>
      <c r="R1270">
        <v>6</v>
      </c>
      <c r="S1270">
        <v>6</v>
      </c>
      <c r="T1270">
        <v>3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 t="s">
        <v>36</v>
      </c>
    </row>
    <row r="1271" spans="1:28" hidden="1" x14ac:dyDescent="0.3">
      <c r="A1271">
        <v>10634</v>
      </c>
      <c r="B1271">
        <v>1951</v>
      </c>
      <c r="C1271" t="s">
        <v>41</v>
      </c>
      <c r="D1271" t="s">
        <v>33</v>
      </c>
      <c r="E1271">
        <v>59412</v>
      </c>
      <c r="F1271">
        <v>0</v>
      </c>
      <c r="G1271">
        <v>0</v>
      </c>
      <c r="H1271" s="1">
        <v>41748</v>
      </c>
      <c r="I1271">
        <v>56</v>
      </c>
      <c r="J1271">
        <v>90</v>
      </c>
      <c r="K1271">
        <v>67</v>
      </c>
      <c r="L1271">
        <v>165</v>
      </c>
      <c r="M1271">
        <v>30</v>
      </c>
      <c r="N1271">
        <v>43</v>
      </c>
      <c r="O1271">
        <v>11</v>
      </c>
      <c r="P1271">
        <v>1</v>
      </c>
      <c r="Q1271">
        <v>4</v>
      </c>
      <c r="R1271">
        <v>2</v>
      </c>
      <c r="S1271">
        <v>8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 t="s">
        <v>30</v>
      </c>
    </row>
    <row r="1272" spans="1:28" hidden="1" x14ac:dyDescent="0.3">
      <c r="A1272">
        <v>5180</v>
      </c>
      <c r="B1272">
        <v>1968</v>
      </c>
      <c r="C1272" t="s">
        <v>37</v>
      </c>
      <c r="D1272" t="s">
        <v>29</v>
      </c>
      <c r="E1272">
        <v>50616</v>
      </c>
      <c r="F1272">
        <v>0</v>
      </c>
      <c r="G1272">
        <v>1</v>
      </c>
      <c r="H1272" s="1">
        <v>41747</v>
      </c>
      <c r="I1272">
        <v>56</v>
      </c>
      <c r="J1272">
        <v>128</v>
      </c>
      <c r="K1272">
        <v>0</v>
      </c>
      <c r="L1272">
        <v>16</v>
      </c>
      <c r="M1272">
        <v>0</v>
      </c>
      <c r="N1272">
        <v>1</v>
      </c>
      <c r="O1272">
        <v>4</v>
      </c>
      <c r="P1272">
        <v>2</v>
      </c>
      <c r="Q1272">
        <v>4</v>
      </c>
      <c r="R1272">
        <v>0</v>
      </c>
      <c r="S1272">
        <v>4</v>
      </c>
      <c r="T1272">
        <v>7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 t="s">
        <v>30</v>
      </c>
    </row>
    <row r="1273" spans="1:28" hidden="1" x14ac:dyDescent="0.3">
      <c r="A1273">
        <v>1328</v>
      </c>
      <c r="B1273">
        <v>1982</v>
      </c>
      <c r="C1273" t="s">
        <v>38</v>
      </c>
      <c r="D1273" t="s">
        <v>33</v>
      </c>
      <c r="E1273">
        <v>57937</v>
      </c>
      <c r="F1273">
        <v>0</v>
      </c>
      <c r="G1273">
        <v>1</v>
      </c>
      <c r="H1273" s="1">
        <v>41686</v>
      </c>
      <c r="I1273">
        <v>56</v>
      </c>
      <c r="J1273">
        <v>261</v>
      </c>
      <c r="K1273">
        <v>42</v>
      </c>
      <c r="L1273">
        <v>144</v>
      </c>
      <c r="M1273">
        <v>55</v>
      </c>
      <c r="N1273">
        <v>48</v>
      </c>
      <c r="O1273">
        <v>133</v>
      </c>
      <c r="P1273">
        <v>3</v>
      </c>
      <c r="Q1273">
        <v>4</v>
      </c>
      <c r="R1273">
        <v>4</v>
      </c>
      <c r="S1273">
        <v>9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 t="s">
        <v>43</v>
      </c>
    </row>
    <row r="1274" spans="1:28" hidden="1" x14ac:dyDescent="0.3">
      <c r="A1274">
        <v>1139</v>
      </c>
      <c r="B1274">
        <v>1984</v>
      </c>
      <c r="C1274" t="s">
        <v>37</v>
      </c>
      <c r="D1274" t="s">
        <v>33</v>
      </c>
      <c r="E1274">
        <v>73356</v>
      </c>
      <c r="F1274">
        <v>0</v>
      </c>
      <c r="G1274">
        <v>0</v>
      </c>
      <c r="H1274" s="1">
        <v>41676</v>
      </c>
      <c r="I1274">
        <v>56</v>
      </c>
      <c r="J1274">
        <v>1050</v>
      </c>
      <c r="K1274">
        <v>14</v>
      </c>
      <c r="L1274">
        <v>322</v>
      </c>
      <c r="M1274">
        <v>0</v>
      </c>
      <c r="N1274">
        <v>14</v>
      </c>
      <c r="O1274">
        <v>112</v>
      </c>
      <c r="P1274">
        <v>1</v>
      </c>
      <c r="Q1274">
        <v>5</v>
      </c>
      <c r="R1274">
        <v>11</v>
      </c>
      <c r="S1274">
        <v>5</v>
      </c>
      <c r="T1274">
        <v>2</v>
      </c>
      <c r="U1274">
        <v>1</v>
      </c>
      <c r="V1274">
        <v>0</v>
      </c>
      <c r="W1274">
        <v>1</v>
      </c>
      <c r="X1274">
        <v>0</v>
      </c>
      <c r="Y1274">
        <v>1</v>
      </c>
      <c r="Z1274">
        <v>1</v>
      </c>
      <c r="AA1274">
        <v>0</v>
      </c>
      <c r="AB1274" t="s">
        <v>30</v>
      </c>
    </row>
    <row r="1275" spans="1:28" hidden="1" x14ac:dyDescent="0.3">
      <c r="A1275">
        <v>5177</v>
      </c>
      <c r="B1275">
        <v>1974</v>
      </c>
      <c r="C1275" t="s">
        <v>41</v>
      </c>
      <c r="D1275" t="s">
        <v>33</v>
      </c>
      <c r="E1275">
        <v>58494</v>
      </c>
      <c r="F1275">
        <v>0</v>
      </c>
      <c r="G1275">
        <v>1</v>
      </c>
      <c r="H1275" s="1">
        <v>41620</v>
      </c>
      <c r="I1275">
        <v>56</v>
      </c>
      <c r="J1275">
        <v>298</v>
      </c>
      <c r="K1275">
        <v>7</v>
      </c>
      <c r="L1275">
        <v>68</v>
      </c>
      <c r="M1275">
        <v>4</v>
      </c>
      <c r="N1275">
        <v>0</v>
      </c>
      <c r="O1275">
        <v>19</v>
      </c>
      <c r="P1275">
        <v>2</v>
      </c>
      <c r="Q1275">
        <v>6</v>
      </c>
      <c r="R1275">
        <v>2</v>
      </c>
      <c r="S1275">
        <v>6</v>
      </c>
      <c r="T1275">
        <v>6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 t="s">
        <v>43</v>
      </c>
    </row>
    <row r="1276" spans="1:28" hidden="1" x14ac:dyDescent="0.3">
      <c r="A1276">
        <v>2075</v>
      </c>
      <c r="B1276">
        <v>1969</v>
      </c>
      <c r="C1276" t="s">
        <v>28</v>
      </c>
      <c r="D1276" t="s">
        <v>33</v>
      </c>
      <c r="E1276">
        <v>72460</v>
      </c>
      <c r="F1276">
        <v>0</v>
      </c>
      <c r="G1276">
        <v>0</v>
      </c>
      <c r="H1276" s="1">
        <v>41592</v>
      </c>
      <c r="I1276">
        <v>56</v>
      </c>
      <c r="J1276">
        <v>377</v>
      </c>
      <c r="K1276">
        <v>10</v>
      </c>
      <c r="L1276">
        <v>540</v>
      </c>
      <c r="M1276">
        <v>80</v>
      </c>
      <c r="N1276">
        <v>30</v>
      </c>
      <c r="O1276">
        <v>10</v>
      </c>
      <c r="P1276">
        <v>1</v>
      </c>
      <c r="Q1276">
        <v>3</v>
      </c>
      <c r="R1276">
        <v>5</v>
      </c>
      <c r="S1276">
        <v>7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 t="s">
        <v>43</v>
      </c>
    </row>
    <row r="1277" spans="1:28" hidden="1" x14ac:dyDescent="0.3">
      <c r="A1277">
        <v>3428</v>
      </c>
      <c r="B1277">
        <v>1991</v>
      </c>
      <c r="C1277" t="s">
        <v>37</v>
      </c>
      <c r="D1277" t="s">
        <v>35</v>
      </c>
      <c r="E1277">
        <v>68682</v>
      </c>
      <c r="F1277">
        <v>0</v>
      </c>
      <c r="G1277">
        <v>0</v>
      </c>
      <c r="H1277" s="1">
        <v>41553</v>
      </c>
      <c r="I1277">
        <v>56</v>
      </c>
      <c r="J1277">
        <v>919</v>
      </c>
      <c r="K1277">
        <v>0</v>
      </c>
      <c r="L1277">
        <v>505</v>
      </c>
      <c r="M1277">
        <v>99</v>
      </c>
      <c r="N1277">
        <v>30</v>
      </c>
      <c r="O1277">
        <v>45</v>
      </c>
      <c r="P1277">
        <v>1</v>
      </c>
      <c r="Q1277">
        <v>4</v>
      </c>
      <c r="R1277">
        <v>9</v>
      </c>
      <c r="S1277">
        <v>10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 t="s">
        <v>30</v>
      </c>
    </row>
    <row r="1278" spans="1:28" hidden="1" x14ac:dyDescent="0.3">
      <c r="A1278">
        <v>4500</v>
      </c>
      <c r="B1278">
        <v>1991</v>
      </c>
      <c r="C1278" t="s">
        <v>37</v>
      </c>
      <c r="D1278" t="s">
        <v>35</v>
      </c>
      <c r="E1278">
        <v>68682</v>
      </c>
      <c r="F1278">
        <v>0</v>
      </c>
      <c r="G1278">
        <v>0</v>
      </c>
      <c r="H1278" s="1">
        <v>41553</v>
      </c>
      <c r="I1278">
        <v>56</v>
      </c>
      <c r="J1278">
        <v>919</v>
      </c>
      <c r="K1278">
        <v>0</v>
      </c>
      <c r="L1278">
        <v>505</v>
      </c>
      <c r="M1278">
        <v>99</v>
      </c>
      <c r="N1278">
        <v>30</v>
      </c>
      <c r="O1278">
        <v>45</v>
      </c>
      <c r="P1278">
        <v>1</v>
      </c>
      <c r="Q1278">
        <v>4</v>
      </c>
      <c r="R1278">
        <v>9</v>
      </c>
      <c r="S1278">
        <v>10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 t="s">
        <v>30</v>
      </c>
    </row>
    <row r="1279" spans="1:28" hidden="1" x14ac:dyDescent="0.3">
      <c r="A1279">
        <v>9964</v>
      </c>
      <c r="B1279">
        <v>1979</v>
      </c>
      <c r="C1279" t="s">
        <v>28</v>
      </c>
      <c r="D1279" t="s">
        <v>31</v>
      </c>
      <c r="E1279">
        <v>61825</v>
      </c>
      <c r="F1279">
        <v>0</v>
      </c>
      <c r="G1279">
        <v>1</v>
      </c>
      <c r="H1279" s="1">
        <v>41493</v>
      </c>
      <c r="I1279">
        <v>56</v>
      </c>
      <c r="J1279">
        <v>162</v>
      </c>
      <c r="K1279">
        <v>50</v>
      </c>
      <c r="L1279">
        <v>100</v>
      </c>
      <c r="M1279">
        <v>55</v>
      </c>
      <c r="N1279">
        <v>30</v>
      </c>
      <c r="O1279">
        <v>27</v>
      </c>
      <c r="P1279">
        <v>1</v>
      </c>
      <c r="Q1279">
        <v>4</v>
      </c>
      <c r="R1279">
        <v>2</v>
      </c>
      <c r="S1279">
        <v>8</v>
      </c>
      <c r="T1279">
        <v>4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30</v>
      </c>
    </row>
    <row r="1280" spans="1:28" hidden="1" x14ac:dyDescent="0.3">
      <c r="A1280">
        <v>1630</v>
      </c>
      <c r="B1280">
        <v>1979</v>
      </c>
      <c r="C1280" t="s">
        <v>28</v>
      </c>
      <c r="D1280" t="s">
        <v>31</v>
      </c>
      <c r="E1280">
        <v>61825</v>
      </c>
      <c r="F1280">
        <v>0</v>
      </c>
      <c r="G1280">
        <v>1</v>
      </c>
      <c r="H1280" s="1">
        <v>41493</v>
      </c>
      <c r="I1280">
        <v>56</v>
      </c>
      <c r="J1280">
        <v>162</v>
      </c>
      <c r="K1280">
        <v>50</v>
      </c>
      <c r="L1280">
        <v>100</v>
      </c>
      <c r="M1280">
        <v>55</v>
      </c>
      <c r="N1280">
        <v>30</v>
      </c>
      <c r="O1280">
        <v>27</v>
      </c>
      <c r="P1280">
        <v>1</v>
      </c>
      <c r="Q1280">
        <v>4</v>
      </c>
      <c r="R1280">
        <v>2</v>
      </c>
      <c r="S1280">
        <v>8</v>
      </c>
      <c r="T1280">
        <v>4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30</v>
      </c>
    </row>
    <row r="1281" spans="1:28" hidden="1" x14ac:dyDescent="0.3">
      <c r="A1281">
        <v>7822</v>
      </c>
      <c r="B1281">
        <v>1976</v>
      </c>
      <c r="C1281" t="s">
        <v>28</v>
      </c>
      <c r="D1281" t="s">
        <v>35</v>
      </c>
      <c r="E1281">
        <v>54058</v>
      </c>
      <c r="F1281">
        <v>0</v>
      </c>
      <c r="G1281">
        <v>1</v>
      </c>
      <c r="H1281" s="1">
        <v>41429</v>
      </c>
      <c r="I1281">
        <v>56</v>
      </c>
      <c r="J1281">
        <v>198</v>
      </c>
      <c r="K1281">
        <v>18</v>
      </c>
      <c r="L1281">
        <v>252</v>
      </c>
      <c r="M1281">
        <v>32</v>
      </c>
      <c r="N1281">
        <v>108</v>
      </c>
      <c r="O1281">
        <v>54</v>
      </c>
      <c r="P1281">
        <v>2</v>
      </c>
      <c r="Q1281">
        <v>4</v>
      </c>
      <c r="R1281">
        <v>6</v>
      </c>
      <c r="S1281">
        <v>8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 t="s">
        <v>30</v>
      </c>
    </row>
    <row r="1282" spans="1:28" hidden="1" x14ac:dyDescent="0.3">
      <c r="A1282">
        <v>10156</v>
      </c>
      <c r="B1282">
        <v>1975</v>
      </c>
      <c r="C1282" t="s">
        <v>28</v>
      </c>
      <c r="D1282" t="s">
        <v>31</v>
      </c>
      <c r="E1282">
        <v>84196</v>
      </c>
      <c r="F1282">
        <v>0</v>
      </c>
      <c r="G1282">
        <v>1</v>
      </c>
      <c r="H1282" s="1">
        <v>41428</v>
      </c>
      <c r="I1282">
        <v>56</v>
      </c>
      <c r="J1282">
        <v>215</v>
      </c>
      <c r="K1282">
        <v>63</v>
      </c>
      <c r="L1282">
        <v>507</v>
      </c>
      <c r="M1282">
        <v>231</v>
      </c>
      <c r="N1282">
        <v>31</v>
      </c>
      <c r="O1282">
        <v>190</v>
      </c>
      <c r="P1282">
        <v>1</v>
      </c>
      <c r="Q1282">
        <v>8</v>
      </c>
      <c r="R1282">
        <v>4</v>
      </c>
      <c r="S1282">
        <v>7</v>
      </c>
      <c r="T1282">
        <v>3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 t="s">
        <v>30</v>
      </c>
    </row>
    <row r="1283" spans="1:28" hidden="1" x14ac:dyDescent="0.3">
      <c r="A1283">
        <v>3033</v>
      </c>
      <c r="B1283">
        <v>1963</v>
      </c>
      <c r="C1283" t="s">
        <v>41</v>
      </c>
      <c r="D1283" t="s">
        <v>35</v>
      </c>
      <c r="E1283">
        <v>38620</v>
      </c>
      <c r="F1283">
        <v>0</v>
      </c>
      <c r="G1283">
        <v>0</v>
      </c>
      <c r="H1283" s="1">
        <v>41405</v>
      </c>
      <c r="I1283">
        <v>56</v>
      </c>
      <c r="J1283">
        <v>112</v>
      </c>
      <c r="K1283">
        <v>17</v>
      </c>
      <c r="L1283">
        <v>44</v>
      </c>
      <c r="M1283">
        <v>34</v>
      </c>
      <c r="N1283">
        <v>22</v>
      </c>
      <c r="O1283">
        <v>89</v>
      </c>
      <c r="P1283">
        <v>1</v>
      </c>
      <c r="Q1283">
        <v>2</v>
      </c>
      <c r="R1283">
        <v>5</v>
      </c>
      <c r="S1283">
        <v>3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36</v>
      </c>
    </row>
    <row r="1284" spans="1:28" hidden="1" x14ac:dyDescent="0.3">
      <c r="A1284">
        <v>4119</v>
      </c>
      <c r="B1284">
        <v>1963</v>
      </c>
      <c r="C1284" t="s">
        <v>41</v>
      </c>
      <c r="D1284" t="s">
        <v>35</v>
      </c>
      <c r="E1284">
        <v>38620</v>
      </c>
      <c r="F1284">
        <v>0</v>
      </c>
      <c r="G1284">
        <v>0</v>
      </c>
      <c r="H1284" s="1">
        <v>41405</v>
      </c>
      <c r="I1284">
        <v>56</v>
      </c>
      <c r="J1284">
        <v>112</v>
      </c>
      <c r="K1284">
        <v>17</v>
      </c>
      <c r="L1284">
        <v>44</v>
      </c>
      <c r="M1284">
        <v>34</v>
      </c>
      <c r="N1284">
        <v>22</v>
      </c>
      <c r="O1284">
        <v>89</v>
      </c>
      <c r="P1284">
        <v>1</v>
      </c>
      <c r="Q1284">
        <v>2</v>
      </c>
      <c r="R1284">
        <v>5</v>
      </c>
      <c r="S1284">
        <v>3</v>
      </c>
      <c r="T1284">
        <v>3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 t="s">
        <v>39</v>
      </c>
    </row>
    <row r="1285" spans="1:28" hidden="1" x14ac:dyDescent="0.3">
      <c r="A1285">
        <v>332</v>
      </c>
      <c r="B1285">
        <v>1957</v>
      </c>
      <c r="C1285" t="s">
        <v>28</v>
      </c>
      <c r="D1285" t="s">
        <v>33</v>
      </c>
      <c r="E1285">
        <v>47743</v>
      </c>
      <c r="F1285">
        <v>0</v>
      </c>
      <c r="G1285">
        <v>1</v>
      </c>
      <c r="H1285" s="1">
        <v>41355</v>
      </c>
      <c r="I1285">
        <v>56</v>
      </c>
      <c r="J1285">
        <v>198</v>
      </c>
      <c r="K1285">
        <v>2</v>
      </c>
      <c r="L1285">
        <v>43</v>
      </c>
      <c r="M1285">
        <v>0</v>
      </c>
      <c r="N1285">
        <v>12</v>
      </c>
      <c r="O1285">
        <v>20</v>
      </c>
      <c r="P1285">
        <v>3</v>
      </c>
      <c r="Q1285">
        <v>4</v>
      </c>
      <c r="R1285">
        <v>1</v>
      </c>
      <c r="S1285">
        <v>6</v>
      </c>
      <c r="T1285">
        <v>6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0</v>
      </c>
      <c r="AA1285">
        <v>0</v>
      </c>
      <c r="AB1285" t="s">
        <v>30</v>
      </c>
    </row>
    <row r="1286" spans="1:28" hidden="1" x14ac:dyDescent="0.3">
      <c r="A1286">
        <v>737</v>
      </c>
      <c r="B1286">
        <v>1949</v>
      </c>
      <c r="C1286" t="s">
        <v>37</v>
      </c>
      <c r="D1286" t="s">
        <v>33</v>
      </c>
      <c r="E1286">
        <v>80360</v>
      </c>
      <c r="F1286">
        <v>0</v>
      </c>
      <c r="G1286">
        <v>0</v>
      </c>
      <c r="H1286" s="1">
        <v>41336</v>
      </c>
      <c r="I1286">
        <v>56</v>
      </c>
      <c r="J1286">
        <v>1493</v>
      </c>
      <c r="K1286">
        <v>86</v>
      </c>
      <c r="L1286">
        <v>454</v>
      </c>
      <c r="M1286">
        <v>112</v>
      </c>
      <c r="N1286">
        <v>43</v>
      </c>
      <c r="O1286">
        <v>43</v>
      </c>
      <c r="P1286">
        <v>2</v>
      </c>
      <c r="Q1286">
        <v>4</v>
      </c>
      <c r="R1286">
        <v>4</v>
      </c>
      <c r="S1286">
        <v>5</v>
      </c>
      <c r="T1286">
        <v>2</v>
      </c>
      <c r="U1286">
        <v>1</v>
      </c>
      <c r="V1286">
        <v>0</v>
      </c>
      <c r="W1286">
        <v>0</v>
      </c>
      <c r="X1286">
        <v>1</v>
      </c>
      <c r="Y1286">
        <v>1</v>
      </c>
      <c r="Z1286">
        <v>0</v>
      </c>
      <c r="AA1286">
        <v>0</v>
      </c>
      <c r="AB1286" t="s">
        <v>30</v>
      </c>
    </row>
    <row r="1287" spans="1:28" hidden="1" x14ac:dyDescent="0.3">
      <c r="A1287">
        <v>10319</v>
      </c>
      <c r="B1287">
        <v>1971</v>
      </c>
      <c r="C1287" t="s">
        <v>28</v>
      </c>
      <c r="D1287" t="s">
        <v>33</v>
      </c>
      <c r="E1287">
        <v>66303</v>
      </c>
      <c r="F1287">
        <v>0</v>
      </c>
      <c r="G1287">
        <v>1</v>
      </c>
      <c r="H1287" s="1">
        <v>41331</v>
      </c>
      <c r="I1287">
        <v>56</v>
      </c>
      <c r="J1287">
        <v>1090</v>
      </c>
      <c r="K1287">
        <v>12</v>
      </c>
      <c r="L1287">
        <v>96</v>
      </c>
      <c r="M1287">
        <v>16</v>
      </c>
      <c r="N1287">
        <v>12</v>
      </c>
      <c r="O1287">
        <v>60</v>
      </c>
      <c r="P1287">
        <v>4</v>
      </c>
      <c r="Q1287">
        <v>3</v>
      </c>
      <c r="R1287">
        <v>4</v>
      </c>
      <c r="S1287">
        <v>11</v>
      </c>
      <c r="T1287">
        <v>8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 t="s">
        <v>30</v>
      </c>
    </row>
    <row r="1288" spans="1:28" hidden="1" x14ac:dyDescent="0.3">
      <c r="A1288">
        <v>2683</v>
      </c>
      <c r="B1288">
        <v>1969</v>
      </c>
      <c r="C1288" t="s">
        <v>28</v>
      </c>
      <c r="D1288" t="s">
        <v>33</v>
      </c>
      <c r="E1288">
        <v>52413</v>
      </c>
      <c r="F1288">
        <v>0</v>
      </c>
      <c r="G1288">
        <v>2</v>
      </c>
      <c r="H1288" s="1">
        <v>41307</v>
      </c>
      <c r="I1288">
        <v>56</v>
      </c>
      <c r="J1288">
        <v>295</v>
      </c>
      <c r="K1288">
        <v>106</v>
      </c>
      <c r="L1288">
        <v>271</v>
      </c>
      <c r="M1288">
        <v>75</v>
      </c>
      <c r="N1288">
        <v>98</v>
      </c>
      <c r="O1288">
        <v>65</v>
      </c>
      <c r="P1288">
        <v>4</v>
      </c>
      <c r="Q1288">
        <v>6</v>
      </c>
      <c r="R1288">
        <v>4</v>
      </c>
      <c r="S1288">
        <v>12</v>
      </c>
      <c r="T1288">
        <v>6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 t="s">
        <v>32</v>
      </c>
    </row>
    <row r="1289" spans="1:28" hidden="1" x14ac:dyDescent="0.3">
      <c r="A1289">
        <v>3445</v>
      </c>
      <c r="B1289">
        <v>1956</v>
      </c>
      <c r="C1289" t="s">
        <v>28</v>
      </c>
      <c r="D1289" t="s">
        <v>31</v>
      </c>
      <c r="E1289">
        <v>60714</v>
      </c>
      <c r="F1289">
        <v>0</v>
      </c>
      <c r="G1289">
        <v>0</v>
      </c>
      <c r="H1289" s="1">
        <v>41291</v>
      </c>
      <c r="I1289">
        <v>56</v>
      </c>
      <c r="J1289">
        <v>216</v>
      </c>
      <c r="K1289">
        <v>162</v>
      </c>
      <c r="L1289">
        <v>224</v>
      </c>
      <c r="M1289">
        <v>101</v>
      </c>
      <c r="N1289">
        <v>92</v>
      </c>
      <c r="O1289">
        <v>162</v>
      </c>
      <c r="P1289">
        <v>2</v>
      </c>
      <c r="Q1289">
        <v>7</v>
      </c>
      <c r="R1289">
        <v>4</v>
      </c>
      <c r="S1289">
        <v>10</v>
      </c>
      <c r="T1289">
        <v>5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 t="s">
        <v>43</v>
      </c>
    </row>
    <row r="1290" spans="1:28" hidden="1" x14ac:dyDescent="0.3">
      <c r="A1290">
        <v>4427</v>
      </c>
      <c r="B1290">
        <v>1995</v>
      </c>
      <c r="C1290" t="s">
        <v>38</v>
      </c>
      <c r="D1290" t="s">
        <v>31</v>
      </c>
      <c r="E1290">
        <v>83257</v>
      </c>
      <c r="F1290">
        <v>0</v>
      </c>
      <c r="G1290">
        <v>0</v>
      </c>
      <c r="H1290" s="1">
        <v>41170</v>
      </c>
      <c r="I1290">
        <v>56</v>
      </c>
      <c r="J1290">
        <v>536</v>
      </c>
      <c r="K1290">
        <v>27</v>
      </c>
      <c r="L1290">
        <v>590</v>
      </c>
      <c r="M1290">
        <v>38</v>
      </c>
      <c r="N1290">
        <v>107</v>
      </c>
      <c r="O1290">
        <v>67</v>
      </c>
      <c r="P1290">
        <v>1</v>
      </c>
      <c r="Q1290">
        <v>5</v>
      </c>
      <c r="R1290">
        <v>10</v>
      </c>
      <c r="S1290">
        <v>12</v>
      </c>
      <c r="T1290">
        <v>6</v>
      </c>
      <c r="U1290">
        <v>0</v>
      </c>
      <c r="V1290">
        <v>0</v>
      </c>
      <c r="W1290">
        <v>1</v>
      </c>
      <c r="X1290">
        <v>0</v>
      </c>
      <c r="Y1290">
        <v>1</v>
      </c>
      <c r="Z1290">
        <v>1</v>
      </c>
      <c r="AA1290">
        <v>1</v>
      </c>
      <c r="AB1290" t="s">
        <v>30</v>
      </c>
    </row>
    <row r="1291" spans="1:28" hidden="1" x14ac:dyDescent="0.3">
      <c r="A1291">
        <v>8717</v>
      </c>
      <c r="B1291">
        <v>1975</v>
      </c>
      <c r="C1291" t="s">
        <v>37</v>
      </c>
      <c r="D1291" t="s">
        <v>33</v>
      </c>
      <c r="E1291">
        <v>80427</v>
      </c>
      <c r="F1291">
        <v>0</v>
      </c>
      <c r="G1291">
        <v>1</v>
      </c>
      <c r="H1291" s="1">
        <v>41164</v>
      </c>
      <c r="I1291">
        <v>56</v>
      </c>
      <c r="J1291">
        <v>1149</v>
      </c>
      <c r="K1291">
        <v>71</v>
      </c>
      <c r="L1291">
        <v>449</v>
      </c>
      <c r="M1291">
        <v>69</v>
      </c>
      <c r="N1291">
        <v>71</v>
      </c>
      <c r="O1291">
        <v>26</v>
      </c>
      <c r="P1291">
        <v>1</v>
      </c>
      <c r="Q1291">
        <v>11</v>
      </c>
      <c r="R1291">
        <v>8</v>
      </c>
      <c r="S1291">
        <v>8</v>
      </c>
      <c r="T1291">
        <v>5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 t="s">
        <v>40</v>
      </c>
    </row>
    <row r="1292" spans="1:28" hidden="1" x14ac:dyDescent="0.3">
      <c r="A1292">
        <v>2066</v>
      </c>
      <c r="B1292">
        <v>1949</v>
      </c>
      <c r="C1292" t="s">
        <v>28</v>
      </c>
      <c r="D1292" t="s">
        <v>35</v>
      </c>
      <c r="E1292">
        <v>38823</v>
      </c>
      <c r="F1292">
        <v>0</v>
      </c>
      <c r="G1292">
        <v>1</v>
      </c>
      <c r="H1292" s="1">
        <v>41151</v>
      </c>
      <c r="I1292">
        <v>56</v>
      </c>
      <c r="J1292">
        <v>70</v>
      </c>
      <c r="K1292">
        <v>0</v>
      </c>
      <c r="L1292">
        <v>11</v>
      </c>
      <c r="M1292">
        <v>2</v>
      </c>
      <c r="N1292">
        <v>8</v>
      </c>
      <c r="O1292">
        <v>23</v>
      </c>
      <c r="P1292">
        <v>1</v>
      </c>
      <c r="Q1292">
        <v>2</v>
      </c>
      <c r="R1292">
        <v>1</v>
      </c>
      <c r="S1292">
        <v>3</v>
      </c>
      <c r="T1292">
        <v>6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 t="s">
        <v>30</v>
      </c>
    </row>
    <row r="1293" spans="1:28" hidden="1" x14ac:dyDescent="0.3">
      <c r="A1293">
        <v>6866</v>
      </c>
      <c r="B1293">
        <v>1969</v>
      </c>
      <c r="C1293" t="s">
        <v>41</v>
      </c>
      <c r="D1293" t="s">
        <v>35</v>
      </c>
      <c r="E1293">
        <v>35924</v>
      </c>
      <c r="F1293">
        <v>1</v>
      </c>
      <c r="G1293">
        <v>1</v>
      </c>
      <c r="H1293" s="1">
        <v>41721</v>
      </c>
      <c r="I1293">
        <v>56</v>
      </c>
      <c r="J1293">
        <v>8</v>
      </c>
      <c r="K1293">
        <v>0</v>
      </c>
      <c r="L1293">
        <v>14</v>
      </c>
      <c r="M1293">
        <v>2</v>
      </c>
      <c r="N1293">
        <v>3</v>
      </c>
      <c r="O1293">
        <v>7</v>
      </c>
      <c r="P1293">
        <v>1</v>
      </c>
      <c r="Q1293">
        <v>1</v>
      </c>
      <c r="R1293">
        <v>0</v>
      </c>
      <c r="S1293">
        <v>3</v>
      </c>
      <c r="T1293">
        <v>5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 t="s">
        <v>43</v>
      </c>
    </row>
    <row r="1294" spans="1:28" hidden="1" x14ac:dyDescent="0.3">
      <c r="A1294">
        <v>4961</v>
      </c>
      <c r="B1294">
        <v>1974</v>
      </c>
      <c r="C1294" t="s">
        <v>41</v>
      </c>
      <c r="D1294" t="s">
        <v>35</v>
      </c>
      <c r="E1294">
        <v>21255</v>
      </c>
      <c r="F1294">
        <v>1</v>
      </c>
      <c r="G1294">
        <v>0</v>
      </c>
      <c r="H1294" s="1">
        <v>41660</v>
      </c>
      <c r="I1294">
        <v>56</v>
      </c>
      <c r="J1294">
        <v>29</v>
      </c>
      <c r="K1294">
        <v>0</v>
      </c>
      <c r="L1294">
        <v>25</v>
      </c>
      <c r="M1294">
        <v>2</v>
      </c>
      <c r="N1294">
        <v>2</v>
      </c>
      <c r="O1294">
        <v>3</v>
      </c>
      <c r="P1294">
        <v>4</v>
      </c>
      <c r="Q1294">
        <v>2</v>
      </c>
      <c r="R1294">
        <v>1</v>
      </c>
      <c r="S1294">
        <v>4</v>
      </c>
      <c r="T1294">
        <v>4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 t="s">
        <v>30</v>
      </c>
    </row>
    <row r="1295" spans="1:28" hidden="1" x14ac:dyDescent="0.3">
      <c r="A1295">
        <v>7369</v>
      </c>
      <c r="B1295">
        <v>1981</v>
      </c>
      <c r="C1295" t="s">
        <v>41</v>
      </c>
      <c r="D1295" t="s">
        <v>33</v>
      </c>
      <c r="E1295">
        <v>36959</v>
      </c>
      <c r="F1295">
        <v>1</v>
      </c>
      <c r="G1295">
        <v>0</v>
      </c>
      <c r="H1295" s="1">
        <v>41549</v>
      </c>
      <c r="I1295">
        <v>56</v>
      </c>
      <c r="J1295">
        <v>25</v>
      </c>
      <c r="K1295">
        <v>6</v>
      </c>
      <c r="L1295">
        <v>25</v>
      </c>
      <c r="M1295">
        <v>6</v>
      </c>
      <c r="N1295">
        <v>0</v>
      </c>
      <c r="O1295">
        <v>0</v>
      </c>
      <c r="P1295">
        <v>2</v>
      </c>
      <c r="Q1295">
        <v>2</v>
      </c>
      <c r="R1295">
        <v>0</v>
      </c>
      <c r="S1295">
        <v>3</v>
      </c>
      <c r="T1295">
        <v>8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 t="s">
        <v>30</v>
      </c>
    </row>
    <row r="1296" spans="1:28" hidden="1" x14ac:dyDescent="0.3">
      <c r="A1296">
        <v>4381</v>
      </c>
      <c r="B1296">
        <v>1971</v>
      </c>
      <c r="C1296" t="s">
        <v>37</v>
      </c>
      <c r="D1296" t="s">
        <v>33</v>
      </c>
      <c r="E1296">
        <v>46463</v>
      </c>
      <c r="F1296">
        <v>1</v>
      </c>
      <c r="G1296">
        <v>1</v>
      </c>
      <c r="H1296" s="1">
        <v>41504</v>
      </c>
      <c r="I1296">
        <v>56</v>
      </c>
      <c r="J1296">
        <v>163</v>
      </c>
      <c r="K1296">
        <v>2</v>
      </c>
      <c r="L1296">
        <v>40</v>
      </c>
      <c r="M1296">
        <v>8</v>
      </c>
      <c r="N1296">
        <v>11</v>
      </c>
      <c r="O1296">
        <v>11</v>
      </c>
      <c r="P1296">
        <v>7</v>
      </c>
      <c r="Q1296">
        <v>3</v>
      </c>
      <c r="R1296">
        <v>1</v>
      </c>
      <c r="S1296">
        <v>6</v>
      </c>
      <c r="T1296">
        <v>6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 t="s">
        <v>30</v>
      </c>
    </row>
    <row r="1297" spans="1:28" hidden="1" x14ac:dyDescent="0.3">
      <c r="A1297">
        <v>5012</v>
      </c>
      <c r="B1297">
        <v>1989</v>
      </c>
      <c r="C1297" t="s">
        <v>28</v>
      </c>
      <c r="D1297" t="s">
        <v>33</v>
      </c>
      <c r="E1297">
        <v>28691</v>
      </c>
      <c r="F1297">
        <v>1</v>
      </c>
      <c r="G1297">
        <v>0</v>
      </c>
      <c r="H1297" s="1">
        <v>41459</v>
      </c>
      <c r="I1297">
        <v>56</v>
      </c>
      <c r="J1297">
        <v>5</v>
      </c>
      <c r="K1297">
        <v>4</v>
      </c>
      <c r="L1297">
        <v>13</v>
      </c>
      <c r="M1297">
        <v>8</v>
      </c>
      <c r="N1297">
        <v>0</v>
      </c>
      <c r="O1297">
        <v>4</v>
      </c>
      <c r="P1297">
        <v>1</v>
      </c>
      <c r="Q1297">
        <v>1</v>
      </c>
      <c r="R1297">
        <v>0</v>
      </c>
      <c r="S1297">
        <v>3</v>
      </c>
      <c r="T1297">
        <v>8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 t="s">
        <v>30</v>
      </c>
    </row>
    <row r="1298" spans="1:28" hidden="1" x14ac:dyDescent="0.3">
      <c r="A1298">
        <v>6918</v>
      </c>
      <c r="B1298">
        <v>1989</v>
      </c>
      <c r="C1298" t="s">
        <v>28</v>
      </c>
      <c r="D1298" t="s">
        <v>33</v>
      </c>
      <c r="E1298">
        <v>28691</v>
      </c>
      <c r="F1298">
        <v>1</v>
      </c>
      <c r="G1298">
        <v>0</v>
      </c>
      <c r="H1298" s="1">
        <v>41459</v>
      </c>
      <c r="I1298">
        <v>56</v>
      </c>
      <c r="J1298">
        <v>5</v>
      </c>
      <c r="K1298">
        <v>4</v>
      </c>
      <c r="L1298">
        <v>13</v>
      </c>
      <c r="M1298">
        <v>8</v>
      </c>
      <c r="N1298">
        <v>0</v>
      </c>
      <c r="O1298">
        <v>4</v>
      </c>
      <c r="P1298">
        <v>1</v>
      </c>
      <c r="Q1298">
        <v>1</v>
      </c>
      <c r="R1298">
        <v>0</v>
      </c>
      <c r="S1298">
        <v>3</v>
      </c>
      <c r="T1298">
        <v>8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 t="s">
        <v>30</v>
      </c>
    </row>
    <row r="1299" spans="1:28" hidden="1" x14ac:dyDescent="0.3">
      <c r="A1299">
        <v>11110</v>
      </c>
      <c r="B1299">
        <v>1973</v>
      </c>
      <c r="C1299" t="s">
        <v>28</v>
      </c>
      <c r="D1299" t="s">
        <v>31</v>
      </c>
      <c r="E1299">
        <v>3502</v>
      </c>
      <c r="F1299">
        <v>1</v>
      </c>
      <c r="G1299">
        <v>0</v>
      </c>
      <c r="H1299" s="1">
        <v>41377</v>
      </c>
      <c r="I1299">
        <v>56</v>
      </c>
      <c r="J1299">
        <v>2</v>
      </c>
      <c r="K1299">
        <v>1</v>
      </c>
      <c r="L1299">
        <v>1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14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 t="s">
        <v>40</v>
      </c>
    </row>
    <row r="1300" spans="1:28" hidden="1" x14ac:dyDescent="0.3">
      <c r="A1300">
        <v>10913</v>
      </c>
      <c r="B1300">
        <v>1984</v>
      </c>
      <c r="C1300" t="s">
        <v>41</v>
      </c>
      <c r="D1300" t="s">
        <v>31</v>
      </c>
      <c r="E1300">
        <v>31385</v>
      </c>
      <c r="F1300">
        <v>1</v>
      </c>
      <c r="G1300">
        <v>0</v>
      </c>
      <c r="H1300" s="1">
        <v>41248</v>
      </c>
      <c r="I1300">
        <v>56</v>
      </c>
      <c r="J1300">
        <v>3</v>
      </c>
      <c r="K1300">
        <v>2</v>
      </c>
      <c r="L1300">
        <v>12</v>
      </c>
      <c r="M1300">
        <v>0</v>
      </c>
      <c r="N1300">
        <v>1</v>
      </c>
      <c r="O1300">
        <v>9</v>
      </c>
      <c r="P1300">
        <v>1</v>
      </c>
      <c r="Q1300">
        <v>1</v>
      </c>
      <c r="R1300">
        <v>0</v>
      </c>
      <c r="S1300">
        <v>2</v>
      </c>
      <c r="T1300">
        <v>8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1</v>
      </c>
      <c r="AA1300">
        <v>0</v>
      </c>
      <c r="AB1300" t="s">
        <v>30</v>
      </c>
    </row>
    <row r="1301" spans="1:28" hidden="1" x14ac:dyDescent="0.3">
      <c r="A1301">
        <v>3340</v>
      </c>
      <c r="B1301">
        <v>1977</v>
      </c>
      <c r="C1301" t="s">
        <v>28</v>
      </c>
      <c r="D1301" t="s">
        <v>33</v>
      </c>
      <c r="E1301">
        <v>42014</v>
      </c>
      <c r="F1301">
        <v>1</v>
      </c>
      <c r="G1301">
        <v>0</v>
      </c>
      <c r="H1301" s="1">
        <v>41138</v>
      </c>
      <c r="I1301">
        <v>56</v>
      </c>
      <c r="J1301">
        <v>244</v>
      </c>
      <c r="K1301">
        <v>15</v>
      </c>
      <c r="L1301">
        <v>108</v>
      </c>
      <c r="M1301">
        <v>4</v>
      </c>
      <c r="N1301">
        <v>15</v>
      </c>
      <c r="O1301">
        <v>50</v>
      </c>
      <c r="P1301">
        <v>6</v>
      </c>
      <c r="Q1301">
        <v>7</v>
      </c>
      <c r="R1301">
        <v>1</v>
      </c>
      <c r="S1301">
        <v>6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0</v>
      </c>
      <c r="AB1301" t="s">
        <v>32</v>
      </c>
    </row>
    <row r="1302" spans="1:28" hidden="1" x14ac:dyDescent="0.3">
      <c r="A1302">
        <v>8685</v>
      </c>
      <c r="B1302">
        <v>1977</v>
      </c>
      <c r="C1302" t="s">
        <v>28</v>
      </c>
      <c r="D1302" t="s">
        <v>33</v>
      </c>
      <c r="E1302">
        <v>42014</v>
      </c>
      <c r="F1302">
        <v>1</v>
      </c>
      <c r="G1302">
        <v>0</v>
      </c>
      <c r="H1302" s="1">
        <v>41138</v>
      </c>
      <c r="I1302">
        <v>56</v>
      </c>
      <c r="J1302">
        <v>244</v>
      </c>
      <c r="K1302">
        <v>15</v>
      </c>
      <c r="L1302">
        <v>108</v>
      </c>
      <c r="M1302">
        <v>4</v>
      </c>
      <c r="N1302">
        <v>15</v>
      </c>
      <c r="O1302">
        <v>50</v>
      </c>
      <c r="P1302">
        <v>6</v>
      </c>
      <c r="Q1302">
        <v>7</v>
      </c>
      <c r="R1302">
        <v>1</v>
      </c>
      <c r="S1302">
        <v>6</v>
      </c>
      <c r="T1302">
        <v>8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 t="s">
        <v>43</v>
      </c>
    </row>
    <row r="1303" spans="1:28" hidden="1" x14ac:dyDescent="0.3">
      <c r="A1303">
        <v>5529</v>
      </c>
      <c r="B1303">
        <v>1946</v>
      </c>
      <c r="C1303" t="s">
        <v>37</v>
      </c>
      <c r="D1303" t="s">
        <v>35</v>
      </c>
      <c r="E1303">
        <v>64014</v>
      </c>
      <c r="F1303">
        <v>2</v>
      </c>
      <c r="G1303">
        <v>1</v>
      </c>
      <c r="H1303" s="1">
        <v>41800</v>
      </c>
      <c r="I1303">
        <v>56</v>
      </c>
      <c r="J1303">
        <v>406</v>
      </c>
      <c r="K1303">
        <v>0</v>
      </c>
      <c r="L1303">
        <v>30</v>
      </c>
      <c r="M1303">
        <v>0</v>
      </c>
      <c r="N1303">
        <v>0</v>
      </c>
      <c r="O1303">
        <v>8</v>
      </c>
      <c r="P1303">
        <v>7</v>
      </c>
      <c r="Q1303">
        <v>8</v>
      </c>
      <c r="R1303">
        <v>2</v>
      </c>
      <c r="S1303">
        <v>5</v>
      </c>
      <c r="T1303">
        <v>7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 t="s">
        <v>32</v>
      </c>
    </row>
    <row r="1304" spans="1:28" hidden="1" x14ac:dyDescent="0.3">
      <c r="A1304">
        <v>4001</v>
      </c>
      <c r="B1304">
        <v>1946</v>
      </c>
      <c r="C1304" t="s">
        <v>37</v>
      </c>
      <c r="D1304" t="s">
        <v>35</v>
      </c>
      <c r="E1304">
        <v>64014</v>
      </c>
      <c r="F1304">
        <v>2</v>
      </c>
      <c r="G1304">
        <v>1</v>
      </c>
      <c r="H1304" s="1">
        <v>41800</v>
      </c>
      <c r="I1304">
        <v>56</v>
      </c>
      <c r="J1304">
        <v>406</v>
      </c>
      <c r="K1304">
        <v>0</v>
      </c>
      <c r="L1304">
        <v>30</v>
      </c>
      <c r="M1304">
        <v>0</v>
      </c>
      <c r="N1304">
        <v>0</v>
      </c>
      <c r="O1304">
        <v>8</v>
      </c>
      <c r="P1304">
        <v>7</v>
      </c>
      <c r="Q1304">
        <v>8</v>
      </c>
      <c r="R1304">
        <v>2</v>
      </c>
      <c r="S1304">
        <v>5</v>
      </c>
      <c r="T1304">
        <v>7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 t="s">
        <v>43</v>
      </c>
    </row>
    <row r="1305" spans="1:28" hidden="1" x14ac:dyDescent="0.3">
      <c r="A1305">
        <v>4149</v>
      </c>
      <c r="B1305">
        <v>1948</v>
      </c>
      <c r="C1305" t="s">
        <v>37</v>
      </c>
      <c r="D1305" t="s">
        <v>35</v>
      </c>
      <c r="E1305">
        <v>76140</v>
      </c>
      <c r="F1305">
        <v>0</v>
      </c>
      <c r="G1305">
        <v>0</v>
      </c>
      <c r="H1305" s="1">
        <v>41772</v>
      </c>
      <c r="I1305">
        <v>57</v>
      </c>
      <c r="J1305">
        <v>586</v>
      </c>
      <c r="K1305">
        <v>66</v>
      </c>
      <c r="L1305">
        <v>653</v>
      </c>
      <c r="M1305">
        <v>17</v>
      </c>
      <c r="N1305">
        <v>0</v>
      </c>
      <c r="O1305">
        <v>26</v>
      </c>
      <c r="P1305">
        <v>1</v>
      </c>
      <c r="Q1305">
        <v>5</v>
      </c>
      <c r="R1305">
        <v>9</v>
      </c>
      <c r="S1305">
        <v>6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 t="s">
        <v>30</v>
      </c>
    </row>
    <row r="1306" spans="1:28" hidden="1" x14ac:dyDescent="0.3">
      <c r="A1306">
        <v>2295</v>
      </c>
      <c r="B1306">
        <v>1954</v>
      </c>
      <c r="C1306" t="s">
        <v>37</v>
      </c>
      <c r="D1306" t="s">
        <v>33</v>
      </c>
      <c r="E1306">
        <v>62670</v>
      </c>
      <c r="F1306">
        <v>0</v>
      </c>
      <c r="G1306">
        <v>1</v>
      </c>
      <c r="H1306" s="1">
        <v>41672</v>
      </c>
      <c r="I1306">
        <v>57</v>
      </c>
      <c r="J1306">
        <v>539</v>
      </c>
      <c r="K1306">
        <v>30</v>
      </c>
      <c r="L1306">
        <v>92</v>
      </c>
      <c r="M1306">
        <v>80</v>
      </c>
      <c r="N1306">
        <v>46</v>
      </c>
      <c r="O1306">
        <v>38</v>
      </c>
      <c r="P1306">
        <v>1</v>
      </c>
      <c r="Q1306">
        <v>5</v>
      </c>
      <c r="R1306">
        <v>3</v>
      </c>
      <c r="S1306">
        <v>13</v>
      </c>
      <c r="T1306">
        <v>3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 t="s">
        <v>43</v>
      </c>
    </row>
    <row r="1307" spans="1:28" hidden="1" x14ac:dyDescent="0.3">
      <c r="A1307">
        <v>3283</v>
      </c>
      <c r="B1307">
        <v>1972</v>
      </c>
      <c r="C1307" t="s">
        <v>38</v>
      </c>
      <c r="D1307" t="s">
        <v>33</v>
      </c>
      <c r="E1307">
        <v>70932</v>
      </c>
      <c r="F1307">
        <v>0</v>
      </c>
      <c r="G1307">
        <v>1</v>
      </c>
      <c r="H1307" s="1">
        <v>41658</v>
      </c>
      <c r="I1307">
        <v>57</v>
      </c>
      <c r="J1307">
        <v>200</v>
      </c>
      <c r="K1307">
        <v>193</v>
      </c>
      <c r="L1307">
        <v>100</v>
      </c>
      <c r="M1307">
        <v>46</v>
      </c>
      <c r="N1307">
        <v>185</v>
      </c>
      <c r="O1307">
        <v>185</v>
      </c>
      <c r="P1307">
        <v>2</v>
      </c>
      <c r="Q1307">
        <v>6</v>
      </c>
      <c r="R1307">
        <v>2</v>
      </c>
      <c r="S1307">
        <v>12</v>
      </c>
      <c r="T1307">
        <v>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 t="s">
        <v>30</v>
      </c>
    </row>
    <row r="1308" spans="1:28" hidden="1" x14ac:dyDescent="0.3">
      <c r="A1308">
        <v>1915</v>
      </c>
      <c r="B1308">
        <v>1951</v>
      </c>
      <c r="C1308" t="s">
        <v>37</v>
      </c>
      <c r="D1308" t="s">
        <v>33</v>
      </c>
      <c r="E1308">
        <v>78939</v>
      </c>
      <c r="F1308">
        <v>0</v>
      </c>
      <c r="G1308">
        <v>0</v>
      </c>
      <c r="H1308" s="1">
        <v>41620</v>
      </c>
      <c r="I1308">
        <v>57</v>
      </c>
      <c r="J1308">
        <v>794</v>
      </c>
      <c r="K1308">
        <v>115</v>
      </c>
      <c r="L1308">
        <v>243</v>
      </c>
      <c r="M1308">
        <v>150</v>
      </c>
      <c r="N1308">
        <v>0</v>
      </c>
      <c r="O1308">
        <v>205</v>
      </c>
      <c r="P1308">
        <v>1</v>
      </c>
      <c r="Q1308">
        <v>8</v>
      </c>
      <c r="R1308">
        <v>5</v>
      </c>
      <c r="S1308">
        <v>6</v>
      </c>
      <c r="T1308">
        <v>3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 t="s">
        <v>39</v>
      </c>
    </row>
    <row r="1309" spans="1:28" hidden="1" x14ac:dyDescent="0.3">
      <c r="A1309">
        <v>9166</v>
      </c>
      <c r="B1309">
        <v>1968</v>
      </c>
      <c r="C1309" t="s">
        <v>28</v>
      </c>
      <c r="D1309" t="s">
        <v>33</v>
      </c>
      <c r="E1309">
        <v>63967</v>
      </c>
      <c r="F1309">
        <v>0</v>
      </c>
      <c r="G1309">
        <v>1</v>
      </c>
      <c r="H1309" s="1">
        <v>41495</v>
      </c>
      <c r="I1309">
        <v>57</v>
      </c>
      <c r="J1309">
        <v>387</v>
      </c>
      <c r="K1309">
        <v>84</v>
      </c>
      <c r="L1309">
        <v>141</v>
      </c>
      <c r="M1309">
        <v>73</v>
      </c>
      <c r="N1309">
        <v>35</v>
      </c>
      <c r="O1309">
        <v>162</v>
      </c>
      <c r="P1309">
        <v>3</v>
      </c>
      <c r="Q1309">
        <v>4</v>
      </c>
      <c r="R1309">
        <v>4</v>
      </c>
      <c r="S1309">
        <v>12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 t="s">
        <v>30</v>
      </c>
    </row>
    <row r="1310" spans="1:28" hidden="1" x14ac:dyDescent="0.3">
      <c r="A1310">
        <v>5147</v>
      </c>
      <c r="B1310">
        <v>1948</v>
      </c>
      <c r="C1310" t="s">
        <v>28</v>
      </c>
      <c r="D1310" t="s">
        <v>31</v>
      </c>
      <c r="E1310">
        <v>90842</v>
      </c>
      <c r="F1310">
        <v>0</v>
      </c>
      <c r="G1310">
        <v>0</v>
      </c>
      <c r="H1310" s="1">
        <v>41484</v>
      </c>
      <c r="I1310">
        <v>57</v>
      </c>
      <c r="J1310">
        <v>774</v>
      </c>
      <c r="K1310">
        <v>70</v>
      </c>
      <c r="L1310">
        <v>118</v>
      </c>
      <c r="M1310">
        <v>182</v>
      </c>
      <c r="N1310">
        <v>187</v>
      </c>
      <c r="O1310">
        <v>93</v>
      </c>
      <c r="P1310">
        <v>1</v>
      </c>
      <c r="Q1310">
        <v>4</v>
      </c>
      <c r="R1310">
        <v>9</v>
      </c>
      <c r="S1310">
        <v>13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 t="s">
        <v>30</v>
      </c>
    </row>
    <row r="1311" spans="1:28" hidden="1" x14ac:dyDescent="0.3">
      <c r="A1311">
        <v>13</v>
      </c>
      <c r="B1311">
        <v>1947</v>
      </c>
      <c r="C1311" t="s">
        <v>37</v>
      </c>
      <c r="D1311" t="s">
        <v>42</v>
      </c>
      <c r="E1311">
        <v>25358</v>
      </c>
      <c r="F1311">
        <v>0</v>
      </c>
      <c r="G1311">
        <v>1</v>
      </c>
      <c r="H1311" s="1">
        <v>41477</v>
      </c>
      <c r="I1311">
        <v>57</v>
      </c>
      <c r="J1311">
        <v>19</v>
      </c>
      <c r="K1311">
        <v>0</v>
      </c>
      <c r="L1311">
        <v>5</v>
      </c>
      <c r="M1311">
        <v>0</v>
      </c>
      <c r="N1311">
        <v>0</v>
      </c>
      <c r="O1311">
        <v>8</v>
      </c>
      <c r="P1311">
        <v>2</v>
      </c>
      <c r="Q1311">
        <v>1</v>
      </c>
      <c r="R1311">
        <v>0</v>
      </c>
      <c r="S1311">
        <v>3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 t="s">
        <v>43</v>
      </c>
    </row>
    <row r="1312" spans="1:28" hidden="1" x14ac:dyDescent="0.3">
      <c r="A1312">
        <v>3560</v>
      </c>
      <c r="B1312">
        <v>1952</v>
      </c>
      <c r="C1312" t="s">
        <v>28</v>
      </c>
      <c r="D1312" t="s">
        <v>35</v>
      </c>
      <c r="E1312">
        <v>83844</v>
      </c>
      <c r="F1312">
        <v>0</v>
      </c>
      <c r="G1312">
        <v>0</v>
      </c>
      <c r="H1312" s="1">
        <v>41406</v>
      </c>
      <c r="I1312">
        <v>57</v>
      </c>
      <c r="J1312">
        <v>901</v>
      </c>
      <c r="K1312">
        <v>31</v>
      </c>
      <c r="L1312">
        <v>345</v>
      </c>
      <c r="M1312">
        <v>75</v>
      </c>
      <c r="N1312">
        <v>31</v>
      </c>
      <c r="O1312">
        <v>191</v>
      </c>
      <c r="P1312">
        <v>1</v>
      </c>
      <c r="Q1312">
        <v>4</v>
      </c>
      <c r="R1312">
        <v>4</v>
      </c>
      <c r="S1312">
        <v>11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 t="s">
        <v>39</v>
      </c>
    </row>
    <row r="1313" spans="1:28" hidden="1" x14ac:dyDescent="0.3">
      <c r="A1313">
        <v>241</v>
      </c>
      <c r="B1313">
        <v>1952</v>
      </c>
      <c r="C1313" t="s">
        <v>28</v>
      </c>
      <c r="D1313" t="s">
        <v>35</v>
      </c>
      <c r="E1313">
        <v>83844</v>
      </c>
      <c r="F1313">
        <v>0</v>
      </c>
      <c r="G1313">
        <v>0</v>
      </c>
      <c r="H1313" s="1">
        <v>41406</v>
      </c>
      <c r="I1313">
        <v>57</v>
      </c>
      <c r="J1313">
        <v>901</v>
      </c>
      <c r="K1313">
        <v>31</v>
      </c>
      <c r="L1313">
        <v>345</v>
      </c>
      <c r="M1313">
        <v>75</v>
      </c>
      <c r="N1313">
        <v>31</v>
      </c>
      <c r="O1313">
        <v>191</v>
      </c>
      <c r="P1313">
        <v>1</v>
      </c>
      <c r="Q1313">
        <v>4</v>
      </c>
      <c r="R1313">
        <v>4</v>
      </c>
      <c r="S1313">
        <v>11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  <c r="AB1313" t="s">
        <v>30</v>
      </c>
    </row>
    <row r="1314" spans="1:28" hidden="1" x14ac:dyDescent="0.3">
      <c r="A1314">
        <v>7521</v>
      </c>
      <c r="B1314">
        <v>1952</v>
      </c>
      <c r="C1314" t="s">
        <v>28</v>
      </c>
      <c r="D1314" t="s">
        <v>35</v>
      </c>
      <c r="E1314">
        <v>83844</v>
      </c>
      <c r="F1314">
        <v>0</v>
      </c>
      <c r="G1314">
        <v>0</v>
      </c>
      <c r="H1314" s="1">
        <v>41406</v>
      </c>
      <c r="I1314">
        <v>57</v>
      </c>
      <c r="J1314">
        <v>901</v>
      </c>
      <c r="K1314">
        <v>31</v>
      </c>
      <c r="L1314">
        <v>345</v>
      </c>
      <c r="M1314">
        <v>75</v>
      </c>
      <c r="N1314">
        <v>31</v>
      </c>
      <c r="O1314">
        <v>191</v>
      </c>
      <c r="P1314">
        <v>1</v>
      </c>
      <c r="Q1314">
        <v>4</v>
      </c>
      <c r="R1314">
        <v>4</v>
      </c>
      <c r="S1314">
        <v>11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 t="s">
        <v>32</v>
      </c>
    </row>
    <row r="1315" spans="1:28" hidden="1" x14ac:dyDescent="0.3">
      <c r="A1315">
        <v>5123</v>
      </c>
      <c r="B1315">
        <v>1951</v>
      </c>
      <c r="C1315" t="s">
        <v>41</v>
      </c>
      <c r="D1315" t="s">
        <v>33</v>
      </c>
      <c r="E1315">
        <v>27450</v>
      </c>
      <c r="F1315">
        <v>0</v>
      </c>
      <c r="G1315">
        <v>0</v>
      </c>
      <c r="H1315" s="1">
        <v>41379</v>
      </c>
      <c r="I1315">
        <v>57</v>
      </c>
      <c r="J1315">
        <v>37</v>
      </c>
      <c r="K1315">
        <v>12</v>
      </c>
      <c r="L1315">
        <v>23</v>
      </c>
      <c r="M1315">
        <v>8</v>
      </c>
      <c r="N1315">
        <v>11</v>
      </c>
      <c r="O1315">
        <v>52</v>
      </c>
      <c r="P1315">
        <v>1</v>
      </c>
      <c r="Q1315">
        <v>2</v>
      </c>
      <c r="R1315">
        <v>1</v>
      </c>
      <c r="S1315">
        <v>3</v>
      </c>
      <c r="T1315">
        <v>7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 t="s">
        <v>30</v>
      </c>
    </row>
    <row r="1316" spans="1:28" hidden="1" x14ac:dyDescent="0.3">
      <c r="A1316">
        <v>4837</v>
      </c>
      <c r="B1316">
        <v>1965</v>
      </c>
      <c r="C1316" t="s">
        <v>37</v>
      </c>
      <c r="D1316" t="s">
        <v>33</v>
      </c>
      <c r="E1316">
        <v>71322</v>
      </c>
      <c r="F1316">
        <v>0</v>
      </c>
      <c r="G1316">
        <v>1</v>
      </c>
      <c r="H1316" s="1">
        <v>41321</v>
      </c>
      <c r="I1316">
        <v>57</v>
      </c>
      <c r="J1316">
        <v>753</v>
      </c>
      <c r="K1316">
        <v>43</v>
      </c>
      <c r="L1316">
        <v>226</v>
      </c>
      <c r="M1316">
        <v>69</v>
      </c>
      <c r="N1316">
        <v>10</v>
      </c>
      <c r="O1316">
        <v>204</v>
      </c>
      <c r="P1316">
        <v>2</v>
      </c>
      <c r="Q1316">
        <v>8</v>
      </c>
      <c r="R1316">
        <v>5</v>
      </c>
      <c r="S1316">
        <v>13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 t="s">
        <v>30</v>
      </c>
    </row>
    <row r="1317" spans="1:28" hidden="1" x14ac:dyDescent="0.3">
      <c r="A1317">
        <v>9365</v>
      </c>
      <c r="B1317">
        <v>1976</v>
      </c>
      <c r="C1317" t="s">
        <v>37</v>
      </c>
      <c r="D1317" t="s">
        <v>31</v>
      </c>
      <c r="E1317">
        <v>60000</v>
      </c>
      <c r="F1317">
        <v>0</v>
      </c>
      <c r="G1317">
        <v>1</v>
      </c>
      <c r="H1317" s="1">
        <v>41265</v>
      </c>
      <c r="I1317">
        <v>57</v>
      </c>
      <c r="J1317">
        <v>1048</v>
      </c>
      <c r="K1317">
        <v>0</v>
      </c>
      <c r="L1317">
        <v>217</v>
      </c>
      <c r="M1317">
        <v>0</v>
      </c>
      <c r="N1317">
        <v>0</v>
      </c>
      <c r="O1317">
        <v>12</v>
      </c>
      <c r="P1317">
        <v>5</v>
      </c>
      <c r="Q1317">
        <v>11</v>
      </c>
      <c r="R1317">
        <v>3</v>
      </c>
      <c r="S1317">
        <v>5</v>
      </c>
      <c r="T1317">
        <v>6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 t="s">
        <v>30</v>
      </c>
    </row>
    <row r="1318" spans="1:28" hidden="1" x14ac:dyDescent="0.3">
      <c r="A1318">
        <v>8932</v>
      </c>
      <c r="B1318">
        <v>1969</v>
      </c>
      <c r="C1318" t="s">
        <v>41</v>
      </c>
      <c r="D1318" t="s">
        <v>35</v>
      </c>
      <c r="E1318">
        <v>65176</v>
      </c>
      <c r="F1318">
        <v>0</v>
      </c>
      <c r="G1318">
        <v>1</v>
      </c>
      <c r="H1318" s="1">
        <v>41211</v>
      </c>
      <c r="I1318">
        <v>57</v>
      </c>
      <c r="J1318">
        <v>960</v>
      </c>
      <c r="K1318">
        <v>28</v>
      </c>
      <c r="L1318">
        <v>183</v>
      </c>
      <c r="M1318">
        <v>220</v>
      </c>
      <c r="N1318">
        <v>70</v>
      </c>
      <c r="O1318">
        <v>70</v>
      </c>
      <c r="P1318">
        <v>4</v>
      </c>
      <c r="Q1318">
        <v>9</v>
      </c>
      <c r="R1318">
        <v>6</v>
      </c>
      <c r="S1318">
        <v>6</v>
      </c>
      <c r="T1318">
        <v>6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 t="s">
        <v>43</v>
      </c>
    </row>
    <row r="1319" spans="1:28" hidden="1" x14ac:dyDescent="0.3">
      <c r="A1319">
        <v>7055</v>
      </c>
      <c r="B1319">
        <v>1952</v>
      </c>
      <c r="C1319" t="s">
        <v>37</v>
      </c>
      <c r="D1319" t="s">
        <v>35</v>
      </c>
      <c r="E1319">
        <v>61010</v>
      </c>
      <c r="F1319">
        <v>0</v>
      </c>
      <c r="G1319">
        <v>1</v>
      </c>
      <c r="H1319" s="1">
        <v>41191</v>
      </c>
      <c r="I1319">
        <v>57</v>
      </c>
      <c r="J1319">
        <v>888</v>
      </c>
      <c r="K1319">
        <v>0</v>
      </c>
      <c r="L1319">
        <v>57</v>
      </c>
      <c r="M1319">
        <v>0</v>
      </c>
      <c r="N1319">
        <v>0</v>
      </c>
      <c r="O1319">
        <v>76</v>
      </c>
      <c r="P1319">
        <v>2</v>
      </c>
      <c r="Q1319">
        <v>8</v>
      </c>
      <c r="R1319">
        <v>5</v>
      </c>
      <c r="S1319">
        <v>11</v>
      </c>
      <c r="T1319">
        <v>5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 t="s">
        <v>32</v>
      </c>
    </row>
    <row r="1320" spans="1:28" hidden="1" x14ac:dyDescent="0.3">
      <c r="A1320">
        <v>8726</v>
      </c>
      <c r="B1320">
        <v>1964</v>
      </c>
      <c r="C1320" t="s">
        <v>38</v>
      </c>
      <c r="D1320" t="s">
        <v>29</v>
      </c>
      <c r="E1320">
        <v>41713</v>
      </c>
      <c r="F1320">
        <v>1</v>
      </c>
      <c r="G1320">
        <v>1</v>
      </c>
      <c r="H1320" s="1">
        <v>41758</v>
      </c>
      <c r="I1320">
        <v>57</v>
      </c>
      <c r="J1320">
        <v>77</v>
      </c>
      <c r="K1320">
        <v>8</v>
      </c>
      <c r="L1320">
        <v>44</v>
      </c>
      <c r="M1320">
        <v>10</v>
      </c>
      <c r="N1320">
        <v>10</v>
      </c>
      <c r="O1320">
        <v>25</v>
      </c>
      <c r="P1320">
        <v>5</v>
      </c>
      <c r="Q1320">
        <v>3</v>
      </c>
      <c r="R1320">
        <v>1</v>
      </c>
      <c r="S1320">
        <v>4</v>
      </c>
      <c r="T1320">
        <v>6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 t="s">
        <v>32</v>
      </c>
    </row>
    <row r="1321" spans="1:28" hidden="1" x14ac:dyDescent="0.3">
      <c r="A1321">
        <v>800</v>
      </c>
      <c r="B1321">
        <v>1960</v>
      </c>
      <c r="C1321" t="s">
        <v>28</v>
      </c>
      <c r="D1321" t="s">
        <v>35</v>
      </c>
      <c r="E1321">
        <v>44512</v>
      </c>
      <c r="F1321">
        <v>1</v>
      </c>
      <c r="G1321">
        <v>1</v>
      </c>
      <c r="H1321" s="1">
        <v>41516</v>
      </c>
      <c r="I1321">
        <v>57</v>
      </c>
      <c r="J1321">
        <v>23</v>
      </c>
      <c r="K1321">
        <v>1</v>
      </c>
      <c r="L1321">
        <v>6</v>
      </c>
      <c r="M1321">
        <v>0</v>
      </c>
      <c r="N1321">
        <v>0</v>
      </c>
      <c r="O1321">
        <v>2</v>
      </c>
      <c r="P1321">
        <v>2</v>
      </c>
      <c r="Q1321">
        <v>1</v>
      </c>
      <c r="R1321">
        <v>0</v>
      </c>
      <c r="S1321">
        <v>3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 t="s">
        <v>43</v>
      </c>
    </row>
    <row r="1322" spans="1:28" x14ac:dyDescent="0.3">
      <c r="A1322">
        <v>8557</v>
      </c>
      <c r="B1322">
        <v>1982</v>
      </c>
      <c r="C1322" t="s">
        <v>28</v>
      </c>
      <c r="D1322" t="s">
        <v>31</v>
      </c>
      <c r="F1322">
        <v>1</v>
      </c>
      <c r="G1322">
        <v>0</v>
      </c>
      <c r="H1322" s="1">
        <v>41442</v>
      </c>
      <c r="I1322">
        <v>57</v>
      </c>
      <c r="J1322">
        <v>11</v>
      </c>
      <c r="K1322">
        <v>3</v>
      </c>
      <c r="L1322">
        <v>22</v>
      </c>
      <c r="M1322">
        <v>2</v>
      </c>
      <c r="N1322">
        <v>2</v>
      </c>
      <c r="O1322">
        <v>6</v>
      </c>
      <c r="P1322">
        <v>2</v>
      </c>
      <c r="Q1322">
        <v>2</v>
      </c>
      <c r="R1322">
        <v>0</v>
      </c>
      <c r="S1322">
        <v>3</v>
      </c>
      <c r="T1322">
        <v>6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 t="s">
        <v>36</v>
      </c>
    </row>
    <row r="1323" spans="1:28" hidden="1" x14ac:dyDescent="0.3">
      <c r="A1323">
        <v>8724</v>
      </c>
      <c r="B1323">
        <v>1982</v>
      </c>
      <c r="C1323" t="s">
        <v>28</v>
      </c>
      <c r="D1323" t="s">
        <v>31</v>
      </c>
      <c r="E1323">
        <v>28567</v>
      </c>
      <c r="F1323">
        <v>1</v>
      </c>
      <c r="G1323">
        <v>0</v>
      </c>
      <c r="H1323" s="1">
        <v>41442</v>
      </c>
      <c r="I1323">
        <v>57</v>
      </c>
      <c r="J1323">
        <v>11</v>
      </c>
      <c r="K1323">
        <v>3</v>
      </c>
      <c r="L1323">
        <v>22</v>
      </c>
      <c r="M1323">
        <v>2</v>
      </c>
      <c r="N1323">
        <v>2</v>
      </c>
      <c r="O1323">
        <v>6</v>
      </c>
      <c r="P1323">
        <v>2</v>
      </c>
      <c r="Q1323">
        <v>2</v>
      </c>
      <c r="R1323">
        <v>0</v>
      </c>
      <c r="S1323">
        <v>3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 t="s">
        <v>30</v>
      </c>
    </row>
    <row r="1324" spans="1:28" hidden="1" x14ac:dyDescent="0.3">
      <c r="A1324">
        <v>9381</v>
      </c>
      <c r="B1324">
        <v>1978</v>
      </c>
      <c r="C1324" t="s">
        <v>28</v>
      </c>
      <c r="D1324" t="s">
        <v>33</v>
      </c>
      <c r="E1324">
        <v>66373</v>
      </c>
      <c r="F1324">
        <v>1</v>
      </c>
      <c r="G1324">
        <v>1</v>
      </c>
      <c r="H1324" s="1">
        <v>41437</v>
      </c>
      <c r="I1324">
        <v>57</v>
      </c>
      <c r="J1324">
        <v>328</v>
      </c>
      <c r="K1324">
        <v>9</v>
      </c>
      <c r="L1324">
        <v>124</v>
      </c>
      <c r="M1324">
        <v>12</v>
      </c>
      <c r="N1324">
        <v>24</v>
      </c>
      <c r="O1324">
        <v>109</v>
      </c>
      <c r="P1324">
        <v>7</v>
      </c>
      <c r="Q1324">
        <v>4</v>
      </c>
      <c r="R1324">
        <v>2</v>
      </c>
      <c r="S1324">
        <v>10</v>
      </c>
      <c r="T1324">
        <v>3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 t="s">
        <v>36</v>
      </c>
    </row>
    <row r="1325" spans="1:28" hidden="1" x14ac:dyDescent="0.3">
      <c r="A1325">
        <v>9384</v>
      </c>
      <c r="B1325">
        <v>1978</v>
      </c>
      <c r="C1325" t="s">
        <v>28</v>
      </c>
      <c r="D1325" t="s">
        <v>33</v>
      </c>
      <c r="E1325">
        <v>66373</v>
      </c>
      <c r="F1325">
        <v>1</v>
      </c>
      <c r="G1325">
        <v>1</v>
      </c>
      <c r="H1325" s="1">
        <v>41437</v>
      </c>
      <c r="I1325">
        <v>57</v>
      </c>
      <c r="J1325">
        <v>328</v>
      </c>
      <c r="K1325">
        <v>9</v>
      </c>
      <c r="L1325">
        <v>124</v>
      </c>
      <c r="M1325">
        <v>12</v>
      </c>
      <c r="N1325">
        <v>24</v>
      </c>
      <c r="O1325">
        <v>109</v>
      </c>
      <c r="P1325">
        <v>7</v>
      </c>
      <c r="Q1325">
        <v>4</v>
      </c>
      <c r="R1325">
        <v>2</v>
      </c>
      <c r="S1325">
        <v>10</v>
      </c>
      <c r="T1325">
        <v>3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 t="s">
        <v>36</v>
      </c>
    </row>
    <row r="1326" spans="1:28" hidden="1" x14ac:dyDescent="0.3">
      <c r="A1326">
        <v>9799</v>
      </c>
      <c r="B1326">
        <v>1968</v>
      </c>
      <c r="C1326" t="s">
        <v>37</v>
      </c>
      <c r="D1326" t="s">
        <v>29</v>
      </c>
      <c r="E1326">
        <v>83664</v>
      </c>
      <c r="F1326">
        <v>1</v>
      </c>
      <c r="G1326">
        <v>1</v>
      </c>
      <c r="H1326" s="1">
        <v>41402</v>
      </c>
      <c r="I1326">
        <v>57</v>
      </c>
      <c r="J1326">
        <v>866</v>
      </c>
      <c r="K1326">
        <v>21</v>
      </c>
      <c r="L1326">
        <v>151</v>
      </c>
      <c r="M1326">
        <v>28</v>
      </c>
      <c r="N1326">
        <v>21</v>
      </c>
      <c r="O1326">
        <v>86</v>
      </c>
      <c r="P1326">
        <v>3</v>
      </c>
      <c r="Q1326">
        <v>2</v>
      </c>
      <c r="R1326">
        <v>2</v>
      </c>
      <c r="S1326">
        <v>12</v>
      </c>
      <c r="T1326">
        <v>5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 t="s">
        <v>30</v>
      </c>
    </row>
    <row r="1327" spans="1:28" hidden="1" x14ac:dyDescent="0.3">
      <c r="A1327">
        <v>448</v>
      </c>
      <c r="B1327">
        <v>1978</v>
      </c>
      <c r="C1327" t="s">
        <v>37</v>
      </c>
      <c r="D1327" t="s">
        <v>31</v>
      </c>
      <c r="E1327">
        <v>54880</v>
      </c>
      <c r="F1327">
        <v>1</v>
      </c>
      <c r="G1327">
        <v>0</v>
      </c>
      <c r="H1327" s="1">
        <v>41334</v>
      </c>
      <c r="I1327">
        <v>57</v>
      </c>
      <c r="J1327">
        <v>308</v>
      </c>
      <c r="K1327">
        <v>85</v>
      </c>
      <c r="L1327">
        <v>137</v>
      </c>
      <c r="M1327">
        <v>102</v>
      </c>
      <c r="N1327">
        <v>45</v>
      </c>
      <c r="O1327">
        <v>118</v>
      </c>
      <c r="P1327">
        <v>2</v>
      </c>
      <c r="Q1327">
        <v>6</v>
      </c>
      <c r="R1327">
        <v>2</v>
      </c>
      <c r="S1327">
        <v>11</v>
      </c>
      <c r="T1327">
        <v>5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 t="s">
        <v>30</v>
      </c>
    </row>
    <row r="1328" spans="1:28" hidden="1" x14ac:dyDescent="0.3">
      <c r="A1328">
        <v>3537</v>
      </c>
      <c r="B1328">
        <v>1981</v>
      </c>
      <c r="C1328" t="s">
        <v>28</v>
      </c>
      <c r="D1328" t="s">
        <v>35</v>
      </c>
      <c r="E1328">
        <v>31089</v>
      </c>
      <c r="F1328">
        <v>1</v>
      </c>
      <c r="G1328">
        <v>0</v>
      </c>
      <c r="H1328" s="1">
        <v>41138</v>
      </c>
      <c r="I1328">
        <v>57</v>
      </c>
      <c r="J1328">
        <v>31</v>
      </c>
      <c r="K1328">
        <v>3</v>
      </c>
      <c r="L1328">
        <v>31</v>
      </c>
      <c r="M1328">
        <v>2</v>
      </c>
      <c r="N1328">
        <v>8</v>
      </c>
      <c r="O1328">
        <v>4</v>
      </c>
      <c r="P1328">
        <v>3</v>
      </c>
      <c r="Q1328">
        <v>3</v>
      </c>
      <c r="R1328">
        <v>0</v>
      </c>
      <c r="S1328">
        <v>4</v>
      </c>
      <c r="T1328">
        <v>8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 t="s">
        <v>30</v>
      </c>
    </row>
    <row r="1329" spans="1:28" hidden="1" x14ac:dyDescent="0.3">
      <c r="A1329">
        <v>1050</v>
      </c>
      <c r="B1329">
        <v>1952</v>
      </c>
      <c r="C1329" t="s">
        <v>28</v>
      </c>
      <c r="D1329" t="s">
        <v>33</v>
      </c>
      <c r="E1329">
        <v>28332</v>
      </c>
      <c r="F1329">
        <v>0</v>
      </c>
      <c r="G1329">
        <v>0</v>
      </c>
      <c r="H1329" s="1">
        <v>41759</v>
      </c>
      <c r="I1329">
        <v>58</v>
      </c>
      <c r="J1329">
        <v>14</v>
      </c>
      <c r="K1329">
        <v>10</v>
      </c>
      <c r="L1329">
        <v>13</v>
      </c>
      <c r="M1329">
        <v>4</v>
      </c>
      <c r="N1329">
        <v>15</v>
      </c>
      <c r="O1329">
        <v>9</v>
      </c>
      <c r="P1329">
        <v>1</v>
      </c>
      <c r="Q1329">
        <v>2</v>
      </c>
      <c r="R1329">
        <v>1</v>
      </c>
      <c r="S1329">
        <v>4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 t="s">
        <v>39</v>
      </c>
    </row>
    <row r="1330" spans="1:28" hidden="1" x14ac:dyDescent="0.3">
      <c r="A1330">
        <v>5136</v>
      </c>
      <c r="B1330">
        <v>1973</v>
      </c>
      <c r="C1330" t="s">
        <v>28</v>
      </c>
      <c r="D1330" t="s">
        <v>31</v>
      </c>
      <c r="E1330">
        <v>65333</v>
      </c>
      <c r="F1330">
        <v>0</v>
      </c>
      <c r="G1330">
        <v>1</v>
      </c>
      <c r="H1330" s="1">
        <v>41656</v>
      </c>
      <c r="I1330">
        <v>58</v>
      </c>
      <c r="J1330">
        <v>654</v>
      </c>
      <c r="K1330">
        <v>7</v>
      </c>
      <c r="L1330">
        <v>92</v>
      </c>
      <c r="M1330">
        <v>0</v>
      </c>
      <c r="N1330">
        <v>15</v>
      </c>
      <c r="O1330">
        <v>30</v>
      </c>
      <c r="P1330">
        <v>7</v>
      </c>
      <c r="Q1330">
        <v>9</v>
      </c>
      <c r="R1330">
        <v>4</v>
      </c>
      <c r="S1330">
        <v>8</v>
      </c>
      <c r="T1330">
        <v>6</v>
      </c>
      <c r="U1330">
        <v>0</v>
      </c>
      <c r="V1330">
        <v>0</v>
      </c>
      <c r="W1330">
        <v>0</v>
      </c>
      <c r="X1330">
        <v>1</v>
      </c>
      <c r="Y1330">
        <v>1</v>
      </c>
      <c r="Z1330">
        <v>0</v>
      </c>
      <c r="AA1330">
        <v>0</v>
      </c>
      <c r="AB1330" t="s">
        <v>32</v>
      </c>
    </row>
    <row r="1331" spans="1:28" hidden="1" x14ac:dyDescent="0.3">
      <c r="A1331">
        <v>1411</v>
      </c>
      <c r="B1331">
        <v>1952</v>
      </c>
      <c r="C1331" t="s">
        <v>28</v>
      </c>
      <c r="D1331" t="s">
        <v>29</v>
      </c>
      <c r="E1331">
        <v>82623</v>
      </c>
      <c r="F1331">
        <v>0</v>
      </c>
      <c r="G1331">
        <v>0</v>
      </c>
      <c r="H1331" s="1">
        <v>41588</v>
      </c>
      <c r="I1331">
        <v>58</v>
      </c>
      <c r="J1331">
        <v>204</v>
      </c>
      <c r="K1331">
        <v>34</v>
      </c>
      <c r="L1331">
        <v>204</v>
      </c>
      <c r="M1331">
        <v>172</v>
      </c>
      <c r="N1331">
        <v>153</v>
      </c>
      <c r="O1331">
        <v>173</v>
      </c>
      <c r="P1331">
        <v>1</v>
      </c>
      <c r="Q1331">
        <v>2</v>
      </c>
      <c r="R1331">
        <v>9</v>
      </c>
      <c r="S1331">
        <v>4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 t="s">
        <v>30</v>
      </c>
    </row>
    <row r="1332" spans="1:28" hidden="1" x14ac:dyDescent="0.3">
      <c r="A1332">
        <v>701</v>
      </c>
      <c r="B1332">
        <v>1971</v>
      </c>
      <c r="C1332" t="s">
        <v>28</v>
      </c>
      <c r="D1332" t="s">
        <v>33</v>
      </c>
      <c r="E1332">
        <v>73691</v>
      </c>
      <c r="F1332">
        <v>0</v>
      </c>
      <c r="G1332">
        <v>1</v>
      </c>
      <c r="H1332" s="1">
        <v>41584</v>
      </c>
      <c r="I1332">
        <v>58</v>
      </c>
      <c r="J1332">
        <v>707</v>
      </c>
      <c r="K1332">
        <v>21</v>
      </c>
      <c r="L1332">
        <v>250</v>
      </c>
      <c r="M1332">
        <v>85</v>
      </c>
      <c r="N1332">
        <v>43</v>
      </c>
      <c r="O1332">
        <v>73</v>
      </c>
      <c r="P1332">
        <v>2</v>
      </c>
      <c r="Q1332">
        <v>6</v>
      </c>
      <c r="R1332">
        <v>2</v>
      </c>
      <c r="S1332">
        <v>8</v>
      </c>
      <c r="T1332">
        <v>2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</v>
      </c>
      <c r="AB1332" t="s">
        <v>30</v>
      </c>
    </row>
    <row r="1333" spans="1:28" hidden="1" x14ac:dyDescent="0.3">
      <c r="A1333">
        <v>6203</v>
      </c>
      <c r="B1333">
        <v>1947</v>
      </c>
      <c r="C1333" t="s">
        <v>28</v>
      </c>
      <c r="D1333" t="s">
        <v>35</v>
      </c>
      <c r="E1333">
        <v>74485</v>
      </c>
      <c r="F1333">
        <v>0</v>
      </c>
      <c r="G1333">
        <v>0</v>
      </c>
      <c r="H1333" s="1">
        <v>41510</v>
      </c>
      <c r="I1333">
        <v>58</v>
      </c>
      <c r="J1333">
        <v>499</v>
      </c>
      <c r="K1333">
        <v>149</v>
      </c>
      <c r="L1333">
        <v>815</v>
      </c>
      <c r="M1333">
        <v>173</v>
      </c>
      <c r="N1333">
        <v>49</v>
      </c>
      <c r="O1333">
        <v>49</v>
      </c>
      <c r="P1333">
        <v>1</v>
      </c>
      <c r="Q1333">
        <v>6</v>
      </c>
      <c r="R1333">
        <v>7</v>
      </c>
      <c r="S1333">
        <v>12</v>
      </c>
      <c r="T1333">
        <v>3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t="s">
        <v>30</v>
      </c>
    </row>
    <row r="1334" spans="1:28" hidden="1" x14ac:dyDescent="0.3">
      <c r="A1334">
        <v>7192</v>
      </c>
      <c r="B1334">
        <v>1955</v>
      </c>
      <c r="C1334" t="s">
        <v>28</v>
      </c>
      <c r="D1334" t="s">
        <v>35</v>
      </c>
      <c r="E1334">
        <v>65748</v>
      </c>
      <c r="F1334">
        <v>0</v>
      </c>
      <c r="G1334">
        <v>1</v>
      </c>
      <c r="H1334" s="1">
        <v>41379</v>
      </c>
      <c r="I1334">
        <v>58</v>
      </c>
      <c r="J1334">
        <v>172</v>
      </c>
      <c r="K1334">
        <v>73</v>
      </c>
      <c r="L1334">
        <v>93</v>
      </c>
      <c r="M1334">
        <v>95</v>
      </c>
      <c r="N1334">
        <v>78</v>
      </c>
      <c r="O1334">
        <v>34</v>
      </c>
      <c r="P1334">
        <v>2</v>
      </c>
      <c r="Q1334">
        <v>2</v>
      </c>
      <c r="R1334">
        <v>4</v>
      </c>
      <c r="S1334">
        <v>10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 t="s">
        <v>30</v>
      </c>
    </row>
    <row r="1335" spans="1:28" hidden="1" x14ac:dyDescent="0.3">
      <c r="A1335">
        <v>9220</v>
      </c>
      <c r="B1335">
        <v>1971</v>
      </c>
      <c r="C1335" t="s">
        <v>28</v>
      </c>
      <c r="D1335" t="s">
        <v>31</v>
      </c>
      <c r="E1335">
        <v>91700</v>
      </c>
      <c r="F1335">
        <v>0</v>
      </c>
      <c r="G1335">
        <v>0</v>
      </c>
      <c r="H1335" s="1">
        <v>41291</v>
      </c>
      <c r="I1335">
        <v>58</v>
      </c>
      <c r="J1335">
        <v>576</v>
      </c>
      <c r="K1335">
        <v>172</v>
      </c>
      <c r="L1335">
        <v>961</v>
      </c>
      <c r="M1335">
        <v>125</v>
      </c>
      <c r="N1335">
        <v>115</v>
      </c>
      <c r="O1335">
        <v>19</v>
      </c>
      <c r="P1335">
        <v>1</v>
      </c>
      <c r="Q1335">
        <v>8</v>
      </c>
      <c r="R1335">
        <v>6</v>
      </c>
      <c r="S1335">
        <v>5</v>
      </c>
      <c r="T1335">
        <v>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 t="s">
        <v>30</v>
      </c>
    </row>
    <row r="1336" spans="1:28" hidden="1" x14ac:dyDescent="0.3">
      <c r="A1336">
        <v>7734</v>
      </c>
      <c r="B1336">
        <v>1993</v>
      </c>
      <c r="C1336" t="s">
        <v>28</v>
      </c>
      <c r="D1336" t="s">
        <v>48</v>
      </c>
      <c r="E1336">
        <v>79244</v>
      </c>
      <c r="F1336">
        <v>0</v>
      </c>
      <c r="G1336">
        <v>0</v>
      </c>
      <c r="H1336" s="1">
        <v>41262</v>
      </c>
      <c r="I1336">
        <v>58</v>
      </c>
      <c r="J1336">
        <v>471</v>
      </c>
      <c r="K1336">
        <v>102</v>
      </c>
      <c r="L1336">
        <v>125</v>
      </c>
      <c r="M1336">
        <v>212</v>
      </c>
      <c r="N1336">
        <v>61</v>
      </c>
      <c r="O1336">
        <v>245</v>
      </c>
      <c r="P1336">
        <v>1</v>
      </c>
      <c r="Q1336">
        <v>4</v>
      </c>
      <c r="R1336">
        <v>10</v>
      </c>
      <c r="S1336">
        <v>7</v>
      </c>
      <c r="T1336">
        <v>1</v>
      </c>
      <c r="U1336">
        <v>1</v>
      </c>
      <c r="V1336">
        <v>0</v>
      </c>
      <c r="W1336">
        <v>0</v>
      </c>
      <c r="X1336">
        <v>0</v>
      </c>
      <c r="Y1336">
        <v>1</v>
      </c>
      <c r="Z1336">
        <v>1</v>
      </c>
      <c r="AA1336">
        <v>0</v>
      </c>
      <c r="AB1336" t="s">
        <v>36</v>
      </c>
    </row>
    <row r="1337" spans="1:28" hidden="1" x14ac:dyDescent="0.3">
      <c r="A1337">
        <v>10446</v>
      </c>
      <c r="B1337">
        <v>1957</v>
      </c>
      <c r="C1337" t="s">
        <v>37</v>
      </c>
      <c r="D1337" t="s">
        <v>33</v>
      </c>
      <c r="E1337">
        <v>82017</v>
      </c>
      <c r="F1337">
        <v>0</v>
      </c>
      <c r="G1337">
        <v>0</v>
      </c>
      <c r="H1337" s="1">
        <v>41220</v>
      </c>
      <c r="I1337">
        <v>58</v>
      </c>
      <c r="J1337">
        <v>184</v>
      </c>
      <c r="K1337">
        <v>23</v>
      </c>
      <c r="L1337">
        <v>446</v>
      </c>
      <c r="M1337">
        <v>30</v>
      </c>
      <c r="N1337">
        <v>23</v>
      </c>
      <c r="O1337">
        <v>23</v>
      </c>
      <c r="P1337">
        <v>1</v>
      </c>
      <c r="Q1337">
        <v>5</v>
      </c>
      <c r="R1337">
        <v>4</v>
      </c>
      <c r="S1337">
        <v>7</v>
      </c>
      <c r="T1337">
        <v>2</v>
      </c>
      <c r="U1337">
        <v>1</v>
      </c>
      <c r="V1337">
        <v>0</v>
      </c>
      <c r="W1337">
        <v>0</v>
      </c>
      <c r="X1337">
        <v>1</v>
      </c>
      <c r="Y1337">
        <v>1</v>
      </c>
      <c r="Z1337">
        <v>1</v>
      </c>
      <c r="AA1337">
        <v>0</v>
      </c>
      <c r="AB1337" t="s">
        <v>32</v>
      </c>
    </row>
    <row r="1338" spans="1:28" hidden="1" x14ac:dyDescent="0.3">
      <c r="A1338">
        <v>5524</v>
      </c>
      <c r="B1338">
        <v>1957</v>
      </c>
      <c r="C1338" t="s">
        <v>28</v>
      </c>
      <c r="D1338" t="s">
        <v>31</v>
      </c>
      <c r="E1338">
        <v>58138</v>
      </c>
      <c r="F1338">
        <v>0</v>
      </c>
      <c r="G1338">
        <v>0</v>
      </c>
      <c r="H1338" s="1">
        <v>41156</v>
      </c>
      <c r="I1338">
        <v>58</v>
      </c>
      <c r="J1338">
        <v>635</v>
      </c>
      <c r="K1338">
        <v>88</v>
      </c>
      <c r="L1338">
        <v>546</v>
      </c>
      <c r="M1338">
        <v>172</v>
      </c>
      <c r="N1338">
        <v>88</v>
      </c>
      <c r="O1338">
        <v>88</v>
      </c>
      <c r="P1338">
        <v>3</v>
      </c>
      <c r="Q1338">
        <v>8</v>
      </c>
      <c r="R1338">
        <v>10</v>
      </c>
      <c r="S1338">
        <v>4</v>
      </c>
      <c r="T1338">
        <v>7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 t="s">
        <v>34</v>
      </c>
    </row>
    <row r="1339" spans="1:28" hidden="1" x14ac:dyDescent="0.3">
      <c r="A1339">
        <v>9081</v>
      </c>
      <c r="B1339">
        <v>1988</v>
      </c>
      <c r="C1339" t="s">
        <v>28</v>
      </c>
      <c r="D1339" t="s">
        <v>31</v>
      </c>
      <c r="E1339">
        <v>20518</v>
      </c>
      <c r="F1339">
        <v>1</v>
      </c>
      <c r="G1339">
        <v>0</v>
      </c>
      <c r="H1339" s="1">
        <v>41777</v>
      </c>
      <c r="I1339">
        <v>58</v>
      </c>
      <c r="J1339">
        <v>4</v>
      </c>
      <c r="K1339">
        <v>1</v>
      </c>
      <c r="L1339">
        <v>6</v>
      </c>
      <c r="M1339">
        <v>4</v>
      </c>
      <c r="N1339">
        <v>1</v>
      </c>
      <c r="O1339">
        <v>9</v>
      </c>
      <c r="P1339">
        <v>1</v>
      </c>
      <c r="Q1339">
        <v>1</v>
      </c>
      <c r="R1339">
        <v>1</v>
      </c>
      <c r="S1339">
        <v>2</v>
      </c>
      <c r="T1339">
        <v>5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 t="s">
        <v>30</v>
      </c>
    </row>
    <row r="1340" spans="1:28" hidden="1" x14ac:dyDescent="0.3">
      <c r="A1340">
        <v>4988</v>
      </c>
      <c r="B1340">
        <v>1948</v>
      </c>
      <c r="C1340" t="s">
        <v>37</v>
      </c>
      <c r="D1340" t="s">
        <v>33</v>
      </c>
      <c r="E1340">
        <v>34469</v>
      </c>
      <c r="F1340">
        <v>1</v>
      </c>
      <c r="G1340">
        <v>1</v>
      </c>
      <c r="H1340" s="1">
        <v>41763</v>
      </c>
      <c r="I1340">
        <v>58</v>
      </c>
      <c r="J1340">
        <v>19</v>
      </c>
      <c r="K1340">
        <v>6</v>
      </c>
      <c r="L1340">
        <v>20</v>
      </c>
      <c r="M1340">
        <v>0</v>
      </c>
      <c r="N1340">
        <v>5</v>
      </c>
      <c r="O1340">
        <v>12</v>
      </c>
      <c r="P1340">
        <v>3</v>
      </c>
      <c r="Q1340">
        <v>1</v>
      </c>
      <c r="R1340">
        <v>1</v>
      </c>
      <c r="S1340">
        <v>4</v>
      </c>
      <c r="T1340">
        <v>4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 t="s">
        <v>43</v>
      </c>
    </row>
    <row r="1341" spans="1:28" hidden="1" x14ac:dyDescent="0.3">
      <c r="A1341">
        <v>5610</v>
      </c>
      <c r="B1341">
        <v>1965</v>
      </c>
      <c r="C1341" t="s">
        <v>28</v>
      </c>
      <c r="D1341" t="s">
        <v>35</v>
      </c>
      <c r="E1341">
        <v>33456</v>
      </c>
      <c r="F1341">
        <v>1</v>
      </c>
      <c r="G1341">
        <v>1</v>
      </c>
      <c r="H1341" s="1">
        <v>41750</v>
      </c>
      <c r="I1341">
        <v>58</v>
      </c>
      <c r="J1341">
        <v>7</v>
      </c>
      <c r="K1341">
        <v>3</v>
      </c>
      <c r="L1341">
        <v>10</v>
      </c>
      <c r="M1341">
        <v>8</v>
      </c>
      <c r="N1341">
        <v>1</v>
      </c>
      <c r="O1341">
        <v>7</v>
      </c>
      <c r="P1341">
        <v>2</v>
      </c>
      <c r="Q1341">
        <v>1</v>
      </c>
      <c r="R1341">
        <v>0</v>
      </c>
      <c r="S1341">
        <v>3</v>
      </c>
      <c r="T1341">
        <v>7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 t="s">
        <v>40</v>
      </c>
    </row>
    <row r="1342" spans="1:28" hidden="1" x14ac:dyDescent="0.3">
      <c r="A1342">
        <v>3526</v>
      </c>
      <c r="B1342">
        <v>1968</v>
      </c>
      <c r="C1342" t="s">
        <v>37</v>
      </c>
      <c r="D1342" t="s">
        <v>33</v>
      </c>
      <c r="E1342">
        <v>38443</v>
      </c>
      <c r="F1342">
        <v>1</v>
      </c>
      <c r="G1342">
        <v>1</v>
      </c>
      <c r="H1342" s="1">
        <v>41666</v>
      </c>
      <c r="I1342">
        <v>58</v>
      </c>
      <c r="J1342">
        <v>32</v>
      </c>
      <c r="K1342">
        <v>0</v>
      </c>
      <c r="L1342">
        <v>5</v>
      </c>
      <c r="M1342">
        <v>0</v>
      </c>
      <c r="N1342">
        <v>0</v>
      </c>
      <c r="O1342">
        <v>1</v>
      </c>
      <c r="P1342">
        <v>2</v>
      </c>
      <c r="Q1342">
        <v>1</v>
      </c>
      <c r="R1342">
        <v>0</v>
      </c>
      <c r="S1342">
        <v>3</v>
      </c>
      <c r="T1342">
        <v>7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 t="s">
        <v>30</v>
      </c>
    </row>
    <row r="1343" spans="1:28" hidden="1" x14ac:dyDescent="0.3">
      <c r="A1343">
        <v>5181</v>
      </c>
      <c r="B1343">
        <v>1982</v>
      </c>
      <c r="C1343" t="s">
        <v>44</v>
      </c>
      <c r="D1343" t="s">
        <v>31</v>
      </c>
      <c r="E1343">
        <v>24367</v>
      </c>
      <c r="F1343">
        <v>1</v>
      </c>
      <c r="G1343">
        <v>0</v>
      </c>
      <c r="H1343" s="1">
        <v>41353</v>
      </c>
      <c r="I1343">
        <v>58</v>
      </c>
      <c r="J1343">
        <v>2</v>
      </c>
      <c r="K1343">
        <v>4</v>
      </c>
      <c r="L1343">
        <v>2</v>
      </c>
      <c r="M1343">
        <v>0</v>
      </c>
      <c r="N1343">
        <v>11</v>
      </c>
      <c r="O1343">
        <v>5</v>
      </c>
      <c r="P1343">
        <v>1</v>
      </c>
      <c r="Q1343">
        <v>1</v>
      </c>
      <c r="R1343">
        <v>0</v>
      </c>
      <c r="S1343">
        <v>2</v>
      </c>
      <c r="T1343">
        <v>9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 t="s">
        <v>30</v>
      </c>
    </row>
    <row r="1344" spans="1:28" hidden="1" x14ac:dyDescent="0.3">
      <c r="A1344">
        <v>3830</v>
      </c>
      <c r="B1344">
        <v>1953</v>
      </c>
      <c r="C1344" t="s">
        <v>41</v>
      </c>
      <c r="D1344" t="s">
        <v>33</v>
      </c>
      <c r="E1344">
        <v>59354</v>
      </c>
      <c r="F1344">
        <v>0</v>
      </c>
      <c r="G1344">
        <v>2</v>
      </c>
      <c r="H1344" s="1">
        <v>41753</v>
      </c>
      <c r="I1344">
        <v>59</v>
      </c>
      <c r="J1344">
        <v>295</v>
      </c>
      <c r="K1344">
        <v>21</v>
      </c>
      <c r="L1344">
        <v>78</v>
      </c>
      <c r="M1344">
        <v>39</v>
      </c>
      <c r="N1344">
        <v>13</v>
      </c>
      <c r="O1344">
        <v>13</v>
      </c>
      <c r="P1344">
        <v>1</v>
      </c>
      <c r="Q1344">
        <v>4</v>
      </c>
      <c r="R1344">
        <v>4</v>
      </c>
      <c r="S1344">
        <v>7</v>
      </c>
      <c r="T1344">
        <v>3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 t="s">
        <v>32</v>
      </c>
    </row>
    <row r="1345" spans="1:28" hidden="1" x14ac:dyDescent="0.3">
      <c r="A1345">
        <v>5186</v>
      </c>
      <c r="B1345">
        <v>1955</v>
      </c>
      <c r="C1345" t="s">
        <v>37</v>
      </c>
      <c r="D1345" t="s">
        <v>33</v>
      </c>
      <c r="E1345">
        <v>58482</v>
      </c>
      <c r="F1345">
        <v>0</v>
      </c>
      <c r="G1345">
        <v>1</v>
      </c>
      <c r="H1345" s="1">
        <v>41710</v>
      </c>
      <c r="I1345">
        <v>59</v>
      </c>
      <c r="J1345">
        <v>576</v>
      </c>
      <c r="K1345">
        <v>7</v>
      </c>
      <c r="L1345">
        <v>115</v>
      </c>
      <c r="M1345">
        <v>19</v>
      </c>
      <c r="N1345">
        <v>7</v>
      </c>
      <c r="O1345">
        <v>7</v>
      </c>
      <c r="P1345">
        <v>2</v>
      </c>
      <c r="Q1345">
        <v>7</v>
      </c>
      <c r="R1345">
        <v>4</v>
      </c>
      <c r="S1345">
        <v>9</v>
      </c>
      <c r="T1345">
        <v>6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 t="s">
        <v>32</v>
      </c>
    </row>
    <row r="1346" spans="1:28" hidden="1" x14ac:dyDescent="0.3">
      <c r="A1346">
        <v>7165</v>
      </c>
      <c r="B1346">
        <v>1972</v>
      </c>
      <c r="C1346" t="s">
        <v>28</v>
      </c>
      <c r="D1346" t="s">
        <v>35</v>
      </c>
      <c r="E1346">
        <v>64474</v>
      </c>
      <c r="F1346">
        <v>0</v>
      </c>
      <c r="G1346">
        <v>1</v>
      </c>
      <c r="H1346" s="1">
        <v>41569</v>
      </c>
      <c r="I1346">
        <v>59</v>
      </c>
      <c r="J1346">
        <v>381</v>
      </c>
      <c r="K1346">
        <v>35</v>
      </c>
      <c r="L1346">
        <v>172</v>
      </c>
      <c r="M1346">
        <v>56</v>
      </c>
      <c r="N1346">
        <v>86</v>
      </c>
      <c r="O1346">
        <v>93</v>
      </c>
      <c r="P1346">
        <v>2</v>
      </c>
      <c r="Q1346">
        <v>8</v>
      </c>
      <c r="R1346">
        <v>2</v>
      </c>
      <c r="S1346">
        <v>10</v>
      </c>
      <c r="T1346">
        <v>5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 t="s">
        <v>30</v>
      </c>
    </row>
    <row r="1347" spans="1:28" hidden="1" x14ac:dyDescent="0.3">
      <c r="A1347">
        <v>3673</v>
      </c>
      <c r="B1347">
        <v>1971</v>
      </c>
      <c r="C1347" t="s">
        <v>28</v>
      </c>
      <c r="D1347" t="s">
        <v>31</v>
      </c>
      <c r="E1347">
        <v>55239</v>
      </c>
      <c r="F1347">
        <v>0</v>
      </c>
      <c r="G1347">
        <v>1</v>
      </c>
      <c r="H1347" s="1">
        <v>41469</v>
      </c>
      <c r="I1347">
        <v>59</v>
      </c>
      <c r="J1347">
        <v>371</v>
      </c>
      <c r="K1347">
        <v>17</v>
      </c>
      <c r="L1347">
        <v>238</v>
      </c>
      <c r="M1347">
        <v>23</v>
      </c>
      <c r="N1347">
        <v>24</v>
      </c>
      <c r="O1347">
        <v>106</v>
      </c>
      <c r="P1347">
        <v>3</v>
      </c>
      <c r="Q1347">
        <v>7</v>
      </c>
      <c r="R1347">
        <v>5</v>
      </c>
      <c r="S1347">
        <v>11</v>
      </c>
      <c r="T1347">
        <v>5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 t="s">
        <v>43</v>
      </c>
    </row>
    <row r="1348" spans="1:28" hidden="1" x14ac:dyDescent="0.3">
      <c r="A1348">
        <v>1453</v>
      </c>
      <c r="B1348">
        <v>1943</v>
      </c>
      <c r="C1348" t="s">
        <v>37</v>
      </c>
      <c r="D1348" t="s">
        <v>42</v>
      </c>
      <c r="E1348">
        <v>57513</v>
      </c>
      <c r="F1348">
        <v>0</v>
      </c>
      <c r="G1348">
        <v>0</v>
      </c>
      <c r="H1348" s="1">
        <v>41461</v>
      </c>
      <c r="I1348">
        <v>59</v>
      </c>
      <c r="J1348">
        <v>735</v>
      </c>
      <c r="K1348">
        <v>40</v>
      </c>
      <c r="L1348">
        <v>183</v>
      </c>
      <c r="M1348">
        <v>52</v>
      </c>
      <c r="N1348">
        <v>20</v>
      </c>
      <c r="O1348">
        <v>30</v>
      </c>
      <c r="P1348">
        <v>2</v>
      </c>
      <c r="Q1348">
        <v>9</v>
      </c>
      <c r="R1348">
        <v>3</v>
      </c>
      <c r="S1348">
        <v>13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 t="s">
        <v>30</v>
      </c>
    </row>
    <row r="1349" spans="1:28" hidden="1" x14ac:dyDescent="0.3">
      <c r="A1349">
        <v>4518</v>
      </c>
      <c r="B1349">
        <v>1979</v>
      </c>
      <c r="C1349" t="s">
        <v>28</v>
      </c>
      <c r="D1349" t="s">
        <v>35</v>
      </c>
      <c r="E1349">
        <v>85693</v>
      </c>
      <c r="F1349">
        <v>0</v>
      </c>
      <c r="G1349">
        <v>1</v>
      </c>
      <c r="H1349" s="1">
        <v>41384</v>
      </c>
      <c r="I1349">
        <v>59</v>
      </c>
      <c r="J1349">
        <v>386</v>
      </c>
      <c r="K1349">
        <v>172</v>
      </c>
      <c r="L1349">
        <v>183</v>
      </c>
      <c r="M1349">
        <v>185</v>
      </c>
      <c r="N1349">
        <v>132</v>
      </c>
      <c r="O1349">
        <v>111</v>
      </c>
      <c r="P1349">
        <v>2</v>
      </c>
      <c r="Q1349">
        <v>9</v>
      </c>
      <c r="R1349">
        <v>5</v>
      </c>
      <c r="S1349">
        <v>11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 t="s">
        <v>32</v>
      </c>
    </row>
    <row r="1350" spans="1:28" hidden="1" x14ac:dyDescent="0.3">
      <c r="A1350">
        <v>8969</v>
      </c>
      <c r="B1350">
        <v>1977</v>
      </c>
      <c r="C1350" t="s">
        <v>28</v>
      </c>
      <c r="D1350" t="s">
        <v>33</v>
      </c>
      <c r="E1350">
        <v>71855</v>
      </c>
      <c r="F1350">
        <v>0</v>
      </c>
      <c r="G1350">
        <v>1</v>
      </c>
      <c r="H1350" s="1">
        <v>41290</v>
      </c>
      <c r="I1350">
        <v>59</v>
      </c>
      <c r="J1350">
        <v>548</v>
      </c>
      <c r="K1350">
        <v>31</v>
      </c>
      <c r="L1350">
        <v>422</v>
      </c>
      <c r="M1350">
        <v>0</v>
      </c>
      <c r="N1350">
        <v>112</v>
      </c>
      <c r="O1350">
        <v>28</v>
      </c>
      <c r="P1350">
        <v>4</v>
      </c>
      <c r="Q1350">
        <v>5</v>
      </c>
      <c r="R1350">
        <v>5</v>
      </c>
      <c r="S1350">
        <v>11</v>
      </c>
      <c r="T1350">
        <v>3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 t="s">
        <v>43</v>
      </c>
    </row>
    <row r="1351" spans="1:28" hidden="1" x14ac:dyDescent="0.3">
      <c r="A1351">
        <v>387</v>
      </c>
      <c r="B1351">
        <v>1976</v>
      </c>
      <c r="C1351" t="s">
        <v>44</v>
      </c>
      <c r="D1351" t="s">
        <v>33</v>
      </c>
      <c r="E1351">
        <v>7500</v>
      </c>
      <c r="F1351">
        <v>0</v>
      </c>
      <c r="G1351">
        <v>0</v>
      </c>
      <c r="H1351" s="1">
        <v>41226</v>
      </c>
      <c r="I1351">
        <v>59</v>
      </c>
      <c r="J1351">
        <v>6</v>
      </c>
      <c r="K1351">
        <v>16</v>
      </c>
      <c r="L1351">
        <v>11</v>
      </c>
      <c r="M1351">
        <v>11</v>
      </c>
      <c r="N1351">
        <v>1</v>
      </c>
      <c r="O1351">
        <v>16</v>
      </c>
      <c r="P1351">
        <v>1</v>
      </c>
      <c r="Q1351">
        <v>2</v>
      </c>
      <c r="R1351">
        <v>0</v>
      </c>
      <c r="S1351">
        <v>3</v>
      </c>
      <c r="T1351">
        <v>8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s">
        <v>34</v>
      </c>
    </row>
    <row r="1352" spans="1:28" hidden="1" x14ac:dyDescent="0.3">
      <c r="A1352">
        <v>1079</v>
      </c>
      <c r="B1352">
        <v>1971</v>
      </c>
      <c r="C1352" t="s">
        <v>37</v>
      </c>
      <c r="D1352" t="s">
        <v>33</v>
      </c>
      <c r="E1352">
        <v>71969</v>
      </c>
      <c r="F1352">
        <v>0</v>
      </c>
      <c r="G1352">
        <v>1</v>
      </c>
      <c r="H1352" s="1">
        <v>41198</v>
      </c>
      <c r="I1352">
        <v>59</v>
      </c>
      <c r="J1352">
        <v>1000</v>
      </c>
      <c r="K1352">
        <v>0</v>
      </c>
      <c r="L1352">
        <v>76</v>
      </c>
      <c r="M1352">
        <v>0</v>
      </c>
      <c r="N1352">
        <v>0</v>
      </c>
      <c r="O1352">
        <v>10</v>
      </c>
      <c r="P1352">
        <v>3</v>
      </c>
      <c r="Q1352">
        <v>3</v>
      </c>
      <c r="R1352">
        <v>4</v>
      </c>
      <c r="S1352">
        <v>9</v>
      </c>
      <c r="T1352">
        <v>8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 t="s">
        <v>40</v>
      </c>
    </row>
    <row r="1353" spans="1:28" hidden="1" x14ac:dyDescent="0.3">
      <c r="A1353">
        <v>164</v>
      </c>
      <c r="B1353">
        <v>1977</v>
      </c>
      <c r="C1353" t="s">
        <v>37</v>
      </c>
      <c r="D1353" t="s">
        <v>33</v>
      </c>
      <c r="E1353">
        <v>28973</v>
      </c>
      <c r="F1353">
        <v>0</v>
      </c>
      <c r="G1353">
        <v>0</v>
      </c>
      <c r="H1353" s="1">
        <v>41195</v>
      </c>
      <c r="I1353">
        <v>59</v>
      </c>
      <c r="J1353">
        <v>206</v>
      </c>
      <c r="K1353">
        <v>0</v>
      </c>
      <c r="L1353">
        <v>46</v>
      </c>
      <c r="M1353">
        <v>3</v>
      </c>
      <c r="N1353">
        <v>2</v>
      </c>
      <c r="O1353">
        <v>12</v>
      </c>
      <c r="P1353">
        <v>2</v>
      </c>
      <c r="Q1353">
        <v>5</v>
      </c>
      <c r="R1353">
        <v>1</v>
      </c>
      <c r="S1353">
        <v>5</v>
      </c>
      <c r="T1353">
        <v>8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30</v>
      </c>
    </row>
    <row r="1354" spans="1:28" hidden="1" x14ac:dyDescent="0.3">
      <c r="A1354">
        <v>8514</v>
      </c>
      <c r="B1354">
        <v>1976</v>
      </c>
      <c r="C1354" t="s">
        <v>28</v>
      </c>
      <c r="D1354" t="s">
        <v>35</v>
      </c>
      <c r="E1354">
        <v>29478</v>
      </c>
      <c r="F1354">
        <v>1</v>
      </c>
      <c r="G1354">
        <v>0</v>
      </c>
      <c r="H1354" s="1">
        <v>41656</v>
      </c>
      <c r="I1354">
        <v>59</v>
      </c>
      <c r="J1354">
        <v>8</v>
      </c>
      <c r="K1354">
        <v>0</v>
      </c>
      <c r="L1354">
        <v>7</v>
      </c>
      <c r="M1354">
        <v>3</v>
      </c>
      <c r="N1354">
        <v>1</v>
      </c>
      <c r="O1354">
        <v>1</v>
      </c>
      <c r="P1354">
        <v>1</v>
      </c>
      <c r="Q1354">
        <v>1</v>
      </c>
      <c r="R1354">
        <v>0</v>
      </c>
      <c r="S1354">
        <v>3</v>
      </c>
      <c r="T1354">
        <v>6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 t="s">
        <v>30</v>
      </c>
    </row>
    <row r="1355" spans="1:28" hidden="1" x14ac:dyDescent="0.3">
      <c r="A1355">
        <v>10236</v>
      </c>
      <c r="B1355">
        <v>1975</v>
      </c>
      <c r="C1355" t="s">
        <v>41</v>
      </c>
      <c r="D1355" t="s">
        <v>31</v>
      </c>
      <c r="E1355">
        <v>31160</v>
      </c>
      <c r="F1355">
        <v>1</v>
      </c>
      <c r="G1355">
        <v>0</v>
      </c>
      <c r="H1355" s="1">
        <v>41533</v>
      </c>
      <c r="I1355">
        <v>59</v>
      </c>
      <c r="J1355">
        <v>16</v>
      </c>
      <c r="K1355">
        <v>3</v>
      </c>
      <c r="L1355">
        <v>25</v>
      </c>
      <c r="M1355">
        <v>6</v>
      </c>
      <c r="N1355">
        <v>1</v>
      </c>
      <c r="O1355">
        <v>13</v>
      </c>
      <c r="P1355">
        <v>2</v>
      </c>
      <c r="Q1355">
        <v>2</v>
      </c>
      <c r="R1355">
        <v>0</v>
      </c>
      <c r="S1355">
        <v>3</v>
      </c>
      <c r="T1355">
        <v>8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43</v>
      </c>
    </row>
    <row r="1356" spans="1:28" hidden="1" x14ac:dyDescent="0.3">
      <c r="A1356">
        <v>2392</v>
      </c>
      <c r="B1356">
        <v>1972</v>
      </c>
      <c r="C1356" t="s">
        <v>28</v>
      </c>
      <c r="D1356" t="s">
        <v>33</v>
      </c>
      <c r="E1356">
        <v>40321</v>
      </c>
      <c r="F1356">
        <v>1</v>
      </c>
      <c r="G1356">
        <v>1</v>
      </c>
      <c r="H1356" s="1">
        <v>41484</v>
      </c>
      <c r="I1356">
        <v>59</v>
      </c>
      <c r="J1356">
        <v>44</v>
      </c>
      <c r="K1356">
        <v>4</v>
      </c>
      <c r="L1356">
        <v>21</v>
      </c>
      <c r="M1356">
        <v>6</v>
      </c>
      <c r="N1356">
        <v>0</v>
      </c>
      <c r="O1356">
        <v>27</v>
      </c>
      <c r="P1356">
        <v>2</v>
      </c>
      <c r="Q1356">
        <v>3</v>
      </c>
      <c r="R1356">
        <v>0</v>
      </c>
      <c r="S1356">
        <v>3</v>
      </c>
      <c r="T1356">
        <v>7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 t="s">
        <v>30</v>
      </c>
    </row>
    <row r="1357" spans="1:28" hidden="1" x14ac:dyDescent="0.3">
      <c r="A1357">
        <v>1920</v>
      </c>
      <c r="B1357">
        <v>1972</v>
      </c>
      <c r="C1357" t="s">
        <v>28</v>
      </c>
      <c r="D1357" t="s">
        <v>33</v>
      </c>
      <c r="E1357">
        <v>40321</v>
      </c>
      <c r="F1357">
        <v>1</v>
      </c>
      <c r="G1357">
        <v>1</v>
      </c>
      <c r="H1357" s="1">
        <v>41484</v>
      </c>
      <c r="I1357">
        <v>59</v>
      </c>
      <c r="J1357">
        <v>44</v>
      </c>
      <c r="K1357">
        <v>4</v>
      </c>
      <c r="L1357">
        <v>21</v>
      </c>
      <c r="M1357">
        <v>6</v>
      </c>
      <c r="N1357">
        <v>0</v>
      </c>
      <c r="O1357">
        <v>27</v>
      </c>
      <c r="P1357">
        <v>2</v>
      </c>
      <c r="Q1357">
        <v>3</v>
      </c>
      <c r="R1357">
        <v>0</v>
      </c>
      <c r="S1357">
        <v>3</v>
      </c>
      <c r="T1357">
        <v>7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 t="s">
        <v>30</v>
      </c>
    </row>
    <row r="1358" spans="1:28" hidden="1" x14ac:dyDescent="0.3">
      <c r="A1358">
        <v>3434</v>
      </c>
      <c r="B1358">
        <v>1951</v>
      </c>
      <c r="C1358" t="s">
        <v>28</v>
      </c>
      <c r="D1358" t="s">
        <v>31</v>
      </c>
      <c r="E1358">
        <v>80872</v>
      </c>
      <c r="F1358">
        <v>0</v>
      </c>
      <c r="G1358">
        <v>0</v>
      </c>
      <c r="H1358" s="1">
        <v>41771</v>
      </c>
      <c r="I1358">
        <v>60</v>
      </c>
      <c r="J1358">
        <v>483</v>
      </c>
      <c r="K1358">
        <v>72</v>
      </c>
      <c r="L1358">
        <v>567</v>
      </c>
      <c r="M1358">
        <v>94</v>
      </c>
      <c r="N1358">
        <v>12</v>
      </c>
      <c r="O1358">
        <v>108</v>
      </c>
      <c r="P1358">
        <v>1</v>
      </c>
      <c r="Q1358">
        <v>4</v>
      </c>
      <c r="R1358">
        <v>4</v>
      </c>
      <c r="S1358">
        <v>10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 t="s">
        <v>30</v>
      </c>
    </row>
    <row r="1359" spans="1:28" hidden="1" x14ac:dyDescent="0.3">
      <c r="A1359">
        <v>5721</v>
      </c>
      <c r="B1359">
        <v>1956</v>
      </c>
      <c r="C1359" t="s">
        <v>37</v>
      </c>
      <c r="D1359" t="s">
        <v>33</v>
      </c>
      <c r="E1359">
        <v>84117</v>
      </c>
      <c r="F1359">
        <v>0</v>
      </c>
      <c r="G1359">
        <v>0</v>
      </c>
      <c r="H1359" s="1">
        <v>41770</v>
      </c>
      <c r="I1359">
        <v>60</v>
      </c>
      <c r="J1359">
        <v>611</v>
      </c>
      <c r="K1359">
        <v>76</v>
      </c>
      <c r="L1359">
        <v>749</v>
      </c>
      <c r="M1359">
        <v>59</v>
      </c>
      <c r="N1359">
        <v>45</v>
      </c>
      <c r="O1359">
        <v>26</v>
      </c>
      <c r="P1359">
        <v>1</v>
      </c>
      <c r="Q1359">
        <v>7</v>
      </c>
      <c r="R1359">
        <v>10</v>
      </c>
      <c r="S1359">
        <v>6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 t="s">
        <v>32</v>
      </c>
    </row>
    <row r="1360" spans="1:28" hidden="1" x14ac:dyDescent="0.3">
      <c r="A1360">
        <v>10424</v>
      </c>
      <c r="B1360">
        <v>1968</v>
      </c>
      <c r="C1360" t="s">
        <v>28</v>
      </c>
      <c r="D1360" t="s">
        <v>31</v>
      </c>
      <c r="E1360">
        <v>75922</v>
      </c>
      <c r="F1360">
        <v>0</v>
      </c>
      <c r="G1360">
        <v>0</v>
      </c>
      <c r="H1360" s="1">
        <v>41617</v>
      </c>
      <c r="I1360">
        <v>60</v>
      </c>
      <c r="J1360">
        <v>265</v>
      </c>
      <c r="K1360">
        <v>138</v>
      </c>
      <c r="L1360">
        <v>553</v>
      </c>
      <c r="M1360">
        <v>224</v>
      </c>
      <c r="N1360">
        <v>23</v>
      </c>
      <c r="O1360">
        <v>92</v>
      </c>
      <c r="P1360">
        <v>1</v>
      </c>
      <c r="Q1360">
        <v>4</v>
      </c>
      <c r="R1360">
        <v>4</v>
      </c>
      <c r="S1360">
        <v>9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 t="s">
        <v>43</v>
      </c>
    </row>
    <row r="1361" spans="1:28" hidden="1" x14ac:dyDescent="0.3">
      <c r="A1361">
        <v>7851</v>
      </c>
      <c r="B1361">
        <v>1949</v>
      </c>
      <c r="C1361" t="s">
        <v>28</v>
      </c>
      <c r="D1361" t="s">
        <v>42</v>
      </c>
      <c r="E1361">
        <v>70165</v>
      </c>
      <c r="F1361">
        <v>0</v>
      </c>
      <c r="G1361">
        <v>0</v>
      </c>
      <c r="H1361" s="1">
        <v>41539</v>
      </c>
      <c r="I1361">
        <v>60</v>
      </c>
      <c r="J1361">
        <v>161</v>
      </c>
      <c r="K1361">
        <v>0</v>
      </c>
      <c r="L1361">
        <v>253</v>
      </c>
      <c r="M1361">
        <v>199</v>
      </c>
      <c r="N1361">
        <v>191</v>
      </c>
      <c r="O1361">
        <v>122</v>
      </c>
      <c r="P1361">
        <v>1</v>
      </c>
      <c r="Q1361">
        <v>3</v>
      </c>
      <c r="R1361">
        <v>7</v>
      </c>
      <c r="S1361">
        <v>11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 t="s">
        <v>30</v>
      </c>
    </row>
    <row r="1362" spans="1:28" hidden="1" x14ac:dyDescent="0.3">
      <c r="A1362">
        <v>10701</v>
      </c>
      <c r="B1362">
        <v>1973</v>
      </c>
      <c r="C1362" t="s">
        <v>28</v>
      </c>
      <c r="D1362" t="s">
        <v>33</v>
      </c>
      <c r="E1362">
        <v>65308</v>
      </c>
      <c r="F1362">
        <v>0</v>
      </c>
      <c r="G1362">
        <v>0</v>
      </c>
      <c r="H1362" s="1">
        <v>41528</v>
      </c>
      <c r="I1362">
        <v>60</v>
      </c>
      <c r="J1362">
        <v>713</v>
      </c>
      <c r="K1362">
        <v>0</v>
      </c>
      <c r="L1362">
        <v>264</v>
      </c>
      <c r="M1362">
        <v>120</v>
      </c>
      <c r="N1362">
        <v>80</v>
      </c>
      <c r="O1362">
        <v>34</v>
      </c>
      <c r="P1362">
        <v>1</v>
      </c>
      <c r="Q1362">
        <v>7</v>
      </c>
      <c r="R1362">
        <v>8</v>
      </c>
      <c r="S1362">
        <v>12</v>
      </c>
      <c r="T1362">
        <v>4</v>
      </c>
      <c r="U1362">
        <v>1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 t="s">
        <v>34</v>
      </c>
    </row>
    <row r="1363" spans="1:28" hidden="1" x14ac:dyDescent="0.3">
      <c r="A1363">
        <v>6912</v>
      </c>
      <c r="B1363">
        <v>1967</v>
      </c>
      <c r="C1363" t="s">
        <v>37</v>
      </c>
      <c r="D1363" t="s">
        <v>33</v>
      </c>
      <c r="E1363">
        <v>63246</v>
      </c>
      <c r="F1363">
        <v>0</v>
      </c>
      <c r="G1363">
        <v>2</v>
      </c>
      <c r="H1363" s="1">
        <v>41506</v>
      </c>
      <c r="I1363">
        <v>60</v>
      </c>
      <c r="J1363">
        <v>593</v>
      </c>
      <c r="K1363">
        <v>30</v>
      </c>
      <c r="L1363">
        <v>91</v>
      </c>
      <c r="M1363">
        <v>29</v>
      </c>
      <c r="N1363">
        <v>22</v>
      </c>
      <c r="O1363">
        <v>7</v>
      </c>
      <c r="P1363">
        <v>1</v>
      </c>
      <c r="Q1363">
        <v>6</v>
      </c>
      <c r="R1363">
        <v>3</v>
      </c>
      <c r="S1363">
        <v>12</v>
      </c>
      <c r="T1363">
        <v>4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 t="s">
        <v>30</v>
      </c>
    </row>
    <row r="1364" spans="1:28" hidden="1" x14ac:dyDescent="0.3">
      <c r="A1364">
        <v>2109</v>
      </c>
      <c r="B1364">
        <v>1990</v>
      </c>
      <c r="C1364" t="s">
        <v>28</v>
      </c>
      <c r="D1364" t="s">
        <v>31</v>
      </c>
      <c r="E1364">
        <v>96843</v>
      </c>
      <c r="F1364">
        <v>0</v>
      </c>
      <c r="G1364">
        <v>0</v>
      </c>
      <c r="H1364" s="1">
        <v>41387</v>
      </c>
      <c r="I1364">
        <v>60</v>
      </c>
      <c r="J1364">
        <v>448</v>
      </c>
      <c r="K1364">
        <v>71</v>
      </c>
      <c r="L1364">
        <v>951</v>
      </c>
      <c r="M1364">
        <v>40</v>
      </c>
      <c r="N1364">
        <v>17</v>
      </c>
      <c r="O1364">
        <v>17</v>
      </c>
      <c r="P1364">
        <v>1</v>
      </c>
      <c r="Q1364">
        <v>6</v>
      </c>
      <c r="R1364">
        <v>11</v>
      </c>
      <c r="S1364">
        <v>10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>
        <v>0</v>
      </c>
      <c r="AB1364" t="s">
        <v>30</v>
      </c>
    </row>
    <row r="1365" spans="1:28" hidden="1" x14ac:dyDescent="0.3">
      <c r="A1365">
        <v>6292</v>
      </c>
      <c r="B1365">
        <v>1986</v>
      </c>
      <c r="C1365" t="s">
        <v>37</v>
      </c>
      <c r="D1365" t="s">
        <v>33</v>
      </c>
      <c r="E1365">
        <v>82333</v>
      </c>
      <c r="F1365">
        <v>0</v>
      </c>
      <c r="G1365">
        <v>0</v>
      </c>
      <c r="H1365" s="1">
        <v>41363</v>
      </c>
      <c r="I1365">
        <v>60</v>
      </c>
      <c r="J1365">
        <v>1311</v>
      </c>
      <c r="K1365">
        <v>0</v>
      </c>
      <c r="L1365">
        <v>359</v>
      </c>
      <c r="M1365">
        <v>46</v>
      </c>
      <c r="N1365">
        <v>89</v>
      </c>
      <c r="O1365">
        <v>17</v>
      </c>
      <c r="P1365">
        <v>1</v>
      </c>
      <c r="Q1365">
        <v>4</v>
      </c>
      <c r="R1365">
        <v>3</v>
      </c>
      <c r="S1365">
        <v>10</v>
      </c>
      <c r="T1365">
        <v>2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>
        <v>0</v>
      </c>
      <c r="AB1365" t="s">
        <v>39</v>
      </c>
    </row>
    <row r="1366" spans="1:28" hidden="1" x14ac:dyDescent="0.3">
      <c r="A1366">
        <v>8537</v>
      </c>
      <c r="B1366">
        <v>1949</v>
      </c>
      <c r="C1366" t="s">
        <v>28</v>
      </c>
      <c r="D1366" t="s">
        <v>42</v>
      </c>
      <c r="E1366">
        <v>72643</v>
      </c>
      <c r="F1366">
        <v>0</v>
      </c>
      <c r="G1366">
        <v>0</v>
      </c>
      <c r="H1366" s="1">
        <v>41332</v>
      </c>
      <c r="I1366">
        <v>60</v>
      </c>
      <c r="J1366">
        <v>526</v>
      </c>
      <c r="K1366">
        <v>80</v>
      </c>
      <c r="L1366">
        <v>553</v>
      </c>
      <c r="M1366">
        <v>123</v>
      </c>
      <c r="N1366">
        <v>94</v>
      </c>
      <c r="O1366">
        <v>53</v>
      </c>
      <c r="P1366">
        <v>1</v>
      </c>
      <c r="Q1366">
        <v>3</v>
      </c>
      <c r="R1366">
        <v>10</v>
      </c>
      <c r="S1366">
        <v>7</v>
      </c>
      <c r="T1366">
        <v>2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 t="s">
        <v>30</v>
      </c>
    </row>
    <row r="1367" spans="1:28" hidden="1" x14ac:dyDescent="0.3">
      <c r="A1367">
        <v>5935</v>
      </c>
      <c r="B1367">
        <v>1956</v>
      </c>
      <c r="C1367" t="s">
        <v>41</v>
      </c>
      <c r="D1367" t="s">
        <v>31</v>
      </c>
      <c r="E1367">
        <v>55284</v>
      </c>
      <c r="F1367">
        <v>0</v>
      </c>
      <c r="G1367">
        <v>1</v>
      </c>
      <c r="H1367" s="1">
        <v>41267</v>
      </c>
      <c r="I1367">
        <v>60</v>
      </c>
      <c r="J1367">
        <v>547</v>
      </c>
      <c r="K1367">
        <v>7</v>
      </c>
      <c r="L1367">
        <v>140</v>
      </c>
      <c r="M1367">
        <v>0</v>
      </c>
      <c r="N1367">
        <v>7</v>
      </c>
      <c r="O1367">
        <v>63</v>
      </c>
      <c r="P1367">
        <v>3</v>
      </c>
      <c r="Q1367">
        <v>7</v>
      </c>
      <c r="R1367">
        <v>5</v>
      </c>
      <c r="S1367">
        <v>8</v>
      </c>
      <c r="T1367">
        <v>5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 t="s">
        <v>40</v>
      </c>
    </row>
    <row r="1368" spans="1:28" hidden="1" x14ac:dyDescent="0.3">
      <c r="A1368">
        <v>3202</v>
      </c>
      <c r="B1368">
        <v>1987</v>
      </c>
      <c r="C1368" t="s">
        <v>37</v>
      </c>
      <c r="D1368" t="s">
        <v>33</v>
      </c>
      <c r="E1368">
        <v>51563</v>
      </c>
      <c r="F1368">
        <v>0</v>
      </c>
      <c r="G1368">
        <v>0</v>
      </c>
      <c r="H1368" s="1">
        <v>41183</v>
      </c>
      <c r="I1368">
        <v>60</v>
      </c>
      <c r="J1368">
        <v>1166</v>
      </c>
      <c r="K1368">
        <v>0</v>
      </c>
      <c r="L1368">
        <v>48</v>
      </c>
      <c r="M1368">
        <v>0</v>
      </c>
      <c r="N1368">
        <v>0</v>
      </c>
      <c r="O1368">
        <v>36</v>
      </c>
      <c r="P1368">
        <v>1</v>
      </c>
      <c r="Q1368">
        <v>4</v>
      </c>
      <c r="R1368">
        <v>4</v>
      </c>
      <c r="S1368">
        <v>10</v>
      </c>
      <c r="T1368">
        <v>8</v>
      </c>
      <c r="U1368">
        <v>0</v>
      </c>
      <c r="V1368">
        <v>0</v>
      </c>
      <c r="W1368">
        <v>0</v>
      </c>
      <c r="X1368">
        <v>1</v>
      </c>
      <c r="Y1368">
        <v>1</v>
      </c>
      <c r="Z1368">
        <v>0</v>
      </c>
      <c r="AA1368">
        <v>0</v>
      </c>
      <c r="AB1368" t="s">
        <v>43</v>
      </c>
    </row>
    <row r="1369" spans="1:28" hidden="1" x14ac:dyDescent="0.3">
      <c r="A1369">
        <v>8418</v>
      </c>
      <c r="B1369">
        <v>1958</v>
      </c>
      <c r="C1369" t="s">
        <v>38</v>
      </c>
      <c r="D1369" t="s">
        <v>31</v>
      </c>
      <c r="E1369">
        <v>38741</v>
      </c>
      <c r="F1369">
        <v>1</v>
      </c>
      <c r="G1369">
        <v>1</v>
      </c>
      <c r="H1369" s="1">
        <v>41728</v>
      </c>
      <c r="I1369">
        <v>60</v>
      </c>
      <c r="J1369">
        <v>7</v>
      </c>
      <c r="K1369">
        <v>10</v>
      </c>
      <c r="L1369">
        <v>17</v>
      </c>
      <c r="M1369">
        <v>8</v>
      </c>
      <c r="N1369">
        <v>6</v>
      </c>
      <c r="O1369">
        <v>13</v>
      </c>
      <c r="P1369">
        <v>2</v>
      </c>
      <c r="Q1369">
        <v>2</v>
      </c>
      <c r="R1369">
        <v>0</v>
      </c>
      <c r="S1369">
        <v>3</v>
      </c>
      <c r="T1369">
        <v>7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 t="s">
        <v>39</v>
      </c>
    </row>
    <row r="1370" spans="1:28" hidden="1" x14ac:dyDescent="0.3">
      <c r="A1370">
        <v>5300</v>
      </c>
      <c r="B1370">
        <v>1973</v>
      </c>
      <c r="C1370" t="s">
        <v>41</v>
      </c>
      <c r="D1370" t="s">
        <v>33</v>
      </c>
      <c r="E1370">
        <v>38961</v>
      </c>
      <c r="F1370">
        <v>1</v>
      </c>
      <c r="G1370">
        <v>0</v>
      </c>
      <c r="H1370" s="1">
        <v>41638</v>
      </c>
      <c r="I1370">
        <v>60</v>
      </c>
      <c r="J1370">
        <v>19</v>
      </c>
      <c r="K1370">
        <v>7</v>
      </c>
      <c r="L1370">
        <v>19</v>
      </c>
      <c r="M1370">
        <v>0</v>
      </c>
      <c r="N1370">
        <v>1</v>
      </c>
      <c r="O1370">
        <v>24</v>
      </c>
      <c r="P1370">
        <v>1</v>
      </c>
      <c r="Q1370">
        <v>2</v>
      </c>
      <c r="R1370">
        <v>1</v>
      </c>
      <c r="S1370">
        <v>2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 t="s">
        <v>30</v>
      </c>
    </row>
    <row r="1371" spans="1:28" hidden="1" x14ac:dyDescent="0.3">
      <c r="A1371">
        <v>891</v>
      </c>
      <c r="B1371">
        <v>1951</v>
      </c>
      <c r="C1371" t="s">
        <v>41</v>
      </c>
      <c r="D1371" t="s">
        <v>35</v>
      </c>
      <c r="E1371">
        <v>29298</v>
      </c>
      <c r="F1371">
        <v>1</v>
      </c>
      <c r="G1371">
        <v>1</v>
      </c>
      <c r="H1371" s="1">
        <v>41524</v>
      </c>
      <c r="I1371">
        <v>60</v>
      </c>
      <c r="J1371">
        <v>6</v>
      </c>
      <c r="K1371">
        <v>0</v>
      </c>
      <c r="L1371">
        <v>2</v>
      </c>
      <c r="M1371">
        <v>2</v>
      </c>
      <c r="N1371">
        <v>0</v>
      </c>
      <c r="O1371">
        <v>1</v>
      </c>
      <c r="P1371">
        <v>1</v>
      </c>
      <c r="Q1371">
        <v>1</v>
      </c>
      <c r="R1371">
        <v>0</v>
      </c>
      <c r="S1371">
        <v>2</v>
      </c>
      <c r="T1371">
        <v>5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 t="s">
        <v>30</v>
      </c>
    </row>
    <row r="1372" spans="1:28" hidden="1" x14ac:dyDescent="0.3">
      <c r="A1372">
        <v>5967</v>
      </c>
      <c r="B1372">
        <v>1952</v>
      </c>
      <c r="C1372" t="s">
        <v>28</v>
      </c>
      <c r="D1372" t="s">
        <v>35</v>
      </c>
      <c r="E1372">
        <v>33402</v>
      </c>
      <c r="F1372">
        <v>1</v>
      </c>
      <c r="G1372">
        <v>1</v>
      </c>
      <c r="H1372" s="1">
        <v>41473</v>
      </c>
      <c r="I1372">
        <v>60</v>
      </c>
      <c r="J1372">
        <v>26</v>
      </c>
      <c r="K1372">
        <v>2</v>
      </c>
      <c r="L1372">
        <v>19</v>
      </c>
      <c r="M1372">
        <v>10</v>
      </c>
      <c r="N1372">
        <v>5</v>
      </c>
      <c r="O1372">
        <v>8</v>
      </c>
      <c r="P1372">
        <v>3</v>
      </c>
      <c r="Q1372">
        <v>2</v>
      </c>
      <c r="R1372">
        <v>1</v>
      </c>
      <c r="S1372">
        <v>3</v>
      </c>
      <c r="T1372">
        <v>8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 t="s">
        <v>39</v>
      </c>
    </row>
    <row r="1373" spans="1:28" hidden="1" x14ac:dyDescent="0.3">
      <c r="A1373">
        <v>9576</v>
      </c>
      <c r="B1373">
        <v>1982</v>
      </c>
      <c r="C1373" t="s">
        <v>37</v>
      </c>
      <c r="D1373" t="s">
        <v>35</v>
      </c>
      <c r="E1373">
        <v>32313</v>
      </c>
      <c r="F1373">
        <v>1</v>
      </c>
      <c r="G1373">
        <v>0</v>
      </c>
      <c r="H1373" s="1">
        <v>41316</v>
      </c>
      <c r="I1373">
        <v>60</v>
      </c>
      <c r="J1373">
        <v>86</v>
      </c>
      <c r="K1373">
        <v>4</v>
      </c>
      <c r="L1373">
        <v>56</v>
      </c>
      <c r="M1373">
        <v>2</v>
      </c>
      <c r="N1373">
        <v>4</v>
      </c>
      <c r="O1373">
        <v>7</v>
      </c>
      <c r="P1373">
        <v>3</v>
      </c>
      <c r="Q1373">
        <v>4</v>
      </c>
      <c r="R1373">
        <v>0</v>
      </c>
      <c r="S1373">
        <v>4</v>
      </c>
      <c r="T1373">
        <v>9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 t="s">
        <v>30</v>
      </c>
    </row>
    <row r="1374" spans="1:28" hidden="1" x14ac:dyDescent="0.3">
      <c r="A1374">
        <v>10264</v>
      </c>
      <c r="B1374">
        <v>1979</v>
      </c>
      <c r="C1374" t="s">
        <v>28</v>
      </c>
      <c r="D1374" t="s">
        <v>29</v>
      </c>
      <c r="E1374">
        <v>15287</v>
      </c>
      <c r="F1374">
        <v>1</v>
      </c>
      <c r="G1374">
        <v>0</v>
      </c>
      <c r="H1374" s="1">
        <v>41192</v>
      </c>
      <c r="I1374">
        <v>60</v>
      </c>
      <c r="J1374">
        <v>1</v>
      </c>
      <c r="K1374">
        <v>2</v>
      </c>
      <c r="L1374">
        <v>8</v>
      </c>
      <c r="M1374">
        <v>4</v>
      </c>
      <c r="N1374">
        <v>3</v>
      </c>
      <c r="O1374">
        <v>13</v>
      </c>
      <c r="P1374">
        <v>2</v>
      </c>
      <c r="Q1374">
        <v>1</v>
      </c>
      <c r="R1374">
        <v>1</v>
      </c>
      <c r="S1374">
        <v>2</v>
      </c>
      <c r="T1374">
        <v>7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1</v>
      </c>
      <c r="AA1374">
        <v>0</v>
      </c>
      <c r="AB1374" t="s">
        <v>43</v>
      </c>
    </row>
    <row r="1375" spans="1:28" hidden="1" x14ac:dyDescent="0.3">
      <c r="A1375">
        <v>234</v>
      </c>
      <c r="B1375">
        <v>1979</v>
      </c>
      <c r="C1375" t="s">
        <v>28</v>
      </c>
      <c r="D1375" t="s">
        <v>29</v>
      </c>
      <c r="E1375">
        <v>15287</v>
      </c>
      <c r="F1375">
        <v>1</v>
      </c>
      <c r="G1375">
        <v>0</v>
      </c>
      <c r="H1375" s="1">
        <v>41192</v>
      </c>
      <c r="I1375">
        <v>60</v>
      </c>
      <c r="J1375">
        <v>1</v>
      </c>
      <c r="K1375">
        <v>2</v>
      </c>
      <c r="L1375">
        <v>8</v>
      </c>
      <c r="M1375">
        <v>4</v>
      </c>
      <c r="N1375">
        <v>3</v>
      </c>
      <c r="O1375">
        <v>13</v>
      </c>
      <c r="P1375">
        <v>2</v>
      </c>
      <c r="Q1375">
        <v>1</v>
      </c>
      <c r="R1375">
        <v>1</v>
      </c>
      <c r="S1375">
        <v>2</v>
      </c>
      <c r="T1375">
        <v>7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1</v>
      </c>
      <c r="AA1375">
        <v>0</v>
      </c>
      <c r="AB1375" t="s">
        <v>30</v>
      </c>
    </row>
    <row r="1376" spans="1:28" hidden="1" x14ac:dyDescent="0.3">
      <c r="A1376">
        <v>1103</v>
      </c>
      <c r="B1376">
        <v>1976</v>
      </c>
      <c r="C1376" t="s">
        <v>41</v>
      </c>
      <c r="D1376" t="s">
        <v>33</v>
      </c>
      <c r="E1376">
        <v>81929</v>
      </c>
      <c r="F1376">
        <v>1</v>
      </c>
      <c r="G1376">
        <v>0</v>
      </c>
      <c r="H1376" s="1">
        <v>41181</v>
      </c>
      <c r="I1376">
        <v>60</v>
      </c>
      <c r="J1376">
        <v>1486</v>
      </c>
      <c r="K1376">
        <v>55</v>
      </c>
      <c r="L1376">
        <v>278</v>
      </c>
      <c r="M1376">
        <v>49</v>
      </c>
      <c r="N1376">
        <v>0</v>
      </c>
      <c r="O1376">
        <v>185</v>
      </c>
      <c r="P1376">
        <v>2</v>
      </c>
      <c r="Q1376">
        <v>4</v>
      </c>
      <c r="R1376">
        <v>4</v>
      </c>
      <c r="S1376">
        <v>10</v>
      </c>
      <c r="T1376">
        <v>6</v>
      </c>
      <c r="U1376">
        <v>0</v>
      </c>
      <c r="V1376">
        <v>0</v>
      </c>
      <c r="W1376">
        <v>1</v>
      </c>
      <c r="X1376">
        <v>0</v>
      </c>
      <c r="Y1376">
        <v>1</v>
      </c>
      <c r="Z1376">
        <v>1</v>
      </c>
      <c r="AA1376">
        <v>0</v>
      </c>
      <c r="AB1376" t="s">
        <v>36</v>
      </c>
    </row>
    <row r="1377" spans="1:28" hidden="1" x14ac:dyDescent="0.3">
      <c r="A1377">
        <v>610</v>
      </c>
      <c r="B1377">
        <v>1953</v>
      </c>
      <c r="C1377" t="s">
        <v>37</v>
      </c>
      <c r="D1377" t="s">
        <v>35</v>
      </c>
      <c r="E1377">
        <v>53593</v>
      </c>
      <c r="F1377">
        <v>1</v>
      </c>
      <c r="G1377">
        <v>1</v>
      </c>
      <c r="H1377" s="1">
        <v>41128</v>
      </c>
      <c r="I1377">
        <v>60</v>
      </c>
      <c r="J1377">
        <v>349</v>
      </c>
      <c r="K1377">
        <v>4</v>
      </c>
      <c r="L1377">
        <v>78</v>
      </c>
      <c r="M1377">
        <v>6</v>
      </c>
      <c r="N1377">
        <v>0</v>
      </c>
      <c r="O1377">
        <v>43</v>
      </c>
      <c r="P1377">
        <v>8</v>
      </c>
      <c r="Q1377">
        <v>7</v>
      </c>
      <c r="R1377">
        <v>2</v>
      </c>
      <c r="S1377">
        <v>6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 t="s">
        <v>36</v>
      </c>
    </row>
    <row r="1378" spans="1:28" hidden="1" x14ac:dyDescent="0.3">
      <c r="A1378">
        <v>11171</v>
      </c>
      <c r="B1378">
        <v>1965</v>
      </c>
      <c r="C1378" t="s">
        <v>41</v>
      </c>
      <c r="D1378" t="s">
        <v>33</v>
      </c>
      <c r="E1378">
        <v>56962</v>
      </c>
      <c r="F1378">
        <v>2</v>
      </c>
      <c r="G1378">
        <v>1</v>
      </c>
      <c r="H1378" s="1">
        <v>41558</v>
      </c>
      <c r="I1378">
        <v>60</v>
      </c>
      <c r="J1378">
        <v>292</v>
      </c>
      <c r="K1378">
        <v>3</v>
      </c>
      <c r="L1378">
        <v>77</v>
      </c>
      <c r="M1378">
        <v>10</v>
      </c>
      <c r="N1378">
        <v>3</v>
      </c>
      <c r="O1378">
        <v>26</v>
      </c>
      <c r="P1378">
        <v>7</v>
      </c>
      <c r="Q1378">
        <v>6</v>
      </c>
      <c r="R1378">
        <v>3</v>
      </c>
      <c r="S1378">
        <v>5</v>
      </c>
      <c r="T1378">
        <v>7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 t="s">
        <v>36</v>
      </c>
    </row>
    <row r="1379" spans="1:28" hidden="1" x14ac:dyDescent="0.3">
      <c r="A1379">
        <v>1600</v>
      </c>
      <c r="B1379">
        <v>1965</v>
      </c>
      <c r="C1379" t="s">
        <v>41</v>
      </c>
      <c r="D1379" t="s">
        <v>33</v>
      </c>
      <c r="E1379">
        <v>56962</v>
      </c>
      <c r="F1379">
        <v>2</v>
      </c>
      <c r="G1379">
        <v>1</v>
      </c>
      <c r="H1379" s="1">
        <v>41558</v>
      </c>
      <c r="I1379">
        <v>60</v>
      </c>
      <c r="J1379">
        <v>292</v>
      </c>
      <c r="K1379">
        <v>3</v>
      </c>
      <c r="L1379">
        <v>77</v>
      </c>
      <c r="M1379">
        <v>10</v>
      </c>
      <c r="N1379">
        <v>3</v>
      </c>
      <c r="O1379">
        <v>26</v>
      </c>
      <c r="P1379">
        <v>7</v>
      </c>
      <c r="Q1379">
        <v>6</v>
      </c>
      <c r="R1379">
        <v>3</v>
      </c>
      <c r="S1379">
        <v>5</v>
      </c>
      <c r="T1379">
        <v>7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43</v>
      </c>
    </row>
    <row r="1380" spans="1:28" hidden="1" x14ac:dyDescent="0.3">
      <c r="A1380">
        <v>4480</v>
      </c>
      <c r="B1380">
        <v>1973</v>
      </c>
      <c r="C1380" t="s">
        <v>41</v>
      </c>
      <c r="D1380" t="s">
        <v>33</v>
      </c>
      <c r="E1380">
        <v>60432</v>
      </c>
      <c r="F1380">
        <v>0</v>
      </c>
      <c r="G1380">
        <v>1</v>
      </c>
      <c r="H1380" s="1">
        <v>41707</v>
      </c>
      <c r="I1380">
        <v>61</v>
      </c>
      <c r="J1380">
        <v>365</v>
      </c>
      <c r="K1380">
        <v>3</v>
      </c>
      <c r="L1380">
        <v>15</v>
      </c>
      <c r="M1380">
        <v>4</v>
      </c>
      <c r="N1380">
        <v>3</v>
      </c>
      <c r="O1380">
        <v>11</v>
      </c>
      <c r="P1380">
        <v>5</v>
      </c>
      <c r="Q1380">
        <v>7</v>
      </c>
      <c r="R1380">
        <v>2</v>
      </c>
      <c r="S1380">
        <v>5</v>
      </c>
      <c r="T1380">
        <v>6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t="s">
        <v>43</v>
      </c>
    </row>
    <row r="1381" spans="1:28" hidden="1" x14ac:dyDescent="0.3">
      <c r="A1381">
        <v>9353</v>
      </c>
      <c r="B1381">
        <v>1959</v>
      </c>
      <c r="C1381" t="s">
        <v>28</v>
      </c>
      <c r="D1381" t="s">
        <v>31</v>
      </c>
      <c r="E1381">
        <v>62450</v>
      </c>
      <c r="F1381">
        <v>0</v>
      </c>
      <c r="G1381">
        <v>1</v>
      </c>
      <c r="H1381" s="1">
        <v>41645</v>
      </c>
      <c r="I1381">
        <v>61</v>
      </c>
      <c r="J1381">
        <v>515</v>
      </c>
      <c r="K1381">
        <v>47</v>
      </c>
      <c r="L1381">
        <v>267</v>
      </c>
      <c r="M1381">
        <v>62</v>
      </c>
      <c r="N1381">
        <v>66</v>
      </c>
      <c r="O1381">
        <v>38</v>
      </c>
      <c r="P1381">
        <v>2</v>
      </c>
      <c r="Q1381">
        <v>5</v>
      </c>
      <c r="R1381">
        <v>5</v>
      </c>
      <c r="S1381">
        <v>4</v>
      </c>
      <c r="T1381">
        <v>3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 t="s">
        <v>40</v>
      </c>
    </row>
    <row r="1382" spans="1:28" hidden="1" x14ac:dyDescent="0.3">
      <c r="A1382">
        <v>5841</v>
      </c>
      <c r="B1382">
        <v>1966</v>
      </c>
      <c r="C1382" t="s">
        <v>28</v>
      </c>
      <c r="D1382" t="s">
        <v>35</v>
      </c>
      <c r="E1382">
        <v>60894</v>
      </c>
      <c r="F1382">
        <v>0</v>
      </c>
      <c r="G1382">
        <v>1</v>
      </c>
      <c r="H1382" s="1">
        <v>41453</v>
      </c>
      <c r="I1382">
        <v>61</v>
      </c>
      <c r="J1382">
        <v>606</v>
      </c>
      <c r="K1382">
        <v>7</v>
      </c>
      <c r="L1382">
        <v>155</v>
      </c>
      <c r="M1382">
        <v>10</v>
      </c>
      <c r="N1382">
        <v>0</v>
      </c>
      <c r="O1382">
        <v>54</v>
      </c>
      <c r="P1382">
        <v>5</v>
      </c>
      <c r="Q1382">
        <v>10</v>
      </c>
      <c r="R1382">
        <v>3</v>
      </c>
      <c r="S1382">
        <v>8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 t="s">
        <v>30</v>
      </c>
    </row>
    <row r="1383" spans="1:28" hidden="1" x14ac:dyDescent="0.3">
      <c r="A1383">
        <v>3174</v>
      </c>
      <c r="B1383">
        <v>1959</v>
      </c>
      <c r="C1383" t="s">
        <v>28</v>
      </c>
      <c r="D1383" t="s">
        <v>35</v>
      </c>
      <c r="E1383">
        <v>87771</v>
      </c>
      <c r="F1383">
        <v>0</v>
      </c>
      <c r="G1383">
        <v>1</v>
      </c>
      <c r="H1383" s="1">
        <v>41416</v>
      </c>
      <c r="I1383">
        <v>61</v>
      </c>
      <c r="J1383">
        <v>1492</v>
      </c>
      <c r="K1383">
        <v>38</v>
      </c>
      <c r="L1383">
        <v>287</v>
      </c>
      <c r="M1383">
        <v>50</v>
      </c>
      <c r="N1383">
        <v>57</v>
      </c>
      <c r="O1383">
        <v>33</v>
      </c>
      <c r="P1383">
        <v>1</v>
      </c>
      <c r="Q1383">
        <v>5</v>
      </c>
      <c r="R1383">
        <v>10</v>
      </c>
      <c r="S1383">
        <v>4</v>
      </c>
      <c r="T1383">
        <v>6</v>
      </c>
      <c r="U1383">
        <v>1</v>
      </c>
      <c r="V1383">
        <v>1</v>
      </c>
      <c r="W1383">
        <v>0</v>
      </c>
      <c r="X1383">
        <v>1</v>
      </c>
      <c r="Y1383">
        <v>1</v>
      </c>
      <c r="Z1383">
        <v>1</v>
      </c>
      <c r="AA1383">
        <v>0</v>
      </c>
      <c r="AB1383" t="s">
        <v>30</v>
      </c>
    </row>
    <row r="1384" spans="1:28" hidden="1" x14ac:dyDescent="0.3">
      <c r="A1384">
        <v>5536</v>
      </c>
      <c r="B1384">
        <v>1959</v>
      </c>
      <c r="C1384" t="s">
        <v>28</v>
      </c>
      <c r="D1384" t="s">
        <v>35</v>
      </c>
      <c r="E1384">
        <v>87771</v>
      </c>
      <c r="F1384">
        <v>0</v>
      </c>
      <c r="G1384">
        <v>1</v>
      </c>
      <c r="H1384" s="1">
        <v>41416</v>
      </c>
      <c r="I1384">
        <v>61</v>
      </c>
      <c r="J1384">
        <v>1492</v>
      </c>
      <c r="K1384">
        <v>38</v>
      </c>
      <c r="L1384">
        <v>287</v>
      </c>
      <c r="M1384">
        <v>50</v>
      </c>
      <c r="N1384">
        <v>57</v>
      </c>
      <c r="O1384">
        <v>33</v>
      </c>
      <c r="P1384">
        <v>1</v>
      </c>
      <c r="Q1384">
        <v>5</v>
      </c>
      <c r="R1384">
        <v>10</v>
      </c>
      <c r="S1384">
        <v>4</v>
      </c>
      <c r="T1384">
        <v>6</v>
      </c>
      <c r="U1384">
        <v>1</v>
      </c>
      <c r="V1384">
        <v>1</v>
      </c>
      <c r="W1384">
        <v>0</v>
      </c>
      <c r="X1384">
        <v>1</v>
      </c>
      <c r="Y1384">
        <v>1</v>
      </c>
      <c r="Z1384">
        <v>1</v>
      </c>
      <c r="AA1384">
        <v>0</v>
      </c>
      <c r="AB1384" t="s">
        <v>32</v>
      </c>
    </row>
    <row r="1385" spans="1:28" hidden="1" x14ac:dyDescent="0.3">
      <c r="A1385">
        <v>2061</v>
      </c>
      <c r="B1385">
        <v>1955</v>
      </c>
      <c r="C1385" t="s">
        <v>28</v>
      </c>
      <c r="D1385" t="s">
        <v>33</v>
      </c>
      <c r="E1385">
        <v>50737</v>
      </c>
      <c r="F1385">
        <v>0</v>
      </c>
      <c r="G1385">
        <v>1</v>
      </c>
      <c r="H1385" s="1">
        <v>41405</v>
      </c>
      <c r="I1385">
        <v>61</v>
      </c>
      <c r="J1385">
        <v>78</v>
      </c>
      <c r="K1385">
        <v>0</v>
      </c>
      <c r="L1385">
        <v>11</v>
      </c>
      <c r="M1385">
        <v>0</v>
      </c>
      <c r="N1385">
        <v>0</v>
      </c>
      <c r="O1385">
        <v>10</v>
      </c>
      <c r="P1385">
        <v>1</v>
      </c>
      <c r="Q1385">
        <v>2</v>
      </c>
      <c r="R1385">
        <v>0</v>
      </c>
      <c r="S1385">
        <v>4</v>
      </c>
      <c r="T1385">
        <v>6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  <c r="AB1385" t="s">
        <v>30</v>
      </c>
    </row>
    <row r="1386" spans="1:28" hidden="1" x14ac:dyDescent="0.3">
      <c r="A1386">
        <v>640</v>
      </c>
      <c r="B1386">
        <v>1951</v>
      </c>
      <c r="C1386" t="s">
        <v>28</v>
      </c>
      <c r="D1386" t="s">
        <v>33</v>
      </c>
      <c r="E1386">
        <v>57304</v>
      </c>
      <c r="F1386">
        <v>0</v>
      </c>
      <c r="G1386">
        <v>1</v>
      </c>
      <c r="H1386" s="1">
        <v>41344</v>
      </c>
      <c r="I1386">
        <v>61</v>
      </c>
      <c r="J1386">
        <v>356</v>
      </c>
      <c r="K1386">
        <v>80</v>
      </c>
      <c r="L1386">
        <v>329</v>
      </c>
      <c r="M1386">
        <v>138</v>
      </c>
      <c r="N1386">
        <v>17</v>
      </c>
      <c r="O1386">
        <v>106</v>
      </c>
      <c r="P1386">
        <v>2</v>
      </c>
      <c r="Q1386">
        <v>7</v>
      </c>
      <c r="R1386">
        <v>6</v>
      </c>
      <c r="S1386">
        <v>10</v>
      </c>
      <c r="T1386">
        <v>5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 t="s">
        <v>30</v>
      </c>
    </row>
    <row r="1387" spans="1:28" hidden="1" x14ac:dyDescent="0.3">
      <c r="A1387">
        <v>3828</v>
      </c>
      <c r="B1387">
        <v>1951</v>
      </c>
      <c r="C1387" t="s">
        <v>28</v>
      </c>
      <c r="D1387" t="s">
        <v>33</v>
      </c>
      <c r="E1387">
        <v>71107</v>
      </c>
      <c r="F1387">
        <v>0</v>
      </c>
      <c r="G1387">
        <v>1</v>
      </c>
      <c r="H1387" s="1">
        <v>41322</v>
      </c>
      <c r="I1387">
        <v>61</v>
      </c>
      <c r="J1387">
        <v>533</v>
      </c>
      <c r="K1387">
        <v>10</v>
      </c>
      <c r="L1387">
        <v>217</v>
      </c>
      <c r="M1387">
        <v>198</v>
      </c>
      <c r="N1387">
        <v>174</v>
      </c>
      <c r="O1387">
        <v>195</v>
      </c>
      <c r="P1387">
        <v>2</v>
      </c>
      <c r="Q1387">
        <v>7</v>
      </c>
      <c r="R1387">
        <v>6</v>
      </c>
      <c r="S1387">
        <v>13</v>
      </c>
      <c r="T1387">
        <v>4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 t="s">
        <v>30</v>
      </c>
    </row>
    <row r="1388" spans="1:28" hidden="1" x14ac:dyDescent="0.3">
      <c r="A1388">
        <v>8624</v>
      </c>
      <c r="B1388">
        <v>1958</v>
      </c>
      <c r="C1388" t="s">
        <v>28</v>
      </c>
      <c r="D1388" t="s">
        <v>33</v>
      </c>
      <c r="E1388">
        <v>81320</v>
      </c>
      <c r="F1388">
        <v>0</v>
      </c>
      <c r="G1388">
        <v>0</v>
      </c>
      <c r="H1388" s="1">
        <v>41311</v>
      </c>
      <c r="I1388">
        <v>61</v>
      </c>
      <c r="J1388">
        <v>183</v>
      </c>
      <c r="K1388">
        <v>33</v>
      </c>
      <c r="L1388">
        <v>493</v>
      </c>
      <c r="M1388">
        <v>59</v>
      </c>
      <c r="N1388">
        <v>103</v>
      </c>
      <c r="O1388">
        <v>57</v>
      </c>
      <c r="P1388">
        <v>1</v>
      </c>
      <c r="Q1388">
        <v>4</v>
      </c>
      <c r="R1388">
        <v>3</v>
      </c>
      <c r="S1388">
        <v>10</v>
      </c>
      <c r="T1388">
        <v>2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 t="s">
        <v>43</v>
      </c>
    </row>
    <row r="1389" spans="1:28" hidden="1" x14ac:dyDescent="0.3">
      <c r="A1389">
        <v>2802</v>
      </c>
      <c r="B1389">
        <v>1992</v>
      </c>
      <c r="C1389" t="s">
        <v>38</v>
      </c>
      <c r="D1389" t="s">
        <v>33</v>
      </c>
      <c r="E1389">
        <v>87000</v>
      </c>
      <c r="F1389">
        <v>0</v>
      </c>
      <c r="G1389">
        <v>0</v>
      </c>
      <c r="H1389" s="1">
        <v>41258</v>
      </c>
      <c r="I1389">
        <v>61</v>
      </c>
      <c r="J1389">
        <v>196</v>
      </c>
      <c r="K1389">
        <v>25</v>
      </c>
      <c r="L1389">
        <v>607</v>
      </c>
      <c r="M1389">
        <v>67</v>
      </c>
      <c r="N1389">
        <v>17</v>
      </c>
      <c r="O1389">
        <v>49</v>
      </c>
      <c r="P1389">
        <v>1</v>
      </c>
      <c r="Q1389">
        <v>4</v>
      </c>
      <c r="R1389">
        <v>6</v>
      </c>
      <c r="S1389">
        <v>7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 t="s">
        <v>36</v>
      </c>
    </row>
    <row r="1390" spans="1:28" hidden="1" x14ac:dyDescent="0.3">
      <c r="A1390">
        <v>368</v>
      </c>
      <c r="B1390">
        <v>1974</v>
      </c>
      <c r="C1390" t="s">
        <v>28</v>
      </c>
      <c r="D1390" t="s">
        <v>33</v>
      </c>
      <c r="E1390">
        <v>40049</v>
      </c>
      <c r="F1390">
        <v>0</v>
      </c>
      <c r="G1390">
        <v>1</v>
      </c>
      <c r="H1390" s="1">
        <v>41242</v>
      </c>
      <c r="I1390">
        <v>61</v>
      </c>
      <c r="J1390">
        <v>91</v>
      </c>
      <c r="K1390">
        <v>65</v>
      </c>
      <c r="L1390">
        <v>52</v>
      </c>
      <c r="M1390">
        <v>10</v>
      </c>
      <c r="N1390">
        <v>44</v>
      </c>
      <c r="O1390">
        <v>28</v>
      </c>
      <c r="P1390">
        <v>3</v>
      </c>
      <c r="Q1390">
        <v>3</v>
      </c>
      <c r="R1390">
        <v>2</v>
      </c>
      <c r="S1390">
        <v>6</v>
      </c>
      <c r="T1390">
        <v>5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40</v>
      </c>
    </row>
    <row r="1391" spans="1:28" hidden="1" x14ac:dyDescent="0.3">
      <c r="A1391">
        <v>3599</v>
      </c>
      <c r="B1391">
        <v>1970</v>
      </c>
      <c r="C1391" t="s">
        <v>28</v>
      </c>
      <c r="D1391" t="s">
        <v>33</v>
      </c>
      <c r="E1391">
        <v>63684</v>
      </c>
      <c r="F1391">
        <v>0</v>
      </c>
      <c r="G1391">
        <v>1</v>
      </c>
      <c r="H1391" s="1">
        <v>41239</v>
      </c>
      <c r="I1391">
        <v>61</v>
      </c>
      <c r="J1391">
        <v>575</v>
      </c>
      <c r="K1391">
        <v>80</v>
      </c>
      <c r="L1391">
        <v>428</v>
      </c>
      <c r="M1391">
        <v>208</v>
      </c>
      <c r="N1391">
        <v>93</v>
      </c>
      <c r="O1391">
        <v>80</v>
      </c>
      <c r="P1391">
        <v>3</v>
      </c>
      <c r="Q1391">
        <v>8</v>
      </c>
      <c r="R1391">
        <v>4</v>
      </c>
      <c r="S1391">
        <v>8</v>
      </c>
      <c r="T1391">
        <v>5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t="s">
        <v>30</v>
      </c>
    </row>
    <row r="1392" spans="1:28" hidden="1" x14ac:dyDescent="0.3">
      <c r="A1392">
        <v>3389</v>
      </c>
      <c r="B1392">
        <v>1970</v>
      </c>
      <c r="C1392" t="s">
        <v>28</v>
      </c>
      <c r="D1392" t="s">
        <v>33</v>
      </c>
      <c r="E1392">
        <v>69016</v>
      </c>
      <c r="F1392">
        <v>0</v>
      </c>
      <c r="G1392">
        <v>1</v>
      </c>
      <c r="H1392" s="1">
        <v>41235</v>
      </c>
      <c r="I1392">
        <v>61</v>
      </c>
      <c r="J1392">
        <v>726</v>
      </c>
      <c r="K1392">
        <v>53</v>
      </c>
      <c r="L1392">
        <v>363</v>
      </c>
      <c r="M1392">
        <v>123</v>
      </c>
      <c r="N1392">
        <v>107</v>
      </c>
      <c r="O1392">
        <v>161</v>
      </c>
      <c r="P1392">
        <v>4</v>
      </c>
      <c r="Q1392">
        <v>8</v>
      </c>
      <c r="R1392">
        <v>9</v>
      </c>
      <c r="S1392">
        <v>13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 t="s">
        <v>30</v>
      </c>
    </row>
    <row r="1393" spans="1:28" hidden="1" x14ac:dyDescent="0.3">
      <c r="A1393">
        <v>10710</v>
      </c>
      <c r="B1393">
        <v>1979</v>
      </c>
      <c r="C1393" t="s">
        <v>28</v>
      </c>
      <c r="D1393" t="s">
        <v>33</v>
      </c>
      <c r="E1393">
        <v>7500</v>
      </c>
      <c r="F1393">
        <v>0</v>
      </c>
      <c r="G1393">
        <v>1</v>
      </c>
      <c r="H1393" s="1">
        <v>41150</v>
      </c>
      <c r="I1393">
        <v>61</v>
      </c>
      <c r="J1393">
        <v>5</v>
      </c>
      <c r="K1393">
        <v>2</v>
      </c>
      <c r="L1393">
        <v>3</v>
      </c>
      <c r="M1393">
        <v>3</v>
      </c>
      <c r="N1393">
        <v>0</v>
      </c>
      <c r="O1393">
        <v>5</v>
      </c>
      <c r="P1393">
        <v>1</v>
      </c>
      <c r="Q1393">
        <v>1</v>
      </c>
      <c r="R1393">
        <v>0</v>
      </c>
      <c r="S1393">
        <v>2</v>
      </c>
      <c r="T1393">
        <v>8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 t="s">
        <v>30</v>
      </c>
    </row>
    <row r="1394" spans="1:28" hidden="1" x14ac:dyDescent="0.3">
      <c r="A1394">
        <v>7118</v>
      </c>
      <c r="B1394">
        <v>1957</v>
      </c>
      <c r="C1394" t="s">
        <v>28</v>
      </c>
      <c r="D1394" t="s">
        <v>33</v>
      </c>
      <c r="E1394">
        <v>73803</v>
      </c>
      <c r="F1394">
        <v>0</v>
      </c>
      <c r="G1394">
        <v>1</v>
      </c>
      <c r="H1394" s="1">
        <v>41122</v>
      </c>
      <c r="I1394">
        <v>61</v>
      </c>
      <c r="J1394">
        <v>833</v>
      </c>
      <c r="K1394">
        <v>80</v>
      </c>
      <c r="L1394">
        <v>363</v>
      </c>
      <c r="M1394">
        <v>52</v>
      </c>
      <c r="N1394">
        <v>26</v>
      </c>
      <c r="O1394">
        <v>174</v>
      </c>
      <c r="P1394">
        <v>2</v>
      </c>
      <c r="Q1394">
        <v>9</v>
      </c>
      <c r="R1394">
        <v>5</v>
      </c>
      <c r="S1394">
        <v>6</v>
      </c>
      <c r="T1394">
        <v>6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1</v>
      </c>
      <c r="AA1394">
        <v>0</v>
      </c>
      <c r="AB1394" t="s">
        <v>32</v>
      </c>
    </row>
    <row r="1395" spans="1:28" hidden="1" x14ac:dyDescent="0.3">
      <c r="A1395">
        <v>10660</v>
      </c>
      <c r="B1395">
        <v>1957</v>
      </c>
      <c r="C1395" t="s">
        <v>41</v>
      </c>
      <c r="D1395" t="s">
        <v>33</v>
      </c>
      <c r="E1395">
        <v>66726</v>
      </c>
      <c r="F1395">
        <v>1</v>
      </c>
      <c r="G1395">
        <v>1</v>
      </c>
      <c r="H1395" s="1">
        <v>41651</v>
      </c>
      <c r="I1395">
        <v>61</v>
      </c>
      <c r="J1395">
        <v>349</v>
      </c>
      <c r="K1395">
        <v>7</v>
      </c>
      <c r="L1395">
        <v>35</v>
      </c>
      <c r="M1395">
        <v>0</v>
      </c>
      <c r="N1395">
        <v>0</v>
      </c>
      <c r="O1395">
        <v>47</v>
      </c>
      <c r="P1395">
        <v>3</v>
      </c>
      <c r="Q1395">
        <v>8</v>
      </c>
      <c r="R1395">
        <v>2</v>
      </c>
      <c r="S1395">
        <v>4</v>
      </c>
      <c r="T1395">
        <v>7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</v>
      </c>
      <c r="AA1395">
        <v>0</v>
      </c>
      <c r="AB1395" t="s">
        <v>30</v>
      </c>
    </row>
    <row r="1396" spans="1:28" hidden="1" x14ac:dyDescent="0.3">
      <c r="A1396">
        <v>4120</v>
      </c>
      <c r="B1396">
        <v>1975</v>
      </c>
      <c r="C1396" t="s">
        <v>38</v>
      </c>
      <c r="D1396" t="s">
        <v>31</v>
      </c>
      <c r="E1396">
        <v>49514</v>
      </c>
      <c r="F1396">
        <v>1</v>
      </c>
      <c r="G1396">
        <v>0</v>
      </c>
      <c r="H1396" s="1">
        <v>41625</v>
      </c>
      <c r="I1396">
        <v>61</v>
      </c>
      <c r="J1396">
        <v>88</v>
      </c>
      <c r="K1396">
        <v>39</v>
      </c>
      <c r="L1396">
        <v>78</v>
      </c>
      <c r="M1396">
        <v>58</v>
      </c>
      <c r="N1396">
        <v>13</v>
      </c>
      <c r="O1396">
        <v>93</v>
      </c>
      <c r="P1396">
        <v>2</v>
      </c>
      <c r="Q1396">
        <v>6</v>
      </c>
      <c r="R1396">
        <v>1</v>
      </c>
      <c r="S1396">
        <v>4</v>
      </c>
      <c r="T1396">
        <v>7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 t="s">
        <v>40</v>
      </c>
    </row>
    <row r="1397" spans="1:28" hidden="1" x14ac:dyDescent="0.3">
      <c r="A1397">
        <v>2836</v>
      </c>
      <c r="B1397">
        <v>1972</v>
      </c>
      <c r="C1397" t="s">
        <v>37</v>
      </c>
      <c r="D1397" t="s">
        <v>33</v>
      </c>
      <c r="E1397">
        <v>43269</v>
      </c>
      <c r="F1397">
        <v>1</v>
      </c>
      <c r="G1397">
        <v>0</v>
      </c>
      <c r="H1397" s="1">
        <v>41533</v>
      </c>
      <c r="I1397">
        <v>61</v>
      </c>
      <c r="J1397">
        <v>10</v>
      </c>
      <c r="K1397">
        <v>1</v>
      </c>
      <c r="L1397">
        <v>7</v>
      </c>
      <c r="M1397">
        <v>0</v>
      </c>
      <c r="N1397">
        <v>0</v>
      </c>
      <c r="O1397">
        <v>1</v>
      </c>
      <c r="P1397">
        <v>1</v>
      </c>
      <c r="Q1397">
        <v>1</v>
      </c>
      <c r="R1397">
        <v>0</v>
      </c>
      <c r="S1397">
        <v>2</v>
      </c>
      <c r="T1397">
        <v>8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 t="s">
        <v>39</v>
      </c>
    </row>
    <row r="1398" spans="1:28" hidden="1" x14ac:dyDescent="0.3">
      <c r="A1398">
        <v>4093</v>
      </c>
      <c r="B1398">
        <v>1975</v>
      </c>
      <c r="C1398" t="s">
        <v>41</v>
      </c>
      <c r="D1398" t="s">
        <v>35</v>
      </c>
      <c r="E1398">
        <v>53253</v>
      </c>
      <c r="F1398">
        <v>1</v>
      </c>
      <c r="G1398">
        <v>1</v>
      </c>
      <c r="H1398" s="1">
        <v>41316</v>
      </c>
      <c r="I1398">
        <v>61</v>
      </c>
      <c r="J1398">
        <v>216</v>
      </c>
      <c r="K1398">
        <v>9</v>
      </c>
      <c r="L1398">
        <v>57</v>
      </c>
      <c r="M1398">
        <v>20</v>
      </c>
      <c r="N1398">
        <v>9</v>
      </c>
      <c r="O1398">
        <v>125</v>
      </c>
      <c r="P1398">
        <v>7</v>
      </c>
      <c r="Q1398">
        <v>4</v>
      </c>
      <c r="R1398">
        <v>3</v>
      </c>
      <c r="S1398">
        <v>5</v>
      </c>
      <c r="T1398">
        <v>5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 t="s">
        <v>32</v>
      </c>
    </row>
    <row r="1399" spans="1:28" hidden="1" x14ac:dyDescent="0.3">
      <c r="A1399">
        <v>9579</v>
      </c>
      <c r="B1399">
        <v>1959</v>
      </c>
      <c r="C1399" t="s">
        <v>37</v>
      </c>
      <c r="D1399" t="s">
        <v>33</v>
      </c>
      <c r="E1399">
        <v>33762</v>
      </c>
      <c r="F1399">
        <v>2</v>
      </c>
      <c r="G1399">
        <v>1</v>
      </c>
      <c r="H1399" s="1">
        <v>41462</v>
      </c>
      <c r="I1399">
        <v>61</v>
      </c>
      <c r="J1399">
        <v>53</v>
      </c>
      <c r="K1399">
        <v>1</v>
      </c>
      <c r="L1399">
        <v>34</v>
      </c>
      <c r="M1399">
        <v>2</v>
      </c>
      <c r="N1399">
        <v>0</v>
      </c>
      <c r="O1399">
        <v>16</v>
      </c>
      <c r="P1399">
        <v>3</v>
      </c>
      <c r="Q1399">
        <v>2</v>
      </c>
      <c r="R1399">
        <v>2</v>
      </c>
      <c r="S1399">
        <v>2</v>
      </c>
      <c r="T1399">
        <v>8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 t="s">
        <v>32</v>
      </c>
    </row>
    <row r="1400" spans="1:28" hidden="1" x14ac:dyDescent="0.3">
      <c r="A1400">
        <v>8477</v>
      </c>
      <c r="B1400">
        <v>1956</v>
      </c>
      <c r="C1400" t="s">
        <v>28</v>
      </c>
      <c r="D1400" t="s">
        <v>29</v>
      </c>
      <c r="E1400">
        <v>26150</v>
      </c>
      <c r="F1400">
        <v>2</v>
      </c>
      <c r="G1400">
        <v>1</v>
      </c>
      <c r="H1400" s="1">
        <v>41344</v>
      </c>
      <c r="I1400">
        <v>61</v>
      </c>
      <c r="J1400">
        <v>5</v>
      </c>
      <c r="K1400">
        <v>1</v>
      </c>
      <c r="L1400">
        <v>13</v>
      </c>
      <c r="M1400">
        <v>3</v>
      </c>
      <c r="N1400">
        <v>5</v>
      </c>
      <c r="O1400">
        <v>1</v>
      </c>
      <c r="P1400">
        <v>1</v>
      </c>
      <c r="Q1400">
        <v>1</v>
      </c>
      <c r="R1400">
        <v>0</v>
      </c>
      <c r="S1400">
        <v>3</v>
      </c>
      <c r="T1400">
        <v>7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 t="s">
        <v>30</v>
      </c>
    </row>
    <row r="1401" spans="1:28" hidden="1" x14ac:dyDescent="0.3">
      <c r="A1401">
        <v>1127</v>
      </c>
      <c r="B1401">
        <v>1973</v>
      </c>
      <c r="C1401" t="s">
        <v>37</v>
      </c>
      <c r="D1401" t="s">
        <v>33</v>
      </c>
      <c r="E1401">
        <v>85844</v>
      </c>
      <c r="F1401">
        <v>0</v>
      </c>
      <c r="G1401">
        <v>0</v>
      </c>
      <c r="H1401" s="1">
        <v>41788</v>
      </c>
      <c r="I1401">
        <v>62</v>
      </c>
      <c r="J1401">
        <v>938</v>
      </c>
      <c r="K1401">
        <v>19</v>
      </c>
      <c r="L1401">
        <v>843</v>
      </c>
      <c r="M1401">
        <v>25</v>
      </c>
      <c r="N1401">
        <v>95</v>
      </c>
      <c r="O1401">
        <v>38</v>
      </c>
      <c r="P1401">
        <v>1</v>
      </c>
      <c r="Q1401">
        <v>6</v>
      </c>
      <c r="R1401">
        <v>6</v>
      </c>
      <c r="S1401">
        <v>7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 t="s">
        <v>30</v>
      </c>
    </row>
    <row r="1402" spans="1:28" hidden="1" x14ac:dyDescent="0.3">
      <c r="A1402">
        <v>6086</v>
      </c>
      <c r="B1402">
        <v>1955</v>
      </c>
      <c r="C1402" t="s">
        <v>28</v>
      </c>
      <c r="D1402" t="s">
        <v>33</v>
      </c>
      <c r="E1402">
        <v>80395</v>
      </c>
      <c r="F1402">
        <v>0</v>
      </c>
      <c r="G1402">
        <v>0</v>
      </c>
      <c r="H1402" s="1">
        <v>41601</v>
      </c>
      <c r="I1402">
        <v>62</v>
      </c>
      <c r="J1402">
        <v>445</v>
      </c>
      <c r="K1402">
        <v>25</v>
      </c>
      <c r="L1402">
        <v>706</v>
      </c>
      <c r="M1402">
        <v>80</v>
      </c>
      <c r="N1402">
        <v>76</v>
      </c>
      <c r="O1402">
        <v>48</v>
      </c>
      <c r="P1402">
        <v>1</v>
      </c>
      <c r="Q1402">
        <v>6</v>
      </c>
      <c r="R1402">
        <v>5</v>
      </c>
      <c r="S1402">
        <v>12</v>
      </c>
      <c r="T1402">
        <v>2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 t="s">
        <v>36</v>
      </c>
    </row>
    <row r="1403" spans="1:28" hidden="1" x14ac:dyDescent="0.3">
      <c r="A1403">
        <v>1763</v>
      </c>
      <c r="B1403">
        <v>1988</v>
      </c>
      <c r="C1403" t="s">
        <v>28</v>
      </c>
      <c r="D1403" t="s">
        <v>35</v>
      </c>
      <c r="E1403">
        <v>87679</v>
      </c>
      <c r="F1403">
        <v>0</v>
      </c>
      <c r="G1403">
        <v>0</v>
      </c>
      <c r="H1403" s="1">
        <v>41482</v>
      </c>
      <c r="I1403">
        <v>62</v>
      </c>
      <c r="J1403">
        <v>1259</v>
      </c>
      <c r="K1403">
        <v>172</v>
      </c>
      <c r="L1403">
        <v>815</v>
      </c>
      <c r="M1403">
        <v>97</v>
      </c>
      <c r="N1403">
        <v>148</v>
      </c>
      <c r="O1403">
        <v>33</v>
      </c>
      <c r="P1403">
        <v>1</v>
      </c>
      <c r="Q1403">
        <v>7</v>
      </c>
      <c r="R1403">
        <v>11</v>
      </c>
      <c r="S1403">
        <v>10</v>
      </c>
      <c r="T1403">
        <v>4</v>
      </c>
      <c r="U1403">
        <v>1</v>
      </c>
      <c r="V1403">
        <v>0</v>
      </c>
      <c r="W1403">
        <v>1</v>
      </c>
      <c r="X1403">
        <v>0</v>
      </c>
      <c r="Y1403">
        <v>1</v>
      </c>
      <c r="Z1403">
        <v>1</v>
      </c>
      <c r="AA1403">
        <v>0</v>
      </c>
      <c r="AB1403" t="s">
        <v>32</v>
      </c>
    </row>
    <row r="1404" spans="1:28" hidden="1" x14ac:dyDescent="0.3">
      <c r="A1404">
        <v>4697</v>
      </c>
      <c r="B1404">
        <v>1949</v>
      </c>
      <c r="C1404" t="s">
        <v>41</v>
      </c>
      <c r="D1404" t="s">
        <v>29</v>
      </c>
      <c r="E1404">
        <v>35416</v>
      </c>
      <c r="F1404">
        <v>0</v>
      </c>
      <c r="G1404">
        <v>0</v>
      </c>
      <c r="H1404" s="1">
        <v>41438</v>
      </c>
      <c r="I1404">
        <v>62</v>
      </c>
      <c r="J1404">
        <v>248</v>
      </c>
      <c r="K1404">
        <v>3</v>
      </c>
      <c r="L1404">
        <v>81</v>
      </c>
      <c r="M1404">
        <v>4</v>
      </c>
      <c r="N1404">
        <v>3</v>
      </c>
      <c r="O1404">
        <v>51</v>
      </c>
      <c r="P1404">
        <v>3</v>
      </c>
      <c r="Q1404">
        <v>7</v>
      </c>
      <c r="R1404">
        <v>1</v>
      </c>
      <c r="S1404">
        <v>5</v>
      </c>
      <c r="T1404">
        <v>8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 t="s">
        <v>43</v>
      </c>
    </row>
    <row r="1405" spans="1:28" hidden="1" x14ac:dyDescent="0.3">
      <c r="A1405">
        <v>182</v>
      </c>
      <c r="B1405">
        <v>1946</v>
      </c>
      <c r="C1405" t="s">
        <v>37</v>
      </c>
      <c r="D1405" t="s">
        <v>35</v>
      </c>
      <c r="E1405">
        <v>44124</v>
      </c>
      <c r="F1405">
        <v>0</v>
      </c>
      <c r="G1405">
        <v>1</v>
      </c>
      <c r="H1405" s="1">
        <v>41405</v>
      </c>
      <c r="I1405">
        <v>62</v>
      </c>
      <c r="J1405">
        <v>284</v>
      </c>
      <c r="K1405">
        <v>0</v>
      </c>
      <c r="L1405">
        <v>55</v>
      </c>
      <c r="M1405">
        <v>0</v>
      </c>
      <c r="N1405">
        <v>6</v>
      </c>
      <c r="O1405">
        <v>52</v>
      </c>
      <c r="P1405">
        <v>4</v>
      </c>
      <c r="Q1405">
        <v>6</v>
      </c>
      <c r="R1405">
        <v>2</v>
      </c>
      <c r="S1405">
        <v>5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 t="s">
        <v>30</v>
      </c>
    </row>
    <row r="1406" spans="1:28" hidden="1" x14ac:dyDescent="0.3">
      <c r="A1406">
        <v>5386</v>
      </c>
      <c r="B1406">
        <v>1953</v>
      </c>
      <c r="C1406" t="s">
        <v>28</v>
      </c>
      <c r="D1406" t="s">
        <v>35</v>
      </c>
      <c r="E1406">
        <v>94384</v>
      </c>
      <c r="F1406">
        <v>0</v>
      </c>
      <c r="G1406">
        <v>0</v>
      </c>
      <c r="H1406" s="1">
        <v>41337</v>
      </c>
      <c r="I1406">
        <v>62</v>
      </c>
      <c r="J1406">
        <v>1111</v>
      </c>
      <c r="K1406">
        <v>24</v>
      </c>
      <c r="L1406">
        <v>790</v>
      </c>
      <c r="M1406">
        <v>160</v>
      </c>
      <c r="N1406">
        <v>45</v>
      </c>
      <c r="O1406">
        <v>172</v>
      </c>
      <c r="P1406">
        <v>0</v>
      </c>
      <c r="Q1406">
        <v>5</v>
      </c>
      <c r="R1406">
        <v>8</v>
      </c>
      <c r="S1406">
        <v>5</v>
      </c>
      <c r="T1406">
        <v>2</v>
      </c>
      <c r="U1406">
        <v>1</v>
      </c>
      <c r="V1406">
        <v>0</v>
      </c>
      <c r="W1406">
        <v>0</v>
      </c>
      <c r="X1406">
        <v>1</v>
      </c>
      <c r="Y1406">
        <v>1</v>
      </c>
      <c r="Z1406">
        <v>1</v>
      </c>
      <c r="AA1406">
        <v>0</v>
      </c>
      <c r="AB1406" t="s">
        <v>43</v>
      </c>
    </row>
    <row r="1407" spans="1:28" hidden="1" x14ac:dyDescent="0.3">
      <c r="A1407">
        <v>6024</v>
      </c>
      <c r="B1407">
        <v>1953</v>
      </c>
      <c r="C1407" t="s">
        <v>28</v>
      </c>
      <c r="D1407" t="s">
        <v>35</v>
      </c>
      <c r="E1407">
        <v>94384</v>
      </c>
      <c r="F1407">
        <v>0</v>
      </c>
      <c r="G1407">
        <v>0</v>
      </c>
      <c r="H1407" s="1">
        <v>41337</v>
      </c>
      <c r="I1407">
        <v>62</v>
      </c>
      <c r="J1407">
        <v>1111</v>
      </c>
      <c r="K1407">
        <v>24</v>
      </c>
      <c r="L1407">
        <v>790</v>
      </c>
      <c r="M1407">
        <v>160</v>
      </c>
      <c r="N1407">
        <v>45</v>
      </c>
      <c r="O1407">
        <v>172</v>
      </c>
      <c r="P1407">
        <v>0</v>
      </c>
      <c r="Q1407">
        <v>5</v>
      </c>
      <c r="R1407">
        <v>8</v>
      </c>
      <c r="S1407">
        <v>5</v>
      </c>
      <c r="T1407">
        <v>2</v>
      </c>
      <c r="U1407">
        <v>1</v>
      </c>
      <c r="V1407">
        <v>0</v>
      </c>
      <c r="W1407">
        <v>0</v>
      </c>
      <c r="X1407">
        <v>1</v>
      </c>
      <c r="Y1407">
        <v>1</v>
      </c>
      <c r="Z1407">
        <v>1</v>
      </c>
      <c r="AA1407">
        <v>0</v>
      </c>
      <c r="AB1407" t="s">
        <v>30</v>
      </c>
    </row>
    <row r="1408" spans="1:28" hidden="1" x14ac:dyDescent="0.3">
      <c r="A1408">
        <v>6001</v>
      </c>
      <c r="B1408">
        <v>1979</v>
      </c>
      <c r="C1408" t="s">
        <v>28</v>
      </c>
      <c r="D1408" t="s">
        <v>33</v>
      </c>
      <c r="E1408">
        <v>56775</v>
      </c>
      <c r="F1408">
        <v>0</v>
      </c>
      <c r="G1408">
        <v>1</v>
      </c>
      <c r="H1408" s="1">
        <v>41276</v>
      </c>
      <c r="I1408">
        <v>62</v>
      </c>
      <c r="J1408">
        <v>614</v>
      </c>
      <c r="K1408">
        <v>35</v>
      </c>
      <c r="L1408">
        <v>160</v>
      </c>
      <c r="M1408">
        <v>58</v>
      </c>
      <c r="N1408">
        <v>35</v>
      </c>
      <c r="O1408">
        <v>35</v>
      </c>
      <c r="P1408">
        <v>2</v>
      </c>
      <c r="Q1408">
        <v>5</v>
      </c>
      <c r="R1408">
        <v>8</v>
      </c>
      <c r="S1408">
        <v>10</v>
      </c>
      <c r="T1408">
        <v>5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 t="s">
        <v>30</v>
      </c>
    </row>
    <row r="1409" spans="1:28" hidden="1" x14ac:dyDescent="0.3">
      <c r="A1409">
        <v>6250</v>
      </c>
      <c r="B1409">
        <v>1949</v>
      </c>
      <c r="C1409" t="s">
        <v>37</v>
      </c>
      <c r="D1409" t="s">
        <v>42</v>
      </c>
      <c r="E1409">
        <v>54356</v>
      </c>
      <c r="F1409">
        <v>0</v>
      </c>
      <c r="G1409">
        <v>1</v>
      </c>
      <c r="H1409" s="1">
        <v>41232</v>
      </c>
      <c r="I1409">
        <v>62</v>
      </c>
      <c r="J1409">
        <v>710</v>
      </c>
      <c r="K1409">
        <v>15</v>
      </c>
      <c r="L1409">
        <v>30</v>
      </c>
      <c r="M1409">
        <v>20</v>
      </c>
      <c r="N1409">
        <v>0</v>
      </c>
      <c r="O1409">
        <v>0</v>
      </c>
      <c r="P1409">
        <v>3</v>
      </c>
      <c r="Q1409">
        <v>11</v>
      </c>
      <c r="R1409">
        <v>2</v>
      </c>
      <c r="S1409">
        <v>8</v>
      </c>
      <c r="T1409">
        <v>8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 t="s">
        <v>30</v>
      </c>
    </row>
    <row r="1410" spans="1:28" hidden="1" x14ac:dyDescent="0.3">
      <c r="A1410">
        <v>1168</v>
      </c>
      <c r="B1410">
        <v>1978</v>
      </c>
      <c r="C1410" t="s">
        <v>37</v>
      </c>
      <c r="D1410" t="s">
        <v>33</v>
      </c>
      <c r="E1410">
        <v>72159</v>
      </c>
      <c r="F1410">
        <v>0</v>
      </c>
      <c r="G1410">
        <v>0</v>
      </c>
      <c r="H1410" s="1">
        <v>41211</v>
      </c>
      <c r="I1410">
        <v>62</v>
      </c>
      <c r="J1410">
        <v>322</v>
      </c>
      <c r="K1410">
        <v>53</v>
      </c>
      <c r="L1410">
        <v>899</v>
      </c>
      <c r="M1410">
        <v>34</v>
      </c>
      <c r="N1410">
        <v>40</v>
      </c>
      <c r="O1410">
        <v>53</v>
      </c>
      <c r="P1410">
        <v>1</v>
      </c>
      <c r="Q1410">
        <v>4</v>
      </c>
      <c r="R1410">
        <v>6</v>
      </c>
      <c r="S1410">
        <v>10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 t="s">
        <v>30</v>
      </c>
    </row>
    <row r="1411" spans="1:28" hidden="1" x14ac:dyDescent="0.3">
      <c r="A1411">
        <v>10749</v>
      </c>
      <c r="B1411">
        <v>1991</v>
      </c>
      <c r="C1411" t="s">
        <v>28</v>
      </c>
      <c r="D1411" t="s">
        <v>31</v>
      </c>
      <c r="E1411">
        <v>8028</v>
      </c>
      <c r="F1411">
        <v>0</v>
      </c>
      <c r="G1411">
        <v>0</v>
      </c>
      <c r="H1411" s="1">
        <v>41170</v>
      </c>
      <c r="I1411">
        <v>62</v>
      </c>
      <c r="J1411">
        <v>73</v>
      </c>
      <c r="K1411">
        <v>18</v>
      </c>
      <c r="L1411">
        <v>66</v>
      </c>
      <c r="M1411">
        <v>7</v>
      </c>
      <c r="N1411">
        <v>12</v>
      </c>
      <c r="O1411">
        <v>2</v>
      </c>
      <c r="P1411">
        <v>15</v>
      </c>
      <c r="Q1411">
        <v>0</v>
      </c>
      <c r="R1411">
        <v>1</v>
      </c>
      <c r="S1411">
        <v>0</v>
      </c>
      <c r="T1411">
        <v>19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 t="s">
        <v>30</v>
      </c>
    </row>
    <row r="1412" spans="1:28" hidden="1" x14ac:dyDescent="0.3">
      <c r="A1412">
        <v>2926</v>
      </c>
      <c r="B1412">
        <v>1952</v>
      </c>
      <c r="C1412" t="s">
        <v>41</v>
      </c>
      <c r="D1412" t="s">
        <v>35</v>
      </c>
      <c r="E1412">
        <v>55951</v>
      </c>
      <c r="F1412">
        <v>0</v>
      </c>
      <c r="G1412">
        <v>1</v>
      </c>
      <c r="H1412" s="1">
        <v>41144</v>
      </c>
      <c r="I1412">
        <v>62</v>
      </c>
      <c r="J1412">
        <v>1241</v>
      </c>
      <c r="K1412">
        <v>0</v>
      </c>
      <c r="L1412">
        <v>80</v>
      </c>
      <c r="M1412">
        <v>0</v>
      </c>
      <c r="N1412">
        <v>13</v>
      </c>
      <c r="O1412">
        <v>40</v>
      </c>
      <c r="P1412">
        <v>3</v>
      </c>
      <c r="Q1412">
        <v>3</v>
      </c>
      <c r="R1412">
        <v>6</v>
      </c>
      <c r="S1412">
        <v>11</v>
      </c>
      <c r="T1412">
        <v>8</v>
      </c>
      <c r="U1412">
        <v>0</v>
      </c>
      <c r="V1412">
        <v>1</v>
      </c>
      <c r="W1412">
        <v>0</v>
      </c>
      <c r="X1412">
        <v>1</v>
      </c>
      <c r="Y1412">
        <v>0</v>
      </c>
      <c r="Z1412">
        <v>0</v>
      </c>
      <c r="AA1412">
        <v>0</v>
      </c>
      <c r="AB1412" t="s">
        <v>43</v>
      </c>
    </row>
    <row r="1413" spans="1:28" hidden="1" x14ac:dyDescent="0.3">
      <c r="A1413">
        <v>4937</v>
      </c>
      <c r="B1413">
        <v>1973</v>
      </c>
      <c r="C1413" t="s">
        <v>38</v>
      </c>
      <c r="D1413" t="s">
        <v>33</v>
      </c>
      <c r="E1413">
        <v>46094</v>
      </c>
      <c r="F1413">
        <v>1</v>
      </c>
      <c r="G1413">
        <v>1</v>
      </c>
      <c r="H1413" s="1">
        <v>41800</v>
      </c>
      <c r="I1413">
        <v>62</v>
      </c>
      <c r="J1413">
        <v>12</v>
      </c>
      <c r="K1413">
        <v>2</v>
      </c>
      <c r="L1413">
        <v>20</v>
      </c>
      <c r="M1413">
        <v>3</v>
      </c>
      <c r="N1413">
        <v>2</v>
      </c>
      <c r="O1413">
        <v>5</v>
      </c>
      <c r="P1413">
        <v>1</v>
      </c>
      <c r="Q1413">
        <v>1</v>
      </c>
      <c r="R1413">
        <v>0</v>
      </c>
      <c r="S1413">
        <v>3</v>
      </c>
      <c r="T1413">
        <v>7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 t="s">
        <v>30</v>
      </c>
    </row>
    <row r="1414" spans="1:28" hidden="1" x14ac:dyDescent="0.3">
      <c r="A1414">
        <v>833</v>
      </c>
      <c r="B1414">
        <v>1955</v>
      </c>
      <c r="C1414" t="s">
        <v>41</v>
      </c>
      <c r="D1414" t="s">
        <v>33</v>
      </c>
      <c r="E1414">
        <v>38452</v>
      </c>
      <c r="F1414">
        <v>1</v>
      </c>
      <c r="G1414">
        <v>1</v>
      </c>
      <c r="H1414" s="1">
        <v>41728</v>
      </c>
      <c r="I1414">
        <v>62</v>
      </c>
      <c r="J1414">
        <v>56</v>
      </c>
      <c r="K1414">
        <v>0</v>
      </c>
      <c r="L1414">
        <v>14</v>
      </c>
      <c r="M1414">
        <v>0</v>
      </c>
      <c r="N1414">
        <v>0</v>
      </c>
      <c r="O1414">
        <v>2</v>
      </c>
      <c r="P1414">
        <v>3</v>
      </c>
      <c r="Q1414">
        <v>3</v>
      </c>
      <c r="R1414">
        <v>0</v>
      </c>
      <c r="S1414">
        <v>3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t="s">
        <v>30</v>
      </c>
    </row>
    <row r="1415" spans="1:28" hidden="1" x14ac:dyDescent="0.3">
      <c r="A1415">
        <v>3565</v>
      </c>
      <c r="B1415">
        <v>1955</v>
      </c>
      <c r="C1415" t="s">
        <v>41</v>
      </c>
      <c r="D1415" t="s">
        <v>33</v>
      </c>
      <c r="E1415">
        <v>38452</v>
      </c>
      <c r="F1415">
        <v>1</v>
      </c>
      <c r="G1415">
        <v>1</v>
      </c>
      <c r="H1415" s="1">
        <v>41728</v>
      </c>
      <c r="I1415">
        <v>62</v>
      </c>
      <c r="J1415">
        <v>56</v>
      </c>
      <c r="K1415">
        <v>0</v>
      </c>
      <c r="L1415">
        <v>14</v>
      </c>
      <c r="M1415">
        <v>0</v>
      </c>
      <c r="N1415">
        <v>0</v>
      </c>
      <c r="O1415">
        <v>2</v>
      </c>
      <c r="P1415">
        <v>3</v>
      </c>
      <c r="Q1415">
        <v>3</v>
      </c>
      <c r="R1415">
        <v>0</v>
      </c>
      <c r="S1415">
        <v>3</v>
      </c>
      <c r="T1415">
        <v>7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 t="s">
        <v>30</v>
      </c>
    </row>
    <row r="1416" spans="1:28" hidden="1" x14ac:dyDescent="0.3">
      <c r="A1416">
        <v>1165</v>
      </c>
      <c r="B1416">
        <v>1958</v>
      </c>
      <c r="C1416" t="s">
        <v>37</v>
      </c>
      <c r="D1416" t="s">
        <v>31</v>
      </c>
      <c r="E1416">
        <v>50729</v>
      </c>
      <c r="F1416">
        <v>1</v>
      </c>
      <c r="G1416">
        <v>1</v>
      </c>
      <c r="H1416" s="1">
        <v>41396</v>
      </c>
      <c r="I1416">
        <v>62</v>
      </c>
      <c r="J1416">
        <v>239</v>
      </c>
      <c r="K1416">
        <v>13</v>
      </c>
      <c r="L1416">
        <v>143</v>
      </c>
      <c r="M1416">
        <v>45</v>
      </c>
      <c r="N1416">
        <v>4</v>
      </c>
      <c r="O1416">
        <v>52</v>
      </c>
      <c r="P1416">
        <v>9</v>
      </c>
      <c r="Q1416">
        <v>6</v>
      </c>
      <c r="R1416">
        <v>2</v>
      </c>
      <c r="S1416">
        <v>7</v>
      </c>
      <c r="T1416">
        <v>6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 t="s">
        <v>43</v>
      </c>
    </row>
    <row r="1417" spans="1:28" hidden="1" x14ac:dyDescent="0.3">
      <c r="A1417">
        <v>2678</v>
      </c>
      <c r="B1417">
        <v>1990</v>
      </c>
      <c r="C1417" t="s">
        <v>28</v>
      </c>
      <c r="D1417" t="s">
        <v>31</v>
      </c>
      <c r="E1417">
        <v>34412</v>
      </c>
      <c r="F1417">
        <v>1</v>
      </c>
      <c r="G1417">
        <v>0</v>
      </c>
      <c r="H1417" s="1">
        <v>41318</v>
      </c>
      <c r="I1417">
        <v>62</v>
      </c>
      <c r="J1417">
        <v>52</v>
      </c>
      <c r="K1417">
        <v>12</v>
      </c>
      <c r="L1417">
        <v>50</v>
      </c>
      <c r="M1417">
        <v>4</v>
      </c>
      <c r="N1417">
        <v>36</v>
      </c>
      <c r="O1417">
        <v>55</v>
      </c>
      <c r="P1417">
        <v>3</v>
      </c>
      <c r="Q1417">
        <v>5</v>
      </c>
      <c r="R1417">
        <v>0</v>
      </c>
      <c r="S1417">
        <v>3</v>
      </c>
      <c r="T1417">
        <v>9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 t="s">
        <v>36</v>
      </c>
    </row>
    <row r="1418" spans="1:28" hidden="1" x14ac:dyDescent="0.3">
      <c r="A1418">
        <v>5790</v>
      </c>
      <c r="B1418">
        <v>1985</v>
      </c>
      <c r="C1418" t="s">
        <v>28</v>
      </c>
      <c r="D1418" t="s">
        <v>33</v>
      </c>
      <c r="E1418">
        <v>31158</v>
      </c>
      <c r="F1418">
        <v>1</v>
      </c>
      <c r="G1418">
        <v>0</v>
      </c>
      <c r="H1418" s="1">
        <v>41301</v>
      </c>
      <c r="I1418">
        <v>62</v>
      </c>
      <c r="J1418">
        <v>25</v>
      </c>
      <c r="K1418">
        <v>6</v>
      </c>
      <c r="L1418">
        <v>16</v>
      </c>
      <c r="M1418">
        <v>20</v>
      </c>
      <c r="N1418">
        <v>0</v>
      </c>
      <c r="O1418">
        <v>5</v>
      </c>
      <c r="P1418">
        <v>2</v>
      </c>
      <c r="Q1418">
        <v>2</v>
      </c>
      <c r="R1418">
        <v>0</v>
      </c>
      <c r="S1418">
        <v>3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 t="s">
        <v>30</v>
      </c>
    </row>
    <row r="1419" spans="1:28" hidden="1" x14ac:dyDescent="0.3">
      <c r="A1419">
        <v>236</v>
      </c>
      <c r="B1419">
        <v>1951</v>
      </c>
      <c r="C1419" t="s">
        <v>28</v>
      </c>
      <c r="D1419" t="s">
        <v>33</v>
      </c>
      <c r="E1419">
        <v>34838</v>
      </c>
      <c r="F1419">
        <v>1</v>
      </c>
      <c r="G1419">
        <v>1</v>
      </c>
      <c r="H1419" s="1">
        <v>41293</v>
      </c>
      <c r="I1419">
        <v>62</v>
      </c>
      <c r="J1419">
        <v>28</v>
      </c>
      <c r="K1419">
        <v>23</v>
      </c>
      <c r="L1419">
        <v>29</v>
      </c>
      <c r="M1419">
        <v>29</v>
      </c>
      <c r="N1419">
        <v>14</v>
      </c>
      <c r="O1419">
        <v>47</v>
      </c>
      <c r="P1419">
        <v>3</v>
      </c>
      <c r="Q1419">
        <v>2</v>
      </c>
      <c r="R1419">
        <v>1</v>
      </c>
      <c r="S1419">
        <v>4</v>
      </c>
      <c r="T1419">
        <v>6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 t="s">
        <v>32</v>
      </c>
    </row>
    <row r="1420" spans="1:28" hidden="1" x14ac:dyDescent="0.3">
      <c r="A1420">
        <v>716</v>
      </c>
      <c r="B1420">
        <v>1949</v>
      </c>
      <c r="C1420" t="s">
        <v>37</v>
      </c>
      <c r="D1420" t="s">
        <v>35</v>
      </c>
      <c r="E1420">
        <v>67911</v>
      </c>
      <c r="F1420">
        <v>0</v>
      </c>
      <c r="G1420">
        <v>1</v>
      </c>
      <c r="H1420" s="1">
        <v>41781</v>
      </c>
      <c r="I1420">
        <v>63</v>
      </c>
      <c r="J1420">
        <v>529</v>
      </c>
      <c r="K1420">
        <v>0</v>
      </c>
      <c r="L1420">
        <v>356</v>
      </c>
      <c r="M1420">
        <v>63</v>
      </c>
      <c r="N1420">
        <v>28</v>
      </c>
      <c r="O1420">
        <v>0</v>
      </c>
      <c r="P1420">
        <v>3</v>
      </c>
      <c r="Q1420">
        <v>6</v>
      </c>
      <c r="R1420">
        <v>7</v>
      </c>
      <c r="S1420">
        <v>11</v>
      </c>
      <c r="T1420">
        <v>3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 t="s">
        <v>30</v>
      </c>
    </row>
    <row r="1421" spans="1:28" hidden="1" x14ac:dyDescent="0.3">
      <c r="A1421">
        <v>6544</v>
      </c>
      <c r="B1421">
        <v>1949</v>
      </c>
      <c r="C1421" t="s">
        <v>37</v>
      </c>
      <c r="D1421" t="s">
        <v>35</v>
      </c>
      <c r="E1421">
        <v>67911</v>
      </c>
      <c r="F1421">
        <v>0</v>
      </c>
      <c r="G1421">
        <v>1</v>
      </c>
      <c r="H1421" s="1">
        <v>41781</v>
      </c>
      <c r="I1421">
        <v>63</v>
      </c>
      <c r="J1421">
        <v>529</v>
      </c>
      <c r="K1421">
        <v>0</v>
      </c>
      <c r="L1421">
        <v>356</v>
      </c>
      <c r="M1421">
        <v>63</v>
      </c>
      <c r="N1421">
        <v>28</v>
      </c>
      <c r="O1421">
        <v>0</v>
      </c>
      <c r="P1421">
        <v>3</v>
      </c>
      <c r="Q1421">
        <v>6</v>
      </c>
      <c r="R1421">
        <v>7</v>
      </c>
      <c r="S1421">
        <v>11</v>
      </c>
      <c r="T1421">
        <v>3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 t="s">
        <v>39</v>
      </c>
    </row>
    <row r="1422" spans="1:28" hidden="1" x14ac:dyDescent="0.3">
      <c r="A1422">
        <v>5823</v>
      </c>
      <c r="B1422">
        <v>1970</v>
      </c>
      <c r="C1422" t="s">
        <v>37</v>
      </c>
      <c r="D1422" t="s">
        <v>31</v>
      </c>
      <c r="E1422">
        <v>32303</v>
      </c>
      <c r="F1422">
        <v>0</v>
      </c>
      <c r="G1422">
        <v>1</v>
      </c>
      <c r="H1422" s="1">
        <v>41706</v>
      </c>
      <c r="I1422">
        <v>63</v>
      </c>
      <c r="J1422">
        <v>35</v>
      </c>
      <c r="K1422">
        <v>0</v>
      </c>
      <c r="L1422">
        <v>2</v>
      </c>
      <c r="M1422">
        <v>0</v>
      </c>
      <c r="N1422">
        <v>0</v>
      </c>
      <c r="O1422">
        <v>2</v>
      </c>
      <c r="P1422">
        <v>2</v>
      </c>
      <c r="Q1422">
        <v>1</v>
      </c>
      <c r="R1422">
        <v>0</v>
      </c>
      <c r="S1422">
        <v>4</v>
      </c>
      <c r="T1422">
        <v>5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t="s">
        <v>40</v>
      </c>
    </row>
    <row r="1423" spans="1:28" hidden="1" x14ac:dyDescent="0.3">
      <c r="A1423">
        <v>8375</v>
      </c>
      <c r="B1423">
        <v>1968</v>
      </c>
      <c r="C1423" t="s">
        <v>37</v>
      </c>
      <c r="D1423" t="s">
        <v>33</v>
      </c>
      <c r="E1423">
        <v>55954</v>
      </c>
      <c r="F1423">
        <v>0</v>
      </c>
      <c r="G1423">
        <v>1</v>
      </c>
      <c r="H1423" s="1">
        <v>41701</v>
      </c>
      <c r="I1423">
        <v>63</v>
      </c>
      <c r="J1423">
        <v>447</v>
      </c>
      <c r="K1423">
        <v>0</v>
      </c>
      <c r="L1423">
        <v>28</v>
      </c>
      <c r="M1423">
        <v>0</v>
      </c>
      <c r="N1423">
        <v>0</v>
      </c>
      <c r="O1423">
        <v>43</v>
      </c>
      <c r="P1423">
        <v>3</v>
      </c>
      <c r="Q1423">
        <v>8</v>
      </c>
      <c r="R1423">
        <v>2</v>
      </c>
      <c r="S1423">
        <v>6</v>
      </c>
      <c r="T1423">
        <v>7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s">
        <v>36</v>
      </c>
    </row>
    <row r="1424" spans="1:28" hidden="1" x14ac:dyDescent="0.3">
      <c r="A1424">
        <v>5723</v>
      </c>
      <c r="B1424">
        <v>1976</v>
      </c>
      <c r="C1424" t="s">
        <v>37</v>
      </c>
      <c r="D1424" t="s">
        <v>35</v>
      </c>
      <c r="E1424">
        <v>49187</v>
      </c>
      <c r="F1424">
        <v>0</v>
      </c>
      <c r="G1424">
        <v>1</v>
      </c>
      <c r="H1424" s="1">
        <v>41650</v>
      </c>
      <c r="I1424">
        <v>63</v>
      </c>
      <c r="J1424">
        <v>81</v>
      </c>
      <c r="K1424">
        <v>1</v>
      </c>
      <c r="L1424">
        <v>31</v>
      </c>
      <c r="M1424">
        <v>2</v>
      </c>
      <c r="N1424">
        <v>1</v>
      </c>
      <c r="O1424">
        <v>0</v>
      </c>
      <c r="P1424">
        <v>1</v>
      </c>
      <c r="Q1424">
        <v>1</v>
      </c>
      <c r="R1424">
        <v>1</v>
      </c>
      <c r="S1424">
        <v>5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 t="s">
        <v>30</v>
      </c>
    </row>
    <row r="1425" spans="1:28" hidden="1" x14ac:dyDescent="0.3">
      <c r="A1425">
        <v>8727</v>
      </c>
      <c r="B1425">
        <v>1978</v>
      </c>
      <c r="C1425" t="s">
        <v>28</v>
      </c>
      <c r="D1425" t="s">
        <v>29</v>
      </c>
      <c r="E1425">
        <v>63693</v>
      </c>
      <c r="F1425">
        <v>0</v>
      </c>
      <c r="G1425">
        <v>1</v>
      </c>
      <c r="H1425" s="1">
        <v>41561</v>
      </c>
      <c r="I1425">
        <v>63</v>
      </c>
      <c r="J1425">
        <v>587</v>
      </c>
      <c r="K1425">
        <v>43</v>
      </c>
      <c r="L1425">
        <v>337</v>
      </c>
      <c r="M1425">
        <v>42</v>
      </c>
      <c r="N1425">
        <v>87</v>
      </c>
      <c r="O1425">
        <v>54</v>
      </c>
      <c r="P1425">
        <v>3</v>
      </c>
      <c r="Q1425">
        <v>11</v>
      </c>
      <c r="R1425">
        <v>6</v>
      </c>
      <c r="S1425">
        <v>9</v>
      </c>
      <c r="T1425">
        <v>6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 t="s">
        <v>43</v>
      </c>
    </row>
    <row r="1426" spans="1:28" hidden="1" x14ac:dyDescent="0.3">
      <c r="A1426">
        <v>3056</v>
      </c>
      <c r="B1426">
        <v>1978</v>
      </c>
      <c r="C1426" t="s">
        <v>28</v>
      </c>
      <c r="D1426" t="s">
        <v>29</v>
      </c>
      <c r="E1426">
        <v>63693</v>
      </c>
      <c r="F1426">
        <v>0</v>
      </c>
      <c r="G1426">
        <v>1</v>
      </c>
      <c r="H1426" s="1">
        <v>41561</v>
      </c>
      <c r="I1426">
        <v>63</v>
      </c>
      <c r="J1426">
        <v>587</v>
      </c>
      <c r="K1426">
        <v>43</v>
      </c>
      <c r="L1426">
        <v>337</v>
      </c>
      <c r="M1426">
        <v>42</v>
      </c>
      <c r="N1426">
        <v>87</v>
      </c>
      <c r="O1426">
        <v>54</v>
      </c>
      <c r="P1426">
        <v>3</v>
      </c>
      <c r="Q1426">
        <v>11</v>
      </c>
      <c r="R1426">
        <v>6</v>
      </c>
      <c r="S1426">
        <v>9</v>
      </c>
      <c r="T1426">
        <v>6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 t="s">
        <v>43</v>
      </c>
    </row>
    <row r="1427" spans="1:28" hidden="1" x14ac:dyDescent="0.3">
      <c r="A1427">
        <v>3712</v>
      </c>
      <c r="B1427">
        <v>1959</v>
      </c>
      <c r="C1427" t="s">
        <v>28</v>
      </c>
      <c r="D1427" t="s">
        <v>29</v>
      </c>
      <c r="E1427">
        <v>52332</v>
      </c>
      <c r="F1427">
        <v>0</v>
      </c>
      <c r="G1427">
        <v>0</v>
      </c>
      <c r="H1427" s="1">
        <v>41514</v>
      </c>
      <c r="I1427">
        <v>63</v>
      </c>
      <c r="J1427">
        <v>212</v>
      </c>
      <c r="K1427">
        <v>5</v>
      </c>
      <c r="L1427">
        <v>33</v>
      </c>
      <c r="M1427">
        <v>7</v>
      </c>
      <c r="N1427">
        <v>0</v>
      </c>
      <c r="O1427">
        <v>2</v>
      </c>
      <c r="P1427">
        <v>1</v>
      </c>
      <c r="Q1427">
        <v>3</v>
      </c>
      <c r="R1427">
        <v>2</v>
      </c>
      <c r="S1427">
        <v>6</v>
      </c>
      <c r="T1427">
        <v>4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  <c r="AB1427" t="s">
        <v>40</v>
      </c>
    </row>
    <row r="1428" spans="1:28" hidden="1" x14ac:dyDescent="0.3">
      <c r="A1428">
        <v>10722</v>
      </c>
      <c r="B1428">
        <v>1973</v>
      </c>
      <c r="C1428" t="s">
        <v>28</v>
      </c>
      <c r="D1428" t="s">
        <v>35</v>
      </c>
      <c r="E1428">
        <v>55593</v>
      </c>
      <c r="F1428">
        <v>0</v>
      </c>
      <c r="G1428">
        <v>1</v>
      </c>
      <c r="H1428" s="1">
        <v>41507</v>
      </c>
      <c r="I1428">
        <v>63</v>
      </c>
      <c r="J1428">
        <v>293</v>
      </c>
      <c r="K1428">
        <v>8</v>
      </c>
      <c r="L1428">
        <v>124</v>
      </c>
      <c r="M1428">
        <v>11</v>
      </c>
      <c r="N1428">
        <v>4</v>
      </c>
      <c r="O1428">
        <v>106</v>
      </c>
      <c r="P1428">
        <v>2</v>
      </c>
      <c r="Q1428">
        <v>6</v>
      </c>
      <c r="R1428">
        <v>6</v>
      </c>
      <c r="S1428">
        <v>3</v>
      </c>
      <c r="T1428">
        <v>6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 t="s">
        <v>40</v>
      </c>
    </row>
    <row r="1429" spans="1:28" hidden="1" x14ac:dyDescent="0.3">
      <c r="A1429">
        <v>2406</v>
      </c>
      <c r="B1429">
        <v>1949</v>
      </c>
      <c r="C1429" t="s">
        <v>28</v>
      </c>
      <c r="D1429" t="s">
        <v>35</v>
      </c>
      <c r="E1429">
        <v>54591</v>
      </c>
      <c r="F1429">
        <v>0</v>
      </c>
      <c r="G1429">
        <v>1</v>
      </c>
      <c r="H1429" s="1">
        <v>41491</v>
      </c>
      <c r="I1429">
        <v>63</v>
      </c>
      <c r="J1429">
        <v>376</v>
      </c>
      <c r="K1429">
        <v>4</v>
      </c>
      <c r="L1429">
        <v>94</v>
      </c>
      <c r="M1429">
        <v>12</v>
      </c>
      <c r="N1429">
        <v>9</v>
      </c>
      <c r="O1429">
        <v>24</v>
      </c>
      <c r="P1429">
        <v>3</v>
      </c>
      <c r="Q1429">
        <v>6</v>
      </c>
      <c r="R1429">
        <v>2</v>
      </c>
      <c r="S1429">
        <v>8</v>
      </c>
      <c r="T1429">
        <v>5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 t="s">
        <v>36</v>
      </c>
    </row>
    <row r="1430" spans="1:28" hidden="1" x14ac:dyDescent="0.3">
      <c r="A1430">
        <v>7313</v>
      </c>
      <c r="B1430">
        <v>1949</v>
      </c>
      <c r="C1430" t="s">
        <v>38</v>
      </c>
      <c r="D1430" t="s">
        <v>42</v>
      </c>
      <c r="E1430">
        <v>74859</v>
      </c>
      <c r="F1430">
        <v>0</v>
      </c>
      <c r="G1430">
        <v>0</v>
      </c>
      <c r="H1430" s="1">
        <v>41428</v>
      </c>
      <c r="I1430">
        <v>63</v>
      </c>
      <c r="J1430">
        <v>570</v>
      </c>
      <c r="K1430">
        <v>73</v>
      </c>
      <c r="L1430">
        <v>614</v>
      </c>
      <c r="M1430">
        <v>133</v>
      </c>
      <c r="N1430">
        <v>102</v>
      </c>
      <c r="O1430">
        <v>73</v>
      </c>
      <c r="P1430">
        <v>1</v>
      </c>
      <c r="Q1430">
        <v>6</v>
      </c>
      <c r="R1430">
        <v>5</v>
      </c>
      <c r="S1430">
        <v>11</v>
      </c>
      <c r="T1430">
        <v>3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 t="s">
        <v>32</v>
      </c>
    </row>
    <row r="1431" spans="1:28" hidden="1" x14ac:dyDescent="0.3">
      <c r="A1431">
        <v>1993</v>
      </c>
      <c r="B1431">
        <v>1949</v>
      </c>
      <c r="C1431" t="s">
        <v>37</v>
      </c>
      <c r="D1431" t="s">
        <v>33</v>
      </c>
      <c r="E1431">
        <v>58607</v>
      </c>
      <c r="F1431">
        <v>0</v>
      </c>
      <c r="G1431">
        <v>1</v>
      </c>
      <c r="H1431" s="1">
        <v>41266</v>
      </c>
      <c r="I1431">
        <v>63</v>
      </c>
      <c r="J1431">
        <v>867</v>
      </c>
      <c r="K1431">
        <v>0</v>
      </c>
      <c r="L1431">
        <v>86</v>
      </c>
      <c r="M1431">
        <v>0</v>
      </c>
      <c r="N1431">
        <v>0</v>
      </c>
      <c r="O1431">
        <v>19</v>
      </c>
      <c r="P1431">
        <v>3</v>
      </c>
      <c r="Q1431">
        <v>2</v>
      </c>
      <c r="R1431">
        <v>3</v>
      </c>
      <c r="S1431">
        <v>9</v>
      </c>
      <c r="T1431">
        <v>8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 t="s">
        <v>34</v>
      </c>
    </row>
    <row r="1432" spans="1:28" hidden="1" x14ac:dyDescent="0.3">
      <c r="A1432">
        <v>2928</v>
      </c>
      <c r="B1432">
        <v>1975</v>
      </c>
      <c r="C1432" t="s">
        <v>37</v>
      </c>
      <c r="D1432" t="s">
        <v>31</v>
      </c>
      <c r="E1432">
        <v>52614</v>
      </c>
      <c r="F1432">
        <v>0</v>
      </c>
      <c r="G1432">
        <v>1</v>
      </c>
      <c r="H1432" s="1">
        <v>41244</v>
      </c>
      <c r="I1432">
        <v>63</v>
      </c>
      <c r="J1432">
        <v>789</v>
      </c>
      <c r="K1432">
        <v>0</v>
      </c>
      <c r="L1432">
        <v>142</v>
      </c>
      <c r="M1432">
        <v>12</v>
      </c>
      <c r="N1432">
        <v>9</v>
      </c>
      <c r="O1432">
        <v>38</v>
      </c>
      <c r="P1432">
        <v>2</v>
      </c>
      <c r="Q1432">
        <v>2</v>
      </c>
      <c r="R1432">
        <v>4</v>
      </c>
      <c r="S1432">
        <v>8</v>
      </c>
      <c r="T1432">
        <v>8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 t="s">
        <v>30</v>
      </c>
    </row>
    <row r="1433" spans="1:28" hidden="1" x14ac:dyDescent="0.3">
      <c r="A1433">
        <v>2920</v>
      </c>
      <c r="B1433">
        <v>1975</v>
      </c>
      <c r="C1433" t="s">
        <v>37</v>
      </c>
      <c r="D1433" t="s">
        <v>31</v>
      </c>
      <c r="E1433">
        <v>52614</v>
      </c>
      <c r="F1433">
        <v>0</v>
      </c>
      <c r="G1433">
        <v>1</v>
      </c>
      <c r="H1433" s="1">
        <v>41244</v>
      </c>
      <c r="I1433">
        <v>63</v>
      </c>
      <c r="J1433">
        <v>789</v>
      </c>
      <c r="K1433">
        <v>0</v>
      </c>
      <c r="L1433">
        <v>142</v>
      </c>
      <c r="M1433">
        <v>12</v>
      </c>
      <c r="N1433">
        <v>9</v>
      </c>
      <c r="O1433">
        <v>38</v>
      </c>
      <c r="P1433">
        <v>2</v>
      </c>
      <c r="Q1433">
        <v>2</v>
      </c>
      <c r="R1433">
        <v>4</v>
      </c>
      <c r="S1433">
        <v>8</v>
      </c>
      <c r="T1433">
        <v>8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 t="s">
        <v>46</v>
      </c>
    </row>
    <row r="1434" spans="1:28" hidden="1" x14ac:dyDescent="0.3">
      <c r="A1434">
        <v>6661</v>
      </c>
      <c r="B1434">
        <v>1974</v>
      </c>
      <c r="C1434" t="s">
        <v>28</v>
      </c>
      <c r="D1434" t="s">
        <v>33</v>
      </c>
      <c r="E1434">
        <v>67445</v>
      </c>
      <c r="F1434">
        <v>0</v>
      </c>
      <c r="G1434">
        <v>1</v>
      </c>
      <c r="H1434" s="1">
        <v>41133</v>
      </c>
      <c r="I1434">
        <v>63</v>
      </c>
      <c r="J1434">
        <v>757</v>
      </c>
      <c r="K1434">
        <v>80</v>
      </c>
      <c r="L1434">
        <v>217</v>
      </c>
      <c r="M1434">
        <v>29</v>
      </c>
      <c r="N1434">
        <v>80</v>
      </c>
      <c r="O1434">
        <v>11</v>
      </c>
      <c r="P1434">
        <v>5</v>
      </c>
      <c r="Q1434">
        <v>9</v>
      </c>
      <c r="R1434">
        <v>6</v>
      </c>
      <c r="S1434">
        <v>12</v>
      </c>
      <c r="T1434">
        <v>6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t="s">
        <v>30</v>
      </c>
    </row>
    <row r="1435" spans="1:28" hidden="1" x14ac:dyDescent="0.3">
      <c r="A1435">
        <v>5462</v>
      </c>
      <c r="B1435">
        <v>1974</v>
      </c>
      <c r="C1435" t="s">
        <v>28</v>
      </c>
      <c r="D1435" t="s">
        <v>33</v>
      </c>
      <c r="E1435">
        <v>67445</v>
      </c>
      <c r="F1435">
        <v>0</v>
      </c>
      <c r="G1435">
        <v>1</v>
      </c>
      <c r="H1435" s="1">
        <v>41133</v>
      </c>
      <c r="I1435">
        <v>63</v>
      </c>
      <c r="J1435">
        <v>757</v>
      </c>
      <c r="K1435">
        <v>80</v>
      </c>
      <c r="L1435">
        <v>217</v>
      </c>
      <c r="M1435">
        <v>29</v>
      </c>
      <c r="N1435">
        <v>80</v>
      </c>
      <c r="O1435">
        <v>11</v>
      </c>
      <c r="P1435">
        <v>5</v>
      </c>
      <c r="Q1435">
        <v>9</v>
      </c>
      <c r="R1435">
        <v>6</v>
      </c>
      <c r="S1435">
        <v>12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 t="s">
        <v>40</v>
      </c>
    </row>
    <row r="1436" spans="1:28" hidden="1" x14ac:dyDescent="0.3">
      <c r="A1436">
        <v>10897</v>
      </c>
      <c r="B1436">
        <v>1974</v>
      </c>
      <c r="C1436" t="s">
        <v>28</v>
      </c>
      <c r="D1436" t="s">
        <v>33</v>
      </c>
      <c r="E1436">
        <v>67445</v>
      </c>
      <c r="F1436">
        <v>0</v>
      </c>
      <c r="G1436">
        <v>1</v>
      </c>
      <c r="H1436" s="1">
        <v>41133</v>
      </c>
      <c r="I1436">
        <v>63</v>
      </c>
      <c r="J1436">
        <v>757</v>
      </c>
      <c r="K1436">
        <v>80</v>
      </c>
      <c r="L1436">
        <v>217</v>
      </c>
      <c r="M1436">
        <v>29</v>
      </c>
      <c r="N1436">
        <v>80</v>
      </c>
      <c r="O1436">
        <v>11</v>
      </c>
      <c r="P1436">
        <v>5</v>
      </c>
      <c r="Q1436">
        <v>9</v>
      </c>
      <c r="R1436">
        <v>6</v>
      </c>
      <c r="S1436">
        <v>12</v>
      </c>
      <c r="T1436">
        <v>6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 t="s">
        <v>36</v>
      </c>
    </row>
    <row r="1437" spans="1:28" hidden="1" x14ac:dyDescent="0.3">
      <c r="A1437">
        <v>4298</v>
      </c>
      <c r="B1437">
        <v>1973</v>
      </c>
      <c r="C1437" t="s">
        <v>37</v>
      </c>
      <c r="D1437" t="s">
        <v>35</v>
      </c>
      <c r="E1437">
        <v>20427</v>
      </c>
      <c r="F1437">
        <v>1</v>
      </c>
      <c r="G1437">
        <v>0</v>
      </c>
      <c r="H1437" s="1">
        <v>41722</v>
      </c>
      <c r="I1437">
        <v>63</v>
      </c>
      <c r="J1437">
        <v>5</v>
      </c>
      <c r="K1437">
        <v>0</v>
      </c>
      <c r="L1437">
        <v>4</v>
      </c>
      <c r="M1437">
        <v>0</v>
      </c>
      <c r="N1437">
        <v>0</v>
      </c>
      <c r="O1437">
        <v>1</v>
      </c>
      <c r="P1437">
        <v>1</v>
      </c>
      <c r="Q1437">
        <v>1</v>
      </c>
      <c r="R1437">
        <v>0</v>
      </c>
      <c r="S1437">
        <v>2</v>
      </c>
      <c r="T1437">
        <v>8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 t="s">
        <v>30</v>
      </c>
    </row>
    <row r="1438" spans="1:28" hidden="1" x14ac:dyDescent="0.3">
      <c r="A1438">
        <v>5763</v>
      </c>
      <c r="B1438">
        <v>1972</v>
      </c>
      <c r="C1438" t="s">
        <v>41</v>
      </c>
      <c r="D1438" t="s">
        <v>35</v>
      </c>
      <c r="E1438">
        <v>49854</v>
      </c>
      <c r="F1438">
        <v>1</v>
      </c>
      <c r="G1438">
        <v>0</v>
      </c>
      <c r="H1438" s="1">
        <v>41588</v>
      </c>
      <c r="I1438">
        <v>63</v>
      </c>
      <c r="J1438">
        <v>123</v>
      </c>
      <c r="K1438">
        <v>17</v>
      </c>
      <c r="L1438">
        <v>171</v>
      </c>
      <c r="M1438">
        <v>39</v>
      </c>
      <c r="N1438">
        <v>0</v>
      </c>
      <c r="O1438">
        <v>30</v>
      </c>
      <c r="P1438">
        <v>5</v>
      </c>
      <c r="Q1438">
        <v>6</v>
      </c>
      <c r="R1438">
        <v>2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 t="s">
        <v>32</v>
      </c>
    </row>
    <row r="1439" spans="1:28" hidden="1" x14ac:dyDescent="0.3">
      <c r="A1439">
        <v>2656</v>
      </c>
      <c r="B1439">
        <v>1971</v>
      </c>
      <c r="C1439" t="s">
        <v>28</v>
      </c>
      <c r="D1439" t="s">
        <v>29</v>
      </c>
      <c r="E1439">
        <v>40851</v>
      </c>
      <c r="F1439">
        <v>1</v>
      </c>
      <c r="G1439">
        <v>1</v>
      </c>
      <c r="H1439" s="1">
        <v>41326</v>
      </c>
      <c r="I1439">
        <v>63</v>
      </c>
      <c r="J1439">
        <v>23</v>
      </c>
      <c r="K1439">
        <v>1</v>
      </c>
      <c r="L1439">
        <v>7</v>
      </c>
      <c r="M1439">
        <v>0</v>
      </c>
      <c r="N1439">
        <v>4</v>
      </c>
      <c r="O1439">
        <v>24</v>
      </c>
      <c r="P1439">
        <v>1</v>
      </c>
      <c r="Q1439">
        <v>1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 t="s">
        <v>32</v>
      </c>
    </row>
    <row r="1440" spans="1:28" hidden="1" x14ac:dyDescent="0.3">
      <c r="A1440">
        <v>4136</v>
      </c>
      <c r="B1440">
        <v>1992</v>
      </c>
      <c r="C1440" t="s">
        <v>44</v>
      </c>
      <c r="D1440" t="s">
        <v>31</v>
      </c>
      <c r="E1440">
        <v>7500</v>
      </c>
      <c r="F1440">
        <v>1</v>
      </c>
      <c r="G1440">
        <v>0</v>
      </c>
      <c r="H1440" s="1">
        <v>41246</v>
      </c>
      <c r="I1440">
        <v>63</v>
      </c>
      <c r="J1440">
        <v>10</v>
      </c>
      <c r="K1440">
        <v>17</v>
      </c>
      <c r="L1440">
        <v>18</v>
      </c>
      <c r="M1440">
        <v>8</v>
      </c>
      <c r="N1440">
        <v>26</v>
      </c>
      <c r="O1440">
        <v>40</v>
      </c>
      <c r="P1440">
        <v>4</v>
      </c>
      <c r="Q1440">
        <v>3</v>
      </c>
      <c r="R1440">
        <v>2</v>
      </c>
      <c r="S1440">
        <v>2</v>
      </c>
      <c r="T1440">
        <v>9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 t="s">
        <v>30</v>
      </c>
    </row>
    <row r="1441" spans="1:28" hidden="1" x14ac:dyDescent="0.3">
      <c r="A1441">
        <v>10542</v>
      </c>
      <c r="B1441">
        <v>1968</v>
      </c>
      <c r="C1441" t="s">
        <v>37</v>
      </c>
      <c r="D1441" t="s">
        <v>33</v>
      </c>
      <c r="E1441">
        <v>36778</v>
      </c>
      <c r="F1441">
        <v>1</v>
      </c>
      <c r="G1441">
        <v>1</v>
      </c>
      <c r="H1441" s="1">
        <v>41126</v>
      </c>
      <c r="I1441">
        <v>63</v>
      </c>
      <c r="J1441">
        <v>29</v>
      </c>
      <c r="K1441">
        <v>4</v>
      </c>
      <c r="L1441">
        <v>34</v>
      </c>
      <c r="M1441">
        <v>2</v>
      </c>
      <c r="N1441">
        <v>4</v>
      </c>
      <c r="O1441">
        <v>4</v>
      </c>
      <c r="P1441">
        <v>3</v>
      </c>
      <c r="Q1441">
        <v>3</v>
      </c>
      <c r="R1441">
        <v>0</v>
      </c>
      <c r="S1441">
        <v>3</v>
      </c>
      <c r="T1441">
        <v>9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 t="s">
        <v>30</v>
      </c>
    </row>
    <row r="1442" spans="1:28" hidden="1" x14ac:dyDescent="0.3">
      <c r="A1442">
        <v>8442</v>
      </c>
      <c r="B1442">
        <v>1985</v>
      </c>
      <c r="C1442" t="s">
        <v>41</v>
      </c>
      <c r="D1442" t="s">
        <v>33</v>
      </c>
      <c r="E1442">
        <v>19510</v>
      </c>
      <c r="F1442">
        <v>2</v>
      </c>
      <c r="G1442">
        <v>0</v>
      </c>
      <c r="H1442" s="1">
        <v>41521</v>
      </c>
      <c r="I1442">
        <v>63</v>
      </c>
      <c r="J1442">
        <v>9</v>
      </c>
      <c r="K1442">
        <v>0</v>
      </c>
      <c r="L1442">
        <v>7</v>
      </c>
      <c r="M1442">
        <v>3</v>
      </c>
      <c r="N1442">
        <v>4</v>
      </c>
      <c r="O1442">
        <v>7</v>
      </c>
      <c r="P1442">
        <v>2</v>
      </c>
      <c r="Q1442">
        <v>1</v>
      </c>
      <c r="R1442">
        <v>0</v>
      </c>
      <c r="S1442">
        <v>3</v>
      </c>
      <c r="T1442">
        <v>7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 t="s">
        <v>32</v>
      </c>
    </row>
    <row r="1443" spans="1:28" hidden="1" x14ac:dyDescent="0.3">
      <c r="A1443">
        <v>1072</v>
      </c>
      <c r="B1443">
        <v>1965</v>
      </c>
      <c r="C1443" t="s">
        <v>37</v>
      </c>
      <c r="D1443" t="s">
        <v>31</v>
      </c>
      <c r="E1443">
        <v>40760</v>
      </c>
      <c r="F1443">
        <v>0</v>
      </c>
      <c r="G1443">
        <v>1</v>
      </c>
      <c r="H1443" s="1">
        <v>41516</v>
      </c>
      <c r="I1443">
        <v>64</v>
      </c>
      <c r="J1443">
        <v>70</v>
      </c>
      <c r="K1443">
        <v>0</v>
      </c>
      <c r="L1443">
        <v>17</v>
      </c>
      <c r="M1443">
        <v>0</v>
      </c>
      <c r="N1443">
        <v>0</v>
      </c>
      <c r="O1443">
        <v>6</v>
      </c>
      <c r="P1443">
        <v>2</v>
      </c>
      <c r="Q1443">
        <v>2</v>
      </c>
      <c r="R1443">
        <v>1</v>
      </c>
      <c r="S1443">
        <v>3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 t="s">
        <v>32</v>
      </c>
    </row>
    <row r="1444" spans="1:28" hidden="1" x14ac:dyDescent="0.3">
      <c r="A1444">
        <v>9606</v>
      </c>
      <c r="B1444">
        <v>1965</v>
      </c>
      <c r="C1444" t="s">
        <v>37</v>
      </c>
      <c r="D1444" t="s">
        <v>33</v>
      </c>
      <c r="E1444">
        <v>69969</v>
      </c>
      <c r="F1444">
        <v>0</v>
      </c>
      <c r="G1444">
        <v>0</v>
      </c>
      <c r="H1444" s="1">
        <v>41513</v>
      </c>
      <c r="I1444">
        <v>64</v>
      </c>
      <c r="J1444">
        <v>882</v>
      </c>
      <c r="K1444">
        <v>29</v>
      </c>
      <c r="L1444">
        <v>514</v>
      </c>
      <c r="M1444">
        <v>38</v>
      </c>
      <c r="N1444">
        <v>29</v>
      </c>
      <c r="O1444">
        <v>44</v>
      </c>
      <c r="P1444">
        <v>1</v>
      </c>
      <c r="Q1444">
        <v>4</v>
      </c>
      <c r="R1444">
        <v>2</v>
      </c>
      <c r="S1444">
        <v>6</v>
      </c>
      <c r="T1444">
        <v>3</v>
      </c>
      <c r="U1444">
        <v>1</v>
      </c>
      <c r="V1444">
        <v>0</v>
      </c>
      <c r="W1444">
        <v>0</v>
      </c>
      <c r="X1444">
        <v>0</v>
      </c>
      <c r="Y1444">
        <v>1</v>
      </c>
      <c r="Z1444">
        <v>1</v>
      </c>
      <c r="AA1444">
        <v>0</v>
      </c>
      <c r="AB1444" t="s">
        <v>30</v>
      </c>
    </row>
    <row r="1445" spans="1:28" hidden="1" x14ac:dyDescent="0.3">
      <c r="A1445">
        <v>2730</v>
      </c>
      <c r="B1445">
        <v>1955</v>
      </c>
      <c r="C1445" t="s">
        <v>28</v>
      </c>
      <c r="D1445" t="s">
        <v>31</v>
      </c>
      <c r="E1445">
        <v>80317</v>
      </c>
      <c r="F1445">
        <v>0</v>
      </c>
      <c r="G1445">
        <v>0</v>
      </c>
      <c r="H1445" s="1">
        <v>41506</v>
      </c>
      <c r="I1445">
        <v>64</v>
      </c>
      <c r="J1445">
        <v>536</v>
      </c>
      <c r="K1445">
        <v>11</v>
      </c>
      <c r="L1445">
        <v>387</v>
      </c>
      <c r="M1445">
        <v>149</v>
      </c>
      <c r="N1445">
        <v>91</v>
      </c>
      <c r="O1445">
        <v>57</v>
      </c>
      <c r="P1445">
        <v>1</v>
      </c>
      <c r="Q1445">
        <v>3</v>
      </c>
      <c r="R1445">
        <v>4</v>
      </c>
      <c r="S1445">
        <v>10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t="s">
        <v>32</v>
      </c>
    </row>
    <row r="1446" spans="1:28" hidden="1" x14ac:dyDescent="0.3">
      <c r="A1446">
        <v>2995</v>
      </c>
      <c r="B1446">
        <v>1957</v>
      </c>
      <c r="C1446" t="s">
        <v>41</v>
      </c>
      <c r="D1446" t="s">
        <v>35</v>
      </c>
      <c r="E1446">
        <v>66636</v>
      </c>
      <c r="F1446">
        <v>0</v>
      </c>
      <c r="G1446">
        <v>0</v>
      </c>
      <c r="H1446" s="1">
        <v>41503</v>
      </c>
      <c r="I1446">
        <v>64</v>
      </c>
      <c r="J1446">
        <v>291</v>
      </c>
      <c r="K1446">
        <v>10</v>
      </c>
      <c r="L1446">
        <v>689</v>
      </c>
      <c r="M1446">
        <v>84</v>
      </c>
      <c r="N1446">
        <v>10</v>
      </c>
      <c r="O1446">
        <v>0</v>
      </c>
      <c r="P1446">
        <v>1</v>
      </c>
      <c r="Q1446">
        <v>3</v>
      </c>
      <c r="R1446">
        <v>4</v>
      </c>
      <c r="S1446">
        <v>9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 t="s">
        <v>30</v>
      </c>
    </row>
    <row r="1447" spans="1:28" hidden="1" x14ac:dyDescent="0.3">
      <c r="A1447">
        <v>8210</v>
      </c>
      <c r="B1447">
        <v>1975</v>
      </c>
      <c r="C1447" t="s">
        <v>41</v>
      </c>
      <c r="D1447" t="s">
        <v>33</v>
      </c>
      <c r="E1447">
        <v>54730</v>
      </c>
      <c r="F1447">
        <v>0</v>
      </c>
      <c r="G1447">
        <v>1</v>
      </c>
      <c r="H1447" s="1">
        <v>41501</v>
      </c>
      <c r="I1447">
        <v>64</v>
      </c>
      <c r="J1447">
        <v>318</v>
      </c>
      <c r="K1447">
        <v>3</v>
      </c>
      <c r="L1447">
        <v>17</v>
      </c>
      <c r="M1447">
        <v>4</v>
      </c>
      <c r="N1447">
        <v>7</v>
      </c>
      <c r="O1447">
        <v>56</v>
      </c>
      <c r="P1447">
        <v>5</v>
      </c>
      <c r="Q1447">
        <v>4</v>
      </c>
      <c r="R1447">
        <v>1</v>
      </c>
      <c r="S1447">
        <v>8</v>
      </c>
      <c r="T1447">
        <v>4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 t="s">
        <v>30</v>
      </c>
    </row>
    <row r="1448" spans="1:28" hidden="1" x14ac:dyDescent="0.3">
      <c r="A1448">
        <v>5272</v>
      </c>
      <c r="B1448">
        <v>1965</v>
      </c>
      <c r="C1448" t="s">
        <v>41</v>
      </c>
      <c r="D1448" t="s">
        <v>33</v>
      </c>
      <c r="E1448">
        <v>53843</v>
      </c>
      <c r="F1448">
        <v>0</v>
      </c>
      <c r="G1448">
        <v>1</v>
      </c>
      <c r="H1448" s="1">
        <v>41452</v>
      </c>
      <c r="I1448">
        <v>64</v>
      </c>
      <c r="J1448">
        <v>378</v>
      </c>
      <c r="K1448">
        <v>0</v>
      </c>
      <c r="L1448">
        <v>88</v>
      </c>
      <c r="M1448">
        <v>19</v>
      </c>
      <c r="N1448">
        <v>4</v>
      </c>
      <c r="O1448">
        <v>73</v>
      </c>
      <c r="P1448">
        <v>4</v>
      </c>
      <c r="Q1448">
        <v>8</v>
      </c>
      <c r="R1448">
        <v>5</v>
      </c>
      <c r="S1448">
        <v>3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 t="s">
        <v>43</v>
      </c>
    </row>
    <row r="1449" spans="1:28" hidden="1" x14ac:dyDescent="0.3">
      <c r="A1449">
        <v>5125</v>
      </c>
      <c r="B1449">
        <v>1960</v>
      </c>
      <c r="C1449" t="s">
        <v>28</v>
      </c>
      <c r="D1449" t="s">
        <v>33</v>
      </c>
      <c r="E1449">
        <v>79530</v>
      </c>
      <c r="F1449">
        <v>0</v>
      </c>
      <c r="G1449">
        <v>0</v>
      </c>
      <c r="H1449" s="1">
        <v>41411</v>
      </c>
      <c r="I1449">
        <v>64</v>
      </c>
      <c r="J1449">
        <v>333</v>
      </c>
      <c r="K1449">
        <v>0</v>
      </c>
      <c r="L1449">
        <v>815</v>
      </c>
      <c r="M1449">
        <v>129</v>
      </c>
      <c r="N1449">
        <v>42</v>
      </c>
      <c r="O1449">
        <v>29</v>
      </c>
      <c r="P1449">
        <v>1</v>
      </c>
      <c r="Q1449">
        <v>4</v>
      </c>
      <c r="R1449">
        <v>10</v>
      </c>
      <c r="S1449">
        <v>11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t="s">
        <v>30</v>
      </c>
    </row>
    <row r="1450" spans="1:28" hidden="1" x14ac:dyDescent="0.3">
      <c r="A1450">
        <v>4391</v>
      </c>
      <c r="B1450">
        <v>1968</v>
      </c>
      <c r="C1450" t="s">
        <v>41</v>
      </c>
      <c r="D1450" t="s">
        <v>29</v>
      </c>
      <c r="E1450">
        <v>63841</v>
      </c>
      <c r="F1450">
        <v>0</v>
      </c>
      <c r="G1450">
        <v>1</v>
      </c>
      <c r="H1450" s="1">
        <v>41385</v>
      </c>
      <c r="I1450">
        <v>64</v>
      </c>
      <c r="J1450">
        <v>635</v>
      </c>
      <c r="K1450">
        <v>15</v>
      </c>
      <c r="L1450">
        <v>100</v>
      </c>
      <c r="M1450">
        <v>20</v>
      </c>
      <c r="N1450">
        <v>7</v>
      </c>
      <c r="O1450">
        <v>131</v>
      </c>
      <c r="P1450">
        <v>1</v>
      </c>
      <c r="Q1450">
        <v>9</v>
      </c>
      <c r="R1450">
        <v>3</v>
      </c>
      <c r="S1450">
        <v>9</v>
      </c>
      <c r="T1450">
        <v>6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 t="s">
        <v>43</v>
      </c>
    </row>
    <row r="1451" spans="1:28" hidden="1" x14ac:dyDescent="0.3">
      <c r="A1451">
        <v>6283</v>
      </c>
      <c r="B1451">
        <v>1968</v>
      </c>
      <c r="C1451" t="s">
        <v>41</v>
      </c>
      <c r="D1451" t="s">
        <v>29</v>
      </c>
      <c r="E1451">
        <v>63841</v>
      </c>
      <c r="F1451">
        <v>0</v>
      </c>
      <c r="G1451">
        <v>1</v>
      </c>
      <c r="H1451" s="1">
        <v>41385</v>
      </c>
      <c r="I1451">
        <v>64</v>
      </c>
      <c r="J1451">
        <v>635</v>
      </c>
      <c r="K1451">
        <v>15</v>
      </c>
      <c r="L1451">
        <v>100</v>
      </c>
      <c r="M1451">
        <v>20</v>
      </c>
      <c r="N1451">
        <v>7</v>
      </c>
      <c r="O1451">
        <v>131</v>
      </c>
      <c r="P1451">
        <v>1</v>
      </c>
      <c r="Q1451">
        <v>9</v>
      </c>
      <c r="R1451">
        <v>3</v>
      </c>
      <c r="S1451">
        <v>9</v>
      </c>
      <c r="T1451">
        <v>6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 t="s">
        <v>30</v>
      </c>
    </row>
    <row r="1452" spans="1:28" hidden="1" x14ac:dyDescent="0.3">
      <c r="A1452">
        <v>3421</v>
      </c>
      <c r="B1452">
        <v>1968</v>
      </c>
      <c r="C1452" t="s">
        <v>41</v>
      </c>
      <c r="D1452" t="s">
        <v>29</v>
      </c>
      <c r="E1452">
        <v>63841</v>
      </c>
      <c r="F1452">
        <v>0</v>
      </c>
      <c r="G1452">
        <v>1</v>
      </c>
      <c r="H1452" s="1">
        <v>41385</v>
      </c>
      <c r="I1452">
        <v>64</v>
      </c>
      <c r="J1452">
        <v>635</v>
      </c>
      <c r="K1452">
        <v>15</v>
      </c>
      <c r="L1452">
        <v>100</v>
      </c>
      <c r="M1452">
        <v>20</v>
      </c>
      <c r="N1452">
        <v>7</v>
      </c>
      <c r="O1452">
        <v>131</v>
      </c>
      <c r="P1452">
        <v>1</v>
      </c>
      <c r="Q1452">
        <v>9</v>
      </c>
      <c r="R1452">
        <v>3</v>
      </c>
      <c r="S1452">
        <v>9</v>
      </c>
      <c r="T1452">
        <v>6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 t="s">
        <v>36</v>
      </c>
    </row>
    <row r="1453" spans="1:28" hidden="1" x14ac:dyDescent="0.3">
      <c r="A1453">
        <v>3919</v>
      </c>
      <c r="B1453">
        <v>1976</v>
      </c>
      <c r="C1453" t="s">
        <v>41</v>
      </c>
      <c r="D1453" t="s">
        <v>31</v>
      </c>
      <c r="E1453">
        <v>72309</v>
      </c>
      <c r="F1453">
        <v>0</v>
      </c>
      <c r="G1453">
        <v>0</v>
      </c>
      <c r="H1453" s="1">
        <v>41344</v>
      </c>
      <c r="I1453">
        <v>64</v>
      </c>
      <c r="J1453">
        <v>960</v>
      </c>
      <c r="K1453">
        <v>0</v>
      </c>
      <c r="L1453">
        <v>883</v>
      </c>
      <c r="M1453">
        <v>50</v>
      </c>
      <c r="N1453">
        <v>38</v>
      </c>
      <c r="O1453">
        <v>0</v>
      </c>
      <c r="P1453">
        <v>1</v>
      </c>
      <c r="Q1453">
        <v>5</v>
      </c>
      <c r="R1453">
        <v>6</v>
      </c>
      <c r="S1453">
        <v>8</v>
      </c>
      <c r="T1453">
        <v>3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 t="s">
        <v>32</v>
      </c>
    </row>
    <row r="1454" spans="1:28" hidden="1" x14ac:dyDescent="0.3">
      <c r="A1454">
        <v>10479</v>
      </c>
      <c r="B1454">
        <v>1975</v>
      </c>
      <c r="C1454" t="s">
        <v>37</v>
      </c>
      <c r="D1454" t="s">
        <v>33</v>
      </c>
      <c r="E1454">
        <v>76618</v>
      </c>
      <c r="F1454">
        <v>0</v>
      </c>
      <c r="G1454">
        <v>0</v>
      </c>
      <c r="H1454" s="1">
        <v>41250</v>
      </c>
      <c r="I1454">
        <v>64</v>
      </c>
      <c r="J1454">
        <v>749</v>
      </c>
      <c r="K1454">
        <v>40</v>
      </c>
      <c r="L1454">
        <v>294</v>
      </c>
      <c r="M1454">
        <v>121</v>
      </c>
      <c r="N1454">
        <v>160</v>
      </c>
      <c r="O1454">
        <v>147</v>
      </c>
      <c r="P1454">
        <v>1</v>
      </c>
      <c r="Q1454">
        <v>3</v>
      </c>
      <c r="R1454">
        <v>2</v>
      </c>
      <c r="S1454">
        <v>5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 t="s">
        <v>36</v>
      </c>
    </row>
    <row r="1455" spans="1:28" hidden="1" x14ac:dyDescent="0.3">
      <c r="A1455">
        <v>6609</v>
      </c>
      <c r="B1455">
        <v>1966</v>
      </c>
      <c r="C1455" t="s">
        <v>28</v>
      </c>
      <c r="D1455" t="s">
        <v>42</v>
      </c>
      <c r="E1455">
        <v>27038</v>
      </c>
      <c r="F1455">
        <v>0</v>
      </c>
      <c r="G1455">
        <v>0</v>
      </c>
      <c r="H1455" s="1">
        <v>41170</v>
      </c>
      <c r="I1455">
        <v>64</v>
      </c>
      <c r="J1455">
        <v>1</v>
      </c>
      <c r="K1455">
        <v>26</v>
      </c>
      <c r="L1455">
        <v>25</v>
      </c>
      <c r="M1455">
        <v>17</v>
      </c>
      <c r="N1455">
        <v>23</v>
      </c>
      <c r="O1455">
        <v>15</v>
      </c>
      <c r="P1455">
        <v>1</v>
      </c>
      <c r="Q1455">
        <v>3</v>
      </c>
      <c r="R1455">
        <v>0</v>
      </c>
      <c r="S1455">
        <v>3</v>
      </c>
      <c r="T1455">
        <v>9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0</v>
      </c>
      <c r="AB1455" t="s">
        <v>43</v>
      </c>
    </row>
    <row r="1456" spans="1:28" hidden="1" x14ac:dyDescent="0.3">
      <c r="A1456">
        <v>5756</v>
      </c>
      <c r="B1456">
        <v>1983</v>
      </c>
      <c r="C1456" t="s">
        <v>28</v>
      </c>
      <c r="D1456" t="s">
        <v>35</v>
      </c>
      <c r="E1456">
        <v>39453</v>
      </c>
      <c r="F1456">
        <v>1</v>
      </c>
      <c r="G1456">
        <v>0</v>
      </c>
      <c r="H1456" s="1">
        <v>41732</v>
      </c>
      <c r="I1456">
        <v>64</v>
      </c>
      <c r="J1456">
        <v>46</v>
      </c>
      <c r="K1456">
        <v>0</v>
      </c>
      <c r="L1456">
        <v>7</v>
      </c>
      <c r="M1456">
        <v>0</v>
      </c>
      <c r="N1456">
        <v>0</v>
      </c>
      <c r="O1456">
        <v>2</v>
      </c>
      <c r="P1456">
        <v>2</v>
      </c>
      <c r="Q1456">
        <v>2</v>
      </c>
      <c r="R1456">
        <v>0</v>
      </c>
      <c r="S1456">
        <v>3</v>
      </c>
      <c r="T1456">
        <v>6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 t="s">
        <v>30</v>
      </c>
    </row>
    <row r="1457" spans="1:28" hidden="1" x14ac:dyDescent="0.3">
      <c r="A1457">
        <v>3570</v>
      </c>
      <c r="B1457">
        <v>1969</v>
      </c>
      <c r="C1457" t="s">
        <v>37</v>
      </c>
      <c r="D1457" t="s">
        <v>35</v>
      </c>
      <c r="E1457">
        <v>42731</v>
      </c>
      <c r="F1457">
        <v>1</v>
      </c>
      <c r="G1457">
        <v>0</v>
      </c>
      <c r="H1457" s="1">
        <v>41568</v>
      </c>
      <c r="I1457">
        <v>64</v>
      </c>
      <c r="J1457">
        <v>159</v>
      </c>
      <c r="K1457">
        <v>2</v>
      </c>
      <c r="L1457">
        <v>51</v>
      </c>
      <c r="M1457">
        <v>6</v>
      </c>
      <c r="N1457">
        <v>2</v>
      </c>
      <c r="O1457">
        <v>24</v>
      </c>
      <c r="P1457">
        <v>3</v>
      </c>
      <c r="Q1457">
        <v>4</v>
      </c>
      <c r="R1457">
        <v>1</v>
      </c>
      <c r="S1457">
        <v>5</v>
      </c>
      <c r="T1457">
        <v>5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 t="s">
        <v>43</v>
      </c>
    </row>
    <row r="1458" spans="1:28" hidden="1" x14ac:dyDescent="0.3">
      <c r="A1458">
        <v>773</v>
      </c>
      <c r="B1458">
        <v>1971</v>
      </c>
      <c r="C1458" t="s">
        <v>41</v>
      </c>
      <c r="D1458" t="s">
        <v>29</v>
      </c>
      <c r="E1458">
        <v>42835</v>
      </c>
      <c r="F1458">
        <v>1</v>
      </c>
      <c r="G1458">
        <v>1</v>
      </c>
      <c r="H1458" s="1">
        <v>41455</v>
      </c>
      <c r="I1458">
        <v>64</v>
      </c>
      <c r="J1458">
        <v>379</v>
      </c>
      <c r="K1458">
        <v>4</v>
      </c>
      <c r="L1458">
        <v>93</v>
      </c>
      <c r="M1458">
        <v>12</v>
      </c>
      <c r="N1458">
        <v>9</v>
      </c>
      <c r="O1458">
        <v>98</v>
      </c>
      <c r="P1458">
        <v>7</v>
      </c>
      <c r="Q1458">
        <v>6</v>
      </c>
      <c r="R1458">
        <v>6</v>
      </c>
      <c r="S1458">
        <v>4</v>
      </c>
      <c r="T1458">
        <v>6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 t="s">
        <v>40</v>
      </c>
    </row>
    <row r="1459" spans="1:28" hidden="1" x14ac:dyDescent="0.3">
      <c r="A1459">
        <v>5731</v>
      </c>
      <c r="B1459">
        <v>1983</v>
      </c>
      <c r="C1459" t="s">
        <v>41</v>
      </c>
      <c r="D1459" t="s">
        <v>33</v>
      </c>
      <c r="E1459">
        <v>27100</v>
      </c>
      <c r="F1459">
        <v>1</v>
      </c>
      <c r="G1459">
        <v>0</v>
      </c>
      <c r="H1459" s="1">
        <v>41369</v>
      </c>
      <c r="I1459">
        <v>64</v>
      </c>
      <c r="J1459">
        <v>12</v>
      </c>
      <c r="K1459">
        <v>0</v>
      </c>
      <c r="L1459">
        <v>13</v>
      </c>
      <c r="M1459">
        <v>2</v>
      </c>
      <c r="N1459">
        <v>0</v>
      </c>
      <c r="O1459">
        <v>10</v>
      </c>
      <c r="P1459">
        <v>1</v>
      </c>
      <c r="Q1459">
        <v>1</v>
      </c>
      <c r="R1459">
        <v>0</v>
      </c>
      <c r="S1459">
        <v>3</v>
      </c>
      <c r="T1459">
        <v>7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 t="s">
        <v>30</v>
      </c>
    </row>
    <row r="1460" spans="1:28" hidden="1" x14ac:dyDescent="0.3">
      <c r="A1460">
        <v>7152</v>
      </c>
      <c r="B1460">
        <v>1983</v>
      </c>
      <c r="C1460" t="s">
        <v>41</v>
      </c>
      <c r="D1460" t="s">
        <v>33</v>
      </c>
      <c r="E1460">
        <v>27100</v>
      </c>
      <c r="F1460">
        <v>1</v>
      </c>
      <c r="G1460">
        <v>0</v>
      </c>
      <c r="H1460" s="1">
        <v>41369</v>
      </c>
      <c r="I1460">
        <v>64</v>
      </c>
      <c r="J1460">
        <v>12</v>
      </c>
      <c r="K1460">
        <v>0</v>
      </c>
      <c r="L1460">
        <v>13</v>
      </c>
      <c r="M1460">
        <v>2</v>
      </c>
      <c r="N1460">
        <v>0</v>
      </c>
      <c r="O1460">
        <v>10</v>
      </c>
      <c r="P1460">
        <v>1</v>
      </c>
      <c r="Q1460">
        <v>1</v>
      </c>
      <c r="R1460">
        <v>0</v>
      </c>
      <c r="S1460">
        <v>3</v>
      </c>
      <c r="T1460">
        <v>7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t="s">
        <v>39</v>
      </c>
    </row>
    <row r="1461" spans="1:28" hidden="1" x14ac:dyDescent="0.3">
      <c r="A1461">
        <v>6097</v>
      </c>
      <c r="B1461">
        <v>1959</v>
      </c>
      <c r="C1461" t="s">
        <v>28</v>
      </c>
      <c r="D1461" t="s">
        <v>31</v>
      </c>
      <c r="E1461">
        <v>50664</v>
      </c>
      <c r="F1461">
        <v>1</v>
      </c>
      <c r="G1461">
        <v>1</v>
      </c>
      <c r="H1461" s="1">
        <v>41290</v>
      </c>
      <c r="I1461">
        <v>64</v>
      </c>
      <c r="J1461">
        <v>313</v>
      </c>
      <c r="K1461">
        <v>8</v>
      </c>
      <c r="L1461">
        <v>104</v>
      </c>
      <c r="M1461">
        <v>6</v>
      </c>
      <c r="N1461">
        <v>4</v>
      </c>
      <c r="O1461">
        <v>126</v>
      </c>
      <c r="P1461">
        <v>9</v>
      </c>
      <c r="Q1461">
        <v>8</v>
      </c>
      <c r="R1461">
        <v>1</v>
      </c>
      <c r="S1461">
        <v>6</v>
      </c>
      <c r="T1461">
        <v>9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 t="s">
        <v>43</v>
      </c>
    </row>
    <row r="1462" spans="1:28" hidden="1" x14ac:dyDescent="0.3">
      <c r="A1462">
        <v>5150</v>
      </c>
      <c r="B1462">
        <v>1979</v>
      </c>
      <c r="C1462" t="s">
        <v>44</v>
      </c>
      <c r="D1462" t="s">
        <v>31</v>
      </c>
      <c r="E1462">
        <v>20194</v>
      </c>
      <c r="F1462">
        <v>1</v>
      </c>
      <c r="G1462">
        <v>0</v>
      </c>
      <c r="H1462" s="1">
        <v>41260</v>
      </c>
      <c r="I1462">
        <v>64</v>
      </c>
      <c r="J1462">
        <v>0</v>
      </c>
      <c r="K1462">
        <v>4</v>
      </c>
      <c r="L1462">
        <v>7</v>
      </c>
      <c r="M1462">
        <v>11</v>
      </c>
      <c r="N1462">
        <v>10</v>
      </c>
      <c r="O1462">
        <v>15</v>
      </c>
      <c r="P1462">
        <v>2</v>
      </c>
      <c r="Q1462">
        <v>2</v>
      </c>
      <c r="R1462">
        <v>0</v>
      </c>
      <c r="S1462">
        <v>3</v>
      </c>
      <c r="T1462">
        <v>6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 t="s">
        <v>30</v>
      </c>
    </row>
    <row r="1463" spans="1:28" hidden="1" x14ac:dyDescent="0.3">
      <c r="A1463">
        <v>5966</v>
      </c>
      <c r="B1463">
        <v>1974</v>
      </c>
      <c r="C1463" t="s">
        <v>37</v>
      </c>
      <c r="D1463" t="s">
        <v>33</v>
      </c>
      <c r="E1463">
        <v>45207</v>
      </c>
      <c r="F1463">
        <v>1</v>
      </c>
      <c r="G1463">
        <v>1</v>
      </c>
      <c r="H1463" s="1">
        <v>41223</v>
      </c>
      <c r="I1463">
        <v>64</v>
      </c>
      <c r="J1463">
        <v>203</v>
      </c>
      <c r="K1463">
        <v>0</v>
      </c>
      <c r="L1463">
        <v>10</v>
      </c>
      <c r="M1463">
        <v>0</v>
      </c>
      <c r="N1463">
        <v>0</v>
      </c>
      <c r="O1463">
        <v>2</v>
      </c>
      <c r="P1463">
        <v>5</v>
      </c>
      <c r="Q1463">
        <v>3</v>
      </c>
      <c r="R1463">
        <v>1</v>
      </c>
      <c r="S1463">
        <v>6</v>
      </c>
      <c r="T1463">
        <v>6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 t="s">
        <v>30</v>
      </c>
    </row>
    <row r="1464" spans="1:28" hidden="1" x14ac:dyDescent="0.3">
      <c r="A1464">
        <v>3439</v>
      </c>
      <c r="B1464">
        <v>1972</v>
      </c>
      <c r="C1464" t="s">
        <v>28</v>
      </c>
      <c r="D1464" t="s">
        <v>33</v>
      </c>
      <c r="E1464">
        <v>56721</v>
      </c>
      <c r="F1464">
        <v>1</v>
      </c>
      <c r="G1464">
        <v>1</v>
      </c>
      <c r="H1464" s="1">
        <v>41213</v>
      </c>
      <c r="I1464">
        <v>64</v>
      </c>
      <c r="J1464">
        <v>157</v>
      </c>
      <c r="K1464">
        <v>6</v>
      </c>
      <c r="L1464">
        <v>39</v>
      </c>
      <c r="M1464">
        <v>6</v>
      </c>
      <c r="N1464">
        <v>13</v>
      </c>
      <c r="O1464">
        <v>75</v>
      </c>
      <c r="P1464">
        <v>5</v>
      </c>
      <c r="Q1464">
        <v>4</v>
      </c>
      <c r="R1464">
        <v>1</v>
      </c>
      <c r="S1464">
        <v>5</v>
      </c>
      <c r="T1464">
        <v>6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 t="s">
        <v>30</v>
      </c>
    </row>
    <row r="1465" spans="1:28" hidden="1" x14ac:dyDescent="0.3">
      <c r="A1465">
        <v>5393</v>
      </c>
      <c r="B1465">
        <v>1977</v>
      </c>
      <c r="C1465" t="s">
        <v>28</v>
      </c>
      <c r="D1465" t="s">
        <v>31</v>
      </c>
      <c r="E1465">
        <v>23763</v>
      </c>
      <c r="F1465">
        <v>1</v>
      </c>
      <c r="G1465">
        <v>0</v>
      </c>
      <c r="H1465" s="1">
        <v>41128</v>
      </c>
      <c r="I1465">
        <v>64</v>
      </c>
      <c r="J1465">
        <v>22</v>
      </c>
      <c r="K1465">
        <v>0</v>
      </c>
      <c r="L1465">
        <v>6</v>
      </c>
      <c r="M1465">
        <v>6</v>
      </c>
      <c r="N1465">
        <v>2</v>
      </c>
      <c r="O1465">
        <v>6</v>
      </c>
      <c r="P1465">
        <v>1</v>
      </c>
      <c r="Q1465">
        <v>1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 t="s">
        <v>30</v>
      </c>
    </row>
    <row r="1466" spans="1:28" hidden="1" x14ac:dyDescent="0.3">
      <c r="A1466">
        <v>4050</v>
      </c>
      <c r="B1466">
        <v>1966</v>
      </c>
      <c r="C1466" t="s">
        <v>41</v>
      </c>
      <c r="D1466" t="s">
        <v>33</v>
      </c>
      <c r="E1466">
        <v>49605</v>
      </c>
      <c r="F1466">
        <v>0</v>
      </c>
      <c r="G1466">
        <v>0</v>
      </c>
      <c r="H1466" s="1">
        <v>41811</v>
      </c>
      <c r="I1466">
        <v>65</v>
      </c>
      <c r="J1466">
        <v>42</v>
      </c>
      <c r="K1466">
        <v>16</v>
      </c>
      <c r="L1466">
        <v>29</v>
      </c>
      <c r="M1466">
        <v>12</v>
      </c>
      <c r="N1466">
        <v>20</v>
      </c>
      <c r="O1466">
        <v>8</v>
      </c>
      <c r="P1466">
        <v>1</v>
      </c>
      <c r="Q1466">
        <v>2</v>
      </c>
      <c r="R1466">
        <v>1</v>
      </c>
      <c r="S1466">
        <v>4</v>
      </c>
      <c r="T1466">
        <v>3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 t="s">
        <v>32</v>
      </c>
    </row>
    <row r="1467" spans="1:28" hidden="1" x14ac:dyDescent="0.3">
      <c r="A1467">
        <v>6862</v>
      </c>
      <c r="B1467">
        <v>1971</v>
      </c>
      <c r="C1467" t="s">
        <v>28</v>
      </c>
      <c r="D1467" t="s">
        <v>29</v>
      </c>
      <c r="E1467">
        <v>1730</v>
      </c>
      <c r="F1467">
        <v>0</v>
      </c>
      <c r="G1467">
        <v>0</v>
      </c>
      <c r="H1467" s="1">
        <v>41777</v>
      </c>
      <c r="I1467">
        <v>65</v>
      </c>
      <c r="J1467">
        <v>1</v>
      </c>
      <c r="K1467">
        <v>1</v>
      </c>
      <c r="L1467">
        <v>3</v>
      </c>
      <c r="M1467">
        <v>1</v>
      </c>
      <c r="N1467">
        <v>1</v>
      </c>
      <c r="O1467">
        <v>1</v>
      </c>
      <c r="P1467">
        <v>15</v>
      </c>
      <c r="Q1467">
        <v>0</v>
      </c>
      <c r="R1467">
        <v>0</v>
      </c>
      <c r="S1467">
        <v>0</v>
      </c>
      <c r="T1467">
        <v>20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 t="s">
        <v>30</v>
      </c>
    </row>
    <row r="1468" spans="1:28" hidden="1" x14ac:dyDescent="0.3">
      <c r="A1468">
        <v>8315</v>
      </c>
      <c r="B1468">
        <v>1995</v>
      </c>
      <c r="C1468" t="s">
        <v>28</v>
      </c>
      <c r="D1468" t="s">
        <v>31</v>
      </c>
      <c r="E1468">
        <v>34824</v>
      </c>
      <c r="F1468">
        <v>0</v>
      </c>
      <c r="G1468">
        <v>0</v>
      </c>
      <c r="H1468" s="1">
        <v>41724</v>
      </c>
      <c r="I1468">
        <v>65</v>
      </c>
      <c r="J1468">
        <v>4</v>
      </c>
      <c r="K1468">
        <v>2</v>
      </c>
      <c r="L1468">
        <v>11</v>
      </c>
      <c r="M1468">
        <v>2</v>
      </c>
      <c r="N1468">
        <v>0</v>
      </c>
      <c r="O1468">
        <v>4</v>
      </c>
      <c r="P1468">
        <v>1</v>
      </c>
      <c r="Q1468">
        <v>1</v>
      </c>
      <c r="R1468">
        <v>0</v>
      </c>
      <c r="S1468">
        <v>2</v>
      </c>
      <c r="T1468">
        <v>6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 t="s">
        <v>34</v>
      </c>
    </row>
    <row r="1469" spans="1:28" hidden="1" x14ac:dyDescent="0.3">
      <c r="A1469">
        <v>5184</v>
      </c>
      <c r="B1469">
        <v>1995</v>
      </c>
      <c r="C1469" t="s">
        <v>28</v>
      </c>
      <c r="D1469" t="s">
        <v>31</v>
      </c>
      <c r="E1469">
        <v>34824</v>
      </c>
      <c r="F1469">
        <v>0</v>
      </c>
      <c r="G1469">
        <v>0</v>
      </c>
      <c r="H1469" s="1">
        <v>41724</v>
      </c>
      <c r="I1469">
        <v>65</v>
      </c>
      <c r="J1469">
        <v>4</v>
      </c>
      <c r="K1469">
        <v>2</v>
      </c>
      <c r="L1469">
        <v>11</v>
      </c>
      <c r="M1469">
        <v>2</v>
      </c>
      <c r="N1469">
        <v>0</v>
      </c>
      <c r="O1469">
        <v>4</v>
      </c>
      <c r="P1469">
        <v>1</v>
      </c>
      <c r="Q1469">
        <v>1</v>
      </c>
      <c r="R1469">
        <v>0</v>
      </c>
      <c r="S1469">
        <v>2</v>
      </c>
      <c r="T1469">
        <v>6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30</v>
      </c>
    </row>
    <row r="1470" spans="1:28" hidden="1" x14ac:dyDescent="0.3">
      <c r="A1470">
        <v>3643</v>
      </c>
      <c r="B1470">
        <v>1974</v>
      </c>
      <c r="C1470" t="s">
        <v>41</v>
      </c>
      <c r="D1470" t="s">
        <v>33</v>
      </c>
      <c r="E1470">
        <v>63206</v>
      </c>
      <c r="F1470">
        <v>0</v>
      </c>
      <c r="G1470">
        <v>0</v>
      </c>
      <c r="H1470" s="1">
        <v>41718</v>
      </c>
      <c r="I1470">
        <v>65</v>
      </c>
      <c r="J1470">
        <v>750</v>
      </c>
      <c r="K1470">
        <v>8</v>
      </c>
      <c r="L1470">
        <v>125</v>
      </c>
      <c r="M1470">
        <v>11</v>
      </c>
      <c r="N1470">
        <v>8</v>
      </c>
      <c r="O1470">
        <v>26</v>
      </c>
      <c r="P1470">
        <v>1</v>
      </c>
      <c r="Q1470">
        <v>4</v>
      </c>
      <c r="R1470">
        <v>3</v>
      </c>
      <c r="S1470">
        <v>6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 t="s">
        <v>32</v>
      </c>
    </row>
    <row r="1471" spans="1:28" hidden="1" x14ac:dyDescent="0.3">
      <c r="A1471">
        <v>2004</v>
      </c>
      <c r="B1471">
        <v>1969</v>
      </c>
      <c r="C1471" t="s">
        <v>28</v>
      </c>
      <c r="D1471" t="s">
        <v>31</v>
      </c>
      <c r="E1471">
        <v>72679</v>
      </c>
      <c r="F1471">
        <v>0</v>
      </c>
      <c r="G1471">
        <v>1</v>
      </c>
      <c r="H1471" s="1">
        <v>41535</v>
      </c>
      <c r="I1471">
        <v>65</v>
      </c>
      <c r="J1471">
        <v>619</v>
      </c>
      <c r="K1471">
        <v>54</v>
      </c>
      <c r="L1471">
        <v>260</v>
      </c>
      <c r="M1471">
        <v>127</v>
      </c>
      <c r="N1471">
        <v>54</v>
      </c>
      <c r="O1471">
        <v>54</v>
      </c>
      <c r="P1471">
        <v>1</v>
      </c>
      <c r="Q1471">
        <v>4</v>
      </c>
      <c r="R1471">
        <v>7</v>
      </c>
      <c r="S1471">
        <v>5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 t="s">
        <v>30</v>
      </c>
    </row>
    <row r="1472" spans="1:28" hidden="1" x14ac:dyDescent="0.3">
      <c r="A1472">
        <v>6142</v>
      </c>
      <c r="B1472">
        <v>1943</v>
      </c>
      <c r="C1472" t="s">
        <v>41</v>
      </c>
      <c r="D1472" t="s">
        <v>33</v>
      </c>
      <c r="E1472">
        <v>65073</v>
      </c>
      <c r="F1472">
        <v>0</v>
      </c>
      <c r="G1472">
        <v>0</v>
      </c>
      <c r="H1472" s="1">
        <v>41506</v>
      </c>
      <c r="I1472">
        <v>65</v>
      </c>
      <c r="J1472">
        <v>629</v>
      </c>
      <c r="K1472">
        <v>17</v>
      </c>
      <c r="L1472">
        <v>177</v>
      </c>
      <c r="M1472">
        <v>69</v>
      </c>
      <c r="N1472">
        <v>0</v>
      </c>
      <c r="O1472">
        <v>8</v>
      </c>
      <c r="P1472">
        <v>1</v>
      </c>
      <c r="Q1472">
        <v>5</v>
      </c>
      <c r="R1472">
        <v>3</v>
      </c>
      <c r="S1472">
        <v>5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 t="s">
        <v>30</v>
      </c>
    </row>
    <row r="1473" spans="1:28" hidden="1" x14ac:dyDescent="0.3">
      <c r="A1473">
        <v>9805</v>
      </c>
      <c r="B1473">
        <v>1953</v>
      </c>
      <c r="C1473" t="s">
        <v>41</v>
      </c>
      <c r="D1473" t="s">
        <v>35</v>
      </c>
      <c r="E1473">
        <v>56129</v>
      </c>
      <c r="F1473">
        <v>0</v>
      </c>
      <c r="G1473">
        <v>1</v>
      </c>
      <c r="H1473" s="1">
        <v>41445</v>
      </c>
      <c r="I1473">
        <v>65</v>
      </c>
      <c r="J1473">
        <v>320</v>
      </c>
      <c r="K1473">
        <v>48</v>
      </c>
      <c r="L1473">
        <v>133</v>
      </c>
      <c r="M1473">
        <v>39</v>
      </c>
      <c r="N1473">
        <v>72</v>
      </c>
      <c r="O1473">
        <v>48</v>
      </c>
      <c r="P1473">
        <v>4</v>
      </c>
      <c r="Q1473">
        <v>6</v>
      </c>
      <c r="R1473">
        <v>2</v>
      </c>
      <c r="S1473">
        <v>10</v>
      </c>
      <c r="T1473">
        <v>4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t="s">
        <v>32</v>
      </c>
    </row>
    <row r="1474" spans="1:28" hidden="1" x14ac:dyDescent="0.3">
      <c r="A1474">
        <v>849</v>
      </c>
      <c r="B1474">
        <v>1953</v>
      </c>
      <c r="C1474" t="s">
        <v>41</v>
      </c>
      <c r="D1474" t="s">
        <v>35</v>
      </c>
      <c r="E1474">
        <v>56129</v>
      </c>
      <c r="F1474">
        <v>0</v>
      </c>
      <c r="G1474">
        <v>1</v>
      </c>
      <c r="H1474" s="1">
        <v>41445</v>
      </c>
      <c r="I1474">
        <v>65</v>
      </c>
      <c r="J1474">
        <v>320</v>
      </c>
      <c r="K1474">
        <v>48</v>
      </c>
      <c r="L1474">
        <v>133</v>
      </c>
      <c r="M1474">
        <v>39</v>
      </c>
      <c r="N1474">
        <v>72</v>
      </c>
      <c r="O1474">
        <v>48</v>
      </c>
      <c r="P1474">
        <v>4</v>
      </c>
      <c r="Q1474">
        <v>6</v>
      </c>
      <c r="R1474">
        <v>2</v>
      </c>
      <c r="S1474">
        <v>10</v>
      </c>
      <c r="T1474">
        <v>4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 t="s">
        <v>30</v>
      </c>
    </row>
    <row r="1475" spans="1:28" hidden="1" x14ac:dyDescent="0.3">
      <c r="A1475">
        <v>9305</v>
      </c>
      <c r="B1475">
        <v>1976</v>
      </c>
      <c r="C1475" t="s">
        <v>38</v>
      </c>
      <c r="D1475" t="s">
        <v>31</v>
      </c>
      <c r="E1475">
        <v>79689</v>
      </c>
      <c r="F1475">
        <v>0</v>
      </c>
      <c r="G1475">
        <v>0</v>
      </c>
      <c r="H1475" s="1">
        <v>41406</v>
      </c>
      <c r="I1475">
        <v>65</v>
      </c>
      <c r="J1475">
        <v>311</v>
      </c>
      <c r="K1475">
        <v>26</v>
      </c>
      <c r="L1475">
        <v>640</v>
      </c>
      <c r="M1475">
        <v>180</v>
      </c>
      <c r="N1475">
        <v>37</v>
      </c>
      <c r="O1475">
        <v>121</v>
      </c>
      <c r="P1475">
        <v>1</v>
      </c>
      <c r="Q1475">
        <v>4</v>
      </c>
      <c r="R1475">
        <v>9</v>
      </c>
      <c r="S1475">
        <v>13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 t="s">
        <v>30</v>
      </c>
    </row>
    <row r="1476" spans="1:28" hidden="1" x14ac:dyDescent="0.3">
      <c r="A1476">
        <v>4706</v>
      </c>
      <c r="B1476">
        <v>1966</v>
      </c>
      <c r="C1476" t="s">
        <v>28</v>
      </c>
      <c r="D1476" t="s">
        <v>31</v>
      </c>
      <c r="E1476">
        <v>34704</v>
      </c>
      <c r="F1476">
        <v>0</v>
      </c>
      <c r="G1476">
        <v>1</v>
      </c>
      <c r="H1476" s="1">
        <v>41391</v>
      </c>
      <c r="I1476">
        <v>65</v>
      </c>
      <c r="J1476">
        <v>29</v>
      </c>
      <c r="K1476">
        <v>0</v>
      </c>
      <c r="L1476">
        <v>5</v>
      </c>
      <c r="M1476">
        <v>0</v>
      </c>
      <c r="N1476">
        <v>1</v>
      </c>
      <c r="O1476">
        <v>5</v>
      </c>
      <c r="P1476">
        <v>1</v>
      </c>
      <c r="Q1476">
        <v>1</v>
      </c>
      <c r="R1476">
        <v>0</v>
      </c>
      <c r="S1476">
        <v>3</v>
      </c>
      <c r="T1476">
        <v>5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t="s">
        <v>32</v>
      </c>
    </row>
    <row r="1477" spans="1:28" hidden="1" x14ac:dyDescent="0.3">
      <c r="A1477">
        <v>3536</v>
      </c>
      <c r="B1477">
        <v>1960</v>
      </c>
      <c r="C1477" t="s">
        <v>28</v>
      </c>
      <c r="D1477" t="s">
        <v>35</v>
      </c>
      <c r="E1477">
        <v>19740</v>
      </c>
      <c r="F1477">
        <v>0</v>
      </c>
      <c r="G1477">
        <v>1</v>
      </c>
      <c r="H1477" s="1">
        <v>41357</v>
      </c>
      <c r="I1477">
        <v>65</v>
      </c>
      <c r="J1477">
        <v>7</v>
      </c>
      <c r="K1477">
        <v>11</v>
      </c>
      <c r="L1477">
        <v>3</v>
      </c>
      <c r="M1477">
        <v>10</v>
      </c>
      <c r="N1477">
        <v>4</v>
      </c>
      <c r="O1477">
        <v>20</v>
      </c>
      <c r="P1477">
        <v>2</v>
      </c>
      <c r="Q1477">
        <v>1</v>
      </c>
      <c r="R1477">
        <v>1</v>
      </c>
      <c r="S1477">
        <v>3</v>
      </c>
      <c r="T1477">
        <v>5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 t="s">
        <v>40</v>
      </c>
    </row>
    <row r="1478" spans="1:28" hidden="1" x14ac:dyDescent="0.3">
      <c r="A1478">
        <v>9707</v>
      </c>
      <c r="B1478">
        <v>1969</v>
      </c>
      <c r="C1478" t="s">
        <v>37</v>
      </c>
      <c r="D1478" t="s">
        <v>33</v>
      </c>
      <c r="E1478">
        <v>55212</v>
      </c>
      <c r="F1478">
        <v>0</v>
      </c>
      <c r="G1478">
        <v>1</v>
      </c>
      <c r="H1478" s="1">
        <v>41236</v>
      </c>
      <c r="I1478">
        <v>65</v>
      </c>
      <c r="J1478">
        <v>1103</v>
      </c>
      <c r="K1478">
        <v>0</v>
      </c>
      <c r="L1478">
        <v>45</v>
      </c>
      <c r="M1478">
        <v>0</v>
      </c>
      <c r="N1478">
        <v>0</v>
      </c>
      <c r="O1478">
        <v>34</v>
      </c>
      <c r="P1478">
        <v>3</v>
      </c>
      <c r="Q1478">
        <v>4</v>
      </c>
      <c r="R1478">
        <v>2</v>
      </c>
      <c r="S1478">
        <v>11</v>
      </c>
      <c r="T1478">
        <v>8</v>
      </c>
      <c r="U1478">
        <v>0</v>
      </c>
      <c r="V1478">
        <v>1</v>
      </c>
      <c r="W1478">
        <v>0</v>
      </c>
      <c r="X1478">
        <v>1</v>
      </c>
      <c r="Y1478">
        <v>0</v>
      </c>
      <c r="Z1478">
        <v>0</v>
      </c>
      <c r="AA1478">
        <v>0</v>
      </c>
      <c r="AB1478" t="s">
        <v>30</v>
      </c>
    </row>
    <row r="1479" spans="1:28" hidden="1" x14ac:dyDescent="0.3">
      <c r="A1479">
        <v>10872</v>
      </c>
      <c r="B1479">
        <v>1969</v>
      </c>
      <c r="C1479" t="s">
        <v>37</v>
      </c>
      <c r="D1479" t="s">
        <v>33</v>
      </c>
      <c r="E1479">
        <v>55212</v>
      </c>
      <c r="F1479">
        <v>0</v>
      </c>
      <c r="G1479">
        <v>1</v>
      </c>
      <c r="H1479" s="1">
        <v>41236</v>
      </c>
      <c r="I1479">
        <v>65</v>
      </c>
      <c r="J1479">
        <v>1103</v>
      </c>
      <c r="K1479">
        <v>0</v>
      </c>
      <c r="L1479">
        <v>45</v>
      </c>
      <c r="M1479">
        <v>0</v>
      </c>
      <c r="N1479">
        <v>0</v>
      </c>
      <c r="O1479">
        <v>34</v>
      </c>
      <c r="P1479">
        <v>3</v>
      </c>
      <c r="Q1479">
        <v>4</v>
      </c>
      <c r="R1479">
        <v>2</v>
      </c>
      <c r="S1479">
        <v>11</v>
      </c>
      <c r="T1479">
        <v>8</v>
      </c>
      <c r="U1479">
        <v>0</v>
      </c>
      <c r="V1479">
        <v>1</v>
      </c>
      <c r="W1479">
        <v>0</v>
      </c>
      <c r="X1479">
        <v>1</v>
      </c>
      <c r="Y1479">
        <v>0</v>
      </c>
      <c r="Z1479">
        <v>0</v>
      </c>
      <c r="AA1479">
        <v>0</v>
      </c>
      <c r="AB1479" t="s">
        <v>30</v>
      </c>
    </row>
    <row r="1480" spans="1:28" hidden="1" x14ac:dyDescent="0.3">
      <c r="A1480">
        <v>9058</v>
      </c>
      <c r="B1480">
        <v>1955</v>
      </c>
      <c r="C1480" t="s">
        <v>28</v>
      </c>
      <c r="D1480" t="s">
        <v>42</v>
      </c>
      <c r="E1480">
        <v>79800</v>
      </c>
      <c r="F1480">
        <v>0</v>
      </c>
      <c r="G1480">
        <v>0</v>
      </c>
      <c r="H1480" s="1">
        <v>41175</v>
      </c>
      <c r="I1480">
        <v>65</v>
      </c>
      <c r="J1480">
        <v>1060</v>
      </c>
      <c r="K1480">
        <v>21</v>
      </c>
      <c r="L1480">
        <v>530</v>
      </c>
      <c r="M1480">
        <v>32</v>
      </c>
      <c r="N1480">
        <v>0</v>
      </c>
      <c r="O1480">
        <v>224</v>
      </c>
      <c r="P1480">
        <v>1</v>
      </c>
      <c r="Q1480">
        <v>5</v>
      </c>
      <c r="R1480">
        <v>11</v>
      </c>
      <c r="S1480">
        <v>5</v>
      </c>
      <c r="T1480">
        <v>3</v>
      </c>
      <c r="U1480">
        <v>1</v>
      </c>
      <c r="V1480">
        <v>0</v>
      </c>
      <c r="W1480">
        <v>1</v>
      </c>
      <c r="X1480">
        <v>0</v>
      </c>
      <c r="Y1480">
        <v>1</v>
      </c>
      <c r="Z1480">
        <v>1</v>
      </c>
      <c r="AA1480">
        <v>0</v>
      </c>
      <c r="AB1480" t="s">
        <v>30</v>
      </c>
    </row>
    <row r="1481" spans="1:28" hidden="1" x14ac:dyDescent="0.3">
      <c r="A1481">
        <v>4640</v>
      </c>
      <c r="B1481">
        <v>1967</v>
      </c>
      <c r="C1481" t="s">
        <v>28</v>
      </c>
      <c r="D1481" t="s">
        <v>29</v>
      </c>
      <c r="E1481">
        <v>70647</v>
      </c>
      <c r="F1481">
        <v>0</v>
      </c>
      <c r="G1481">
        <v>1</v>
      </c>
      <c r="H1481" s="1">
        <v>41173</v>
      </c>
      <c r="I1481">
        <v>65</v>
      </c>
      <c r="J1481">
        <v>561</v>
      </c>
      <c r="K1481">
        <v>85</v>
      </c>
      <c r="L1481">
        <v>171</v>
      </c>
      <c r="M1481">
        <v>25</v>
      </c>
      <c r="N1481">
        <v>123</v>
      </c>
      <c r="O1481">
        <v>114</v>
      </c>
      <c r="P1481">
        <v>2</v>
      </c>
      <c r="Q1481">
        <v>4</v>
      </c>
      <c r="R1481">
        <v>7</v>
      </c>
      <c r="S1481">
        <v>13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 t="s">
        <v>43</v>
      </c>
    </row>
    <row r="1482" spans="1:28" hidden="1" x14ac:dyDescent="0.3">
      <c r="A1482">
        <v>2525</v>
      </c>
      <c r="B1482">
        <v>1974</v>
      </c>
      <c r="C1482" t="s">
        <v>37</v>
      </c>
      <c r="D1482" t="s">
        <v>33</v>
      </c>
      <c r="E1482">
        <v>38410</v>
      </c>
      <c r="F1482">
        <v>0</v>
      </c>
      <c r="G1482">
        <v>0</v>
      </c>
      <c r="H1482" s="1">
        <v>41166</v>
      </c>
      <c r="I1482">
        <v>65</v>
      </c>
      <c r="J1482">
        <v>153</v>
      </c>
      <c r="K1482">
        <v>64</v>
      </c>
      <c r="L1482">
        <v>123</v>
      </c>
      <c r="M1482">
        <v>116</v>
      </c>
      <c r="N1482">
        <v>64</v>
      </c>
      <c r="O1482">
        <v>14</v>
      </c>
      <c r="P1482">
        <v>2</v>
      </c>
      <c r="Q1482">
        <v>5</v>
      </c>
      <c r="R1482">
        <v>2</v>
      </c>
      <c r="S1482">
        <v>9</v>
      </c>
      <c r="T1482">
        <v>6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0</v>
      </c>
      <c r="AB1482" t="s">
        <v>32</v>
      </c>
    </row>
    <row r="1483" spans="1:28" hidden="1" x14ac:dyDescent="0.3">
      <c r="A1483">
        <v>9503</v>
      </c>
      <c r="B1483">
        <v>1980</v>
      </c>
      <c r="C1483" t="s">
        <v>28</v>
      </c>
      <c r="D1483" t="s">
        <v>31</v>
      </c>
      <c r="E1483">
        <v>28071</v>
      </c>
      <c r="F1483">
        <v>0</v>
      </c>
      <c r="G1483">
        <v>0</v>
      </c>
      <c r="H1483" s="1">
        <v>41150</v>
      </c>
      <c r="I1483">
        <v>65</v>
      </c>
      <c r="J1483">
        <v>39</v>
      </c>
      <c r="K1483">
        <v>33</v>
      </c>
      <c r="L1483">
        <v>130</v>
      </c>
      <c r="M1483">
        <v>41</v>
      </c>
      <c r="N1483">
        <v>26</v>
      </c>
      <c r="O1483">
        <v>44</v>
      </c>
      <c r="P1483">
        <v>2</v>
      </c>
      <c r="Q1483">
        <v>5</v>
      </c>
      <c r="R1483">
        <v>1</v>
      </c>
      <c r="S1483">
        <v>5</v>
      </c>
      <c r="T1483">
        <v>8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30</v>
      </c>
    </row>
    <row r="1484" spans="1:28" hidden="1" x14ac:dyDescent="0.3">
      <c r="A1484">
        <v>10704</v>
      </c>
      <c r="B1484">
        <v>1969</v>
      </c>
      <c r="C1484" t="s">
        <v>28</v>
      </c>
      <c r="D1484" t="s">
        <v>31</v>
      </c>
      <c r="E1484">
        <v>54803</v>
      </c>
      <c r="F1484">
        <v>0</v>
      </c>
      <c r="G1484">
        <v>1</v>
      </c>
      <c r="H1484" s="1">
        <v>41142</v>
      </c>
      <c r="I1484">
        <v>65</v>
      </c>
      <c r="J1484">
        <v>404</v>
      </c>
      <c r="K1484">
        <v>0</v>
      </c>
      <c r="L1484">
        <v>92</v>
      </c>
      <c r="M1484">
        <v>28</v>
      </c>
      <c r="N1484">
        <v>27</v>
      </c>
      <c r="O1484">
        <v>142</v>
      </c>
      <c r="P1484">
        <v>2</v>
      </c>
      <c r="Q1484">
        <v>6</v>
      </c>
      <c r="R1484">
        <v>2</v>
      </c>
      <c r="S1484">
        <v>9</v>
      </c>
      <c r="T1484">
        <v>4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 t="s">
        <v>30</v>
      </c>
    </row>
    <row r="1485" spans="1:28" hidden="1" x14ac:dyDescent="0.3">
      <c r="A1485">
        <v>9014</v>
      </c>
      <c r="B1485">
        <v>1975</v>
      </c>
      <c r="C1485" t="s">
        <v>28</v>
      </c>
      <c r="D1485" t="s">
        <v>33</v>
      </c>
      <c r="E1485">
        <v>37085</v>
      </c>
      <c r="F1485">
        <v>1</v>
      </c>
      <c r="G1485">
        <v>1</v>
      </c>
      <c r="H1485" s="1">
        <v>41816</v>
      </c>
      <c r="I1485">
        <v>65</v>
      </c>
      <c r="J1485">
        <v>39</v>
      </c>
      <c r="K1485">
        <v>1</v>
      </c>
      <c r="L1485">
        <v>16</v>
      </c>
      <c r="M1485">
        <v>2</v>
      </c>
      <c r="N1485">
        <v>0</v>
      </c>
      <c r="O1485">
        <v>3</v>
      </c>
      <c r="P1485">
        <v>4</v>
      </c>
      <c r="Q1485">
        <v>3</v>
      </c>
      <c r="R1485">
        <v>0</v>
      </c>
      <c r="S1485">
        <v>3</v>
      </c>
      <c r="T1485">
        <v>8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 t="s">
        <v>40</v>
      </c>
    </row>
    <row r="1486" spans="1:28" hidden="1" x14ac:dyDescent="0.3">
      <c r="A1486">
        <v>2589</v>
      </c>
      <c r="B1486">
        <v>1972</v>
      </c>
      <c r="C1486" t="s">
        <v>28</v>
      </c>
      <c r="D1486" t="s">
        <v>29</v>
      </c>
      <c r="E1486">
        <v>26759</v>
      </c>
      <c r="F1486">
        <v>1</v>
      </c>
      <c r="G1486">
        <v>0</v>
      </c>
      <c r="H1486" s="1">
        <v>41677</v>
      </c>
      <c r="I1486">
        <v>65</v>
      </c>
      <c r="J1486">
        <v>25</v>
      </c>
      <c r="K1486">
        <v>3</v>
      </c>
      <c r="L1486">
        <v>16</v>
      </c>
      <c r="M1486">
        <v>8</v>
      </c>
      <c r="N1486">
        <v>5</v>
      </c>
      <c r="O1486">
        <v>2</v>
      </c>
      <c r="P1486">
        <v>2</v>
      </c>
      <c r="Q1486">
        <v>2</v>
      </c>
      <c r="R1486">
        <v>1</v>
      </c>
      <c r="S1486">
        <v>3</v>
      </c>
      <c r="T1486">
        <v>6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 t="s">
        <v>36</v>
      </c>
    </row>
    <row r="1487" spans="1:28" hidden="1" x14ac:dyDescent="0.3">
      <c r="A1487">
        <v>4887</v>
      </c>
      <c r="B1487">
        <v>1976</v>
      </c>
      <c r="C1487" t="s">
        <v>37</v>
      </c>
      <c r="D1487" t="s">
        <v>29</v>
      </c>
      <c r="E1487">
        <v>55412</v>
      </c>
      <c r="F1487">
        <v>1</v>
      </c>
      <c r="G1487">
        <v>1</v>
      </c>
      <c r="H1487" s="1">
        <v>41600</v>
      </c>
      <c r="I1487">
        <v>65</v>
      </c>
      <c r="J1487">
        <v>10</v>
      </c>
      <c r="K1487">
        <v>5</v>
      </c>
      <c r="L1487">
        <v>28</v>
      </c>
      <c r="M1487">
        <v>11</v>
      </c>
      <c r="N1487">
        <v>1</v>
      </c>
      <c r="O1487">
        <v>8</v>
      </c>
      <c r="P1487">
        <v>1</v>
      </c>
      <c r="Q1487">
        <v>2</v>
      </c>
      <c r="R1487">
        <v>0</v>
      </c>
      <c r="S1487">
        <v>3</v>
      </c>
      <c r="T1487">
        <v>5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 t="s">
        <v>32</v>
      </c>
    </row>
    <row r="1488" spans="1:28" hidden="1" x14ac:dyDescent="0.3">
      <c r="A1488">
        <v>3254</v>
      </c>
      <c r="B1488">
        <v>1971</v>
      </c>
      <c r="C1488" t="s">
        <v>28</v>
      </c>
      <c r="D1488" t="s">
        <v>33</v>
      </c>
      <c r="E1488">
        <v>70886</v>
      </c>
      <c r="F1488">
        <v>1</v>
      </c>
      <c r="G1488">
        <v>0</v>
      </c>
      <c r="H1488" s="1">
        <v>41561</v>
      </c>
      <c r="I1488">
        <v>65</v>
      </c>
      <c r="J1488">
        <v>407</v>
      </c>
      <c r="K1488">
        <v>70</v>
      </c>
      <c r="L1488">
        <v>239</v>
      </c>
      <c r="M1488">
        <v>103</v>
      </c>
      <c r="N1488">
        <v>88</v>
      </c>
      <c r="O1488">
        <v>53</v>
      </c>
      <c r="P1488">
        <v>1</v>
      </c>
      <c r="Q1488">
        <v>5</v>
      </c>
      <c r="R1488">
        <v>4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 t="s">
        <v>30</v>
      </c>
    </row>
    <row r="1489" spans="1:28" hidden="1" x14ac:dyDescent="0.3">
      <c r="A1489">
        <v>8553</v>
      </c>
      <c r="B1489">
        <v>1965</v>
      </c>
      <c r="C1489" t="s">
        <v>28</v>
      </c>
      <c r="D1489" t="s">
        <v>33</v>
      </c>
      <c r="E1489">
        <v>44300</v>
      </c>
      <c r="F1489">
        <v>1</v>
      </c>
      <c r="G1489">
        <v>1</v>
      </c>
      <c r="H1489" s="1">
        <v>41448</v>
      </c>
      <c r="I1489">
        <v>65</v>
      </c>
      <c r="J1489">
        <v>30</v>
      </c>
      <c r="K1489">
        <v>0</v>
      </c>
      <c r="L1489">
        <v>9</v>
      </c>
      <c r="M1489">
        <v>0</v>
      </c>
      <c r="N1489">
        <v>0</v>
      </c>
      <c r="O1489">
        <v>3</v>
      </c>
      <c r="P1489">
        <v>2</v>
      </c>
      <c r="Q1489">
        <v>1</v>
      </c>
      <c r="R1489">
        <v>0</v>
      </c>
      <c r="S1489">
        <v>3</v>
      </c>
      <c r="T1489">
        <v>6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 t="s">
        <v>30</v>
      </c>
    </row>
    <row r="1490" spans="1:28" hidden="1" x14ac:dyDescent="0.3">
      <c r="A1490">
        <v>1606</v>
      </c>
      <c r="B1490">
        <v>1971</v>
      </c>
      <c r="C1490" t="s">
        <v>28</v>
      </c>
      <c r="D1490" t="s">
        <v>35</v>
      </c>
      <c r="E1490">
        <v>38590</v>
      </c>
      <c r="F1490">
        <v>1</v>
      </c>
      <c r="G1490">
        <v>0</v>
      </c>
      <c r="H1490" s="1">
        <v>41409</v>
      </c>
      <c r="I1490">
        <v>65</v>
      </c>
      <c r="J1490">
        <v>3</v>
      </c>
      <c r="K1490">
        <v>1</v>
      </c>
      <c r="L1490">
        <v>8</v>
      </c>
      <c r="M1490">
        <v>4</v>
      </c>
      <c r="N1490">
        <v>3</v>
      </c>
      <c r="O1490">
        <v>3</v>
      </c>
      <c r="P1490">
        <v>1</v>
      </c>
      <c r="Q1490">
        <v>1</v>
      </c>
      <c r="R1490">
        <v>0</v>
      </c>
      <c r="S1490">
        <v>2</v>
      </c>
      <c r="T1490">
        <v>8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 t="s">
        <v>43</v>
      </c>
    </row>
    <row r="1491" spans="1:28" hidden="1" x14ac:dyDescent="0.3">
      <c r="A1491">
        <v>125</v>
      </c>
      <c r="B1491">
        <v>1958</v>
      </c>
      <c r="C1491" t="s">
        <v>38</v>
      </c>
      <c r="D1491" t="s">
        <v>35</v>
      </c>
      <c r="E1491">
        <v>53083</v>
      </c>
      <c r="F1491">
        <v>1</v>
      </c>
      <c r="G1491">
        <v>1</v>
      </c>
      <c r="H1491" s="1">
        <v>41409</v>
      </c>
      <c r="I1491">
        <v>65</v>
      </c>
      <c r="J1491">
        <v>215</v>
      </c>
      <c r="K1491">
        <v>7</v>
      </c>
      <c r="L1491">
        <v>33</v>
      </c>
      <c r="M1491">
        <v>3</v>
      </c>
      <c r="N1491">
        <v>0</v>
      </c>
      <c r="O1491">
        <v>13</v>
      </c>
      <c r="P1491">
        <v>6</v>
      </c>
      <c r="Q1491">
        <v>5</v>
      </c>
      <c r="R1491">
        <v>1</v>
      </c>
      <c r="S1491">
        <v>5</v>
      </c>
      <c r="T1491">
        <v>7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 t="s">
        <v>40</v>
      </c>
    </row>
    <row r="1492" spans="1:28" hidden="1" x14ac:dyDescent="0.3">
      <c r="A1492">
        <v>4437</v>
      </c>
      <c r="B1492">
        <v>1962</v>
      </c>
      <c r="C1492" t="s">
        <v>28</v>
      </c>
      <c r="D1492" t="s">
        <v>33</v>
      </c>
      <c r="E1492">
        <v>65316</v>
      </c>
      <c r="F1492">
        <v>1</v>
      </c>
      <c r="G1492">
        <v>1</v>
      </c>
      <c r="H1492" s="1">
        <v>41388</v>
      </c>
      <c r="I1492">
        <v>65</v>
      </c>
      <c r="J1492">
        <v>112</v>
      </c>
      <c r="K1492">
        <v>6</v>
      </c>
      <c r="L1492">
        <v>92</v>
      </c>
      <c r="M1492">
        <v>3</v>
      </c>
      <c r="N1492">
        <v>9</v>
      </c>
      <c r="O1492">
        <v>38</v>
      </c>
      <c r="P1492">
        <v>2</v>
      </c>
      <c r="Q1492">
        <v>3</v>
      </c>
      <c r="R1492">
        <v>2</v>
      </c>
      <c r="S1492">
        <v>5</v>
      </c>
      <c r="T1492">
        <v>4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 t="s">
        <v>30</v>
      </c>
    </row>
    <row r="1493" spans="1:28" hidden="1" x14ac:dyDescent="0.3">
      <c r="A1493">
        <v>3081</v>
      </c>
      <c r="B1493">
        <v>1978</v>
      </c>
      <c r="C1493" t="s">
        <v>37</v>
      </c>
      <c r="D1493" t="s">
        <v>33</v>
      </c>
      <c r="E1493">
        <v>41014</v>
      </c>
      <c r="F1493">
        <v>1</v>
      </c>
      <c r="G1493">
        <v>0</v>
      </c>
      <c r="H1493" s="1">
        <v>41386</v>
      </c>
      <c r="I1493">
        <v>65</v>
      </c>
      <c r="J1493">
        <v>7</v>
      </c>
      <c r="K1493">
        <v>2</v>
      </c>
      <c r="L1493">
        <v>6</v>
      </c>
      <c r="M1493">
        <v>2</v>
      </c>
      <c r="N1493">
        <v>0</v>
      </c>
      <c r="O1493">
        <v>3</v>
      </c>
      <c r="P1493">
        <v>1</v>
      </c>
      <c r="Q1493">
        <v>1</v>
      </c>
      <c r="R1493">
        <v>0</v>
      </c>
      <c r="S1493">
        <v>2</v>
      </c>
      <c r="T1493">
        <v>7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 t="s">
        <v>30</v>
      </c>
    </row>
    <row r="1494" spans="1:28" hidden="1" x14ac:dyDescent="0.3">
      <c r="A1494">
        <v>8686</v>
      </c>
      <c r="B1494">
        <v>1979</v>
      </c>
      <c r="C1494" t="s">
        <v>44</v>
      </c>
      <c r="D1494" t="s">
        <v>35</v>
      </c>
      <c r="E1494">
        <v>23724</v>
      </c>
      <c r="F1494">
        <v>1</v>
      </c>
      <c r="G1494">
        <v>0</v>
      </c>
      <c r="H1494" s="1">
        <v>41282</v>
      </c>
      <c r="I1494">
        <v>65</v>
      </c>
      <c r="J1494">
        <v>5</v>
      </c>
      <c r="K1494">
        <v>23</v>
      </c>
      <c r="L1494">
        <v>15</v>
      </c>
      <c r="M1494">
        <v>0</v>
      </c>
      <c r="N1494">
        <v>18</v>
      </c>
      <c r="O1494">
        <v>14</v>
      </c>
      <c r="P1494">
        <v>2</v>
      </c>
      <c r="Q1494">
        <v>2</v>
      </c>
      <c r="R1494">
        <v>0</v>
      </c>
      <c r="S1494">
        <v>3</v>
      </c>
      <c r="T1494">
        <v>8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 t="s">
        <v>30</v>
      </c>
    </row>
    <row r="1495" spans="1:28" hidden="1" x14ac:dyDescent="0.3">
      <c r="A1495">
        <v>10104</v>
      </c>
      <c r="B1495">
        <v>1974</v>
      </c>
      <c r="C1495" t="s">
        <v>28</v>
      </c>
      <c r="D1495" t="s">
        <v>35</v>
      </c>
      <c r="E1495">
        <v>33590</v>
      </c>
      <c r="F1495">
        <v>2</v>
      </c>
      <c r="G1495">
        <v>1</v>
      </c>
      <c r="H1495" s="1">
        <v>41581</v>
      </c>
      <c r="I1495">
        <v>65</v>
      </c>
      <c r="J1495">
        <v>4</v>
      </c>
      <c r="K1495">
        <v>0</v>
      </c>
      <c r="L1495">
        <v>2</v>
      </c>
      <c r="M1495">
        <v>0</v>
      </c>
      <c r="N1495">
        <v>0</v>
      </c>
      <c r="O1495">
        <v>2</v>
      </c>
      <c r="P1495">
        <v>1</v>
      </c>
      <c r="Q1495">
        <v>1</v>
      </c>
      <c r="R1495">
        <v>0</v>
      </c>
      <c r="S1495">
        <v>2</v>
      </c>
      <c r="T1495">
        <v>7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 t="s">
        <v>32</v>
      </c>
    </row>
    <row r="1496" spans="1:28" hidden="1" x14ac:dyDescent="0.3">
      <c r="A1496">
        <v>2669</v>
      </c>
      <c r="B1496">
        <v>1993</v>
      </c>
      <c r="C1496" t="s">
        <v>28</v>
      </c>
      <c r="D1496" t="s">
        <v>31</v>
      </c>
      <c r="E1496">
        <v>74293</v>
      </c>
      <c r="F1496">
        <v>0</v>
      </c>
      <c r="G1496">
        <v>0</v>
      </c>
      <c r="H1496" s="1">
        <v>41763</v>
      </c>
      <c r="I1496">
        <v>66</v>
      </c>
      <c r="J1496">
        <v>375</v>
      </c>
      <c r="K1496">
        <v>152</v>
      </c>
      <c r="L1496">
        <v>335</v>
      </c>
      <c r="M1496">
        <v>93</v>
      </c>
      <c r="N1496">
        <v>91</v>
      </c>
      <c r="O1496">
        <v>81</v>
      </c>
      <c r="P1496">
        <v>1</v>
      </c>
      <c r="Q1496">
        <v>5</v>
      </c>
      <c r="R1496">
        <v>4</v>
      </c>
      <c r="S1496">
        <v>6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 t="s">
        <v>30</v>
      </c>
    </row>
    <row r="1497" spans="1:28" hidden="1" x14ac:dyDescent="0.3">
      <c r="A1497">
        <v>10037</v>
      </c>
      <c r="B1497">
        <v>1993</v>
      </c>
      <c r="C1497" t="s">
        <v>28</v>
      </c>
      <c r="D1497" t="s">
        <v>31</v>
      </c>
      <c r="E1497">
        <v>74293</v>
      </c>
      <c r="F1497">
        <v>0</v>
      </c>
      <c r="G1497">
        <v>0</v>
      </c>
      <c r="H1497" s="1">
        <v>41763</v>
      </c>
      <c r="I1497">
        <v>66</v>
      </c>
      <c r="J1497">
        <v>375</v>
      </c>
      <c r="K1497">
        <v>152</v>
      </c>
      <c r="L1497">
        <v>335</v>
      </c>
      <c r="M1497">
        <v>93</v>
      </c>
      <c r="N1497">
        <v>91</v>
      </c>
      <c r="O1497">
        <v>81</v>
      </c>
      <c r="P1497">
        <v>1</v>
      </c>
      <c r="Q1497">
        <v>5</v>
      </c>
      <c r="R1497">
        <v>4</v>
      </c>
      <c r="S1497">
        <v>6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t="s">
        <v>43</v>
      </c>
    </row>
    <row r="1498" spans="1:28" hidden="1" x14ac:dyDescent="0.3">
      <c r="A1498">
        <v>4599</v>
      </c>
      <c r="B1498">
        <v>1976</v>
      </c>
      <c r="C1498" t="s">
        <v>41</v>
      </c>
      <c r="D1498" t="s">
        <v>33</v>
      </c>
      <c r="E1498">
        <v>49681</v>
      </c>
      <c r="F1498">
        <v>0</v>
      </c>
      <c r="G1498">
        <v>2</v>
      </c>
      <c r="H1498" s="1">
        <v>41582</v>
      </c>
      <c r="I1498">
        <v>66</v>
      </c>
      <c r="J1498">
        <v>411</v>
      </c>
      <c r="K1498">
        <v>0</v>
      </c>
      <c r="L1498">
        <v>26</v>
      </c>
      <c r="M1498">
        <v>0</v>
      </c>
      <c r="N1498">
        <v>0</v>
      </c>
      <c r="O1498">
        <v>21</v>
      </c>
      <c r="P1498">
        <v>6</v>
      </c>
      <c r="Q1498">
        <v>7</v>
      </c>
      <c r="R1498">
        <v>1</v>
      </c>
      <c r="S1498">
        <v>7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t="s">
        <v>32</v>
      </c>
    </row>
    <row r="1499" spans="1:28" hidden="1" x14ac:dyDescent="0.3">
      <c r="A1499">
        <v>879</v>
      </c>
      <c r="B1499">
        <v>1976</v>
      </c>
      <c r="C1499" t="s">
        <v>41</v>
      </c>
      <c r="D1499" t="s">
        <v>33</v>
      </c>
      <c r="E1499">
        <v>49681</v>
      </c>
      <c r="F1499">
        <v>0</v>
      </c>
      <c r="G1499">
        <v>2</v>
      </c>
      <c r="H1499" s="1">
        <v>41582</v>
      </c>
      <c r="I1499">
        <v>66</v>
      </c>
      <c r="J1499">
        <v>411</v>
      </c>
      <c r="K1499">
        <v>0</v>
      </c>
      <c r="L1499">
        <v>26</v>
      </c>
      <c r="M1499">
        <v>0</v>
      </c>
      <c r="N1499">
        <v>0</v>
      </c>
      <c r="O1499">
        <v>21</v>
      </c>
      <c r="P1499">
        <v>6</v>
      </c>
      <c r="Q1499">
        <v>7</v>
      </c>
      <c r="R1499">
        <v>1</v>
      </c>
      <c r="S1499">
        <v>7</v>
      </c>
      <c r="T1499">
        <v>7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 t="s">
        <v>43</v>
      </c>
    </row>
    <row r="1500" spans="1:28" hidden="1" x14ac:dyDescent="0.3">
      <c r="A1500">
        <v>1964</v>
      </c>
      <c r="B1500">
        <v>1951</v>
      </c>
      <c r="C1500" t="s">
        <v>28</v>
      </c>
      <c r="D1500" t="s">
        <v>35</v>
      </c>
      <c r="E1500">
        <v>86610</v>
      </c>
      <c r="F1500">
        <v>0</v>
      </c>
      <c r="G1500">
        <v>0</v>
      </c>
      <c r="H1500" s="1">
        <v>41522</v>
      </c>
      <c r="I1500">
        <v>66</v>
      </c>
      <c r="J1500">
        <v>446</v>
      </c>
      <c r="K1500">
        <v>107</v>
      </c>
      <c r="L1500">
        <v>768</v>
      </c>
      <c r="M1500">
        <v>33</v>
      </c>
      <c r="N1500">
        <v>196</v>
      </c>
      <c r="O1500">
        <v>53</v>
      </c>
      <c r="P1500">
        <v>1</v>
      </c>
      <c r="Q1500">
        <v>5</v>
      </c>
      <c r="R1500">
        <v>6</v>
      </c>
      <c r="S1500">
        <v>6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 t="s">
        <v>30</v>
      </c>
    </row>
    <row r="1501" spans="1:28" hidden="1" x14ac:dyDescent="0.3">
      <c r="A1501">
        <v>0</v>
      </c>
      <c r="B1501">
        <v>1985</v>
      </c>
      <c r="C1501" t="s">
        <v>28</v>
      </c>
      <c r="D1501" t="s">
        <v>33</v>
      </c>
      <c r="E1501">
        <v>70951</v>
      </c>
      <c r="F1501">
        <v>0</v>
      </c>
      <c r="G1501">
        <v>0</v>
      </c>
      <c r="H1501" s="1">
        <v>41398</v>
      </c>
      <c r="I1501">
        <v>66</v>
      </c>
      <c r="J1501">
        <v>239</v>
      </c>
      <c r="K1501">
        <v>10</v>
      </c>
      <c r="L1501">
        <v>554</v>
      </c>
      <c r="M1501">
        <v>254</v>
      </c>
      <c r="N1501">
        <v>87</v>
      </c>
      <c r="O1501">
        <v>54</v>
      </c>
      <c r="P1501">
        <v>1</v>
      </c>
      <c r="Q1501">
        <v>3</v>
      </c>
      <c r="R1501">
        <v>4</v>
      </c>
      <c r="S1501">
        <v>9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t="s">
        <v>43</v>
      </c>
    </row>
    <row r="1502" spans="1:28" hidden="1" x14ac:dyDescent="0.3">
      <c r="A1502">
        <v>9500</v>
      </c>
      <c r="B1502">
        <v>1959</v>
      </c>
      <c r="C1502" t="s">
        <v>28</v>
      </c>
      <c r="D1502" t="s">
        <v>33</v>
      </c>
      <c r="E1502">
        <v>58113</v>
      </c>
      <c r="F1502">
        <v>0</v>
      </c>
      <c r="G1502">
        <v>1</v>
      </c>
      <c r="H1502" s="1">
        <v>41299</v>
      </c>
      <c r="I1502">
        <v>66</v>
      </c>
      <c r="J1502">
        <v>221</v>
      </c>
      <c r="K1502">
        <v>104</v>
      </c>
      <c r="L1502">
        <v>169</v>
      </c>
      <c r="M1502">
        <v>102</v>
      </c>
      <c r="N1502">
        <v>78</v>
      </c>
      <c r="O1502">
        <v>84</v>
      </c>
      <c r="P1502">
        <v>3</v>
      </c>
      <c r="Q1502">
        <v>9</v>
      </c>
      <c r="R1502">
        <v>2</v>
      </c>
      <c r="S1502">
        <v>8</v>
      </c>
      <c r="T1502">
        <v>7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 t="s">
        <v>30</v>
      </c>
    </row>
    <row r="1503" spans="1:28" hidden="1" x14ac:dyDescent="0.3">
      <c r="A1503">
        <v>3074</v>
      </c>
      <c r="B1503">
        <v>1984</v>
      </c>
      <c r="C1503" t="s">
        <v>37</v>
      </c>
      <c r="D1503" t="s">
        <v>33</v>
      </c>
      <c r="E1503">
        <v>70643</v>
      </c>
      <c r="F1503">
        <v>0</v>
      </c>
      <c r="G1503">
        <v>0</v>
      </c>
      <c r="H1503" s="1">
        <v>41197</v>
      </c>
      <c r="I1503">
        <v>66</v>
      </c>
      <c r="J1503">
        <v>1218</v>
      </c>
      <c r="K1503">
        <v>107</v>
      </c>
      <c r="L1503">
        <v>304</v>
      </c>
      <c r="M1503">
        <v>23</v>
      </c>
      <c r="N1503">
        <v>143</v>
      </c>
      <c r="O1503">
        <v>33</v>
      </c>
      <c r="P1503">
        <v>1</v>
      </c>
      <c r="Q1503">
        <v>5</v>
      </c>
      <c r="R1503">
        <v>8</v>
      </c>
      <c r="S1503">
        <v>4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 t="s">
        <v>30</v>
      </c>
    </row>
    <row r="1504" spans="1:28" hidden="1" x14ac:dyDescent="0.3">
      <c r="A1504">
        <v>2611</v>
      </c>
      <c r="B1504">
        <v>1959</v>
      </c>
      <c r="C1504" t="s">
        <v>41</v>
      </c>
      <c r="D1504" t="s">
        <v>35</v>
      </c>
      <c r="E1504">
        <v>82576</v>
      </c>
      <c r="F1504">
        <v>0</v>
      </c>
      <c r="G1504">
        <v>0</v>
      </c>
      <c r="H1504" s="1">
        <v>41122</v>
      </c>
      <c r="I1504">
        <v>66</v>
      </c>
      <c r="J1504">
        <v>1206</v>
      </c>
      <c r="K1504">
        <v>55</v>
      </c>
      <c r="L1504">
        <v>445</v>
      </c>
      <c r="M1504">
        <v>168</v>
      </c>
      <c r="N1504">
        <v>18</v>
      </c>
      <c r="O1504">
        <v>18</v>
      </c>
      <c r="P1504">
        <v>1</v>
      </c>
      <c r="Q1504">
        <v>2</v>
      </c>
      <c r="R1504">
        <v>4</v>
      </c>
      <c r="S1504">
        <v>12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 t="s">
        <v>43</v>
      </c>
    </row>
    <row r="1505" spans="1:28" hidden="1" x14ac:dyDescent="0.3">
      <c r="A1505">
        <v>5680</v>
      </c>
      <c r="B1505">
        <v>1984</v>
      </c>
      <c r="C1505" t="s">
        <v>38</v>
      </c>
      <c r="D1505" t="s">
        <v>33</v>
      </c>
      <c r="E1505">
        <v>35684</v>
      </c>
      <c r="F1505">
        <v>1</v>
      </c>
      <c r="G1505">
        <v>0</v>
      </c>
      <c r="H1505" s="1">
        <v>41751</v>
      </c>
      <c r="I1505">
        <v>66</v>
      </c>
      <c r="J1505">
        <v>10</v>
      </c>
      <c r="K1505">
        <v>4</v>
      </c>
      <c r="L1505">
        <v>7</v>
      </c>
      <c r="M1505">
        <v>0</v>
      </c>
      <c r="N1505">
        <v>6</v>
      </c>
      <c r="O1505">
        <v>3</v>
      </c>
      <c r="P1505">
        <v>1</v>
      </c>
      <c r="Q1505">
        <v>1</v>
      </c>
      <c r="R1505">
        <v>0</v>
      </c>
      <c r="S1505">
        <v>3</v>
      </c>
      <c r="T1505">
        <v>6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 t="s">
        <v>30</v>
      </c>
    </row>
    <row r="1506" spans="1:28" hidden="1" x14ac:dyDescent="0.3">
      <c r="A1506">
        <v>3726</v>
      </c>
      <c r="B1506">
        <v>1986</v>
      </c>
      <c r="C1506" t="s">
        <v>37</v>
      </c>
      <c r="D1506" t="s">
        <v>35</v>
      </c>
      <c r="E1506">
        <v>34320</v>
      </c>
      <c r="F1506">
        <v>1</v>
      </c>
      <c r="G1506">
        <v>0</v>
      </c>
      <c r="H1506" s="1">
        <v>41686</v>
      </c>
      <c r="I1506">
        <v>66</v>
      </c>
      <c r="J1506">
        <v>4</v>
      </c>
      <c r="K1506">
        <v>1</v>
      </c>
      <c r="L1506">
        <v>9</v>
      </c>
      <c r="M1506">
        <v>3</v>
      </c>
      <c r="N1506">
        <v>0</v>
      </c>
      <c r="O1506">
        <v>0</v>
      </c>
      <c r="P1506">
        <v>1</v>
      </c>
      <c r="Q1506">
        <v>1</v>
      </c>
      <c r="R1506">
        <v>0</v>
      </c>
      <c r="S1506">
        <v>2</v>
      </c>
      <c r="T1506">
        <v>8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 t="s">
        <v>43</v>
      </c>
    </row>
    <row r="1507" spans="1:28" hidden="1" x14ac:dyDescent="0.3">
      <c r="A1507">
        <v>4548</v>
      </c>
      <c r="B1507">
        <v>1981</v>
      </c>
      <c r="C1507" t="s">
        <v>28</v>
      </c>
      <c r="D1507" t="s">
        <v>31</v>
      </c>
      <c r="E1507">
        <v>41967</v>
      </c>
      <c r="F1507">
        <v>1</v>
      </c>
      <c r="G1507">
        <v>1</v>
      </c>
      <c r="H1507" s="1">
        <v>41601</v>
      </c>
      <c r="I1507">
        <v>66</v>
      </c>
      <c r="J1507">
        <v>23</v>
      </c>
      <c r="K1507">
        <v>4</v>
      </c>
      <c r="L1507">
        <v>10</v>
      </c>
      <c r="M1507">
        <v>0</v>
      </c>
      <c r="N1507">
        <v>2</v>
      </c>
      <c r="O1507">
        <v>15</v>
      </c>
      <c r="P1507">
        <v>1</v>
      </c>
      <c r="Q1507">
        <v>1</v>
      </c>
      <c r="R1507">
        <v>0</v>
      </c>
      <c r="S1507">
        <v>3</v>
      </c>
      <c r="T1507">
        <v>4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 t="s">
        <v>32</v>
      </c>
    </row>
    <row r="1508" spans="1:28" hidden="1" x14ac:dyDescent="0.3">
      <c r="A1508">
        <v>7409</v>
      </c>
      <c r="B1508">
        <v>1970</v>
      </c>
      <c r="C1508" t="s">
        <v>28</v>
      </c>
      <c r="D1508" t="s">
        <v>35</v>
      </c>
      <c r="E1508">
        <v>53187</v>
      </c>
      <c r="F1508">
        <v>1</v>
      </c>
      <c r="G1508">
        <v>0</v>
      </c>
      <c r="H1508" s="1">
        <v>41573</v>
      </c>
      <c r="I1508">
        <v>66</v>
      </c>
      <c r="J1508">
        <v>211</v>
      </c>
      <c r="K1508">
        <v>2</v>
      </c>
      <c r="L1508">
        <v>30</v>
      </c>
      <c r="M1508">
        <v>7</v>
      </c>
      <c r="N1508">
        <v>7</v>
      </c>
      <c r="O1508">
        <v>10</v>
      </c>
      <c r="P1508">
        <v>2</v>
      </c>
      <c r="Q1508">
        <v>4</v>
      </c>
      <c r="R1508">
        <v>1</v>
      </c>
      <c r="S1508">
        <v>6</v>
      </c>
      <c r="T1508">
        <v>5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 t="s">
        <v>30</v>
      </c>
    </row>
    <row r="1509" spans="1:28" hidden="1" x14ac:dyDescent="0.3">
      <c r="A1509">
        <v>4860</v>
      </c>
      <c r="B1509">
        <v>1970</v>
      </c>
      <c r="C1509" t="s">
        <v>28</v>
      </c>
      <c r="D1509" t="s">
        <v>31</v>
      </c>
      <c r="E1509">
        <v>24206</v>
      </c>
      <c r="F1509">
        <v>1</v>
      </c>
      <c r="G1509">
        <v>0</v>
      </c>
      <c r="H1509" s="1">
        <v>41341</v>
      </c>
      <c r="I1509">
        <v>66</v>
      </c>
      <c r="J1509">
        <v>7</v>
      </c>
      <c r="K1509">
        <v>2</v>
      </c>
      <c r="L1509">
        <v>8</v>
      </c>
      <c r="M1509">
        <v>3</v>
      </c>
      <c r="N1509">
        <v>2</v>
      </c>
      <c r="O1509">
        <v>3</v>
      </c>
      <c r="P1509">
        <v>1</v>
      </c>
      <c r="Q1509">
        <v>1</v>
      </c>
      <c r="R1509">
        <v>0</v>
      </c>
      <c r="S1509">
        <v>3</v>
      </c>
      <c r="T1509">
        <v>6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 t="s">
        <v>30</v>
      </c>
    </row>
    <row r="1510" spans="1:28" hidden="1" x14ac:dyDescent="0.3">
      <c r="A1510">
        <v>5140</v>
      </c>
      <c r="B1510">
        <v>1985</v>
      </c>
      <c r="C1510" t="s">
        <v>37</v>
      </c>
      <c r="D1510" t="s">
        <v>33</v>
      </c>
      <c r="E1510">
        <v>64355</v>
      </c>
      <c r="F1510">
        <v>1</v>
      </c>
      <c r="G1510">
        <v>0</v>
      </c>
      <c r="H1510" s="1">
        <v>41145</v>
      </c>
      <c r="I1510">
        <v>66</v>
      </c>
      <c r="J1510">
        <v>1047</v>
      </c>
      <c r="K1510">
        <v>0</v>
      </c>
      <c r="L1510">
        <v>140</v>
      </c>
      <c r="M1510">
        <v>67</v>
      </c>
      <c r="N1510">
        <v>38</v>
      </c>
      <c r="O1510">
        <v>153</v>
      </c>
      <c r="P1510">
        <v>2</v>
      </c>
      <c r="Q1510">
        <v>4</v>
      </c>
      <c r="R1510">
        <v>3</v>
      </c>
      <c r="S1510">
        <v>12</v>
      </c>
      <c r="T1510">
        <v>8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 t="s">
        <v>30</v>
      </c>
    </row>
    <row r="1511" spans="1:28" hidden="1" x14ac:dyDescent="0.3">
      <c r="A1511">
        <v>425</v>
      </c>
      <c r="B1511">
        <v>1985</v>
      </c>
      <c r="C1511" t="s">
        <v>28</v>
      </c>
      <c r="D1511" t="s">
        <v>33</v>
      </c>
      <c r="E1511">
        <v>55357</v>
      </c>
      <c r="F1511">
        <v>2</v>
      </c>
      <c r="G1511">
        <v>0</v>
      </c>
      <c r="H1511" s="1">
        <v>41324</v>
      </c>
      <c r="I1511">
        <v>66</v>
      </c>
      <c r="J1511">
        <v>374</v>
      </c>
      <c r="K1511">
        <v>64</v>
      </c>
      <c r="L1511">
        <v>116</v>
      </c>
      <c r="M1511">
        <v>84</v>
      </c>
      <c r="N1511">
        <v>25</v>
      </c>
      <c r="O1511">
        <v>64</v>
      </c>
      <c r="P1511">
        <v>3</v>
      </c>
      <c r="Q1511">
        <v>6</v>
      </c>
      <c r="R1511">
        <v>2</v>
      </c>
      <c r="S1511">
        <v>11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 t="s">
        <v>40</v>
      </c>
    </row>
    <row r="1512" spans="1:28" hidden="1" x14ac:dyDescent="0.3">
      <c r="A1512">
        <v>10413</v>
      </c>
      <c r="B1512">
        <v>1984</v>
      </c>
      <c r="C1512" t="s">
        <v>28</v>
      </c>
      <c r="D1512" t="s">
        <v>33</v>
      </c>
      <c r="E1512">
        <v>72570</v>
      </c>
      <c r="F1512">
        <v>0</v>
      </c>
      <c r="G1512">
        <v>0</v>
      </c>
      <c r="H1512" s="1">
        <v>41754</v>
      </c>
      <c r="I1512">
        <v>67</v>
      </c>
      <c r="J1512">
        <v>274</v>
      </c>
      <c r="K1512">
        <v>83</v>
      </c>
      <c r="L1512">
        <v>216</v>
      </c>
      <c r="M1512">
        <v>151</v>
      </c>
      <c r="N1512">
        <v>141</v>
      </c>
      <c r="O1512">
        <v>224</v>
      </c>
      <c r="P1512">
        <v>1</v>
      </c>
      <c r="Q1512">
        <v>4</v>
      </c>
      <c r="R1512">
        <v>6</v>
      </c>
      <c r="S1512">
        <v>12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 t="s">
        <v>30</v>
      </c>
    </row>
    <row r="1513" spans="1:28" hidden="1" x14ac:dyDescent="0.3">
      <c r="A1513">
        <v>5113</v>
      </c>
      <c r="B1513">
        <v>1971</v>
      </c>
      <c r="C1513" t="s">
        <v>37</v>
      </c>
      <c r="D1513" t="s">
        <v>29</v>
      </c>
      <c r="E1513">
        <v>86979</v>
      </c>
      <c r="F1513">
        <v>0</v>
      </c>
      <c r="G1513">
        <v>0</v>
      </c>
      <c r="H1513" s="1">
        <v>41585</v>
      </c>
      <c r="I1513">
        <v>67</v>
      </c>
      <c r="J1513">
        <v>584</v>
      </c>
      <c r="K1513">
        <v>100</v>
      </c>
      <c r="L1513">
        <v>835</v>
      </c>
      <c r="M1513">
        <v>65</v>
      </c>
      <c r="N1513">
        <v>83</v>
      </c>
      <c r="O1513">
        <v>35</v>
      </c>
      <c r="P1513">
        <v>1</v>
      </c>
      <c r="Q1513">
        <v>5</v>
      </c>
      <c r="R1513">
        <v>5</v>
      </c>
      <c r="S1513">
        <v>5</v>
      </c>
      <c r="T1513">
        <v>2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1</v>
      </c>
      <c r="AA1513">
        <v>0</v>
      </c>
      <c r="AB1513" t="s">
        <v>30</v>
      </c>
    </row>
    <row r="1514" spans="1:28" hidden="1" x14ac:dyDescent="0.3">
      <c r="A1514">
        <v>4597</v>
      </c>
      <c r="B1514">
        <v>1970</v>
      </c>
      <c r="C1514" t="s">
        <v>37</v>
      </c>
      <c r="D1514" t="s">
        <v>35</v>
      </c>
      <c r="E1514">
        <v>82072</v>
      </c>
      <c r="F1514">
        <v>0</v>
      </c>
      <c r="G1514">
        <v>0</v>
      </c>
      <c r="H1514" s="1">
        <v>41457</v>
      </c>
      <c r="I1514">
        <v>67</v>
      </c>
      <c r="J1514">
        <v>889</v>
      </c>
      <c r="K1514">
        <v>55</v>
      </c>
      <c r="L1514">
        <v>685</v>
      </c>
      <c r="M1514">
        <v>168</v>
      </c>
      <c r="N1514">
        <v>92</v>
      </c>
      <c r="O1514">
        <v>129</v>
      </c>
      <c r="P1514">
        <v>1</v>
      </c>
      <c r="Q1514">
        <v>3</v>
      </c>
      <c r="R1514">
        <v>2</v>
      </c>
      <c r="S1514">
        <v>13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 t="s">
        <v>43</v>
      </c>
    </row>
    <row r="1515" spans="1:28" hidden="1" x14ac:dyDescent="0.3">
      <c r="A1515">
        <v>4483</v>
      </c>
      <c r="B1515">
        <v>1993</v>
      </c>
      <c r="C1515" t="s">
        <v>28</v>
      </c>
      <c r="D1515" t="s">
        <v>31</v>
      </c>
      <c r="E1515">
        <v>72354</v>
      </c>
      <c r="F1515">
        <v>0</v>
      </c>
      <c r="G1515">
        <v>0</v>
      </c>
      <c r="H1515" s="1">
        <v>41381</v>
      </c>
      <c r="I1515">
        <v>67</v>
      </c>
      <c r="J1515">
        <v>315</v>
      </c>
      <c r="K1515">
        <v>26</v>
      </c>
      <c r="L1515">
        <v>473</v>
      </c>
      <c r="M1515">
        <v>220</v>
      </c>
      <c r="N1515">
        <v>12</v>
      </c>
      <c r="O1515">
        <v>182</v>
      </c>
      <c r="P1515">
        <v>1</v>
      </c>
      <c r="Q1515">
        <v>2</v>
      </c>
      <c r="R1515">
        <v>10</v>
      </c>
      <c r="S1515">
        <v>6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 t="s">
        <v>43</v>
      </c>
    </row>
    <row r="1516" spans="1:28" hidden="1" x14ac:dyDescent="0.3">
      <c r="A1516">
        <v>3412</v>
      </c>
      <c r="B1516">
        <v>1951</v>
      </c>
      <c r="C1516" t="s">
        <v>41</v>
      </c>
      <c r="D1516" t="s">
        <v>33</v>
      </c>
      <c r="E1516">
        <v>67381</v>
      </c>
      <c r="F1516">
        <v>0</v>
      </c>
      <c r="G1516">
        <v>1</v>
      </c>
      <c r="H1516" s="1">
        <v>41289</v>
      </c>
      <c r="I1516">
        <v>67</v>
      </c>
      <c r="J1516">
        <v>815</v>
      </c>
      <c r="K1516">
        <v>8</v>
      </c>
      <c r="L1516">
        <v>53</v>
      </c>
      <c r="M1516">
        <v>11</v>
      </c>
      <c r="N1516">
        <v>0</v>
      </c>
      <c r="O1516">
        <v>70</v>
      </c>
      <c r="P1516">
        <v>4</v>
      </c>
      <c r="Q1516">
        <v>2</v>
      </c>
      <c r="R1516">
        <v>2</v>
      </c>
      <c r="S1516">
        <v>9</v>
      </c>
      <c r="T1516">
        <v>7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 t="s">
        <v>30</v>
      </c>
    </row>
    <row r="1517" spans="1:28" hidden="1" x14ac:dyDescent="0.3">
      <c r="A1517">
        <v>1744</v>
      </c>
      <c r="B1517">
        <v>1965</v>
      </c>
      <c r="C1517" t="s">
        <v>44</v>
      </c>
      <c r="D1517" t="s">
        <v>31</v>
      </c>
      <c r="E1517">
        <v>23529</v>
      </c>
      <c r="F1517">
        <v>0</v>
      </c>
      <c r="G1517">
        <v>1</v>
      </c>
      <c r="H1517" s="1">
        <v>41281</v>
      </c>
      <c r="I1517">
        <v>67</v>
      </c>
      <c r="J1517">
        <v>9</v>
      </c>
      <c r="K1517">
        <v>7</v>
      </c>
      <c r="L1517">
        <v>13</v>
      </c>
      <c r="M1517">
        <v>3</v>
      </c>
      <c r="N1517">
        <v>2</v>
      </c>
      <c r="O1517">
        <v>20</v>
      </c>
      <c r="P1517">
        <v>1</v>
      </c>
      <c r="Q1517">
        <v>1</v>
      </c>
      <c r="R1517">
        <v>1</v>
      </c>
      <c r="S1517">
        <v>2</v>
      </c>
      <c r="T1517">
        <v>6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 t="s">
        <v>30</v>
      </c>
    </row>
    <row r="1518" spans="1:28" hidden="1" x14ac:dyDescent="0.3">
      <c r="A1518">
        <v>3422</v>
      </c>
      <c r="B1518">
        <v>1975</v>
      </c>
      <c r="C1518" t="s">
        <v>28</v>
      </c>
      <c r="D1518" t="s">
        <v>33</v>
      </c>
      <c r="E1518">
        <v>76068</v>
      </c>
      <c r="F1518">
        <v>0</v>
      </c>
      <c r="G1518">
        <v>1</v>
      </c>
      <c r="H1518" s="1">
        <v>41242</v>
      </c>
      <c r="I1518">
        <v>67</v>
      </c>
      <c r="J1518">
        <v>1115</v>
      </c>
      <c r="K1518">
        <v>12</v>
      </c>
      <c r="L1518">
        <v>128</v>
      </c>
      <c r="M1518">
        <v>33</v>
      </c>
      <c r="N1518">
        <v>12</v>
      </c>
      <c r="O1518">
        <v>76</v>
      </c>
      <c r="P1518">
        <v>1</v>
      </c>
      <c r="Q1518">
        <v>2</v>
      </c>
      <c r="R1518">
        <v>3</v>
      </c>
      <c r="S1518">
        <v>4</v>
      </c>
      <c r="T1518">
        <v>6</v>
      </c>
      <c r="U1518">
        <v>0</v>
      </c>
      <c r="V1518">
        <v>1</v>
      </c>
      <c r="W1518">
        <v>0</v>
      </c>
      <c r="X1518">
        <v>1</v>
      </c>
      <c r="Y1518">
        <v>0</v>
      </c>
      <c r="Z1518">
        <v>0</v>
      </c>
      <c r="AA1518">
        <v>0</v>
      </c>
      <c r="AB1518" t="s">
        <v>39</v>
      </c>
    </row>
    <row r="1519" spans="1:28" hidden="1" x14ac:dyDescent="0.3">
      <c r="A1519">
        <v>7462</v>
      </c>
      <c r="B1519">
        <v>1954</v>
      </c>
      <c r="C1519" t="s">
        <v>28</v>
      </c>
      <c r="D1519" t="s">
        <v>31</v>
      </c>
      <c r="E1519">
        <v>22507</v>
      </c>
      <c r="F1519">
        <v>0</v>
      </c>
      <c r="G1519">
        <v>0</v>
      </c>
      <c r="H1519" s="1">
        <v>41237</v>
      </c>
      <c r="I1519">
        <v>67</v>
      </c>
      <c r="J1519">
        <v>68</v>
      </c>
      <c r="K1519">
        <v>0</v>
      </c>
      <c r="L1519">
        <v>226</v>
      </c>
      <c r="M1519">
        <v>51</v>
      </c>
      <c r="N1519">
        <v>157</v>
      </c>
      <c r="O1519">
        <v>68</v>
      </c>
      <c r="P1519">
        <v>3</v>
      </c>
      <c r="Q1519">
        <v>10</v>
      </c>
      <c r="R1519">
        <v>2</v>
      </c>
      <c r="S1519">
        <v>4</v>
      </c>
      <c r="T1519">
        <v>9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t="s">
        <v>32</v>
      </c>
    </row>
    <row r="1520" spans="1:28" hidden="1" x14ac:dyDescent="0.3">
      <c r="A1520">
        <v>916</v>
      </c>
      <c r="B1520">
        <v>1972</v>
      </c>
      <c r="C1520" t="s">
        <v>37</v>
      </c>
      <c r="D1520" t="s">
        <v>31</v>
      </c>
      <c r="E1520">
        <v>41644</v>
      </c>
      <c r="F1520">
        <v>1</v>
      </c>
      <c r="G1520">
        <v>1</v>
      </c>
      <c r="H1520" s="1">
        <v>41768</v>
      </c>
      <c r="I1520">
        <v>67</v>
      </c>
      <c r="J1520">
        <v>20</v>
      </c>
      <c r="K1520">
        <v>3</v>
      </c>
      <c r="L1520">
        <v>4</v>
      </c>
      <c r="M1520">
        <v>2</v>
      </c>
      <c r="N1520">
        <v>0</v>
      </c>
      <c r="O1520">
        <v>2</v>
      </c>
      <c r="P1520">
        <v>2</v>
      </c>
      <c r="Q1520">
        <v>1</v>
      </c>
      <c r="R1520">
        <v>0</v>
      </c>
      <c r="S1520">
        <v>3</v>
      </c>
      <c r="T1520">
        <v>3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 t="s">
        <v>30</v>
      </c>
    </row>
    <row r="1521" spans="1:28" hidden="1" x14ac:dyDescent="0.3">
      <c r="A1521">
        <v>3696</v>
      </c>
      <c r="B1521">
        <v>1965</v>
      </c>
      <c r="C1521" t="s">
        <v>28</v>
      </c>
      <c r="D1521" t="s">
        <v>29</v>
      </c>
      <c r="E1521">
        <v>30630</v>
      </c>
      <c r="F1521">
        <v>1</v>
      </c>
      <c r="G1521">
        <v>1</v>
      </c>
      <c r="H1521" s="1">
        <v>41666</v>
      </c>
      <c r="I1521">
        <v>67</v>
      </c>
      <c r="J1521">
        <v>27</v>
      </c>
      <c r="K1521">
        <v>1</v>
      </c>
      <c r="L1521">
        <v>12</v>
      </c>
      <c r="M1521">
        <v>2</v>
      </c>
      <c r="N1521">
        <v>0</v>
      </c>
      <c r="O1521">
        <v>10</v>
      </c>
      <c r="P1521">
        <v>2</v>
      </c>
      <c r="Q1521">
        <v>2</v>
      </c>
      <c r="R1521">
        <v>0</v>
      </c>
      <c r="S1521">
        <v>3</v>
      </c>
      <c r="T1521">
        <v>7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30</v>
      </c>
    </row>
    <row r="1522" spans="1:28" hidden="1" x14ac:dyDescent="0.3">
      <c r="A1522">
        <v>304</v>
      </c>
      <c r="B1522">
        <v>1981</v>
      </c>
      <c r="C1522" t="s">
        <v>41</v>
      </c>
      <c r="D1522" t="s">
        <v>31</v>
      </c>
      <c r="E1522">
        <v>22944</v>
      </c>
      <c r="F1522">
        <v>1</v>
      </c>
      <c r="G1522">
        <v>0</v>
      </c>
      <c r="H1522" s="1">
        <v>41631</v>
      </c>
      <c r="I1522">
        <v>67</v>
      </c>
      <c r="J1522">
        <v>19</v>
      </c>
      <c r="K1522">
        <v>3</v>
      </c>
      <c r="L1522">
        <v>19</v>
      </c>
      <c r="M1522">
        <v>4</v>
      </c>
      <c r="N1522">
        <v>5</v>
      </c>
      <c r="O1522">
        <v>26</v>
      </c>
      <c r="P1522">
        <v>3</v>
      </c>
      <c r="Q1522">
        <v>3</v>
      </c>
      <c r="R1522">
        <v>0</v>
      </c>
      <c r="S1522">
        <v>3</v>
      </c>
      <c r="T1522">
        <v>7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 t="s">
        <v>30</v>
      </c>
    </row>
    <row r="1523" spans="1:28" x14ac:dyDescent="0.3">
      <c r="A1523">
        <v>2863</v>
      </c>
      <c r="B1523">
        <v>1970</v>
      </c>
      <c r="C1523" t="s">
        <v>28</v>
      </c>
      <c r="D1523" t="s">
        <v>31</v>
      </c>
      <c r="F1523">
        <v>1</v>
      </c>
      <c r="G1523">
        <v>2</v>
      </c>
      <c r="H1523" s="1">
        <v>41509</v>
      </c>
      <c r="I1523">
        <v>67</v>
      </c>
      <c r="J1523">
        <v>738</v>
      </c>
      <c r="K1523">
        <v>20</v>
      </c>
      <c r="L1523">
        <v>172</v>
      </c>
      <c r="M1523">
        <v>52</v>
      </c>
      <c r="N1523">
        <v>50</v>
      </c>
      <c r="O1523">
        <v>20</v>
      </c>
      <c r="P1523">
        <v>6</v>
      </c>
      <c r="Q1523">
        <v>2</v>
      </c>
      <c r="R1523">
        <v>3</v>
      </c>
      <c r="S1523">
        <v>10</v>
      </c>
      <c r="T1523">
        <v>7</v>
      </c>
      <c r="U1523">
        <v>1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 t="s">
        <v>30</v>
      </c>
    </row>
    <row r="1524" spans="1:28" hidden="1" x14ac:dyDescent="0.3">
      <c r="A1524">
        <v>675</v>
      </c>
      <c r="B1524">
        <v>1973</v>
      </c>
      <c r="C1524" t="s">
        <v>41</v>
      </c>
      <c r="D1524" t="s">
        <v>29</v>
      </c>
      <c r="E1524">
        <v>52034</v>
      </c>
      <c r="F1524">
        <v>1</v>
      </c>
      <c r="G1524">
        <v>1</v>
      </c>
      <c r="H1524" s="1">
        <v>41411</v>
      </c>
      <c r="I1524">
        <v>67</v>
      </c>
      <c r="J1524">
        <v>146</v>
      </c>
      <c r="K1524">
        <v>0</v>
      </c>
      <c r="L1524">
        <v>93</v>
      </c>
      <c r="M1524">
        <v>7</v>
      </c>
      <c r="N1524">
        <v>13</v>
      </c>
      <c r="O1524">
        <v>73</v>
      </c>
      <c r="P1524">
        <v>5</v>
      </c>
      <c r="Q1524">
        <v>4</v>
      </c>
      <c r="R1524">
        <v>2</v>
      </c>
      <c r="S1524">
        <v>5</v>
      </c>
      <c r="T1524">
        <v>7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 t="s">
        <v>30</v>
      </c>
    </row>
    <row r="1525" spans="1:28" hidden="1" x14ac:dyDescent="0.3">
      <c r="A1525">
        <v>1502</v>
      </c>
      <c r="B1525">
        <v>1983</v>
      </c>
      <c r="C1525" t="s">
        <v>28</v>
      </c>
      <c r="D1525" t="s">
        <v>35</v>
      </c>
      <c r="E1525">
        <v>28427</v>
      </c>
      <c r="F1525">
        <v>1</v>
      </c>
      <c r="G1525">
        <v>0</v>
      </c>
      <c r="H1525" s="1">
        <v>41354</v>
      </c>
      <c r="I1525">
        <v>67</v>
      </c>
      <c r="J1525">
        <v>18</v>
      </c>
      <c r="K1525">
        <v>3</v>
      </c>
      <c r="L1525">
        <v>19</v>
      </c>
      <c r="M1525">
        <v>3</v>
      </c>
      <c r="N1525">
        <v>3</v>
      </c>
      <c r="O1525">
        <v>6</v>
      </c>
      <c r="P1525">
        <v>2</v>
      </c>
      <c r="Q1525">
        <v>2</v>
      </c>
      <c r="R1525">
        <v>0</v>
      </c>
      <c r="S1525">
        <v>3</v>
      </c>
      <c r="T1525">
        <v>8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s">
        <v>30</v>
      </c>
    </row>
    <row r="1526" spans="1:28" hidden="1" x14ac:dyDescent="0.3">
      <c r="A1526">
        <v>736</v>
      </c>
      <c r="B1526">
        <v>1983</v>
      </c>
      <c r="C1526" t="s">
        <v>28</v>
      </c>
      <c r="D1526" t="s">
        <v>35</v>
      </c>
      <c r="E1526">
        <v>28427</v>
      </c>
      <c r="F1526">
        <v>1</v>
      </c>
      <c r="G1526">
        <v>0</v>
      </c>
      <c r="H1526" s="1">
        <v>41354</v>
      </c>
      <c r="I1526">
        <v>67</v>
      </c>
      <c r="J1526">
        <v>18</v>
      </c>
      <c r="K1526">
        <v>3</v>
      </c>
      <c r="L1526">
        <v>19</v>
      </c>
      <c r="M1526">
        <v>3</v>
      </c>
      <c r="N1526">
        <v>3</v>
      </c>
      <c r="O1526">
        <v>6</v>
      </c>
      <c r="P1526">
        <v>2</v>
      </c>
      <c r="Q1526">
        <v>2</v>
      </c>
      <c r="R1526">
        <v>0</v>
      </c>
      <c r="S1526">
        <v>3</v>
      </c>
      <c r="T1526">
        <v>8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 t="s">
        <v>40</v>
      </c>
    </row>
    <row r="1527" spans="1:28" hidden="1" x14ac:dyDescent="0.3">
      <c r="A1527">
        <v>4487</v>
      </c>
      <c r="B1527">
        <v>1969</v>
      </c>
      <c r="C1527" t="s">
        <v>41</v>
      </c>
      <c r="D1527" t="s">
        <v>31</v>
      </c>
      <c r="E1527">
        <v>39858</v>
      </c>
      <c r="F1527">
        <v>1</v>
      </c>
      <c r="G1527">
        <v>0</v>
      </c>
      <c r="H1527" s="1">
        <v>41298</v>
      </c>
      <c r="I1527">
        <v>67</v>
      </c>
      <c r="J1527">
        <v>15</v>
      </c>
      <c r="K1527">
        <v>20</v>
      </c>
      <c r="L1527">
        <v>25</v>
      </c>
      <c r="M1527">
        <v>2</v>
      </c>
      <c r="N1527">
        <v>7</v>
      </c>
      <c r="O1527">
        <v>26</v>
      </c>
      <c r="P1527">
        <v>1</v>
      </c>
      <c r="Q1527">
        <v>2</v>
      </c>
      <c r="R1527">
        <v>0</v>
      </c>
      <c r="S1527">
        <v>4</v>
      </c>
      <c r="T1527">
        <v>6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 t="s">
        <v>43</v>
      </c>
    </row>
    <row r="1528" spans="1:28" hidden="1" x14ac:dyDescent="0.3">
      <c r="A1528">
        <v>5837</v>
      </c>
      <c r="B1528">
        <v>1967</v>
      </c>
      <c r="C1528" t="s">
        <v>28</v>
      </c>
      <c r="D1528" t="s">
        <v>33</v>
      </c>
      <c r="E1528">
        <v>51479</v>
      </c>
      <c r="F1528">
        <v>1</v>
      </c>
      <c r="G1528">
        <v>1</v>
      </c>
      <c r="H1528" s="1">
        <v>41271</v>
      </c>
      <c r="I1528">
        <v>67</v>
      </c>
      <c r="J1528">
        <v>247</v>
      </c>
      <c r="K1528">
        <v>8</v>
      </c>
      <c r="L1528">
        <v>160</v>
      </c>
      <c r="M1528">
        <v>6</v>
      </c>
      <c r="N1528">
        <v>8</v>
      </c>
      <c r="O1528">
        <v>65</v>
      </c>
      <c r="P1528">
        <v>7</v>
      </c>
      <c r="Q1528">
        <v>6</v>
      </c>
      <c r="R1528">
        <v>3</v>
      </c>
      <c r="S1528">
        <v>6</v>
      </c>
      <c r="T1528">
        <v>7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 t="s">
        <v>30</v>
      </c>
    </row>
    <row r="1529" spans="1:28" hidden="1" x14ac:dyDescent="0.3">
      <c r="A1529">
        <v>10702</v>
      </c>
      <c r="B1529">
        <v>1984</v>
      </c>
      <c r="C1529" t="s">
        <v>28</v>
      </c>
      <c r="D1529" t="s">
        <v>31</v>
      </c>
      <c r="E1529">
        <v>52413</v>
      </c>
      <c r="F1529">
        <v>1</v>
      </c>
      <c r="G1529">
        <v>0</v>
      </c>
      <c r="H1529" s="1">
        <v>41216</v>
      </c>
      <c r="I1529">
        <v>67</v>
      </c>
      <c r="J1529">
        <v>185</v>
      </c>
      <c r="K1529">
        <v>8</v>
      </c>
      <c r="L1529">
        <v>133</v>
      </c>
      <c r="M1529">
        <v>56</v>
      </c>
      <c r="N1529">
        <v>56</v>
      </c>
      <c r="O1529">
        <v>12</v>
      </c>
      <c r="P1529">
        <v>2</v>
      </c>
      <c r="Q1529">
        <v>7</v>
      </c>
      <c r="R1529">
        <v>1</v>
      </c>
      <c r="S1529">
        <v>7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 t="s">
        <v>30</v>
      </c>
    </row>
    <row r="1530" spans="1:28" hidden="1" x14ac:dyDescent="0.3">
      <c r="A1530">
        <v>4138</v>
      </c>
      <c r="B1530">
        <v>1962</v>
      </c>
      <c r="C1530" t="s">
        <v>28</v>
      </c>
      <c r="D1530" t="s">
        <v>31</v>
      </c>
      <c r="E1530">
        <v>76624</v>
      </c>
      <c r="F1530">
        <v>0</v>
      </c>
      <c r="G1530">
        <v>1</v>
      </c>
      <c r="H1530" s="1">
        <v>41783</v>
      </c>
      <c r="I1530">
        <v>68</v>
      </c>
      <c r="J1530">
        <v>411</v>
      </c>
      <c r="K1530">
        <v>106</v>
      </c>
      <c r="L1530">
        <v>147</v>
      </c>
      <c r="M1530">
        <v>54</v>
      </c>
      <c r="N1530">
        <v>115</v>
      </c>
      <c r="O1530">
        <v>66</v>
      </c>
      <c r="P1530">
        <v>1</v>
      </c>
      <c r="Q1530">
        <v>5</v>
      </c>
      <c r="R1530">
        <v>10</v>
      </c>
      <c r="S1530">
        <v>7</v>
      </c>
      <c r="T1530">
        <v>1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 t="s">
        <v>30</v>
      </c>
    </row>
    <row r="1531" spans="1:28" hidden="1" x14ac:dyDescent="0.3">
      <c r="A1531">
        <v>7712</v>
      </c>
      <c r="B1531">
        <v>1946</v>
      </c>
      <c r="C1531" t="s">
        <v>37</v>
      </c>
      <c r="D1531" t="s">
        <v>31</v>
      </c>
      <c r="E1531">
        <v>62159</v>
      </c>
      <c r="F1531">
        <v>0</v>
      </c>
      <c r="G1531">
        <v>0</v>
      </c>
      <c r="H1531" s="1">
        <v>41757</v>
      </c>
      <c r="I1531">
        <v>68</v>
      </c>
      <c r="J1531">
        <v>182</v>
      </c>
      <c r="K1531">
        <v>17</v>
      </c>
      <c r="L1531">
        <v>259</v>
      </c>
      <c r="M1531">
        <v>77</v>
      </c>
      <c r="N1531">
        <v>70</v>
      </c>
      <c r="O1531">
        <v>29</v>
      </c>
      <c r="P1531">
        <v>1</v>
      </c>
      <c r="Q1531">
        <v>6</v>
      </c>
      <c r="R1531">
        <v>2</v>
      </c>
      <c r="S1531">
        <v>10</v>
      </c>
      <c r="T1531">
        <v>4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 t="s">
        <v>34</v>
      </c>
    </row>
    <row r="1532" spans="1:28" hidden="1" x14ac:dyDescent="0.3">
      <c r="A1532">
        <v>3535</v>
      </c>
      <c r="B1532">
        <v>1965</v>
      </c>
      <c r="C1532" t="s">
        <v>28</v>
      </c>
      <c r="D1532" t="s">
        <v>31</v>
      </c>
      <c r="E1532">
        <v>66294</v>
      </c>
      <c r="F1532">
        <v>0</v>
      </c>
      <c r="G1532">
        <v>0</v>
      </c>
      <c r="H1532" s="1">
        <v>41715</v>
      </c>
      <c r="I1532">
        <v>68</v>
      </c>
      <c r="J1532">
        <v>251</v>
      </c>
      <c r="K1532">
        <v>108</v>
      </c>
      <c r="L1532">
        <v>334</v>
      </c>
      <c r="M1532">
        <v>65</v>
      </c>
      <c r="N1532">
        <v>92</v>
      </c>
      <c r="O1532">
        <v>117</v>
      </c>
      <c r="P1532">
        <v>1</v>
      </c>
      <c r="Q1532">
        <v>4</v>
      </c>
      <c r="R1532">
        <v>3</v>
      </c>
      <c r="S1532">
        <v>5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t="s">
        <v>30</v>
      </c>
    </row>
    <row r="1533" spans="1:28" hidden="1" x14ac:dyDescent="0.3">
      <c r="A1533">
        <v>10955</v>
      </c>
      <c r="B1533">
        <v>1964</v>
      </c>
      <c r="C1533" t="s">
        <v>28</v>
      </c>
      <c r="D1533" t="s">
        <v>42</v>
      </c>
      <c r="E1533">
        <v>85620</v>
      </c>
      <c r="F1533">
        <v>0</v>
      </c>
      <c r="G1533">
        <v>0</v>
      </c>
      <c r="H1533" s="1">
        <v>41646</v>
      </c>
      <c r="I1533">
        <v>68</v>
      </c>
      <c r="J1533">
        <v>416</v>
      </c>
      <c r="K1533">
        <v>46</v>
      </c>
      <c r="L1533">
        <v>925</v>
      </c>
      <c r="M1533">
        <v>60</v>
      </c>
      <c r="N1533">
        <v>107</v>
      </c>
      <c r="O1533">
        <v>46</v>
      </c>
      <c r="P1533">
        <v>1</v>
      </c>
      <c r="Q1533">
        <v>3</v>
      </c>
      <c r="R1533">
        <v>6</v>
      </c>
      <c r="S1533">
        <v>4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 t="s">
        <v>30</v>
      </c>
    </row>
    <row r="1534" spans="1:28" hidden="1" x14ac:dyDescent="0.3">
      <c r="A1534">
        <v>5286</v>
      </c>
      <c r="B1534">
        <v>1987</v>
      </c>
      <c r="C1534" t="s">
        <v>41</v>
      </c>
      <c r="D1534" t="s">
        <v>31</v>
      </c>
      <c r="E1534">
        <v>41020</v>
      </c>
      <c r="F1534">
        <v>0</v>
      </c>
      <c r="G1534">
        <v>0</v>
      </c>
      <c r="H1534" s="1">
        <v>41575</v>
      </c>
      <c r="I1534">
        <v>68</v>
      </c>
      <c r="J1534">
        <v>112</v>
      </c>
      <c r="K1534">
        <v>1</v>
      </c>
      <c r="L1534">
        <v>54</v>
      </c>
      <c r="M1534">
        <v>7</v>
      </c>
      <c r="N1534">
        <v>7</v>
      </c>
      <c r="O1534">
        <v>36</v>
      </c>
      <c r="P1534">
        <v>1</v>
      </c>
      <c r="Q1534">
        <v>3</v>
      </c>
      <c r="R1534">
        <v>2</v>
      </c>
      <c r="S1534">
        <v>4</v>
      </c>
      <c r="T1534">
        <v>3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 t="s">
        <v>32</v>
      </c>
    </row>
    <row r="1535" spans="1:28" hidden="1" x14ac:dyDescent="0.3">
      <c r="A1535">
        <v>2544</v>
      </c>
      <c r="B1535">
        <v>1951</v>
      </c>
      <c r="C1535" t="s">
        <v>41</v>
      </c>
      <c r="D1535" t="s">
        <v>29</v>
      </c>
      <c r="E1535">
        <v>57530</v>
      </c>
      <c r="F1535">
        <v>0</v>
      </c>
      <c r="G1535">
        <v>1</v>
      </c>
      <c r="H1535" s="1">
        <v>41559</v>
      </c>
      <c r="I1535">
        <v>68</v>
      </c>
      <c r="J1535">
        <v>50</v>
      </c>
      <c r="K1535">
        <v>1</v>
      </c>
      <c r="L1535">
        <v>27</v>
      </c>
      <c r="M1535">
        <v>6</v>
      </c>
      <c r="N1535">
        <v>7</v>
      </c>
      <c r="O1535">
        <v>1</v>
      </c>
      <c r="P1535">
        <v>1</v>
      </c>
      <c r="Q1535">
        <v>1</v>
      </c>
      <c r="R1535">
        <v>1</v>
      </c>
      <c r="S1535">
        <v>4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t="s">
        <v>40</v>
      </c>
    </row>
    <row r="1536" spans="1:28" hidden="1" x14ac:dyDescent="0.3">
      <c r="A1536">
        <v>2118</v>
      </c>
      <c r="B1536">
        <v>1964</v>
      </c>
      <c r="C1536" t="s">
        <v>38</v>
      </c>
      <c r="D1536" t="s">
        <v>33</v>
      </c>
      <c r="E1536">
        <v>62905</v>
      </c>
      <c r="F1536">
        <v>0</v>
      </c>
      <c r="G1536">
        <v>1</v>
      </c>
      <c r="H1536" s="1">
        <v>41527</v>
      </c>
      <c r="I1536">
        <v>68</v>
      </c>
      <c r="J1536">
        <v>166</v>
      </c>
      <c r="K1536">
        <v>75</v>
      </c>
      <c r="L1536">
        <v>96</v>
      </c>
      <c r="M1536">
        <v>119</v>
      </c>
      <c r="N1536">
        <v>107</v>
      </c>
      <c r="O1536">
        <v>59</v>
      </c>
      <c r="P1536">
        <v>3</v>
      </c>
      <c r="Q1536">
        <v>7</v>
      </c>
      <c r="R1536">
        <v>2</v>
      </c>
      <c r="S1536">
        <v>8</v>
      </c>
      <c r="T1536">
        <v>4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 t="s">
        <v>30</v>
      </c>
    </row>
    <row r="1537" spans="1:28" hidden="1" x14ac:dyDescent="0.3">
      <c r="A1537">
        <v>9370</v>
      </c>
      <c r="B1537">
        <v>1945</v>
      </c>
      <c r="C1537" t="s">
        <v>37</v>
      </c>
      <c r="D1537" t="s">
        <v>33</v>
      </c>
      <c r="E1537">
        <v>65846</v>
      </c>
      <c r="F1537">
        <v>0</v>
      </c>
      <c r="G1537">
        <v>0</v>
      </c>
      <c r="H1537" s="1">
        <v>41411</v>
      </c>
      <c r="I1537">
        <v>68</v>
      </c>
      <c r="J1537">
        <v>562</v>
      </c>
      <c r="K1537">
        <v>81</v>
      </c>
      <c r="L1537">
        <v>276</v>
      </c>
      <c r="M1537">
        <v>80</v>
      </c>
      <c r="N1537">
        <v>40</v>
      </c>
      <c r="O1537">
        <v>81</v>
      </c>
      <c r="P1537">
        <v>1</v>
      </c>
      <c r="Q1537">
        <v>6</v>
      </c>
      <c r="R1537">
        <v>3</v>
      </c>
      <c r="S1537">
        <v>6</v>
      </c>
      <c r="T1537">
        <v>4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 t="s">
        <v>32</v>
      </c>
    </row>
    <row r="1538" spans="1:28" hidden="1" x14ac:dyDescent="0.3">
      <c r="A1538">
        <v>405</v>
      </c>
      <c r="B1538">
        <v>1964</v>
      </c>
      <c r="C1538" t="s">
        <v>28</v>
      </c>
      <c r="D1538" t="s">
        <v>29</v>
      </c>
      <c r="E1538">
        <v>41638</v>
      </c>
      <c r="F1538">
        <v>0</v>
      </c>
      <c r="G1538">
        <v>1</v>
      </c>
      <c r="H1538" s="1">
        <v>41318</v>
      </c>
      <c r="I1538">
        <v>68</v>
      </c>
      <c r="J1538">
        <v>315</v>
      </c>
      <c r="K1538">
        <v>0</v>
      </c>
      <c r="L1538">
        <v>31</v>
      </c>
      <c r="M1538">
        <v>4</v>
      </c>
      <c r="N1538">
        <v>0</v>
      </c>
      <c r="O1538">
        <v>91</v>
      </c>
      <c r="P1538">
        <v>4</v>
      </c>
      <c r="Q1538">
        <v>5</v>
      </c>
      <c r="R1538">
        <v>5</v>
      </c>
      <c r="S1538">
        <v>3</v>
      </c>
      <c r="T1538">
        <v>8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 t="s">
        <v>30</v>
      </c>
    </row>
    <row r="1539" spans="1:28" hidden="1" x14ac:dyDescent="0.3">
      <c r="A1539">
        <v>10513</v>
      </c>
      <c r="B1539">
        <v>1992</v>
      </c>
      <c r="C1539" t="s">
        <v>28</v>
      </c>
      <c r="D1539" t="s">
        <v>35</v>
      </c>
      <c r="E1539">
        <v>63207</v>
      </c>
      <c r="F1539">
        <v>0</v>
      </c>
      <c r="G1539">
        <v>0</v>
      </c>
      <c r="H1539" s="1">
        <v>41294</v>
      </c>
      <c r="I1539">
        <v>68</v>
      </c>
      <c r="J1539">
        <v>438</v>
      </c>
      <c r="K1539">
        <v>169</v>
      </c>
      <c r="L1539">
        <v>565</v>
      </c>
      <c r="M1539">
        <v>91</v>
      </c>
      <c r="N1539">
        <v>169</v>
      </c>
      <c r="O1539">
        <v>70</v>
      </c>
      <c r="P1539">
        <v>1</v>
      </c>
      <c r="Q1539">
        <v>2</v>
      </c>
      <c r="R1539">
        <v>3</v>
      </c>
      <c r="S1539">
        <v>6</v>
      </c>
      <c r="T1539">
        <v>7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 t="s">
        <v>30</v>
      </c>
    </row>
    <row r="1540" spans="1:28" hidden="1" x14ac:dyDescent="0.3">
      <c r="A1540">
        <v>5138</v>
      </c>
      <c r="B1540">
        <v>1950</v>
      </c>
      <c r="C1540" t="s">
        <v>28</v>
      </c>
      <c r="D1540" t="s">
        <v>35</v>
      </c>
      <c r="E1540">
        <v>28320</v>
      </c>
      <c r="F1540">
        <v>0</v>
      </c>
      <c r="G1540">
        <v>1</v>
      </c>
      <c r="H1540" s="1">
        <v>41288</v>
      </c>
      <c r="I1540">
        <v>68</v>
      </c>
      <c r="J1540">
        <v>19</v>
      </c>
      <c r="K1540">
        <v>1</v>
      </c>
      <c r="L1540">
        <v>14</v>
      </c>
      <c r="M1540">
        <v>3</v>
      </c>
      <c r="N1540">
        <v>2</v>
      </c>
      <c r="O1540">
        <v>4</v>
      </c>
      <c r="P1540">
        <v>1</v>
      </c>
      <c r="Q1540">
        <v>1</v>
      </c>
      <c r="R1540">
        <v>0</v>
      </c>
      <c r="S1540">
        <v>3</v>
      </c>
      <c r="T1540">
        <v>8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 t="s">
        <v>30</v>
      </c>
    </row>
    <row r="1541" spans="1:28" hidden="1" x14ac:dyDescent="0.3">
      <c r="A1541">
        <v>8387</v>
      </c>
      <c r="B1541">
        <v>1957</v>
      </c>
      <c r="C1541" t="s">
        <v>28</v>
      </c>
      <c r="D1541" t="s">
        <v>33</v>
      </c>
      <c r="E1541">
        <v>43140</v>
      </c>
      <c r="F1541">
        <v>0</v>
      </c>
      <c r="G1541">
        <v>1</v>
      </c>
      <c r="H1541" s="1">
        <v>41279</v>
      </c>
      <c r="I1541">
        <v>68</v>
      </c>
      <c r="J1541">
        <v>134</v>
      </c>
      <c r="K1541">
        <v>8</v>
      </c>
      <c r="L1541">
        <v>76</v>
      </c>
      <c r="M1541">
        <v>6</v>
      </c>
      <c r="N1541">
        <v>0</v>
      </c>
      <c r="O1541">
        <v>11</v>
      </c>
      <c r="P1541">
        <v>1</v>
      </c>
      <c r="Q1541">
        <v>4</v>
      </c>
      <c r="R1541">
        <v>1</v>
      </c>
      <c r="S1541">
        <v>5</v>
      </c>
      <c r="T1541">
        <v>6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30</v>
      </c>
    </row>
    <row r="1542" spans="1:28" hidden="1" x14ac:dyDescent="0.3">
      <c r="A1542">
        <v>378</v>
      </c>
      <c r="B1542">
        <v>1971</v>
      </c>
      <c r="C1542" t="s">
        <v>28</v>
      </c>
      <c r="D1542" t="s">
        <v>33</v>
      </c>
      <c r="E1542">
        <v>52531</v>
      </c>
      <c r="F1542">
        <v>0</v>
      </c>
      <c r="G1542">
        <v>0</v>
      </c>
      <c r="H1542" s="1">
        <v>41273</v>
      </c>
      <c r="I1542">
        <v>68</v>
      </c>
      <c r="J1542">
        <v>283</v>
      </c>
      <c r="K1542">
        <v>112</v>
      </c>
      <c r="L1542">
        <v>151</v>
      </c>
      <c r="M1542">
        <v>51</v>
      </c>
      <c r="N1542">
        <v>72</v>
      </c>
      <c r="O1542">
        <v>125</v>
      </c>
      <c r="P1542">
        <v>2</v>
      </c>
      <c r="Q1542">
        <v>7</v>
      </c>
      <c r="R1542">
        <v>2</v>
      </c>
      <c r="S1542">
        <v>10</v>
      </c>
      <c r="T1542">
        <v>6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 t="s">
        <v>30</v>
      </c>
    </row>
    <row r="1543" spans="1:28" hidden="1" x14ac:dyDescent="0.3">
      <c r="A1543">
        <v>7290</v>
      </c>
      <c r="B1543">
        <v>1985</v>
      </c>
      <c r="C1543" t="s">
        <v>28</v>
      </c>
      <c r="D1543" t="s">
        <v>31</v>
      </c>
      <c r="E1543">
        <v>70596</v>
      </c>
      <c r="F1543">
        <v>0</v>
      </c>
      <c r="G1543">
        <v>0</v>
      </c>
      <c r="H1543" s="1">
        <v>41187</v>
      </c>
      <c r="I1543">
        <v>68</v>
      </c>
      <c r="J1543">
        <v>347</v>
      </c>
      <c r="K1543">
        <v>44</v>
      </c>
      <c r="L1543">
        <v>534</v>
      </c>
      <c r="M1543">
        <v>17</v>
      </c>
      <c r="N1543">
        <v>0</v>
      </c>
      <c r="O1543">
        <v>26</v>
      </c>
      <c r="P1543">
        <v>1</v>
      </c>
      <c r="Q1543">
        <v>3</v>
      </c>
      <c r="R1543">
        <v>5</v>
      </c>
      <c r="S1543">
        <v>12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 t="s">
        <v>30</v>
      </c>
    </row>
    <row r="1544" spans="1:28" hidden="1" x14ac:dyDescent="0.3">
      <c r="A1544">
        <v>8895</v>
      </c>
      <c r="B1544">
        <v>1985</v>
      </c>
      <c r="C1544" t="s">
        <v>28</v>
      </c>
      <c r="D1544" t="s">
        <v>31</v>
      </c>
      <c r="E1544">
        <v>70596</v>
      </c>
      <c r="F1544">
        <v>0</v>
      </c>
      <c r="G1544">
        <v>0</v>
      </c>
      <c r="H1544" s="1">
        <v>41187</v>
      </c>
      <c r="I1544">
        <v>68</v>
      </c>
      <c r="J1544">
        <v>347</v>
      </c>
      <c r="K1544">
        <v>44</v>
      </c>
      <c r="L1544">
        <v>534</v>
      </c>
      <c r="M1544">
        <v>17</v>
      </c>
      <c r="N1544">
        <v>0</v>
      </c>
      <c r="O1544">
        <v>26</v>
      </c>
      <c r="P1544">
        <v>1</v>
      </c>
      <c r="Q1544">
        <v>3</v>
      </c>
      <c r="R1544">
        <v>5</v>
      </c>
      <c r="S1544">
        <v>12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 t="s">
        <v>30</v>
      </c>
    </row>
    <row r="1545" spans="1:28" hidden="1" x14ac:dyDescent="0.3">
      <c r="A1545">
        <v>2115</v>
      </c>
      <c r="B1545">
        <v>1957</v>
      </c>
      <c r="C1545" t="s">
        <v>28</v>
      </c>
      <c r="D1545" t="s">
        <v>35</v>
      </c>
      <c r="E1545">
        <v>50116</v>
      </c>
      <c r="F1545">
        <v>1</v>
      </c>
      <c r="G1545">
        <v>1</v>
      </c>
      <c r="H1545" s="1">
        <v>41810</v>
      </c>
      <c r="I1545">
        <v>68</v>
      </c>
      <c r="J1545">
        <v>54</v>
      </c>
      <c r="K1545">
        <v>0</v>
      </c>
      <c r="L1545">
        <v>10</v>
      </c>
      <c r="M1545">
        <v>0</v>
      </c>
      <c r="N1545">
        <v>0</v>
      </c>
      <c r="O1545">
        <v>2</v>
      </c>
      <c r="P1545">
        <v>2</v>
      </c>
      <c r="Q1545">
        <v>1</v>
      </c>
      <c r="R1545">
        <v>0</v>
      </c>
      <c r="S1545">
        <v>4</v>
      </c>
      <c r="T1545">
        <v>5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 t="s">
        <v>39</v>
      </c>
    </row>
    <row r="1546" spans="1:28" hidden="1" x14ac:dyDescent="0.3">
      <c r="A1546">
        <v>11091</v>
      </c>
      <c r="B1546">
        <v>1953</v>
      </c>
      <c r="C1546" t="s">
        <v>28</v>
      </c>
      <c r="D1546" t="s">
        <v>35</v>
      </c>
      <c r="E1546">
        <v>34587</v>
      </c>
      <c r="F1546">
        <v>1</v>
      </c>
      <c r="G1546">
        <v>1</v>
      </c>
      <c r="H1546" s="1">
        <v>41775</v>
      </c>
      <c r="I1546">
        <v>68</v>
      </c>
      <c r="J1546">
        <v>7</v>
      </c>
      <c r="K1546">
        <v>2</v>
      </c>
      <c r="L1546">
        <v>9</v>
      </c>
      <c r="M1546">
        <v>2</v>
      </c>
      <c r="N1546">
        <v>0</v>
      </c>
      <c r="O1546">
        <v>2</v>
      </c>
      <c r="P1546">
        <v>2</v>
      </c>
      <c r="Q1546">
        <v>1</v>
      </c>
      <c r="R1546">
        <v>0</v>
      </c>
      <c r="S1546">
        <v>3</v>
      </c>
      <c r="T1546">
        <v>4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 t="s">
        <v>39</v>
      </c>
    </row>
    <row r="1547" spans="1:28" hidden="1" x14ac:dyDescent="0.3">
      <c r="A1547">
        <v>5899</v>
      </c>
      <c r="B1547">
        <v>1950</v>
      </c>
      <c r="C1547" t="s">
        <v>37</v>
      </c>
      <c r="D1547" t="s">
        <v>35</v>
      </c>
      <c r="E1547">
        <v>5648</v>
      </c>
      <c r="F1547">
        <v>1</v>
      </c>
      <c r="G1547">
        <v>1</v>
      </c>
      <c r="H1547" s="1">
        <v>41711</v>
      </c>
      <c r="I1547">
        <v>68</v>
      </c>
      <c r="J1547">
        <v>28</v>
      </c>
      <c r="K1547">
        <v>0</v>
      </c>
      <c r="L1547">
        <v>6</v>
      </c>
      <c r="M1547">
        <v>1</v>
      </c>
      <c r="N1547">
        <v>1</v>
      </c>
      <c r="O1547">
        <v>13</v>
      </c>
      <c r="P1547">
        <v>1</v>
      </c>
      <c r="Q1547">
        <v>1</v>
      </c>
      <c r="R1547">
        <v>0</v>
      </c>
      <c r="S1547">
        <v>0</v>
      </c>
      <c r="T1547">
        <v>20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 t="s">
        <v>34</v>
      </c>
    </row>
    <row r="1548" spans="1:28" hidden="1" x14ac:dyDescent="0.3">
      <c r="A1548">
        <v>8749</v>
      </c>
      <c r="B1548">
        <v>1984</v>
      </c>
      <c r="C1548" t="s">
        <v>28</v>
      </c>
      <c r="D1548" t="s">
        <v>35</v>
      </c>
      <c r="E1548">
        <v>37235</v>
      </c>
      <c r="F1548">
        <v>1</v>
      </c>
      <c r="G1548">
        <v>0</v>
      </c>
      <c r="H1548" s="1">
        <v>41671</v>
      </c>
      <c r="I1548">
        <v>68</v>
      </c>
      <c r="J1548">
        <v>20</v>
      </c>
      <c r="K1548">
        <v>2</v>
      </c>
      <c r="L1548">
        <v>9</v>
      </c>
      <c r="M1548">
        <v>4</v>
      </c>
      <c r="N1548">
        <v>6</v>
      </c>
      <c r="O1548">
        <v>20</v>
      </c>
      <c r="P1548">
        <v>1</v>
      </c>
      <c r="Q1548">
        <v>1</v>
      </c>
      <c r="R1548">
        <v>1</v>
      </c>
      <c r="S1548">
        <v>2</v>
      </c>
      <c r="T1548">
        <v>4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 t="s">
        <v>30</v>
      </c>
    </row>
    <row r="1549" spans="1:28" hidden="1" x14ac:dyDescent="0.3">
      <c r="A1549">
        <v>9491</v>
      </c>
      <c r="B1549">
        <v>1984</v>
      </c>
      <c r="C1549" t="s">
        <v>28</v>
      </c>
      <c r="D1549" t="s">
        <v>35</v>
      </c>
      <c r="E1549">
        <v>23976</v>
      </c>
      <c r="F1549">
        <v>1</v>
      </c>
      <c r="G1549">
        <v>0</v>
      </c>
      <c r="H1549" s="1">
        <v>41635</v>
      </c>
      <c r="I1549">
        <v>68</v>
      </c>
      <c r="J1549">
        <v>14</v>
      </c>
      <c r="K1549">
        <v>1</v>
      </c>
      <c r="L1549">
        <v>21</v>
      </c>
      <c r="M1549">
        <v>2</v>
      </c>
      <c r="N1549">
        <v>3</v>
      </c>
      <c r="O1549">
        <v>25</v>
      </c>
      <c r="P1549">
        <v>3</v>
      </c>
      <c r="Q1549">
        <v>3</v>
      </c>
      <c r="R1549">
        <v>1</v>
      </c>
      <c r="S1549">
        <v>3</v>
      </c>
      <c r="T1549">
        <v>7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 t="s">
        <v>43</v>
      </c>
    </row>
    <row r="1550" spans="1:28" hidden="1" x14ac:dyDescent="0.3">
      <c r="A1550">
        <v>3409</v>
      </c>
      <c r="B1550">
        <v>1984</v>
      </c>
      <c r="C1550" t="s">
        <v>28</v>
      </c>
      <c r="D1550" t="s">
        <v>31</v>
      </c>
      <c r="E1550">
        <v>36108</v>
      </c>
      <c r="F1550">
        <v>1</v>
      </c>
      <c r="G1550">
        <v>0</v>
      </c>
      <c r="H1550" s="1">
        <v>41562</v>
      </c>
      <c r="I1550">
        <v>68</v>
      </c>
      <c r="J1550">
        <v>141</v>
      </c>
      <c r="K1550">
        <v>8</v>
      </c>
      <c r="L1550">
        <v>129</v>
      </c>
      <c r="M1550">
        <v>3</v>
      </c>
      <c r="N1550">
        <v>11</v>
      </c>
      <c r="O1550">
        <v>47</v>
      </c>
      <c r="P1550">
        <v>3</v>
      </c>
      <c r="Q1550">
        <v>7</v>
      </c>
      <c r="R1550">
        <v>1</v>
      </c>
      <c r="S1550">
        <v>4</v>
      </c>
      <c r="T1550">
        <v>9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 t="s">
        <v>43</v>
      </c>
    </row>
    <row r="1551" spans="1:28" hidden="1" x14ac:dyDescent="0.3">
      <c r="A1551">
        <v>4864</v>
      </c>
      <c r="B1551">
        <v>1977</v>
      </c>
      <c r="C1551" t="s">
        <v>28</v>
      </c>
      <c r="D1551" t="s">
        <v>33</v>
      </c>
      <c r="E1551">
        <v>34380</v>
      </c>
      <c r="F1551">
        <v>1</v>
      </c>
      <c r="G1551">
        <v>0</v>
      </c>
      <c r="H1551" s="1">
        <v>41396</v>
      </c>
      <c r="I1551">
        <v>68</v>
      </c>
      <c r="J1551">
        <v>72</v>
      </c>
      <c r="K1551">
        <v>7</v>
      </c>
      <c r="L1551">
        <v>58</v>
      </c>
      <c r="M1551">
        <v>13</v>
      </c>
      <c r="N1551">
        <v>1</v>
      </c>
      <c r="O1551">
        <v>24</v>
      </c>
      <c r="P1551">
        <v>4</v>
      </c>
      <c r="Q1551">
        <v>4</v>
      </c>
      <c r="R1551">
        <v>1</v>
      </c>
      <c r="S1551">
        <v>3</v>
      </c>
      <c r="T1551">
        <v>8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 t="s">
        <v>32</v>
      </c>
    </row>
    <row r="1552" spans="1:28" hidden="1" x14ac:dyDescent="0.3">
      <c r="A1552">
        <v>5846</v>
      </c>
      <c r="B1552">
        <v>1977</v>
      </c>
      <c r="C1552" t="s">
        <v>28</v>
      </c>
      <c r="D1552" t="s">
        <v>29</v>
      </c>
      <c r="E1552">
        <v>40246</v>
      </c>
      <c r="F1552">
        <v>1</v>
      </c>
      <c r="G1552">
        <v>0</v>
      </c>
      <c r="H1552" s="1">
        <v>41262</v>
      </c>
      <c r="I1552">
        <v>68</v>
      </c>
      <c r="J1552">
        <v>2</v>
      </c>
      <c r="K1552">
        <v>1</v>
      </c>
      <c r="L1552">
        <v>6</v>
      </c>
      <c r="M1552">
        <v>2</v>
      </c>
      <c r="N1552">
        <v>1</v>
      </c>
      <c r="O1552">
        <v>1</v>
      </c>
      <c r="P1552">
        <v>1</v>
      </c>
      <c r="Q1552">
        <v>1</v>
      </c>
      <c r="R1552">
        <v>0</v>
      </c>
      <c r="S1552">
        <v>2</v>
      </c>
      <c r="T1552">
        <v>6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 t="s">
        <v>39</v>
      </c>
    </row>
    <row r="1553" spans="1:28" hidden="1" x14ac:dyDescent="0.3">
      <c r="A1553">
        <v>8870</v>
      </c>
      <c r="B1553">
        <v>1984</v>
      </c>
      <c r="C1553" t="s">
        <v>28</v>
      </c>
      <c r="D1553" t="s">
        <v>35</v>
      </c>
      <c r="E1553">
        <v>35196</v>
      </c>
      <c r="F1553">
        <v>1</v>
      </c>
      <c r="G1553">
        <v>0</v>
      </c>
      <c r="H1553" s="1">
        <v>41226</v>
      </c>
      <c r="I1553">
        <v>68</v>
      </c>
      <c r="J1553">
        <v>75</v>
      </c>
      <c r="K1553">
        <v>12</v>
      </c>
      <c r="L1553">
        <v>141</v>
      </c>
      <c r="M1553">
        <v>43</v>
      </c>
      <c r="N1553">
        <v>39</v>
      </c>
      <c r="O1553">
        <v>187</v>
      </c>
      <c r="P1553">
        <v>6</v>
      </c>
      <c r="Q1553">
        <v>6</v>
      </c>
      <c r="R1553">
        <v>1</v>
      </c>
      <c r="S1553">
        <v>5</v>
      </c>
      <c r="T1553">
        <v>8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 t="s">
        <v>30</v>
      </c>
    </row>
    <row r="1554" spans="1:28" hidden="1" x14ac:dyDescent="0.3">
      <c r="A1554">
        <v>10340</v>
      </c>
      <c r="B1554">
        <v>1984</v>
      </c>
      <c r="C1554" t="s">
        <v>28</v>
      </c>
      <c r="D1554" t="s">
        <v>35</v>
      </c>
      <c r="E1554">
        <v>35196</v>
      </c>
      <c r="F1554">
        <v>1</v>
      </c>
      <c r="G1554">
        <v>0</v>
      </c>
      <c r="H1554" s="1">
        <v>41226</v>
      </c>
      <c r="I1554">
        <v>68</v>
      </c>
      <c r="J1554">
        <v>75</v>
      </c>
      <c r="K1554">
        <v>12</v>
      </c>
      <c r="L1554">
        <v>141</v>
      </c>
      <c r="M1554">
        <v>43</v>
      </c>
      <c r="N1554">
        <v>39</v>
      </c>
      <c r="O1554">
        <v>187</v>
      </c>
      <c r="P1554">
        <v>6</v>
      </c>
      <c r="Q1554">
        <v>6</v>
      </c>
      <c r="R1554">
        <v>1</v>
      </c>
      <c r="S1554">
        <v>5</v>
      </c>
      <c r="T1554">
        <v>8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 t="s">
        <v>30</v>
      </c>
    </row>
    <row r="1555" spans="1:28" hidden="1" x14ac:dyDescent="0.3">
      <c r="A1555">
        <v>3635</v>
      </c>
      <c r="B1555">
        <v>1962</v>
      </c>
      <c r="C1555" t="s">
        <v>37</v>
      </c>
      <c r="D1555" t="s">
        <v>31</v>
      </c>
      <c r="E1555">
        <v>52597</v>
      </c>
      <c r="F1555">
        <v>0</v>
      </c>
      <c r="G1555">
        <v>1</v>
      </c>
      <c r="H1555" s="1">
        <v>41766</v>
      </c>
      <c r="I1555">
        <v>69</v>
      </c>
      <c r="J1555">
        <v>492</v>
      </c>
      <c r="K1555">
        <v>0</v>
      </c>
      <c r="L1555">
        <v>37</v>
      </c>
      <c r="M1555">
        <v>7</v>
      </c>
      <c r="N1555">
        <v>0</v>
      </c>
      <c r="O1555">
        <v>42</v>
      </c>
      <c r="P1555">
        <v>3</v>
      </c>
      <c r="Q1555">
        <v>6</v>
      </c>
      <c r="R1555">
        <v>3</v>
      </c>
      <c r="S1555">
        <v>8</v>
      </c>
      <c r="T1555">
        <v>5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 t="s">
        <v>43</v>
      </c>
    </row>
    <row r="1556" spans="1:28" hidden="1" x14ac:dyDescent="0.3">
      <c r="A1556">
        <v>2410</v>
      </c>
      <c r="B1556">
        <v>1969</v>
      </c>
      <c r="C1556" t="s">
        <v>28</v>
      </c>
      <c r="D1556" t="s">
        <v>31</v>
      </c>
      <c r="E1556">
        <v>81657</v>
      </c>
      <c r="F1556">
        <v>0</v>
      </c>
      <c r="G1556">
        <v>0</v>
      </c>
      <c r="H1556" s="1">
        <v>41661</v>
      </c>
      <c r="I1556">
        <v>69</v>
      </c>
      <c r="J1556">
        <v>364</v>
      </c>
      <c r="K1556">
        <v>40</v>
      </c>
      <c r="L1556">
        <v>425</v>
      </c>
      <c r="M1556">
        <v>158</v>
      </c>
      <c r="N1556">
        <v>60</v>
      </c>
      <c r="O1556">
        <v>50</v>
      </c>
      <c r="P1556">
        <v>1</v>
      </c>
      <c r="Q1556">
        <v>3</v>
      </c>
      <c r="R1556">
        <v>4</v>
      </c>
      <c r="S1556">
        <v>8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 t="s">
        <v>30</v>
      </c>
    </row>
    <row r="1557" spans="1:28" x14ac:dyDescent="0.3">
      <c r="A1557">
        <v>2437</v>
      </c>
      <c r="B1557">
        <v>1989</v>
      </c>
      <c r="C1557" t="s">
        <v>28</v>
      </c>
      <c r="D1557" t="s">
        <v>33</v>
      </c>
      <c r="F1557">
        <v>0</v>
      </c>
      <c r="G1557">
        <v>0</v>
      </c>
      <c r="H1557" s="1">
        <v>41428</v>
      </c>
      <c r="I1557">
        <v>69</v>
      </c>
      <c r="J1557">
        <v>861</v>
      </c>
      <c r="K1557">
        <v>138</v>
      </c>
      <c r="L1557">
        <v>461</v>
      </c>
      <c r="M1557">
        <v>60</v>
      </c>
      <c r="N1557">
        <v>30</v>
      </c>
      <c r="O1557">
        <v>61</v>
      </c>
      <c r="P1557">
        <v>1</v>
      </c>
      <c r="Q1557">
        <v>6</v>
      </c>
      <c r="R1557">
        <v>5</v>
      </c>
      <c r="S1557">
        <v>12</v>
      </c>
      <c r="T1557">
        <v>3</v>
      </c>
      <c r="U1557">
        <v>1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0</v>
      </c>
      <c r="AB1557" t="s">
        <v>30</v>
      </c>
    </row>
    <row r="1558" spans="1:28" hidden="1" x14ac:dyDescent="0.3">
      <c r="A1558">
        <v>2565</v>
      </c>
      <c r="B1558">
        <v>1955</v>
      </c>
      <c r="C1558" t="s">
        <v>41</v>
      </c>
      <c r="D1558" t="s">
        <v>29</v>
      </c>
      <c r="E1558">
        <v>70638</v>
      </c>
      <c r="F1558">
        <v>0</v>
      </c>
      <c r="G1558">
        <v>0</v>
      </c>
      <c r="H1558" s="1">
        <v>41426</v>
      </c>
      <c r="I1558">
        <v>69</v>
      </c>
      <c r="J1558">
        <v>1016</v>
      </c>
      <c r="K1558">
        <v>12</v>
      </c>
      <c r="L1558">
        <v>215</v>
      </c>
      <c r="M1558">
        <v>16</v>
      </c>
      <c r="N1558">
        <v>12</v>
      </c>
      <c r="O1558">
        <v>63</v>
      </c>
      <c r="P1558">
        <v>1</v>
      </c>
      <c r="Q1558">
        <v>4</v>
      </c>
      <c r="R1558">
        <v>5</v>
      </c>
      <c r="S1558">
        <v>10</v>
      </c>
      <c r="T1558">
        <v>3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 t="s">
        <v>43</v>
      </c>
    </row>
    <row r="1559" spans="1:28" hidden="1" x14ac:dyDescent="0.3">
      <c r="A1559">
        <v>7072</v>
      </c>
      <c r="B1559">
        <v>1973</v>
      </c>
      <c r="C1559" t="s">
        <v>28</v>
      </c>
      <c r="D1559" t="s">
        <v>33</v>
      </c>
      <c r="E1559">
        <v>67432</v>
      </c>
      <c r="F1559">
        <v>0</v>
      </c>
      <c r="G1559">
        <v>1</v>
      </c>
      <c r="H1559" s="1">
        <v>41362</v>
      </c>
      <c r="I1559">
        <v>69</v>
      </c>
      <c r="J1559">
        <v>432</v>
      </c>
      <c r="K1559">
        <v>79</v>
      </c>
      <c r="L1559">
        <v>341</v>
      </c>
      <c r="M1559">
        <v>177</v>
      </c>
      <c r="N1559">
        <v>136</v>
      </c>
      <c r="O1559">
        <v>170</v>
      </c>
      <c r="P1559">
        <v>2</v>
      </c>
      <c r="Q1559">
        <v>8</v>
      </c>
      <c r="R1559">
        <v>5</v>
      </c>
      <c r="S1559">
        <v>4</v>
      </c>
      <c r="T1559">
        <v>4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 t="s">
        <v>36</v>
      </c>
    </row>
    <row r="1560" spans="1:28" hidden="1" x14ac:dyDescent="0.3">
      <c r="A1560">
        <v>1409</v>
      </c>
      <c r="B1560">
        <v>1951</v>
      </c>
      <c r="C1560" t="s">
        <v>28</v>
      </c>
      <c r="D1560" t="s">
        <v>35</v>
      </c>
      <c r="E1560">
        <v>40689</v>
      </c>
      <c r="F1560">
        <v>0</v>
      </c>
      <c r="G1560">
        <v>1</v>
      </c>
      <c r="H1560" s="1">
        <v>41351</v>
      </c>
      <c r="I1560">
        <v>69</v>
      </c>
      <c r="J1560">
        <v>270</v>
      </c>
      <c r="K1560">
        <v>3</v>
      </c>
      <c r="L1560">
        <v>27</v>
      </c>
      <c r="M1560">
        <v>39</v>
      </c>
      <c r="N1560">
        <v>6</v>
      </c>
      <c r="O1560">
        <v>99</v>
      </c>
      <c r="P1560">
        <v>7</v>
      </c>
      <c r="Q1560">
        <v>7</v>
      </c>
      <c r="R1560">
        <v>1</v>
      </c>
      <c r="S1560">
        <v>5</v>
      </c>
      <c r="T1560">
        <v>8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 t="s">
        <v>34</v>
      </c>
    </row>
    <row r="1561" spans="1:28" hidden="1" x14ac:dyDescent="0.3">
      <c r="A1561">
        <v>5314</v>
      </c>
      <c r="B1561">
        <v>1951</v>
      </c>
      <c r="C1561" t="s">
        <v>28</v>
      </c>
      <c r="D1561" t="s">
        <v>35</v>
      </c>
      <c r="E1561">
        <v>40689</v>
      </c>
      <c r="F1561">
        <v>0</v>
      </c>
      <c r="G1561">
        <v>1</v>
      </c>
      <c r="H1561" s="1">
        <v>41351</v>
      </c>
      <c r="I1561">
        <v>69</v>
      </c>
      <c r="J1561">
        <v>270</v>
      </c>
      <c r="K1561">
        <v>3</v>
      </c>
      <c r="L1561">
        <v>27</v>
      </c>
      <c r="M1561">
        <v>39</v>
      </c>
      <c r="N1561">
        <v>6</v>
      </c>
      <c r="O1561">
        <v>99</v>
      </c>
      <c r="P1561">
        <v>7</v>
      </c>
      <c r="Q1561">
        <v>7</v>
      </c>
      <c r="R1561">
        <v>1</v>
      </c>
      <c r="S1561">
        <v>5</v>
      </c>
      <c r="T1561">
        <v>8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 t="s">
        <v>30</v>
      </c>
    </row>
    <row r="1562" spans="1:28" hidden="1" x14ac:dyDescent="0.3">
      <c r="A1562">
        <v>7215</v>
      </c>
      <c r="B1562">
        <v>1983</v>
      </c>
      <c r="C1562" t="s">
        <v>28</v>
      </c>
      <c r="D1562" t="s">
        <v>31</v>
      </c>
      <c r="E1562">
        <v>101970</v>
      </c>
      <c r="F1562">
        <v>0</v>
      </c>
      <c r="G1562">
        <v>0</v>
      </c>
      <c r="H1562" s="1">
        <v>41345</v>
      </c>
      <c r="I1562">
        <v>69</v>
      </c>
      <c r="J1562">
        <v>722</v>
      </c>
      <c r="K1562">
        <v>27</v>
      </c>
      <c r="L1562">
        <v>102</v>
      </c>
      <c r="M1562">
        <v>44</v>
      </c>
      <c r="N1562">
        <v>72</v>
      </c>
      <c r="O1562">
        <v>168</v>
      </c>
      <c r="P1562">
        <v>0</v>
      </c>
      <c r="Q1562">
        <v>6</v>
      </c>
      <c r="R1562">
        <v>8</v>
      </c>
      <c r="S1562">
        <v>13</v>
      </c>
      <c r="T1562">
        <v>2</v>
      </c>
      <c r="U1562">
        <v>1</v>
      </c>
      <c r="V1562">
        <v>0</v>
      </c>
      <c r="W1562">
        <v>0</v>
      </c>
      <c r="X1562">
        <v>1</v>
      </c>
      <c r="Y1562">
        <v>1</v>
      </c>
      <c r="Z1562">
        <v>1</v>
      </c>
      <c r="AA1562">
        <v>0</v>
      </c>
      <c r="AB1562" t="s">
        <v>32</v>
      </c>
    </row>
    <row r="1563" spans="1:28" hidden="1" x14ac:dyDescent="0.3">
      <c r="A1563">
        <v>8858</v>
      </c>
      <c r="B1563">
        <v>1972</v>
      </c>
      <c r="C1563" t="s">
        <v>37</v>
      </c>
      <c r="D1563" t="s">
        <v>33</v>
      </c>
      <c r="E1563">
        <v>44325</v>
      </c>
      <c r="F1563">
        <v>0</v>
      </c>
      <c r="G1563">
        <v>1</v>
      </c>
      <c r="H1563" s="1">
        <v>41340</v>
      </c>
      <c r="I1563">
        <v>69</v>
      </c>
      <c r="J1563">
        <v>516</v>
      </c>
      <c r="K1563">
        <v>0</v>
      </c>
      <c r="L1563">
        <v>21</v>
      </c>
      <c r="M1563">
        <v>0</v>
      </c>
      <c r="N1563">
        <v>0</v>
      </c>
      <c r="O1563">
        <v>5</v>
      </c>
      <c r="P1563">
        <v>4</v>
      </c>
      <c r="Q1563">
        <v>8</v>
      </c>
      <c r="R1563">
        <v>2</v>
      </c>
      <c r="S1563">
        <v>7</v>
      </c>
      <c r="T1563">
        <v>8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  <c r="AB1563" t="s">
        <v>32</v>
      </c>
    </row>
    <row r="1564" spans="1:28" hidden="1" x14ac:dyDescent="0.3">
      <c r="A1564">
        <v>895</v>
      </c>
      <c r="B1564">
        <v>1948</v>
      </c>
      <c r="C1564" t="s">
        <v>37</v>
      </c>
      <c r="D1564" t="s">
        <v>33</v>
      </c>
      <c r="E1564">
        <v>61467</v>
      </c>
      <c r="F1564">
        <v>0</v>
      </c>
      <c r="G1564">
        <v>2</v>
      </c>
      <c r="H1564" s="1">
        <v>41252</v>
      </c>
      <c r="I1564">
        <v>69</v>
      </c>
      <c r="J1564">
        <v>410</v>
      </c>
      <c r="K1564">
        <v>16</v>
      </c>
      <c r="L1564">
        <v>114</v>
      </c>
      <c r="M1564">
        <v>0</v>
      </c>
      <c r="N1564">
        <v>5</v>
      </c>
      <c r="O1564">
        <v>49</v>
      </c>
      <c r="P1564">
        <v>3</v>
      </c>
      <c r="Q1564">
        <v>5</v>
      </c>
      <c r="R1564">
        <v>2</v>
      </c>
      <c r="S1564">
        <v>10</v>
      </c>
      <c r="T1564">
        <v>5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 t="s">
        <v>30</v>
      </c>
    </row>
    <row r="1565" spans="1:28" hidden="1" x14ac:dyDescent="0.3">
      <c r="A1565">
        <v>11178</v>
      </c>
      <c r="B1565">
        <v>1972</v>
      </c>
      <c r="C1565" t="s">
        <v>41</v>
      </c>
      <c r="D1565" t="s">
        <v>31</v>
      </c>
      <c r="E1565">
        <v>42394</v>
      </c>
      <c r="F1565">
        <v>1</v>
      </c>
      <c r="G1565">
        <v>0</v>
      </c>
      <c r="H1565" s="1">
        <v>41721</v>
      </c>
      <c r="I1565">
        <v>69</v>
      </c>
      <c r="J1565">
        <v>15</v>
      </c>
      <c r="K1565">
        <v>2</v>
      </c>
      <c r="L1565">
        <v>10</v>
      </c>
      <c r="M1565">
        <v>0</v>
      </c>
      <c r="N1565">
        <v>1</v>
      </c>
      <c r="O1565">
        <v>4</v>
      </c>
      <c r="P1565">
        <v>1</v>
      </c>
      <c r="Q1565">
        <v>1</v>
      </c>
      <c r="R1565">
        <v>0</v>
      </c>
      <c r="S1565">
        <v>3</v>
      </c>
      <c r="T1565">
        <v>7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 t="s">
        <v>39</v>
      </c>
    </row>
    <row r="1566" spans="1:28" hidden="1" x14ac:dyDescent="0.3">
      <c r="A1566">
        <v>3281</v>
      </c>
      <c r="B1566">
        <v>1960</v>
      </c>
      <c r="C1566" t="s">
        <v>37</v>
      </c>
      <c r="D1566" t="s">
        <v>33</v>
      </c>
      <c r="E1566">
        <v>49154</v>
      </c>
      <c r="F1566">
        <v>1</v>
      </c>
      <c r="G1566">
        <v>1</v>
      </c>
      <c r="H1566" s="1">
        <v>41581</v>
      </c>
      <c r="I1566">
        <v>69</v>
      </c>
      <c r="J1566">
        <v>206</v>
      </c>
      <c r="K1566">
        <v>10</v>
      </c>
      <c r="L1566">
        <v>67</v>
      </c>
      <c r="M1566">
        <v>30</v>
      </c>
      <c r="N1566">
        <v>27</v>
      </c>
      <c r="O1566">
        <v>71</v>
      </c>
      <c r="P1566">
        <v>6</v>
      </c>
      <c r="Q1566">
        <v>4</v>
      </c>
      <c r="R1566">
        <v>1</v>
      </c>
      <c r="S1566">
        <v>8</v>
      </c>
      <c r="T1566">
        <v>6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 t="s">
        <v>30</v>
      </c>
    </row>
    <row r="1567" spans="1:28" hidden="1" x14ac:dyDescent="0.3">
      <c r="A1567">
        <v>9905</v>
      </c>
      <c r="B1567">
        <v>1952</v>
      </c>
      <c r="C1567" t="s">
        <v>28</v>
      </c>
      <c r="D1567" t="s">
        <v>35</v>
      </c>
      <c r="E1567">
        <v>34074</v>
      </c>
      <c r="F1567">
        <v>1</v>
      </c>
      <c r="G1567">
        <v>1</v>
      </c>
      <c r="H1567" s="1">
        <v>41468</v>
      </c>
      <c r="I1567">
        <v>69</v>
      </c>
      <c r="J1567">
        <v>135</v>
      </c>
      <c r="K1567">
        <v>1</v>
      </c>
      <c r="L1567">
        <v>41</v>
      </c>
      <c r="M1567">
        <v>10</v>
      </c>
      <c r="N1567">
        <v>1</v>
      </c>
      <c r="O1567">
        <v>67</v>
      </c>
      <c r="P1567">
        <v>5</v>
      </c>
      <c r="Q1567">
        <v>3</v>
      </c>
      <c r="R1567">
        <v>3</v>
      </c>
      <c r="S1567">
        <v>3</v>
      </c>
      <c r="T1567">
        <v>6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 t="s">
        <v>30</v>
      </c>
    </row>
    <row r="1568" spans="1:28" hidden="1" x14ac:dyDescent="0.3">
      <c r="A1568">
        <v>7912</v>
      </c>
      <c r="B1568">
        <v>1978</v>
      </c>
      <c r="C1568" t="s">
        <v>28</v>
      </c>
      <c r="D1568" t="s">
        <v>33</v>
      </c>
      <c r="E1568">
        <v>38136</v>
      </c>
      <c r="F1568">
        <v>1</v>
      </c>
      <c r="G1568">
        <v>0</v>
      </c>
      <c r="H1568" s="1">
        <v>41386</v>
      </c>
      <c r="I1568">
        <v>69</v>
      </c>
      <c r="J1568">
        <v>8</v>
      </c>
      <c r="K1568">
        <v>15</v>
      </c>
      <c r="L1568">
        <v>27</v>
      </c>
      <c r="M1568">
        <v>0</v>
      </c>
      <c r="N1568">
        <v>20</v>
      </c>
      <c r="O1568">
        <v>33</v>
      </c>
      <c r="P1568">
        <v>2</v>
      </c>
      <c r="Q1568">
        <v>3</v>
      </c>
      <c r="R1568">
        <v>1</v>
      </c>
      <c r="S1568">
        <v>2</v>
      </c>
      <c r="T1568">
        <v>8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 t="s">
        <v>34</v>
      </c>
    </row>
    <row r="1569" spans="1:28" hidden="1" x14ac:dyDescent="0.3">
      <c r="A1569">
        <v>10313</v>
      </c>
      <c r="B1569">
        <v>1975</v>
      </c>
      <c r="C1569" t="s">
        <v>28</v>
      </c>
      <c r="D1569" t="s">
        <v>33</v>
      </c>
      <c r="E1569">
        <v>48178</v>
      </c>
      <c r="F1569">
        <v>1</v>
      </c>
      <c r="G1569">
        <v>1</v>
      </c>
      <c r="H1569" s="1">
        <v>41210</v>
      </c>
      <c r="I1569">
        <v>69</v>
      </c>
      <c r="J1569">
        <v>159</v>
      </c>
      <c r="K1569">
        <v>4</v>
      </c>
      <c r="L1569">
        <v>45</v>
      </c>
      <c r="M1569">
        <v>6</v>
      </c>
      <c r="N1569">
        <v>2</v>
      </c>
      <c r="O1569">
        <v>38</v>
      </c>
      <c r="P1569">
        <v>6</v>
      </c>
      <c r="Q1569">
        <v>5</v>
      </c>
      <c r="R1569">
        <v>1</v>
      </c>
      <c r="S1569">
        <v>4</v>
      </c>
      <c r="T1569">
        <v>8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 t="s">
        <v>30</v>
      </c>
    </row>
    <row r="1570" spans="1:28" hidden="1" x14ac:dyDescent="0.3">
      <c r="A1570">
        <v>642</v>
      </c>
      <c r="B1570">
        <v>1980</v>
      </c>
      <c r="C1570" t="s">
        <v>44</v>
      </c>
      <c r="D1570" t="s">
        <v>33</v>
      </c>
      <c r="E1570">
        <v>16005</v>
      </c>
      <c r="F1570">
        <v>1</v>
      </c>
      <c r="G1570">
        <v>0</v>
      </c>
      <c r="H1570" s="1">
        <v>41135</v>
      </c>
      <c r="I1570">
        <v>69</v>
      </c>
      <c r="J1570">
        <v>1</v>
      </c>
      <c r="K1570">
        <v>3</v>
      </c>
      <c r="L1570">
        <v>2</v>
      </c>
      <c r="M1570">
        <v>20</v>
      </c>
      <c r="N1570">
        <v>30</v>
      </c>
      <c r="O1570">
        <v>47</v>
      </c>
      <c r="P1570">
        <v>3</v>
      </c>
      <c r="Q1570">
        <v>2</v>
      </c>
      <c r="R1570">
        <v>1</v>
      </c>
      <c r="S1570">
        <v>2</v>
      </c>
      <c r="T1570">
        <v>8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 t="s">
        <v>32</v>
      </c>
    </row>
    <row r="1571" spans="1:28" hidden="1" x14ac:dyDescent="0.3">
      <c r="A1571">
        <v>8504</v>
      </c>
      <c r="B1571">
        <v>1973</v>
      </c>
      <c r="C1571" t="s">
        <v>28</v>
      </c>
      <c r="D1571" t="s">
        <v>33</v>
      </c>
      <c r="E1571">
        <v>79593</v>
      </c>
      <c r="F1571">
        <v>0</v>
      </c>
      <c r="G1571">
        <v>0</v>
      </c>
      <c r="H1571" s="1">
        <v>41771</v>
      </c>
      <c r="I1571">
        <v>70</v>
      </c>
      <c r="J1571">
        <v>350</v>
      </c>
      <c r="K1571">
        <v>60</v>
      </c>
      <c r="L1571">
        <v>568</v>
      </c>
      <c r="M1571">
        <v>110</v>
      </c>
      <c r="N1571">
        <v>133</v>
      </c>
      <c r="O1571">
        <v>145</v>
      </c>
      <c r="P1571">
        <v>1</v>
      </c>
      <c r="Q1571">
        <v>5</v>
      </c>
      <c r="R1571">
        <v>6</v>
      </c>
      <c r="S1571">
        <v>7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 t="s">
        <v>39</v>
      </c>
    </row>
    <row r="1572" spans="1:28" hidden="1" x14ac:dyDescent="0.3">
      <c r="A1572">
        <v>1020</v>
      </c>
      <c r="B1572">
        <v>1973</v>
      </c>
      <c r="C1572" t="s">
        <v>28</v>
      </c>
      <c r="D1572" t="s">
        <v>33</v>
      </c>
      <c r="E1572">
        <v>79593</v>
      </c>
      <c r="F1572">
        <v>0</v>
      </c>
      <c r="G1572">
        <v>0</v>
      </c>
      <c r="H1572" s="1">
        <v>41771</v>
      </c>
      <c r="I1572">
        <v>70</v>
      </c>
      <c r="J1572">
        <v>350</v>
      </c>
      <c r="K1572">
        <v>60</v>
      </c>
      <c r="L1572">
        <v>568</v>
      </c>
      <c r="M1572">
        <v>110</v>
      </c>
      <c r="N1572">
        <v>133</v>
      </c>
      <c r="O1572">
        <v>145</v>
      </c>
      <c r="P1572">
        <v>1</v>
      </c>
      <c r="Q1572">
        <v>5</v>
      </c>
      <c r="R1572">
        <v>6</v>
      </c>
      <c r="S1572">
        <v>7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  <c r="AB1572" t="s">
        <v>30</v>
      </c>
    </row>
    <row r="1573" spans="1:28" hidden="1" x14ac:dyDescent="0.3">
      <c r="A1573">
        <v>3717</v>
      </c>
      <c r="B1573">
        <v>1959</v>
      </c>
      <c r="C1573" t="s">
        <v>28</v>
      </c>
      <c r="D1573" t="s">
        <v>33</v>
      </c>
      <c r="E1573">
        <v>61180</v>
      </c>
      <c r="F1573">
        <v>0</v>
      </c>
      <c r="G1573">
        <v>1</v>
      </c>
      <c r="H1573" s="1">
        <v>41752</v>
      </c>
      <c r="I1573">
        <v>70</v>
      </c>
      <c r="J1573">
        <v>403</v>
      </c>
      <c r="K1573">
        <v>24</v>
      </c>
      <c r="L1573">
        <v>29</v>
      </c>
      <c r="M1573">
        <v>6</v>
      </c>
      <c r="N1573">
        <v>24</v>
      </c>
      <c r="O1573">
        <v>218</v>
      </c>
      <c r="P1573">
        <v>2</v>
      </c>
      <c r="Q1573">
        <v>5</v>
      </c>
      <c r="R1573">
        <v>5</v>
      </c>
      <c r="S1573">
        <v>6</v>
      </c>
      <c r="T1573">
        <v>3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 t="s">
        <v>30</v>
      </c>
    </row>
    <row r="1574" spans="1:28" hidden="1" x14ac:dyDescent="0.3">
      <c r="A1574">
        <v>5796</v>
      </c>
      <c r="B1574">
        <v>1963</v>
      </c>
      <c r="C1574" t="s">
        <v>28</v>
      </c>
      <c r="D1574" t="s">
        <v>33</v>
      </c>
      <c r="E1574">
        <v>77437</v>
      </c>
      <c r="F1574">
        <v>0</v>
      </c>
      <c r="G1574">
        <v>0</v>
      </c>
      <c r="H1574" s="1">
        <v>41604</v>
      </c>
      <c r="I1574">
        <v>70</v>
      </c>
      <c r="J1574">
        <v>560</v>
      </c>
      <c r="K1574">
        <v>21</v>
      </c>
      <c r="L1574">
        <v>442</v>
      </c>
      <c r="M1574">
        <v>29</v>
      </c>
      <c r="N1574">
        <v>44</v>
      </c>
      <c r="O1574">
        <v>29</v>
      </c>
      <c r="P1574">
        <v>1</v>
      </c>
      <c r="Q1574">
        <v>4</v>
      </c>
      <c r="R1574">
        <v>5</v>
      </c>
      <c r="S1574">
        <v>13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 t="s">
        <v>30</v>
      </c>
    </row>
    <row r="1575" spans="1:28" hidden="1" x14ac:dyDescent="0.3">
      <c r="A1575">
        <v>5407</v>
      </c>
      <c r="B1575">
        <v>1954</v>
      </c>
      <c r="C1575" t="s">
        <v>28</v>
      </c>
      <c r="D1575" t="s">
        <v>35</v>
      </c>
      <c r="E1575">
        <v>53103</v>
      </c>
      <c r="F1575">
        <v>0</v>
      </c>
      <c r="G1575">
        <v>1</v>
      </c>
      <c r="H1575" s="1">
        <v>41529</v>
      </c>
      <c r="I1575">
        <v>70</v>
      </c>
      <c r="J1575">
        <v>729</v>
      </c>
      <c r="K1575">
        <v>17</v>
      </c>
      <c r="L1575">
        <v>133</v>
      </c>
      <c r="M1575">
        <v>11</v>
      </c>
      <c r="N1575">
        <v>0</v>
      </c>
      <c r="O1575">
        <v>195</v>
      </c>
      <c r="P1575">
        <v>5</v>
      </c>
      <c r="Q1575">
        <v>10</v>
      </c>
      <c r="R1575">
        <v>6</v>
      </c>
      <c r="S1575">
        <v>7</v>
      </c>
      <c r="T1575">
        <v>7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 t="s">
        <v>43</v>
      </c>
    </row>
    <row r="1576" spans="1:28" hidden="1" x14ac:dyDescent="0.3">
      <c r="A1576">
        <v>4356</v>
      </c>
      <c r="B1576">
        <v>1971</v>
      </c>
      <c r="C1576" t="s">
        <v>28</v>
      </c>
      <c r="D1576" t="s">
        <v>35</v>
      </c>
      <c r="E1576">
        <v>71819</v>
      </c>
      <c r="F1576">
        <v>0</v>
      </c>
      <c r="G1576">
        <v>1</v>
      </c>
      <c r="H1576" s="1">
        <v>41514</v>
      </c>
      <c r="I1576">
        <v>70</v>
      </c>
      <c r="J1576">
        <v>1224</v>
      </c>
      <c r="K1576">
        <v>28</v>
      </c>
      <c r="L1576">
        <v>140</v>
      </c>
      <c r="M1576">
        <v>0</v>
      </c>
      <c r="N1576">
        <v>14</v>
      </c>
      <c r="O1576">
        <v>168</v>
      </c>
      <c r="P1576">
        <v>3</v>
      </c>
      <c r="Q1576">
        <v>3</v>
      </c>
      <c r="R1576">
        <v>3</v>
      </c>
      <c r="S1576">
        <v>5</v>
      </c>
      <c r="T1576">
        <v>6</v>
      </c>
      <c r="U1576">
        <v>0</v>
      </c>
      <c r="V1576">
        <v>0</v>
      </c>
      <c r="W1576">
        <v>0</v>
      </c>
      <c r="X1576">
        <v>1</v>
      </c>
      <c r="Y1576">
        <v>1</v>
      </c>
      <c r="Z1576">
        <v>0</v>
      </c>
      <c r="AA1576">
        <v>0</v>
      </c>
      <c r="AB1576" t="s">
        <v>30</v>
      </c>
    </row>
    <row r="1577" spans="1:28" hidden="1" x14ac:dyDescent="0.3">
      <c r="A1577">
        <v>2886</v>
      </c>
      <c r="B1577">
        <v>1971</v>
      </c>
      <c r="C1577" t="s">
        <v>41</v>
      </c>
      <c r="D1577" t="s">
        <v>29</v>
      </c>
      <c r="E1577">
        <v>74290</v>
      </c>
      <c r="F1577">
        <v>0</v>
      </c>
      <c r="G1577">
        <v>1</v>
      </c>
      <c r="H1577" s="1">
        <v>41498</v>
      </c>
      <c r="I1577">
        <v>70</v>
      </c>
      <c r="J1577">
        <v>1121</v>
      </c>
      <c r="K1577">
        <v>0</v>
      </c>
      <c r="L1577">
        <v>72</v>
      </c>
      <c r="M1577">
        <v>0</v>
      </c>
      <c r="N1577">
        <v>12</v>
      </c>
      <c r="O1577">
        <v>12</v>
      </c>
      <c r="P1577">
        <v>4</v>
      </c>
      <c r="Q1577">
        <v>10</v>
      </c>
      <c r="R1577">
        <v>8</v>
      </c>
      <c r="S1577">
        <v>10</v>
      </c>
      <c r="T1577">
        <v>6</v>
      </c>
      <c r="U1577">
        <v>1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  <c r="AB1577" t="s">
        <v>30</v>
      </c>
    </row>
    <row r="1578" spans="1:28" hidden="1" x14ac:dyDescent="0.3">
      <c r="A1578">
        <v>10057</v>
      </c>
      <c r="B1578">
        <v>1951</v>
      </c>
      <c r="C1578" t="s">
        <v>28</v>
      </c>
      <c r="D1578" t="s">
        <v>31</v>
      </c>
      <c r="E1578">
        <v>72282</v>
      </c>
      <c r="F1578">
        <v>0</v>
      </c>
      <c r="G1578">
        <v>0</v>
      </c>
      <c r="H1578" s="1">
        <v>41474</v>
      </c>
      <c r="I1578">
        <v>70</v>
      </c>
      <c r="J1578">
        <v>503</v>
      </c>
      <c r="K1578">
        <v>27</v>
      </c>
      <c r="L1578">
        <v>419</v>
      </c>
      <c r="M1578">
        <v>90</v>
      </c>
      <c r="N1578">
        <v>139</v>
      </c>
      <c r="O1578">
        <v>153</v>
      </c>
      <c r="P1578">
        <v>1</v>
      </c>
      <c r="Q1578">
        <v>5</v>
      </c>
      <c r="R1578">
        <v>7</v>
      </c>
      <c r="S1578">
        <v>9</v>
      </c>
      <c r="T1578">
        <v>7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 t="s">
        <v>30</v>
      </c>
    </row>
    <row r="1579" spans="1:28" hidden="1" x14ac:dyDescent="0.3">
      <c r="A1579">
        <v>10741</v>
      </c>
      <c r="B1579">
        <v>1951</v>
      </c>
      <c r="C1579" t="s">
        <v>41</v>
      </c>
      <c r="D1579" t="s">
        <v>35</v>
      </c>
      <c r="E1579">
        <v>47352</v>
      </c>
      <c r="F1579">
        <v>0</v>
      </c>
      <c r="G1579">
        <v>1</v>
      </c>
      <c r="H1579" s="1">
        <v>41375</v>
      </c>
      <c r="I1579">
        <v>70</v>
      </c>
      <c r="J1579">
        <v>172</v>
      </c>
      <c r="K1579">
        <v>12</v>
      </c>
      <c r="L1579">
        <v>112</v>
      </c>
      <c r="M1579">
        <v>8</v>
      </c>
      <c r="N1579">
        <v>0</v>
      </c>
      <c r="O1579">
        <v>15</v>
      </c>
      <c r="P1579">
        <v>4</v>
      </c>
      <c r="Q1579">
        <v>6</v>
      </c>
      <c r="R1579">
        <v>1</v>
      </c>
      <c r="S1579">
        <v>5</v>
      </c>
      <c r="T1579">
        <v>7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 t="s">
        <v>30</v>
      </c>
    </row>
    <row r="1580" spans="1:28" hidden="1" x14ac:dyDescent="0.3">
      <c r="A1580">
        <v>5491</v>
      </c>
      <c r="B1580">
        <v>1951</v>
      </c>
      <c r="C1580" t="s">
        <v>41</v>
      </c>
      <c r="D1580" t="s">
        <v>35</v>
      </c>
      <c r="E1580">
        <v>47352</v>
      </c>
      <c r="F1580">
        <v>0</v>
      </c>
      <c r="G1580">
        <v>1</v>
      </c>
      <c r="H1580" s="1">
        <v>41375</v>
      </c>
      <c r="I1580">
        <v>70</v>
      </c>
      <c r="J1580">
        <v>172</v>
      </c>
      <c r="K1580">
        <v>12</v>
      </c>
      <c r="L1580">
        <v>112</v>
      </c>
      <c r="M1580">
        <v>8</v>
      </c>
      <c r="N1580">
        <v>0</v>
      </c>
      <c r="O1580">
        <v>15</v>
      </c>
      <c r="P1580">
        <v>4</v>
      </c>
      <c r="Q1580">
        <v>6</v>
      </c>
      <c r="R1580">
        <v>1</v>
      </c>
      <c r="S1580">
        <v>5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 t="s">
        <v>36</v>
      </c>
    </row>
    <row r="1581" spans="1:28" hidden="1" x14ac:dyDescent="0.3">
      <c r="A1581">
        <v>4442</v>
      </c>
      <c r="B1581">
        <v>1961</v>
      </c>
      <c r="C1581" t="s">
        <v>28</v>
      </c>
      <c r="D1581" t="s">
        <v>31</v>
      </c>
      <c r="E1581">
        <v>46524</v>
      </c>
      <c r="F1581">
        <v>0</v>
      </c>
      <c r="G1581">
        <v>1</v>
      </c>
      <c r="H1581" s="1">
        <v>41369</v>
      </c>
      <c r="I1581">
        <v>70</v>
      </c>
      <c r="J1581">
        <v>31</v>
      </c>
      <c r="K1581">
        <v>19</v>
      </c>
      <c r="L1581">
        <v>35</v>
      </c>
      <c r="M1581">
        <v>26</v>
      </c>
      <c r="N1581">
        <v>14</v>
      </c>
      <c r="O1581">
        <v>52</v>
      </c>
      <c r="P1581">
        <v>2</v>
      </c>
      <c r="Q1581">
        <v>1</v>
      </c>
      <c r="R1581">
        <v>1</v>
      </c>
      <c r="S1581">
        <v>5</v>
      </c>
      <c r="T1581">
        <v>3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 t="s">
        <v>32</v>
      </c>
    </row>
    <row r="1582" spans="1:28" hidden="1" x14ac:dyDescent="0.3">
      <c r="A1582">
        <v>2431</v>
      </c>
      <c r="B1582">
        <v>1990</v>
      </c>
      <c r="C1582" t="s">
        <v>28</v>
      </c>
      <c r="D1582" t="s">
        <v>33</v>
      </c>
      <c r="E1582">
        <v>18222</v>
      </c>
      <c r="F1582">
        <v>0</v>
      </c>
      <c r="G1582">
        <v>0</v>
      </c>
      <c r="H1582" s="1">
        <v>41274</v>
      </c>
      <c r="I1582">
        <v>70</v>
      </c>
      <c r="J1582">
        <v>12</v>
      </c>
      <c r="K1582">
        <v>4</v>
      </c>
      <c r="L1582">
        <v>19</v>
      </c>
      <c r="M1582">
        <v>12</v>
      </c>
      <c r="N1582">
        <v>6</v>
      </c>
      <c r="O1582">
        <v>14</v>
      </c>
      <c r="P1582">
        <v>1</v>
      </c>
      <c r="Q1582">
        <v>2</v>
      </c>
      <c r="R1582">
        <v>0</v>
      </c>
      <c r="S1582">
        <v>3</v>
      </c>
      <c r="T1582">
        <v>8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 t="s">
        <v>30</v>
      </c>
    </row>
    <row r="1583" spans="1:28" hidden="1" x14ac:dyDescent="0.3">
      <c r="A1583">
        <v>7899</v>
      </c>
      <c r="B1583">
        <v>1952</v>
      </c>
      <c r="C1583" t="s">
        <v>37</v>
      </c>
      <c r="D1583" t="s">
        <v>33</v>
      </c>
      <c r="E1583">
        <v>77610</v>
      </c>
      <c r="F1583">
        <v>0</v>
      </c>
      <c r="G1583">
        <v>1</v>
      </c>
      <c r="H1583" s="1">
        <v>41211</v>
      </c>
      <c r="I1583">
        <v>70</v>
      </c>
      <c r="J1583">
        <v>1245</v>
      </c>
      <c r="K1583">
        <v>33</v>
      </c>
      <c r="L1583">
        <v>332</v>
      </c>
      <c r="M1583">
        <v>21</v>
      </c>
      <c r="N1583">
        <v>33</v>
      </c>
      <c r="O1583">
        <v>16</v>
      </c>
      <c r="P1583">
        <v>2</v>
      </c>
      <c r="Q1583">
        <v>4</v>
      </c>
      <c r="R1583">
        <v>7</v>
      </c>
      <c r="S1583">
        <v>4</v>
      </c>
      <c r="T1583">
        <v>7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 t="s">
        <v>36</v>
      </c>
    </row>
    <row r="1584" spans="1:28" hidden="1" x14ac:dyDescent="0.3">
      <c r="A1584">
        <v>7646</v>
      </c>
      <c r="B1584">
        <v>1989</v>
      </c>
      <c r="C1584" t="s">
        <v>28</v>
      </c>
      <c r="D1584" t="s">
        <v>31</v>
      </c>
      <c r="E1584">
        <v>64449</v>
      </c>
      <c r="F1584">
        <v>1</v>
      </c>
      <c r="G1584">
        <v>0</v>
      </c>
      <c r="H1584" s="1">
        <v>41688</v>
      </c>
      <c r="I1584">
        <v>70</v>
      </c>
      <c r="J1584">
        <v>218</v>
      </c>
      <c r="K1584">
        <v>63</v>
      </c>
      <c r="L1584">
        <v>282</v>
      </c>
      <c r="M1584">
        <v>137</v>
      </c>
      <c r="N1584">
        <v>35</v>
      </c>
      <c r="O1584">
        <v>70</v>
      </c>
      <c r="P1584">
        <v>4</v>
      </c>
      <c r="Q1584">
        <v>5</v>
      </c>
      <c r="R1584">
        <v>3</v>
      </c>
      <c r="S1584">
        <v>12</v>
      </c>
      <c r="T1584">
        <v>4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 t="s">
        <v>30</v>
      </c>
    </row>
    <row r="1585" spans="1:28" hidden="1" x14ac:dyDescent="0.3">
      <c r="A1585">
        <v>8625</v>
      </c>
      <c r="B1585">
        <v>1976</v>
      </c>
      <c r="C1585" t="s">
        <v>28</v>
      </c>
      <c r="D1585" t="s">
        <v>33</v>
      </c>
      <c r="E1585">
        <v>17649</v>
      </c>
      <c r="F1585">
        <v>1</v>
      </c>
      <c r="G1585">
        <v>0</v>
      </c>
      <c r="H1585" s="1">
        <v>41590</v>
      </c>
      <c r="I1585">
        <v>70</v>
      </c>
      <c r="J1585">
        <v>15</v>
      </c>
      <c r="K1585">
        <v>1</v>
      </c>
      <c r="L1585">
        <v>23</v>
      </c>
      <c r="M1585">
        <v>0</v>
      </c>
      <c r="N1585">
        <v>5</v>
      </c>
      <c r="O1585">
        <v>1</v>
      </c>
      <c r="P1585">
        <v>3</v>
      </c>
      <c r="Q1585">
        <v>3</v>
      </c>
      <c r="R1585">
        <v>0</v>
      </c>
      <c r="S1585">
        <v>3</v>
      </c>
      <c r="T1585">
        <v>8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 t="s">
        <v>34</v>
      </c>
    </row>
    <row r="1586" spans="1:28" hidden="1" x14ac:dyDescent="0.3">
      <c r="A1586">
        <v>3972</v>
      </c>
      <c r="B1586">
        <v>1976</v>
      </c>
      <c r="C1586" t="s">
        <v>28</v>
      </c>
      <c r="D1586" t="s">
        <v>35</v>
      </c>
      <c r="E1586">
        <v>50200</v>
      </c>
      <c r="F1586">
        <v>1</v>
      </c>
      <c r="G1586">
        <v>1</v>
      </c>
      <c r="H1586" s="1">
        <v>41367</v>
      </c>
      <c r="I1586">
        <v>70</v>
      </c>
      <c r="J1586">
        <v>266</v>
      </c>
      <c r="K1586">
        <v>6</v>
      </c>
      <c r="L1586">
        <v>51</v>
      </c>
      <c r="M1586">
        <v>8</v>
      </c>
      <c r="N1586">
        <v>6</v>
      </c>
      <c r="O1586">
        <v>64</v>
      </c>
      <c r="P1586">
        <v>6</v>
      </c>
      <c r="Q1586">
        <v>7</v>
      </c>
      <c r="R1586">
        <v>1</v>
      </c>
      <c r="S1586">
        <v>5</v>
      </c>
      <c r="T1586">
        <v>8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 t="s">
        <v>30</v>
      </c>
    </row>
    <row r="1587" spans="1:28" hidden="1" x14ac:dyDescent="0.3">
      <c r="A1587">
        <v>9703</v>
      </c>
      <c r="B1587">
        <v>1970</v>
      </c>
      <c r="C1587" t="s">
        <v>37</v>
      </c>
      <c r="D1587" t="s">
        <v>33</v>
      </c>
      <c r="E1587">
        <v>38097</v>
      </c>
      <c r="F1587">
        <v>1</v>
      </c>
      <c r="G1587">
        <v>1</v>
      </c>
      <c r="H1587" s="1">
        <v>41197</v>
      </c>
      <c r="I1587">
        <v>70</v>
      </c>
      <c r="J1587">
        <v>77</v>
      </c>
      <c r="K1587">
        <v>2</v>
      </c>
      <c r="L1587">
        <v>35</v>
      </c>
      <c r="M1587">
        <v>0</v>
      </c>
      <c r="N1587">
        <v>1</v>
      </c>
      <c r="O1587">
        <v>69</v>
      </c>
      <c r="P1587">
        <v>4</v>
      </c>
      <c r="Q1587">
        <v>3</v>
      </c>
      <c r="R1587">
        <v>2</v>
      </c>
      <c r="S1587">
        <v>2</v>
      </c>
      <c r="T1587">
        <v>7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1</v>
      </c>
      <c r="AA1587">
        <v>0</v>
      </c>
      <c r="AB1587" t="s">
        <v>43</v>
      </c>
    </row>
    <row r="1588" spans="1:28" hidden="1" x14ac:dyDescent="0.3">
      <c r="A1588">
        <v>6927</v>
      </c>
      <c r="B1588">
        <v>1968</v>
      </c>
      <c r="C1588" t="s">
        <v>37</v>
      </c>
      <c r="D1588" t="s">
        <v>33</v>
      </c>
      <c r="E1588">
        <v>44377</v>
      </c>
      <c r="F1588">
        <v>1</v>
      </c>
      <c r="G1588">
        <v>1</v>
      </c>
      <c r="H1588" s="1">
        <v>41187</v>
      </c>
      <c r="I1588">
        <v>70</v>
      </c>
      <c r="J1588">
        <v>224</v>
      </c>
      <c r="K1588">
        <v>0</v>
      </c>
      <c r="L1588">
        <v>30</v>
      </c>
      <c r="M1588">
        <v>0</v>
      </c>
      <c r="N1588">
        <v>0</v>
      </c>
      <c r="O1588">
        <v>10</v>
      </c>
      <c r="P1588">
        <v>8</v>
      </c>
      <c r="Q1588">
        <v>5</v>
      </c>
      <c r="R1588">
        <v>1</v>
      </c>
      <c r="S1588">
        <v>5</v>
      </c>
      <c r="T1588">
        <v>8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 t="s">
        <v>43</v>
      </c>
    </row>
    <row r="1589" spans="1:28" hidden="1" x14ac:dyDescent="0.3">
      <c r="A1589">
        <v>7005</v>
      </c>
      <c r="B1589">
        <v>1981</v>
      </c>
      <c r="C1589" t="s">
        <v>28</v>
      </c>
      <c r="D1589" t="s">
        <v>31</v>
      </c>
      <c r="E1589">
        <v>58684</v>
      </c>
      <c r="F1589">
        <v>0</v>
      </c>
      <c r="G1589">
        <v>0</v>
      </c>
      <c r="H1589" s="1">
        <v>41806</v>
      </c>
      <c r="I1589">
        <v>71</v>
      </c>
      <c r="J1589">
        <v>479</v>
      </c>
      <c r="K1589">
        <v>35</v>
      </c>
      <c r="L1589">
        <v>179</v>
      </c>
      <c r="M1589">
        <v>28</v>
      </c>
      <c r="N1589">
        <v>7</v>
      </c>
      <c r="O1589">
        <v>85</v>
      </c>
      <c r="P1589">
        <v>1</v>
      </c>
      <c r="Q1589">
        <v>5</v>
      </c>
      <c r="R1589">
        <v>3</v>
      </c>
      <c r="S1589">
        <v>12</v>
      </c>
      <c r="T1589">
        <v>2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 t="s">
        <v>43</v>
      </c>
    </row>
    <row r="1590" spans="1:28" hidden="1" x14ac:dyDescent="0.3">
      <c r="A1590">
        <v>4796</v>
      </c>
      <c r="B1590">
        <v>1952</v>
      </c>
      <c r="C1590" t="s">
        <v>28</v>
      </c>
      <c r="D1590" t="s">
        <v>29</v>
      </c>
      <c r="E1590">
        <v>49638</v>
      </c>
      <c r="F1590">
        <v>0</v>
      </c>
      <c r="G1590">
        <v>1</v>
      </c>
      <c r="H1590" s="1">
        <v>41748</v>
      </c>
      <c r="I1590">
        <v>71</v>
      </c>
      <c r="J1590">
        <v>18</v>
      </c>
      <c r="K1590">
        <v>10</v>
      </c>
      <c r="L1590">
        <v>3</v>
      </c>
      <c r="M1590">
        <v>3</v>
      </c>
      <c r="N1590">
        <v>5</v>
      </c>
      <c r="O1590">
        <v>0</v>
      </c>
      <c r="P1590">
        <v>1</v>
      </c>
      <c r="Q1590">
        <v>1</v>
      </c>
      <c r="R1590">
        <v>0</v>
      </c>
      <c r="S1590">
        <v>3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 t="s">
        <v>30</v>
      </c>
    </row>
    <row r="1591" spans="1:28" hidden="1" x14ac:dyDescent="0.3">
      <c r="A1591">
        <v>4725</v>
      </c>
      <c r="B1591">
        <v>1950</v>
      </c>
      <c r="C1591" t="s">
        <v>37</v>
      </c>
      <c r="D1591" t="s">
        <v>35</v>
      </c>
      <c r="E1591">
        <v>50616</v>
      </c>
      <c r="F1591">
        <v>0</v>
      </c>
      <c r="G1591">
        <v>1</v>
      </c>
      <c r="H1591" s="1">
        <v>41742</v>
      </c>
      <c r="I1591">
        <v>71</v>
      </c>
      <c r="J1591">
        <v>30</v>
      </c>
      <c r="K1591">
        <v>2</v>
      </c>
      <c r="L1591">
        <v>25</v>
      </c>
      <c r="M1591">
        <v>0</v>
      </c>
      <c r="N1591">
        <v>1</v>
      </c>
      <c r="O1591">
        <v>9</v>
      </c>
      <c r="P1591">
        <v>1</v>
      </c>
      <c r="Q1591">
        <v>1</v>
      </c>
      <c r="R1591">
        <v>1</v>
      </c>
      <c r="S1591">
        <v>4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30</v>
      </c>
    </row>
    <row r="1592" spans="1:28" hidden="1" x14ac:dyDescent="0.3">
      <c r="A1592">
        <v>1553</v>
      </c>
      <c r="B1592">
        <v>1946</v>
      </c>
      <c r="C1592" t="s">
        <v>28</v>
      </c>
      <c r="D1592" t="s">
        <v>35</v>
      </c>
      <c r="E1592">
        <v>82657</v>
      </c>
      <c r="F1592">
        <v>0</v>
      </c>
      <c r="G1592">
        <v>0</v>
      </c>
      <c r="H1592" s="1">
        <v>41544</v>
      </c>
      <c r="I1592">
        <v>71</v>
      </c>
      <c r="J1592">
        <v>966</v>
      </c>
      <c r="K1592">
        <v>168</v>
      </c>
      <c r="L1592">
        <v>672</v>
      </c>
      <c r="M1592">
        <v>246</v>
      </c>
      <c r="N1592">
        <v>105</v>
      </c>
      <c r="O1592">
        <v>126</v>
      </c>
      <c r="P1592">
        <v>1</v>
      </c>
      <c r="Q1592">
        <v>7</v>
      </c>
      <c r="R1592">
        <v>5</v>
      </c>
      <c r="S1592">
        <v>10</v>
      </c>
      <c r="T1592">
        <v>4</v>
      </c>
      <c r="U1592">
        <v>1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 t="s">
        <v>39</v>
      </c>
    </row>
    <row r="1593" spans="1:28" hidden="1" x14ac:dyDescent="0.3">
      <c r="A1593">
        <v>1665</v>
      </c>
      <c r="B1593">
        <v>1964</v>
      </c>
      <c r="C1593" t="s">
        <v>37</v>
      </c>
      <c r="D1593" t="s">
        <v>29</v>
      </c>
      <c r="E1593">
        <v>64140</v>
      </c>
      <c r="F1593">
        <v>0</v>
      </c>
      <c r="G1593">
        <v>2</v>
      </c>
      <c r="H1593" s="1">
        <v>41540</v>
      </c>
      <c r="I1593">
        <v>71</v>
      </c>
      <c r="J1593">
        <v>1459</v>
      </c>
      <c r="K1593">
        <v>0</v>
      </c>
      <c r="L1593">
        <v>61</v>
      </c>
      <c r="M1593">
        <v>0</v>
      </c>
      <c r="N1593">
        <v>15</v>
      </c>
      <c r="O1593">
        <v>215</v>
      </c>
      <c r="P1593">
        <v>5</v>
      </c>
      <c r="Q1593">
        <v>2</v>
      </c>
      <c r="R1593">
        <v>5</v>
      </c>
      <c r="S1593">
        <v>6</v>
      </c>
      <c r="T1593">
        <v>5</v>
      </c>
      <c r="U1593">
        <v>0</v>
      </c>
      <c r="V1593">
        <v>1</v>
      </c>
      <c r="W1593">
        <v>1</v>
      </c>
      <c r="X1593">
        <v>0</v>
      </c>
      <c r="Y1593">
        <v>1</v>
      </c>
      <c r="Z1593">
        <v>1</v>
      </c>
      <c r="AA1593">
        <v>0</v>
      </c>
      <c r="AB1593" t="s">
        <v>43</v>
      </c>
    </row>
    <row r="1594" spans="1:28" hidden="1" x14ac:dyDescent="0.3">
      <c r="A1594">
        <v>6349</v>
      </c>
      <c r="B1594">
        <v>1987</v>
      </c>
      <c r="C1594" t="s">
        <v>41</v>
      </c>
      <c r="D1594" t="s">
        <v>29</v>
      </c>
      <c r="E1594">
        <v>61787</v>
      </c>
      <c r="F1594">
        <v>0</v>
      </c>
      <c r="G1594">
        <v>0</v>
      </c>
      <c r="H1594" s="1">
        <v>41461</v>
      </c>
      <c r="I1594">
        <v>71</v>
      </c>
      <c r="J1594">
        <v>621</v>
      </c>
      <c r="K1594">
        <v>73</v>
      </c>
      <c r="L1594">
        <v>414</v>
      </c>
      <c r="M1594">
        <v>78</v>
      </c>
      <c r="N1594">
        <v>48</v>
      </c>
      <c r="O1594">
        <v>85</v>
      </c>
      <c r="P1594">
        <v>1</v>
      </c>
      <c r="Q1594">
        <v>8</v>
      </c>
      <c r="R1594">
        <v>4</v>
      </c>
      <c r="S1594">
        <v>6</v>
      </c>
      <c r="T1594">
        <v>5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 t="s">
        <v>30</v>
      </c>
    </row>
    <row r="1595" spans="1:28" hidden="1" x14ac:dyDescent="0.3">
      <c r="A1595">
        <v>3386</v>
      </c>
      <c r="B1595">
        <v>1992</v>
      </c>
      <c r="C1595" t="s">
        <v>28</v>
      </c>
      <c r="D1595" t="s">
        <v>33</v>
      </c>
      <c r="E1595">
        <v>34935</v>
      </c>
      <c r="F1595">
        <v>0</v>
      </c>
      <c r="G1595">
        <v>0</v>
      </c>
      <c r="H1595" s="1">
        <v>41446</v>
      </c>
      <c r="I1595">
        <v>71</v>
      </c>
      <c r="J1595">
        <v>34</v>
      </c>
      <c r="K1595">
        <v>4</v>
      </c>
      <c r="L1595">
        <v>66</v>
      </c>
      <c r="M1595">
        <v>3</v>
      </c>
      <c r="N1595">
        <v>10</v>
      </c>
      <c r="O1595">
        <v>20</v>
      </c>
      <c r="P1595">
        <v>1</v>
      </c>
      <c r="Q1595">
        <v>2</v>
      </c>
      <c r="R1595">
        <v>1</v>
      </c>
      <c r="S1595">
        <v>4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 t="s">
        <v>30</v>
      </c>
    </row>
    <row r="1596" spans="1:28" hidden="1" x14ac:dyDescent="0.3">
      <c r="A1596">
        <v>8175</v>
      </c>
      <c r="B1596">
        <v>1992</v>
      </c>
      <c r="C1596" t="s">
        <v>28</v>
      </c>
      <c r="D1596" t="s">
        <v>33</v>
      </c>
      <c r="E1596">
        <v>34935</v>
      </c>
      <c r="F1596">
        <v>0</v>
      </c>
      <c r="G1596">
        <v>0</v>
      </c>
      <c r="H1596" s="1">
        <v>41446</v>
      </c>
      <c r="I1596">
        <v>71</v>
      </c>
      <c r="J1596">
        <v>34</v>
      </c>
      <c r="K1596">
        <v>4</v>
      </c>
      <c r="L1596">
        <v>66</v>
      </c>
      <c r="M1596">
        <v>3</v>
      </c>
      <c r="N1596">
        <v>10</v>
      </c>
      <c r="O1596">
        <v>20</v>
      </c>
      <c r="P1596">
        <v>1</v>
      </c>
      <c r="Q1596">
        <v>2</v>
      </c>
      <c r="R1596">
        <v>1</v>
      </c>
      <c r="S1596">
        <v>4</v>
      </c>
      <c r="T1596">
        <v>7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 t="s">
        <v>43</v>
      </c>
    </row>
    <row r="1597" spans="1:28" hidden="1" x14ac:dyDescent="0.3">
      <c r="A1597">
        <v>6245</v>
      </c>
      <c r="B1597">
        <v>1950</v>
      </c>
      <c r="C1597" t="s">
        <v>37</v>
      </c>
      <c r="D1597" t="s">
        <v>35</v>
      </c>
      <c r="E1597">
        <v>59292</v>
      </c>
      <c r="F1597">
        <v>0</v>
      </c>
      <c r="G1597">
        <v>1</v>
      </c>
      <c r="H1597" s="1">
        <v>41438</v>
      </c>
      <c r="I1597">
        <v>71</v>
      </c>
      <c r="J1597">
        <v>378</v>
      </c>
      <c r="K1597">
        <v>14</v>
      </c>
      <c r="L1597">
        <v>68</v>
      </c>
      <c r="M1597">
        <v>19</v>
      </c>
      <c r="N1597">
        <v>14</v>
      </c>
      <c r="O1597">
        <v>14</v>
      </c>
      <c r="P1597">
        <v>2</v>
      </c>
      <c r="Q1597">
        <v>3</v>
      </c>
      <c r="R1597">
        <v>5</v>
      </c>
      <c r="S1597">
        <v>8</v>
      </c>
      <c r="T1597">
        <v>3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 t="s">
        <v>30</v>
      </c>
    </row>
    <row r="1598" spans="1:28" hidden="1" x14ac:dyDescent="0.3">
      <c r="A1598">
        <v>8780</v>
      </c>
      <c r="B1598">
        <v>1950</v>
      </c>
      <c r="C1598" t="s">
        <v>37</v>
      </c>
      <c r="D1598" t="s">
        <v>35</v>
      </c>
      <c r="E1598">
        <v>59292</v>
      </c>
      <c r="F1598">
        <v>0</v>
      </c>
      <c r="G1598">
        <v>1</v>
      </c>
      <c r="H1598" s="1">
        <v>41438</v>
      </c>
      <c r="I1598">
        <v>71</v>
      </c>
      <c r="J1598">
        <v>378</v>
      </c>
      <c r="K1598">
        <v>14</v>
      </c>
      <c r="L1598">
        <v>68</v>
      </c>
      <c r="M1598">
        <v>19</v>
      </c>
      <c r="N1598">
        <v>14</v>
      </c>
      <c r="O1598">
        <v>14</v>
      </c>
      <c r="P1598">
        <v>2</v>
      </c>
      <c r="Q1598">
        <v>3</v>
      </c>
      <c r="R1598">
        <v>5</v>
      </c>
      <c r="S1598">
        <v>8</v>
      </c>
      <c r="T1598">
        <v>3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 t="s">
        <v>30</v>
      </c>
    </row>
    <row r="1599" spans="1:28" hidden="1" x14ac:dyDescent="0.3">
      <c r="A1599">
        <v>2276</v>
      </c>
      <c r="B1599">
        <v>1955</v>
      </c>
      <c r="C1599" t="s">
        <v>28</v>
      </c>
      <c r="D1599" t="s">
        <v>31</v>
      </c>
      <c r="E1599">
        <v>57959</v>
      </c>
      <c r="F1599">
        <v>0</v>
      </c>
      <c r="G1599">
        <v>1</v>
      </c>
      <c r="H1599" s="1">
        <v>41396</v>
      </c>
      <c r="I1599">
        <v>71</v>
      </c>
      <c r="J1599">
        <v>430</v>
      </c>
      <c r="K1599">
        <v>16</v>
      </c>
      <c r="L1599">
        <v>322</v>
      </c>
      <c r="M1599">
        <v>43</v>
      </c>
      <c r="N1599">
        <v>24</v>
      </c>
      <c r="O1599">
        <v>33</v>
      </c>
      <c r="P1599">
        <v>5</v>
      </c>
      <c r="Q1599">
        <v>4</v>
      </c>
      <c r="R1599">
        <v>7</v>
      </c>
      <c r="S1599">
        <v>11</v>
      </c>
      <c r="T1599">
        <v>3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 t="s">
        <v>30</v>
      </c>
    </row>
    <row r="1600" spans="1:28" hidden="1" x14ac:dyDescent="0.3">
      <c r="A1600">
        <v>1172</v>
      </c>
      <c r="B1600">
        <v>1983</v>
      </c>
      <c r="C1600" t="s">
        <v>37</v>
      </c>
      <c r="D1600" t="s">
        <v>33</v>
      </c>
      <c r="E1600">
        <v>92491</v>
      </c>
      <c r="F1600">
        <v>0</v>
      </c>
      <c r="G1600">
        <v>0</v>
      </c>
      <c r="H1600" s="1">
        <v>41395</v>
      </c>
      <c r="I1600">
        <v>71</v>
      </c>
      <c r="J1600">
        <v>979</v>
      </c>
      <c r="K1600">
        <v>44</v>
      </c>
      <c r="L1600">
        <v>935</v>
      </c>
      <c r="M1600">
        <v>29</v>
      </c>
      <c r="N1600">
        <v>25</v>
      </c>
      <c r="O1600">
        <v>22</v>
      </c>
      <c r="P1600">
        <v>1</v>
      </c>
      <c r="Q1600">
        <v>7</v>
      </c>
      <c r="R1600">
        <v>5</v>
      </c>
      <c r="S1600">
        <v>12</v>
      </c>
      <c r="T1600">
        <v>3</v>
      </c>
      <c r="U1600">
        <v>1</v>
      </c>
      <c r="V1600">
        <v>0</v>
      </c>
      <c r="W1600">
        <v>0</v>
      </c>
      <c r="X1600">
        <v>1</v>
      </c>
      <c r="Y1600">
        <v>1</v>
      </c>
      <c r="Z1600">
        <v>1</v>
      </c>
      <c r="AA1600">
        <v>0</v>
      </c>
      <c r="AB1600" t="s">
        <v>30</v>
      </c>
    </row>
    <row r="1601" spans="1:28" hidden="1" x14ac:dyDescent="0.3">
      <c r="A1601">
        <v>269</v>
      </c>
      <c r="B1601">
        <v>1963</v>
      </c>
      <c r="C1601" t="s">
        <v>37</v>
      </c>
      <c r="D1601" t="s">
        <v>31</v>
      </c>
      <c r="E1601">
        <v>46757</v>
      </c>
      <c r="F1601">
        <v>0</v>
      </c>
      <c r="G1601">
        <v>1</v>
      </c>
      <c r="H1601" s="1">
        <v>41229</v>
      </c>
      <c r="I1601">
        <v>71</v>
      </c>
      <c r="J1601">
        <v>777</v>
      </c>
      <c r="K1601">
        <v>30</v>
      </c>
      <c r="L1601">
        <v>163</v>
      </c>
      <c r="M1601">
        <v>0</v>
      </c>
      <c r="N1601">
        <v>51</v>
      </c>
      <c r="O1601">
        <v>122</v>
      </c>
      <c r="P1601">
        <v>6</v>
      </c>
      <c r="Q1601">
        <v>4</v>
      </c>
      <c r="R1601">
        <v>4</v>
      </c>
      <c r="S1601">
        <v>7</v>
      </c>
      <c r="T1601">
        <v>9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 t="s">
        <v>30</v>
      </c>
    </row>
    <row r="1602" spans="1:28" hidden="1" x14ac:dyDescent="0.3">
      <c r="A1602">
        <v>10245</v>
      </c>
      <c r="B1602">
        <v>1986</v>
      </c>
      <c r="C1602" t="s">
        <v>38</v>
      </c>
      <c r="D1602" t="s">
        <v>31</v>
      </c>
      <c r="E1602">
        <v>80910</v>
      </c>
      <c r="F1602">
        <v>0</v>
      </c>
      <c r="G1602">
        <v>0</v>
      </c>
      <c r="H1602" s="1">
        <v>41213</v>
      </c>
      <c r="I1602">
        <v>71</v>
      </c>
      <c r="J1602">
        <v>160</v>
      </c>
      <c r="K1602">
        <v>80</v>
      </c>
      <c r="L1602">
        <v>369</v>
      </c>
      <c r="M1602">
        <v>67</v>
      </c>
      <c r="N1602">
        <v>39</v>
      </c>
      <c r="O1602">
        <v>41</v>
      </c>
      <c r="P1602">
        <v>1</v>
      </c>
      <c r="Q1602">
        <v>3</v>
      </c>
      <c r="R1602">
        <v>3</v>
      </c>
      <c r="S1602">
        <v>8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 t="s">
        <v>30</v>
      </c>
    </row>
    <row r="1603" spans="1:28" hidden="1" x14ac:dyDescent="0.3">
      <c r="A1603">
        <v>9817</v>
      </c>
      <c r="B1603">
        <v>1970</v>
      </c>
      <c r="C1603" t="s">
        <v>41</v>
      </c>
      <c r="D1603" t="s">
        <v>31</v>
      </c>
      <c r="E1603">
        <v>44802</v>
      </c>
      <c r="F1603">
        <v>0</v>
      </c>
      <c r="G1603">
        <v>0</v>
      </c>
      <c r="H1603" s="1">
        <v>41142</v>
      </c>
      <c r="I1603">
        <v>71</v>
      </c>
      <c r="J1603">
        <v>853</v>
      </c>
      <c r="K1603">
        <v>10</v>
      </c>
      <c r="L1603">
        <v>143</v>
      </c>
      <c r="M1603">
        <v>13</v>
      </c>
      <c r="N1603">
        <v>10</v>
      </c>
      <c r="O1603">
        <v>20</v>
      </c>
      <c r="P1603">
        <v>2</v>
      </c>
      <c r="Q1603">
        <v>9</v>
      </c>
      <c r="R1603">
        <v>4</v>
      </c>
      <c r="S1603">
        <v>12</v>
      </c>
      <c r="T1603">
        <v>8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 t="s">
        <v>40</v>
      </c>
    </row>
    <row r="1604" spans="1:28" hidden="1" x14ac:dyDescent="0.3">
      <c r="A1604">
        <v>246</v>
      </c>
      <c r="B1604">
        <v>1965</v>
      </c>
      <c r="C1604" t="s">
        <v>28</v>
      </c>
      <c r="D1604" t="s">
        <v>33</v>
      </c>
      <c r="E1604">
        <v>66480</v>
      </c>
      <c r="F1604">
        <v>1</v>
      </c>
      <c r="G1604">
        <v>1</v>
      </c>
      <c r="H1604" s="1">
        <v>41790</v>
      </c>
      <c r="I1604">
        <v>71</v>
      </c>
      <c r="J1604">
        <v>199</v>
      </c>
      <c r="K1604">
        <v>9</v>
      </c>
      <c r="L1604">
        <v>57</v>
      </c>
      <c r="M1604">
        <v>20</v>
      </c>
      <c r="N1604">
        <v>21</v>
      </c>
      <c r="O1604">
        <v>6</v>
      </c>
      <c r="P1604">
        <v>7</v>
      </c>
      <c r="Q1604">
        <v>4</v>
      </c>
      <c r="R1604">
        <v>1</v>
      </c>
      <c r="S1604">
        <v>7</v>
      </c>
      <c r="T1604">
        <v>4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 t="s">
        <v>30</v>
      </c>
    </row>
    <row r="1605" spans="1:28" hidden="1" x14ac:dyDescent="0.3">
      <c r="A1605">
        <v>3286</v>
      </c>
      <c r="B1605">
        <v>1967</v>
      </c>
      <c r="C1605" t="s">
        <v>37</v>
      </c>
      <c r="D1605" t="s">
        <v>29</v>
      </c>
      <c r="E1605">
        <v>26642</v>
      </c>
      <c r="F1605">
        <v>1</v>
      </c>
      <c r="G1605">
        <v>0</v>
      </c>
      <c r="H1605" s="1">
        <v>41699</v>
      </c>
      <c r="I1605">
        <v>71</v>
      </c>
      <c r="J1605">
        <v>13</v>
      </c>
      <c r="K1605">
        <v>2</v>
      </c>
      <c r="L1605">
        <v>15</v>
      </c>
      <c r="M1605">
        <v>2</v>
      </c>
      <c r="N1605">
        <v>2</v>
      </c>
      <c r="O1605">
        <v>8</v>
      </c>
      <c r="P1605">
        <v>2</v>
      </c>
      <c r="Q1605">
        <v>2</v>
      </c>
      <c r="R1605">
        <v>0</v>
      </c>
      <c r="S1605">
        <v>3</v>
      </c>
      <c r="T1605">
        <v>6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 t="s">
        <v>30</v>
      </c>
    </row>
    <row r="1606" spans="1:28" hidden="1" x14ac:dyDescent="0.3">
      <c r="A1606">
        <v>10680</v>
      </c>
      <c r="B1606">
        <v>1986</v>
      </c>
      <c r="C1606" t="s">
        <v>28</v>
      </c>
      <c r="D1606" t="s">
        <v>35</v>
      </c>
      <c r="E1606">
        <v>33235</v>
      </c>
      <c r="F1606">
        <v>1</v>
      </c>
      <c r="G1606">
        <v>0</v>
      </c>
      <c r="H1606" s="1">
        <v>41675</v>
      </c>
      <c r="I1606">
        <v>71</v>
      </c>
      <c r="J1606">
        <v>45</v>
      </c>
      <c r="K1606">
        <v>0</v>
      </c>
      <c r="L1606">
        <v>16</v>
      </c>
      <c r="M1606">
        <v>2</v>
      </c>
      <c r="N1606">
        <v>1</v>
      </c>
      <c r="O1606">
        <v>6</v>
      </c>
      <c r="P1606">
        <v>1</v>
      </c>
      <c r="Q1606">
        <v>3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 t="s">
        <v>30</v>
      </c>
    </row>
    <row r="1607" spans="1:28" hidden="1" x14ac:dyDescent="0.3">
      <c r="A1607">
        <v>4297</v>
      </c>
      <c r="B1607">
        <v>1969</v>
      </c>
      <c r="C1607" t="s">
        <v>28</v>
      </c>
      <c r="D1607" t="s">
        <v>35</v>
      </c>
      <c r="E1607">
        <v>23228</v>
      </c>
      <c r="F1607">
        <v>1</v>
      </c>
      <c r="G1607">
        <v>0</v>
      </c>
      <c r="H1607" s="1">
        <v>41665</v>
      </c>
      <c r="I1607">
        <v>71</v>
      </c>
      <c r="J1607">
        <v>13</v>
      </c>
      <c r="K1607">
        <v>2</v>
      </c>
      <c r="L1607">
        <v>18</v>
      </c>
      <c r="M1607">
        <v>6</v>
      </c>
      <c r="N1607">
        <v>1</v>
      </c>
      <c r="O1607">
        <v>0</v>
      </c>
      <c r="P1607">
        <v>2</v>
      </c>
      <c r="Q1607">
        <v>2</v>
      </c>
      <c r="R1607">
        <v>0</v>
      </c>
      <c r="S1607">
        <v>3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 t="s">
        <v>40</v>
      </c>
    </row>
    <row r="1608" spans="1:28" hidden="1" x14ac:dyDescent="0.3">
      <c r="A1608">
        <v>7327</v>
      </c>
      <c r="B1608">
        <v>1959</v>
      </c>
      <c r="C1608" t="s">
        <v>37</v>
      </c>
      <c r="D1608" t="s">
        <v>33</v>
      </c>
      <c r="E1608">
        <v>36732</v>
      </c>
      <c r="F1608">
        <v>1</v>
      </c>
      <c r="G1608">
        <v>1</v>
      </c>
      <c r="H1608" s="1">
        <v>41637</v>
      </c>
      <c r="I1608">
        <v>71</v>
      </c>
      <c r="J1608">
        <v>21</v>
      </c>
      <c r="K1608">
        <v>5</v>
      </c>
      <c r="L1608">
        <v>3</v>
      </c>
      <c r="M1608">
        <v>10</v>
      </c>
      <c r="N1608">
        <v>1</v>
      </c>
      <c r="O1608">
        <v>7</v>
      </c>
      <c r="P1608">
        <v>3</v>
      </c>
      <c r="Q1608">
        <v>1</v>
      </c>
      <c r="R1608">
        <v>1</v>
      </c>
      <c r="S1608">
        <v>4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 t="s">
        <v>30</v>
      </c>
    </row>
    <row r="1609" spans="1:28" hidden="1" x14ac:dyDescent="0.3">
      <c r="A1609">
        <v>10640</v>
      </c>
      <c r="B1609">
        <v>1974</v>
      </c>
      <c r="C1609" t="s">
        <v>28</v>
      </c>
      <c r="D1609" t="s">
        <v>35</v>
      </c>
      <c r="E1609">
        <v>44392</v>
      </c>
      <c r="F1609">
        <v>1</v>
      </c>
      <c r="G1609">
        <v>1</v>
      </c>
      <c r="H1609" s="1">
        <v>41522</v>
      </c>
      <c r="I1609">
        <v>71</v>
      </c>
      <c r="J1609">
        <v>87</v>
      </c>
      <c r="K1609">
        <v>5</v>
      </c>
      <c r="L1609">
        <v>71</v>
      </c>
      <c r="M1609">
        <v>7</v>
      </c>
      <c r="N1609">
        <v>12</v>
      </c>
      <c r="O1609">
        <v>29</v>
      </c>
      <c r="P1609">
        <v>5</v>
      </c>
      <c r="Q1609">
        <v>4</v>
      </c>
      <c r="R1609">
        <v>1</v>
      </c>
      <c r="S1609">
        <v>4</v>
      </c>
      <c r="T1609">
        <v>7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 t="s">
        <v>30</v>
      </c>
    </row>
    <row r="1610" spans="1:28" hidden="1" x14ac:dyDescent="0.3">
      <c r="A1610">
        <v>7620</v>
      </c>
      <c r="B1610">
        <v>1990</v>
      </c>
      <c r="C1610" t="s">
        <v>44</v>
      </c>
      <c r="D1610" t="s">
        <v>31</v>
      </c>
      <c r="E1610">
        <v>16185</v>
      </c>
      <c r="F1610">
        <v>1</v>
      </c>
      <c r="G1610">
        <v>0</v>
      </c>
      <c r="H1610" s="1">
        <v>41491</v>
      </c>
      <c r="I1610">
        <v>71</v>
      </c>
      <c r="J1610">
        <v>5</v>
      </c>
      <c r="K1610">
        <v>11</v>
      </c>
      <c r="L1610">
        <v>16</v>
      </c>
      <c r="M1610">
        <v>21</v>
      </c>
      <c r="N1610">
        <v>8</v>
      </c>
      <c r="O1610">
        <v>45</v>
      </c>
      <c r="P1610">
        <v>2</v>
      </c>
      <c r="Q1610">
        <v>2</v>
      </c>
      <c r="R1610">
        <v>2</v>
      </c>
      <c r="S1610">
        <v>2</v>
      </c>
      <c r="T1610">
        <v>8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 t="s">
        <v>40</v>
      </c>
    </row>
    <row r="1611" spans="1:28" hidden="1" x14ac:dyDescent="0.3">
      <c r="A1611">
        <v>7761</v>
      </c>
      <c r="B1611">
        <v>1978</v>
      </c>
      <c r="C1611" t="s">
        <v>38</v>
      </c>
      <c r="D1611" t="s">
        <v>35</v>
      </c>
      <c r="E1611">
        <v>38702</v>
      </c>
      <c r="F1611">
        <v>1</v>
      </c>
      <c r="G1611">
        <v>0</v>
      </c>
      <c r="H1611" s="1">
        <v>41487</v>
      </c>
      <c r="I1611">
        <v>71</v>
      </c>
      <c r="J1611">
        <v>13</v>
      </c>
      <c r="K1611">
        <v>11</v>
      </c>
      <c r="L1611">
        <v>24</v>
      </c>
      <c r="M1611">
        <v>13</v>
      </c>
      <c r="N1611">
        <v>8</v>
      </c>
      <c r="O1611">
        <v>40</v>
      </c>
      <c r="P1611">
        <v>2</v>
      </c>
      <c r="Q1611">
        <v>3</v>
      </c>
      <c r="R1611">
        <v>0</v>
      </c>
      <c r="S1611">
        <v>4</v>
      </c>
      <c r="T1611">
        <v>6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 t="s">
        <v>36</v>
      </c>
    </row>
    <row r="1612" spans="1:28" hidden="1" x14ac:dyDescent="0.3">
      <c r="A1612">
        <v>5062</v>
      </c>
      <c r="B1612">
        <v>1963</v>
      </c>
      <c r="C1612" t="s">
        <v>37</v>
      </c>
      <c r="D1612" t="s">
        <v>33</v>
      </c>
      <c r="E1612">
        <v>54072</v>
      </c>
      <c r="F1612">
        <v>1</v>
      </c>
      <c r="G1612">
        <v>1</v>
      </c>
      <c r="H1612" s="1">
        <v>41482</v>
      </c>
      <c r="I1612">
        <v>71</v>
      </c>
      <c r="J1612">
        <v>35</v>
      </c>
      <c r="K1612">
        <v>0</v>
      </c>
      <c r="L1612">
        <v>4</v>
      </c>
      <c r="M1612">
        <v>0</v>
      </c>
      <c r="N1612">
        <v>0</v>
      </c>
      <c r="O1612">
        <v>0</v>
      </c>
      <c r="P1612">
        <v>1</v>
      </c>
      <c r="Q1612">
        <v>2</v>
      </c>
      <c r="R1612">
        <v>0</v>
      </c>
      <c r="S1612">
        <v>2</v>
      </c>
      <c r="T1612">
        <v>8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 t="s">
        <v>43</v>
      </c>
    </row>
    <row r="1613" spans="1:28" hidden="1" x14ac:dyDescent="0.3">
      <c r="A1613">
        <v>3225</v>
      </c>
      <c r="B1613">
        <v>1984</v>
      </c>
      <c r="C1613" t="s">
        <v>41</v>
      </c>
      <c r="D1613" t="s">
        <v>33</v>
      </c>
      <c r="E1613">
        <v>42207</v>
      </c>
      <c r="F1613">
        <v>1</v>
      </c>
      <c r="G1613">
        <v>0</v>
      </c>
      <c r="H1613" s="1">
        <v>41365</v>
      </c>
      <c r="I1613">
        <v>71</v>
      </c>
      <c r="J1613">
        <v>116</v>
      </c>
      <c r="K1613">
        <v>11</v>
      </c>
      <c r="L1613">
        <v>72</v>
      </c>
      <c r="M1613">
        <v>3</v>
      </c>
      <c r="N1613">
        <v>17</v>
      </c>
      <c r="O1613">
        <v>46</v>
      </c>
      <c r="P1613">
        <v>4</v>
      </c>
      <c r="Q1613">
        <v>4</v>
      </c>
      <c r="R1613">
        <v>1</v>
      </c>
      <c r="S1613">
        <v>5</v>
      </c>
      <c r="T1613">
        <v>6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1</v>
      </c>
      <c r="AA1613">
        <v>0</v>
      </c>
      <c r="AB1613" t="s">
        <v>30</v>
      </c>
    </row>
    <row r="1614" spans="1:28" hidden="1" x14ac:dyDescent="0.3">
      <c r="A1614">
        <v>8629</v>
      </c>
      <c r="B1614">
        <v>1956</v>
      </c>
      <c r="C1614" t="s">
        <v>28</v>
      </c>
      <c r="D1614" t="s">
        <v>42</v>
      </c>
      <c r="E1614">
        <v>46984</v>
      </c>
      <c r="F1614">
        <v>1</v>
      </c>
      <c r="G1614">
        <v>1</v>
      </c>
      <c r="H1614" s="1">
        <v>41359</v>
      </c>
      <c r="I1614">
        <v>71</v>
      </c>
      <c r="J1614">
        <v>19</v>
      </c>
      <c r="K1614">
        <v>1</v>
      </c>
      <c r="L1614">
        <v>10</v>
      </c>
      <c r="M1614">
        <v>2</v>
      </c>
      <c r="N1614">
        <v>1</v>
      </c>
      <c r="O1614">
        <v>8</v>
      </c>
      <c r="P1614">
        <v>1</v>
      </c>
      <c r="Q1614">
        <v>1</v>
      </c>
      <c r="R1614">
        <v>0</v>
      </c>
      <c r="S1614">
        <v>3</v>
      </c>
      <c r="T1614">
        <v>5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 t="s">
        <v>32</v>
      </c>
    </row>
    <row r="1615" spans="1:28" hidden="1" x14ac:dyDescent="0.3">
      <c r="A1615">
        <v>798</v>
      </c>
      <c r="B1615">
        <v>1987</v>
      </c>
      <c r="C1615" t="s">
        <v>28</v>
      </c>
      <c r="D1615" t="s">
        <v>31</v>
      </c>
      <c r="E1615">
        <v>23442</v>
      </c>
      <c r="F1615">
        <v>1</v>
      </c>
      <c r="G1615">
        <v>0</v>
      </c>
      <c r="H1615" s="1">
        <v>41267</v>
      </c>
      <c r="I1615">
        <v>71</v>
      </c>
      <c r="J1615">
        <v>2</v>
      </c>
      <c r="K1615">
        <v>0</v>
      </c>
      <c r="L1615">
        <v>6</v>
      </c>
      <c r="M1615">
        <v>8</v>
      </c>
      <c r="N1615">
        <v>6</v>
      </c>
      <c r="O1615">
        <v>5</v>
      </c>
      <c r="P1615">
        <v>1</v>
      </c>
      <c r="Q1615">
        <v>1</v>
      </c>
      <c r="R1615">
        <v>0</v>
      </c>
      <c r="S1615">
        <v>3</v>
      </c>
      <c r="T1615">
        <v>7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 t="s">
        <v>30</v>
      </c>
    </row>
    <row r="1616" spans="1:28" hidden="1" x14ac:dyDescent="0.3">
      <c r="A1616">
        <v>8213</v>
      </c>
      <c r="B1616">
        <v>1980</v>
      </c>
      <c r="C1616" t="s">
        <v>38</v>
      </c>
      <c r="D1616" t="s">
        <v>35</v>
      </c>
      <c r="E1616">
        <v>14515</v>
      </c>
      <c r="F1616">
        <v>1</v>
      </c>
      <c r="G1616">
        <v>0</v>
      </c>
      <c r="H1616" s="1">
        <v>41222</v>
      </c>
      <c r="I1616">
        <v>71</v>
      </c>
      <c r="J1616">
        <v>6</v>
      </c>
      <c r="K1616">
        <v>4</v>
      </c>
      <c r="L1616">
        <v>9</v>
      </c>
      <c r="M1616">
        <v>6</v>
      </c>
      <c r="N1616">
        <v>36</v>
      </c>
      <c r="O1616">
        <v>35</v>
      </c>
      <c r="P1616">
        <v>4</v>
      </c>
      <c r="Q1616">
        <v>2</v>
      </c>
      <c r="R1616">
        <v>2</v>
      </c>
      <c r="S1616">
        <v>3</v>
      </c>
      <c r="T1616">
        <v>7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 t="s">
        <v>30</v>
      </c>
    </row>
    <row r="1617" spans="1:28" hidden="1" x14ac:dyDescent="0.3">
      <c r="A1617">
        <v>2447</v>
      </c>
      <c r="B1617">
        <v>1979</v>
      </c>
      <c r="C1617" t="s">
        <v>28</v>
      </c>
      <c r="D1617" t="s">
        <v>35</v>
      </c>
      <c r="E1617">
        <v>30545</v>
      </c>
      <c r="F1617">
        <v>1</v>
      </c>
      <c r="G1617">
        <v>0</v>
      </c>
      <c r="H1617" s="1">
        <v>41199</v>
      </c>
      <c r="I1617">
        <v>71</v>
      </c>
      <c r="J1617">
        <v>4</v>
      </c>
      <c r="K1617">
        <v>12</v>
      </c>
      <c r="L1617">
        <v>15</v>
      </c>
      <c r="M1617">
        <v>19</v>
      </c>
      <c r="N1617">
        <v>7</v>
      </c>
      <c r="O1617">
        <v>12</v>
      </c>
      <c r="P1617">
        <v>2</v>
      </c>
      <c r="Q1617">
        <v>2</v>
      </c>
      <c r="R1617">
        <v>0</v>
      </c>
      <c r="S1617">
        <v>3</v>
      </c>
      <c r="T1617">
        <v>7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 t="s">
        <v>40</v>
      </c>
    </row>
    <row r="1618" spans="1:28" hidden="1" x14ac:dyDescent="0.3">
      <c r="A1618">
        <v>1371</v>
      </c>
      <c r="B1618">
        <v>1976</v>
      </c>
      <c r="C1618" t="s">
        <v>28</v>
      </c>
      <c r="D1618" t="s">
        <v>31</v>
      </c>
      <c r="E1618">
        <v>79941</v>
      </c>
      <c r="F1618">
        <v>0</v>
      </c>
      <c r="G1618">
        <v>0</v>
      </c>
      <c r="H1618" s="1">
        <v>41818</v>
      </c>
      <c r="I1618">
        <v>72</v>
      </c>
      <c r="J1618">
        <v>123</v>
      </c>
      <c r="K1618">
        <v>164</v>
      </c>
      <c r="L1618">
        <v>266</v>
      </c>
      <c r="M1618">
        <v>227</v>
      </c>
      <c r="N1618">
        <v>30</v>
      </c>
      <c r="O1618">
        <v>174</v>
      </c>
      <c r="P1618">
        <v>1</v>
      </c>
      <c r="Q1618">
        <v>2</v>
      </c>
      <c r="R1618">
        <v>4</v>
      </c>
      <c r="S1618">
        <v>9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 t="s">
        <v>36</v>
      </c>
    </row>
    <row r="1619" spans="1:28" hidden="1" x14ac:dyDescent="0.3">
      <c r="A1619">
        <v>8093</v>
      </c>
      <c r="B1619">
        <v>1969</v>
      </c>
      <c r="C1619" t="s">
        <v>41</v>
      </c>
      <c r="D1619" t="s">
        <v>33</v>
      </c>
      <c r="E1619">
        <v>79734</v>
      </c>
      <c r="F1619">
        <v>0</v>
      </c>
      <c r="G1619">
        <v>0</v>
      </c>
      <c r="H1619" s="1">
        <v>41818</v>
      </c>
      <c r="I1619">
        <v>72</v>
      </c>
      <c r="J1619">
        <v>572</v>
      </c>
      <c r="K1619">
        <v>8</v>
      </c>
      <c r="L1619">
        <v>232</v>
      </c>
      <c r="M1619">
        <v>23</v>
      </c>
      <c r="N1619">
        <v>62</v>
      </c>
      <c r="O1619">
        <v>17</v>
      </c>
      <c r="P1619">
        <v>1</v>
      </c>
      <c r="Q1619">
        <v>4</v>
      </c>
      <c r="R1619">
        <v>3</v>
      </c>
      <c r="S1619">
        <v>6</v>
      </c>
      <c r="T1619">
        <v>1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 t="s">
        <v>30</v>
      </c>
    </row>
    <row r="1620" spans="1:28" hidden="1" x14ac:dyDescent="0.3">
      <c r="A1620">
        <v>713</v>
      </c>
      <c r="B1620">
        <v>1977</v>
      </c>
      <c r="C1620" t="s">
        <v>41</v>
      </c>
      <c r="D1620" t="s">
        <v>33</v>
      </c>
      <c r="E1620">
        <v>50353</v>
      </c>
      <c r="F1620">
        <v>0</v>
      </c>
      <c r="G1620">
        <v>0</v>
      </c>
      <c r="H1620" s="1">
        <v>41798</v>
      </c>
      <c r="I1620">
        <v>72</v>
      </c>
      <c r="J1620">
        <v>141</v>
      </c>
      <c r="K1620">
        <v>15</v>
      </c>
      <c r="L1620">
        <v>153</v>
      </c>
      <c r="M1620">
        <v>67</v>
      </c>
      <c r="N1620">
        <v>31</v>
      </c>
      <c r="O1620">
        <v>35</v>
      </c>
      <c r="P1620">
        <v>1</v>
      </c>
      <c r="Q1620">
        <v>4</v>
      </c>
      <c r="R1620">
        <v>4</v>
      </c>
      <c r="S1620">
        <v>6</v>
      </c>
      <c r="T1620">
        <v>3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 t="s">
        <v>30</v>
      </c>
    </row>
    <row r="1621" spans="1:28" hidden="1" x14ac:dyDescent="0.3">
      <c r="A1621">
        <v>5545</v>
      </c>
      <c r="B1621">
        <v>1972</v>
      </c>
      <c r="C1621" t="s">
        <v>37</v>
      </c>
      <c r="D1621" t="s">
        <v>33</v>
      </c>
      <c r="E1621">
        <v>78075</v>
      </c>
      <c r="F1621">
        <v>0</v>
      </c>
      <c r="G1621">
        <v>0</v>
      </c>
      <c r="H1621" s="1">
        <v>41734</v>
      </c>
      <c r="I1621">
        <v>72</v>
      </c>
      <c r="J1621">
        <v>572</v>
      </c>
      <c r="K1621">
        <v>8</v>
      </c>
      <c r="L1621">
        <v>259</v>
      </c>
      <c r="M1621">
        <v>34</v>
      </c>
      <c r="N1621">
        <v>35</v>
      </c>
      <c r="O1621">
        <v>80</v>
      </c>
      <c r="P1621">
        <v>1</v>
      </c>
      <c r="Q1621">
        <v>3</v>
      </c>
      <c r="R1621">
        <v>5</v>
      </c>
      <c r="S1621">
        <v>5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 t="s">
        <v>30</v>
      </c>
    </row>
    <row r="1622" spans="1:28" hidden="1" x14ac:dyDescent="0.3">
      <c r="A1622">
        <v>7495</v>
      </c>
      <c r="B1622">
        <v>1948</v>
      </c>
      <c r="C1622" t="s">
        <v>37</v>
      </c>
      <c r="D1622" t="s">
        <v>33</v>
      </c>
      <c r="E1622">
        <v>56223</v>
      </c>
      <c r="F1622">
        <v>0</v>
      </c>
      <c r="G1622">
        <v>1</v>
      </c>
      <c r="H1622" s="1">
        <v>41628</v>
      </c>
      <c r="I1622">
        <v>72</v>
      </c>
      <c r="J1622">
        <v>77</v>
      </c>
      <c r="K1622">
        <v>28</v>
      </c>
      <c r="L1622">
        <v>31</v>
      </c>
      <c r="M1622">
        <v>16</v>
      </c>
      <c r="N1622">
        <v>0</v>
      </c>
      <c r="O1622">
        <v>4</v>
      </c>
      <c r="P1622">
        <v>2</v>
      </c>
      <c r="Q1622">
        <v>2</v>
      </c>
      <c r="R1622">
        <v>1</v>
      </c>
      <c r="S1622">
        <v>5</v>
      </c>
      <c r="T1622">
        <v>4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 t="s">
        <v>30</v>
      </c>
    </row>
    <row r="1623" spans="1:28" hidden="1" x14ac:dyDescent="0.3">
      <c r="A1623">
        <v>6303</v>
      </c>
      <c r="B1623">
        <v>1986</v>
      </c>
      <c r="C1623" t="s">
        <v>37</v>
      </c>
      <c r="D1623" t="s">
        <v>35</v>
      </c>
      <c r="E1623">
        <v>91820</v>
      </c>
      <c r="F1623">
        <v>0</v>
      </c>
      <c r="G1623">
        <v>0</v>
      </c>
      <c r="H1623" s="1">
        <v>41601</v>
      </c>
      <c r="I1623">
        <v>72</v>
      </c>
      <c r="J1623">
        <v>410</v>
      </c>
      <c r="K1623">
        <v>73</v>
      </c>
      <c r="L1623">
        <v>747</v>
      </c>
      <c r="M1623">
        <v>76</v>
      </c>
      <c r="N1623">
        <v>161</v>
      </c>
      <c r="O1623">
        <v>30</v>
      </c>
      <c r="P1623">
        <v>0</v>
      </c>
      <c r="Q1623">
        <v>5</v>
      </c>
      <c r="R1623">
        <v>5</v>
      </c>
      <c r="S1623">
        <v>12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 t="s">
        <v>32</v>
      </c>
    </row>
    <row r="1624" spans="1:28" hidden="1" x14ac:dyDescent="0.3">
      <c r="A1624">
        <v>10364</v>
      </c>
      <c r="B1624">
        <v>1959</v>
      </c>
      <c r="C1624" t="s">
        <v>28</v>
      </c>
      <c r="D1624" t="s">
        <v>29</v>
      </c>
      <c r="E1624">
        <v>23295</v>
      </c>
      <c r="F1624">
        <v>0</v>
      </c>
      <c r="G1624">
        <v>0</v>
      </c>
      <c r="H1624" s="1">
        <v>41468</v>
      </c>
      <c r="I1624">
        <v>72</v>
      </c>
      <c r="J1624">
        <v>0</v>
      </c>
      <c r="K1624">
        <v>0</v>
      </c>
      <c r="L1624">
        <v>1</v>
      </c>
      <c r="M1624">
        <v>2</v>
      </c>
      <c r="N1624">
        <v>12</v>
      </c>
      <c r="O1624">
        <v>5</v>
      </c>
      <c r="P1624">
        <v>1</v>
      </c>
      <c r="Q1624">
        <v>1</v>
      </c>
      <c r="R1624">
        <v>0</v>
      </c>
      <c r="S1624">
        <v>2</v>
      </c>
      <c r="T1624">
        <v>8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 t="s">
        <v>30</v>
      </c>
    </row>
    <row r="1625" spans="1:28" hidden="1" x14ac:dyDescent="0.3">
      <c r="A1625">
        <v>6945</v>
      </c>
      <c r="B1625">
        <v>1952</v>
      </c>
      <c r="C1625" t="s">
        <v>28</v>
      </c>
      <c r="D1625" t="s">
        <v>31</v>
      </c>
      <c r="E1625">
        <v>84574</v>
      </c>
      <c r="F1625">
        <v>0</v>
      </c>
      <c r="G1625">
        <v>0</v>
      </c>
      <c r="H1625" s="1">
        <v>41429</v>
      </c>
      <c r="I1625">
        <v>72</v>
      </c>
      <c r="J1625">
        <v>387</v>
      </c>
      <c r="K1625">
        <v>20</v>
      </c>
      <c r="L1625">
        <v>713</v>
      </c>
      <c r="M1625">
        <v>38</v>
      </c>
      <c r="N1625">
        <v>54</v>
      </c>
      <c r="O1625">
        <v>163</v>
      </c>
      <c r="P1625">
        <v>1</v>
      </c>
      <c r="Q1625">
        <v>9</v>
      </c>
      <c r="R1625">
        <v>11</v>
      </c>
      <c r="S1625">
        <v>11</v>
      </c>
      <c r="T1625">
        <v>5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 t="s">
        <v>30</v>
      </c>
    </row>
    <row r="1626" spans="1:28" hidden="1" x14ac:dyDescent="0.3">
      <c r="A1626">
        <v>8562</v>
      </c>
      <c r="B1626">
        <v>1969</v>
      </c>
      <c r="C1626" t="s">
        <v>28</v>
      </c>
      <c r="D1626" t="s">
        <v>35</v>
      </c>
      <c r="E1626">
        <v>54165</v>
      </c>
      <c r="F1626">
        <v>0</v>
      </c>
      <c r="G1626">
        <v>0</v>
      </c>
      <c r="H1626" s="1">
        <v>41422</v>
      </c>
      <c r="I1626">
        <v>72</v>
      </c>
      <c r="J1626">
        <v>127</v>
      </c>
      <c r="K1626">
        <v>4</v>
      </c>
      <c r="L1626">
        <v>73</v>
      </c>
      <c r="M1626">
        <v>15</v>
      </c>
      <c r="N1626">
        <v>6</v>
      </c>
      <c r="O1626">
        <v>11</v>
      </c>
      <c r="P1626">
        <v>1</v>
      </c>
      <c r="Q1626">
        <v>2</v>
      </c>
      <c r="R1626">
        <v>1</v>
      </c>
      <c r="S1626">
        <v>7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 t="s">
        <v>30</v>
      </c>
    </row>
    <row r="1627" spans="1:28" hidden="1" x14ac:dyDescent="0.3">
      <c r="A1627">
        <v>9167</v>
      </c>
      <c r="B1627">
        <v>1956</v>
      </c>
      <c r="C1627" t="s">
        <v>28</v>
      </c>
      <c r="D1627" t="s">
        <v>33</v>
      </c>
      <c r="E1627">
        <v>67131</v>
      </c>
      <c r="F1627">
        <v>0</v>
      </c>
      <c r="G1627">
        <v>1</v>
      </c>
      <c r="H1627" s="1">
        <v>41359</v>
      </c>
      <c r="I1627">
        <v>72</v>
      </c>
      <c r="J1627">
        <v>465</v>
      </c>
      <c r="K1627">
        <v>71</v>
      </c>
      <c r="L1627">
        <v>250</v>
      </c>
      <c r="M1627">
        <v>93</v>
      </c>
      <c r="N1627">
        <v>35</v>
      </c>
      <c r="O1627">
        <v>62</v>
      </c>
      <c r="P1627">
        <v>3</v>
      </c>
      <c r="Q1627">
        <v>9</v>
      </c>
      <c r="R1627">
        <v>2</v>
      </c>
      <c r="S1627">
        <v>12</v>
      </c>
      <c r="T1627">
        <v>6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 t="s">
        <v>30</v>
      </c>
    </row>
    <row r="1628" spans="1:28" hidden="1" x14ac:dyDescent="0.3">
      <c r="A1628">
        <v>4743</v>
      </c>
      <c r="B1628">
        <v>1969</v>
      </c>
      <c r="C1628" t="s">
        <v>37</v>
      </c>
      <c r="D1628" t="s">
        <v>33</v>
      </c>
      <c r="E1628">
        <v>56242</v>
      </c>
      <c r="F1628">
        <v>0</v>
      </c>
      <c r="G1628">
        <v>1</v>
      </c>
      <c r="H1628" s="1">
        <v>41336</v>
      </c>
      <c r="I1628">
        <v>72</v>
      </c>
      <c r="J1628">
        <v>689</v>
      </c>
      <c r="K1628">
        <v>8</v>
      </c>
      <c r="L1628">
        <v>167</v>
      </c>
      <c r="M1628">
        <v>11</v>
      </c>
      <c r="N1628">
        <v>8</v>
      </c>
      <c r="O1628">
        <v>88</v>
      </c>
      <c r="P1628">
        <v>5</v>
      </c>
      <c r="Q1628">
        <v>8</v>
      </c>
      <c r="R1628">
        <v>4</v>
      </c>
      <c r="S1628">
        <v>11</v>
      </c>
      <c r="T1628">
        <v>6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 t="s">
        <v>34</v>
      </c>
    </row>
    <row r="1629" spans="1:28" hidden="1" x14ac:dyDescent="0.3">
      <c r="A1629">
        <v>10742</v>
      </c>
      <c r="B1629">
        <v>1983</v>
      </c>
      <c r="C1629" t="s">
        <v>37</v>
      </c>
      <c r="D1629" t="s">
        <v>33</v>
      </c>
      <c r="E1629">
        <v>86580</v>
      </c>
      <c r="F1629">
        <v>0</v>
      </c>
      <c r="G1629">
        <v>0</v>
      </c>
      <c r="H1629" s="1">
        <v>41332</v>
      </c>
      <c r="I1629">
        <v>72</v>
      </c>
      <c r="J1629">
        <v>532</v>
      </c>
      <c r="K1629">
        <v>21</v>
      </c>
      <c r="L1629">
        <v>127</v>
      </c>
      <c r="M1629">
        <v>26</v>
      </c>
      <c r="N1629">
        <v>20</v>
      </c>
      <c r="O1629">
        <v>20</v>
      </c>
      <c r="P1629">
        <v>0</v>
      </c>
      <c r="Q1629">
        <v>4</v>
      </c>
      <c r="R1629">
        <v>2</v>
      </c>
      <c r="S1629">
        <v>5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 t="s">
        <v>30</v>
      </c>
    </row>
    <row r="1630" spans="1:28" hidden="1" x14ac:dyDescent="0.3">
      <c r="A1630">
        <v>10965</v>
      </c>
      <c r="B1630">
        <v>1955</v>
      </c>
      <c r="C1630" t="s">
        <v>28</v>
      </c>
      <c r="D1630" t="s">
        <v>35</v>
      </c>
      <c r="E1630">
        <v>76005</v>
      </c>
      <c r="F1630">
        <v>0</v>
      </c>
      <c r="G1630">
        <v>0</v>
      </c>
      <c r="H1630" s="1">
        <v>41327</v>
      </c>
      <c r="I1630">
        <v>72</v>
      </c>
      <c r="J1630">
        <v>983</v>
      </c>
      <c r="K1630">
        <v>20</v>
      </c>
      <c r="L1630">
        <v>389</v>
      </c>
      <c r="M1630">
        <v>240</v>
      </c>
      <c r="N1630">
        <v>50</v>
      </c>
      <c r="O1630">
        <v>40</v>
      </c>
      <c r="P1630">
        <v>1</v>
      </c>
      <c r="Q1630">
        <v>3</v>
      </c>
      <c r="R1630">
        <v>5</v>
      </c>
      <c r="S1630">
        <v>13</v>
      </c>
      <c r="T1630">
        <v>6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 t="s">
        <v>30</v>
      </c>
    </row>
    <row r="1631" spans="1:28" hidden="1" x14ac:dyDescent="0.3">
      <c r="A1631">
        <v>7129</v>
      </c>
      <c r="B1631">
        <v>1962</v>
      </c>
      <c r="C1631" t="s">
        <v>37</v>
      </c>
      <c r="D1631" t="s">
        <v>33</v>
      </c>
      <c r="E1631">
        <v>54693</v>
      </c>
      <c r="F1631">
        <v>0</v>
      </c>
      <c r="G1631">
        <v>1</v>
      </c>
      <c r="H1631" s="1">
        <v>41322</v>
      </c>
      <c r="I1631">
        <v>72</v>
      </c>
      <c r="J1631">
        <v>686</v>
      </c>
      <c r="K1631">
        <v>17</v>
      </c>
      <c r="L1631">
        <v>142</v>
      </c>
      <c r="M1631">
        <v>23</v>
      </c>
      <c r="N1631">
        <v>26</v>
      </c>
      <c r="O1631">
        <v>35</v>
      </c>
      <c r="P1631">
        <v>8</v>
      </c>
      <c r="Q1631">
        <v>6</v>
      </c>
      <c r="R1631">
        <v>4</v>
      </c>
      <c r="S1631">
        <v>13</v>
      </c>
      <c r="T1631">
        <v>6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t="s">
        <v>30</v>
      </c>
    </row>
    <row r="1632" spans="1:28" hidden="1" x14ac:dyDescent="0.3">
      <c r="A1632">
        <v>3732</v>
      </c>
      <c r="B1632">
        <v>1955</v>
      </c>
      <c r="C1632" t="s">
        <v>41</v>
      </c>
      <c r="D1632" t="s">
        <v>33</v>
      </c>
      <c r="E1632">
        <v>52750</v>
      </c>
      <c r="F1632">
        <v>0</v>
      </c>
      <c r="G1632">
        <v>1</v>
      </c>
      <c r="H1632" s="1">
        <v>41309</v>
      </c>
      <c r="I1632">
        <v>72</v>
      </c>
      <c r="J1632">
        <v>393</v>
      </c>
      <c r="K1632">
        <v>0</v>
      </c>
      <c r="L1632">
        <v>239</v>
      </c>
      <c r="M1632">
        <v>90</v>
      </c>
      <c r="N1632">
        <v>69</v>
      </c>
      <c r="O1632">
        <v>69</v>
      </c>
      <c r="P1632">
        <v>6</v>
      </c>
      <c r="Q1632">
        <v>5</v>
      </c>
      <c r="R1632">
        <v>7</v>
      </c>
      <c r="S1632">
        <v>9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 t="s">
        <v>32</v>
      </c>
    </row>
    <row r="1633" spans="1:28" hidden="1" x14ac:dyDescent="0.3">
      <c r="A1633">
        <v>7247</v>
      </c>
      <c r="B1633">
        <v>1960</v>
      </c>
      <c r="C1633" t="s">
        <v>28</v>
      </c>
      <c r="D1633" t="s">
        <v>42</v>
      </c>
      <c r="E1633">
        <v>47916</v>
      </c>
      <c r="F1633">
        <v>0</v>
      </c>
      <c r="G1633">
        <v>1</v>
      </c>
      <c r="H1633" s="1">
        <v>41235</v>
      </c>
      <c r="I1633">
        <v>72</v>
      </c>
      <c r="J1633">
        <v>505</v>
      </c>
      <c r="K1633">
        <v>0</v>
      </c>
      <c r="L1633">
        <v>26</v>
      </c>
      <c r="M1633">
        <v>0</v>
      </c>
      <c r="N1633">
        <v>0</v>
      </c>
      <c r="O1633">
        <v>75</v>
      </c>
      <c r="P1633">
        <v>5</v>
      </c>
      <c r="Q1633">
        <v>7</v>
      </c>
      <c r="R1633">
        <v>4</v>
      </c>
      <c r="S1633">
        <v>6</v>
      </c>
      <c r="T1633">
        <v>6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 t="s">
        <v>39</v>
      </c>
    </row>
    <row r="1634" spans="1:28" hidden="1" x14ac:dyDescent="0.3">
      <c r="A1634">
        <v>460</v>
      </c>
      <c r="B1634">
        <v>1972</v>
      </c>
      <c r="C1634" t="s">
        <v>37</v>
      </c>
      <c r="D1634" t="s">
        <v>33</v>
      </c>
      <c r="E1634">
        <v>79930</v>
      </c>
      <c r="F1634">
        <v>0</v>
      </c>
      <c r="G1634">
        <v>0</v>
      </c>
      <c r="H1634" s="1">
        <v>41129</v>
      </c>
      <c r="I1634">
        <v>72</v>
      </c>
      <c r="J1634">
        <v>792</v>
      </c>
      <c r="K1634">
        <v>86</v>
      </c>
      <c r="L1634">
        <v>740</v>
      </c>
      <c r="M1634">
        <v>67</v>
      </c>
      <c r="N1634">
        <v>51</v>
      </c>
      <c r="O1634">
        <v>17</v>
      </c>
      <c r="P1634">
        <v>1</v>
      </c>
      <c r="Q1634">
        <v>3</v>
      </c>
      <c r="R1634">
        <v>5</v>
      </c>
      <c r="S1634">
        <v>8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 t="s">
        <v>43</v>
      </c>
    </row>
    <row r="1635" spans="1:28" hidden="1" x14ac:dyDescent="0.3">
      <c r="A1635">
        <v>11051</v>
      </c>
      <c r="B1635">
        <v>1956</v>
      </c>
      <c r="C1635" t="s">
        <v>37</v>
      </c>
      <c r="D1635" t="s">
        <v>35</v>
      </c>
      <c r="E1635">
        <v>77376</v>
      </c>
      <c r="F1635">
        <v>1</v>
      </c>
      <c r="G1635">
        <v>1</v>
      </c>
      <c r="H1635" s="1">
        <v>41769</v>
      </c>
      <c r="I1635">
        <v>72</v>
      </c>
      <c r="J1635">
        <v>492</v>
      </c>
      <c r="K1635">
        <v>19</v>
      </c>
      <c r="L1635">
        <v>110</v>
      </c>
      <c r="M1635">
        <v>16</v>
      </c>
      <c r="N1635">
        <v>12</v>
      </c>
      <c r="O1635">
        <v>12</v>
      </c>
      <c r="P1635">
        <v>4</v>
      </c>
      <c r="Q1635">
        <v>6</v>
      </c>
      <c r="R1635">
        <v>3</v>
      </c>
      <c r="S1635">
        <v>10</v>
      </c>
      <c r="T1635">
        <v>4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 t="s">
        <v>32</v>
      </c>
    </row>
    <row r="1636" spans="1:28" hidden="1" x14ac:dyDescent="0.3">
      <c r="A1636">
        <v>5283</v>
      </c>
      <c r="B1636">
        <v>1976</v>
      </c>
      <c r="C1636" t="s">
        <v>37</v>
      </c>
      <c r="D1636" t="s">
        <v>31</v>
      </c>
      <c r="E1636">
        <v>42473</v>
      </c>
      <c r="F1636">
        <v>1</v>
      </c>
      <c r="G1636">
        <v>1</v>
      </c>
      <c r="H1636" s="1">
        <v>41687</v>
      </c>
      <c r="I1636">
        <v>72</v>
      </c>
      <c r="J1636">
        <v>93</v>
      </c>
      <c r="K1636">
        <v>1</v>
      </c>
      <c r="L1636">
        <v>21</v>
      </c>
      <c r="M1636">
        <v>0</v>
      </c>
      <c r="N1636">
        <v>4</v>
      </c>
      <c r="O1636">
        <v>25</v>
      </c>
      <c r="P1636">
        <v>3</v>
      </c>
      <c r="Q1636">
        <v>2</v>
      </c>
      <c r="R1636">
        <v>1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 t="s">
        <v>30</v>
      </c>
    </row>
    <row r="1637" spans="1:28" hidden="1" x14ac:dyDescent="0.3">
      <c r="A1637">
        <v>5010</v>
      </c>
      <c r="B1637">
        <v>1988</v>
      </c>
      <c r="C1637" t="s">
        <v>28</v>
      </c>
      <c r="D1637" t="s">
        <v>31</v>
      </c>
      <c r="E1637">
        <v>25008</v>
      </c>
      <c r="F1637">
        <v>1</v>
      </c>
      <c r="G1637">
        <v>0</v>
      </c>
      <c r="H1637" s="1">
        <v>41672</v>
      </c>
      <c r="I1637">
        <v>72</v>
      </c>
      <c r="J1637">
        <v>2</v>
      </c>
      <c r="K1637">
        <v>8</v>
      </c>
      <c r="L1637">
        <v>8</v>
      </c>
      <c r="M1637">
        <v>6</v>
      </c>
      <c r="N1637">
        <v>1</v>
      </c>
      <c r="O1637">
        <v>9</v>
      </c>
      <c r="P1637">
        <v>2</v>
      </c>
      <c r="Q1637">
        <v>1</v>
      </c>
      <c r="R1637">
        <v>0</v>
      </c>
      <c r="S1637">
        <v>3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30</v>
      </c>
    </row>
    <row r="1638" spans="1:28" hidden="1" x14ac:dyDescent="0.3">
      <c r="A1638">
        <v>4368</v>
      </c>
      <c r="B1638">
        <v>1980</v>
      </c>
      <c r="C1638" t="s">
        <v>28</v>
      </c>
      <c r="D1638" t="s">
        <v>33</v>
      </c>
      <c r="E1638">
        <v>47850</v>
      </c>
      <c r="F1638">
        <v>1</v>
      </c>
      <c r="G1638">
        <v>0</v>
      </c>
      <c r="H1638" s="1">
        <v>41611</v>
      </c>
      <c r="I1638">
        <v>72</v>
      </c>
      <c r="J1638">
        <v>42</v>
      </c>
      <c r="K1638">
        <v>7</v>
      </c>
      <c r="L1638">
        <v>43</v>
      </c>
      <c r="M1638">
        <v>20</v>
      </c>
      <c r="N1638">
        <v>12</v>
      </c>
      <c r="O1638">
        <v>10</v>
      </c>
      <c r="P1638">
        <v>1</v>
      </c>
      <c r="Q1638">
        <v>3</v>
      </c>
      <c r="R1638">
        <v>0</v>
      </c>
      <c r="S1638">
        <v>4</v>
      </c>
      <c r="T1638">
        <v>6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 t="s">
        <v>30</v>
      </c>
    </row>
    <row r="1639" spans="1:28" hidden="1" x14ac:dyDescent="0.3">
      <c r="A1639">
        <v>1030</v>
      </c>
      <c r="B1639">
        <v>1965</v>
      </c>
      <c r="C1639" t="s">
        <v>37</v>
      </c>
      <c r="D1639" t="s">
        <v>31</v>
      </c>
      <c r="E1639">
        <v>40637</v>
      </c>
      <c r="F1639">
        <v>1</v>
      </c>
      <c r="G1639">
        <v>1</v>
      </c>
      <c r="H1639" s="1">
        <v>41472</v>
      </c>
      <c r="I1639">
        <v>72</v>
      </c>
      <c r="J1639">
        <v>22</v>
      </c>
      <c r="K1639">
        <v>0</v>
      </c>
      <c r="L1639">
        <v>13</v>
      </c>
      <c r="M1639">
        <v>0</v>
      </c>
      <c r="N1639">
        <v>0</v>
      </c>
      <c r="O1639">
        <v>3</v>
      </c>
      <c r="P1639">
        <v>2</v>
      </c>
      <c r="Q1639">
        <v>1</v>
      </c>
      <c r="R1639">
        <v>0</v>
      </c>
      <c r="S1639">
        <v>3</v>
      </c>
      <c r="T1639">
        <v>7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 t="s">
        <v>43</v>
      </c>
    </row>
    <row r="1640" spans="1:28" hidden="1" x14ac:dyDescent="0.3">
      <c r="A1640">
        <v>2918</v>
      </c>
      <c r="B1640">
        <v>1981</v>
      </c>
      <c r="C1640" t="s">
        <v>28</v>
      </c>
      <c r="D1640" t="s">
        <v>29</v>
      </c>
      <c r="E1640">
        <v>28510</v>
      </c>
      <c r="F1640">
        <v>1</v>
      </c>
      <c r="G1640">
        <v>1</v>
      </c>
      <c r="H1640" s="1">
        <v>41377</v>
      </c>
      <c r="I1640">
        <v>72</v>
      </c>
      <c r="J1640">
        <v>44</v>
      </c>
      <c r="K1640">
        <v>5</v>
      </c>
      <c r="L1640">
        <v>19</v>
      </c>
      <c r="M1640">
        <v>0</v>
      </c>
      <c r="N1640">
        <v>4</v>
      </c>
      <c r="O1640">
        <v>19</v>
      </c>
      <c r="P1640">
        <v>3</v>
      </c>
      <c r="Q1640">
        <v>2</v>
      </c>
      <c r="R1640">
        <v>0</v>
      </c>
      <c r="S1640">
        <v>4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 t="s">
        <v>30</v>
      </c>
    </row>
    <row r="1641" spans="1:28" hidden="1" x14ac:dyDescent="0.3">
      <c r="A1641">
        <v>7124</v>
      </c>
      <c r="B1641">
        <v>1968</v>
      </c>
      <c r="C1641" t="s">
        <v>28</v>
      </c>
      <c r="D1641" t="s">
        <v>29</v>
      </c>
      <c r="E1641">
        <v>36997</v>
      </c>
      <c r="F1641">
        <v>1</v>
      </c>
      <c r="G1641">
        <v>1</v>
      </c>
      <c r="H1641" s="1">
        <v>41306</v>
      </c>
      <c r="I1641">
        <v>72</v>
      </c>
      <c r="J1641">
        <v>43</v>
      </c>
      <c r="K1641">
        <v>4</v>
      </c>
      <c r="L1641">
        <v>12</v>
      </c>
      <c r="M1641">
        <v>8</v>
      </c>
      <c r="N1641">
        <v>0</v>
      </c>
      <c r="O1641">
        <v>27</v>
      </c>
      <c r="P1641">
        <v>5</v>
      </c>
      <c r="Q1641">
        <v>2</v>
      </c>
      <c r="R1641">
        <v>1</v>
      </c>
      <c r="S1641">
        <v>4</v>
      </c>
      <c r="T1641">
        <v>5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 t="s">
        <v>32</v>
      </c>
    </row>
    <row r="1642" spans="1:28" hidden="1" x14ac:dyDescent="0.3">
      <c r="A1642">
        <v>10686</v>
      </c>
      <c r="B1642">
        <v>1965</v>
      </c>
      <c r="C1642" t="s">
        <v>37</v>
      </c>
      <c r="D1642" t="s">
        <v>35</v>
      </c>
      <c r="E1642">
        <v>34230</v>
      </c>
      <c r="F1642">
        <v>1</v>
      </c>
      <c r="G1642">
        <v>1</v>
      </c>
      <c r="H1642" s="1">
        <v>41269</v>
      </c>
      <c r="I1642">
        <v>72</v>
      </c>
      <c r="J1642">
        <v>15</v>
      </c>
      <c r="K1642">
        <v>0</v>
      </c>
      <c r="L1642">
        <v>4</v>
      </c>
      <c r="M1642">
        <v>0</v>
      </c>
      <c r="N1642">
        <v>0</v>
      </c>
      <c r="O1642">
        <v>2</v>
      </c>
      <c r="P1642">
        <v>1</v>
      </c>
      <c r="Q1642">
        <v>1</v>
      </c>
      <c r="R1642">
        <v>0</v>
      </c>
      <c r="S1642">
        <v>2</v>
      </c>
      <c r="T1642">
        <v>7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 t="s">
        <v>30</v>
      </c>
    </row>
    <row r="1643" spans="1:28" hidden="1" x14ac:dyDescent="0.3">
      <c r="A1643">
        <v>1513</v>
      </c>
      <c r="B1643">
        <v>1979</v>
      </c>
      <c r="C1643" t="s">
        <v>38</v>
      </c>
      <c r="D1643" t="s">
        <v>35</v>
      </c>
      <c r="E1643">
        <v>60839</v>
      </c>
      <c r="F1643">
        <v>1</v>
      </c>
      <c r="G1643">
        <v>1</v>
      </c>
      <c r="H1643" s="1">
        <v>41149</v>
      </c>
      <c r="I1643">
        <v>72</v>
      </c>
      <c r="J1643">
        <v>600</v>
      </c>
      <c r="K1643">
        <v>21</v>
      </c>
      <c r="L1643">
        <v>128</v>
      </c>
      <c r="M1643">
        <v>223</v>
      </c>
      <c r="N1643">
        <v>150</v>
      </c>
      <c r="O1643">
        <v>128</v>
      </c>
      <c r="P1643">
        <v>13</v>
      </c>
      <c r="Q1643">
        <v>2</v>
      </c>
      <c r="R1643">
        <v>2</v>
      </c>
      <c r="S1643">
        <v>12</v>
      </c>
      <c r="T1643">
        <v>8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30</v>
      </c>
    </row>
    <row r="1644" spans="1:28" hidden="1" x14ac:dyDescent="0.3">
      <c r="A1644">
        <v>6653</v>
      </c>
      <c r="B1644">
        <v>1970</v>
      </c>
      <c r="C1644" t="s">
        <v>37</v>
      </c>
      <c r="D1644" t="s">
        <v>33</v>
      </c>
      <c r="E1644">
        <v>55158</v>
      </c>
      <c r="F1644">
        <v>1</v>
      </c>
      <c r="G1644">
        <v>1</v>
      </c>
      <c r="H1644" s="1">
        <v>41120</v>
      </c>
      <c r="I1644">
        <v>72</v>
      </c>
      <c r="J1644">
        <v>293</v>
      </c>
      <c r="K1644">
        <v>0</v>
      </c>
      <c r="L1644">
        <v>87</v>
      </c>
      <c r="M1644">
        <v>4</v>
      </c>
      <c r="N1644">
        <v>11</v>
      </c>
      <c r="O1644">
        <v>23</v>
      </c>
      <c r="P1644">
        <v>4</v>
      </c>
      <c r="Q1644">
        <v>7</v>
      </c>
      <c r="R1644">
        <v>2</v>
      </c>
      <c r="S1644">
        <v>5</v>
      </c>
      <c r="T1644">
        <v>7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 t="s">
        <v>30</v>
      </c>
    </row>
    <row r="1645" spans="1:28" hidden="1" x14ac:dyDescent="0.3">
      <c r="A1645">
        <v>9400</v>
      </c>
      <c r="B1645">
        <v>1958</v>
      </c>
      <c r="C1645" t="s">
        <v>38</v>
      </c>
      <c r="D1645" t="s">
        <v>31</v>
      </c>
      <c r="E1645">
        <v>85485</v>
      </c>
      <c r="F1645">
        <v>0</v>
      </c>
      <c r="G1645">
        <v>0</v>
      </c>
      <c r="H1645" s="1">
        <v>41811</v>
      </c>
      <c r="I1645">
        <v>73</v>
      </c>
      <c r="J1645">
        <v>630</v>
      </c>
      <c r="K1645">
        <v>26</v>
      </c>
      <c r="L1645">
        <v>611</v>
      </c>
      <c r="M1645">
        <v>44</v>
      </c>
      <c r="N1645">
        <v>18</v>
      </c>
      <c r="O1645">
        <v>54</v>
      </c>
      <c r="P1645">
        <v>1</v>
      </c>
      <c r="Q1645">
        <v>6</v>
      </c>
      <c r="R1645">
        <v>6</v>
      </c>
      <c r="S1645">
        <v>6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 t="s">
        <v>30</v>
      </c>
    </row>
    <row r="1646" spans="1:28" hidden="1" x14ac:dyDescent="0.3">
      <c r="A1646">
        <v>7106</v>
      </c>
      <c r="B1646">
        <v>1943</v>
      </c>
      <c r="C1646" t="s">
        <v>37</v>
      </c>
      <c r="D1646" t="s">
        <v>33</v>
      </c>
      <c r="E1646">
        <v>75865</v>
      </c>
      <c r="F1646">
        <v>0</v>
      </c>
      <c r="G1646">
        <v>0</v>
      </c>
      <c r="H1646" s="1">
        <v>41729</v>
      </c>
      <c r="I1646">
        <v>73</v>
      </c>
      <c r="J1646">
        <v>483</v>
      </c>
      <c r="K1646">
        <v>0</v>
      </c>
      <c r="L1646">
        <v>591</v>
      </c>
      <c r="M1646">
        <v>156</v>
      </c>
      <c r="N1646">
        <v>0</v>
      </c>
      <c r="O1646">
        <v>12</v>
      </c>
      <c r="P1646">
        <v>1</v>
      </c>
      <c r="Q1646">
        <v>3</v>
      </c>
      <c r="R1646">
        <v>5</v>
      </c>
      <c r="S1646">
        <v>10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 t="s">
        <v>30</v>
      </c>
    </row>
    <row r="1647" spans="1:28" hidden="1" x14ac:dyDescent="0.3">
      <c r="A1647">
        <v>4252</v>
      </c>
      <c r="B1647">
        <v>1965</v>
      </c>
      <c r="C1647" t="s">
        <v>28</v>
      </c>
      <c r="D1647" t="s">
        <v>33</v>
      </c>
      <c r="E1647">
        <v>44375</v>
      </c>
      <c r="F1647">
        <v>0</v>
      </c>
      <c r="G1647">
        <v>1</v>
      </c>
      <c r="H1647" s="1">
        <v>41721</v>
      </c>
      <c r="I1647">
        <v>73</v>
      </c>
      <c r="J1647">
        <v>213</v>
      </c>
      <c r="K1647">
        <v>5</v>
      </c>
      <c r="L1647">
        <v>28</v>
      </c>
      <c r="M1647">
        <v>7</v>
      </c>
      <c r="N1647">
        <v>7</v>
      </c>
      <c r="O1647">
        <v>41</v>
      </c>
      <c r="P1647">
        <v>1</v>
      </c>
      <c r="Q1647">
        <v>4</v>
      </c>
      <c r="R1647">
        <v>1</v>
      </c>
      <c r="S1647">
        <v>6</v>
      </c>
      <c r="T1647">
        <v>5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 t="s">
        <v>30</v>
      </c>
    </row>
    <row r="1648" spans="1:28" hidden="1" x14ac:dyDescent="0.3">
      <c r="A1648">
        <v>9240</v>
      </c>
      <c r="B1648">
        <v>1971</v>
      </c>
      <c r="C1648" t="s">
        <v>37</v>
      </c>
      <c r="D1648" t="s">
        <v>31</v>
      </c>
      <c r="E1648">
        <v>60504</v>
      </c>
      <c r="F1648">
        <v>0</v>
      </c>
      <c r="G1648">
        <v>1</v>
      </c>
      <c r="H1648" s="1">
        <v>41677</v>
      </c>
      <c r="I1648">
        <v>73</v>
      </c>
      <c r="J1648">
        <v>458</v>
      </c>
      <c r="K1648">
        <v>0</v>
      </c>
      <c r="L1648">
        <v>24</v>
      </c>
      <c r="M1648">
        <v>6</v>
      </c>
      <c r="N1648">
        <v>4</v>
      </c>
      <c r="O1648">
        <v>34</v>
      </c>
      <c r="P1648">
        <v>2</v>
      </c>
      <c r="Q1648">
        <v>6</v>
      </c>
      <c r="R1648">
        <v>2</v>
      </c>
      <c r="S1648">
        <v>8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 t="s">
        <v>30</v>
      </c>
    </row>
    <row r="1649" spans="1:28" hidden="1" x14ac:dyDescent="0.3">
      <c r="A1649">
        <v>10770</v>
      </c>
      <c r="B1649">
        <v>1959</v>
      </c>
      <c r="C1649" t="s">
        <v>28</v>
      </c>
      <c r="D1649" t="s">
        <v>33</v>
      </c>
      <c r="E1649">
        <v>65492</v>
      </c>
      <c r="F1649">
        <v>0</v>
      </c>
      <c r="G1649">
        <v>0</v>
      </c>
      <c r="H1649" s="1">
        <v>41665</v>
      </c>
      <c r="I1649">
        <v>73</v>
      </c>
      <c r="J1649">
        <v>247</v>
      </c>
      <c r="K1649">
        <v>161</v>
      </c>
      <c r="L1649">
        <v>295</v>
      </c>
      <c r="M1649">
        <v>210</v>
      </c>
      <c r="N1649">
        <v>85</v>
      </c>
      <c r="O1649">
        <v>47</v>
      </c>
      <c r="P1649">
        <v>2</v>
      </c>
      <c r="Q1649">
        <v>4</v>
      </c>
      <c r="R1649">
        <v>7</v>
      </c>
      <c r="S1649">
        <v>13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 t="s">
        <v>32</v>
      </c>
    </row>
    <row r="1650" spans="1:28" hidden="1" x14ac:dyDescent="0.3">
      <c r="A1650">
        <v>176</v>
      </c>
      <c r="B1650">
        <v>1980</v>
      </c>
      <c r="C1650" t="s">
        <v>38</v>
      </c>
      <c r="D1650" t="s">
        <v>31</v>
      </c>
      <c r="E1650">
        <v>67506</v>
      </c>
      <c r="F1650">
        <v>0</v>
      </c>
      <c r="G1650">
        <v>1</v>
      </c>
      <c r="H1650" s="1">
        <v>41641</v>
      </c>
      <c r="I1650">
        <v>73</v>
      </c>
      <c r="J1650">
        <v>90</v>
      </c>
      <c r="K1650">
        <v>38</v>
      </c>
      <c r="L1650">
        <v>67</v>
      </c>
      <c r="M1650">
        <v>33</v>
      </c>
      <c r="N1650">
        <v>36</v>
      </c>
      <c r="O1650">
        <v>67</v>
      </c>
      <c r="P1650">
        <v>1</v>
      </c>
      <c r="Q1650">
        <v>4</v>
      </c>
      <c r="R1650">
        <v>1</v>
      </c>
      <c r="S1650">
        <v>6</v>
      </c>
      <c r="T1650">
        <v>3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 t="s">
        <v>30</v>
      </c>
    </row>
    <row r="1651" spans="1:28" hidden="1" x14ac:dyDescent="0.3">
      <c r="A1651">
        <v>6870</v>
      </c>
      <c r="B1651">
        <v>1959</v>
      </c>
      <c r="C1651" t="s">
        <v>37</v>
      </c>
      <c r="D1651" t="s">
        <v>29</v>
      </c>
      <c r="E1651">
        <v>68805</v>
      </c>
      <c r="F1651">
        <v>0</v>
      </c>
      <c r="G1651">
        <v>1</v>
      </c>
      <c r="H1651" s="1">
        <v>41534</v>
      </c>
      <c r="I1651">
        <v>73</v>
      </c>
      <c r="J1651">
        <v>182</v>
      </c>
      <c r="K1651">
        <v>2</v>
      </c>
      <c r="L1651">
        <v>49</v>
      </c>
      <c r="M1651">
        <v>17</v>
      </c>
      <c r="N1651">
        <v>13</v>
      </c>
      <c r="O1651">
        <v>20</v>
      </c>
      <c r="P1651">
        <v>1</v>
      </c>
      <c r="Q1651">
        <v>3</v>
      </c>
      <c r="R1651">
        <v>1</v>
      </c>
      <c r="S1651">
        <v>7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 t="s">
        <v>30</v>
      </c>
    </row>
    <row r="1652" spans="1:28" hidden="1" x14ac:dyDescent="0.3">
      <c r="A1652">
        <v>143</v>
      </c>
      <c r="B1652">
        <v>1970</v>
      </c>
      <c r="C1652" t="s">
        <v>28</v>
      </c>
      <c r="D1652" t="s">
        <v>31</v>
      </c>
      <c r="E1652">
        <v>61209</v>
      </c>
      <c r="F1652">
        <v>0</v>
      </c>
      <c r="G1652">
        <v>0</v>
      </c>
      <c r="H1652" s="1">
        <v>41511</v>
      </c>
      <c r="I1652">
        <v>73</v>
      </c>
      <c r="J1652">
        <v>466</v>
      </c>
      <c r="K1652">
        <v>0</v>
      </c>
      <c r="L1652">
        <v>224</v>
      </c>
      <c r="M1652">
        <v>119</v>
      </c>
      <c r="N1652">
        <v>49</v>
      </c>
      <c r="O1652">
        <v>99</v>
      </c>
      <c r="P1652">
        <v>1</v>
      </c>
      <c r="Q1652">
        <v>5</v>
      </c>
      <c r="R1652">
        <v>3</v>
      </c>
      <c r="S1652">
        <v>4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 t="s">
        <v>34</v>
      </c>
    </row>
    <row r="1653" spans="1:28" hidden="1" x14ac:dyDescent="0.3">
      <c r="A1653">
        <v>6445</v>
      </c>
      <c r="B1653">
        <v>1967</v>
      </c>
      <c r="C1653" t="s">
        <v>28</v>
      </c>
      <c r="D1653" t="s">
        <v>35</v>
      </c>
      <c r="E1653">
        <v>66825</v>
      </c>
      <c r="F1653">
        <v>0</v>
      </c>
      <c r="G1653">
        <v>0</v>
      </c>
      <c r="H1653" s="1">
        <v>41469</v>
      </c>
      <c r="I1653">
        <v>73</v>
      </c>
      <c r="J1653">
        <v>243</v>
      </c>
      <c r="K1653">
        <v>101</v>
      </c>
      <c r="L1653">
        <v>405</v>
      </c>
      <c r="M1653">
        <v>29</v>
      </c>
      <c r="N1653">
        <v>40</v>
      </c>
      <c r="O1653">
        <v>40</v>
      </c>
      <c r="P1653">
        <v>1</v>
      </c>
      <c r="Q1653">
        <v>4</v>
      </c>
      <c r="R1653">
        <v>5</v>
      </c>
      <c r="S1653">
        <v>6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 t="s">
        <v>43</v>
      </c>
    </row>
    <row r="1654" spans="1:28" hidden="1" x14ac:dyDescent="0.3">
      <c r="A1654">
        <v>4278</v>
      </c>
      <c r="B1654">
        <v>1983</v>
      </c>
      <c r="C1654" t="s">
        <v>37</v>
      </c>
      <c r="D1654" t="s">
        <v>31</v>
      </c>
      <c r="E1654">
        <v>87188</v>
      </c>
      <c r="F1654">
        <v>0</v>
      </c>
      <c r="G1654">
        <v>0</v>
      </c>
      <c r="H1654" s="1">
        <v>41428</v>
      </c>
      <c r="I1654">
        <v>73</v>
      </c>
      <c r="J1654">
        <v>910</v>
      </c>
      <c r="K1654">
        <v>111</v>
      </c>
      <c r="L1654">
        <v>724</v>
      </c>
      <c r="M1654">
        <v>49</v>
      </c>
      <c r="N1654">
        <v>74</v>
      </c>
      <c r="O1654">
        <v>55</v>
      </c>
      <c r="P1654">
        <v>1</v>
      </c>
      <c r="Q1654">
        <v>10</v>
      </c>
      <c r="R1654">
        <v>2</v>
      </c>
      <c r="S1654">
        <v>6</v>
      </c>
      <c r="T1654">
        <v>3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 t="s">
        <v>40</v>
      </c>
    </row>
    <row r="1655" spans="1:28" hidden="1" x14ac:dyDescent="0.3">
      <c r="A1655">
        <v>6906</v>
      </c>
      <c r="B1655">
        <v>1953</v>
      </c>
      <c r="C1655" t="s">
        <v>41</v>
      </c>
      <c r="D1655" t="s">
        <v>42</v>
      </c>
      <c r="E1655">
        <v>84953</v>
      </c>
      <c r="F1655">
        <v>0</v>
      </c>
      <c r="G1655">
        <v>0</v>
      </c>
      <c r="H1655" s="1">
        <v>41428</v>
      </c>
      <c r="I1655">
        <v>73</v>
      </c>
      <c r="J1655">
        <v>167</v>
      </c>
      <c r="K1655">
        <v>48</v>
      </c>
      <c r="L1655">
        <v>602</v>
      </c>
      <c r="M1655">
        <v>63</v>
      </c>
      <c r="N1655">
        <v>72</v>
      </c>
      <c r="O1655">
        <v>72</v>
      </c>
      <c r="P1655">
        <v>1</v>
      </c>
      <c r="Q1655">
        <v>3</v>
      </c>
      <c r="R1655">
        <v>10</v>
      </c>
      <c r="S1655">
        <v>4</v>
      </c>
      <c r="T1655">
        <v>2</v>
      </c>
      <c r="U1655">
        <v>1</v>
      </c>
      <c r="V1655">
        <v>0</v>
      </c>
      <c r="W1655">
        <v>0</v>
      </c>
      <c r="X1655">
        <v>1</v>
      </c>
      <c r="Y1655">
        <v>1</v>
      </c>
      <c r="Z1655">
        <v>1</v>
      </c>
      <c r="AA1655">
        <v>0</v>
      </c>
      <c r="AB1655" t="s">
        <v>30</v>
      </c>
    </row>
    <row r="1656" spans="1:28" hidden="1" x14ac:dyDescent="0.3">
      <c r="A1656">
        <v>4637</v>
      </c>
      <c r="B1656">
        <v>1954</v>
      </c>
      <c r="C1656" t="s">
        <v>37</v>
      </c>
      <c r="D1656" t="s">
        <v>31</v>
      </c>
      <c r="E1656">
        <v>74637</v>
      </c>
      <c r="F1656">
        <v>0</v>
      </c>
      <c r="G1656">
        <v>0</v>
      </c>
      <c r="H1656" s="1">
        <v>41412</v>
      </c>
      <c r="I1656">
        <v>73</v>
      </c>
      <c r="J1656">
        <v>960</v>
      </c>
      <c r="K1656">
        <v>64</v>
      </c>
      <c r="L1656">
        <v>464</v>
      </c>
      <c r="M1656">
        <v>146</v>
      </c>
      <c r="N1656">
        <v>0</v>
      </c>
      <c r="O1656">
        <v>16</v>
      </c>
      <c r="P1656">
        <v>1</v>
      </c>
      <c r="Q1656">
        <v>6</v>
      </c>
      <c r="R1656">
        <v>9</v>
      </c>
      <c r="S1656">
        <v>9</v>
      </c>
      <c r="T1656">
        <v>3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 t="s">
        <v>43</v>
      </c>
    </row>
    <row r="1657" spans="1:28" hidden="1" x14ac:dyDescent="0.3">
      <c r="A1657">
        <v>8690</v>
      </c>
      <c r="B1657">
        <v>1962</v>
      </c>
      <c r="C1657" t="s">
        <v>28</v>
      </c>
      <c r="D1657" t="s">
        <v>33</v>
      </c>
      <c r="E1657">
        <v>86111</v>
      </c>
      <c r="F1657">
        <v>0</v>
      </c>
      <c r="G1657">
        <v>0</v>
      </c>
      <c r="H1657" s="1">
        <v>41383</v>
      </c>
      <c r="I1657">
        <v>73</v>
      </c>
      <c r="J1657">
        <v>399</v>
      </c>
      <c r="K1657">
        <v>28</v>
      </c>
      <c r="L1657">
        <v>756</v>
      </c>
      <c r="M1657">
        <v>36</v>
      </c>
      <c r="N1657">
        <v>40</v>
      </c>
      <c r="O1657">
        <v>126</v>
      </c>
      <c r="P1657">
        <v>1</v>
      </c>
      <c r="Q1657">
        <v>5</v>
      </c>
      <c r="R1657">
        <v>7</v>
      </c>
      <c r="S1657">
        <v>10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 t="s">
        <v>32</v>
      </c>
    </row>
    <row r="1658" spans="1:28" hidden="1" x14ac:dyDescent="0.3">
      <c r="A1658">
        <v>1173</v>
      </c>
      <c r="B1658">
        <v>1947</v>
      </c>
      <c r="C1658" t="s">
        <v>41</v>
      </c>
      <c r="D1658" t="s">
        <v>35</v>
      </c>
      <c r="E1658">
        <v>77632</v>
      </c>
      <c r="F1658">
        <v>0</v>
      </c>
      <c r="G1658">
        <v>0</v>
      </c>
      <c r="H1658" s="1">
        <v>41343</v>
      </c>
      <c r="I1658">
        <v>73</v>
      </c>
      <c r="J1658">
        <v>1200</v>
      </c>
      <c r="K1658">
        <v>105</v>
      </c>
      <c r="L1658">
        <v>758</v>
      </c>
      <c r="M1658">
        <v>0</v>
      </c>
      <c r="N1658">
        <v>42</v>
      </c>
      <c r="O1658">
        <v>147</v>
      </c>
      <c r="P1658">
        <v>1</v>
      </c>
      <c r="Q1658">
        <v>4</v>
      </c>
      <c r="R1658">
        <v>2</v>
      </c>
      <c r="S1658">
        <v>6</v>
      </c>
      <c r="T1658">
        <v>2</v>
      </c>
      <c r="U1658">
        <v>0</v>
      </c>
      <c r="V1658">
        <v>0</v>
      </c>
      <c r="W1658">
        <v>0</v>
      </c>
      <c r="X1658">
        <v>1</v>
      </c>
      <c r="Y1658">
        <v>1</v>
      </c>
      <c r="Z1658">
        <v>1</v>
      </c>
      <c r="AA1658">
        <v>0</v>
      </c>
      <c r="AB1658" t="s">
        <v>30</v>
      </c>
    </row>
    <row r="1659" spans="1:28" hidden="1" x14ac:dyDescent="0.3">
      <c r="A1659">
        <v>9029</v>
      </c>
      <c r="B1659">
        <v>1972</v>
      </c>
      <c r="C1659" t="s">
        <v>37</v>
      </c>
      <c r="D1659" t="s">
        <v>33</v>
      </c>
      <c r="E1659">
        <v>70116</v>
      </c>
      <c r="F1659">
        <v>0</v>
      </c>
      <c r="G1659">
        <v>0</v>
      </c>
      <c r="H1659" s="1">
        <v>41300</v>
      </c>
      <c r="I1659">
        <v>73</v>
      </c>
      <c r="J1659">
        <v>707</v>
      </c>
      <c r="K1659">
        <v>44</v>
      </c>
      <c r="L1659">
        <v>603</v>
      </c>
      <c r="M1659">
        <v>95</v>
      </c>
      <c r="N1659">
        <v>58</v>
      </c>
      <c r="O1659">
        <v>29</v>
      </c>
      <c r="P1659">
        <v>1</v>
      </c>
      <c r="Q1659">
        <v>2</v>
      </c>
      <c r="R1659">
        <v>8</v>
      </c>
      <c r="S1659">
        <v>12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 t="s">
        <v>30</v>
      </c>
    </row>
    <row r="1660" spans="1:28" hidden="1" x14ac:dyDescent="0.3">
      <c r="A1660">
        <v>10299</v>
      </c>
      <c r="B1660">
        <v>1969</v>
      </c>
      <c r="C1660" t="s">
        <v>37</v>
      </c>
      <c r="D1660" t="s">
        <v>31</v>
      </c>
      <c r="E1660">
        <v>48240</v>
      </c>
      <c r="F1660">
        <v>0</v>
      </c>
      <c r="G1660">
        <v>0</v>
      </c>
      <c r="H1660" s="1">
        <v>41222</v>
      </c>
      <c r="I1660">
        <v>73</v>
      </c>
      <c r="J1660">
        <v>389</v>
      </c>
      <c r="K1660">
        <v>91</v>
      </c>
      <c r="L1660">
        <v>248</v>
      </c>
      <c r="M1660">
        <v>64</v>
      </c>
      <c r="N1660">
        <v>49</v>
      </c>
      <c r="O1660">
        <v>41</v>
      </c>
      <c r="P1660">
        <v>3</v>
      </c>
      <c r="Q1660">
        <v>6</v>
      </c>
      <c r="R1660">
        <v>3</v>
      </c>
      <c r="S1660">
        <v>13</v>
      </c>
      <c r="T1660">
        <v>5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 t="s">
        <v>30</v>
      </c>
    </row>
    <row r="1661" spans="1:28" hidden="1" x14ac:dyDescent="0.3">
      <c r="A1661">
        <v>4943</v>
      </c>
      <c r="B1661">
        <v>1953</v>
      </c>
      <c r="C1661" t="s">
        <v>28</v>
      </c>
      <c r="D1661" t="s">
        <v>33</v>
      </c>
      <c r="E1661">
        <v>70503</v>
      </c>
      <c r="F1661">
        <v>0</v>
      </c>
      <c r="G1661">
        <v>0</v>
      </c>
      <c r="H1661" s="1">
        <v>41182</v>
      </c>
      <c r="I1661">
        <v>73</v>
      </c>
      <c r="J1661">
        <v>1379</v>
      </c>
      <c r="K1661">
        <v>33</v>
      </c>
      <c r="L1661">
        <v>216</v>
      </c>
      <c r="M1661">
        <v>0</v>
      </c>
      <c r="N1661">
        <v>33</v>
      </c>
      <c r="O1661">
        <v>66</v>
      </c>
      <c r="P1661">
        <v>1</v>
      </c>
      <c r="Q1661">
        <v>2</v>
      </c>
      <c r="R1661">
        <v>4</v>
      </c>
      <c r="S1661">
        <v>9</v>
      </c>
      <c r="T1661">
        <v>6</v>
      </c>
      <c r="U1661">
        <v>0</v>
      </c>
      <c r="V1661">
        <v>0</v>
      </c>
      <c r="W1661">
        <v>0</v>
      </c>
      <c r="X1661">
        <v>1</v>
      </c>
      <c r="Y1661">
        <v>1</v>
      </c>
      <c r="Z1661">
        <v>0</v>
      </c>
      <c r="AA1661">
        <v>0</v>
      </c>
      <c r="AB1661" t="s">
        <v>30</v>
      </c>
    </row>
    <row r="1662" spans="1:28" hidden="1" x14ac:dyDescent="0.3">
      <c r="A1662">
        <v>4122</v>
      </c>
      <c r="B1662">
        <v>1975</v>
      </c>
      <c r="C1662" t="s">
        <v>28</v>
      </c>
      <c r="D1662" t="s">
        <v>33</v>
      </c>
      <c r="E1662">
        <v>79205</v>
      </c>
      <c r="F1662">
        <v>0</v>
      </c>
      <c r="G1662">
        <v>0</v>
      </c>
      <c r="H1662" s="1">
        <v>41150</v>
      </c>
      <c r="I1662">
        <v>73</v>
      </c>
      <c r="J1662">
        <v>504</v>
      </c>
      <c r="K1662">
        <v>23</v>
      </c>
      <c r="L1662">
        <v>117</v>
      </c>
      <c r="M1662">
        <v>179</v>
      </c>
      <c r="N1662">
        <v>28</v>
      </c>
      <c r="O1662">
        <v>44</v>
      </c>
      <c r="P1662">
        <v>1</v>
      </c>
      <c r="Q1662">
        <v>6</v>
      </c>
      <c r="R1662">
        <v>5</v>
      </c>
      <c r="S1662">
        <v>4</v>
      </c>
      <c r="T1662">
        <v>4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 t="s">
        <v>30</v>
      </c>
    </row>
    <row r="1663" spans="1:28" hidden="1" x14ac:dyDescent="0.3">
      <c r="A1663">
        <v>1928</v>
      </c>
      <c r="B1663">
        <v>1973</v>
      </c>
      <c r="C1663" t="s">
        <v>28</v>
      </c>
      <c r="D1663" t="s">
        <v>33</v>
      </c>
      <c r="E1663">
        <v>31814</v>
      </c>
      <c r="F1663">
        <v>1</v>
      </c>
      <c r="G1663">
        <v>0</v>
      </c>
      <c r="H1663" s="1">
        <v>41314</v>
      </c>
      <c r="I1663">
        <v>73</v>
      </c>
      <c r="J1663">
        <v>35</v>
      </c>
      <c r="K1663">
        <v>3</v>
      </c>
      <c r="L1663">
        <v>20</v>
      </c>
      <c r="M1663">
        <v>4</v>
      </c>
      <c r="N1663">
        <v>1</v>
      </c>
      <c r="O1663">
        <v>20</v>
      </c>
      <c r="P1663">
        <v>2</v>
      </c>
      <c r="Q1663">
        <v>2</v>
      </c>
      <c r="R1663">
        <v>0</v>
      </c>
      <c r="S1663">
        <v>3</v>
      </c>
      <c r="T1663">
        <v>9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 t="s">
        <v>43</v>
      </c>
    </row>
    <row r="1664" spans="1:28" hidden="1" x14ac:dyDescent="0.3">
      <c r="A1664">
        <v>9246</v>
      </c>
      <c r="B1664">
        <v>1985</v>
      </c>
      <c r="C1664" t="s">
        <v>41</v>
      </c>
      <c r="D1664" t="s">
        <v>35</v>
      </c>
      <c r="E1664">
        <v>40101</v>
      </c>
      <c r="F1664">
        <v>1</v>
      </c>
      <c r="G1664">
        <v>0</v>
      </c>
      <c r="H1664" s="1">
        <v>41196</v>
      </c>
      <c r="I1664">
        <v>73</v>
      </c>
      <c r="J1664">
        <v>171</v>
      </c>
      <c r="K1664">
        <v>3</v>
      </c>
      <c r="L1664">
        <v>129</v>
      </c>
      <c r="M1664">
        <v>26</v>
      </c>
      <c r="N1664">
        <v>24</v>
      </c>
      <c r="O1664">
        <v>62</v>
      </c>
      <c r="P1664">
        <v>4</v>
      </c>
      <c r="Q1664">
        <v>6</v>
      </c>
      <c r="R1664">
        <v>1</v>
      </c>
      <c r="S1664">
        <v>6</v>
      </c>
      <c r="T1664">
        <v>7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 t="s">
        <v>40</v>
      </c>
    </row>
    <row r="1665" spans="1:28" hidden="1" x14ac:dyDescent="0.3">
      <c r="A1665">
        <v>1672</v>
      </c>
      <c r="B1665">
        <v>1974</v>
      </c>
      <c r="C1665" t="s">
        <v>37</v>
      </c>
      <c r="D1665" t="s">
        <v>35</v>
      </c>
      <c r="E1665">
        <v>65640</v>
      </c>
      <c r="F1665">
        <v>0</v>
      </c>
      <c r="G1665">
        <v>1</v>
      </c>
      <c r="H1665" s="1">
        <v>41699</v>
      </c>
      <c r="I1665">
        <v>74</v>
      </c>
      <c r="J1665">
        <v>204</v>
      </c>
      <c r="K1665">
        <v>7</v>
      </c>
      <c r="L1665">
        <v>149</v>
      </c>
      <c r="M1665">
        <v>20</v>
      </c>
      <c r="N1665">
        <v>15</v>
      </c>
      <c r="O1665">
        <v>66</v>
      </c>
      <c r="P1665">
        <v>1</v>
      </c>
      <c r="Q1665">
        <v>5</v>
      </c>
      <c r="R1665">
        <v>1</v>
      </c>
      <c r="S1665">
        <v>8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 t="s">
        <v>43</v>
      </c>
    </row>
    <row r="1666" spans="1:28" hidden="1" x14ac:dyDescent="0.3">
      <c r="A1666">
        <v>2894</v>
      </c>
      <c r="B1666">
        <v>1985</v>
      </c>
      <c r="C1666" t="s">
        <v>28</v>
      </c>
      <c r="D1666" t="s">
        <v>31</v>
      </c>
      <c r="E1666">
        <v>72903</v>
      </c>
      <c r="F1666">
        <v>0</v>
      </c>
      <c r="G1666">
        <v>0</v>
      </c>
      <c r="H1666" s="1">
        <v>41576</v>
      </c>
      <c r="I1666">
        <v>74</v>
      </c>
      <c r="J1666">
        <v>1067</v>
      </c>
      <c r="K1666">
        <v>138</v>
      </c>
      <c r="L1666">
        <v>750</v>
      </c>
      <c r="M1666">
        <v>0</v>
      </c>
      <c r="N1666">
        <v>19</v>
      </c>
      <c r="O1666">
        <v>39</v>
      </c>
      <c r="P1666">
        <v>1</v>
      </c>
      <c r="Q1666">
        <v>7</v>
      </c>
      <c r="R1666">
        <v>5</v>
      </c>
      <c r="S1666">
        <v>8</v>
      </c>
      <c r="T1666">
        <v>4</v>
      </c>
      <c r="U1666">
        <v>1</v>
      </c>
      <c r="V1666">
        <v>0</v>
      </c>
      <c r="W1666">
        <v>0</v>
      </c>
      <c r="X1666">
        <v>1</v>
      </c>
      <c r="Y1666">
        <v>1</v>
      </c>
      <c r="Z1666">
        <v>1</v>
      </c>
      <c r="AA1666">
        <v>0</v>
      </c>
      <c r="AB1666" t="s">
        <v>30</v>
      </c>
    </row>
    <row r="1667" spans="1:28" hidden="1" x14ac:dyDescent="0.3">
      <c r="A1667">
        <v>5057</v>
      </c>
      <c r="B1667">
        <v>1961</v>
      </c>
      <c r="C1667" t="s">
        <v>41</v>
      </c>
      <c r="D1667" t="s">
        <v>33</v>
      </c>
      <c r="E1667">
        <v>61794</v>
      </c>
      <c r="F1667">
        <v>0</v>
      </c>
      <c r="G1667">
        <v>1</v>
      </c>
      <c r="H1667" s="1">
        <v>41531</v>
      </c>
      <c r="I1667">
        <v>74</v>
      </c>
      <c r="J1667">
        <v>264</v>
      </c>
      <c r="K1667">
        <v>47</v>
      </c>
      <c r="L1667">
        <v>188</v>
      </c>
      <c r="M1667">
        <v>54</v>
      </c>
      <c r="N1667">
        <v>47</v>
      </c>
      <c r="O1667">
        <v>11</v>
      </c>
      <c r="P1667">
        <v>2</v>
      </c>
      <c r="Q1667">
        <v>4</v>
      </c>
      <c r="R1667">
        <v>4</v>
      </c>
      <c r="S1667">
        <v>10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 t="s">
        <v>30</v>
      </c>
    </row>
    <row r="1668" spans="1:28" hidden="1" x14ac:dyDescent="0.3">
      <c r="A1668">
        <v>10260</v>
      </c>
      <c r="B1668">
        <v>1965</v>
      </c>
      <c r="C1668" t="s">
        <v>41</v>
      </c>
      <c r="D1668" t="s">
        <v>35</v>
      </c>
      <c r="E1668">
        <v>45143</v>
      </c>
      <c r="F1668">
        <v>0</v>
      </c>
      <c r="G1668">
        <v>1</v>
      </c>
      <c r="H1668" s="1">
        <v>41512</v>
      </c>
      <c r="I1668">
        <v>74</v>
      </c>
      <c r="J1668">
        <v>202</v>
      </c>
      <c r="K1668">
        <v>5</v>
      </c>
      <c r="L1668">
        <v>74</v>
      </c>
      <c r="M1668">
        <v>11</v>
      </c>
      <c r="N1668">
        <v>5</v>
      </c>
      <c r="O1668">
        <v>14</v>
      </c>
      <c r="P1668">
        <v>3</v>
      </c>
      <c r="Q1668">
        <v>6</v>
      </c>
      <c r="R1668">
        <v>1</v>
      </c>
      <c r="S1668">
        <v>5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 t="s">
        <v>30</v>
      </c>
    </row>
    <row r="1669" spans="1:28" hidden="1" x14ac:dyDescent="0.3">
      <c r="A1669">
        <v>2262</v>
      </c>
      <c r="B1669">
        <v>1965</v>
      </c>
      <c r="C1669" t="s">
        <v>41</v>
      </c>
      <c r="D1669" t="s">
        <v>35</v>
      </c>
      <c r="E1669">
        <v>45143</v>
      </c>
      <c r="F1669">
        <v>0</v>
      </c>
      <c r="G1669">
        <v>1</v>
      </c>
      <c r="H1669" s="1">
        <v>41512</v>
      </c>
      <c r="I1669">
        <v>74</v>
      </c>
      <c r="J1669">
        <v>202</v>
      </c>
      <c r="K1669">
        <v>5</v>
      </c>
      <c r="L1669">
        <v>74</v>
      </c>
      <c r="M1669">
        <v>11</v>
      </c>
      <c r="N1669">
        <v>5</v>
      </c>
      <c r="O1669">
        <v>14</v>
      </c>
      <c r="P1669">
        <v>3</v>
      </c>
      <c r="Q1669">
        <v>6</v>
      </c>
      <c r="R1669">
        <v>1</v>
      </c>
      <c r="S1669">
        <v>5</v>
      </c>
      <c r="T1669">
        <v>7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 t="s">
        <v>43</v>
      </c>
    </row>
    <row r="1670" spans="1:28" hidden="1" x14ac:dyDescent="0.3">
      <c r="A1670">
        <v>7930</v>
      </c>
      <c r="B1670">
        <v>1969</v>
      </c>
      <c r="C1670" t="s">
        <v>41</v>
      </c>
      <c r="D1670" t="s">
        <v>31</v>
      </c>
      <c r="E1670">
        <v>26877</v>
      </c>
      <c r="F1670">
        <v>0</v>
      </c>
      <c r="G1670">
        <v>0</v>
      </c>
      <c r="H1670" s="1">
        <v>41505</v>
      </c>
      <c r="I1670">
        <v>74</v>
      </c>
      <c r="J1670">
        <v>101</v>
      </c>
      <c r="K1670">
        <v>13</v>
      </c>
      <c r="L1670">
        <v>76</v>
      </c>
      <c r="M1670">
        <v>20</v>
      </c>
      <c r="N1670">
        <v>18</v>
      </c>
      <c r="O1670">
        <v>40</v>
      </c>
      <c r="P1670">
        <v>2</v>
      </c>
      <c r="Q1670">
        <v>3</v>
      </c>
      <c r="R1670">
        <v>1</v>
      </c>
      <c r="S1670">
        <v>6</v>
      </c>
      <c r="T1670">
        <v>6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 t="s">
        <v>30</v>
      </c>
    </row>
    <row r="1671" spans="1:28" hidden="1" x14ac:dyDescent="0.3">
      <c r="A1671">
        <v>6461</v>
      </c>
      <c r="B1671">
        <v>1969</v>
      </c>
      <c r="C1671" t="s">
        <v>41</v>
      </c>
      <c r="D1671" t="s">
        <v>31</v>
      </c>
      <c r="E1671">
        <v>62772</v>
      </c>
      <c r="F1671">
        <v>0</v>
      </c>
      <c r="G1671">
        <v>1</v>
      </c>
      <c r="H1671" s="1">
        <v>41413</v>
      </c>
      <c r="I1671">
        <v>74</v>
      </c>
      <c r="J1671">
        <v>581</v>
      </c>
      <c r="K1671">
        <v>49</v>
      </c>
      <c r="L1671">
        <v>157</v>
      </c>
      <c r="M1671">
        <v>43</v>
      </c>
      <c r="N1671">
        <v>8</v>
      </c>
      <c r="O1671">
        <v>108</v>
      </c>
      <c r="P1671">
        <v>1</v>
      </c>
      <c r="Q1671">
        <v>5</v>
      </c>
      <c r="R1671">
        <v>6</v>
      </c>
      <c r="S1671">
        <v>11</v>
      </c>
      <c r="T1671">
        <v>2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0</v>
      </c>
      <c r="AB1671" t="s">
        <v>30</v>
      </c>
    </row>
    <row r="1672" spans="1:28" hidden="1" x14ac:dyDescent="0.3">
      <c r="A1672">
        <v>257</v>
      </c>
      <c r="B1672">
        <v>1959</v>
      </c>
      <c r="C1672" t="s">
        <v>37</v>
      </c>
      <c r="D1672" t="s">
        <v>33</v>
      </c>
      <c r="E1672">
        <v>75032</v>
      </c>
      <c r="F1672">
        <v>0</v>
      </c>
      <c r="G1672">
        <v>1</v>
      </c>
      <c r="H1672" s="1">
        <v>41392</v>
      </c>
      <c r="I1672">
        <v>74</v>
      </c>
      <c r="J1672">
        <v>952</v>
      </c>
      <c r="K1672">
        <v>12</v>
      </c>
      <c r="L1672">
        <v>180</v>
      </c>
      <c r="M1672">
        <v>47</v>
      </c>
      <c r="N1672">
        <v>12</v>
      </c>
      <c r="O1672">
        <v>12</v>
      </c>
      <c r="P1672">
        <v>2</v>
      </c>
      <c r="Q1672">
        <v>5</v>
      </c>
      <c r="R1672">
        <v>4</v>
      </c>
      <c r="S1672">
        <v>9</v>
      </c>
      <c r="T1672">
        <v>3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 t="s">
        <v>30</v>
      </c>
    </row>
    <row r="1673" spans="1:28" hidden="1" x14ac:dyDescent="0.3">
      <c r="A1673">
        <v>9460</v>
      </c>
      <c r="B1673">
        <v>1963</v>
      </c>
      <c r="C1673" t="s">
        <v>28</v>
      </c>
      <c r="D1673" t="s">
        <v>33</v>
      </c>
      <c r="E1673">
        <v>22419</v>
      </c>
      <c r="F1673">
        <v>0</v>
      </c>
      <c r="G1673">
        <v>0</v>
      </c>
      <c r="H1673" s="1">
        <v>41382</v>
      </c>
      <c r="I1673">
        <v>74</v>
      </c>
      <c r="J1673">
        <v>30</v>
      </c>
      <c r="K1673">
        <v>3</v>
      </c>
      <c r="L1673">
        <v>47</v>
      </c>
      <c r="M1673">
        <v>19</v>
      </c>
      <c r="N1673">
        <v>21</v>
      </c>
      <c r="O1673">
        <v>42</v>
      </c>
      <c r="P1673">
        <v>1</v>
      </c>
      <c r="Q1673">
        <v>3</v>
      </c>
      <c r="R1673">
        <v>2</v>
      </c>
      <c r="S1673">
        <v>2</v>
      </c>
      <c r="T1673">
        <v>8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 t="s">
        <v>30</v>
      </c>
    </row>
    <row r="1674" spans="1:28" hidden="1" x14ac:dyDescent="0.3">
      <c r="A1674">
        <v>3855</v>
      </c>
      <c r="B1674">
        <v>1963</v>
      </c>
      <c r="C1674" t="s">
        <v>28</v>
      </c>
      <c r="D1674" t="s">
        <v>33</v>
      </c>
      <c r="E1674">
        <v>22419</v>
      </c>
      <c r="F1674">
        <v>0</v>
      </c>
      <c r="G1674">
        <v>0</v>
      </c>
      <c r="H1674" s="1">
        <v>41382</v>
      </c>
      <c r="I1674">
        <v>74</v>
      </c>
      <c r="J1674">
        <v>30</v>
      </c>
      <c r="K1674">
        <v>3</v>
      </c>
      <c r="L1674">
        <v>47</v>
      </c>
      <c r="M1674">
        <v>19</v>
      </c>
      <c r="N1674">
        <v>21</v>
      </c>
      <c r="O1674">
        <v>42</v>
      </c>
      <c r="P1674">
        <v>1</v>
      </c>
      <c r="Q1674">
        <v>3</v>
      </c>
      <c r="R1674">
        <v>2</v>
      </c>
      <c r="S1674">
        <v>2</v>
      </c>
      <c r="T1674">
        <v>8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 t="s">
        <v>32</v>
      </c>
    </row>
    <row r="1675" spans="1:28" hidden="1" x14ac:dyDescent="0.3">
      <c r="A1675">
        <v>9265</v>
      </c>
      <c r="B1675">
        <v>1953</v>
      </c>
      <c r="C1675" t="s">
        <v>28</v>
      </c>
      <c r="D1675" t="s">
        <v>33</v>
      </c>
      <c r="E1675">
        <v>75027</v>
      </c>
      <c r="F1675">
        <v>0</v>
      </c>
      <c r="G1675">
        <v>1</v>
      </c>
      <c r="H1675" s="1">
        <v>41283</v>
      </c>
      <c r="I1675">
        <v>74</v>
      </c>
      <c r="J1675">
        <v>925</v>
      </c>
      <c r="K1675">
        <v>64</v>
      </c>
      <c r="L1675">
        <v>179</v>
      </c>
      <c r="M1675">
        <v>133</v>
      </c>
      <c r="N1675">
        <v>12</v>
      </c>
      <c r="O1675">
        <v>77</v>
      </c>
      <c r="P1675">
        <v>2</v>
      </c>
      <c r="Q1675">
        <v>9</v>
      </c>
      <c r="R1675">
        <v>4</v>
      </c>
      <c r="S1675">
        <v>6</v>
      </c>
      <c r="T1675">
        <v>5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 t="s">
        <v>43</v>
      </c>
    </row>
    <row r="1676" spans="1:28" hidden="1" x14ac:dyDescent="0.3">
      <c r="A1676">
        <v>1990</v>
      </c>
      <c r="B1676">
        <v>1974</v>
      </c>
      <c r="C1676" t="s">
        <v>37</v>
      </c>
      <c r="D1676" t="s">
        <v>31</v>
      </c>
      <c r="E1676">
        <v>63159</v>
      </c>
      <c r="F1676">
        <v>0</v>
      </c>
      <c r="G1676">
        <v>0</v>
      </c>
      <c r="H1676" s="1">
        <v>41218</v>
      </c>
      <c r="I1676">
        <v>74</v>
      </c>
      <c r="J1676">
        <v>965</v>
      </c>
      <c r="K1676">
        <v>34</v>
      </c>
      <c r="L1676">
        <v>586</v>
      </c>
      <c r="M1676">
        <v>89</v>
      </c>
      <c r="N1676">
        <v>86</v>
      </c>
      <c r="O1676">
        <v>37</v>
      </c>
      <c r="P1676">
        <v>1</v>
      </c>
      <c r="Q1676">
        <v>3</v>
      </c>
      <c r="R1676">
        <v>5</v>
      </c>
      <c r="S1676">
        <v>8</v>
      </c>
      <c r="T1676">
        <v>3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 t="s">
        <v>30</v>
      </c>
    </row>
    <row r="1677" spans="1:28" hidden="1" x14ac:dyDescent="0.3">
      <c r="A1677">
        <v>9292</v>
      </c>
      <c r="B1677">
        <v>1952</v>
      </c>
      <c r="C1677" t="s">
        <v>28</v>
      </c>
      <c r="D1677" t="s">
        <v>33</v>
      </c>
      <c r="E1677">
        <v>81795</v>
      </c>
      <c r="F1677">
        <v>0</v>
      </c>
      <c r="G1677">
        <v>0</v>
      </c>
      <c r="H1677" s="1">
        <v>41208</v>
      </c>
      <c r="I1677">
        <v>74</v>
      </c>
      <c r="J1677">
        <v>324</v>
      </c>
      <c r="K1677">
        <v>132</v>
      </c>
      <c r="L1677">
        <v>693</v>
      </c>
      <c r="M1677">
        <v>27</v>
      </c>
      <c r="N1677">
        <v>118</v>
      </c>
      <c r="O1677">
        <v>88</v>
      </c>
      <c r="P1677">
        <v>1</v>
      </c>
      <c r="Q1677">
        <v>4</v>
      </c>
      <c r="R1677">
        <v>11</v>
      </c>
      <c r="S1677">
        <v>7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 t="s">
        <v>30</v>
      </c>
    </row>
    <row r="1678" spans="1:28" hidden="1" x14ac:dyDescent="0.3">
      <c r="A1678">
        <v>6218</v>
      </c>
      <c r="B1678">
        <v>1965</v>
      </c>
      <c r="C1678" t="s">
        <v>28</v>
      </c>
      <c r="D1678" t="s">
        <v>33</v>
      </c>
      <c r="E1678">
        <v>59594</v>
      </c>
      <c r="F1678">
        <v>0</v>
      </c>
      <c r="G1678">
        <v>1</v>
      </c>
      <c r="H1678" s="1">
        <v>41202</v>
      </c>
      <c r="I1678">
        <v>74</v>
      </c>
      <c r="J1678">
        <v>457</v>
      </c>
      <c r="K1678">
        <v>4</v>
      </c>
      <c r="L1678">
        <v>29</v>
      </c>
      <c r="M1678">
        <v>0</v>
      </c>
      <c r="N1678">
        <v>0</v>
      </c>
      <c r="O1678">
        <v>9</v>
      </c>
      <c r="P1678">
        <v>1</v>
      </c>
      <c r="Q1678">
        <v>8</v>
      </c>
      <c r="R1678">
        <v>1</v>
      </c>
      <c r="S1678">
        <v>7</v>
      </c>
      <c r="T1678">
        <v>7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B1678" t="s">
        <v>30</v>
      </c>
    </row>
    <row r="1679" spans="1:28" hidden="1" x14ac:dyDescent="0.3">
      <c r="A1679">
        <v>2853</v>
      </c>
      <c r="B1679">
        <v>1980</v>
      </c>
      <c r="C1679" t="s">
        <v>28</v>
      </c>
      <c r="D1679" t="s">
        <v>31</v>
      </c>
      <c r="E1679">
        <v>51766</v>
      </c>
      <c r="F1679">
        <v>1</v>
      </c>
      <c r="G1679">
        <v>0</v>
      </c>
      <c r="H1679" s="1">
        <v>41709</v>
      </c>
      <c r="I1679">
        <v>74</v>
      </c>
      <c r="J1679">
        <v>60</v>
      </c>
      <c r="K1679">
        <v>51</v>
      </c>
      <c r="L1679">
        <v>87</v>
      </c>
      <c r="M1679">
        <v>6</v>
      </c>
      <c r="N1679">
        <v>20</v>
      </c>
      <c r="O1679">
        <v>51</v>
      </c>
      <c r="P1679">
        <v>2</v>
      </c>
      <c r="Q1679">
        <v>4</v>
      </c>
      <c r="R1679">
        <v>2</v>
      </c>
      <c r="S1679">
        <v>4</v>
      </c>
      <c r="T1679">
        <v>5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 t="s">
        <v>32</v>
      </c>
    </row>
    <row r="1680" spans="1:28" hidden="1" x14ac:dyDescent="0.3">
      <c r="A1680">
        <v>902</v>
      </c>
      <c r="B1680">
        <v>1980</v>
      </c>
      <c r="C1680" t="s">
        <v>28</v>
      </c>
      <c r="D1680" t="s">
        <v>35</v>
      </c>
      <c r="E1680">
        <v>62994</v>
      </c>
      <c r="F1680">
        <v>1</v>
      </c>
      <c r="G1680">
        <v>0</v>
      </c>
      <c r="H1680" s="1">
        <v>41702</v>
      </c>
      <c r="I1680">
        <v>74</v>
      </c>
      <c r="J1680">
        <v>224</v>
      </c>
      <c r="K1680">
        <v>12</v>
      </c>
      <c r="L1680">
        <v>48</v>
      </c>
      <c r="M1680">
        <v>4</v>
      </c>
      <c r="N1680">
        <v>12</v>
      </c>
      <c r="O1680">
        <v>12</v>
      </c>
      <c r="P1680">
        <v>1</v>
      </c>
      <c r="Q1680">
        <v>6</v>
      </c>
      <c r="R1680">
        <v>2</v>
      </c>
      <c r="S1680">
        <v>4</v>
      </c>
      <c r="T1680">
        <v>6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 t="s">
        <v>32</v>
      </c>
    </row>
    <row r="1681" spans="1:28" hidden="1" x14ac:dyDescent="0.3">
      <c r="A1681">
        <v>7254</v>
      </c>
      <c r="B1681">
        <v>1969</v>
      </c>
      <c r="C1681" t="s">
        <v>28</v>
      </c>
      <c r="D1681" t="s">
        <v>35</v>
      </c>
      <c r="E1681">
        <v>38361</v>
      </c>
      <c r="F1681">
        <v>1</v>
      </c>
      <c r="G1681">
        <v>0</v>
      </c>
      <c r="H1681" s="1">
        <v>41635</v>
      </c>
      <c r="I1681">
        <v>74</v>
      </c>
      <c r="J1681">
        <v>39</v>
      </c>
      <c r="K1681">
        <v>0</v>
      </c>
      <c r="L1681">
        <v>56</v>
      </c>
      <c r="M1681">
        <v>20</v>
      </c>
      <c r="N1681">
        <v>8</v>
      </c>
      <c r="O1681">
        <v>14</v>
      </c>
      <c r="P1681">
        <v>3</v>
      </c>
      <c r="Q1681">
        <v>3</v>
      </c>
      <c r="R1681">
        <v>1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 t="s">
        <v>43</v>
      </c>
    </row>
    <row r="1682" spans="1:28" hidden="1" x14ac:dyDescent="0.3">
      <c r="A1682">
        <v>8775</v>
      </c>
      <c r="B1682">
        <v>1969</v>
      </c>
      <c r="C1682" t="s">
        <v>28</v>
      </c>
      <c r="D1682" t="s">
        <v>35</v>
      </c>
      <c r="E1682">
        <v>38361</v>
      </c>
      <c r="F1682">
        <v>1</v>
      </c>
      <c r="G1682">
        <v>0</v>
      </c>
      <c r="H1682" s="1">
        <v>41635</v>
      </c>
      <c r="I1682">
        <v>74</v>
      </c>
      <c r="J1682">
        <v>39</v>
      </c>
      <c r="K1682">
        <v>0</v>
      </c>
      <c r="L1682">
        <v>56</v>
      </c>
      <c r="M1682">
        <v>20</v>
      </c>
      <c r="N1682">
        <v>8</v>
      </c>
      <c r="O1682">
        <v>14</v>
      </c>
      <c r="P1682">
        <v>3</v>
      </c>
      <c r="Q1682">
        <v>3</v>
      </c>
      <c r="R1682">
        <v>1</v>
      </c>
      <c r="S1682">
        <v>3</v>
      </c>
      <c r="T1682">
        <v>7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 t="s">
        <v>36</v>
      </c>
    </row>
    <row r="1683" spans="1:28" hidden="1" x14ac:dyDescent="0.3">
      <c r="A1683">
        <v>9543</v>
      </c>
      <c r="B1683">
        <v>1985</v>
      </c>
      <c r="C1683" t="s">
        <v>28</v>
      </c>
      <c r="D1683" t="s">
        <v>33</v>
      </c>
      <c r="E1683">
        <v>19986</v>
      </c>
      <c r="F1683">
        <v>1</v>
      </c>
      <c r="G1683">
        <v>0</v>
      </c>
      <c r="H1683" s="1">
        <v>41592</v>
      </c>
      <c r="I1683">
        <v>74</v>
      </c>
      <c r="J1683">
        <v>3</v>
      </c>
      <c r="K1683">
        <v>6</v>
      </c>
      <c r="L1683">
        <v>5</v>
      </c>
      <c r="M1683">
        <v>0</v>
      </c>
      <c r="N1683">
        <v>2</v>
      </c>
      <c r="O1683">
        <v>6</v>
      </c>
      <c r="P1683">
        <v>1</v>
      </c>
      <c r="Q1683">
        <v>0</v>
      </c>
      <c r="R1683">
        <v>0</v>
      </c>
      <c r="S1683">
        <v>3</v>
      </c>
      <c r="T1683">
        <v>7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 t="s">
        <v>30</v>
      </c>
    </row>
    <row r="1684" spans="1:28" hidden="1" x14ac:dyDescent="0.3">
      <c r="A1684">
        <v>7093</v>
      </c>
      <c r="B1684">
        <v>1985</v>
      </c>
      <c r="C1684" t="s">
        <v>28</v>
      </c>
      <c r="D1684" t="s">
        <v>33</v>
      </c>
      <c r="E1684">
        <v>19986</v>
      </c>
      <c r="F1684">
        <v>1</v>
      </c>
      <c r="G1684">
        <v>0</v>
      </c>
      <c r="H1684" s="1">
        <v>41592</v>
      </c>
      <c r="I1684">
        <v>74</v>
      </c>
      <c r="J1684">
        <v>3</v>
      </c>
      <c r="K1684">
        <v>6</v>
      </c>
      <c r="L1684">
        <v>5</v>
      </c>
      <c r="M1684">
        <v>0</v>
      </c>
      <c r="N1684">
        <v>2</v>
      </c>
      <c r="O1684">
        <v>6</v>
      </c>
      <c r="P1684">
        <v>1</v>
      </c>
      <c r="Q1684">
        <v>0</v>
      </c>
      <c r="R1684">
        <v>0</v>
      </c>
      <c r="S1684">
        <v>3</v>
      </c>
      <c r="T1684">
        <v>7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 t="s">
        <v>30</v>
      </c>
    </row>
    <row r="1685" spans="1:28" hidden="1" x14ac:dyDescent="0.3">
      <c r="A1685">
        <v>5956</v>
      </c>
      <c r="B1685">
        <v>1948</v>
      </c>
      <c r="C1685" t="s">
        <v>37</v>
      </c>
      <c r="D1685" t="s">
        <v>29</v>
      </c>
      <c r="E1685">
        <v>45072</v>
      </c>
      <c r="F1685">
        <v>1</v>
      </c>
      <c r="G1685">
        <v>2</v>
      </c>
      <c r="H1685" s="1">
        <v>41563</v>
      </c>
      <c r="I1685">
        <v>74</v>
      </c>
      <c r="J1685">
        <v>144</v>
      </c>
      <c r="K1685">
        <v>2</v>
      </c>
      <c r="L1685">
        <v>99</v>
      </c>
      <c r="M1685">
        <v>7</v>
      </c>
      <c r="N1685">
        <v>2</v>
      </c>
      <c r="O1685">
        <v>30</v>
      </c>
      <c r="P1685">
        <v>5</v>
      </c>
      <c r="Q1685">
        <v>6</v>
      </c>
      <c r="R1685">
        <v>1</v>
      </c>
      <c r="S1685">
        <v>4</v>
      </c>
      <c r="T1685">
        <v>8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36</v>
      </c>
    </row>
    <row r="1686" spans="1:28" hidden="1" x14ac:dyDescent="0.3">
      <c r="A1686">
        <v>1461</v>
      </c>
      <c r="B1686">
        <v>1965</v>
      </c>
      <c r="C1686" t="s">
        <v>37</v>
      </c>
      <c r="D1686" t="s">
        <v>29</v>
      </c>
      <c r="E1686">
        <v>36921</v>
      </c>
      <c r="F1686">
        <v>1</v>
      </c>
      <c r="G1686">
        <v>1</v>
      </c>
      <c r="H1686" s="1">
        <v>41483</v>
      </c>
      <c r="I1686">
        <v>74</v>
      </c>
      <c r="J1686">
        <v>17</v>
      </c>
      <c r="K1686">
        <v>1</v>
      </c>
      <c r="L1686">
        <v>12</v>
      </c>
      <c r="M1686">
        <v>3</v>
      </c>
      <c r="N1686">
        <v>1</v>
      </c>
      <c r="O1686">
        <v>4</v>
      </c>
      <c r="P1686">
        <v>2</v>
      </c>
      <c r="Q1686">
        <v>2</v>
      </c>
      <c r="R1686">
        <v>0</v>
      </c>
      <c r="S1686">
        <v>3</v>
      </c>
      <c r="T1686">
        <v>7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 t="s">
        <v>32</v>
      </c>
    </row>
    <row r="1687" spans="1:28" hidden="1" x14ac:dyDescent="0.3">
      <c r="A1687">
        <v>7514</v>
      </c>
      <c r="B1687">
        <v>1956</v>
      </c>
      <c r="C1687" t="s">
        <v>38</v>
      </c>
      <c r="D1687" t="s">
        <v>35</v>
      </c>
      <c r="E1687">
        <v>54342</v>
      </c>
      <c r="F1687">
        <v>1</v>
      </c>
      <c r="G1687">
        <v>1</v>
      </c>
      <c r="H1687" s="1">
        <v>41458</v>
      </c>
      <c r="I1687">
        <v>74</v>
      </c>
      <c r="J1687">
        <v>84</v>
      </c>
      <c r="K1687">
        <v>10</v>
      </c>
      <c r="L1687">
        <v>34</v>
      </c>
      <c r="M1687">
        <v>11</v>
      </c>
      <c r="N1687">
        <v>10</v>
      </c>
      <c r="O1687">
        <v>28</v>
      </c>
      <c r="P1687">
        <v>4</v>
      </c>
      <c r="Q1687">
        <v>3</v>
      </c>
      <c r="R1687">
        <v>1</v>
      </c>
      <c r="S1687">
        <v>4</v>
      </c>
      <c r="T1687">
        <v>6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 t="s">
        <v>36</v>
      </c>
    </row>
    <row r="1688" spans="1:28" hidden="1" x14ac:dyDescent="0.3">
      <c r="A1688">
        <v>367</v>
      </c>
      <c r="B1688">
        <v>1978</v>
      </c>
      <c r="C1688" t="s">
        <v>38</v>
      </c>
      <c r="D1688" t="s">
        <v>33</v>
      </c>
      <c r="E1688">
        <v>36550</v>
      </c>
      <c r="F1688">
        <v>1</v>
      </c>
      <c r="G1688">
        <v>0</v>
      </c>
      <c r="H1688" s="1">
        <v>41324</v>
      </c>
      <c r="I1688">
        <v>74</v>
      </c>
      <c r="J1688">
        <v>47</v>
      </c>
      <c r="K1688">
        <v>90</v>
      </c>
      <c r="L1688">
        <v>94</v>
      </c>
      <c r="M1688">
        <v>123</v>
      </c>
      <c r="N1688">
        <v>103</v>
      </c>
      <c r="O1688">
        <v>120</v>
      </c>
      <c r="P1688">
        <v>5</v>
      </c>
      <c r="Q1688">
        <v>9</v>
      </c>
      <c r="R1688">
        <v>1</v>
      </c>
      <c r="S1688">
        <v>5</v>
      </c>
      <c r="T1688">
        <v>9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 t="s">
        <v>32</v>
      </c>
    </row>
    <row r="1689" spans="1:28" hidden="1" x14ac:dyDescent="0.3">
      <c r="A1689">
        <v>3594</v>
      </c>
      <c r="B1689">
        <v>1973</v>
      </c>
      <c r="C1689" t="s">
        <v>41</v>
      </c>
      <c r="D1689" t="s">
        <v>33</v>
      </c>
      <c r="E1689">
        <v>54108</v>
      </c>
      <c r="F1689">
        <v>1</v>
      </c>
      <c r="G1689">
        <v>1</v>
      </c>
      <c r="H1689" s="1">
        <v>41218</v>
      </c>
      <c r="I1689">
        <v>74</v>
      </c>
      <c r="J1689">
        <v>539</v>
      </c>
      <c r="K1689">
        <v>6</v>
      </c>
      <c r="L1689">
        <v>91</v>
      </c>
      <c r="M1689">
        <v>8</v>
      </c>
      <c r="N1689">
        <v>6</v>
      </c>
      <c r="O1689">
        <v>97</v>
      </c>
      <c r="P1689">
        <v>13</v>
      </c>
      <c r="Q1689">
        <v>8</v>
      </c>
      <c r="R1689">
        <v>2</v>
      </c>
      <c r="S1689">
        <v>9</v>
      </c>
      <c r="T1689">
        <v>8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 t="s">
        <v>32</v>
      </c>
    </row>
    <row r="1690" spans="1:28" hidden="1" x14ac:dyDescent="0.3">
      <c r="A1690">
        <v>1921</v>
      </c>
      <c r="B1690">
        <v>1967</v>
      </c>
      <c r="C1690" t="s">
        <v>37</v>
      </c>
      <c r="D1690" t="s">
        <v>33</v>
      </c>
      <c r="E1690">
        <v>59062</v>
      </c>
      <c r="F1690">
        <v>2</v>
      </c>
      <c r="G1690">
        <v>1</v>
      </c>
      <c r="H1690" s="1">
        <v>41550</v>
      </c>
      <c r="I1690">
        <v>74</v>
      </c>
      <c r="J1690">
        <v>46</v>
      </c>
      <c r="K1690">
        <v>1</v>
      </c>
      <c r="L1690">
        <v>12</v>
      </c>
      <c r="M1690">
        <v>3</v>
      </c>
      <c r="N1690">
        <v>0</v>
      </c>
      <c r="O1690">
        <v>9</v>
      </c>
      <c r="P1690">
        <v>2</v>
      </c>
      <c r="Q1690">
        <v>2</v>
      </c>
      <c r="R1690">
        <v>0</v>
      </c>
      <c r="S1690">
        <v>3</v>
      </c>
      <c r="T1690">
        <v>4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 t="s">
        <v>30</v>
      </c>
    </row>
    <row r="1691" spans="1:28" hidden="1" x14ac:dyDescent="0.3">
      <c r="A1691">
        <v>10164</v>
      </c>
      <c r="B1691">
        <v>1958</v>
      </c>
      <c r="C1691" t="s">
        <v>28</v>
      </c>
      <c r="D1691" t="s">
        <v>31</v>
      </c>
      <c r="E1691">
        <v>94472</v>
      </c>
      <c r="F1691">
        <v>0</v>
      </c>
      <c r="G1691">
        <v>1</v>
      </c>
      <c r="H1691" s="1">
        <v>41732</v>
      </c>
      <c r="I1691">
        <v>75</v>
      </c>
      <c r="J1691">
        <v>1017</v>
      </c>
      <c r="K1691">
        <v>33</v>
      </c>
      <c r="L1691">
        <v>417</v>
      </c>
      <c r="M1691">
        <v>108</v>
      </c>
      <c r="N1691">
        <v>100</v>
      </c>
      <c r="O1691">
        <v>16</v>
      </c>
      <c r="P1691">
        <v>1</v>
      </c>
      <c r="Q1691">
        <v>5</v>
      </c>
      <c r="R1691">
        <v>5</v>
      </c>
      <c r="S1691">
        <v>5</v>
      </c>
      <c r="T1691">
        <v>5</v>
      </c>
      <c r="U1691">
        <v>0</v>
      </c>
      <c r="V1691">
        <v>0</v>
      </c>
      <c r="W1691">
        <v>0</v>
      </c>
      <c r="X1691">
        <v>1</v>
      </c>
      <c r="Y1691">
        <v>1</v>
      </c>
      <c r="Z1691">
        <v>0</v>
      </c>
      <c r="AA1691">
        <v>0</v>
      </c>
      <c r="AB1691" t="s">
        <v>30</v>
      </c>
    </row>
    <row r="1692" spans="1:28" hidden="1" x14ac:dyDescent="0.3">
      <c r="A1692">
        <v>9937</v>
      </c>
      <c r="B1692">
        <v>1979</v>
      </c>
      <c r="C1692" t="s">
        <v>28</v>
      </c>
      <c r="D1692" t="s">
        <v>31</v>
      </c>
      <c r="E1692">
        <v>70337</v>
      </c>
      <c r="F1692">
        <v>0</v>
      </c>
      <c r="G1692">
        <v>0</v>
      </c>
      <c r="H1692" s="1">
        <v>41641</v>
      </c>
      <c r="I1692">
        <v>75</v>
      </c>
      <c r="J1692">
        <v>187</v>
      </c>
      <c r="K1692">
        <v>81</v>
      </c>
      <c r="L1692">
        <v>149</v>
      </c>
      <c r="M1692">
        <v>25</v>
      </c>
      <c r="N1692">
        <v>43</v>
      </c>
      <c r="O1692">
        <v>91</v>
      </c>
      <c r="P1692">
        <v>1</v>
      </c>
      <c r="Q1692">
        <v>2</v>
      </c>
      <c r="R1692">
        <v>2</v>
      </c>
      <c r="S1692">
        <v>12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 t="s">
        <v>34</v>
      </c>
    </row>
    <row r="1693" spans="1:28" x14ac:dyDescent="0.3">
      <c r="A1693">
        <v>5250</v>
      </c>
      <c r="B1693">
        <v>1943</v>
      </c>
      <c r="C1693" t="s">
        <v>41</v>
      </c>
      <c r="D1693" t="s">
        <v>42</v>
      </c>
      <c r="F1693">
        <v>0</v>
      </c>
      <c r="G1693">
        <v>0</v>
      </c>
      <c r="H1693" s="1">
        <v>41577</v>
      </c>
      <c r="I1693">
        <v>75</v>
      </c>
      <c r="J1693">
        <v>532</v>
      </c>
      <c r="K1693">
        <v>126</v>
      </c>
      <c r="L1693">
        <v>490</v>
      </c>
      <c r="M1693">
        <v>164</v>
      </c>
      <c r="N1693">
        <v>126</v>
      </c>
      <c r="O1693">
        <v>126</v>
      </c>
      <c r="P1693">
        <v>1</v>
      </c>
      <c r="Q1693">
        <v>5</v>
      </c>
      <c r="R1693">
        <v>5</v>
      </c>
      <c r="S1693">
        <v>11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>
        <v>0</v>
      </c>
      <c r="AB1693" t="s">
        <v>36</v>
      </c>
    </row>
    <row r="1694" spans="1:28" hidden="1" x14ac:dyDescent="0.3">
      <c r="A1694">
        <v>7053</v>
      </c>
      <c r="B1694">
        <v>1966</v>
      </c>
      <c r="C1694" t="s">
        <v>37</v>
      </c>
      <c r="D1694" t="s">
        <v>31</v>
      </c>
      <c r="E1694">
        <v>78420</v>
      </c>
      <c r="F1694">
        <v>0</v>
      </c>
      <c r="G1694">
        <v>0</v>
      </c>
      <c r="H1694" s="1">
        <v>41454</v>
      </c>
      <c r="I1694">
        <v>75</v>
      </c>
      <c r="J1694">
        <v>604</v>
      </c>
      <c r="K1694">
        <v>28</v>
      </c>
      <c r="L1694">
        <v>674</v>
      </c>
      <c r="M1694">
        <v>91</v>
      </c>
      <c r="N1694">
        <v>28</v>
      </c>
      <c r="O1694">
        <v>28</v>
      </c>
      <c r="P1694">
        <v>1</v>
      </c>
      <c r="Q1694">
        <v>3</v>
      </c>
      <c r="R1694">
        <v>10</v>
      </c>
      <c r="S1694">
        <v>8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 t="s">
        <v>43</v>
      </c>
    </row>
    <row r="1695" spans="1:28" hidden="1" x14ac:dyDescent="0.3">
      <c r="A1695">
        <v>3179</v>
      </c>
      <c r="B1695">
        <v>1980</v>
      </c>
      <c r="C1695" t="s">
        <v>28</v>
      </c>
      <c r="D1695" t="s">
        <v>31</v>
      </c>
      <c r="E1695">
        <v>81741</v>
      </c>
      <c r="F1695">
        <v>0</v>
      </c>
      <c r="G1695">
        <v>0</v>
      </c>
      <c r="H1695" s="1">
        <v>41441</v>
      </c>
      <c r="I1695">
        <v>75</v>
      </c>
      <c r="J1695">
        <v>249</v>
      </c>
      <c r="K1695">
        <v>153</v>
      </c>
      <c r="L1695">
        <v>940</v>
      </c>
      <c r="M1695">
        <v>58</v>
      </c>
      <c r="N1695">
        <v>134</v>
      </c>
      <c r="O1695">
        <v>38</v>
      </c>
      <c r="P1695">
        <v>0</v>
      </c>
      <c r="Q1695">
        <v>6</v>
      </c>
      <c r="R1695">
        <v>6</v>
      </c>
      <c r="S1695">
        <v>7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 t="s">
        <v>30</v>
      </c>
    </row>
    <row r="1696" spans="1:28" hidden="1" x14ac:dyDescent="0.3">
      <c r="A1696">
        <v>1362</v>
      </c>
      <c r="B1696">
        <v>1972</v>
      </c>
      <c r="C1696" t="s">
        <v>28</v>
      </c>
      <c r="D1696" t="s">
        <v>31</v>
      </c>
      <c r="E1696">
        <v>31907</v>
      </c>
      <c r="F1696">
        <v>0</v>
      </c>
      <c r="G1696">
        <v>0</v>
      </c>
      <c r="H1696" s="1">
        <v>41337</v>
      </c>
      <c r="I1696">
        <v>75</v>
      </c>
      <c r="J1696">
        <v>33</v>
      </c>
      <c r="K1696">
        <v>87</v>
      </c>
      <c r="L1696">
        <v>64</v>
      </c>
      <c r="M1696">
        <v>175</v>
      </c>
      <c r="N1696">
        <v>16</v>
      </c>
      <c r="O1696">
        <v>74</v>
      </c>
      <c r="P1696">
        <v>1</v>
      </c>
      <c r="Q1696">
        <v>6</v>
      </c>
      <c r="R1696">
        <v>1</v>
      </c>
      <c r="S1696">
        <v>6</v>
      </c>
      <c r="T1696">
        <v>7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 t="s">
        <v>39</v>
      </c>
    </row>
    <row r="1697" spans="1:28" hidden="1" x14ac:dyDescent="0.3">
      <c r="A1697">
        <v>6528</v>
      </c>
      <c r="B1697">
        <v>1982</v>
      </c>
      <c r="C1697" t="s">
        <v>41</v>
      </c>
      <c r="D1697" t="s">
        <v>35</v>
      </c>
      <c r="E1697">
        <v>18492</v>
      </c>
      <c r="F1697">
        <v>1</v>
      </c>
      <c r="G1697">
        <v>0</v>
      </c>
      <c r="H1697" s="1">
        <v>41795</v>
      </c>
      <c r="I1697">
        <v>75</v>
      </c>
      <c r="J1697">
        <v>2</v>
      </c>
      <c r="K1697">
        <v>2</v>
      </c>
      <c r="L1697">
        <v>2</v>
      </c>
      <c r="M1697">
        <v>2</v>
      </c>
      <c r="N1697">
        <v>1</v>
      </c>
      <c r="O1697">
        <v>1</v>
      </c>
      <c r="P1697">
        <v>1</v>
      </c>
      <c r="Q1697">
        <v>1</v>
      </c>
      <c r="R1697">
        <v>0</v>
      </c>
      <c r="S1697">
        <v>2</v>
      </c>
      <c r="T1697">
        <v>8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 t="s">
        <v>30</v>
      </c>
    </row>
    <row r="1698" spans="1:28" hidden="1" x14ac:dyDescent="0.3">
      <c r="A1698">
        <v>274</v>
      </c>
      <c r="B1698">
        <v>1973</v>
      </c>
      <c r="C1698" t="s">
        <v>28</v>
      </c>
      <c r="D1698" t="s">
        <v>31</v>
      </c>
      <c r="E1698">
        <v>34853</v>
      </c>
      <c r="F1698">
        <v>1</v>
      </c>
      <c r="G1698">
        <v>1</v>
      </c>
      <c r="H1698" s="1">
        <v>41631</v>
      </c>
      <c r="I1698">
        <v>75</v>
      </c>
      <c r="J1698">
        <v>9</v>
      </c>
      <c r="K1698">
        <v>3</v>
      </c>
      <c r="L1698">
        <v>15</v>
      </c>
      <c r="M1698">
        <v>2</v>
      </c>
      <c r="N1698">
        <v>3</v>
      </c>
      <c r="O1698">
        <v>2</v>
      </c>
      <c r="P1698">
        <v>2</v>
      </c>
      <c r="Q1698">
        <v>2</v>
      </c>
      <c r="R1698">
        <v>0</v>
      </c>
      <c r="S1698">
        <v>3</v>
      </c>
      <c r="T1698">
        <v>6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 t="s">
        <v>39</v>
      </c>
    </row>
    <row r="1699" spans="1:28" hidden="1" x14ac:dyDescent="0.3">
      <c r="A1699">
        <v>11010</v>
      </c>
      <c r="B1699">
        <v>1984</v>
      </c>
      <c r="C1699" t="s">
        <v>37</v>
      </c>
      <c r="D1699" t="s">
        <v>31</v>
      </c>
      <c r="E1699">
        <v>16269</v>
      </c>
      <c r="F1699">
        <v>1</v>
      </c>
      <c r="G1699">
        <v>0</v>
      </c>
      <c r="H1699" s="1">
        <v>41516</v>
      </c>
      <c r="I1699">
        <v>75</v>
      </c>
      <c r="J1699">
        <v>19</v>
      </c>
      <c r="K1699">
        <v>3</v>
      </c>
      <c r="L1699">
        <v>18</v>
      </c>
      <c r="M1699">
        <v>3</v>
      </c>
      <c r="N1699">
        <v>1</v>
      </c>
      <c r="O1699">
        <v>0</v>
      </c>
      <c r="P1699">
        <v>3</v>
      </c>
      <c r="Q1699">
        <v>3</v>
      </c>
      <c r="R1699">
        <v>0</v>
      </c>
      <c r="S1699">
        <v>3</v>
      </c>
      <c r="T1699">
        <v>8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 t="s">
        <v>30</v>
      </c>
    </row>
    <row r="1700" spans="1:28" hidden="1" x14ac:dyDescent="0.3">
      <c r="A1700">
        <v>6969</v>
      </c>
      <c r="B1700">
        <v>1982</v>
      </c>
      <c r="C1700" t="s">
        <v>28</v>
      </c>
      <c r="D1700" t="s">
        <v>35</v>
      </c>
      <c r="E1700">
        <v>50272</v>
      </c>
      <c r="F1700">
        <v>1</v>
      </c>
      <c r="G1700">
        <v>0</v>
      </c>
      <c r="H1700" s="1">
        <v>41493</v>
      </c>
      <c r="I1700">
        <v>75</v>
      </c>
      <c r="J1700">
        <v>99</v>
      </c>
      <c r="K1700">
        <v>13</v>
      </c>
      <c r="L1700">
        <v>66</v>
      </c>
      <c r="M1700">
        <v>43</v>
      </c>
      <c r="N1700">
        <v>8</v>
      </c>
      <c r="O1700">
        <v>4</v>
      </c>
      <c r="P1700">
        <v>3</v>
      </c>
      <c r="Q1700">
        <v>4</v>
      </c>
      <c r="R1700">
        <v>1</v>
      </c>
      <c r="S1700">
        <v>5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 t="s">
        <v>36</v>
      </c>
    </row>
    <row r="1701" spans="1:28" hidden="1" x14ac:dyDescent="0.3">
      <c r="A1701">
        <v>10735</v>
      </c>
      <c r="B1701">
        <v>1971</v>
      </c>
      <c r="C1701" t="s">
        <v>28</v>
      </c>
      <c r="D1701" t="s">
        <v>31</v>
      </c>
      <c r="E1701">
        <v>22804</v>
      </c>
      <c r="F1701">
        <v>1</v>
      </c>
      <c r="G1701">
        <v>0</v>
      </c>
      <c r="H1701" s="1">
        <v>41486</v>
      </c>
      <c r="I1701">
        <v>75</v>
      </c>
      <c r="J1701">
        <v>14</v>
      </c>
      <c r="K1701">
        <v>1</v>
      </c>
      <c r="L1701">
        <v>7</v>
      </c>
      <c r="M1701">
        <v>2</v>
      </c>
      <c r="N1701">
        <v>1</v>
      </c>
      <c r="O1701">
        <v>1</v>
      </c>
      <c r="P1701">
        <v>1</v>
      </c>
      <c r="Q1701">
        <v>2</v>
      </c>
      <c r="R1701">
        <v>0</v>
      </c>
      <c r="S1701">
        <v>2</v>
      </c>
      <c r="T1701">
        <v>9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 t="s">
        <v>43</v>
      </c>
    </row>
    <row r="1702" spans="1:28" hidden="1" x14ac:dyDescent="0.3">
      <c r="A1702">
        <v>5068</v>
      </c>
      <c r="B1702">
        <v>1971</v>
      </c>
      <c r="C1702" t="s">
        <v>28</v>
      </c>
      <c r="D1702" t="s">
        <v>31</v>
      </c>
      <c r="E1702">
        <v>22804</v>
      </c>
      <c r="F1702">
        <v>1</v>
      </c>
      <c r="G1702">
        <v>0</v>
      </c>
      <c r="H1702" s="1">
        <v>41486</v>
      </c>
      <c r="I1702">
        <v>75</v>
      </c>
      <c r="J1702">
        <v>14</v>
      </c>
      <c r="K1702">
        <v>1</v>
      </c>
      <c r="L1702">
        <v>7</v>
      </c>
      <c r="M1702">
        <v>2</v>
      </c>
      <c r="N1702">
        <v>1</v>
      </c>
      <c r="O1702">
        <v>1</v>
      </c>
      <c r="P1702">
        <v>1</v>
      </c>
      <c r="Q1702">
        <v>2</v>
      </c>
      <c r="R1702">
        <v>0</v>
      </c>
      <c r="S1702">
        <v>2</v>
      </c>
      <c r="T1702">
        <v>9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 t="s">
        <v>30</v>
      </c>
    </row>
    <row r="1703" spans="1:28" hidden="1" x14ac:dyDescent="0.3">
      <c r="A1703">
        <v>9974</v>
      </c>
      <c r="B1703">
        <v>1974</v>
      </c>
      <c r="C1703" t="s">
        <v>28</v>
      </c>
      <c r="D1703" t="s">
        <v>33</v>
      </c>
      <c r="E1703">
        <v>30631</v>
      </c>
      <c r="F1703">
        <v>1</v>
      </c>
      <c r="G1703">
        <v>0</v>
      </c>
      <c r="H1703" s="1">
        <v>41467</v>
      </c>
      <c r="I1703">
        <v>75</v>
      </c>
      <c r="J1703">
        <v>15</v>
      </c>
      <c r="K1703">
        <v>6</v>
      </c>
      <c r="L1703">
        <v>20</v>
      </c>
      <c r="M1703">
        <v>4</v>
      </c>
      <c r="N1703">
        <v>5</v>
      </c>
      <c r="O1703">
        <v>20</v>
      </c>
      <c r="P1703">
        <v>1</v>
      </c>
      <c r="Q1703">
        <v>3</v>
      </c>
      <c r="R1703">
        <v>1</v>
      </c>
      <c r="S1703">
        <v>2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 t="s">
        <v>43</v>
      </c>
    </row>
    <row r="1704" spans="1:28" hidden="1" x14ac:dyDescent="0.3">
      <c r="A1704">
        <v>8082</v>
      </c>
      <c r="B1704">
        <v>1971</v>
      </c>
      <c r="C1704" t="s">
        <v>28</v>
      </c>
      <c r="D1704" t="s">
        <v>33</v>
      </c>
      <c r="E1704">
        <v>25721</v>
      </c>
      <c r="F1704">
        <v>1</v>
      </c>
      <c r="G1704">
        <v>0</v>
      </c>
      <c r="H1704" s="1">
        <v>41415</v>
      </c>
      <c r="I1704">
        <v>75</v>
      </c>
      <c r="J1704">
        <v>1</v>
      </c>
      <c r="K1704">
        <v>3</v>
      </c>
      <c r="L1704">
        <v>6</v>
      </c>
      <c r="M1704">
        <v>3</v>
      </c>
      <c r="N1704">
        <v>6</v>
      </c>
      <c r="O1704">
        <v>15</v>
      </c>
      <c r="P1704">
        <v>1</v>
      </c>
      <c r="Q1704">
        <v>1</v>
      </c>
      <c r="R1704">
        <v>1</v>
      </c>
      <c r="S1704">
        <v>2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 t="s">
        <v>36</v>
      </c>
    </row>
    <row r="1705" spans="1:28" hidden="1" x14ac:dyDescent="0.3">
      <c r="A1705">
        <v>6768</v>
      </c>
      <c r="B1705">
        <v>1962</v>
      </c>
      <c r="C1705" t="s">
        <v>28</v>
      </c>
      <c r="D1705" t="s">
        <v>29</v>
      </c>
      <c r="E1705">
        <v>37859</v>
      </c>
      <c r="F1705">
        <v>1</v>
      </c>
      <c r="G1705">
        <v>2</v>
      </c>
      <c r="H1705" s="1">
        <v>41286</v>
      </c>
      <c r="I1705">
        <v>75</v>
      </c>
      <c r="J1705">
        <v>22</v>
      </c>
      <c r="K1705">
        <v>1</v>
      </c>
      <c r="L1705">
        <v>8</v>
      </c>
      <c r="M1705">
        <v>2</v>
      </c>
      <c r="N1705">
        <v>1</v>
      </c>
      <c r="O1705">
        <v>2</v>
      </c>
      <c r="P1705">
        <v>2</v>
      </c>
      <c r="Q1705">
        <v>1</v>
      </c>
      <c r="R1705">
        <v>0</v>
      </c>
      <c r="S1705">
        <v>3</v>
      </c>
      <c r="T1705">
        <v>8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 t="s">
        <v>32</v>
      </c>
    </row>
    <row r="1706" spans="1:28" hidden="1" x14ac:dyDescent="0.3">
      <c r="A1706">
        <v>2375</v>
      </c>
      <c r="B1706">
        <v>1972</v>
      </c>
      <c r="C1706" t="s">
        <v>28</v>
      </c>
      <c r="D1706" t="s">
        <v>35</v>
      </c>
      <c r="E1706">
        <v>30261</v>
      </c>
      <c r="F1706">
        <v>1</v>
      </c>
      <c r="G1706">
        <v>2</v>
      </c>
      <c r="H1706" s="1">
        <v>41177</v>
      </c>
      <c r="I1706">
        <v>75</v>
      </c>
      <c r="J1706">
        <v>8</v>
      </c>
      <c r="K1706">
        <v>0</v>
      </c>
      <c r="L1706">
        <v>5</v>
      </c>
      <c r="M1706">
        <v>0</v>
      </c>
      <c r="N1706">
        <v>3</v>
      </c>
      <c r="O1706">
        <v>6</v>
      </c>
      <c r="P1706">
        <v>1</v>
      </c>
      <c r="Q1706">
        <v>0</v>
      </c>
      <c r="R1706">
        <v>0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 t="s">
        <v>30</v>
      </c>
    </row>
    <row r="1707" spans="1:28" hidden="1" x14ac:dyDescent="0.3">
      <c r="A1707">
        <v>6856</v>
      </c>
      <c r="B1707">
        <v>1979</v>
      </c>
      <c r="C1707" t="s">
        <v>28</v>
      </c>
      <c r="D1707" t="s">
        <v>35</v>
      </c>
      <c r="E1707">
        <v>21645</v>
      </c>
      <c r="F1707">
        <v>1</v>
      </c>
      <c r="G1707">
        <v>0</v>
      </c>
      <c r="H1707" s="1">
        <v>41155</v>
      </c>
      <c r="I1707">
        <v>75</v>
      </c>
      <c r="J1707">
        <v>14</v>
      </c>
      <c r="K1707">
        <v>0</v>
      </c>
      <c r="L1707">
        <v>23</v>
      </c>
      <c r="M1707">
        <v>4</v>
      </c>
      <c r="N1707">
        <v>5</v>
      </c>
      <c r="O1707">
        <v>19</v>
      </c>
      <c r="P1707">
        <v>3</v>
      </c>
      <c r="Q1707">
        <v>3</v>
      </c>
      <c r="R1707">
        <v>0</v>
      </c>
      <c r="S1707">
        <v>3</v>
      </c>
      <c r="T1707">
        <v>9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 t="s">
        <v>39</v>
      </c>
    </row>
    <row r="1708" spans="1:28" hidden="1" x14ac:dyDescent="0.3">
      <c r="A1708">
        <v>2948</v>
      </c>
      <c r="B1708">
        <v>1954</v>
      </c>
      <c r="C1708" t="s">
        <v>41</v>
      </c>
      <c r="D1708" t="s">
        <v>29</v>
      </c>
      <c r="E1708">
        <v>62637</v>
      </c>
      <c r="F1708">
        <v>0</v>
      </c>
      <c r="G1708">
        <v>1</v>
      </c>
      <c r="H1708" s="1">
        <v>41699</v>
      </c>
      <c r="I1708">
        <v>76</v>
      </c>
      <c r="J1708">
        <v>104</v>
      </c>
      <c r="K1708">
        <v>12</v>
      </c>
      <c r="L1708">
        <v>48</v>
      </c>
      <c r="M1708">
        <v>4</v>
      </c>
      <c r="N1708">
        <v>12</v>
      </c>
      <c r="O1708">
        <v>5</v>
      </c>
      <c r="P1708">
        <v>1</v>
      </c>
      <c r="Q1708">
        <v>2</v>
      </c>
      <c r="R1708">
        <v>2</v>
      </c>
      <c r="S1708">
        <v>5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 t="s">
        <v>32</v>
      </c>
    </row>
    <row r="1709" spans="1:28" hidden="1" x14ac:dyDescent="0.3">
      <c r="A1709">
        <v>4058</v>
      </c>
      <c r="B1709">
        <v>1955</v>
      </c>
      <c r="C1709" t="s">
        <v>37</v>
      </c>
      <c r="D1709" t="s">
        <v>31</v>
      </c>
      <c r="E1709">
        <v>61284</v>
      </c>
      <c r="F1709">
        <v>0</v>
      </c>
      <c r="G1709">
        <v>0</v>
      </c>
      <c r="H1709" s="1">
        <v>41559</v>
      </c>
      <c r="I1709">
        <v>76</v>
      </c>
      <c r="J1709">
        <v>618</v>
      </c>
      <c r="K1709">
        <v>15</v>
      </c>
      <c r="L1709">
        <v>106</v>
      </c>
      <c r="M1709">
        <v>20</v>
      </c>
      <c r="N1709">
        <v>7</v>
      </c>
      <c r="O1709">
        <v>45</v>
      </c>
      <c r="P1709">
        <v>1</v>
      </c>
      <c r="Q1709">
        <v>11</v>
      </c>
      <c r="R1709">
        <v>2</v>
      </c>
      <c r="S1709">
        <v>8</v>
      </c>
      <c r="T1709">
        <v>6</v>
      </c>
      <c r="U1709">
        <v>0</v>
      </c>
      <c r="V1709">
        <v>0</v>
      </c>
      <c r="W1709">
        <v>0</v>
      </c>
      <c r="X1709">
        <v>1</v>
      </c>
      <c r="Y1709">
        <v>0</v>
      </c>
      <c r="Z1709">
        <v>0</v>
      </c>
      <c r="AA1709">
        <v>0</v>
      </c>
      <c r="AB1709" t="s">
        <v>30</v>
      </c>
    </row>
    <row r="1710" spans="1:28" hidden="1" x14ac:dyDescent="0.3">
      <c r="A1710">
        <v>8414</v>
      </c>
      <c r="B1710">
        <v>1962</v>
      </c>
      <c r="C1710" t="s">
        <v>37</v>
      </c>
      <c r="D1710" t="s">
        <v>31</v>
      </c>
      <c r="E1710">
        <v>33419</v>
      </c>
      <c r="F1710">
        <v>0</v>
      </c>
      <c r="G1710">
        <v>1</v>
      </c>
      <c r="H1710" s="1">
        <v>41503</v>
      </c>
      <c r="I1710">
        <v>76</v>
      </c>
      <c r="J1710">
        <v>56</v>
      </c>
      <c r="K1710">
        <v>0</v>
      </c>
      <c r="L1710">
        <v>12</v>
      </c>
      <c r="M1710">
        <v>0</v>
      </c>
      <c r="N1710">
        <v>0</v>
      </c>
      <c r="O1710">
        <v>18</v>
      </c>
      <c r="P1710">
        <v>2</v>
      </c>
      <c r="Q1710">
        <v>2</v>
      </c>
      <c r="R1710">
        <v>0</v>
      </c>
      <c r="S1710">
        <v>4</v>
      </c>
      <c r="T1710">
        <v>7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 t="s">
        <v>30</v>
      </c>
    </row>
    <row r="1711" spans="1:28" hidden="1" x14ac:dyDescent="0.3">
      <c r="A1711">
        <v>6810</v>
      </c>
      <c r="B1711">
        <v>1983</v>
      </c>
      <c r="C1711" t="s">
        <v>28</v>
      </c>
      <c r="D1711" t="s">
        <v>29</v>
      </c>
      <c r="E1711">
        <v>82025</v>
      </c>
      <c r="F1711">
        <v>0</v>
      </c>
      <c r="G1711">
        <v>0</v>
      </c>
      <c r="H1711" s="1">
        <v>41422</v>
      </c>
      <c r="I1711">
        <v>76</v>
      </c>
      <c r="J1711">
        <v>267</v>
      </c>
      <c r="K1711">
        <v>98</v>
      </c>
      <c r="L1711">
        <v>606</v>
      </c>
      <c r="M1711">
        <v>48</v>
      </c>
      <c r="N1711">
        <v>70</v>
      </c>
      <c r="O1711">
        <v>98</v>
      </c>
      <c r="P1711">
        <v>1</v>
      </c>
      <c r="Q1711">
        <v>3</v>
      </c>
      <c r="R1711">
        <v>2</v>
      </c>
      <c r="S1711">
        <v>6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>
        <v>0</v>
      </c>
      <c r="AB1711" t="s">
        <v>43</v>
      </c>
    </row>
    <row r="1712" spans="1:28" hidden="1" x14ac:dyDescent="0.3">
      <c r="A1712">
        <v>3483</v>
      </c>
      <c r="B1712">
        <v>1958</v>
      </c>
      <c r="C1712" t="s">
        <v>28</v>
      </c>
      <c r="D1712" t="s">
        <v>33</v>
      </c>
      <c r="E1712">
        <v>48192</v>
      </c>
      <c r="F1712">
        <v>0</v>
      </c>
      <c r="G1712">
        <v>0</v>
      </c>
      <c r="H1712" s="1">
        <v>41370</v>
      </c>
      <c r="I1712">
        <v>76</v>
      </c>
      <c r="J1712">
        <v>1039</v>
      </c>
      <c r="K1712">
        <v>43</v>
      </c>
      <c r="L1712">
        <v>204</v>
      </c>
      <c r="M1712">
        <v>153</v>
      </c>
      <c r="N1712">
        <v>58</v>
      </c>
      <c r="O1712">
        <v>29</v>
      </c>
      <c r="P1712">
        <v>3</v>
      </c>
      <c r="Q1712">
        <v>2</v>
      </c>
      <c r="R1712">
        <v>8</v>
      </c>
      <c r="S1712">
        <v>12</v>
      </c>
      <c r="T1712">
        <v>8</v>
      </c>
      <c r="U1712">
        <v>1</v>
      </c>
      <c r="V1712">
        <v>1</v>
      </c>
      <c r="W1712">
        <v>0</v>
      </c>
      <c r="X1712">
        <v>1</v>
      </c>
      <c r="Y1712">
        <v>0</v>
      </c>
      <c r="Z1712">
        <v>1</v>
      </c>
      <c r="AA1712">
        <v>0</v>
      </c>
      <c r="AB1712" t="s">
        <v>32</v>
      </c>
    </row>
    <row r="1713" spans="1:28" hidden="1" x14ac:dyDescent="0.3">
      <c r="A1713">
        <v>591</v>
      </c>
      <c r="B1713">
        <v>1957</v>
      </c>
      <c r="C1713" t="s">
        <v>28</v>
      </c>
      <c r="D1713" t="s">
        <v>42</v>
      </c>
      <c r="E1713">
        <v>66033</v>
      </c>
      <c r="F1713">
        <v>0</v>
      </c>
      <c r="G1713">
        <v>1</v>
      </c>
      <c r="H1713" s="1">
        <v>41294</v>
      </c>
      <c r="I1713">
        <v>76</v>
      </c>
      <c r="J1713">
        <v>293</v>
      </c>
      <c r="K1713">
        <v>35</v>
      </c>
      <c r="L1713">
        <v>179</v>
      </c>
      <c r="M1713">
        <v>46</v>
      </c>
      <c r="N1713">
        <v>59</v>
      </c>
      <c r="O1713">
        <v>65</v>
      </c>
      <c r="P1713">
        <v>2</v>
      </c>
      <c r="Q1713">
        <v>8</v>
      </c>
      <c r="R1713">
        <v>3</v>
      </c>
      <c r="S1713">
        <v>7</v>
      </c>
      <c r="T1713">
        <v>7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 t="s">
        <v>40</v>
      </c>
    </row>
    <row r="1714" spans="1:28" hidden="1" x14ac:dyDescent="0.3">
      <c r="A1714">
        <v>4303</v>
      </c>
      <c r="B1714">
        <v>1957</v>
      </c>
      <c r="C1714" t="s">
        <v>37</v>
      </c>
      <c r="D1714" t="s">
        <v>35</v>
      </c>
      <c r="E1714">
        <v>6835</v>
      </c>
      <c r="F1714">
        <v>0</v>
      </c>
      <c r="G1714">
        <v>1</v>
      </c>
      <c r="H1714" s="1">
        <v>41251</v>
      </c>
      <c r="I1714">
        <v>76</v>
      </c>
      <c r="J1714">
        <v>107</v>
      </c>
      <c r="K1714">
        <v>2</v>
      </c>
      <c r="L1714">
        <v>12</v>
      </c>
      <c r="M1714">
        <v>2</v>
      </c>
      <c r="N1714">
        <v>2</v>
      </c>
      <c r="O1714">
        <v>12</v>
      </c>
      <c r="P1714">
        <v>0</v>
      </c>
      <c r="Q1714">
        <v>0</v>
      </c>
      <c r="R1714">
        <v>0</v>
      </c>
      <c r="S1714">
        <v>1</v>
      </c>
      <c r="T1714">
        <v>20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 t="s">
        <v>32</v>
      </c>
    </row>
    <row r="1715" spans="1:28" hidden="1" x14ac:dyDescent="0.3">
      <c r="A1715">
        <v>4066</v>
      </c>
      <c r="B1715">
        <v>1978</v>
      </c>
      <c r="C1715" t="s">
        <v>38</v>
      </c>
      <c r="D1715" t="s">
        <v>29</v>
      </c>
      <c r="E1715">
        <v>21282</v>
      </c>
      <c r="F1715">
        <v>1</v>
      </c>
      <c r="G1715">
        <v>0</v>
      </c>
      <c r="H1715" s="1">
        <v>41770</v>
      </c>
      <c r="I1715">
        <v>76</v>
      </c>
      <c r="J1715">
        <v>1</v>
      </c>
      <c r="K1715">
        <v>5</v>
      </c>
      <c r="L1715">
        <v>8</v>
      </c>
      <c r="M1715">
        <v>4</v>
      </c>
      <c r="N1715">
        <v>8</v>
      </c>
      <c r="O1715">
        <v>20</v>
      </c>
      <c r="P1715">
        <v>2</v>
      </c>
      <c r="Q1715">
        <v>2</v>
      </c>
      <c r="R1715">
        <v>1</v>
      </c>
      <c r="S1715">
        <v>2</v>
      </c>
      <c r="T1715">
        <v>6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 t="s">
        <v>30</v>
      </c>
    </row>
    <row r="1716" spans="1:28" hidden="1" x14ac:dyDescent="0.3">
      <c r="A1716">
        <v>4333</v>
      </c>
      <c r="B1716">
        <v>1954</v>
      </c>
      <c r="C1716" t="s">
        <v>28</v>
      </c>
      <c r="D1716" t="s">
        <v>35</v>
      </c>
      <c r="E1716">
        <v>32144</v>
      </c>
      <c r="F1716">
        <v>1</v>
      </c>
      <c r="G1716">
        <v>1</v>
      </c>
      <c r="H1716" s="1">
        <v>41721</v>
      </c>
      <c r="I1716">
        <v>76</v>
      </c>
      <c r="J1716">
        <v>41</v>
      </c>
      <c r="K1716">
        <v>0</v>
      </c>
      <c r="L1716">
        <v>10</v>
      </c>
      <c r="M1716">
        <v>0</v>
      </c>
      <c r="N1716">
        <v>0</v>
      </c>
      <c r="O1716">
        <v>3</v>
      </c>
      <c r="P1716">
        <v>4</v>
      </c>
      <c r="Q1716">
        <v>2</v>
      </c>
      <c r="R1716">
        <v>1</v>
      </c>
      <c r="S1716">
        <v>3</v>
      </c>
      <c r="T1716">
        <v>7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  <c r="AB1716" t="s">
        <v>40</v>
      </c>
    </row>
    <row r="1717" spans="1:28" hidden="1" x14ac:dyDescent="0.3">
      <c r="A1717">
        <v>7426</v>
      </c>
      <c r="B1717">
        <v>1971</v>
      </c>
      <c r="C1717" t="s">
        <v>38</v>
      </c>
      <c r="D1717" t="s">
        <v>33</v>
      </c>
      <c r="E1717">
        <v>54690</v>
      </c>
      <c r="F1717">
        <v>1</v>
      </c>
      <c r="G1717">
        <v>1</v>
      </c>
      <c r="H1717" s="1">
        <v>41585</v>
      </c>
      <c r="I1717">
        <v>76</v>
      </c>
      <c r="J1717">
        <v>111</v>
      </c>
      <c r="K1717">
        <v>16</v>
      </c>
      <c r="L1717">
        <v>37</v>
      </c>
      <c r="M1717">
        <v>7</v>
      </c>
      <c r="N1717">
        <v>9</v>
      </c>
      <c r="O1717">
        <v>18</v>
      </c>
      <c r="P1717">
        <v>3</v>
      </c>
      <c r="Q1717">
        <v>3</v>
      </c>
      <c r="R1717">
        <v>1</v>
      </c>
      <c r="S1717">
        <v>5</v>
      </c>
      <c r="T1717">
        <v>3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 t="s">
        <v>30</v>
      </c>
    </row>
    <row r="1718" spans="1:28" hidden="1" x14ac:dyDescent="0.3">
      <c r="A1718">
        <v>8360</v>
      </c>
      <c r="B1718">
        <v>1971</v>
      </c>
      <c r="C1718" t="s">
        <v>38</v>
      </c>
      <c r="D1718" t="s">
        <v>33</v>
      </c>
      <c r="E1718">
        <v>54690</v>
      </c>
      <c r="F1718">
        <v>1</v>
      </c>
      <c r="G1718">
        <v>1</v>
      </c>
      <c r="H1718" s="1">
        <v>41585</v>
      </c>
      <c r="I1718">
        <v>76</v>
      </c>
      <c r="J1718">
        <v>111</v>
      </c>
      <c r="K1718">
        <v>16</v>
      </c>
      <c r="L1718">
        <v>37</v>
      </c>
      <c r="M1718">
        <v>7</v>
      </c>
      <c r="N1718">
        <v>9</v>
      </c>
      <c r="O1718">
        <v>18</v>
      </c>
      <c r="P1718">
        <v>3</v>
      </c>
      <c r="Q1718">
        <v>3</v>
      </c>
      <c r="R1718">
        <v>1</v>
      </c>
      <c r="S1718">
        <v>5</v>
      </c>
      <c r="T1718">
        <v>3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 t="s">
        <v>30</v>
      </c>
    </row>
    <row r="1719" spans="1:28" hidden="1" x14ac:dyDescent="0.3">
      <c r="A1719">
        <v>10755</v>
      </c>
      <c r="B1719">
        <v>1976</v>
      </c>
      <c r="C1719" t="s">
        <v>38</v>
      </c>
      <c r="D1719" t="s">
        <v>33</v>
      </c>
      <c r="E1719">
        <v>23718</v>
      </c>
      <c r="F1719">
        <v>1</v>
      </c>
      <c r="G1719">
        <v>0</v>
      </c>
      <c r="H1719" s="1">
        <v>41519</v>
      </c>
      <c r="I1719">
        <v>76</v>
      </c>
      <c r="J1719">
        <v>6</v>
      </c>
      <c r="K1719">
        <v>3</v>
      </c>
      <c r="L1719">
        <v>14</v>
      </c>
      <c r="M1719">
        <v>15</v>
      </c>
      <c r="N1719">
        <v>7</v>
      </c>
      <c r="O1719">
        <v>36</v>
      </c>
      <c r="P1719">
        <v>3</v>
      </c>
      <c r="Q1719">
        <v>3</v>
      </c>
      <c r="R1719">
        <v>1</v>
      </c>
      <c r="S1719">
        <v>2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 t="s">
        <v>36</v>
      </c>
    </row>
    <row r="1720" spans="1:28" hidden="1" x14ac:dyDescent="0.3">
      <c r="A1720">
        <v>3839</v>
      </c>
      <c r="B1720">
        <v>1958</v>
      </c>
      <c r="C1720" t="s">
        <v>44</v>
      </c>
      <c r="D1720" t="s">
        <v>31</v>
      </c>
      <c r="E1720">
        <v>15056</v>
      </c>
      <c r="F1720">
        <v>1</v>
      </c>
      <c r="G1720">
        <v>1</v>
      </c>
      <c r="H1720" s="1">
        <v>41397</v>
      </c>
      <c r="I1720">
        <v>76</v>
      </c>
      <c r="J1720">
        <v>6</v>
      </c>
      <c r="K1720">
        <v>12</v>
      </c>
      <c r="L1720">
        <v>3</v>
      </c>
      <c r="M1720">
        <v>21</v>
      </c>
      <c r="N1720">
        <v>6</v>
      </c>
      <c r="O1720">
        <v>40</v>
      </c>
      <c r="P1720">
        <v>5</v>
      </c>
      <c r="Q1720">
        <v>2</v>
      </c>
      <c r="R1720">
        <v>2</v>
      </c>
      <c r="S1720">
        <v>3</v>
      </c>
      <c r="T1720">
        <v>5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 t="s">
        <v>30</v>
      </c>
    </row>
    <row r="1721" spans="1:28" hidden="1" x14ac:dyDescent="0.3">
      <c r="A1721">
        <v>238</v>
      </c>
      <c r="B1721">
        <v>1967</v>
      </c>
      <c r="C1721" t="s">
        <v>38</v>
      </c>
      <c r="D1721" t="s">
        <v>35</v>
      </c>
      <c r="E1721">
        <v>67309</v>
      </c>
      <c r="F1721">
        <v>1</v>
      </c>
      <c r="G1721">
        <v>1</v>
      </c>
      <c r="H1721" s="1">
        <v>41297</v>
      </c>
      <c r="I1721">
        <v>76</v>
      </c>
      <c r="J1721">
        <v>515</v>
      </c>
      <c r="K1721">
        <v>47</v>
      </c>
      <c r="L1721">
        <v>181</v>
      </c>
      <c r="M1721">
        <v>149</v>
      </c>
      <c r="N1721">
        <v>95</v>
      </c>
      <c r="O1721">
        <v>95</v>
      </c>
      <c r="P1721">
        <v>15</v>
      </c>
      <c r="Q1721">
        <v>9</v>
      </c>
      <c r="R1721">
        <v>6</v>
      </c>
      <c r="S1721">
        <v>9</v>
      </c>
      <c r="T1721">
        <v>7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 t="s">
        <v>30</v>
      </c>
    </row>
    <row r="1722" spans="1:28" hidden="1" x14ac:dyDescent="0.3">
      <c r="A1722">
        <v>5063</v>
      </c>
      <c r="B1722">
        <v>1977</v>
      </c>
      <c r="C1722" t="s">
        <v>28</v>
      </c>
      <c r="D1722" t="s">
        <v>31</v>
      </c>
      <c r="E1722">
        <v>28769</v>
      </c>
      <c r="F1722">
        <v>1</v>
      </c>
      <c r="G1722">
        <v>0</v>
      </c>
      <c r="H1722" s="1">
        <v>41261</v>
      </c>
      <c r="I1722">
        <v>76</v>
      </c>
      <c r="J1722">
        <v>41</v>
      </c>
      <c r="K1722">
        <v>5</v>
      </c>
      <c r="L1722">
        <v>129</v>
      </c>
      <c r="M1722">
        <v>10</v>
      </c>
      <c r="N1722">
        <v>3</v>
      </c>
      <c r="O1722">
        <v>3</v>
      </c>
      <c r="P1722">
        <v>3</v>
      </c>
      <c r="Q1722">
        <v>4</v>
      </c>
      <c r="R1722">
        <v>1</v>
      </c>
      <c r="S1722">
        <v>4</v>
      </c>
      <c r="T1722">
        <v>9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 t="s">
        <v>30</v>
      </c>
    </row>
    <row r="1723" spans="1:28" hidden="1" x14ac:dyDescent="0.3">
      <c r="A1723">
        <v>2258</v>
      </c>
      <c r="B1723">
        <v>1986</v>
      </c>
      <c r="C1723" t="s">
        <v>28</v>
      </c>
      <c r="D1723" t="s">
        <v>33</v>
      </c>
      <c r="E1723">
        <v>32880</v>
      </c>
      <c r="F1723">
        <v>1</v>
      </c>
      <c r="G1723">
        <v>0</v>
      </c>
      <c r="H1723" s="1">
        <v>41247</v>
      </c>
      <c r="I1723">
        <v>76</v>
      </c>
      <c r="J1723">
        <v>8</v>
      </c>
      <c r="K1723">
        <v>4</v>
      </c>
      <c r="L1723">
        <v>15</v>
      </c>
      <c r="M1723">
        <v>7</v>
      </c>
      <c r="N1723">
        <v>6</v>
      </c>
      <c r="O1723">
        <v>2</v>
      </c>
      <c r="P1723">
        <v>1</v>
      </c>
      <c r="Q1723">
        <v>1</v>
      </c>
      <c r="R1723">
        <v>0</v>
      </c>
      <c r="S1723">
        <v>3</v>
      </c>
      <c r="T1723">
        <v>8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 t="s">
        <v>30</v>
      </c>
    </row>
    <row r="1724" spans="1:28" hidden="1" x14ac:dyDescent="0.3">
      <c r="A1724">
        <v>7301</v>
      </c>
      <c r="B1724">
        <v>1982</v>
      </c>
      <c r="C1724" t="s">
        <v>38</v>
      </c>
      <c r="D1724" t="s">
        <v>31</v>
      </c>
      <c r="E1724">
        <v>23616</v>
      </c>
      <c r="F1724">
        <v>1</v>
      </c>
      <c r="G1724">
        <v>0</v>
      </c>
      <c r="H1724" s="1">
        <v>41230</v>
      </c>
      <c r="I1724">
        <v>76</v>
      </c>
      <c r="J1724">
        <v>4</v>
      </c>
      <c r="K1724">
        <v>22</v>
      </c>
      <c r="L1724">
        <v>11</v>
      </c>
      <c r="M1724">
        <v>3</v>
      </c>
      <c r="N1724">
        <v>7</v>
      </c>
      <c r="O1724">
        <v>32</v>
      </c>
      <c r="P1724">
        <v>2</v>
      </c>
      <c r="Q1724">
        <v>3</v>
      </c>
      <c r="R1724">
        <v>0</v>
      </c>
      <c r="S1724">
        <v>3</v>
      </c>
      <c r="T1724">
        <v>8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 t="s">
        <v>30</v>
      </c>
    </row>
    <row r="1725" spans="1:28" hidden="1" x14ac:dyDescent="0.3">
      <c r="A1725">
        <v>11121</v>
      </c>
      <c r="B1725">
        <v>1981</v>
      </c>
      <c r="C1725" t="s">
        <v>28</v>
      </c>
      <c r="D1725" t="s">
        <v>33</v>
      </c>
      <c r="E1725">
        <v>19419</v>
      </c>
      <c r="F1725">
        <v>1</v>
      </c>
      <c r="G1725">
        <v>0</v>
      </c>
      <c r="H1725" s="1">
        <v>41223</v>
      </c>
      <c r="I1725">
        <v>76</v>
      </c>
      <c r="J1725">
        <v>2</v>
      </c>
      <c r="K1725">
        <v>14</v>
      </c>
      <c r="L1725">
        <v>28</v>
      </c>
      <c r="M1725">
        <v>16</v>
      </c>
      <c r="N1725">
        <v>3</v>
      </c>
      <c r="O1725">
        <v>7</v>
      </c>
      <c r="P1725">
        <v>4</v>
      </c>
      <c r="Q1725">
        <v>4</v>
      </c>
      <c r="R1725">
        <v>0</v>
      </c>
      <c r="S1725">
        <v>3</v>
      </c>
      <c r="T1725">
        <v>9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 t="s">
        <v>40</v>
      </c>
    </row>
    <row r="1726" spans="1:28" hidden="1" x14ac:dyDescent="0.3">
      <c r="A1726">
        <v>4927</v>
      </c>
      <c r="B1726">
        <v>1971</v>
      </c>
      <c r="C1726" t="s">
        <v>28</v>
      </c>
      <c r="D1726" t="s">
        <v>35</v>
      </c>
      <c r="E1726">
        <v>16626</v>
      </c>
      <c r="F1726">
        <v>2</v>
      </c>
      <c r="G1726">
        <v>0</v>
      </c>
      <c r="H1726" s="1">
        <v>41654</v>
      </c>
      <c r="I1726">
        <v>76</v>
      </c>
      <c r="J1726">
        <v>8</v>
      </c>
      <c r="K1726">
        <v>3</v>
      </c>
      <c r="L1726">
        <v>22</v>
      </c>
      <c r="M1726">
        <v>21</v>
      </c>
      <c r="N1726">
        <v>1</v>
      </c>
      <c r="O1726">
        <v>13</v>
      </c>
      <c r="P1726">
        <v>3</v>
      </c>
      <c r="Q1726">
        <v>3</v>
      </c>
      <c r="R1726">
        <v>0</v>
      </c>
      <c r="S1726">
        <v>3</v>
      </c>
      <c r="T1726">
        <v>9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 t="s">
        <v>43</v>
      </c>
    </row>
    <row r="1727" spans="1:28" hidden="1" x14ac:dyDescent="0.3">
      <c r="A1727">
        <v>6457</v>
      </c>
      <c r="B1727">
        <v>1976</v>
      </c>
      <c r="C1727" t="s">
        <v>28</v>
      </c>
      <c r="D1727" t="s">
        <v>29</v>
      </c>
      <c r="E1727">
        <v>64892</v>
      </c>
      <c r="F1727">
        <v>0</v>
      </c>
      <c r="G1727">
        <v>1</v>
      </c>
      <c r="H1727" s="1">
        <v>41788</v>
      </c>
      <c r="I1727">
        <v>77</v>
      </c>
      <c r="J1727">
        <v>527</v>
      </c>
      <c r="K1727">
        <v>24</v>
      </c>
      <c r="L1727">
        <v>230</v>
      </c>
      <c r="M1727">
        <v>32</v>
      </c>
      <c r="N1727">
        <v>24</v>
      </c>
      <c r="O1727">
        <v>65</v>
      </c>
      <c r="P1727">
        <v>2</v>
      </c>
      <c r="Q1727">
        <v>6</v>
      </c>
      <c r="R1727">
        <v>4</v>
      </c>
      <c r="S1727">
        <v>12</v>
      </c>
      <c r="T1727">
        <v>4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 t="s">
        <v>43</v>
      </c>
    </row>
    <row r="1728" spans="1:28" hidden="1" x14ac:dyDescent="0.3">
      <c r="A1728">
        <v>641</v>
      </c>
      <c r="B1728">
        <v>1967</v>
      </c>
      <c r="C1728" t="s">
        <v>28</v>
      </c>
      <c r="D1728" t="s">
        <v>31</v>
      </c>
      <c r="E1728">
        <v>52074</v>
      </c>
      <c r="F1728">
        <v>0</v>
      </c>
      <c r="G1728">
        <v>1</v>
      </c>
      <c r="H1728" s="1">
        <v>41733</v>
      </c>
      <c r="I1728">
        <v>77</v>
      </c>
      <c r="J1728">
        <v>59</v>
      </c>
      <c r="K1728">
        <v>0</v>
      </c>
      <c r="L1728">
        <v>12</v>
      </c>
      <c r="M1728">
        <v>0</v>
      </c>
      <c r="N1728">
        <v>0</v>
      </c>
      <c r="O1728">
        <v>48</v>
      </c>
      <c r="P1728">
        <v>1</v>
      </c>
      <c r="Q1728">
        <v>2</v>
      </c>
      <c r="R1728">
        <v>2</v>
      </c>
      <c r="S1728">
        <v>2</v>
      </c>
      <c r="T1728">
        <v>4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0</v>
      </c>
      <c r="AB1728" t="s">
        <v>40</v>
      </c>
    </row>
    <row r="1729" spans="1:28" hidden="1" x14ac:dyDescent="0.3">
      <c r="A1729">
        <v>954</v>
      </c>
      <c r="B1729">
        <v>1960</v>
      </c>
      <c r="C1729" t="s">
        <v>44</v>
      </c>
      <c r="D1729" t="s">
        <v>42</v>
      </c>
      <c r="E1729">
        <v>22123</v>
      </c>
      <c r="F1729">
        <v>0</v>
      </c>
      <c r="G1729">
        <v>0</v>
      </c>
      <c r="H1729" s="1">
        <v>41725</v>
      </c>
      <c r="I1729">
        <v>77</v>
      </c>
      <c r="J1729">
        <v>3</v>
      </c>
      <c r="K1729">
        <v>3</v>
      </c>
      <c r="L1729">
        <v>24</v>
      </c>
      <c r="M1729">
        <v>34</v>
      </c>
      <c r="N1729">
        <v>7</v>
      </c>
      <c r="O1729">
        <v>31</v>
      </c>
      <c r="P1729">
        <v>1</v>
      </c>
      <c r="Q1729">
        <v>2</v>
      </c>
      <c r="R1729">
        <v>1</v>
      </c>
      <c r="S1729">
        <v>3</v>
      </c>
      <c r="T1729">
        <v>5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 t="s">
        <v>36</v>
      </c>
    </row>
    <row r="1730" spans="1:28" hidden="1" x14ac:dyDescent="0.3">
      <c r="A1730">
        <v>10584</v>
      </c>
      <c r="B1730">
        <v>1976</v>
      </c>
      <c r="C1730" t="s">
        <v>28</v>
      </c>
      <c r="D1730" t="s">
        <v>33</v>
      </c>
      <c r="E1730">
        <v>65665</v>
      </c>
      <c r="F1730">
        <v>0</v>
      </c>
      <c r="G1730">
        <v>1</v>
      </c>
      <c r="H1730" s="1">
        <v>41610</v>
      </c>
      <c r="I1730">
        <v>77</v>
      </c>
      <c r="J1730">
        <v>225</v>
      </c>
      <c r="K1730">
        <v>162</v>
      </c>
      <c r="L1730">
        <v>387</v>
      </c>
      <c r="M1730">
        <v>106</v>
      </c>
      <c r="N1730">
        <v>36</v>
      </c>
      <c r="O1730">
        <v>29</v>
      </c>
      <c r="P1730">
        <v>1</v>
      </c>
      <c r="Q1730">
        <v>5</v>
      </c>
      <c r="R1730">
        <v>10</v>
      </c>
      <c r="S1730">
        <v>8</v>
      </c>
      <c r="T1730">
        <v>3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 t="s">
        <v>30</v>
      </c>
    </row>
    <row r="1731" spans="1:28" hidden="1" x14ac:dyDescent="0.3">
      <c r="A1731">
        <v>6071</v>
      </c>
      <c r="B1731">
        <v>1989</v>
      </c>
      <c r="C1731" t="s">
        <v>28</v>
      </c>
      <c r="D1731" t="s">
        <v>31</v>
      </c>
      <c r="E1731">
        <v>81217</v>
      </c>
      <c r="F1731">
        <v>0</v>
      </c>
      <c r="G1731">
        <v>0</v>
      </c>
      <c r="H1731" s="1">
        <v>41474</v>
      </c>
      <c r="I1731">
        <v>77</v>
      </c>
      <c r="J1731">
        <v>493</v>
      </c>
      <c r="K1731">
        <v>70</v>
      </c>
      <c r="L1731">
        <v>324</v>
      </c>
      <c r="M1731">
        <v>146</v>
      </c>
      <c r="N1731">
        <v>40</v>
      </c>
      <c r="O1731">
        <v>84</v>
      </c>
      <c r="P1731">
        <v>1</v>
      </c>
      <c r="Q1731">
        <v>3</v>
      </c>
      <c r="R1731">
        <v>7</v>
      </c>
      <c r="S1731">
        <v>11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 t="s">
        <v>30</v>
      </c>
    </row>
    <row r="1732" spans="1:28" hidden="1" x14ac:dyDescent="0.3">
      <c r="A1732">
        <v>295</v>
      </c>
      <c r="B1732">
        <v>1989</v>
      </c>
      <c r="C1732" t="s">
        <v>28</v>
      </c>
      <c r="D1732" t="s">
        <v>31</v>
      </c>
      <c r="E1732">
        <v>81217</v>
      </c>
      <c r="F1732">
        <v>0</v>
      </c>
      <c r="G1732">
        <v>0</v>
      </c>
      <c r="H1732" s="1">
        <v>41474</v>
      </c>
      <c r="I1732">
        <v>77</v>
      </c>
      <c r="J1732">
        <v>493</v>
      </c>
      <c r="K1732">
        <v>70</v>
      </c>
      <c r="L1732">
        <v>324</v>
      </c>
      <c r="M1732">
        <v>146</v>
      </c>
      <c r="N1732">
        <v>40</v>
      </c>
      <c r="O1732">
        <v>84</v>
      </c>
      <c r="P1732">
        <v>1</v>
      </c>
      <c r="Q1732">
        <v>3</v>
      </c>
      <c r="R1732">
        <v>7</v>
      </c>
      <c r="S1732">
        <v>11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 t="s">
        <v>30</v>
      </c>
    </row>
    <row r="1733" spans="1:28" hidden="1" x14ac:dyDescent="0.3">
      <c r="A1733">
        <v>3968</v>
      </c>
      <c r="B1733">
        <v>1970</v>
      </c>
      <c r="C1733" t="s">
        <v>38</v>
      </c>
      <c r="D1733" t="s">
        <v>29</v>
      </c>
      <c r="E1733">
        <v>65706</v>
      </c>
      <c r="F1733">
        <v>0</v>
      </c>
      <c r="G1733">
        <v>0</v>
      </c>
      <c r="H1733" s="1">
        <v>41453</v>
      </c>
      <c r="I1733">
        <v>77</v>
      </c>
      <c r="J1733">
        <v>918</v>
      </c>
      <c r="K1733">
        <v>10</v>
      </c>
      <c r="L1733">
        <v>129</v>
      </c>
      <c r="M1733">
        <v>13</v>
      </c>
      <c r="N1733">
        <v>0</v>
      </c>
      <c r="O1733">
        <v>129</v>
      </c>
      <c r="P1733">
        <v>1</v>
      </c>
      <c r="Q1733">
        <v>11</v>
      </c>
      <c r="R1733">
        <v>3</v>
      </c>
      <c r="S1733">
        <v>12</v>
      </c>
      <c r="T1733">
        <v>7</v>
      </c>
      <c r="U1733">
        <v>0</v>
      </c>
      <c r="V1733">
        <v>1</v>
      </c>
      <c r="W1733">
        <v>0</v>
      </c>
      <c r="X1733">
        <v>1</v>
      </c>
      <c r="Y1733">
        <v>1</v>
      </c>
      <c r="Z1733">
        <v>1</v>
      </c>
      <c r="AA1733">
        <v>0</v>
      </c>
      <c r="AB1733" t="s">
        <v>32</v>
      </c>
    </row>
    <row r="1734" spans="1:28" hidden="1" x14ac:dyDescent="0.3">
      <c r="A1734">
        <v>6932</v>
      </c>
      <c r="B1734">
        <v>1941</v>
      </c>
      <c r="C1734" t="s">
        <v>37</v>
      </c>
      <c r="D1734" t="s">
        <v>33</v>
      </c>
      <c r="E1734">
        <v>93027</v>
      </c>
      <c r="F1734">
        <v>0</v>
      </c>
      <c r="G1734">
        <v>0</v>
      </c>
      <c r="H1734" s="1">
        <v>41377</v>
      </c>
      <c r="I1734">
        <v>77</v>
      </c>
      <c r="J1734">
        <v>1285</v>
      </c>
      <c r="K1734">
        <v>42</v>
      </c>
      <c r="L1734">
        <v>716</v>
      </c>
      <c r="M1734">
        <v>55</v>
      </c>
      <c r="N1734">
        <v>0</v>
      </c>
      <c r="O1734">
        <v>21</v>
      </c>
      <c r="P1734">
        <v>0</v>
      </c>
      <c r="Q1734">
        <v>7</v>
      </c>
      <c r="R1734">
        <v>10</v>
      </c>
      <c r="S1734">
        <v>5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 t="s">
        <v>30</v>
      </c>
    </row>
    <row r="1735" spans="1:28" hidden="1" x14ac:dyDescent="0.3">
      <c r="A1735">
        <v>10159</v>
      </c>
      <c r="B1735">
        <v>1970</v>
      </c>
      <c r="C1735" t="s">
        <v>28</v>
      </c>
      <c r="D1735" t="s">
        <v>29</v>
      </c>
      <c r="E1735">
        <v>58710</v>
      </c>
      <c r="F1735">
        <v>0</v>
      </c>
      <c r="G1735">
        <v>1</v>
      </c>
      <c r="H1735" s="1">
        <v>41364</v>
      </c>
      <c r="I1735">
        <v>77</v>
      </c>
      <c r="J1735">
        <v>440</v>
      </c>
      <c r="K1735">
        <v>81</v>
      </c>
      <c r="L1735">
        <v>368</v>
      </c>
      <c r="M1735">
        <v>0</v>
      </c>
      <c r="N1735">
        <v>122</v>
      </c>
      <c r="O1735">
        <v>174</v>
      </c>
      <c r="P1735">
        <v>6</v>
      </c>
      <c r="Q1735">
        <v>11</v>
      </c>
      <c r="R1735">
        <v>5</v>
      </c>
      <c r="S1735">
        <v>9</v>
      </c>
      <c r="T1735">
        <v>6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 t="s">
        <v>36</v>
      </c>
    </row>
    <row r="1736" spans="1:28" hidden="1" x14ac:dyDescent="0.3">
      <c r="A1736">
        <v>9426</v>
      </c>
      <c r="B1736">
        <v>1964</v>
      </c>
      <c r="C1736" t="s">
        <v>41</v>
      </c>
      <c r="D1736" t="s">
        <v>31</v>
      </c>
      <c r="E1736">
        <v>58308</v>
      </c>
      <c r="F1736">
        <v>0</v>
      </c>
      <c r="G1736">
        <v>1</v>
      </c>
      <c r="H1736" s="1">
        <v>41286</v>
      </c>
      <c r="I1736">
        <v>77</v>
      </c>
      <c r="J1736">
        <v>691</v>
      </c>
      <c r="K1736">
        <v>0</v>
      </c>
      <c r="L1736">
        <v>69</v>
      </c>
      <c r="M1736">
        <v>10</v>
      </c>
      <c r="N1736">
        <v>0</v>
      </c>
      <c r="O1736">
        <v>130</v>
      </c>
      <c r="P1736">
        <v>4</v>
      </c>
      <c r="Q1736">
        <v>2</v>
      </c>
      <c r="R1736">
        <v>6</v>
      </c>
      <c r="S1736">
        <v>3</v>
      </c>
      <c r="T1736">
        <v>8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t="s">
        <v>30</v>
      </c>
    </row>
    <row r="1737" spans="1:28" hidden="1" x14ac:dyDescent="0.3">
      <c r="A1737">
        <v>10826</v>
      </c>
      <c r="B1737">
        <v>1959</v>
      </c>
      <c r="C1737" t="s">
        <v>28</v>
      </c>
      <c r="D1737" t="s">
        <v>33</v>
      </c>
      <c r="E1737">
        <v>18690</v>
      </c>
      <c r="F1737">
        <v>0</v>
      </c>
      <c r="G1737">
        <v>0</v>
      </c>
      <c r="H1737" s="1">
        <v>41271</v>
      </c>
      <c r="I1737">
        <v>77</v>
      </c>
      <c r="J1737">
        <v>6</v>
      </c>
      <c r="K1737">
        <v>1</v>
      </c>
      <c r="L1737">
        <v>7</v>
      </c>
      <c r="M1737">
        <v>23</v>
      </c>
      <c r="N1737">
        <v>4</v>
      </c>
      <c r="O1737">
        <v>19</v>
      </c>
      <c r="P1737">
        <v>1</v>
      </c>
      <c r="Q1737">
        <v>1</v>
      </c>
      <c r="R1737">
        <v>1</v>
      </c>
      <c r="S1737">
        <v>2</v>
      </c>
      <c r="T1737">
        <v>8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 t="s">
        <v>30</v>
      </c>
    </row>
    <row r="1738" spans="1:28" hidden="1" x14ac:dyDescent="0.3">
      <c r="A1738">
        <v>4086</v>
      </c>
      <c r="B1738">
        <v>1959</v>
      </c>
      <c r="C1738" t="s">
        <v>28</v>
      </c>
      <c r="D1738" t="s">
        <v>33</v>
      </c>
      <c r="E1738">
        <v>18690</v>
      </c>
      <c r="F1738">
        <v>0</v>
      </c>
      <c r="G1738">
        <v>0</v>
      </c>
      <c r="H1738" s="1">
        <v>41271</v>
      </c>
      <c r="I1738">
        <v>77</v>
      </c>
      <c r="J1738">
        <v>6</v>
      </c>
      <c r="K1738">
        <v>1</v>
      </c>
      <c r="L1738">
        <v>7</v>
      </c>
      <c r="M1738">
        <v>23</v>
      </c>
      <c r="N1738">
        <v>4</v>
      </c>
      <c r="O1738">
        <v>19</v>
      </c>
      <c r="P1738">
        <v>1</v>
      </c>
      <c r="Q1738">
        <v>1</v>
      </c>
      <c r="R1738">
        <v>1</v>
      </c>
      <c r="S1738">
        <v>2</v>
      </c>
      <c r="T1738">
        <v>8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 t="s">
        <v>39</v>
      </c>
    </row>
    <row r="1739" spans="1:28" hidden="1" x14ac:dyDescent="0.3">
      <c r="A1739">
        <v>10304</v>
      </c>
      <c r="B1739">
        <v>1959</v>
      </c>
      <c r="C1739" t="s">
        <v>28</v>
      </c>
      <c r="D1739" t="s">
        <v>33</v>
      </c>
      <c r="E1739">
        <v>18690</v>
      </c>
      <c r="F1739">
        <v>0</v>
      </c>
      <c r="G1739">
        <v>0</v>
      </c>
      <c r="H1739" s="1">
        <v>41271</v>
      </c>
      <c r="I1739">
        <v>77</v>
      </c>
      <c r="J1739">
        <v>6</v>
      </c>
      <c r="K1739">
        <v>1</v>
      </c>
      <c r="L1739">
        <v>7</v>
      </c>
      <c r="M1739">
        <v>23</v>
      </c>
      <c r="N1739">
        <v>4</v>
      </c>
      <c r="O1739">
        <v>19</v>
      </c>
      <c r="P1739">
        <v>1</v>
      </c>
      <c r="Q1739">
        <v>1</v>
      </c>
      <c r="R1739">
        <v>1</v>
      </c>
      <c r="S1739">
        <v>2</v>
      </c>
      <c r="T1739">
        <v>8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 t="s">
        <v>30</v>
      </c>
    </row>
    <row r="1740" spans="1:28" hidden="1" x14ac:dyDescent="0.3">
      <c r="A1740">
        <v>5287</v>
      </c>
      <c r="B1740">
        <v>1973</v>
      </c>
      <c r="C1740" t="s">
        <v>28</v>
      </c>
      <c r="D1740" t="s">
        <v>33</v>
      </c>
      <c r="E1740">
        <v>34961</v>
      </c>
      <c r="F1740">
        <v>1</v>
      </c>
      <c r="G1740">
        <v>0</v>
      </c>
      <c r="H1740" s="1">
        <v>41809</v>
      </c>
      <c r="I1740">
        <v>77</v>
      </c>
      <c r="J1740">
        <v>45</v>
      </c>
      <c r="K1740">
        <v>2</v>
      </c>
      <c r="L1740">
        <v>26</v>
      </c>
      <c r="M1740">
        <v>4</v>
      </c>
      <c r="N1740">
        <v>1</v>
      </c>
      <c r="O1740">
        <v>1</v>
      </c>
      <c r="P1740">
        <v>3</v>
      </c>
      <c r="Q1740">
        <v>3</v>
      </c>
      <c r="R1740">
        <v>1</v>
      </c>
      <c r="S1740">
        <v>3</v>
      </c>
      <c r="T1740">
        <v>7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 t="s">
        <v>30</v>
      </c>
    </row>
    <row r="1741" spans="1:28" hidden="1" x14ac:dyDescent="0.3">
      <c r="A1741">
        <v>3559</v>
      </c>
      <c r="B1741">
        <v>1988</v>
      </c>
      <c r="C1741" t="s">
        <v>38</v>
      </c>
      <c r="D1741" t="s">
        <v>33</v>
      </c>
      <c r="E1741">
        <v>16248</v>
      </c>
      <c r="F1741">
        <v>1</v>
      </c>
      <c r="G1741">
        <v>0</v>
      </c>
      <c r="H1741" s="1">
        <v>41769</v>
      </c>
      <c r="I1741">
        <v>77</v>
      </c>
      <c r="J1741">
        <v>12</v>
      </c>
      <c r="K1741">
        <v>11</v>
      </c>
      <c r="L1741">
        <v>10</v>
      </c>
      <c r="M1741">
        <v>3</v>
      </c>
      <c r="N1741">
        <v>12</v>
      </c>
      <c r="O1741">
        <v>9</v>
      </c>
      <c r="P1741">
        <v>3</v>
      </c>
      <c r="Q1741">
        <v>2</v>
      </c>
      <c r="R1741">
        <v>1</v>
      </c>
      <c r="S1741">
        <v>3</v>
      </c>
      <c r="T1741">
        <v>6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 t="s">
        <v>40</v>
      </c>
    </row>
    <row r="1742" spans="1:28" hidden="1" x14ac:dyDescent="0.3">
      <c r="A1742">
        <v>5577</v>
      </c>
      <c r="B1742">
        <v>1983</v>
      </c>
      <c r="C1742" t="s">
        <v>28</v>
      </c>
      <c r="D1742" t="s">
        <v>35</v>
      </c>
      <c r="E1742">
        <v>43776</v>
      </c>
      <c r="F1742">
        <v>1</v>
      </c>
      <c r="G1742">
        <v>0</v>
      </c>
      <c r="H1742" s="1">
        <v>41762</v>
      </c>
      <c r="I1742">
        <v>77</v>
      </c>
      <c r="J1742">
        <v>8</v>
      </c>
      <c r="K1742">
        <v>0</v>
      </c>
      <c r="L1742">
        <v>9</v>
      </c>
      <c r="M1742">
        <v>2</v>
      </c>
      <c r="N1742">
        <v>1</v>
      </c>
      <c r="O1742">
        <v>3</v>
      </c>
      <c r="P1742">
        <v>1</v>
      </c>
      <c r="Q1742">
        <v>1</v>
      </c>
      <c r="R1742">
        <v>0</v>
      </c>
      <c r="S1742">
        <v>2</v>
      </c>
      <c r="T1742">
        <v>6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 t="s">
        <v>30</v>
      </c>
    </row>
    <row r="1743" spans="1:28" hidden="1" x14ac:dyDescent="0.3">
      <c r="A1743">
        <v>1834</v>
      </c>
      <c r="B1743">
        <v>1978</v>
      </c>
      <c r="C1743" t="s">
        <v>41</v>
      </c>
      <c r="D1743" t="s">
        <v>31</v>
      </c>
      <c r="E1743">
        <v>35544</v>
      </c>
      <c r="F1743">
        <v>1</v>
      </c>
      <c r="G1743">
        <v>0</v>
      </c>
      <c r="H1743" s="1">
        <v>41706</v>
      </c>
      <c r="I1743">
        <v>77</v>
      </c>
      <c r="J1743">
        <v>30</v>
      </c>
      <c r="K1743">
        <v>5</v>
      </c>
      <c r="L1743">
        <v>23</v>
      </c>
      <c r="M1743">
        <v>4</v>
      </c>
      <c r="N1743">
        <v>1</v>
      </c>
      <c r="O1743">
        <v>4</v>
      </c>
      <c r="P1743">
        <v>1</v>
      </c>
      <c r="Q1743">
        <v>2</v>
      </c>
      <c r="R1743">
        <v>0</v>
      </c>
      <c r="S1743">
        <v>3</v>
      </c>
      <c r="T1743">
        <v>7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 t="s">
        <v>43</v>
      </c>
    </row>
    <row r="1744" spans="1:28" hidden="1" x14ac:dyDescent="0.3">
      <c r="A1744">
        <v>8789</v>
      </c>
      <c r="B1744">
        <v>1989</v>
      </c>
      <c r="C1744" t="s">
        <v>38</v>
      </c>
      <c r="D1744" t="s">
        <v>33</v>
      </c>
      <c r="E1744">
        <v>59060</v>
      </c>
      <c r="F1744">
        <v>1</v>
      </c>
      <c r="G1744">
        <v>0</v>
      </c>
      <c r="H1744" s="1">
        <v>41650</v>
      </c>
      <c r="I1744">
        <v>77</v>
      </c>
      <c r="J1744">
        <v>35</v>
      </c>
      <c r="K1744">
        <v>40</v>
      </c>
      <c r="L1744">
        <v>111</v>
      </c>
      <c r="M1744">
        <v>36</v>
      </c>
      <c r="N1744">
        <v>40</v>
      </c>
      <c r="O1744">
        <v>12</v>
      </c>
      <c r="P1744">
        <v>3</v>
      </c>
      <c r="Q1744">
        <v>3</v>
      </c>
      <c r="R1744">
        <v>1</v>
      </c>
      <c r="S1744">
        <v>7</v>
      </c>
      <c r="T1744">
        <v>4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 t="s">
        <v>30</v>
      </c>
    </row>
    <row r="1745" spans="1:28" hidden="1" x14ac:dyDescent="0.3">
      <c r="A1745">
        <v>2337</v>
      </c>
      <c r="B1745">
        <v>1971</v>
      </c>
      <c r="C1745" t="s">
        <v>28</v>
      </c>
      <c r="D1745" t="s">
        <v>29</v>
      </c>
      <c r="E1745">
        <v>29819</v>
      </c>
      <c r="F1745">
        <v>1</v>
      </c>
      <c r="G1745">
        <v>0</v>
      </c>
      <c r="H1745" s="1">
        <v>41571</v>
      </c>
      <c r="I1745">
        <v>77</v>
      </c>
      <c r="J1745">
        <v>9</v>
      </c>
      <c r="K1745">
        <v>1</v>
      </c>
      <c r="L1745">
        <v>24</v>
      </c>
      <c r="M1745">
        <v>2</v>
      </c>
      <c r="N1745">
        <v>1</v>
      </c>
      <c r="O1745">
        <v>2</v>
      </c>
      <c r="P1745">
        <v>3</v>
      </c>
      <c r="Q1745">
        <v>3</v>
      </c>
      <c r="R1745">
        <v>0</v>
      </c>
      <c r="S1745">
        <v>3</v>
      </c>
      <c r="T1745">
        <v>6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 t="s">
        <v>30</v>
      </c>
    </row>
    <row r="1746" spans="1:28" hidden="1" x14ac:dyDescent="0.3">
      <c r="A1746">
        <v>10203</v>
      </c>
      <c r="B1746">
        <v>1990</v>
      </c>
      <c r="C1746" t="s">
        <v>28</v>
      </c>
      <c r="D1746" t="s">
        <v>31</v>
      </c>
      <c r="E1746">
        <v>26095</v>
      </c>
      <c r="F1746">
        <v>1</v>
      </c>
      <c r="G1746">
        <v>0</v>
      </c>
      <c r="H1746" s="1">
        <v>41455</v>
      </c>
      <c r="I1746">
        <v>77</v>
      </c>
      <c r="J1746">
        <v>11</v>
      </c>
      <c r="K1746">
        <v>7</v>
      </c>
      <c r="L1746">
        <v>9</v>
      </c>
      <c r="M1746">
        <v>3</v>
      </c>
      <c r="N1746">
        <v>1</v>
      </c>
      <c r="O1746">
        <v>11</v>
      </c>
      <c r="P1746">
        <v>1</v>
      </c>
      <c r="Q1746">
        <v>1</v>
      </c>
      <c r="R1746">
        <v>0</v>
      </c>
      <c r="S1746">
        <v>3</v>
      </c>
      <c r="T1746">
        <v>7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 t="s">
        <v>30</v>
      </c>
    </row>
    <row r="1747" spans="1:28" hidden="1" x14ac:dyDescent="0.3">
      <c r="A1747">
        <v>4037</v>
      </c>
      <c r="B1747">
        <v>1976</v>
      </c>
      <c r="C1747" t="s">
        <v>28</v>
      </c>
      <c r="D1747" t="s">
        <v>29</v>
      </c>
      <c r="E1747">
        <v>31859</v>
      </c>
      <c r="F1747">
        <v>1</v>
      </c>
      <c r="G1747">
        <v>0</v>
      </c>
      <c r="H1747" s="1">
        <v>41439</v>
      </c>
      <c r="I1747">
        <v>77</v>
      </c>
      <c r="J1747">
        <v>3</v>
      </c>
      <c r="K1747">
        <v>1</v>
      </c>
      <c r="L1747">
        <v>3</v>
      </c>
      <c r="M1747">
        <v>8</v>
      </c>
      <c r="N1747">
        <v>0</v>
      </c>
      <c r="O1747">
        <v>5</v>
      </c>
      <c r="P1747">
        <v>1</v>
      </c>
      <c r="Q1747">
        <v>1</v>
      </c>
      <c r="R1747">
        <v>0</v>
      </c>
      <c r="S1747">
        <v>2</v>
      </c>
      <c r="T1747">
        <v>7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 t="s">
        <v>43</v>
      </c>
    </row>
    <row r="1748" spans="1:28" hidden="1" x14ac:dyDescent="0.3">
      <c r="A1748">
        <v>1177</v>
      </c>
      <c r="B1748">
        <v>1966</v>
      </c>
      <c r="C1748" t="s">
        <v>41</v>
      </c>
      <c r="D1748" t="s">
        <v>35</v>
      </c>
      <c r="E1748">
        <v>49618</v>
      </c>
      <c r="F1748">
        <v>1</v>
      </c>
      <c r="G1748">
        <v>1</v>
      </c>
      <c r="H1748" s="1">
        <v>41300</v>
      </c>
      <c r="I1748">
        <v>77</v>
      </c>
      <c r="J1748">
        <v>80</v>
      </c>
      <c r="K1748">
        <v>3</v>
      </c>
      <c r="L1748">
        <v>26</v>
      </c>
      <c r="M1748">
        <v>4</v>
      </c>
      <c r="N1748">
        <v>2</v>
      </c>
      <c r="O1748">
        <v>14</v>
      </c>
      <c r="P1748">
        <v>4</v>
      </c>
      <c r="Q1748">
        <v>3</v>
      </c>
      <c r="R1748">
        <v>1</v>
      </c>
      <c r="S1748">
        <v>3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 t="s">
        <v>30</v>
      </c>
    </row>
    <row r="1749" spans="1:28" hidden="1" x14ac:dyDescent="0.3">
      <c r="A1749">
        <v>10637</v>
      </c>
      <c r="B1749">
        <v>1964</v>
      </c>
      <c r="C1749" t="s">
        <v>28</v>
      </c>
      <c r="D1749" t="s">
        <v>33</v>
      </c>
      <c r="E1749">
        <v>40800</v>
      </c>
      <c r="F1749">
        <v>1</v>
      </c>
      <c r="G1749">
        <v>2</v>
      </c>
      <c r="H1749" s="1">
        <v>41275</v>
      </c>
      <c r="I1749">
        <v>77</v>
      </c>
      <c r="J1749">
        <v>24</v>
      </c>
      <c r="K1749">
        <v>0</v>
      </c>
      <c r="L1749">
        <v>27</v>
      </c>
      <c r="M1749">
        <v>8</v>
      </c>
      <c r="N1749">
        <v>30</v>
      </c>
      <c r="O1749">
        <v>10</v>
      </c>
      <c r="P1749">
        <v>2</v>
      </c>
      <c r="Q1749">
        <v>3</v>
      </c>
      <c r="R1749">
        <v>0</v>
      </c>
      <c r="S1749">
        <v>3</v>
      </c>
      <c r="T1749">
        <v>7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 t="s">
        <v>30</v>
      </c>
    </row>
    <row r="1750" spans="1:28" hidden="1" x14ac:dyDescent="0.3">
      <c r="A1750">
        <v>7998</v>
      </c>
      <c r="B1750">
        <v>1958</v>
      </c>
      <c r="C1750" t="s">
        <v>28</v>
      </c>
      <c r="D1750" t="s">
        <v>35</v>
      </c>
      <c r="E1750">
        <v>28087</v>
      </c>
      <c r="F1750">
        <v>1</v>
      </c>
      <c r="G1750">
        <v>1</v>
      </c>
      <c r="H1750" s="1">
        <v>41254</v>
      </c>
      <c r="I1750">
        <v>77</v>
      </c>
      <c r="J1750">
        <v>53</v>
      </c>
      <c r="K1750">
        <v>8</v>
      </c>
      <c r="L1750">
        <v>17</v>
      </c>
      <c r="M1750">
        <v>13</v>
      </c>
      <c r="N1750">
        <v>0</v>
      </c>
      <c r="O1750">
        <v>21</v>
      </c>
      <c r="P1750">
        <v>3</v>
      </c>
      <c r="Q1750">
        <v>2</v>
      </c>
      <c r="R1750">
        <v>2</v>
      </c>
      <c r="S1750">
        <v>2</v>
      </c>
      <c r="T1750">
        <v>7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 t="s">
        <v>40</v>
      </c>
    </row>
    <row r="1751" spans="1:28" hidden="1" x14ac:dyDescent="0.3">
      <c r="A1751">
        <v>10992</v>
      </c>
      <c r="B1751">
        <v>1967</v>
      </c>
      <c r="C1751" t="s">
        <v>28</v>
      </c>
      <c r="D1751" t="s">
        <v>35</v>
      </c>
      <c r="E1751">
        <v>75702</v>
      </c>
      <c r="F1751">
        <v>1</v>
      </c>
      <c r="G1751">
        <v>1</v>
      </c>
      <c r="H1751" s="1">
        <v>41150</v>
      </c>
      <c r="I1751">
        <v>77</v>
      </c>
      <c r="J1751">
        <v>650</v>
      </c>
      <c r="K1751">
        <v>28</v>
      </c>
      <c r="L1751">
        <v>353</v>
      </c>
      <c r="M1751">
        <v>45</v>
      </c>
      <c r="N1751">
        <v>42</v>
      </c>
      <c r="O1751">
        <v>30</v>
      </c>
      <c r="P1751">
        <v>5</v>
      </c>
      <c r="Q1751">
        <v>4</v>
      </c>
      <c r="R1751">
        <v>6</v>
      </c>
      <c r="S1751">
        <v>11</v>
      </c>
      <c r="T1751">
        <v>8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 t="s">
        <v>43</v>
      </c>
    </row>
    <row r="1752" spans="1:28" hidden="1" x14ac:dyDescent="0.3">
      <c r="A1752">
        <v>6036</v>
      </c>
      <c r="B1752">
        <v>1959</v>
      </c>
      <c r="C1752" t="s">
        <v>41</v>
      </c>
      <c r="D1752" t="s">
        <v>35</v>
      </c>
      <c r="E1752">
        <v>89120</v>
      </c>
      <c r="F1752">
        <v>0</v>
      </c>
      <c r="G1752">
        <v>0</v>
      </c>
      <c r="H1752" s="1">
        <v>41715</v>
      </c>
      <c r="I1752">
        <v>78</v>
      </c>
      <c r="J1752">
        <v>1168</v>
      </c>
      <c r="K1752">
        <v>92</v>
      </c>
      <c r="L1752">
        <v>408</v>
      </c>
      <c r="M1752">
        <v>72</v>
      </c>
      <c r="N1752">
        <v>129</v>
      </c>
      <c r="O1752">
        <v>55</v>
      </c>
      <c r="P1752">
        <v>1</v>
      </c>
      <c r="Q1752">
        <v>5</v>
      </c>
      <c r="R1752">
        <v>6</v>
      </c>
      <c r="S1752">
        <v>7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 t="s">
        <v>30</v>
      </c>
    </row>
    <row r="1753" spans="1:28" hidden="1" x14ac:dyDescent="0.3">
      <c r="A1753">
        <v>10157</v>
      </c>
      <c r="B1753">
        <v>1965</v>
      </c>
      <c r="C1753" t="s">
        <v>28</v>
      </c>
      <c r="D1753" t="s">
        <v>31</v>
      </c>
      <c r="E1753">
        <v>59686</v>
      </c>
      <c r="F1753">
        <v>0</v>
      </c>
      <c r="G1753">
        <v>1</v>
      </c>
      <c r="H1753" s="1">
        <v>41664</v>
      </c>
      <c r="I1753">
        <v>78</v>
      </c>
      <c r="J1753">
        <v>89</v>
      </c>
      <c r="K1753">
        <v>15</v>
      </c>
      <c r="L1753">
        <v>89</v>
      </c>
      <c r="M1753">
        <v>34</v>
      </c>
      <c r="N1753">
        <v>42</v>
      </c>
      <c r="O1753">
        <v>5</v>
      </c>
      <c r="P1753">
        <v>1</v>
      </c>
      <c r="Q1753">
        <v>4</v>
      </c>
      <c r="R1753">
        <v>1</v>
      </c>
      <c r="S1753">
        <v>6</v>
      </c>
      <c r="T1753">
        <v>4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 t="s">
        <v>32</v>
      </c>
    </row>
    <row r="1754" spans="1:28" hidden="1" x14ac:dyDescent="0.3">
      <c r="A1754">
        <v>3503</v>
      </c>
      <c r="B1754">
        <v>1950</v>
      </c>
      <c r="C1754" t="s">
        <v>28</v>
      </c>
      <c r="D1754" t="s">
        <v>29</v>
      </c>
      <c r="E1754">
        <v>82460</v>
      </c>
      <c r="F1754">
        <v>0</v>
      </c>
      <c r="G1754">
        <v>0</v>
      </c>
      <c r="H1754" s="1">
        <v>41610</v>
      </c>
      <c r="I1754">
        <v>78</v>
      </c>
      <c r="J1754">
        <v>255</v>
      </c>
      <c r="K1754">
        <v>47</v>
      </c>
      <c r="L1754">
        <v>573</v>
      </c>
      <c r="M1754">
        <v>52</v>
      </c>
      <c r="N1754">
        <v>32</v>
      </c>
      <c r="O1754">
        <v>15</v>
      </c>
      <c r="P1754">
        <v>1</v>
      </c>
      <c r="Q1754">
        <v>5</v>
      </c>
      <c r="R1754">
        <v>3</v>
      </c>
      <c r="S1754">
        <v>6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 t="s">
        <v>43</v>
      </c>
    </row>
    <row r="1755" spans="1:28" hidden="1" x14ac:dyDescent="0.3">
      <c r="A1755">
        <v>146</v>
      </c>
      <c r="B1755">
        <v>1960</v>
      </c>
      <c r="C1755" t="s">
        <v>37</v>
      </c>
      <c r="D1755" t="s">
        <v>31</v>
      </c>
      <c r="E1755">
        <v>76045</v>
      </c>
      <c r="F1755">
        <v>0</v>
      </c>
      <c r="G1755">
        <v>0</v>
      </c>
      <c r="H1755" s="1">
        <v>41593</v>
      </c>
      <c r="I1755">
        <v>78</v>
      </c>
      <c r="J1755">
        <v>760</v>
      </c>
      <c r="K1755">
        <v>53</v>
      </c>
      <c r="L1755">
        <v>400</v>
      </c>
      <c r="M1755">
        <v>17</v>
      </c>
      <c r="N1755">
        <v>93</v>
      </c>
      <c r="O1755">
        <v>0</v>
      </c>
      <c r="P1755">
        <v>1</v>
      </c>
      <c r="Q1755">
        <v>4</v>
      </c>
      <c r="R1755">
        <v>5</v>
      </c>
      <c r="S1755">
        <v>11</v>
      </c>
      <c r="T1755">
        <v>2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 t="s">
        <v>30</v>
      </c>
    </row>
    <row r="1756" spans="1:28" hidden="1" x14ac:dyDescent="0.3">
      <c r="A1756">
        <v>5538</v>
      </c>
      <c r="B1756">
        <v>1975</v>
      </c>
      <c r="C1756" t="s">
        <v>28</v>
      </c>
      <c r="D1756" t="s">
        <v>29</v>
      </c>
      <c r="E1756">
        <v>83829</v>
      </c>
      <c r="F1756">
        <v>0</v>
      </c>
      <c r="G1756">
        <v>0</v>
      </c>
      <c r="H1756" s="1">
        <v>41555</v>
      </c>
      <c r="I1756">
        <v>78</v>
      </c>
      <c r="J1756">
        <v>897</v>
      </c>
      <c r="K1756">
        <v>161</v>
      </c>
      <c r="L1756">
        <v>430</v>
      </c>
      <c r="M1756">
        <v>186</v>
      </c>
      <c r="N1756">
        <v>161</v>
      </c>
      <c r="O1756">
        <v>27</v>
      </c>
      <c r="P1756">
        <v>0</v>
      </c>
      <c r="Q1756">
        <v>4</v>
      </c>
      <c r="R1756">
        <v>7</v>
      </c>
      <c r="S1756">
        <v>6</v>
      </c>
      <c r="T1756">
        <v>1</v>
      </c>
      <c r="U1756">
        <v>1</v>
      </c>
      <c r="V1756">
        <v>0</v>
      </c>
      <c r="W1756">
        <v>1</v>
      </c>
      <c r="X1756">
        <v>0</v>
      </c>
      <c r="Y1756">
        <v>1</v>
      </c>
      <c r="Z1756">
        <v>1</v>
      </c>
      <c r="AA1756">
        <v>0</v>
      </c>
      <c r="AB1756" t="s">
        <v>30</v>
      </c>
    </row>
    <row r="1757" spans="1:28" hidden="1" x14ac:dyDescent="0.3">
      <c r="A1757">
        <v>3910</v>
      </c>
      <c r="B1757">
        <v>1975</v>
      </c>
      <c r="C1757" t="s">
        <v>28</v>
      </c>
      <c r="D1757" t="s">
        <v>29</v>
      </c>
      <c r="E1757">
        <v>83829</v>
      </c>
      <c r="F1757">
        <v>0</v>
      </c>
      <c r="G1757">
        <v>0</v>
      </c>
      <c r="H1757" s="1">
        <v>41555</v>
      </c>
      <c r="I1757">
        <v>78</v>
      </c>
      <c r="J1757">
        <v>897</v>
      </c>
      <c r="K1757">
        <v>161</v>
      </c>
      <c r="L1757">
        <v>430</v>
      </c>
      <c r="M1757">
        <v>186</v>
      </c>
      <c r="N1757">
        <v>161</v>
      </c>
      <c r="O1757">
        <v>27</v>
      </c>
      <c r="P1757">
        <v>0</v>
      </c>
      <c r="Q1757">
        <v>4</v>
      </c>
      <c r="R1757">
        <v>7</v>
      </c>
      <c r="S1757">
        <v>6</v>
      </c>
      <c r="T1757">
        <v>1</v>
      </c>
      <c r="U1757">
        <v>1</v>
      </c>
      <c r="V1757">
        <v>0</v>
      </c>
      <c r="W1757">
        <v>1</v>
      </c>
      <c r="X1757">
        <v>0</v>
      </c>
      <c r="Y1757">
        <v>1</v>
      </c>
      <c r="Z1757">
        <v>1</v>
      </c>
      <c r="AA1757">
        <v>0</v>
      </c>
      <c r="AB1757" t="s">
        <v>30</v>
      </c>
    </row>
    <row r="1758" spans="1:28" hidden="1" x14ac:dyDescent="0.3">
      <c r="A1758">
        <v>10091</v>
      </c>
      <c r="B1758">
        <v>1956</v>
      </c>
      <c r="C1758" t="s">
        <v>28</v>
      </c>
      <c r="D1758" t="s">
        <v>31</v>
      </c>
      <c r="E1758">
        <v>60230</v>
      </c>
      <c r="F1758">
        <v>0</v>
      </c>
      <c r="G1758">
        <v>1</v>
      </c>
      <c r="H1758" s="1">
        <v>41414</v>
      </c>
      <c r="I1758">
        <v>78</v>
      </c>
      <c r="J1758">
        <v>520</v>
      </c>
      <c r="K1758">
        <v>20</v>
      </c>
      <c r="L1758">
        <v>367</v>
      </c>
      <c r="M1758">
        <v>39</v>
      </c>
      <c r="N1758">
        <v>81</v>
      </c>
      <c r="O1758">
        <v>40</v>
      </c>
      <c r="P1758">
        <v>2</v>
      </c>
      <c r="Q1758">
        <v>6</v>
      </c>
      <c r="R1758">
        <v>3</v>
      </c>
      <c r="S1758">
        <v>6</v>
      </c>
      <c r="T1758">
        <v>5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 t="s">
        <v>30</v>
      </c>
    </row>
    <row r="1759" spans="1:28" hidden="1" x14ac:dyDescent="0.3">
      <c r="A1759">
        <v>697</v>
      </c>
      <c r="B1759">
        <v>1969</v>
      </c>
      <c r="C1759" t="s">
        <v>28</v>
      </c>
      <c r="D1759" t="s">
        <v>35</v>
      </c>
      <c r="E1759">
        <v>74918</v>
      </c>
      <c r="F1759">
        <v>0</v>
      </c>
      <c r="G1759">
        <v>0</v>
      </c>
      <c r="H1759" s="1">
        <v>41345</v>
      </c>
      <c r="I1759">
        <v>78</v>
      </c>
      <c r="J1759">
        <v>972</v>
      </c>
      <c r="K1759">
        <v>59</v>
      </c>
      <c r="L1759">
        <v>913</v>
      </c>
      <c r="M1759">
        <v>25</v>
      </c>
      <c r="N1759">
        <v>19</v>
      </c>
      <c r="O1759">
        <v>59</v>
      </c>
      <c r="P1759">
        <v>1</v>
      </c>
      <c r="Q1759">
        <v>5</v>
      </c>
      <c r="R1759">
        <v>9</v>
      </c>
      <c r="S1759">
        <v>6</v>
      </c>
      <c r="T1759">
        <v>3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 t="s">
        <v>30</v>
      </c>
    </row>
    <row r="1760" spans="1:28" hidden="1" x14ac:dyDescent="0.3">
      <c r="A1760">
        <v>2607</v>
      </c>
      <c r="B1760">
        <v>1953</v>
      </c>
      <c r="C1760" t="s">
        <v>28</v>
      </c>
      <c r="D1760" t="s">
        <v>31</v>
      </c>
      <c r="E1760">
        <v>40464</v>
      </c>
      <c r="F1760">
        <v>0</v>
      </c>
      <c r="G1760">
        <v>1</v>
      </c>
      <c r="H1760" s="1">
        <v>41285</v>
      </c>
      <c r="I1760">
        <v>78</v>
      </c>
      <c r="J1760">
        <v>424</v>
      </c>
      <c r="K1760">
        <v>17</v>
      </c>
      <c r="L1760">
        <v>118</v>
      </c>
      <c r="M1760">
        <v>7</v>
      </c>
      <c r="N1760">
        <v>23</v>
      </c>
      <c r="O1760">
        <v>41</v>
      </c>
      <c r="P1760">
        <v>6</v>
      </c>
      <c r="Q1760">
        <v>8</v>
      </c>
      <c r="R1760">
        <v>2</v>
      </c>
      <c r="S1760">
        <v>8</v>
      </c>
      <c r="T1760">
        <v>8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 t="s">
        <v>30</v>
      </c>
    </row>
    <row r="1761" spans="1:28" hidden="1" x14ac:dyDescent="0.3">
      <c r="A1761">
        <v>8427</v>
      </c>
      <c r="B1761">
        <v>1956</v>
      </c>
      <c r="C1761" t="s">
        <v>41</v>
      </c>
      <c r="D1761" t="s">
        <v>31</v>
      </c>
      <c r="E1761">
        <v>64857</v>
      </c>
      <c r="F1761">
        <v>0</v>
      </c>
      <c r="G1761">
        <v>0</v>
      </c>
      <c r="H1761" s="1">
        <v>41236</v>
      </c>
      <c r="I1761">
        <v>78</v>
      </c>
      <c r="J1761">
        <v>556</v>
      </c>
      <c r="K1761">
        <v>14</v>
      </c>
      <c r="L1761">
        <v>717</v>
      </c>
      <c r="M1761">
        <v>210</v>
      </c>
      <c r="N1761">
        <v>0</v>
      </c>
      <c r="O1761">
        <v>43</v>
      </c>
      <c r="P1761">
        <v>1</v>
      </c>
      <c r="Q1761">
        <v>7</v>
      </c>
      <c r="R1761">
        <v>5</v>
      </c>
      <c r="S1761">
        <v>10</v>
      </c>
      <c r="T1761">
        <v>4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 t="s">
        <v>30</v>
      </c>
    </row>
    <row r="1762" spans="1:28" hidden="1" x14ac:dyDescent="0.3">
      <c r="A1762">
        <v>217</v>
      </c>
      <c r="B1762">
        <v>1956</v>
      </c>
      <c r="C1762" t="s">
        <v>41</v>
      </c>
      <c r="D1762" t="s">
        <v>31</v>
      </c>
      <c r="E1762">
        <v>64857</v>
      </c>
      <c r="F1762">
        <v>0</v>
      </c>
      <c r="G1762">
        <v>0</v>
      </c>
      <c r="H1762" s="1">
        <v>41236</v>
      </c>
      <c r="I1762">
        <v>78</v>
      </c>
      <c r="J1762">
        <v>556</v>
      </c>
      <c r="K1762">
        <v>14</v>
      </c>
      <c r="L1762">
        <v>717</v>
      </c>
      <c r="M1762">
        <v>210</v>
      </c>
      <c r="N1762">
        <v>0</v>
      </c>
      <c r="O1762">
        <v>43</v>
      </c>
      <c r="P1762">
        <v>1</v>
      </c>
      <c r="Q1762">
        <v>7</v>
      </c>
      <c r="R1762">
        <v>5</v>
      </c>
      <c r="S1762">
        <v>10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 t="s">
        <v>32</v>
      </c>
    </row>
    <row r="1763" spans="1:28" hidden="1" x14ac:dyDescent="0.3">
      <c r="A1763">
        <v>6202</v>
      </c>
      <c r="B1763">
        <v>1960</v>
      </c>
      <c r="C1763" t="s">
        <v>28</v>
      </c>
      <c r="D1763" t="s">
        <v>35</v>
      </c>
      <c r="E1763">
        <v>63381</v>
      </c>
      <c r="F1763">
        <v>0</v>
      </c>
      <c r="G1763">
        <v>1</v>
      </c>
      <c r="H1763" s="1">
        <v>41187</v>
      </c>
      <c r="I1763">
        <v>78</v>
      </c>
      <c r="J1763">
        <v>571</v>
      </c>
      <c r="K1763">
        <v>50</v>
      </c>
      <c r="L1763">
        <v>142</v>
      </c>
      <c r="M1763">
        <v>33</v>
      </c>
      <c r="N1763">
        <v>50</v>
      </c>
      <c r="O1763">
        <v>159</v>
      </c>
      <c r="P1763">
        <v>4</v>
      </c>
      <c r="Q1763">
        <v>4</v>
      </c>
      <c r="R1763">
        <v>5</v>
      </c>
      <c r="S1763">
        <v>13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 t="s">
        <v>30</v>
      </c>
    </row>
    <row r="1764" spans="1:28" hidden="1" x14ac:dyDescent="0.3">
      <c r="A1764">
        <v>3856</v>
      </c>
      <c r="B1764">
        <v>1960</v>
      </c>
      <c r="C1764" t="s">
        <v>28</v>
      </c>
      <c r="D1764" t="s">
        <v>35</v>
      </c>
      <c r="E1764">
        <v>63381</v>
      </c>
      <c r="F1764">
        <v>0</v>
      </c>
      <c r="G1764">
        <v>1</v>
      </c>
      <c r="H1764" s="1">
        <v>41187</v>
      </c>
      <c r="I1764">
        <v>78</v>
      </c>
      <c r="J1764">
        <v>571</v>
      </c>
      <c r="K1764">
        <v>50</v>
      </c>
      <c r="L1764">
        <v>142</v>
      </c>
      <c r="M1764">
        <v>33</v>
      </c>
      <c r="N1764">
        <v>50</v>
      </c>
      <c r="O1764">
        <v>159</v>
      </c>
      <c r="P1764">
        <v>4</v>
      </c>
      <c r="Q1764">
        <v>4</v>
      </c>
      <c r="R1764">
        <v>5</v>
      </c>
      <c r="S1764">
        <v>13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 t="s">
        <v>30</v>
      </c>
    </row>
    <row r="1765" spans="1:28" hidden="1" x14ac:dyDescent="0.3">
      <c r="A1765">
        <v>10648</v>
      </c>
      <c r="B1765">
        <v>1982</v>
      </c>
      <c r="C1765" t="s">
        <v>38</v>
      </c>
      <c r="D1765" t="s">
        <v>35</v>
      </c>
      <c r="E1765">
        <v>66664</v>
      </c>
      <c r="F1765">
        <v>0</v>
      </c>
      <c r="G1765">
        <v>0</v>
      </c>
      <c r="H1765" s="1">
        <v>41177</v>
      </c>
      <c r="I1765">
        <v>78</v>
      </c>
      <c r="J1765">
        <v>398</v>
      </c>
      <c r="K1765">
        <v>96</v>
      </c>
      <c r="L1765">
        <v>447</v>
      </c>
      <c r="M1765">
        <v>220</v>
      </c>
      <c r="N1765">
        <v>96</v>
      </c>
      <c r="O1765">
        <v>32</v>
      </c>
      <c r="P1765">
        <v>1</v>
      </c>
      <c r="Q1765">
        <v>5</v>
      </c>
      <c r="R1765">
        <v>7</v>
      </c>
      <c r="S1765">
        <v>6</v>
      </c>
      <c r="T1765">
        <v>3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 t="s">
        <v>30</v>
      </c>
    </row>
    <row r="1766" spans="1:28" hidden="1" x14ac:dyDescent="0.3">
      <c r="A1766">
        <v>5120</v>
      </c>
      <c r="B1766">
        <v>1982</v>
      </c>
      <c r="C1766" t="s">
        <v>38</v>
      </c>
      <c r="D1766" t="s">
        <v>35</v>
      </c>
      <c r="E1766">
        <v>66664</v>
      </c>
      <c r="F1766">
        <v>0</v>
      </c>
      <c r="G1766">
        <v>0</v>
      </c>
      <c r="H1766" s="1">
        <v>41177</v>
      </c>
      <c r="I1766">
        <v>78</v>
      </c>
      <c r="J1766">
        <v>398</v>
      </c>
      <c r="K1766">
        <v>96</v>
      </c>
      <c r="L1766">
        <v>447</v>
      </c>
      <c r="M1766">
        <v>220</v>
      </c>
      <c r="N1766">
        <v>96</v>
      </c>
      <c r="O1766">
        <v>32</v>
      </c>
      <c r="P1766">
        <v>1</v>
      </c>
      <c r="Q1766">
        <v>5</v>
      </c>
      <c r="R1766">
        <v>7</v>
      </c>
      <c r="S1766">
        <v>6</v>
      </c>
      <c r="T1766">
        <v>3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 t="s">
        <v>43</v>
      </c>
    </row>
    <row r="1767" spans="1:28" hidden="1" x14ac:dyDescent="0.3">
      <c r="A1767">
        <v>6383</v>
      </c>
      <c r="B1767">
        <v>1971</v>
      </c>
      <c r="C1767" t="s">
        <v>37</v>
      </c>
      <c r="D1767" t="s">
        <v>35</v>
      </c>
      <c r="E1767">
        <v>32892</v>
      </c>
      <c r="F1767">
        <v>1</v>
      </c>
      <c r="G1767">
        <v>0</v>
      </c>
      <c r="H1767" s="1">
        <v>41784</v>
      </c>
      <c r="I1767">
        <v>78</v>
      </c>
      <c r="J1767">
        <v>26</v>
      </c>
      <c r="K1767">
        <v>0</v>
      </c>
      <c r="L1767">
        <v>15</v>
      </c>
      <c r="M1767">
        <v>2</v>
      </c>
      <c r="N1767">
        <v>1</v>
      </c>
      <c r="O1767">
        <v>2</v>
      </c>
      <c r="P1767">
        <v>2</v>
      </c>
      <c r="Q1767">
        <v>3</v>
      </c>
      <c r="R1767">
        <v>0</v>
      </c>
      <c r="S1767">
        <v>3</v>
      </c>
      <c r="T1767">
        <v>8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 t="s">
        <v>43</v>
      </c>
    </row>
    <row r="1768" spans="1:28" hidden="1" x14ac:dyDescent="0.3">
      <c r="A1768">
        <v>10536</v>
      </c>
      <c r="B1768">
        <v>1971</v>
      </c>
      <c r="C1768" t="s">
        <v>37</v>
      </c>
      <c r="D1768" t="s">
        <v>35</v>
      </c>
      <c r="E1768">
        <v>32892</v>
      </c>
      <c r="F1768">
        <v>1</v>
      </c>
      <c r="G1768">
        <v>0</v>
      </c>
      <c r="H1768" s="1">
        <v>41784</v>
      </c>
      <c r="I1768">
        <v>78</v>
      </c>
      <c r="J1768">
        <v>26</v>
      </c>
      <c r="K1768">
        <v>0</v>
      </c>
      <c r="L1768">
        <v>15</v>
      </c>
      <c r="M1768">
        <v>2</v>
      </c>
      <c r="N1768">
        <v>1</v>
      </c>
      <c r="O1768">
        <v>2</v>
      </c>
      <c r="P1768">
        <v>2</v>
      </c>
      <c r="Q1768">
        <v>3</v>
      </c>
      <c r="R1768">
        <v>0</v>
      </c>
      <c r="S1768">
        <v>3</v>
      </c>
      <c r="T1768">
        <v>8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 t="s">
        <v>30</v>
      </c>
    </row>
    <row r="1769" spans="1:28" hidden="1" x14ac:dyDescent="0.3">
      <c r="A1769">
        <v>11092</v>
      </c>
      <c r="B1769">
        <v>1961</v>
      </c>
      <c r="C1769" t="s">
        <v>28</v>
      </c>
      <c r="D1769" t="s">
        <v>33</v>
      </c>
      <c r="E1769">
        <v>27116</v>
      </c>
      <c r="F1769">
        <v>1</v>
      </c>
      <c r="G1769">
        <v>1</v>
      </c>
      <c r="H1769" s="1">
        <v>41700</v>
      </c>
      <c r="I1769">
        <v>78</v>
      </c>
      <c r="J1769">
        <v>12</v>
      </c>
      <c r="K1769">
        <v>1</v>
      </c>
      <c r="L1769">
        <v>21</v>
      </c>
      <c r="M1769">
        <v>2</v>
      </c>
      <c r="N1769">
        <v>2</v>
      </c>
      <c r="O1769">
        <v>3</v>
      </c>
      <c r="P1769">
        <v>2</v>
      </c>
      <c r="Q1769">
        <v>2</v>
      </c>
      <c r="R1769">
        <v>0</v>
      </c>
      <c r="S1769">
        <v>3</v>
      </c>
      <c r="T1769">
        <v>7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 t="s">
        <v>43</v>
      </c>
    </row>
    <row r="1770" spans="1:28" hidden="1" x14ac:dyDescent="0.3">
      <c r="A1770">
        <v>538</v>
      </c>
      <c r="B1770">
        <v>1989</v>
      </c>
      <c r="C1770" t="s">
        <v>28</v>
      </c>
      <c r="D1770" t="s">
        <v>31</v>
      </c>
      <c r="E1770">
        <v>46107</v>
      </c>
      <c r="F1770">
        <v>1</v>
      </c>
      <c r="G1770">
        <v>0</v>
      </c>
      <c r="H1770" s="1">
        <v>41680</v>
      </c>
      <c r="I1770">
        <v>78</v>
      </c>
      <c r="J1770">
        <v>31</v>
      </c>
      <c r="K1770">
        <v>9</v>
      </c>
      <c r="L1770">
        <v>27</v>
      </c>
      <c r="M1770">
        <v>16</v>
      </c>
      <c r="N1770">
        <v>9</v>
      </c>
      <c r="O1770">
        <v>33</v>
      </c>
      <c r="P1770">
        <v>1</v>
      </c>
      <c r="Q1770">
        <v>1</v>
      </c>
      <c r="R1770">
        <v>1</v>
      </c>
      <c r="S1770">
        <v>4</v>
      </c>
      <c r="T1770">
        <v>3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 t="s">
        <v>43</v>
      </c>
    </row>
    <row r="1771" spans="1:28" hidden="1" x14ac:dyDescent="0.3">
      <c r="A1771">
        <v>10022</v>
      </c>
      <c r="B1771">
        <v>1973</v>
      </c>
      <c r="C1771" t="s">
        <v>37</v>
      </c>
      <c r="D1771" t="s">
        <v>31</v>
      </c>
      <c r="E1771">
        <v>54466</v>
      </c>
      <c r="F1771">
        <v>1</v>
      </c>
      <c r="G1771">
        <v>1</v>
      </c>
      <c r="H1771" s="1">
        <v>41679</v>
      </c>
      <c r="I1771">
        <v>78</v>
      </c>
      <c r="J1771">
        <v>12</v>
      </c>
      <c r="K1771">
        <v>0</v>
      </c>
      <c r="L1771">
        <v>4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0</v>
      </c>
      <c r="S1771">
        <v>2</v>
      </c>
      <c r="T1771">
        <v>5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t="s">
        <v>30</v>
      </c>
    </row>
    <row r="1772" spans="1:28" hidden="1" x14ac:dyDescent="0.3">
      <c r="A1772">
        <v>4227</v>
      </c>
      <c r="B1772">
        <v>1968</v>
      </c>
      <c r="C1772" t="s">
        <v>41</v>
      </c>
      <c r="D1772" t="s">
        <v>35</v>
      </c>
      <c r="E1772">
        <v>32889</v>
      </c>
      <c r="F1772">
        <v>1</v>
      </c>
      <c r="G1772">
        <v>1</v>
      </c>
      <c r="H1772" s="1">
        <v>41523</v>
      </c>
      <c r="I1772">
        <v>78</v>
      </c>
      <c r="J1772">
        <v>28</v>
      </c>
      <c r="K1772">
        <v>0</v>
      </c>
      <c r="L1772">
        <v>13</v>
      </c>
      <c r="M1772">
        <v>4</v>
      </c>
      <c r="N1772">
        <v>2</v>
      </c>
      <c r="O1772">
        <v>8</v>
      </c>
      <c r="P1772">
        <v>3</v>
      </c>
      <c r="Q1772">
        <v>2</v>
      </c>
      <c r="R1772">
        <v>1</v>
      </c>
      <c r="S1772">
        <v>3</v>
      </c>
      <c r="T1772">
        <v>5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 t="s">
        <v>30</v>
      </c>
    </row>
    <row r="1773" spans="1:28" hidden="1" x14ac:dyDescent="0.3">
      <c r="A1773">
        <v>6634</v>
      </c>
      <c r="B1773">
        <v>1979</v>
      </c>
      <c r="C1773" t="s">
        <v>41</v>
      </c>
      <c r="D1773" t="s">
        <v>29</v>
      </c>
      <c r="E1773">
        <v>33462</v>
      </c>
      <c r="F1773">
        <v>1</v>
      </c>
      <c r="G1773">
        <v>0</v>
      </c>
      <c r="H1773" s="1">
        <v>41493</v>
      </c>
      <c r="I1773">
        <v>78</v>
      </c>
      <c r="J1773">
        <v>22</v>
      </c>
      <c r="K1773">
        <v>3</v>
      </c>
      <c r="L1773">
        <v>18</v>
      </c>
      <c r="M1773">
        <v>0</v>
      </c>
      <c r="N1773">
        <v>0</v>
      </c>
      <c r="O1773">
        <v>11</v>
      </c>
      <c r="P1773">
        <v>1</v>
      </c>
      <c r="Q1773">
        <v>2</v>
      </c>
      <c r="R1773">
        <v>0</v>
      </c>
      <c r="S1773">
        <v>3</v>
      </c>
      <c r="T1773">
        <v>7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 t="s">
        <v>43</v>
      </c>
    </row>
    <row r="1774" spans="1:28" hidden="1" x14ac:dyDescent="0.3">
      <c r="A1774">
        <v>6460</v>
      </c>
      <c r="B1774">
        <v>1982</v>
      </c>
      <c r="C1774" t="s">
        <v>28</v>
      </c>
      <c r="D1774" t="s">
        <v>33</v>
      </c>
      <c r="E1774">
        <v>28718</v>
      </c>
      <c r="F1774">
        <v>1</v>
      </c>
      <c r="G1774">
        <v>0</v>
      </c>
      <c r="H1774" s="1">
        <v>41468</v>
      </c>
      <c r="I1774">
        <v>78</v>
      </c>
      <c r="J1774">
        <v>12</v>
      </c>
      <c r="K1774">
        <v>4</v>
      </c>
      <c r="L1774">
        <v>6</v>
      </c>
      <c r="M1774">
        <v>11</v>
      </c>
      <c r="N1774">
        <v>8</v>
      </c>
      <c r="O1774">
        <v>16</v>
      </c>
      <c r="P1774">
        <v>2</v>
      </c>
      <c r="Q1774">
        <v>2</v>
      </c>
      <c r="R1774">
        <v>0</v>
      </c>
      <c r="S1774">
        <v>3</v>
      </c>
      <c r="T1774">
        <v>8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 t="s">
        <v>40</v>
      </c>
    </row>
    <row r="1775" spans="1:28" hidden="1" x14ac:dyDescent="0.3">
      <c r="A1775">
        <v>5883</v>
      </c>
      <c r="B1775">
        <v>1972</v>
      </c>
      <c r="C1775" t="s">
        <v>28</v>
      </c>
      <c r="D1775" t="s">
        <v>33</v>
      </c>
      <c r="E1775">
        <v>77981</v>
      </c>
      <c r="F1775">
        <v>1</v>
      </c>
      <c r="G1775">
        <v>0</v>
      </c>
      <c r="H1775" s="1">
        <v>41420</v>
      </c>
      <c r="I1775">
        <v>78</v>
      </c>
      <c r="J1775">
        <v>138</v>
      </c>
      <c r="K1775">
        <v>120</v>
      </c>
      <c r="L1775">
        <v>204</v>
      </c>
      <c r="M1775">
        <v>16</v>
      </c>
      <c r="N1775">
        <v>126</v>
      </c>
      <c r="O1775">
        <v>60</v>
      </c>
      <c r="P1775">
        <v>3</v>
      </c>
      <c r="Q1775">
        <v>7</v>
      </c>
      <c r="R1775">
        <v>4</v>
      </c>
      <c r="S1775">
        <v>7</v>
      </c>
      <c r="T1775">
        <v>5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 t="s">
        <v>30</v>
      </c>
    </row>
    <row r="1776" spans="1:28" hidden="1" x14ac:dyDescent="0.3">
      <c r="A1776">
        <v>6749</v>
      </c>
      <c r="B1776">
        <v>1966</v>
      </c>
      <c r="C1776" t="s">
        <v>28</v>
      </c>
      <c r="D1776" t="s">
        <v>31</v>
      </c>
      <c r="E1776">
        <v>86358</v>
      </c>
      <c r="F1776">
        <v>1</v>
      </c>
      <c r="G1776">
        <v>1</v>
      </c>
      <c r="H1776" s="1">
        <v>41129</v>
      </c>
      <c r="I1776">
        <v>78</v>
      </c>
      <c r="J1776">
        <v>957</v>
      </c>
      <c r="K1776">
        <v>47</v>
      </c>
      <c r="L1776">
        <v>494</v>
      </c>
      <c r="M1776">
        <v>82</v>
      </c>
      <c r="N1776">
        <v>47</v>
      </c>
      <c r="O1776">
        <v>95</v>
      </c>
      <c r="P1776">
        <v>4</v>
      </c>
      <c r="Q1776">
        <v>5</v>
      </c>
      <c r="R1776">
        <v>3</v>
      </c>
      <c r="S1776">
        <v>6</v>
      </c>
      <c r="T1776">
        <v>8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 t="s">
        <v>30</v>
      </c>
    </row>
    <row r="1777" spans="1:28" hidden="1" x14ac:dyDescent="0.3">
      <c r="A1777">
        <v>8916</v>
      </c>
      <c r="B1777">
        <v>1975</v>
      </c>
      <c r="C1777" t="s">
        <v>28</v>
      </c>
      <c r="D1777" t="s">
        <v>29</v>
      </c>
      <c r="E1777">
        <v>36627</v>
      </c>
      <c r="F1777">
        <v>2</v>
      </c>
      <c r="G1777">
        <v>0</v>
      </c>
      <c r="H1777" s="1">
        <v>41478</v>
      </c>
      <c r="I1777">
        <v>78</v>
      </c>
      <c r="J1777">
        <v>9</v>
      </c>
      <c r="K1777">
        <v>1</v>
      </c>
      <c r="L1777">
        <v>5</v>
      </c>
      <c r="M1777">
        <v>0</v>
      </c>
      <c r="N1777">
        <v>0</v>
      </c>
      <c r="O1777">
        <v>1</v>
      </c>
      <c r="P1777">
        <v>1</v>
      </c>
      <c r="Q1777">
        <v>0</v>
      </c>
      <c r="R1777">
        <v>0</v>
      </c>
      <c r="S1777">
        <v>3</v>
      </c>
      <c r="T1777">
        <v>5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 t="s">
        <v>43</v>
      </c>
    </row>
    <row r="1778" spans="1:28" hidden="1" x14ac:dyDescent="0.3">
      <c r="A1778">
        <v>9559</v>
      </c>
      <c r="B1778">
        <v>1961</v>
      </c>
      <c r="C1778" t="s">
        <v>37</v>
      </c>
      <c r="D1778" t="s">
        <v>33</v>
      </c>
      <c r="E1778">
        <v>57072</v>
      </c>
      <c r="F1778">
        <v>0</v>
      </c>
      <c r="G1778">
        <v>1</v>
      </c>
      <c r="H1778" s="1">
        <v>41663</v>
      </c>
      <c r="I1778">
        <v>79</v>
      </c>
      <c r="J1778">
        <v>944</v>
      </c>
      <c r="K1778">
        <v>0</v>
      </c>
      <c r="L1778">
        <v>60</v>
      </c>
      <c r="M1778">
        <v>0</v>
      </c>
      <c r="N1778">
        <v>0</v>
      </c>
      <c r="O1778">
        <v>30</v>
      </c>
      <c r="P1778">
        <v>2</v>
      </c>
      <c r="Q1778">
        <v>7</v>
      </c>
      <c r="R1778">
        <v>5</v>
      </c>
      <c r="S1778">
        <v>13</v>
      </c>
      <c r="T1778">
        <v>5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 t="s">
        <v>32</v>
      </c>
    </row>
    <row r="1779" spans="1:28" hidden="1" x14ac:dyDescent="0.3">
      <c r="A1779">
        <v>771</v>
      </c>
      <c r="B1779">
        <v>1967</v>
      </c>
      <c r="C1779" t="s">
        <v>28</v>
      </c>
      <c r="D1779" t="s">
        <v>35</v>
      </c>
      <c r="E1779">
        <v>54178</v>
      </c>
      <c r="F1779">
        <v>0</v>
      </c>
      <c r="G1779">
        <v>1</v>
      </c>
      <c r="H1779" s="1">
        <v>41660</v>
      </c>
      <c r="I1779">
        <v>79</v>
      </c>
      <c r="J1779">
        <v>135</v>
      </c>
      <c r="K1779">
        <v>9</v>
      </c>
      <c r="L1779">
        <v>39</v>
      </c>
      <c r="M1779">
        <v>4</v>
      </c>
      <c r="N1779">
        <v>0</v>
      </c>
      <c r="O1779">
        <v>7</v>
      </c>
      <c r="P1779">
        <v>1</v>
      </c>
      <c r="Q1779">
        <v>2</v>
      </c>
      <c r="R1779">
        <v>2</v>
      </c>
      <c r="S1779">
        <v>5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t="s">
        <v>39</v>
      </c>
    </row>
    <row r="1780" spans="1:28" hidden="1" x14ac:dyDescent="0.3">
      <c r="A1780">
        <v>2895</v>
      </c>
      <c r="B1780">
        <v>1963</v>
      </c>
      <c r="C1780" t="s">
        <v>28</v>
      </c>
      <c r="D1780" t="s">
        <v>31</v>
      </c>
      <c r="E1780">
        <v>49980</v>
      </c>
      <c r="F1780">
        <v>0</v>
      </c>
      <c r="G1780">
        <v>1</v>
      </c>
      <c r="H1780" s="1">
        <v>41570</v>
      </c>
      <c r="I1780">
        <v>79</v>
      </c>
      <c r="J1780">
        <v>104</v>
      </c>
      <c r="K1780">
        <v>1</v>
      </c>
      <c r="L1780">
        <v>54</v>
      </c>
      <c r="M1780">
        <v>13</v>
      </c>
      <c r="N1780">
        <v>9</v>
      </c>
      <c r="O1780">
        <v>14</v>
      </c>
      <c r="P1780">
        <v>2</v>
      </c>
      <c r="Q1780">
        <v>3</v>
      </c>
      <c r="R1780">
        <v>1</v>
      </c>
      <c r="S1780">
        <v>5</v>
      </c>
      <c r="T1780">
        <v>5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 t="s">
        <v>40</v>
      </c>
    </row>
    <row r="1781" spans="1:28" hidden="1" x14ac:dyDescent="0.3">
      <c r="A1781">
        <v>7972</v>
      </c>
      <c r="B1781">
        <v>1955</v>
      </c>
      <c r="C1781" t="s">
        <v>28</v>
      </c>
      <c r="D1781" t="s">
        <v>31</v>
      </c>
      <c r="E1781">
        <v>72906</v>
      </c>
      <c r="F1781">
        <v>0</v>
      </c>
      <c r="G1781">
        <v>0</v>
      </c>
      <c r="H1781" s="1">
        <v>41534</v>
      </c>
      <c r="I1781">
        <v>79</v>
      </c>
      <c r="J1781">
        <v>400</v>
      </c>
      <c r="K1781">
        <v>32</v>
      </c>
      <c r="L1781">
        <v>519</v>
      </c>
      <c r="M1781">
        <v>71</v>
      </c>
      <c r="N1781">
        <v>75</v>
      </c>
      <c r="O1781">
        <v>54</v>
      </c>
      <c r="P1781">
        <v>1</v>
      </c>
      <c r="Q1781">
        <v>3</v>
      </c>
      <c r="R1781">
        <v>4</v>
      </c>
      <c r="S1781">
        <v>9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 t="s">
        <v>30</v>
      </c>
    </row>
    <row r="1782" spans="1:28" hidden="1" x14ac:dyDescent="0.3">
      <c r="A1782">
        <v>500</v>
      </c>
      <c r="B1782">
        <v>1977</v>
      </c>
      <c r="C1782" t="s">
        <v>28</v>
      </c>
      <c r="D1782" t="s">
        <v>35</v>
      </c>
      <c r="E1782">
        <v>96876</v>
      </c>
      <c r="F1782">
        <v>0</v>
      </c>
      <c r="G1782">
        <v>0</v>
      </c>
      <c r="H1782" s="1">
        <v>41492</v>
      </c>
      <c r="I1782">
        <v>79</v>
      </c>
      <c r="J1782">
        <v>908</v>
      </c>
      <c r="K1782">
        <v>43</v>
      </c>
      <c r="L1782">
        <v>735</v>
      </c>
      <c r="M1782">
        <v>40</v>
      </c>
      <c r="N1782">
        <v>194</v>
      </c>
      <c r="O1782">
        <v>21</v>
      </c>
      <c r="P1782">
        <v>1</v>
      </c>
      <c r="Q1782">
        <v>7</v>
      </c>
      <c r="R1782">
        <v>7</v>
      </c>
      <c r="S1782">
        <v>9</v>
      </c>
      <c r="T1782">
        <v>2</v>
      </c>
      <c r="U1782">
        <v>1</v>
      </c>
      <c r="V1782">
        <v>0</v>
      </c>
      <c r="W1782">
        <v>0</v>
      </c>
      <c r="X1782">
        <v>1</v>
      </c>
      <c r="Y1782">
        <v>1</v>
      </c>
      <c r="Z1782">
        <v>1</v>
      </c>
      <c r="AA1782">
        <v>0</v>
      </c>
      <c r="AB1782" t="s">
        <v>30</v>
      </c>
    </row>
    <row r="1783" spans="1:28" hidden="1" x14ac:dyDescent="0.3">
      <c r="A1783">
        <v>375</v>
      </c>
      <c r="B1783">
        <v>1954</v>
      </c>
      <c r="C1783" t="s">
        <v>28</v>
      </c>
      <c r="D1783" t="s">
        <v>29</v>
      </c>
      <c r="E1783">
        <v>76773</v>
      </c>
      <c r="F1783">
        <v>0</v>
      </c>
      <c r="G1783">
        <v>0</v>
      </c>
      <c r="H1783" s="1">
        <v>41330</v>
      </c>
      <c r="I1783">
        <v>79</v>
      </c>
      <c r="J1783">
        <v>516</v>
      </c>
      <c r="K1783">
        <v>56</v>
      </c>
      <c r="L1783">
        <v>449</v>
      </c>
      <c r="M1783">
        <v>86</v>
      </c>
      <c r="N1783">
        <v>33</v>
      </c>
      <c r="O1783">
        <v>16</v>
      </c>
      <c r="P1783">
        <v>1</v>
      </c>
      <c r="Q1783">
        <v>2</v>
      </c>
      <c r="R1783">
        <v>2</v>
      </c>
      <c r="S1783">
        <v>11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 t="s">
        <v>30</v>
      </c>
    </row>
    <row r="1784" spans="1:28" hidden="1" x14ac:dyDescent="0.3">
      <c r="A1784">
        <v>10936</v>
      </c>
      <c r="B1784">
        <v>1965</v>
      </c>
      <c r="C1784" t="s">
        <v>28</v>
      </c>
      <c r="D1784" t="s">
        <v>33</v>
      </c>
      <c r="E1784">
        <v>72190</v>
      </c>
      <c r="F1784">
        <v>0</v>
      </c>
      <c r="G1784">
        <v>0</v>
      </c>
      <c r="H1784" s="1">
        <v>41318</v>
      </c>
      <c r="I1784">
        <v>79</v>
      </c>
      <c r="J1784">
        <v>597</v>
      </c>
      <c r="K1784">
        <v>166</v>
      </c>
      <c r="L1784">
        <v>597</v>
      </c>
      <c r="M1784">
        <v>172</v>
      </c>
      <c r="N1784">
        <v>166</v>
      </c>
      <c r="O1784">
        <v>249</v>
      </c>
      <c r="P1784">
        <v>1</v>
      </c>
      <c r="Q1784">
        <v>5</v>
      </c>
      <c r="R1784">
        <v>6</v>
      </c>
      <c r="S1784">
        <v>4</v>
      </c>
      <c r="T1784">
        <v>3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 t="s">
        <v>36</v>
      </c>
    </row>
    <row r="1785" spans="1:28" hidden="1" x14ac:dyDescent="0.3">
      <c r="A1785">
        <v>10314</v>
      </c>
      <c r="B1785">
        <v>1948</v>
      </c>
      <c r="C1785" t="s">
        <v>37</v>
      </c>
      <c r="D1785" t="s">
        <v>33</v>
      </c>
      <c r="E1785">
        <v>83837</v>
      </c>
      <c r="F1785">
        <v>0</v>
      </c>
      <c r="G1785">
        <v>0</v>
      </c>
      <c r="H1785" s="1">
        <v>41259</v>
      </c>
      <c r="I1785">
        <v>79</v>
      </c>
      <c r="J1785">
        <v>847</v>
      </c>
      <c r="K1785">
        <v>66</v>
      </c>
      <c r="L1785">
        <v>119</v>
      </c>
      <c r="M1785">
        <v>86</v>
      </c>
      <c r="N1785">
        <v>89</v>
      </c>
      <c r="O1785">
        <v>111</v>
      </c>
      <c r="P1785">
        <v>1</v>
      </c>
      <c r="Q1785">
        <v>9</v>
      </c>
      <c r="R1785">
        <v>10</v>
      </c>
      <c r="S1785">
        <v>5</v>
      </c>
      <c r="T1785">
        <v>4</v>
      </c>
      <c r="U1785">
        <v>1</v>
      </c>
      <c r="V1785">
        <v>0</v>
      </c>
      <c r="W1785">
        <v>0</v>
      </c>
      <c r="X1785">
        <v>1</v>
      </c>
      <c r="Y1785">
        <v>0</v>
      </c>
      <c r="Z1785">
        <v>1</v>
      </c>
      <c r="AA1785">
        <v>0</v>
      </c>
      <c r="AB1785" t="s">
        <v>40</v>
      </c>
    </row>
    <row r="1786" spans="1:28" hidden="1" x14ac:dyDescent="0.3">
      <c r="A1786">
        <v>2674</v>
      </c>
      <c r="B1786">
        <v>1958</v>
      </c>
      <c r="C1786" t="s">
        <v>41</v>
      </c>
      <c r="D1786" t="s">
        <v>31</v>
      </c>
      <c r="E1786">
        <v>75154</v>
      </c>
      <c r="F1786">
        <v>0</v>
      </c>
      <c r="G1786">
        <v>1</v>
      </c>
      <c r="H1786" s="1">
        <v>41156</v>
      </c>
      <c r="I1786">
        <v>79</v>
      </c>
      <c r="J1786">
        <v>543</v>
      </c>
      <c r="K1786">
        <v>10</v>
      </c>
      <c r="L1786">
        <v>205</v>
      </c>
      <c r="M1786">
        <v>160</v>
      </c>
      <c r="N1786">
        <v>143</v>
      </c>
      <c r="O1786">
        <v>82</v>
      </c>
      <c r="P1786">
        <v>1</v>
      </c>
      <c r="Q1786">
        <v>6</v>
      </c>
      <c r="R1786">
        <v>3</v>
      </c>
      <c r="S1786">
        <v>6</v>
      </c>
      <c r="T1786">
        <v>3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 t="s">
        <v>34</v>
      </c>
    </row>
    <row r="1787" spans="1:28" hidden="1" x14ac:dyDescent="0.3">
      <c r="A1787">
        <v>1584</v>
      </c>
      <c r="B1787">
        <v>1977</v>
      </c>
      <c r="C1787" t="s">
        <v>28</v>
      </c>
      <c r="D1787" t="s">
        <v>33</v>
      </c>
      <c r="E1787">
        <v>41443</v>
      </c>
      <c r="F1787">
        <v>1</v>
      </c>
      <c r="G1787">
        <v>0</v>
      </c>
      <c r="H1787" s="1">
        <v>41730</v>
      </c>
      <c r="I1787">
        <v>79</v>
      </c>
      <c r="J1787">
        <v>171</v>
      </c>
      <c r="K1787">
        <v>7</v>
      </c>
      <c r="L1787">
        <v>171</v>
      </c>
      <c r="M1787">
        <v>25</v>
      </c>
      <c r="N1787">
        <v>19</v>
      </c>
      <c r="O1787">
        <v>89</v>
      </c>
      <c r="P1787">
        <v>6</v>
      </c>
      <c r="Q1787">
        <v>8</v>
      </c>
      <c r="R1787">
        <v>1</v>
      </c>
      <c r="S1787">
        <v>5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 t="s">
        <v>43</v>
      </c>
    </row>
    <row r="1788" spans="1:28" hidden="1" x14ac:dyDescent="0.3">
      <c r="A1788">
        <v>5237</v>
      </c>
      <c r="B1788">
        <v>1950</v>
      </c>
      <c r="C1788" t="s">
        <v>37</v>
      </c>
      <c r="D1788" t="s">
        <v>31</v>
      </c>
      <c r="E1788">
        <v>48767</v>
      </c>
      <c r="F1788">
        <v>1</v>
      </c>
      <c r="G1788">
        <v>2</v>
      </c>
      <c r="H1788" s="1">
        <v>41640</v>
      </c>
      <c r="I1788">
        <v>79</v>
      </c>
      <c r="J1788">
        <v>28</v>
      </c>
      <c r="K1788">
        <v>1</v>
      </c>
      <c r="L1788">
        <v>21</v>
      </c>
      <c r="M1788">
        <v>3</v>
      </c>
      <c r="N1788">
        <v>0</v>
      </c>
      <c r="O1788">
        <v>10</v>
      </c>
      <c r="P1788">
        <v>3</v>
      </c>
      <c r="Q1788">
        <v>2</v>
      </c>
      <c r="R1788">
        <v>1</v>
      </c>
      <c r="S1788">
        <v>3</v>
      </c>
      <c r="T1788">
        <v>5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 t="s">
        <v>36</v>
      </c>
    </row>
    <row r="1789" spans="1:28" hidden="1" x14ac:dyDescent="0.3">
      <c r="A1789">
        <v>2461</v>
      </c>
      <c r="B1789">
        <v>1955</v>
      </c>
      <c r="C1789" t="s">
        <v>41</v>
      </c>
      <c r="D1789" t="s">
        <v>31</v>
      </c>
      <c r="E1789">
        <v>51124</v>
      </c>
      <c r="F1789">
        <v>1</v>
      </c>
      <c r="G1789">
        <v>1</v>
      </c>
      <c r="H1789" s="1">
        <v>41626</v>
      </c>
      <c r="I1789">
        <v>79</v>
      </c>
      <c r="J1789">
        <v>26</v>
      </c>
      <c r="K1789">
        <v>1</v>
      </c>
      <c r="L1789">
        <v>11</v>
      </c>
      <c r="M1789">
        <v>0</v>
      </c>
      <c r="N1789">
        <v>1</v>
      </c>
      <c r="O1789">
        <v>4</v>
      </c>
      <c r="P1789">
        <v>2</v>
      </c>
      <c r="Q1789">
        <v>1</v>
      </c>
      <c r="R1789">
        <v>0</v>
      </c>
      <c r="S1789">
        <v>3</v>
      </c>
      <c r="T1789">
        <v>3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 t="s">
        <v>32</v>
      </c>
    </row>
    <row r="1790" spans="1:28" hidden="1" x14ac:dyDescent="0.3">
      <c r="A1790">
        <v>5474</v>
      </c>
      <c r="B1790">
        <v>1970</v>
      </c>
      <c r="C1790" t="s">
        <v>28</v>
      </c>
      <c r="D1790" t="s">
        <v>31</v>
      </c>
      <c r="E1790">
        <v>43020</v>
      </c>
      <c r="F1790">
        <v>1</v>
      </c>
      <c r="G1790">
        <v>0</v>
      </c>
      <c r="H1790" s="1">
        <v>41608</v>
      </c>
      <c r="I1790">
        <v>79</v>
      </c>
      <c r="J1790">
        <v>45</v>
      </c>
      <c r="K1790">
        <v>7</v>
      </c>
      <c r="L1790">
        <v>99</v>
      </c>
      <c r="M1790">
        <v>4</v>
      </c>
      <c r="N1790">
        <v>25</v>
      </c>
      <c r="O1790">
        <v>43</v>
      </c>
      <c r="P1790">
        <v>3</v>
      </c>
      <c r="Q1790">
        <v>4</v>
      </c>
      <c r="R1790">
        <v>1</v>
      </c>
      <c r="S1790">
        <v>4</v>
      </c>
      <c r="T1790">
        <v>6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 t="s">
        <v>34</v>
      </c>
    </row>
    <row r="1791" spans="1:28" hidden="1" x14ac:dyDescent="0.3">
      <c r="A1791">
        <v>10067</v>
      </c>
      <c r="B1791">
        <v>1976</v>
      </c>
      <c r="C1791" t="s">
        <v>38</v>
      </c>
      <c r="D1791" t="s">
        <v>35</v>
      </c>
      <c r="E1791">
        <v>25176</v>
      </c>
      <c r="F1791">
        <v>1</v>
      </c>
      <c r="G1791">
        <v>1</v>
      </c>
      <c r="H1791" s="1">
        <v>41496</v>
      </c>
      <c r="I1791">
        <v>79</v>
      </c>
      <c r="J1791">
        <v>4</v>
      </c>
      <c r="K1791">
        <v>0</v>
      </c>
      <c r="L1791">
        <v>4</v>
      </c>
      <c r="M1791">
        <v>0</v>
      </c>
      <c r="N1791">
        <v>0</v>
      </c>
      <c r="O1791">
        <v>5</v>
      </c>
      <c r="P1791">
        <v>1</v>
      </c>
      <c r="Q1791">
        <v>1</v>
      </c>
      <c r="R1791">
        <v>0</v>
      </c>
      <c r="S1791">
        <v>2</v>
      </c>
      <c r="T1791">
        <v>7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 t="s">
        <v>39</v>
      </c>
    </row>
    <row r="1792" spans="1:28" hidden="1" x14ac:dyDescent="0.3">
      <c r="A1792">
        <v>922</v>
      </c>
      <c r="B1792">
        <v>1979</v>
      </c>
      <c r="C1792" t="s">
        <v>38</v>
      </c>
      <c r="D1792" t="s">
        <v>33</v>
      </c>
      <c r="E1792">
        <v>31086</v>
      </c>
      <c r="F1792">
        <v>1</v>
      </c>
      <c r="G1792">
        <v>1</v>
      </c>
      <c r="H1792" s="1">
        <v>41398</v>
      </c>
      <c r="I1792">
        <v>79</v>
      </c>
      <c r="J1792">
        <v>16</v>
      </c>
      <c r="K1792">
        <v>2</v>
      </c>
      <c r="L1792">
        <v>11</v>
      </c>
      <c r="M1792">
        <v>3</v>
      </c>
      <c r="N1792">
        <v>0</v>
      </c>
      <c r="O1792">
        <v>16</v>
      </c>
      <c r="P1792">
        <v>2</v>
      </c>
      <c r="Q1792">
        <v>1</v>
      </c>
      <c r="R1792">
        <v>1</v>
      </c>
      <c r="S1792">
        <v>2</v>
      </c>
      <c r="T1792">
        <v>8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0</v>
      </c>
      <c r="AB1792" t="s">
        <v>39</v>
      </c>
    </row>
    <row r="1793" spans="1:28" hidden="1" x14ac:dyDescent="0.3">
      <c r="A1793">
        <v>2861</v>
      </c>
      <c r="B1793">
        <v>1983</v>
      </c>
      <c r="C1793" t="s">
        <v>28</v>
      </c>
      <c r="D1793" t="s">
        <v>31</v>
      </c>
      <c r="E1793">
        <v>24072</v>
      </c>
      <c r="F1793">
        <v>1</v>
      </c>
      <c r="G1793">
        <v>0</v>
      </c>
      <c r="H1793" s="1">
        <v>41380</v>
      </c>
      <c r="I1793">
        <v>79</v>
      </c>
      <c r="J1793">
        <v>9</v>
      </c>
      <c r="K1793">
        <v>1</v>
      </c>
      <c r="L1793">
        <v>6</v>
      </c>
      <c r="M1793">
        <v>3</v>
      </c>
      <c r="N1793">
        <v>0</v>
      </c>
      <c r="O1793">
        <v>4</v>
      </c>
      <c r="P1793">
        <v>1</v>
      </c>
      <c r="Q1793">
        <v>1</v>
      </c>
      <c r="R1793">
        <v>0</v>
      </c>
      <c r="S1793">
        <v>2</v>
      </c>
      <c r="T1793">
        <v>8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 t="s">
        <v>30</v>
      </c>
    </row>
    <row r="1794" spans="1:28" hidden="1" x14ac:dyDescent="0.3">
      <c r="A1794">
        <v>4240</v>
      </c>
      <c r="B1794">
        <v>1978</v>
      </c>
      <c r="C1794" t="s">
        <v>28</v>
      </c>
      <c r="D1794" t="s">
        <v>33</v>
      </c>
      <c r="E1794">
        <v>17345</v>
      </c>
      <c r="F1794">
        <v>1</v>
      </c>
      <c r="G1794">
        <v>0</v>
      </c>
      <c r="H1794" s="1">
        <v>41216</v>
      </c>
      <c r="I1794">
        <v>79</v>
      </c>
      <c r="J1794">
        <v>4</v>
      </c>
      <c r="K1794">
        <v>9</v>
      </c>
      <c r="L1794">
        <v>16</v>
      </c>
      <c r="M1794">
        <v>17</v>
      </c>
      <c r="N1794">
        <v>0</v>
      </c>
      <c r="O1794">
        <v>12</v>
      </c>
      <c r="P1794">
        <v>2</v>
      </c>
      <c r="Q1794">
        <v>2</v>
      </c>
      <c r="R1794">
        <v>1</v>
      </c>
      <c r="S1794">
        <v>2</v>
      </c>
      <c r="T1794">
        <v>8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 t="s">
        <v>30</v>
      </c>
    </row>
    <row r="1795" spans="1:28" hidden="1" x14ac:dyDescent="0.3">
      <c r="A1795">
        <v>2563</v>
      </c>
      <c r="B1795">
        <v>1961</v>
      </c>
      <c r="C1795" t="s">
        <v>44</v>
      </c>
      <c r="D1795" t="s">
        <v>33</v>
      </c>
      <c r="E1795">
        <v>28249</v>
      </c>
      <c r="F1795">
        <v>0</v>
      </c>
      <c r="G1795">
        <v>0</v>
      </c>
      <c r="H1795" s="1">
        <v>41805</v>
      </c>
      <c r="I1795">
        <v>80</v>
      </c>
      <c r="J1795">
        <v>1</v>
      </c>
      <c r="K1795">
        <v>9</v>
      </c>
      <c r="L1795">
        <v>7</v>
      </c>
      <c r="M1795">
        <v>2</v>
      </c>
      <c r="N1795">
        <v>14</v>
      </c>
      <c r="O1795">
        <v>10</v>
      </c>
      <c r="P1795">
        <v>1</v>
      </c>
      <c r="Q1795">
        <v>2</v>
      </c>
      <c r="R1795">
        <v>0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 t="s">
        <v>40</v>
      </c>
    </row>
    <row r="1796" spans="1:28" hidden="1" x14ac:dyDescent="0.3">
      <c r="A1796">
        <v>8312</v>
      </c>
      <c r="B1796">
        <v>1961</v>
      </c>
      <c r="C1796" t="s">
        <v>44</v>
      </c>
      <c r="D1796" t="s">
        <v>33</v>
      </c>
      <c r="E1796">
        <v>28249</v>
      </c>
      <c r="F1796">
        <v>0</v>
      </c>
      <c r="G1796">
        <v>0</v>
      </c>
      <c r="H1796" s="1">
        <v>41805</v>
      </c>
      <c r="I1796">
        <v>80</v>
      </c>
      <c r="J1796">
        <v>1</v>
      </c>
      <c r="K1796">
        <v>9</v>
      </c>
      <c r="L1796">
        <v>7</v>
      </c>
      <c r="M1796">
        <v>2</v>
      </c>
      <c r="N1796">
        <v>14</v>
      </c>
      <c r="O1796">
        <v>10</v>
      </c>
      <c r="P1796">
        <v>1</v>
      </c>
      <c r="Q1796">
        <v>2</v>
      </c>
      <c r="R1796">
        <v>0</v>
      </c>
      <c r="S1796">
        <v>3</v>
      </c>
      <c r="T1796">
        <v>6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 t="s">
        <v>30</v>
      </c>
    </row>
    <row r="1797" spans="1:28" hidden="1" x14ac:dyDescent="0.3">
      <c r="A1797">
        <v>6999</v>
      </c>
      <c r="B1797">
        <v>1980</v>
      </c>
      <c r="C1797" t="s">
        <v>41</v>
      </c>
      <c r="D1797" t="s">
        <v>33</v>
      </c>
      <c r="E1797">
        <v>69661</v>
      </c>
      <c r="F1797">
        <v>0</v>
      </c>
      <c r="G1797">
        <v>0</v>
      </c>
      <c r="H1797" s="1">
        <v>41772</v>
      </c>
      <c r="I1797">
        <v>80</v>
      </c>
      <c r="J1797">
        <v>656</v>
      </c>
      <c r="K1797">
        <v>16</v>
      </c>
      <c r="L1797">
        <v>106</v>
      </c>
      <c r="M1797">
        <v>32</v>
      </c>
      <c r="N1797">
        <v>16</v>
      </c>
      <c r="O1797">
        <v>8</v>
      </c>
      <c r="P1797">
        <v>1</v>
      </c>
      <c r="Q1797">
        <v>7</v>
      </c>
      <c r="R1797">
        <v>3</v>
      </c>
      <c r="S1797">
        <v>12</v>
      </c>
      <c r="T1797">
        <v>3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t="s">
        <v>40</v>
      </c>
    </row>
    <row r="1798" spans="1:28" hidden="1" x14ac:dyDescent="0.3">
      <c r="A1798">
        <v>5223</v>
      </c>
      <c r="B1798">
        <v>1966</v>
      </c>
      <c r="C1798" t="s">
        <v>41</v>
      </c>
      <c r="D1798" t="s">
        <v>35</v>
      </c>
      <c r="E1798">
        <v>45903</v>
      </c>
      <c r="F1798">
        <v>0</v>
      </c>
      <c r="G1798">
        <v>1</v>
      </c>
      <c r="H1798" s="1">
        <v>41752</v>
      </c>
      <c r="I1798">
        <v>80</v>
      </c>
      <c r="J1798">
        <v>33</v>
      </c>
      <c r="K1798">
        <v>8</v>
      </c>
      <c r="L1798">
        <v>10</v>
      </c>
      <c r="M1798">
        <v>2</v>
      </c>
      <c r="N1798">
        <v>10</v>
      </c>
      <c r="O1798">
        <v>3</v>
      </c>
      <c r="P1798">
        <v>2</v>
      </c>
      <c r="Q1798">
        <v>2</v>
      </c>
      <c r="R1798">
        <v>1</v>
      </c>
      <c r="S1798">
        <v>3</v>
      </c>
      <c r="T1798">
        <v>4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t="s">
        <v>43</v>
      </c>
    </row>
    <row r="1799" spans="1:28" hidden="1" x14ac:dyDescent="0.3">
      <c r="A1799">
        <v>7683</v>
      </c>
      <c r="B1799">
        <v>1968</v>
      </c>
      <c r="C1799" t="s">
        <v>41</v>
      </c>
      <c r="D1799" t="s">
        <v>33</v>
      </c>
      <c r="E1799">
        <v>70777</v>
      </c>
      <c r="F1799">
        <v>0</v>
      </c>
      <c r="G1799">
        <v>1</v>
      </c>
      <c r="H1799" s="1">
        <v>41695</v>
      </c>
      <c r="I1799">
        <v>80</v>
      </c>
      <c r="J1799">
        <v>554</v>
      </c>
      <c r="K1799">
        <v>35</v>
      </c>
      <c r="L1799">
        <v>113</v>
      </c>
      <c r="M1799">
        <v>0</v>
      </c>
      <c r="N1799">
        <v>7</v>
      </c>
      <c r="O1799">
        <v>78</v>
      </c>
      <c r="P1799">
        <v>3</v>
      </c>
      <c r="Q1799">
        <v>5</v>
      </c>
      <c r="R1799">
        <v>3</v>
      </c>
      <c r="S1799">
        <v>12</v>
      </c>
      <c r="T1799">
        <v>3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30</v>
      </c>
    </row>
    <row r="1800" spans="1:28" hidden="1" x14ac:dyDescent="0.3">
      <c r="A1800">
        <v>9907</v>
      </c>
      <c r="B1800">
        <v>1969</v>
      </c>
      <c r="C1800" t="s">
        <v>41</v>
      </c>
      <c r="D1800" t="s">
        <v>35</v>
      </c>
      <c r="E1800">
        <v>66476</v>
      </c>
      <c r="F1800">
        <v>0</v>
      </c>
      <c r="G1800">
        <v>1</v>
      </c>
      <c r="H1800" s="1">
        <v>41612</v>
      </c>
      <c r="I1800">
        <v>80</v>
      </c>
      <c r="J1800">
        <v>742</v>
      </c>
      <c r="K1800">
        <v>28</v>
      </c>
      <c r="L1800">
        <v>152</v>
      </c>
      <c r="M1800">
        <v>25</v>
      </c>
      <c r="N1800">
        <v>9</v>
      </c>
      <c r="O1800">
        <v>57</v>
      </c>
      <c r="P1800">
        <v>2</v>
      </c>
      <c r="Q1800">
        <v>6</v>
      </c>
      <c r="R1800">
        <v>8</v>
      </c>
      <c r="S1800">
        <v>10</v>
      </c>
      <c r="T1800">
        <v>4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 t="s">
        <v>39</v>
      </c>
    </row>
    <row r="1801" spans="1:28" x14ac:dyDescent="0.3">
      <c r="A1801">
        <v>7281</v>
      </c>
      <c r="B1801">
        <v>1959</v>
      </c>
      <c r="C1801" t="s">
        <v>37</v>
      </c>
      <c r="D1801" t="s">
        <v>31</v>
      </c>
      <c r="F1801">
        <v>0</v>
      </c>
      <c r="G1801">
        <v>0</v>
      </c>
      <c r="H1801" s="1">
        <v>41583</v>
      </c>
      <c r="I1801">
        <v>80</v>
      </c>
      <c r="J1801">
        <v>81</v>
      </c>
      <c r="K1801">
        <v>11</v>
      </c>
      <c r="L1801">
        <v>50</v>
      </c>
      <c r="M1801">
        <v>3</v>
      </c>
      <c r="N1801">
        <v>2</v>
      </c>
      <c r="O1801">
        <v>39</v>
      </c>
      <c r="P1801">
        <v>1</v>
      </c>
      <c r="Q1801">
        <v>1</v>
      </c>
      <c r="R1801">
        <v>3</v>
      </c>
      <c r="S1801">
        <v>4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 t="s">
        <v>36</v>
      </c>
    </row>
    <row r="1802" spans="1:28" hidden="1" x14ac:dyDescent="0.3">
      <c r="A1802">
        <v>3945</v>
      </c>
      <c r="B1802">
        <v>1947</v>
      </c>
      <c r="C1802" t="s">
        <v>37</v>
      </c>
      <c r="D1802" t="s">
        <v>42</v>
      </c>
      <c r="E1802">
        <v>68117</v>
      </c>
      <c r="F1802">
        <v>0</v>
      </c>
      <c r="G1802">
        <v>1</v>
      </c>
      <c r="H1802" s="1">
        <v>41343</v>
      </c>
      <c r="I1802">
        <v>80</v>
      </c>
      <c r="J1802">
        <v>618</v>
      </c>
      <c r="K1802">
        <v>44</v>
      </c>
      <c r="L1802">
        <v>215</v>
      </c>
      <c r="M1802">
        <v>0</v>
      </c>
      <c r="N1802">
        <v>17</v>
      </c>
      <c r="O1802">
        <v>36</v>
      </c>
      <c r="P1802">
        <v>2</v>
      </c>
      <c r="Q1802">
        <v>11</v>
      </c>
      <c r="R1802">
        <v>8</v>
      </c>
      <c r="S1802">
        <v>4</v>
      </c>
      <c r="T1802">
        <v>6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1</v>
      </c>
      <c r="AA1802">
        <v>0</v>
      </c>
      <c r="AB1802" t="s">
        <v>30</v>
      </c>
    </row>
    <row r="1803" spans="1:28" hidden="1" x14ac:dyDescent="0.3">
      <c r="A1803">
        <v>702</v>
      </c>
      <c r="B1803">
        <v>1975</v>
      </c>
      <c r="C1803" t="s">
        <v>38</v>
      </c>
      <c r="D1803" t="s">
        <v>42</v>
      </c>
      <c r="E1803">
        <v>47682</v>
      </c>
      <c r="F1803">
        <v>0</v>
      </c>
      <c r="G1803">
        <v>1</v>
      </c>
      <c r="H1803" s="1">
        <v>41320</v>
      </c>
      <c r="I1803">
        <v>80</v>
      </c>
      <c r="J1803">
        <v>162</v>
      </c>
      <c r="K1803">
        <v>61</v>
      </c>
      <c r="L1803">
        <v>83</v>
      </c>
      <c r="M1803">
        <v>97</v>
      </c>
      <c r="N1803">
        <v>57</v>
      </c>
      <c r="O1803">
        <v>61</v>
      </c>
      <c r="P1803">
        <v>4</v>
      </c>
      <c r="Q1803">
        <v>4</v>
      </c>
      <c r="R1803">
        <v>3</v>
      </c>
      <c r="S1803">
        <v>8</v>
      </c>
      <c r="T1803">
        <v>5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 t="s">
        <v>30</v>
      </c>
    </row>
    <row r="1804" spans="1:28" hidden="1" x14ac:dyDescent="0.3">
      <c r="A1804">
        <v>9010</v>
      </c>
      <c r="B1804">
        <v>1972</v>
      </c>
      <c r="C1804" t="s">
        <v>41</v>
      </c>
      <c r="D1804" t="s">
        <v>33</v>
      </c>
      <c r="E1804">
        <v>83151</v>
      </c>
      <c r="F1804">
        <v>0</v>
      </c>
      <c r="G1804">
        <v>0</v>
      </c>
      <c r="H1804" s="1">
        <v>41315</v>
      </c>
      <c r="I1804">
        <v>80</v>
      </c>
      <c r="J1804">
        <v>968</v>
      </c>
      <c r="K1804">
        <v>147</v>
      </c>
      <c r="L1804">
        <v>842</v>
      </c>
      <c r="M1804">
        <v>137</v>
      </c>
      <c r="N1804">
        <v>42</v>
      </c>
      <c r="O1804">
        <v>210</v>
      </c>
      <c r="P1804">
        <v>1</v>
      </c>
      <c r="Q1804">
        <v>5</v>
      </c>
      <c r="R1804">
        <v>7</v>
      </c>
      <c r="S1804">
        <v>10</v>
      </c>
      <c r="T1804">
        <v>2</v>
      </c>
      <c r="U1804">
        <v>1</v>
      </c>
      <c r="V1804">
        <v>0</v>
      </c>
      <c r="W1804">
        <v>1</v>
      </c>
      <c r="X1804">
        <v>0</v>
      </c>
      <c r="Y1804">
        <v>1</v>
      </c>
      <c r="Z1804">
        <v>1</v>
      </c>
      <c r="AA1804">
        <v>0</v>
      </c>
      <c r="AB1804" t="s">
        <v>30</v>
      </c>
    </row>
    <row r="1805" spans="1:28" hidden="1" x14ac:dyDescent="0.3">
      <c r="A1805">
        <v>9710</v>
      </c>
      <c r="B1805">
        <v>1969</v>
      </c>
      <c r="C1805" t="s">
        <v>37</v>
      </c>
      <c r="D1805" t="s">
        <v>29</v>
      </c>
      <c r="E1805">
        <v>58086</v>
      </c>
      <c r="F1805">
        <v>0</v>
      </c>
      <c r="G1805">
        <v>1</v>
      </c>
      <c r="H1805" s="1">
        <v>41294</v>
      </c>
      <c r="I1805">
        <v>80</v>
      </c>
      <c r="J1805">
        <v>708</v>
      </c>
      <c r="K1805">
        <v>7</v>
      </c>
      <c r="L1805">
        <v>62</v>
      </c>
      <c r="M1805">
        <v>0</v>
      </c>
      <c r="N1805">
        <v>0</v>
      </c>
      <c r="O1805">
        <v>15</v>
      </c>
      <c r="P1805">
        <v>2</v>
      </c>
      <c r="Q1805">
        <v>11</v>
      </c>
      <c r="R1805">
        <v>3</v>
      </c>
      <c r="S1805">
        <v>7</v>
      </c>
      <c r="T1805">
        <v>8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 t="s">
        <v>30</v>
      </c>
    </row>
    <row r="1806" spans="1:28" hidden="1" x14ac:dyDescent="0.3">
      <c r="A1806">
        <v>1509</v>
      </c>
      <c r="B1806">
        <v>1958</v>
      </c>
      <c r="C1806" t="s">
        <v>37</v>
      </c>
      <c r="D1806" t="s">
        <v>35</v>
      </c>
      <c r="E1806">
        <v>84460</v>
      </c>
      <c r="F1806">
        <v>0</v>
      </c>
      <c r="G1806">
        <v>0</v>
      </c>
      <c r="H1806" s="1">
        <v>41278</v>
      </c>
      <c r="I1806">
        <v>80</v>
      </c>
      <c r="J1806">
        <v>152</v>
      </c>
      <c r="K1806">
        <v>27</v>
      </c>
      <c r="L1806">
        <v>103</v>
      </c>
      <c r="M1806">
        <v>106</v>
      </c>
      <c r="N1806">
        <v>54</v>
      </c>
      <c r="O1806">
        <v>81</v>
      </c>
      <c r="P1806">
        <v>0</v>
      </c>
      <c r="Q1806">
        <v>9</v>
      </c>
      <c r="R1806">
        <v>9</v>
      </c>
      <c r="S1806">
        <v>4</v>
      </c>
      <c r="T1806">
        <v>5</v>
      </c>
      <c r="U1806">
        <v>1</v>
      </c>
      <c r="V1806">
        <v>1</v>
      </c>
      <c r="W1806">
        <v>0</v>
      </c>
      <c r="X1806">
        <v>1</v>
      </c>
      <c r="Y1806">
        <v>1</v>
      </c>
      <c r="Z1806">
        <v>1</v>
      </c>
      <c r="AA1806">
        <v>0</v>
      </c>
      <c r="AB1806" t="s">
        <v>30</v>
      </c>
    </row>
    <row r="1807" spans="1:28" hidden="1" x14ac:dyDescent="0.3">
      <c r="A1807">
        <v>9120</v>
      </c>
      <c r="B1807">
        <v>1962</v>
      </c>
      <c r="C1807" t="s">
        <v>28</v>
      </c>
      <c r="D1807" t="s">
        <v>31</v>
      </c>
      <c r="E1807">
        <v>66565</v>
      </c>
      <c r="F1807">
        <v>0</v>
      </c>
      <c r="G1807">
        <v>1</v>
      </c>
      <c r="H1807" s="1">
        <v>41248</v>
      </c>
      <c r="I1807">
        <v>80</v>
      </c>
      <c r="J1807">
        <v>747</v>
      </c>
      <c r="K1807">
        <v>10</v>
      </c>
      <c r="L1807">
        <v>161</v>
      </c>
      <c r="M1807">
        <v>65</v>
      </c>
      <c r="N1807">
        <v>40</v>
      </c>
      <c r="O1807">
        <v>42</v>
      </c>
      <c r="P1807">
        <v>4</v>
      </c>
      <c r="Q1807">
        <v>4</v>
      </c>
      <c r="R1807">
        <v>2</v>
      </c>
      <c r="S1807">
        <v>9</v>
      </c>
      <c r="T1807">
        <v>8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 t="s">
        <v>30</v>
      </c>
    </row>
    <row r="1808" spans="1:28" hidden="1" x14ac:dyDescent="0.3">
      <c r="A1808">
        <v>8852</v>
      </c>
      <c r="B1808">
        <v>1976</v>
      </c>
      <c r="C1808" t="s">
        <v>28</v>
      </c>
      <c r="D1808" t="s">
        <v>33</v>
      </c>
      <c r="E1808">
        <v>61064</v>
      </c>
      <c r="F1808">
        <v>0</v>
      </c>
      <c r="G1808">
        <v>1</v>
      </c>
      <c r="H1808" s="1">
        <v>41152</v>
      </c>
      <c r="I1808">
        <v>80</v>
      </c>
      <c r="J1808">
        <v>387</v>
      </c>
      <c r="K1808">
        <v>126</v>
      </c>
      <c r="L1808">
        <v>342</v>
      </c>
      <c r="M1808">
        <v>0</v>
      </c>
      <c r="N1808">
        <v>45</v>
      </c>
      <c r="O1808">
        <v>180</v>
      </c>
      <c r="P1808">
        <v>5</v>
      </c>
      <c r="Q1808">
        <v>8</v>
      </c>
      <c r="R1808">
        <v>4</v>
      </c>
      <c r="S1808">
        <v>11</v>
      </c>
      <c r="T1808">
        <v>6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 t="s">
        <v>30</v>
      </c>
    </row>
    <row r="1809" spans="1:28" hidden="1" x14ac:dyDescent="0.3">
      <c r="A1809">
        <v>7574</v>
      </c>
      <c r="B1809">
        <v>1979</v>
      </c>
      <c r="C1809" t="s">
        <v>37</v>
      </c>
      <c r="D1809" t="s">
        <v>35</v>
      </c>
      <c r="E1809">
        <v>27922</v>
      </c>
      <c r="F1809">
        <v>1</v>
      </c>
      <c r="G1809">
        <v>0</v>
      </c>
      <c r="H1809" s="1">
        <v>41769</v>
      </c>
      <c r="I1809">
        <v>80</v>
      </c>
      <c r="J1809">
        <v>11</v>
      </c>
      <c r="K1809">
        <v>0</v>
      </c>
      <c r="L1809">
        <v>13</v>
      </c>
      <c r="M1809">
        <v>2</v>
      </c>
      <c r="N1809">
        <v>4</v>
      </c>
      <c r="O1809">
        <v>11</v>
      </c>
      <c r="P1809">
        <v>1</v>
      </c>
      <c r="Q1809">
        <v>2</v>
      </c>
      <c r="R1809">
        <v>0</v>
      </c>
      <c r="S1809">
        <v>3</v>
      </c>
      <c r="T1809">
        <v>4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 t="s">
        <v>43</v>
      </c>
    </row>
    <row r="1810" spans="1:28" hidden="1" x14ac:dyDescent="0.3">
      <c r="A1810">
        <v>2952</v>
      </c>
      <c r="B1810">
        <v>1977</v>
      </c>
      <c r="C1810" t="s">
        <v>41</v>
      </c>
      <c r="D1810" t="s">
        <v>31</v>
      </c>
      <c r="E1810">
        <v>36273</v>
      </c>
      <c r="F1810">
        <v>1</v>
      </c>
      <c r="G1810">
        <v>0</v>
      </c>
      <c r="H1810" s="1">
        <v>41745</v>
      </c>
      <c r="I1810">
        <v>80</v>
      </c>
      <c r="J1810">
        <v>29</v>
      </c>
      <c r="K1810">
        <v>3</v>
      </c>
      <c r="L1810">
        <v>30</v>
      </c>
      <c r="M1810">
        <v>3</v>
      </c>
      <c r="N1810">
        <v>2</v>
      </c>
      <c r="O1810">
        <v>9</v>
      </c>
      <c r="P1810">
        <v>2</v>
      </c>
      <c r="Q1810">
        <v>3</v>
      </c>
      <c r="R1810">
        <v>0</v>
      </c>
      <c r="S1810">
        <v>3</v>
      </c>
      <c r="T1810">
        <v>6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 t="s">
        <v>30</v>
      </c>
    </row>
    <row r="1811" spans="1:28" hidden="1" x14ac:dyDescent="0.3">
      <c r="A1811">
        <v>9481</v>
      </c>
      <c r="B1811">
        <v>1976</v>
      </c>
      <c r="C1811" t="s">
        <v>28</v>
      </c>
      <c r="D1811" t="s">
        <v>33</v>
      </c>
      <c r="E1811">
        <v>17148</v>
      </c>
      <c r="F1811">
        <v>1</v>
      </c>
      <c r="G1811">
        <v>0</v>
      </c>
      <c r="H1811" s="1">
        <v>41667</v>
      </c>
      <c r="I1811">
        <v>80</v>
      </c>
      <c r="J1811">
        <v>9</v>
      </c>
      <c r="K1811">
        <v>9</v>
      </c>
      <c r="L1811">
        <v>11</v>
      </c>
      <c r="M1811">
        <v>13</v>
      </c>
      <c r="N1811">
        <v>10</v>
      </c>
      <c r="O1811">
        <v>16</v>
      </c>
      <c r="P1811">
        <v>4</v>
      </c>
      <c r="Q1811">
        <v>3</v>
      </c>
      <c r="R1811">
        <v>1</v>
      </c>
      <c r="S1811">
        <v>3</v>
      </c>
      <c r="T1811">
        <v>8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 t="s">
        <v>32</v>
      </c>
    </row>
    <row r="1812" spans="1:28" hidden="1" x14ac:dyDescent="0.3">
      <c r="A1812">
        <v>5454</v>
      </c>
      <c r="B1812">
        <v>1979</v>
      </c>
      <c r="C1812" t="s">
        <v>41</v>
      </c>
      <c r="D1812" t="s">
        <v>33</v>
      </c>
      <c r="E1812">
        <v>45057</v>
      </c>
      <c r="F1812">
        <v>1</v>
      </c>
      <c r="G1812">
        <v>0</v>
      </c>
      <c r="H1812" s="1">
        <v>41609</v>
      </c>
      <c r="I1812">
        <v>80</v>
      </c>
      <c r="J1812">
        <v>37</v>
      </c>
      <c r="K1812">
        <v>0</v>
      </c>
      <c r="L1812">
        <v>7</v>
      </c>
      <c r="M1812">
        <v>3</v>
      </c>
      <c r="N1812">
        <v>0</v>
      </c>
      <c r="O1812">
        <v>3</v>
      </c>
      <c r="P1812">
        <v>1</v>
      </c>
      <c r="Q1812">
        <v>2</v>
      </c>
      <c r="R1812">
        <v>0</v>
      </c>
      <c r="S1812">
        <v>3</v>
      </c>
      <c r="T1812">
        <v>5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 t="s">
        <v>34</v>
      </c>
    </row>
    <row r="1813" spans="1:28" hidden="1" x14ac:dyDescent="0.3">
      <c r="A1813">
        <v>3798</v>
      </c>
      <c r="B1813">
        <v>1968</v>
      </c>
      <c r="C1813" t="s">
        <v>28</v>
      </c>
      <c r="D1813" t="s">
        <v>33</v>
      </c>
      <c r="E1813">
        <v>41120</v>
      </c>
      <c r="F1813">
        <v>1</v>
      </c>
      <c r="G1813">
        <v>1</v>
      </c>
      <c r="H1813" s="1">
        <v>41584</v>
      </c>
      <c r="I1813">
        <v>80</v>
      </c>
      <c r="J1813">
        <v>24</v>
      </c>
      <c r="K1813">
        <v>2</v>
      </c>
      <c r="L1813">
        <v>23</v>
      </c>
      <c r="M1813">
        <v>0</v>
      </c>
      <c r="N1813">
        <v>8</v>
      </c>
      <c r="O1813">
        <v>24</v>
      </c>
      <c r="P1813">
        <v>3</v>
      </c>
      <c r="Q1813">
        <v>2</v>
      </c>
      <c r="R1813">
        <v>1</v>
      </c>
      <c r="S1813">
        <v>3</v>
      </c>
      <c r="T1813">
        <v>6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 t="s">
        <v>30</v>
      </c>
    </row>
    <row r="1814" spans="1:28" hidden="1" x14ac:dyDescent="0.3">
      <c r="A1814">
        <v>2549</v>
      </c>
      <c r="B1814">
        <v>1983</v>
      </c>
      <c r="C1814" t="s">
        <v>37</v>
      </c>
      <c r="D1814" t="s">
        <v>35</v>
      </c>
      <c r="E1814">
        <v>21840</v>
      </c>
      <c r="F1814">
        <v>1</v>
      </c>
      <c r="G1814">
        <v>0</v>
      </c>
      <c r="H1814" s="1">
        <v>41476</v>
      </c>
      <c r="I1814">
        <v>80</v>
      </c>
      <c r="J1814">
        <v>17</v>
      </c>
      <c r="K1814">
        <v>0</v>
      </c>
      <c r="L1814">
        <v>9</v>
      </c>
      <c r="M1814">
        <v>0</v>
      </c>
      <c r="N1814">
        <v>0</v>
      </c>
      <c r="O1814">
        <v>1</v>
      </c>
      <c r="P1814">
        <v>1</v>
      </c>
      <c r="Q1814">
        <v>1</v>
      </c>
      <c r="R1814">
        <v>0</v>
      </c>
      <c r="S1814">
        <v>3</v>
      </c>
      <c r="T1814">
        <v>9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 t="s">
        <v>30</v>
      </c>
    </row>
    <row r="1815" spans="1:28" hidden="1" x14ac:dyDescent="0.3">
      <c r="A1815">
        <v>6437</v>
      </c>
      <c r="B1815">
        <v>1985</v>
      </c>
      <c r="C1815" t="s">
        <v>38</v>
      </c>
      <c r="D1815" t="s">
        <v>31</v>
      </c>
      <c r="E1815">
        <v>41473</v>
      </c>
      <c r="F1815">
        <v>1</v>
      </c>
      <c r="G1815">
        <v>0</v>
      </c>
      <c r="H1815" s="1">
        <v>41444</v>
      </c>
      <c r="I1815">
        <v>80</v>
      </c>
      <c r="J1815">
        <v>21</v>
      </c>
      <c r="K1815">
        <v>8</v>
      </c>
      <c r="L1815">
        <v>20</v>
      </c>
      <c r="M1815">
        <v>15</v>
      </c>
      <c r="N1815">
        <v>3</v>
      </c>
      <c r="O1815">
        <v>9</v>
      </c>
      <c r="P1815">
        <v>1</v>
      </c>
      <c r="Q1815">
        <v>2</v>
      </c>
      <c r="R1815">
        <v>0</v>
      </c>
      <c r="S1815">
        <v>3</v>
      </c>
      <c r="T1815">
        <v>7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 t="s">
        <v>30</v>
      </c>
    </row>
    <row r="1816" spans="1:28" hidden="1" x14ac:dyDescent="0.3">
      <c r="A1816">
        <v>2488</v>
      </c>
      <c r="B1816">
        <v>1956</v>
      </c>
      <c r="C1816" t="s">
        <v>38</v>
      </c>
      <c r="D1816" t="s">
        <v>29</v>
      </c>
      <c r="E1816">
        <v>31395</v>
      </c>
      <c r="F1816">
        <v>1</v>
      </c>
      <c r="G1816">
        <v>1</v>
      </c>
      <c r="H1816" s="1">
        <v>41356</v>
      </c>
      <c r="I1816">
        <v>80</v>
      </c>
      <c r="J1816">
        <v>23</v>
      </c>
      <c r="K1816">
        <v>1</v>
      </c>
      <c r="L1816">
        <v>25</v>
      </c>
      <c r="M1816">
        <v>0</v>
      </c>
      <c r="N1816">
        <v>8</v>
      </c>
      <c r="O1816">
        <v>7</v>
      </c>
      <c r="P1816">
        <v>4</v>
      </c>
      <c r="Q1816">
        <v>2</v>
      </c>
      <c r="R1816">
        <v>1</v>
      </c>
      <c r="S1816">
        <v>3</v>
      </c>
      <c r="T1816">
        <v>6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 t="s">
        <v>30</v>
      </c>
    </row>
    <row r="1817" spans="1:28" hidden="1" x14ac:dyDescent="0.3">
      <c r="A1817">
        <v>5252</v>
      </c>
      <c r="B1817">
        <v>1969</v>
      </c>
      <c r="C1817" t="s">
        <v>28</v>
      </c>
      <c r="D1817" t="s">
        <v>29</v>
      </c>
      <c r="E1817">
        <v>23910</v>
      </c>
      <c r="F1817">
        <v>1</v>
      </c>
      <c r="G1817">
        <v>0</v>
      </c>
      <c r="H1817" s="1">
        <v>41208</v>
      </c>
      <c r="I1817">
        <v>80</v>
      </c>
      <c r="J1817">
        <v>16</v>
      </c>
      <c r="K1817">
        <v>12</v>
      </c>
      <c r="L1817">
        <v>18</v>
      </c>
      <c r="M1817">
        <v>7</v>
      </c>
      <c r="N1817">
        <v>1</v>
      </c>
      <c r="O1817">
        <v>13</v>
      </c>
      <c r="P1817">
        <v>1</v>
      </c>
      <c r="Q1817">
        <v>2</v>
      </c>
      <c r="R1817">
        <v>0</v>
      </c>
      <c r="S1817">
        <v>3</v>
      </c>
      <c r="T1817">
        <v>7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 t="s">
        <v>30</v>
      </c>
    </row>
    <row r="1818" spans="1:28" hidden="1" x14ac:dyDescent="0.3">
      <c r="A1818">
        <v>5959</v>
      </c>
      <c r="B1818">
        <v>1968</v>
      </c>
      <c r="C1818" t="s">
        <v>28</v>
      </c>
      <c r="D1818" t="s">
        <v>31</v>
      </c>
      <c r="E1818">
        <v>35893</v>
      </c>
      <c r="F1818">
        <v>1</v>
      </c>
      <c r="G1818">
        <v>1</v>
      </c>
      <c r="H1818" s="1">
        <v>41197</v>
      </c>
      <c r="I1818">
        <v>80</v>
      </c>
      <c r="J1818">
        <v>158</v>
      </c>
      <c r="K1818">
        <v>0</v>
      </c>
      <c r="L1818">
        <v>23</v>
      </c>
      <c r="M1818">
        <v>0</v>
      </c>
      <c r="N1818">
        <v>0</v>
      </c>
      <c r="O1818">
        <v>18</v>
      </c>
      <c r="P1818">
        <v>6</v>
      </c>
      <c r="Q1818">
        <v>3</v>
      </c>
      <c r="R1818">
        <v>1</v>
      </c>
      <c r="S1818">
        <v>5</v>
      </c>
      <c r="T1818">
        <v>8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 t="s">
        <v>40</v>
      </c>
    </row>
    <row r="1819" spans="1:28" hidden="1" x14ac:dyDescent="0.3">
      <c r="A1819">
        <v>7441</v>
      </c>
      <c r="B1819">
        <v>1973</v>
      </c>
      <c r="C1819" t="s">
        <v>28</v>
      </c>
      <c r="D1819" t="s">
        <v>29</v>
      </c>
      <c r="E1819">
        <v>71128</v>
      </c>
      <c r="F1819">
        <v>1</v>
      </c>
      <c r="G1819">
        <v>0</v>
      </c>
      <c r="H1819" s="1">
        <v>41188</v>
      </c>
      <c r="I1819">
        <v>80</v>
      </c>
      <c r="J1819">
        <v>958</v>
      </c>
      <c r="K1819">
        <v>159</v>
      </c>
      <c r="L1819">
        <v>447</v>
      </c>
      <c r="M1819">
        <v>20</v>
      </c>
      <c r="N1819">
        <v>0</v>
      </c>
      <c r="O1819">
        <v>31</v>
      </c>
      <c r="P1819">
        <v>3</v>
      </c>
      <c r="Q1819">
        <v>2</v>
      </c>
      <c r="R1819">
        <v>10</v>
      </c>
      <c r="S1819">
        <v>12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 t="s">
        <v>34</v>
      </c>
    </row>
    <row r="1820" spans="1:28" hidden="1" x14ac:dyDescent="0.3">
      <c r="A1820">
        <v>4271</v>
      </c>
      <c r="B1820">
        <v>1989</v>
      </c>
      <c r="C1820" t="s">
        <v>38</v>
      </c>
      <c r="D1820" t="s">
        <v>35</v>
      </c>
      <c r="E1820">
        <v>38683</v>
      </c>
      <c r="F1820">
        <v>1</v>
      </c>
      <c r="G1820">
        <v>0</v>
      </c>
      <c r="H1820" s="1">
        <v>41186</v>
      </c>
      <c r="I1820">
        <v>80</v>
      </c>
      <c r="J1820">
        <v>46</v>
      </c>
      <c r="K1820">
        <v>35</v>
      </c>
      <c r="L1820">
        <v>69</v>
      </c>
      <c r="M1820">
        <v>84</v>
      </c>
      <c r="N1820">
        <v>41</v>
      </c>
      <c r="O1820">
        <v>66</v>
      </c>
      <c r="P1820">
        <v>6</v>
      </c>
      <c r="Q1820">
        <v>4</v>
      </c>
      <c r="R1820">
        <v>1</v>
      </c>
      <c r="S1820">
        <v>6</v>
      </c>
      <c r="T1820">
        <v>7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 t="s">
        <v>40</v>
      </c>
    </row>
    <row r="1821" spans="1:28" hidden="1" x14ac:dyDescent="0.3">
      <c r="A1821">
        <v>4095</v>
      </c>
      <c r="B1821">
        <v>1971</v>
      </c>
      <c r="C1821" t="s">
        <v>28</v>
      </c>
      <c r="D1821" t="s">
        <v>33</v>
      </c>
      <c r="E1821">
        <v>37150</v>
      </c>
      <c r="F1821">
        <v>1</v>
      </c>
      <c r="G1821">
        <v>0</v>
      </c>
      <c r="H1821" s="1">
        <v>41163</v>
      </c>
      <c r="I1821">
        <v>80</v>
      </c>
      <c r="J1821">
        <v>167</v>
      </c>
      <c r="K1821">
        <v>37</v>
      </c>
      <c r="L1821">
        <v>64</v>
      </c>
      <c r="M1821">
        <v>49</v>
      </c>
      <c r="N1821">
        <v>34</v>
      </c>
      <c r="O1821">
        <v>116</v>
      </c>
      <c r="P1821">
        <v>8</v>
      </c>
      <c r="Q1821">
        <v>4</v>
      </c>
      <c r="R1821">
        <v>3</v>
      </c>
      <c r="S1821">
        <v>6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 t="s">
        <v>34</v>
      </c>
    </row>
    <row r="1822" spans="1:28" hidden="1" x14ac:dyDescent="0.3">
      <c r="A1822">
        <v>4259</v>
      </c>
      <c r="B1822">
        <v>1986</v>
      </c>
      <c r="C1822" t="s">
        <v>41</v>
      </c>
      <c r="D1822" t="s">
        <v>31</v>
      </c>
      <c r="E1822">
        <v>19485</v>
      </c>
      <c r="F1822">
        <v>2</v>
      </c>
      <c r="G1822">
        <v>0</v>
      </c>
      <c r="H1822" s="1">
        <v>41541</v>
      </c>
      <c r="I1822">
        <v>80</v>
      </c>
      <c r="J1822">
        <v>6</v>
      </c>
      <c r="K1822">
        <v>0</v>
      </c>
      <c r="L1822">
        <v>4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0</v>
      </c>
      <c r="S1822">
        <v>2</v>
      </c>
      <c r="T1822">
        <v>7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 t="s">
        <v>40</v>
      </c>
    </row>
    <row r="1823" spans="1:28" hidden="1" x14ac:dyDescent="0.3">
      <c r="A1823">
        <v>7698</v>
      </c>
      <c r="B1823">
        <v>1976</v>
      </c>
      <c r="C1823" t="s">
        <v>37</v>
      </c>
      <c r="D1823" t="s">
        <v>33</v>
      </c>
      <c r="E1823">
        <v>51650</v>
      </c>
      <c r="F1823">
        <v>0</v>
      </c>
      <c r="G1823">
        <v>1</v>
      </c>
      <c r="H1823" s="1">
        <v>41770</v>
      </c>
      <c r="I1823">
        <v>81</v>
      </c>
      <c r="J1823">
        <v>152</v>
      </c>
      <c r="K1823">
        <v>3</v>
      </c>
      <c r="L1823">
        <v>22</v>
      </c>
      <c r="M1823">
        <v>2</v>
      </c>
      <c r="N1823">
        <v>5</v>
      </c>
      <c r="O1823">
        <v>7</v>
      </c>
      <c r="P1823">
        <v>1</v>
      </c>
      <c r="Q1823">
        <v>4</v>
      </c>
      <c r="R1823">
        <v>1</v>
      </c>
      <c r="S1823">
        <v>4</v>
      </c>
      <c r="T1823">
        <v>5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 t="s">
        <v>40</v>
      </c>
    </row>
    <row r="1824" spans="1:28" hidden="1" x14ac:dyDescent="0.3">
      <c r="A1824">
        <v>4174</v>
      </c>
      <c r="B1824">
        <v>1956</v>
      </c>
      <c r="C1824" t="s">
        <v>41</v>
      </c>
      <c r="D1824" t="s">
        <v>35</v>
      </c>
      <c r="E1824">
        <v>55249</v>
      </c>
      <c r="F1824">
        <v>0</v>
      </c>
      <c r="G1824">
        <v>1</v>
      </c>
      <c r="H1824" s="1">
        <v>41746</v>
      </c>
      <c r="I1824">
        <v>81</v>
      </c>
      <c r="J1824">
        <v>97</v>
      </c>
      <c r="K1824">
        <v>1</v>
      </c>
      <c r="L1824">
        <v>19</v>
      </c>
      <c r="M1824">
        <v>2</v>
      </c>
      <c r="N1824">
        <v>0</v>
      </c>
      <c r="O1824">
        <v>11</v>
      </c>
      <c r="P1824">
        <v>1</v>
      </c>
      <c r="Q1824">
        <v>2</v>
      </c>
      <c r="R1824">
        <v>1</v>
      </c>
      <c r="S1824">
        <v>4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 t="s">
        <v>30</v>
      </c>
    </row>
    <row r="1825" spans="1:28" hidden="1" x14ac:dyDescent="0.3">
      <c r="A1825">
        <v>193</v>
      </c>
      <c r="B1825">
        <v>1996</v>
      </c>
      <c r="C1825" t="s">
        <v>44</v>
      </c>
      <c r="D1825" t="s">
        <v>33</v>
      </c>
      <c r="E1825">
        <v>14421</v>
      </c>
      <c r="F1825">
        <v>0</v>
      </c>
      <c r="G1825">
        <v>0</v>
      </c>
      <c r="H1825" s="1">
        <v>41687</v>
      </c>
      <c r="I1825">
        <v>81</v>
      </c>
      <c r="J1825">
        <v>0</v>
      </c>
      <c r="K1825">
        <v>0</v>
      </c>
      <c r="L1825">
        <v>2</v>
      </c>
      <c r="M1825">
        <v>3</v>
      </c>
      <c r="N1825">
        <v>3</v>
      </c>
      <c r="O1825">
        <v>8</v>
      </c>
      <c r="P1825">
        <v>1</v>
      </c>
      <c r="Q1825">
        <v>1</v>
      </c>
      <c r="R1825">
        <v>0</v>
      </c>
      <c r="S1825">
        <v>2</v>
      </c>
      <c r="T1825">
        <v>5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 t="s">
        <v>30</v>
      </c>
    </row>
    <row r="1826" spans="1:28" hidden="1" x14ac:dyDescent="0.3">
      <c r="A1826">
        <v>5229</v>
      </c>
      <c r="B1826">
        <v>1969</v>
      </c>
      <c r="C1826" t="s">
        <v>37</v>
      </c>
      <c r="D1826" t="s">
        <v>35</v>
      </c>
      <c r="E1826">
        <v>54132</v>
      </c>
      <c r="F1826">
        <v>0</v>
      </c>
      <c r="G1826">
        <v>1</v>
      </c>
      <c r="H1826" s="1">
        <v>41686</v>
      </c>
      <c r="I1826">
        <v>81</v>
      </c>
      <c r="J1826">
        <v>30</v>
      </c>
      <c r="K1826">
        <v>1</v>
      </c>
      <c r="L1826">
        <v>8</v>
      </c>
      <c r="M1826">
        <v>0</v>
      </c>
      <c r="N1826">
        <v>0</v>
      </c>
      <c r="O1826">
        <v>3</v>
      </c>
      <c r="P1826">
        <v>1</v>
      </c>
      <c r="Q1826">
        <v>1</v>
      </c>
      <c r="R1826">
        <v>0</v>
      </c>
      <c r="S1826">
        <v>3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 t="s">
        <v>39</v>
      </c>
    </row>
    <row r="1827" spans="1:28" hidden="1" x14ac:dyDescent="0.3">
      <c r="A1827">
        <v>5555</v>
      </c>
      <c r="B1827">
        <v>1975</v>
      </c>
      <c r="C1827" t="s">
        <v>28</v>
      </c>
      <c r="D1827" t="s">
        <v>29</v>
      </c>
      <c r="E1827">
        <v>153924</v>
      </c>
      <c r="F1827">
        <v>0</v>
      </c>
      <c r="G1827">
        <v>0</v>
      </c>
      <c r="H1827" s="1">
        <v>41677</v>
      </c>
      <c r="I1827">
        <v>81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 t="s">
        <v>30</v>
      </c>
    </row>
    <row r="1828" spans="1:28" hidden="1" x14ac:dyDescent="0.3">
      <c r="A1828">
        <v>310</v>
      </c>
      <c r="B1828">
        <v>1970</v>
      </c>
      <c r="C1828" t="s">
        <v>41</v>
      </c>
      <c r="D1828" t="s">
        <v>33</v>
      </c>
      <c r="E1828">
        <v>61872</v>
      </c>
      <c r="F1828">
        <v>0</v>
      </c>
      <c r="G1828">
        <v>1</v>
      </c>
      <c r="H1828" s="1">
        <v>41621</v>
      </c>
      <c r="I1828">
        <v>81</v>
      </c>
      <c r="J1828">
        <v>330</v>
      </c>
      <c r="K1828">
        <v>5</v>
      </c>
      <c r="L1828">
        <v>159</v>
      </c>
      <c r="M1828">
        <v>36</v>
      </c>
      <c r="N1828">
        <v>27</v>
      </c>
      <c r="O1828">
        <v>16</v>
      </c>
      <c r="P1828">
        <v>4</v>
      </c>
      <c r="Q1828">
        <v>4</v>
      </c>
      <c r="R1828">
        <v>4</v>
      </c>
      <c r="S1828">
        <v>9</v>
      </c>
      <c r="T1828">
        <v>4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 t="s">
        <v>32</v>
      </c>
    </row>
    <row r="1829" spans="1:28" hidden="1" x14ac:dyDescent="0.3">
      <c r="A1829">
        <v>6261</v>
      </c>
      <c r="B1829">
        <v>1979</v>
      </c>
      <c r="C1829" t="s">
        <v>28</v>
      </c>
      <c r="D1829" t="s">
        <v>33</v>
      </c>
      <c r="E1829">
        <v>58025</v>
      </c>
      <c r="F1829">
        <v>0</v>
      </c>
      <c r="G1829">
        <v>1</v>
      </c>
      <c r="H1829" s="1">
        <v>41604</v>
      </c>
      <c r="I1829">
        <v>81</v>
      </c>
      <c r="J1829">
        <v>270</v>
      </c>
      <c r="K1829">
        <v>31</v>
      </c>
      <c r="L1829">
        <v>88</v>
      </c>
      <c r="M1829">
        <v>11</v>
      </c>
      <c r="N1829">
        <v>48</v>
      </c>
      <c r="O1829">
        <v>22</v>
      </c>
      <c r="P1829">
        <v>3</v>
      </c>
      <c r="Q1829">
        <v>3</v>
      </c>
      <c r="R1829">
        <v>2</v>
      </c>
      <c r="S1829">
        <v>10</v>
      </c>
      <c r="T1829">
        <v>4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 t="s">
        <v>40</v>
      </c>
    </row>
    <row r="1830" spans="1:28" hidden="1" x14ac:dyDescent="0.3">
      <c r="A1830">
        <v>6274</v>
      </c>
      <c r="B1830">
        <v>1948</v>
      </c>
      <c r="C1830" t="s">
        <v>41</v>
      </c>
      <c r="D1830" t="s">
        <v>33</v>
      </c>
      <c r="E1830">
        <v>83790</v>
      </c>
      <c r="F1830">
        <v>0</v>
      </c>
      <c r="G1830">
        <v>0</v>
      </c>
      <c r="H1830" s="1">
        <v>41593</v>
      </c>
      <c r="I1830">
        <v>81</v>
      </c>
      <c r="J1830">
        <v>1076</v>
      </c>
      <c r="K1830">
        <v>16</v>
      </c>
      <c r="L1830">
        <v>417</v>
      </c>
      <c r="M1830">
        <v>42</v>
      </c>
      <c r="N1830">
        <v>48</v>
      </c>
      <c r="O1830">
        <v>16</v>
      </c>
      <c r="P1830">
        <v>1</v>
      </c>
      <c r="Q1830">
        <v>8</v>
      </c>
      <c r="R1830">
        <v>10</v>
      </c>
      <c r="S1830">
        <v>6</v>
      </c>
      <c r="T1830">
        <v>3</v>
      </c>
      <c r="U1830">
        <v>0</v>
      </c>
      <c r="V1830">
        <v>0</v>
      </c>
      <c r="W1830">
        <v>0</v>
      </c>
      <c r="X1830">
        <v>1</v>
      </c>
      <c r="Y1830">
        <v>1</v>
      </c>
      <c r="Z1830">
        <v>0</v>
      </c>
      <c r="AA1830">
        <v>0</v>
      </c>
      <c r="AB1830" t="s">
        <v>43</v>
      </c>
    </row>
    <row r="1831" spans="1:28" hidden="1" x14ac:dyDescent="0.3">
      <c r="A1831">
        <v>17</v>
      </c>
      <c r="B1831">
        <v>1971</v>
      </c>
      <c r="C1831" t="s">
        <v>37</v>
      </c>
      <c r="D1831" t="s">
        <v>33</v>
      </c>
      <c r="E1831">
        <v>60491</v>
      </c>
      <c r="F1831">
        <v>0</v>
      </c>
      <c r="G1831">
        <v>1</v>
      </c>
      <c r="H1831" s="1">
        <v>41523</v>
      </c>
      <c r="I1831">
        <v>81</v>
      </c>
      <c r="J1831">
        <v>637</v>
      </c>
      <c r="K1831">
        <v>47</v>
      </c>
      <c r="L1831">
        <v>237</v>
      </c>
      <c r="M1831">
        <v>12</v>
      </c>
      <c r="N1831">
        <v>19</v>
      </c>
      <c r="O1831">
        <v>76</v>
      </c>
      <c r="P1831">
        <v>4</v>
      </c>
      <c r="Q1831">
        <v>6</v>
      </c>
      <c r="R1831">
        <v>11</v>
      </c>
      <c r="S1831">
        <v>7</v>
      </c>
      <c r="T1831">
        <v>5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 t="s">
        <v>30</v>
      </c>
    </row>
    <row r="1832" spans="1:28" hidden="1" x14ac:dyDescent="0.3">
      <c r="A1832">
        <v>9153</v>
      </c>
      <c r="B1832">
        <v>1964</v>
      </c>
      <c r="C1832" t="s">
        <v>37</v>
      </c>
      <c r="D1832" t="s">
        <v>33</v>
      </c>
      <c r="E1832">
        <v>59304</v>
      </c>
      <c r="F1832">
        <v>0</v>
      </c>
      <c r="G1832">
        <v>1</v>
      </c>
      <c r="H1832" s="1">
        <v>41484</v>
      </c>
      <c r="I1832">
        <v>81</v>
      </c>
      <c r="J1832">
        <v>418</v>
      </c>
      <c r="K1832">
        <v>61</v>
      </c>
      <c r="L1832">
        <v>428</v>
      </c>
      <c r="M1832">
        <v>80</v>
      </c>
      <c r="N1832">
        <v>51</v>
      </c>
      <c r="O1832">
        <v>10</v>
      </c>
      <c r="P1832">
        <v>3</v>
      </c>
      <c r="Q1832">
        <v>7</v>
      </c>
      <c r="R1832">
        <v>8</v>
      </c>
      <c r="S1832">
        <v>10</v>
      </c>
      <c r="T1832">
        <v>5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 t="s">
        <v>30</v>
      </c>
    </row>
    <row r="1833" spans="1:28" hidden="1" x14ac:dyDescent="0.3">
      <c r="A1833">
        <v>2002</v>
      </c>
      <c r="B1833">
        <v>1958</v>
      </c>
      <c r="C1833" t="s">
        <v>28</v>
      </c>
      <c r="D1833" t="s">
        <v>29</v>
      </c>
      <c r="E1833">
        <v>71964</v>
      </c>
      <c r="F1833">
        <v>0</v>
      </c>
      <c r="G1833">
        <v>0</v>
      </c>
      <c r="H1833" s="1">
        <v>41414</v>
      </c>
      <c r="I1833">
        <v>81</v>
      </c>
      <c r="J1833">
        <v>587</v>
      </c>
      <c r="K1833">
        <v>51</v>
      </c>
      <c r="L1833">
        <v>932</v>
      </c>
      <c r="M1833">
        <v>180</v>
      </c>
      <c r="N1833">
        <v>34</v>
      </c>
      <c r="O1833">
        <v>86</v>
      </c>
      <c r="P1833">
        <v>1</v>
      </c>
      <c r="Q1833">
        <v>5</v>
      </c>
      <c r="R1833">
        <v>6</v>
      </c>
      <c r="S1833">
        <v>5</v>
      </c>
      <c r="T1833">
        <v>3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 t="s">
        <v>30</v>
      </c>
    </row>
    <row r="1834" spans="1:28" hidden="1" x14ac:dyDescent="0.3">
      <c r="A1834">
        <v>11166</v>
      </c>
      <c r="B1834">
        <v>1961</v>
      </c>
      <c r="C1834" t="s">
        <v>28</v>
      </c>
      <c r="D1834" t="s">
        <v>33</v>
      </c>
      <c r="E1834">
        <v>49678</v>
      </c>
      <c r="F1834">
        <v>0</v>
      </c>
      <c r="G1834">
        <v>1</v>
      </c>
      <c r="H1834" s="1">
        <v>41307</v>
      </c>
      <c r="I1834">
        <v>81</v>
      </c>
      <c r="J1834">
        <v>229</v>
      </c>
      <c r="K1834">
        <v>5</v>
      </c>
      <c r="L1834">
        <v>56</v>
      </c>
      <c r="M1834">
        <v>3</v>
      </c>
      <c r="N1834">
        <v>2</v>
      </c>
      <c r="O1834">
        <v>20</v>
      </c>
      <c r="P1834">
        <v>2</v>
      </c>
      <c r="Q1834">
        <v>6</v>
      </c>
      <c r="R1834">
        <v>2</v>
      </c>
      <c r="S1834">
        <v>4</v>
      </c>
      <c r="T1834">
        <v>7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 t="s">
        <v>30</v>
      </c>
    </row>
    <row r="1835" spans="1:28" hidden="1" x14ac:dyDescent="0.3">
      <c r="A1835">
        <v>6257</v>
      </c>
      <c r="B1835">
        <v>1976</v>
      </c>
      <c r="C1835" t="s">
        <v>41</v>
      </c>
      <c r="D1835" t="s">
        <v>31</v>
      </c>
      <c r="E1835">
        <v>60482</v>
      </c>
      <c r="F1835">
        <v>0</v>
      </c>
      <c r="G1835">
        <v>1</v>
      </c>
      <c r="H1835" s="1">
        <v>41297</v>
      </c>
      <c r="I1835">
        <v>81</v>
      </c>
      <c r="J1835">
        <v>255</v>
      </c>
      <c r="K1835">
        <v>43</v>
      </c>
      <c r="L1835">
        <v>134</v>
      </c>
      <c r="M1835">
        <v>37</v>
      </c>
      <c r="N1835">
        <v>14</v>
      </c>
      <c r="O1835">
        <v>24</v>
      </c>
      <c r="P1835">
        <v>1</v>
      </c>
      <c r="Q1835">
        <v>7</v>
      </c>
      <c r="R1835">
        <v>2</v>
      </c>
      <c r="S1835">
        <v>7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 t="s">
        <v>43</v>
      </c>
    </row>
    <row r="1836" spans="1:28" hidden="1" x14ac:dyDescent="0.3">
      <c r="A1836">
        <v>9224</v>
      </c>
      <c r="B1836">
        <v>1972</v>
      </c>
      <c r="C1836" t="s">
        <v>37</v>
      </c>
      <c r="D1836" t="s">
        <v>31</v>
      </c>
      <c r="E1836">
        <v>55260</v>
      </c>
      <c r="F1836">
        <v>0</v>
      </c>
      <c r="G1836">
        <v>1</v>
      </c>
      <c r="H1836" s="1">
        <v>41255</v>
      </c>
      <c r="I1836">
        <v>81</v>
      </c>
      <c r="J1836">
        <v>825</v>
      </c>
      <c r="K1836">
        <v>8</v>
      </c>
      <c r="L1836">
        <v>53</v>
      </c>
      <c r="M1836">
        <v>11</v>
      </c>
      <c r="N1836">
        <v>0</v>
      </c>
      <c r="O1836">
        <v>242</v>
      </c>
      <c r="P1836">
        <v>2</v>
      </c>
      <c r="Q1836">
        <v>8</v>
      </c>
      <c r="R1836">
        <v>10</v>
      </c>
      <c r="S1836">
        <v>5</v>
      </c>
      <c r="T1836">
        <v>6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 t="s">
        <v>43</v>
      </c>
    </row>
    <row r="1837" spans="1:28" hidden="1" x14ac:dyDescent="0.3">
      <c r="A1837">
        <v>8732</v>
      </c>
      <c r="B1837">
        <v>1969</v>
      </c>
      <c r="C1837" t="s">
        <v>41</v>
      </c>
      <c r="D1837" t="s">
        <v>42</v>
      </c>
      <c r="E1837">
        <v>67369</v>
      </c>
      <c r="F1837">
        <v>0</v>
      </c>
      <c r="G1837">
        <v>1</v>
      </c>
      <c r="H1837" s="1">
        <v>41230</v>
      </c>
      <c r="I1837">
        <v>81</v>
      </c>
      <c r="J1837">
        <v>1298</v>
      </c>
      <c r="K1837">
        <v>0</v>
      </c>
      <c r="L1837">
        <v>70</v>
      </c>
      <c r="M1837">
        <v>37</v>
      </c>
      <c r="N1837">
        <v>14</v>
      </c>
      <c r="O1837">
        <v>42</v>
      </c>
      <c r="P1837">
        <v>4</v>
      </c>
      <c r="Q1837">
        <v>7</v>
      </c>
      <c r="R1837">
        <v>4</v>
      </c>
      <c r="S1837">
        <v>10</v>
      </c>
      <c r="T1837">
        <v>4</v>
      </c>
      <c r="U1837">
        <v>0</v>
      </c>
      <c r="V1837">
        <v>0</v>
      </c>
      <c r="W1837">
        <v>0</v>
      </c>
      <c r="X1837">
        <v>1</v>
      </c>
      <c r="Y1837">
        <v>1</v>
      </c>
      <c r="Z1837">
        <v>1</v>
      </c>
      <c r="AA1837">
        <v>0</v>
      </c>
      <c r="AB1837" t="s">
        <v>30</v>
      </c>
    </row>
    <row r="1838" spans="1:28" hidden="1" x14ac:dyDescent="0.3">
      <c r="A1838">
        <v>4910</v>
      </c>
      <c r="B1838">
        <v>1967</v>
      </c>
      <c r="C1838" t="s">
        <v>28</v>
      </c>
      <c r="D1838" t="s">
        <v>29</v>
      </c>
      <c r="E1838">
        <v>68743</v>
      </c>
      <c r="F1838">
        <v>0</v>
      </c>
      <c r="G1838">
        <v>0</v>
      </c>
      <c r="H1838" s="1">
        <v>41151</v>
      </c>
      <c r="I1838">
        <v>81</v>
      </c>
      <c r="J1838">
        <v>1132</v>
      </c>
      <c r="K1838">
        <v>134</v>
      </c>
      <c r="L1838">
        <v>384</v>
      </c>
      <c r="M1838">
        <v>175</v>
      </c>
      <c r="N1838">
        <v>134</v>
      </c>
      <c r="O1838">
        <v>115</v>
      </c>
      <c r="P1838">
        <v>1</v>
      </c>
      <c r="Q1838">
        <v>11</v>
      </c>
      <c r="R1838">
        <v>5</v>
      </c>
      <c r="S1838">
        <v>13</v>
      </c>
      <c r="T1838">
        <v>7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 t="s">
        <v>34</v>
      </c>
    </row>
    <row r="1839" spans="1:28" hidden="1" x14ac:dyDescent="0.3">
      <c r="A1839">
        <v>3182</v>
      </c>
      <c r="B1839">
        <v>1973</v>
      </c>
      <c r="C1839" t="s">
        <v>37</v>
      </c>
      <c r="D1839" t="s">
        <v>31</v>
      </c>
      <c r="E1839">
        <v>46854</v>
      </c>
      <c r="F1839">
        <v>1</v>
      </c>
      <c r="G1839">
        <v>1</v>
      </c>
      <c r="H1839" s="1">
        <v>41729</v>
      </c>
      <c r="I1839">
        <v>81</v>
      </c>
      <c r="J1839">
        <v>96</v>
      </c>
      <c r="K1839">
        <v>1</v>
      </c>
      <c r="L1839">
        <v>79</v>
      </c>
      <c r="M1839">
        <v>7</v>
      </c>
      <c r="N1839">
        <v>1</v>
      </c>
      <c r="O1839">
        <v>79</v>
      </c>
      <c r="P1839">
        <v>6</v>
      </c>
      <c r="Q1839">
        <v>5</v>
      </c>
      <c r="R1839">
        <v>1</v>
      </c>
      <c r="S1839">
        <v>3</v>
      </c>
      <c r="T1839">
        <v>8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1</v>
      </c>
      <c r="AA1839">
        <v>0</v>
      </c>
      <c r="AB1839" t="s">
        <v>40</v>
      </c>
    </row>
    <row r="1840" spans="1:28" hidden="1" x14ac:dyDescent="0.3">
      <c r="A1840">
        <v>7732</v>
      </c>
      <c r="B1840">
        <v>1978</v>
      </c>
      <c r="C1840" t="s">
        <v>28</v>
      </c>
      <c r="D1840" t="s">
        <v>33</v>
      </c>
      <c r="E1840">
        <v>64813</v>
      </c>
      <c r="F1840">
        <v>1</v>
      </c>
      <c r="G1840">
        <v>0</v>
      </c>
      <c r="H1840" s="1">
        <v>41641</v>
      </c>
      <c r="I1840">
        <v>81</v>
      </c>
      <c r="J1840">
        <v>293</v>
      </c>
      <c r="K1840">
        <v>0</v>
      </c>
      <c r="L1840">
        <v>124</v>
      </c>
      <c r="M1840">
        <v>179</v>
      </c>
      <c r="N1840">
        <v>97</v>
      </c>
      <c r="O1840">
        <v>52</v>
      </c>
      <c r="P1840">
        <v>1</v>
      </c>
      <c r="Q1840">
        <v>7</v>
      </c>
      <c r="R1840">
        <v>2</v>
      </c>
      <c r="S1840">
        <v>10</v>
      </c>
      <c r="T1840">
        <v>5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 t="s">
        <v>30</v>
      </c>
    </row>
    <row r="1841" spans="1:28" hidden="1" x14ac:dyDescent="0.3">
      <c r="A1841">
        <v>1655</v>
      </c>
      <c r="B1841">
        <v>1979</v>
      </c>
      <c r="C1841" t="s">
        <v>28</v>
      </c>
      <c r="D1841" t="s">
        <v>35</v>
      </c>
      <c r="E1841">
        <v>34350</v>
      </c>
      <c r="F1841">
        <v>1</v>
      </c>
      <c r="G1841">
        <v>0</v>
      </c>
      <c r="H1841" s="1">
        <v>41566</v>
      </c>
      <c r="I1841">
        <v>81</v>
      </c>
      <c r="J1841">
        <v>16</v>
      </c>
      <c r="K1841">
        <v>3</v>
      </c>
      <c r="L1841">
        <v>15</v>
      </c>
      <c r="M1841">
        <v>2</v>
      </c>
      <c r="N1841">
        <v>1</v>
      </c>
      <c r="O1841">
        <v>11</v>
      </c>
      <c r="P1841">
        <v>1</v>
      </c>
      <c r="Q1841">
        <v>1</v>
      </c>
      <c r="R1841">
        <v>0</v>
      </c>
      <c r="S1841">
        <v>3</v>
      </c>
      <c r="T1841">
        <v>7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t="s">
        <v>36</v>
      </c>
    </row>
    <row r="1842" spans="1:28" hidden="1" x14ac:dyDescent="0.3">
      <c r="A1842">
        <v>2740</v>
      </c>
      <c r="B1842">
        <v>1958</v>
      </c>
      <c r="C1842" t="s">
        <v>37</v>
      </c>
      <c r="D1842" t="s">
        <v>42</v>
      </c>
      <c r="E1842">
        <v>33438</v>
      </c>
      <c r="F1842">
        <v>1</v>
      </c>
      <c r="G1842">
        <v>1</v>
      </c>
      <c r="H1842" s="1">
        <v>41539</v>
      </c>
      <c r="I1842">
        <v>81</v>
      </c>
      <c r="J1842">
        <v>62</v>
      </c>
      <c r="K1842">
        <v>1</v>
      </c>
      <c r="L1842">
        <v>16</v>
      </c>
      <c r="M1842">
        <v>3</v>
      </c>
      <c r="N1842">
        <v>2</v>
      </c>
      <c r="O1842">
        <v>6</v>
      </c>
      <c r="P1842">
        <v>4</v>
      </c>
      <c r="Q1842">
        <v>2</v>
      </c>
      <c r="R1842">
        <v>1</v>
      </c>
      <c r="S1842">
        <v>4</v>
      </c>
      <c r="T1842">
        <v>5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 t="s">
        <v>30</v>
      </c>
    </row>
    <row r="1843" spans="1:28" hidden="1" x14ac:dyDescent="0.3">
      <c r="A1843">
        <v>4328</v>
      </c>
      <c r="B1843">
        <v>1986</v>
      </c>
      <c r="C1843" t="s">
        <v>38</v>
      </c>
      <c r="D1843" t="s">
        <v>33</v>
      </c>
      <c r="E1843">
        <v>21955</v>
      </c>
      <c r="F1843">
        <v>1</v>
      </c>
      <c r="G1843">
        <v>0</v>
      </c>
      <c r="H1843" s="1">
        <v>41524</v>
      </c>
      <c r="I1843">
        <v>81</v>
      </c>
      <c r="J1843">
        <v>5</v>
      </c>
      <c r="K1843">
        <v>1</v>
      </c>
      <c r="L1843">
        <v>7</v>
      </c>
      <c r="M1843">
        <v>17</v>
      </c>
      <c r="N1843">
        <v>14</v>
      </c>
      <c r="O1843">
        <v>11</v>
      </c>
      <c r="P1843">
        <v>2</v>
      </c>
      <c r="Q1843">
        <v>2</v>
      </c>
      <c r="R1843">
        <v>1</v>
      </c>
      <c r="S1843">
        <v>3</v>
      </c>
      <c r="T1843">
        <v>6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 t="s">
        <v>30</v>
      </c>
    </row>
    <row r="1844" spans="1:28" hidden="1" x14ac:dyDescent="0.3">
      <c r="A1844">
        <v>520</v>
      </c>
      <c r="B1844">
        <v>1974</v>
      </c>
      <c r="C1844" t="s">
        <v>28</v>
      </c>
      <c r="D1844" t="s">
        <v>33</v>
      </c>
      <c r="E1844">
        <v>34421</v>
      </c>
      <c r="F1844">
        <v>1</v>
      </c>
      <c r="G1844">
        <v>0</v>
      </c>
      <c r="H1844" s="1">
        <v>41456</v>
      </c>
      <c r="I1844">
        <v>81</v>
      </c>
      <c r="J1844">
        <v>3</v>
      </c>
      <c r="K1844">
        <v>3</v>
      </c>
      <c r="L1844">
        <v>7</v>
      </c>
      <c r="M1844">
        <v>6</v>
      </c>
      <c r="N1844">
        <v>2</v>
      </c>
      <c r="O1844">
        <v>9</v>
      </c>
      <c r="P1844">
        <v>1</v>
      </c>
      <c r="Q1844">
        <v>1</v>
      </c>
      <c r="R1844">
        <v>0</v>
      </c>
      <c r="S1844">
        <v>2</v>
      </c>
      <c r="T1844">
        <v>7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 t="s">
        <v>30</v>
      </c>
    </row>
    <row r="1845" spans="1:28" hidden="1" x14ac:dyDescent="0.3">
      <c r="A1845">
        <v>8372</v>
      </c>
      <c r="B1845">
        <v>1974</v>
      </c>
      <c r="C1845" t="s">
        <v>28</v>
      </c>
      <c r="D1845" t="s">
        <v>33</v>
      </c>
      <c r="E1845">
        <v>34421</v>
      </c>
      <c r="F1845">
        <v>1</v>
      </c>
      <c r="G1845">
        <v>0</v>
      </c>
      <c r="H1845" s="1">
        <v>41456</v>
      </c>
      <c r="I1845">
        <v>81</v>
      </c>
      <c r="J1845">
        <v>3</v>
      </c>
      <c r="K1845">
        <v>3</v>
      </c>
      <c r="L1845">
        <v>7</v>
      </c>
      <c r="M1845">
        <v>6</v>
      </c>
      <c r="N1845">
        <v>2</v>
      </c>
      <c r="O1845">
        <v>9</v>
      </c>
      <c r="P1845">
        <v>1</v>
      </c>
      <c r="Q1845">
        <v>1</v>
      </c>
      <c r="R1845">
        <v>0</v>
      </c>
      <c r="S1845">
        <v>2</v>
      </c>
      <c r="T1845">
        <v>7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 t="s">
        <v>43</v>
      </c>
    </row>
    <row r="1846" spans="1:28" hidden="1" x14ac:dyDescent="0.3">
      <c r="A1846">
        <v>73</v>
      </c>
      <c r="B1846">
        <v>1953</v>
      </c>
      <c r="C1846" t="s">
        <v>37</v>
      </c>
      <c r="D1846" t="s">
        <v>31</v>
      </c>
      <c r="E1846">
        <v>51411</v>
      </c>
      <c r="F1846">
        <v>1</v>
      </c>
      <c r="G1846">
        <v>2</v>
      </c>
      <c r="H1846" s="1">
        <v>41420</v>
      </c>
      <c r="I1846">
        <v>81</v>
      </c>
      <c r="J1846">
        <v>14</v>
      </c>
      <c r="K1846">
        <v>0</v>
      </c>
      <c r="L1846">
        <v>3</v>
      </c>
      <c r="M1846">
        <v>0</v>
      </c>
      <c r="N1846">
        <v>0</v>
      </c>
      <c r="O1846">
        <v>1</v>
      </c>
      <c r="P1846">
        <v>1</v>
      </c>
      <c r="Q1846">
        <v>0</v>
      </c>
      <c r="R1846">
        <v>0</v>
      </c>
      <c r="S1846">
        <v>3</v>
      </c>
      <c r="T1846">
        <v>5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 t="s">
        <v>40</v>
      </c>
    </row>
    <row r="1847" spans="1:28" hidden="1" x14ac:dyDescent="0.3">
      <c r="A1847">
        <v>6059</v>
      </c>
      <c r="B1847">
        <v>1953</v>
      </c>
      <c r="C1847" t="s">
        <v>37</v>
      </c>
      <c r="D1847" t="s">
        <v>35</v>
      </c>
      <c r="E1847">
        <v>64504</v>
      </c>
      <c r="F1847">
        <v>1</v>
      </c>
      <c r="G1847">
        <v>2</v>
      </c>
      <c r="H1847" s="1">
        <v>41337</v>
      </c>
      <c r="I1847">
        <v>81</v>
      </c>
      <c r="J1847">
        <v>986</v>
      </c>
      <c r="K1847">
        <v>36</v>
      </c>
      <c r="L1847">
        <v>168</v>
      </c>
      <c r="M1847">
        <v>16</v>
      </c>
      <c r="N1847">
        <v>0</v>
      </c>
      <c r="O1847">
        <v>108</v>
      </c>
      <c r="P1847">
        <v>7</v>
      </c>
      <c r="Q1847">
        <v>11</v>
      </c>
      <c r="R1847">
        <v>3</v>
      </c>
      <c r="S1847">
        <v>4</v>
      </c>
      <c r="T1847">
        <v>7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 t="s">
        <v>30</v>
      </c>
    </row>
    <row r="1848" spans="1:28" hidden="1" x14ac:dyDescent="0.3">
      <c r="A1848">
        <v>955</v>
      </c>
      <c r="B1848">
        <v>1962</v>
      </c>
      <c r="C1848" t="s">
        <v>41</v>
      </c>
      <c r="D1848" t="s">
        <v>35</v>
      </c>
      <c r="E1848">
        <v>47175</v>
      </c>
      <c r="F1848">
        <v>1</v>
      </c>
      <c r="G1848">
        <v>1</v>
      </c>
      <c r="H1848" s="1">
        <v>41210</v>
      </c>
      <c r="I1848">
        <v>81</v>
      </c>
      <c r="J1848">
        <v>167</v>
      </c>
      <c r="K1848">
        <v>2</v>
      </c>
      <c r="L1848">
        <v>44</v>
      </c>
      <c r="M1848">
        <v>6</v>
      </c>
      <c r="N1848">
        <v>2</v>
      </c>
      <c r="O1848">
        <v>19</v>
      </c>
      <c r="P1848">
        <v>7</v>
      </c>
      <c r="Q1848">
        <v>4</v>
      </c>
      <c r="R1848">
        <v>2</v>
      </c>
      <c r="S1848">
        <v>4</v>
      </c>
      <c r="T1848">
        <v>8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1</v>
      </c>
      <c r="AA1848">
        <v>0</v>
      </c>
      <c r="AB1848" t="s">
        <v>43</v>
      </c>
    </row>
    <row r="1849" spans="1:28" hidden="1" x14ac:dyDescent="0.3">
      <c r="A1849">
        <v>564</v>
      </c>
      <c r="B1849">
        <v>1981</v>
      </c>
      <c r="C1849" t="s">
        <v>37</v>
      </c>
      <c r="D1849" t="s">
        <v>35</v>
      </c>
      <c r="E1849">
        <v>56937</v>
      </c>
      <c r="F1849">
        <v>1</v>
      </c>
      <c r="G1849">
        <v>0</v>
      </c>
      <c r="H1849" s="1">
        <v>41125</v>
      </c>
      <c r="I1849">
        <v>81</v>
      </c>
      <c r="J1849">
        <v>746</v>
      </c>
      <c r="K1849">
        <v>8</v>
      </c>
      <c r="L1849">
        <v>125</v>
      </c>
      <c r="M1849">
        <v>11</v>
      </c>
      <c r="N1849">
        <v>8</v>
      </c>
      <c r="O1849">
        <v>8</v>
      </c>
      <c r="P1849">
        <v>7</v>
      </c>
      <c r="Q1849">
        <v>8</v>
      </c>
      <c r="R1849">
        <v>6</v>
      </c>
      <c r="S1849">
        <v>9</v>
      </c>
      <c r="T1849">
        <v>6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1</v>
      </c>
      <c r="AA1849">
        <v>0</v>
      </c>
      <c r="AB1849" t="s">
        <v>30</v>
      </c>
    </row>
    <row r="1850" spans="1:28" hidden="1" x14ac:dyDescent="0.3">
      <c r="A1850">
        <v>2125</v>
      </c>
      <c r="B1850">
        <v>1959</v>
      </c>
      <c r="C1850" t="s">
        <v>28</v>
      </c>
      <c r="D1850" t="s">
        <v>29</v>
      </c>
      <c r="E1850">
        <v>63033</v>
      </c>
      <c r="F1850">
        <v>0</v>
      </c>
      <c r="G1850">
        <v>0</v>
      </c>
      <c r="H1850" s="1">
        <v>41593</v>
      </c>
      <c r="I1850">
        <v>82</v>
      </c>
      <c r="J1850">
        <v>194</v>
      </c>
      <c r="K1850">
        <v>61</v>
      </c>
      <c r="L1850">
        <v>480</v>
      </c>
      <c r="M1850">
        <v>225</v>
      </c>
      <c r="N1850">
        <v>112</v>
      </c>
      <c r="O1850">
        <v>30</v>
      </c>
      <c r="P1850">
        <v>1</v>
      </c>
      <c r="Q1850">
        <v>3</v>
      </c>
      <c r="R1850">
        <v>4</v>
      </c>
      <c r="S1850">
        <v>8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 t="s">
        <v>34</v>
      </c>
    </row>
    <row r="1851" spans="1:28" hidden="1" x14ac:dyDescent="0.3">
      <c r="A1851">
        <v>9938</v>
      </c>
      <c r="B1851">
        <v>1954</v>
      </c>
      <c r="C1851" t="s">
        <v>28</v>
      </c>
      <c r="D1851" t="s">
        <v>33</v>
      </c>
      <c r="E1851">
        <v>80067</v>
      </c>
      <c r="F1851">
        <v>0</v>
      </c>
      <c r="G1851">
        <v>0</v>
      </c>
      <c r="H1851" s="1">
        <v>41536</v>
      </c>
      <c r="I1851">
        <v>82</v>
      </c>
      <c r="J1851">
        <v>519</v>
      </c>
      <c r="K1851">
        <v>17</v>
      </c>
      <c r="L1851">
        <v>813</v>
      </c>
      <c r="M1851">
        <v>27</v>
      </c>
      <c r="N1851">
        <v>173</v>
      </c>
      <c r="O1851">
        <v>51</v>
      </c>
      <c r="P1851">
        <v>1</v>
      </c>
      <c r="Q1851">
        <v>4</v>
      </c>
      <c r="R1851">
        <v>6</v>
      </c>
      <c r="S1851">
        <v>6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 t="s">
        <v>40</v>
      </c>
    </row>
    <row r="1852" spans="1:28" hidden="1" x14ac:dyDescent="0.3">
      <c r="A1852">
        <v>10675</v>
      </c>
      <c r="B1852">
        <v>1956</v>
      </c>
      <c r="C1852" t="s">
        <v>37</v>
      </c>
      <c r="D1852" t="s">
        <v>33</v>
      </c>
      <c r="E1852">
        <v>66334</v>
      </c>
      <c r="F1852">
        <v>0</v>
      </c>
      <c r="G1852">
        <v>1</v>
      </c>
      <c r="H1852" s="1">
        <v>41367</v>
      </c>
      <c r="I1852">
        <v>82</v>
      </c>
      <c r="J1852">
        <v>909</v>
      </c>
      <c r="K1852">
        <v>11</v>
      </c>
      <c r="L1852">
        <v>218</v>
      </c>
      <c r="M1852">
        <v>0</v>
      </c>
      <c r="N1852">
        <v>0</v>
      </c>
      <c r="O1852">
        <v>23</v>
      </c>
      <c r="P1852">
        <v>2</v>
      </c>
      <c r="Q1852">
        <v>9</v>
      </c>
      <c r="R1852">
        <v>3</v>
      </c>
      <c r="S1852">
        <v>5</v>
      </c>
      <c r="T1852">
        <v>5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 t="s">
        <v>30</v>
      </c>
    </row>
    <row r="1853" spans="1:28" hidden="1" x14ac:dyDescent="0.3">
      <c r="A1853">
        <v>4475</v>
      </c>
      <c r="B1853">
        <v>1949</v>
      </c>
      <c r="C1853" t="s">
        <v>37</v>
      </c>
      <c r="D1853" t="s">
        <v>33</v>
      </c>
      <c r="E1853">
        <v>69098</v>
      </c>
      <c r="F1853">
        <v>0</v>
      </c>
      <c r="G1853">
        <v>0</v>
      </c>
      <c r="H1853" s="1">
        <v>41321</v>
      </c>
      <c r="I1853">
        <v>82</v>
      </c>
      <c r="J1853">
        <v>1315</v>
      </c>
      <c r="K1853">
        <v>22</v>
      </c>
      <c r="L1853">
        <v>780</v>
      </c>
      <c r="M1853">
        <v>145</v>
      </c>
      <c r="N1853">
        <v>0</v>
      </c>
      <c r="O1853">
        <v>178</v>
      </c>
      <c r="P1853">
        <v>1</v>
      </c>
      <c r="Q1853">
        <v>7</v>
      </c>
      <c r="R1853">
        <v>8</v>
      </c>
      <c r="S1853">
        <v>9</v>
      </c>
      <c r="T1853">
        <v>5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 t="s">
        <v>30</v>
      </c>
    </row>
    <row r="1854" spans="1:28" hidden="1" x14ac:dyDescent="0.3">
      <c r="A1854">
        <v>10868</v>
      </c>
      <c r="B1854">
        <v>1951</v>
      </c>
      <c r="C1854" t="s">
        <v>28</v>
      </c>
      <c r="D1854" t="s">
        <v>42</v>
      </c>
      <c r="E1854">
        <v>70792</v>
      </c>
      <c r="F1854">
        <v>0</v>
      </c>
      <c r="G1854">
        <v>0</v>
      </c>
      <c r="H1854" s="1">
        <v>41311</v>
      </c>
      <c r="I1854">
        <v>82</v>
      </c>
      <c r="J1854">
        <v>344</v>
      </c>
      <c r="K1854">
        <v>45</v>
      </c>
      <c r="L1854">
        <v>654</v>
      </c>
      <c r="M1854">
        <v>104</v>
      </c>
      <c r="N1854">
        <v>11</v>
      </c>
      <c r="O1854">
        <v>114</v>
      </c>
      <c r="P1854">
        <v>2</v>
      </c>
      <c r="Q1854">
        <v>3</v>
      </c>
      <c r="R1854">
        <v>4</v>
      </c>
      <c r="S1854">
        <v>10</v>
      </c>
      <c r="T1854">
        <v>3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 t="s">
        <v>30</v>
      </c>
    </row>
    <row r="1855" spans="1:28" hidden="1" x14ac:dyDescent="0.3">
      <c r="A1855">
        <v>339</v>
      </c>
      <c r="B1855">
        <v>1972</v>
      </c>
      <c r="C1855" t="s">
        <v>37</v>
      </c>
      <c r="D1855" t="s">
        <v>33</v>
      </c>
      <c r="E1855">
        <v>57091</v>
      </c>
      <c r="F1855">
        <v>0</v>
      </c>
      <c r="G1855">
        <v>1</v>
      </c>
      <c r="H1855" s="1">
        <v>41236</v>
      </c>
      <c r="I1855">
        <v>82</v>
      </c>
      <c r="J1855">
        <v>462</v>
      </c>
      <c r="K1855">
        <v>0</v>
      </c>
      <c r="L1855">
        <v>24</v>
      </c>
      <c r="M1855">
        <v>6</v>
      </c>
      <c r="N1855">
        <v>0</v>
      </c>
      <c r="O1855">
        <v>4</v>
      </c>
      <c r="P1855">
        <v>2</v>
      </c>
      <c r="Q1855">
        <v>9</v>
      </c>
      <c r="R1855">
        <v>2</v>
      </c>
      <c r="S1855">
        <v>5</v>
      </c>
      <c r="T1855">
        <v>7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1</v>
      </c>
      <c r="AA1855">
        <v>0</v>
      </c>
      <c r="AB1855" t="s">
        <v>30</v>
      </c>
    </row>
    <row r="1856" spans="1:28" hidden="1" x14ac:dyDescent="0.3">
      <c r="A1856">
        <v>8931</v>
      </c>
      <c r="B1856">
        <v>1986</v>
      </c>
      <c r="C1856" t="s">
        <v>28</v>
      </c>
      <c r="D1856" t="s">
        <v>35</v>
      </c>
      <c r="E1856">
        <v>83033</v>
      </c>
      <c r="F1856">
        <v>1</v>
      </c>
      <c r="G1856">
        <v>0</v>
      </c>
      <c r="H1856" s="1">
        <v>41777</v>
      </c>
      <c r="I1856">
        <v>82</v>
      </c>
      <c r="J1856">
        <v>812</v>
      </c>
      <c r="K1856">
        <v>99</v>
      </c>
      <c r="L1856">
        <v>431</v>
      </c>
      <c r="M1856">
        <v>237</v>
      </c>
      <c r="N1856">
        <v>149</v>
      </c>
      <c r="O1856">
        <v>33</v>
      </c>
      <c r="P1856">
        <v>1</v>
      </c>
      <c r="Q1856">
        <v>11</v>
      </c>
      <c r="R1856">
        <v>4</v>
      </c>
      <c r="S1856">
        <v>10</v>
      </c>
      <c r="T1856">
        <v>5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 t="s">
        <v>43</v>
      </c>
    </row>
    <row r="1857" spans="1:28" hidden="1" x14ac:dyDescent="0.3">
      <c r="A1857">
        <v>1998</v>
      </c>
      <c r="B1857">
        <v>1976</v>
      </c>
      <c r="C1857" t="s">
        <v>28</v>
      </c>
      <c r="D1857" t="s">
        <v>31</v>
      </c>
      <c r="E1857">
        <v>37697</v>
      </c>
      <c r="F1857">
        <v>1</v>
      </c>
      <c r="G1857">
        <v>0</v>
      </c>
      <c r="H1857" s="1">
        <v>41677</v>
      </c>
      <c r="I1857">
        <v>82</v>
      </c>
      <c r="J1857">
        <v>34</v>
      </c>
      <c r="K1857">
        <v>6</v>
      </c>
      <c r="L1857">
        <v>21</v>
      </c>
      <c r="M1857">
        <v>11</v>
      </c>
      <c r="N1857">
        <v>4</v>
      </c>
      <c r="O1857">
        <v>8</v>
      </c>
      <c r="P1857">
        <v>1</v>
      </c>
      <c r="Q1857">
        <v>2</v>
      </c>
      <c r="R1857">
        <v>1</v>
      </c>
      <c r="S1857">
        <v>3</v>
      </c>
      <c r="T1857">
        <v>6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 t="s">
        <v>40</v>
      </c>
    </row>
    <row r="1858" spans="1:28" hidden="1" x14ac:dyDescent="0.3">
      <c r="A1858">
        <v>1250</v>
      </c>
      <c r="B1858">
        <v>1976</v>
      </c>
      <c r="C1858" t="s">
        <v>28</v>
      </c>
      <c r="D1858" t="s">
        <v>31</v>
      </c>
      <c r="E1858">
        <v>37697</v>
      </c>
      <c r="F1858">
        <v>1</v>
      </c>
      <c r="G1858">
        <v>0</v>
      </c>
      <c r="H1858" s="1">
        <v>41677</v>
      </c>
      <c r="I1858">
        <v>82</v>
      </c>
      <c r="J1858">
        <v>34</v>
      </c>
      <c r="K1858">
        <v>6</v>
      </c>
      <c r="L1858">
        <v>21</v>
      </c>
      <c r="M1858">
        <v>11</v>
      </c>
      <c r="N1858">
        <v>4</v>
      </c>
      <c r="O1858">
        <v>8</v>
      </c>
      <c r="P1858">
        <v>1</v>
      </c>
      <c r="Q1858">
        <v>2</v>
      </c>
      <c r="R1858">
        <v>1</v>
      </c>
      <c r="S1858">
        <v>3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 t="s">
        <v>30</v>
      </c>
    </row>
    <row r="1859" spans="1:28" hidden="1" x14ac:dyDescent="0.3">
      <c r="A1859">
        <v>8397</v>
      </c>
      <c r="B1859">
        <v>1951</v>
      </c>
      <c r="C1859" t="s">
        <v>28</v>
      </c>
      <c r="D1859" t="s">
        <v>33</v>
      </c>
      <c r="E1859">
        <v>44689</v>
      </c>
      <c r="F1859">
        <v>1</v>
      </c>
      <c r="G1859">
        <v>1</v>
      </c>
      <c r="H1859" s="1">
        <v>41649</v>
      </c>
      <c r="I1859">
        <v>82</v>
      </c>
      <c r="J1859">
        <v>18</v>
      </c>
      <c r="K1859">
        <v>0</v>
      </c>
      <c r="L1859">
        <v>5</v>
      </c>
      <c r="M1859">
        <v>0</v>
      </c>
      <c r="N1859">
        <v>0</v>
      </c>
      <c r="O1859">
        <v>11</v>
      </c>
      <c r="P1859">
        <v>2</v>
      </c>
      <c r="Q1859">
        <v>1</v>
      </c>
      <c r="R1859">
        <v>1</v>
      </c>
      <c r="S1859">
        <v>2</v>
      </c>
      <c r="T1859">
        <v>7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 t="s">
        <v>30</v>
      </c>
    </row>
    <row r="1860" spans="1:28" hidden="1" x14ac:dyDescent="0.3">
      <c r="A1860">
        <v>9672</v>
      </c>
      <c r="B1860">
        <v>1970</v>
      </c>
      <c r="C1860" t="s">
        <v>38</v>
      </c>
      <c r="D1860" t="s">
        <v>33</v>
      </c>
      <c r="E1860">
        <v>23162</v>
      </c>
      <c r="F1860">
        <v>1</v>
      </c>
      <c r="G1860">
        <v>1</v>
      </c>
      <c r="H1860" s="1">
        <v>41629</v>
      </c>
      <c r="I1860">
        <v>82</v>
      </c>
      <c r="J1860">
        <v>8</v>
      </c>
      <c r="K1860">
        <v>3</v>
      </c>
      <c r="L1860">
        <v>9</v>
      </c>
      <c r="M1860">
        <v>19</v>
      </c>
      <c r="N1860">
        <v>4</v>
      </c>
      <c r="O1860">
        <v>22</v>
      </c>
      <c r="P1860">
        <v>3</v>
      </c>
      <c r="Q1860">
        <v>1</v>
      </c>
      <c r="R1860">
        <v>1</v>
      </c>
      <c r="S1860">
        <v>3</v>
      </c>
      <c r="T1860">
        <v>6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 t="s">
        <v>32</v>
      </c>
    </row>
    <row r="1861" spans="1:28" hidden="1" x14ac:dyDescent="0.3">
      <c r="A1861">
        <v>5975</v>
      </c>
      <c r="B1861">
        <v>1967</v>
      </c>
      <c r="C1861" t="s">
        <v>37</v>
      </c>
      <c r="D1861" t="s">
        <v>31</v>
      </c>
      <c r="E1861">
        <v>40304</v>
      </c>
      <c r="F1861">
        <v>1</v>
      </c>
      <c r="G1861">
        <v>0</v>
      </c>
      <c r="H1861" s="1">
        <v>41547</v>
      </c>
      <c r="I1861">
        <v>82</v>
      </c>
      <c r="J1861">
        <v>37</v>
      </c>
      <c r="K1861">
        <v>0</v>
      </c>
      <c r="L1861">
        <v>17</v>
      </c>
      <c r="M1861">
        <v>0</v>
      </c>
      <c r="N1861">
        <v>0</v>
      </c>
      <c r="O1861">
        <v>3</v>
      </c>
      <c r="P1861">
        <v>1</v>
      </c>
      <c r="Q1861">
        <v>2</v>
      </c>
      <c r="R1861">
        <v>0</v>
      </c>
      <c r="S1861">
        <v>3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t="s">
        <v>32</v>
      </c>
    </row>
    <row r="1862" spans="1:28" hidden="1" x14ac:dyDescent="0.3">
      <c r="A1862">
        <v>983</v>
      </c>
      <c r="B1862">
        <v>1984</v>
      </c>
      <c r="C1862" t="s">
        <v>28</v>
      </c>
      <c r="D1862" t="s">
        <v>33</v>
      </c>
      <c r="E1862">
        <v>40059</v>
      </c>
      <c r="F1862">
        <v>1</v>
      </c>
      <c r="G1862">
        <v>0</v>
      </c>
      <c r="H1862" s="1">
        <v>41545</v>
      </c>
      <c r="I1862">
        <v>82</v>
      </c>
      <c r="J1862">
        <v>110</v>
      </c>
      <c r="K1862">
        <v>29</v>
      </c>
      <c r="L1862">
        <v>92</v>
      </c>
      <c r="M1862">
        <v>28</v>
      </c>
      <c r="N1862">
        <v>10</v>
      </c>
      <c r="O1862">
        <v>145</v>
      </c>
      <c r="P1862">
        <v>1</v>
      </c>
      <c r="Q1862">
        <v>6</v>
      </c>
      <c r="R1862">
        <v>2</v>
      </c>
      <c r="S1862">
        <v>3</v>
      </c>
      <c r="T1862">
        <v>8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 t="s">
        <v>34</v>
      </c>
    </row>
    <row r="1863" spans="1:28" hidden="1" x14ac:dyDescent="0.3">
      <c r="A1863">
        <v>4385</v>
      </c>
      <c r="B1863">
        <v>1981</v>
      </c>
      <c r="C1863" t="s">
        <v>37</v>
      </c>
      <c r="D1863" t="s">
        <v>31</v>
      </c>
      <c r="E1863">
        <v>36038</v>
      </c>
      <c r="F1863">
        <v>1</v>
      </c>
      <c r="G1863">
        <v>0</v>
      </c>
      <c r="H1863" s="1">
        <v>41425</v>
      </c>
      <c r="I1863">
        <v>82</v>
      </c>
      <c r="J1863">
        <v>23</v>
      </c>
      <c r="K1863">
        <v>0</v>
      </c>
      <c r="L1863">
        <v>15</v>
      </c>
      <c r="M1863">
        <v>0</v>
      </c>
      <c r="N1863">
        <v>2</v>
      </c>
      <c r="O1863">
        <v>7</v>
      </c>
      <c r="P1863">
        <v>2</v>
      </c>
      <c r="Q1863">
        <v>3</v>
      </c>
      <c r="R1863">
        <v>0</v>
      </c>
      <c r="S1863">
        <v>3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 t="s">
        <v>30</v>
      </c>
    </row>
    <row r="1864" spans="1:28" x14ac:dyDescent="0.3">
      <c r="A1864">
        <v>1612</v>
      </c>
      <c r="B1864">
        <v>1981</v>
      </c>
      <c r="C1864" t="s">
        <v>37</v>
      </c>
      <c r="D1864" t="s">
        <v>31</v>
      </c>
      <c r="F1864">
        <v>1</v>
      </c>
      <c r="G1864">
        <v>0</v>
      </c>
      <c r="H1864" s="1">
        <v>41425</v>
      </c>
      <c r="I1864">
        <v>82</v>
      </c>
      <c r="J1864">
        <v>23</v>
      </c>
      <c r="K1864">
        <v>0</v>
      </c>
      <c r="L1864">
        <v>15</v>
      </c>
      <c r="M1864">
        <v>0</v>
      </c>
      <c r="N1864">
        <v>2</v>
      </c>
      <c r="O1864">
        <v>7</v>
      </c>
      <c r="P1864">
        <v>2</v>
      </c>
      <c r="Q1864">
        <v>3</v>
      </c>
      <c r="R1864">
        <v>0</v>
      </c>
      <c r="S1864">
        <v>3</v>
      </c>
      <c r="T1864">
        <v>6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 t="s">
        <v>36</v>
      </c>
    </row>
    <row r="1865" spans="1:28" hidden="1" x14ac:dyDescent="0.3">
      <c r="A1865">
        <v>803</v>
      </c>
      <c r="B1865">
        <v>1968</v>
      </c>
      <c r="C1865" t="s">
        <v>28</v>
      </c>
      <c r="D1865" t="s">
        <v>35</v>
      </c>
      <c r="E1865">
        <v>40521</v>
      </c>
      <c r="F1865">
        <v>1</v>
      </c>
      <c r="G1865">
        <v>1</v>
      </c>
      <c r="H1865" s="1">
        <v>41369</v>
      </c>
      <c r="I1865">
        <v>82</v>
      </c>
      <c r="J1865">
        <v>12</v>
      </c>
      <c r="K1865">
        <v>0</v>
      </c>
      <c r="L1865">
        <v>5</v>
      </c>
      <c r="M1865">
        <v>0</v>
      </c>
      <c r="N1865">
        <v>0</v>
      </c>
      <c r="O1865">
        <v>4</v>
      </c>
      <c r="P1865">
        <v>1</v>
      </c>
      <c r="Q1865">
        <v>0</v>
      </c>
      <c r="R1865">
        <v>1</v>
      </c>
      <c r="S1865">
        <v>2</v>
      </c>
      <c r="T1865">
        <v>5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 t="s">
        <v>30</v>
      </c>
    </row>
    <row r="1866" spans="1:28" hidden="1" x14ac:dyDescent="0.3">
      <c r="A1866">
        <v>7004</v>
      </c>
      <c r="B1866">
        <v>1984</v>
      </c>
      <c r="C1866" t="s">
        <v>28</v>
      </c>
      <c r="D1866" t="s">
        <v>31</v>
      </c>
      <c r="E1866">
        <v>11012</v>
      </c>
      <c r="F1866">
        <v>1</v>
      </c>
      <c r="G1866">
        <v>0</v>
      </c>
      <c r="H1866" s="1">
        <v>41349</v>
      </c>
      <c r="I1866">
        <v>82</v>
      </c>
      <c r="J1866">
        <v>24</v>
      </c>
      <c r="K1866">
        <v>3</v>
      </c>
      <c r="L1866">
        <v>26</v>
      </c>
      <c r="M1866">
        <v>7</v>
      </c>
      <c r="N1866">
        <v>1</v>
      </c>
      <c r="O1866">
        <v>23</v>
      </c>
      <c r="P1866">
        <v>3</v>
      </c>
      <c r="Q1866">
        <v>3</v>
      </c>
      <c r="R1866">
        <v>1</v>
      </c>
      <c r="S1866">
        <v>2</v>
      </c>
      <c r="T1866">
        <v>9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  <c r="AB1866" t="s">
        <v>40</v>
      </c>
    </row>
    <row r="1867" spans="1:28" hidden="1" x14ac:dyDescent="0.3">
      <c r="A1867">
        <v>4432</v>
      </c>
      <c r="B1867">
        <v>1976</v>
      </c>
      <c r="C1867" t="s">
        <v>28</v>
      </c>
      <c r="D1867" t="s">
        <v>29</v>
      </c>
      <c r="E1867">
        <v>31615</v>
      </c>
      <c r="F1867">
        <v>1</v>
      </c>
      <c r="G1867">
        <v>0</v>
      </c>
      <c r="H1867" s="1">
        <v>41349</v>
      </c>
      <c r="I1867">
        <v>82</v>
      </c>
      <c r="J1867">
        <v>2</v>
      </c>
      <c r="K1867">
        <v>3</v>
      </c>
      <c r="L1867">
        <v>20</v>
      </c>
      <c r="M1867">
        <v>6</v>
      </c>
      <c r="N1867">
        <v>11</v>
      </c>
      <c r="O1867">
        <v>9</v>
      </c>
      <c r="P1867">
        <v>2</v>
      </c>
      <c r="Q1867">
        <v>2</v>
      </c>
      <c r="R1867">
        <v>0</v>
      </c>
      <c r="S1867">
        <v>3</v>
      </c>
      <c r="T1867">
        <v>7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 t="s">
        <v>30</v>
      </c>
    </row>
    <row r="1868" spans="1:28" x14ac:dyDescent="0.3">
      <c r="A1868">
        <v>5079</v>
      </c>
      <c r="B1868">
        <v>1971</v>
      </c>
      <c r="C1868" t="s">
        <v>28</v>
      </c>
      <c r="D1868" t="s">
        <v>33</v>
      </c>
      <c r="F1868">
        <v>1</v>
      </c>
      <c r="G1868">
        <v>1</v>
      </c>
      <c r="H1868" s="1">
        <v>41336</v>
      </c>
      <c r="I1868">
        <v>82</v>
      </c>
      <c r="J1868">
        <v>71</v>
      </c>
      <c r="K1868">
        <v>1</v>
      </c>
      <c r="L1868">
        <v>16</v>
      </c>
      <c r="M1868">
        <v>0</v>
      </c>
      <c r="N1868">
        <v>0</v>
      </c>
      <c r="O1868">
        <v>9</v>
      </c>
      <c r="P1868">
        <v>4</v>
      </c>
      <c r="Q1868">
        <v>2</v>
      </c>
      <c r="R1868">
        <v>1</v>
      </c>
      <c r="S1868">
        <v>3</v>
      </c>
      <c r="T1868">
        <v>8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 t="s">
        <v>36</v>
      </c>
    </row>
    <row r="1869" spans="1:28" hidden="1" x14ac:dyDescent="0.3">
      <c r="A1869">
        <v>6742</v>
      </c>
      <c r="B1869">
        <v>1979</v>
      </c>
      <c r="C1869" t="s">
        <v>28</v>
      </c>
      <c r="D1869" t="s">
        <v>33</v>
      </c>
      <c r="E1869">
        <v>17688</v>
      </c>
      <c r="F1869">
        <v>1</v>
      </c>
      <c r="G1869">
        <v>0</v>
      </c>
      <c r="H1869" s="1">
        <v>41287</v>
      </c>
      <c r="I1869">
        <v>82</v>
      </c>
      <c r="J1869">
        <v>2</v>
      </c>
      <c r="K1869">
        <v>2</v>
      </c>
      <c r="L1869">
        <v>1</v>
      </c>
      <c r="M1869">
        <v>3</v>
      </c>
      <c r="N1869">
        <v>1</v>
      </c>
      <c r="O1869">
        <v>2</v>
      </c>
      <c r="P1869">
        <v>1</v>
      </c>
      <c r="Q1869">
        <v>1</v>
      </c>
      <c r="R1869">
        <v>0</v>
      </c>
      <c r="S1869">
        <v>2</v>
      </c>
      <c r="T1869">
        <v>8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 t="s">
        <v>30</v>
      </c>
    </row>
    <row r="1870" spans="1:28" hidden="1" x14ac:dyDescent="0.3">
      <c r="A1870">
        <v>5692</v>
      </c>
      <c r="B1870">
        <v>1989</v>
      </c>
      <c r="C1870" t="s">
        <v>44</v>
      </c>
      <c r="D1870" t="s">
        <v>33</v>
      </c>
      <c r="E1870">
        <v>25443</v>
      </c>
      <c r="F1870">
        <v>1</v>
      </c>
      <c r="G1870">
        <v>0</v>
      </c>
      <c r="H1870" s="1">
        <v>41265</v>
      </c>
      <c r="I1870">
        <v>82</v>
      </c>
      <c r="J1870">
        <v>1</v>
      </c>
      <c r="K1870">
        <v>4</v>
      </c>
      <c r="L1870">
        <v>3</v>
      </c>
      <c r="M1870">
        <v>8</v>
      </c>
      <c r="N1870">
        <v>9</v>
      </c>
      <c r="O1870">
        <v>7</v>
      </c>
      <c r="P1870">
        <v>1</v>
      </c>
      <c r="Q1870">
        <v>1</v>
      </c>
      <c r="R1870">
        <v>0</v>
      </c>
      <c r="S1870">
        <v>3</v>
      </c>
      <c r="T1870">
        <v>8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 t="s">
        <v>43</v>
      </c>
    </row>
    <row r="1871" spans="1:28" hidden="1" x14ac:dyDescent="0.3">
      <c r="A1871">
        <v>10398</v>
      </c>
      <c r="B1871">
        <v>1981</v>
      </c>
      <c r="C1871" t="s">
        <v>38</v>
      </c>
      <c r="D1871" t="s">
        <v>31</v>
      </c>
      <c r="E1871">
        <v>24336</v>
      </c>
      <c r="F1871">
        <v>1</v>
      </c>
      <c r="G1871">
        <v>0</v>
      </c>
      <c r="H1871" s="1">
        <v>41148</v>
      </c>
      <c r="I1871">
        <v>82</v>
      </c>
      <c r="J1871">
        <v>1</v>
      </c>
      <c r="K1871">
        <v>6</v>
      </c>
      <c r="L1871">
        <v>2</v>
      </c>
      <c r="M1871">
        <v>8</v>
      </c>
      <c r="N1871">
        <v>2</v>
      </c>
      <c r="O1871">
        <v>12</v>
      </c>
      <c r="P1871">
        <v>1</v>
      </c>
      <c r="Q1871">
        <v>1</v>
      </c>
      <c r="R1871">
        <v>0</v>
      </c>
      <c r="S1871">
        <v>2</v>
      </c>
      <c r="T1871">
        <v>7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 t="s">
        <v>30</v>
      </c>
    </row>
    <row r="1872" spans="1:28" hidden="1" x14ac:dyDescent="0.3">
      <c r="A1872">
        <v>7326</v>
      </c>
      <c r="B1872">
        <v>1971</v>
      </c>
      <c r="C1872" t="s">
        <v>41</v>
      </c>
      <c r="D1872" t="s">
        <v>33</v>
      </c>
      <c r="E1872">
        <v>56850</v>
      </c>
      <c r="F1872">
        <v>0</v>
      </c>
      <c r="G1872">
        <v>1</v>
      </c>
      <c r="H1872" s="1">
        <v>41721</v>
      </c>
      <c r="I1872">
        <v>83</v>
      </c>
      <c r="J1872">
        <v>34</v>
      </c>
      <c r="K1872">
        <v>1</v>
      </c>
      <c r="L1872">
        <v>19</v>
      </c>
      <c r="M1872">
        <v>2</v>
      </c>
      <c r="N1872">
        <v>7</v>
      </c>
      <c r="O1872">
        <v>0</v>
      </c>
      <c r="P1872">
        <v>1</v>
      </c>
      <c r="Q1872">
        <v>1</v>
      </c>
      <c r="R1872">
        <v>1</v>
      </c>
      <c r="S1872">
        <v>3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 t="s">
        <v>32</v>
      </c>
    </row>
    <row r="1873" spans="1:28" hidden="1" x14ac:dyDescent="0.3">
      <c r="A1873">
        <v>2416</v>
      </c>
      <c r="B1873">
        <v>1969</v>
      </c>
      <c r="C1873" t="s">
        <v>37</v>
      </c>
      <c r="D1873" t="s">
        <v>31</v>
      </c>
      <c r="E1873">
        <v>66582</v>
      </c>
      <c r="F1873">
        <v>0</v>
      </c>
      <c r="G1873">
        <v>0</v>
      </c>
      <c r="H1873" s="1">
        <v>41701</v>
      </c>
      <c r="I1873">
        <v>83</v>
      </c>
      <c r="J1873">
        <v>789</v>
      </c>
      <c r="K1873">
        <v>25</v>
      </c>
      <c r="L1873">
        <v>420</v>
      </c>
      <c r="M1873">
        <v>16</v>
      </c>
      <c r="N1873">
        <v>38</v>
      </c>
      <c r="O1873">
        <v>0</v>
      </c>
      <c r="P1873">
        <v>1</v>
      </c>
      <c r="Q1873">
        <v>2</v>
      </c>
      <c r="R1873">
        <v>8</v>
      </c>
      <c r="S1873">
        <v>9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 t="s">
        <v>30</v>
      </c>
    </row>
    <row r="1874" spans="1:28" hidden="1" x14ac:dyDescent="0.3">
      <c r="A1874">
        <v>1878</v>
      </c>
      <c r="B1874">
        <v>1985</v>
      </c>
      <c r="C1874" t="s">
        <v>38</v>
      </c>
      <c r="D1874" t="s">
        <v>33</v>
      </c>
      <c r="E1874">
        <v>23148</v>
      </c>
      <c r="F1874">
        <v>0</v>
      </c>
      <c r="G1874">
        <v>0</v>
      </c>
      <c r="H1874" s="1">
        <v>41688</v>
      </c>
      <c r="I1874">
        <v>83</v>
      </c>
      <c r="J1874">
        <v>4</v>
      </c>
      <c r="K1874">
        <v>6</v>
      </c>
      <c r="L1874">
        <v>8</v>
      </c>
      <c r="M1874">
        <v>6</v>
      </c>
      <c r="N1874">
        <v>3</v>
      </c>
      <c r="O1874">
        <v>10</v>
      </c>
      <c r="P1874">
        <v>1</v>
      </c>
      <c r="Q1874">
        <v>2</v>
      </c>
      <c r="R1874">
        <v>0</v>
      </c>
      <c r="S1874">
        <v>3</v>
      </c>
      <c r="T1874">
        <v>7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 t="s">
        <v>30</v>
      </c>
    </row>
    <row r="1875" spans="1:28" hidden="1" x14ac:dyDescent="0.3">
      <c r="A1875">
        <v>5278</v>
      </c>
      <c r="B1875">
        <v>1964</v>
      </c>
      <c r="C1875" t="s">
        <v>28</v>
      </c>
      <c r="D1875" t="s">
        <v>33</v>
      </c>
      <c r="E1875">
        <v>82224</v>
      </c>
      <c r="F1875">
        <v>0</v>
      </c>
      <c r="G1875">
        <v>0</v>
      </c>
      <c r="H1875" s="1">
        <v>41664</v>
      </c>
      <c r="I1875">
        <v>83</v>
      </c>
      <c r="J1875">
        <v>307</v>
      </c>
      <c r="K1875">
        <v>26</v>
      </c>
      <c r="L1875">
        <v>360</v>
      </c>
      <c r="M1875">
        <v>138</v>
      </c>
      <c r="N1875">
        <v>31</v>
      </c>
      <c r="O1875">
        <v>40</v>
      </c>
      <c r="P1875">
        <v>1</v>
      </c>
      <c r="Q1875">
        <v>6</v>
      </c>
      <c r="R1875">
        <v>9</v>
      </c>
      <c r="S1875">
        <v>5</v>
      </c>
      <c r="T1875">
        <v>3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 t="s">
        <v>39</v>
      </c>
    </row>
    <row r="1876" spans="1:28" x14ac:dyDescent="0.3">
      <c r="A1876">
        <v>10339</v>
      </c>
      <c r="B1876">
        <v>1954</v>
      </c>
      <c r="C1876" t="s">
        <v>41</v>
      </c>
      <c r="D1876" t="s">
        <v>35</v>
      </c>
      <c r="F1876">
        <v>0</v>
      </c>
      <c r="G1876">
        <v>1</v>
      </c>
      <c r="H1876" s="1">
        <v>41448</v>
      </c>
      <c r="I1876">
        <v>83</v>
      </c>
      <c r="J1876">
        <v>161</v>
      </c>
      <c r="K1876">
        <v>0</v>
      </c>
      <c r="L1876">
        <v>22</v>
      </c>
      <c r="M1876">
        <v>0</v>
      </c>
      <c r="N1876">
        <v>0</v>
      </c>
      <c r="O1876">
        <v>24</v>
      </c>
      <c r="P1876">
        <v>2</v>
      </c>
      <c r="Q1876">
        <v>4</v>
      </c>
      <c r="R1876">
        <v>1</v>
      </c>
      <c r="S1876">
        <v>4</v>
      </c>
      <c r="T1876">
        <v>6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 t="s">
        <v>36</v>
      </c>
    </row>
    <row r="1877" spans="1:28" hidden="1" x14ac:dyDescent="0.3">
      <c r="A1877">
        <v>2150</v>
      </c>
      <c r="B1877">
        <v>1958</v>
      </c>
      <c r="C1877" t="s">
        <v>37</v>
      </c>
      <c r="D1877" t="s">
        <v>42</v>
      </c>
      <c r="E1877">
        <v>80995</v>
      </c>
      <c r="F1877">
        <v>0</v>
      </c>
      <c r="G1877">
        <v>1</v>
      </c>
      <c r="H1877" s="1">
        <v>41405</v>
      </c>
      <c r="I1877">
        <v>83</v>
      </c>
      <c r="J1877">
        <v>860</v>
      </c>
      <c r="K1877">
        <v>28</v>
      </c>
      <c r="L1877">
        <v>409</v>
      </c>
      <c r="M1877">
        <v>73</v>
      </c>
      <c r="N1877">
        <v>56</v>
      </c>
      <c r="O1877">
        <v>56</v>
      </c>
      <c r="P1877">
        <v>1</v>
      </c>
      <c r="Q1877">
        <v>8</v>
      </c>
      <c r="R1877">
        <v>9</v>
      </c>
      <c r="S1877">
        <v>4</v>
      </c>
      <c r="T1877">
        <v>4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 t="s">
        <v>32</v>
      </c>
    </row>
    <row r="1878" spans="1:28" hidden="1" x14ac:dyDescent="0.3">
      <c r="A1878">
        <v>11088</v>
      </c>
      <c r="B1878">
        <v>1971</v>
      </c>
      <c r="C1878" t="s">
        <v>37</v>
      </c>
      <c r="D1878" t="s">
        <v>35</v>
      </c>
      <c r="E1878">
        <v>78642</v>
      </c>
      <c r="F1878">
        <v>0</v>
      </c>
      <c r="G1878">
        <v>1</v>
      </c>
      <c r="H1878" s="1">
        <v>41385</v>
      </c>
      <c r="I1878">
        <v>83</v>
      </c>
      <c r="J1878">
        <v>1396</v>
      </c>
      <c r="K1878">
        <v>0</v>
      </c>
      <c r="L1878">
        <v>322</v>
      </c>
      <c r="M1878">
        <v>46</v>
      </c>
      <c r="N1878">
        <v>35</v>
      </c>
      <c r="O1878">
        <v>17</v>
      </c>
      <c r="P1878">
        <v>1</v>
      </c>
      <c r="Q1878">
        <v>4</v>
      </c>
      <c r="R1878">
        <v>9</v>
      </c>
      <c r="S1878">
        <v>4</v>
      </c>
      <c r="T1878">
        <v>6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 t="s">
        <v>30</v>
      </c>
    </row>
    <row r="1879" spans="1:28" hidden="1" x14ac:dyDescent="0.3">
      <c r="A1879">
        <v>5185</v>
      </c>
      <c r="B1879">
        <v>1955</v>
      </c>
      <c r="C1879" t="s">
        <v>28</v>
      </c>
      <c r="D1879" t="s">
        <v>33</v>
      </c>
      <c r="E1879">
        <v>74268</v>
      </c>
      <c r="F1879">
        <v>0</v>
      </c>
      <c r="G1879">
        <v>0</v>
      </c>
      <c r="H1879" s="1">
        <v>41319</v>
      </c>
      <c r="I1879">
        <v>83</v>
      </c>
      <c r="J1879">
        <v>199</v>
      </c>
      <c r="K1879">
        <v>66</v>
      </c>
      <c r="L1879">
        <v>315</v>
      </c>
      <c r="M1879">
        <v>97</v>
      </c>
      <c r="N1879">
        <v>174</v>
      </c>
      <c r="O1879">
        <v>41</v>
      </c>
      <c r="P1879">
        <v>1</v>
      </c>
      <c r="Q1879">
        <v>4</v>
      </c>
      <c r="R1879">
        <v>3</v>
      </c>
      <c r="S1879">
        <v>5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 t="s">
        <v>43</v>
      </c>
    </row>
    <row r="1880" spans="1:28" hidden="1" x14ac:dyDescent="0.3">
      <c r="A1880">
        <v>3523</v>
      </c>
      <c r="B1880">
        <v>1962</v>
      </c>
      <c r="C1880" t="s">
        <v>28</v>
      </c>
      <c r="D1880" t="s">
        <v>35</v>
      </c>
      <c r="E1880">
        <v>75072</v>
      </c>
      <c r="F1880">
        <v>0</v>
      </c>
      <c r="G1880">
        <v>1</v>
      </c>
      <c r="H1880" s="1">
        <v>41297</v>
      </c>
      <c r="I1880">
        <v>83</v>
      </c>
      <c r="J1880">
        <v>583</v>
      </c>
      <c r="K1880">
        <v>34</v>
      </c>
      <c r="L1880">
        <v>309</v>
      </c>
      <c r="M1880">
        <v>0</v>
      </c>
      <c r="N1880">
        <v>22</v>
      </c>
      <c r="O1880">
        <v>125</v>
      </c>
      <c r="P1880">
        <v>2</v>
      </c>
      <c r="Q1880">
        <v>5</v>
      </c>
      <c r="R1880">
        <v>4</v>
      </c>
      <c r="S1880">
        <v>8</v>
      </c>
      <c r="T1880">
        <v>3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 t="s">
        <v>30</v>
      </c>
    </row>
    <row r="1881" spans="1:28" hidden="1" x14ac:dyDescent="0.3">
      <c r="A1881">
        <v>55</v>
      </c>
      <c r="B1881">
        <v>1963</v>
      </c>
      <c r="C1881" t="s">
        <v>28</v>
      </c>
      <c r="D1881" t="s">
        <v>35</v>
      </c>
      <c r="E1881">
        <v>56253</v>
      </c>
      <c r="F1881">
        <v>0</v>
      </c>
      <c r="G1881">
        <v>1</v>
      </c>
      <c r="H1881" s="1">
        <v>41250</v>
      </c>
      <c r="I1881">
        <v>83</v>
      </c>
      <c r="J1881">
        <v>509</v>
      </c>
      <c r="K1881">
        <v>0</v>
      </c>
      <c r="L1881">
        <v>65</v>
      </c>
      <c r="M1881">
        <v>7</v>
      </c>
      <c r="N1881">
        <v>11</v>
      </c>
      <c r="O1881">
        <v>5</v>
      </c>
      <c r="P1881">
        <v>4</v>
      </c>
      <c r="Q1881">
        <v>7</v>
      </c>
      <c r="R1881">
        <v>2</v>
      </c>
      <c r="S1881">
        <v>9</v>
      </c>
      <c r="T1881">
        <v>6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 t="s">
        <v>30</v>
      </c>
    </row>
    <row r="1882" spans="1:28" hidden="1" x14ac:dyDescent="0.3">
      <c r="A1882">
        <v>3807</v>
      </c>
      <c r="B1882">
        <v>1955</v>
      </c>
      <c r="C1882" t="s">
        <v>28</v>
      </c>
      <c r="D1882" t="s">
        <v>35</v>
      </c>
      <c r="E1882">
        <v>59925</v>
      </c>
      <c r="F1882">
        <v>0</v>
      </c>
      <c r="G1882">
        <v>1</v>
      </c>
      <c r="H1882" s="1">
        <v>41243</v>
      </c>
      <c r="I1882">
        <v>83</v>
      </c>
      <c r="J1882">
        <v>473</v>
      </c>
      <c r="K1882">
        <v>21</v>
      </c>
      <c r="L1882">
        <v>176</v>
      </c>
      <c r="M1882">
        <v>19</v>
      </c>
      <c r="N1882">
        <v>21</v>
      </c>
      <c r="O1882">
        <v>56</v>
      </c>
      <c r="P1882">
        <v>3</v>
      </c>
      <c r="Q1882">
        <v>9</v>
      </c>
      <c r="R1882">
        <v>2</v>
      </c>
      <c r="S1882">
        <v>9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 t="s">
        <v>30</v>
      </c>
    </row>
    <row r="1883" spans="1:28" hidden="1" x14ac:dyDescent="0.3">
      <c r="A1883">
        <v>2453</v>
      </c>
      <c r="B1883">
        <v>1960</v>
      </c>
      <c r="C1883" t="s">
        <v>28</v>
      </c>
      <c r="D1883" t="s">
        <v>35</v>
      </c>
      <c r="E1883">
        <v>62807</v>
      </c>
      <c r="F1883">
        <v>0</v>
      </c>
      <c r="G1883">
        <v>1</v>
      </c>
      <c r="H1883" s="1">
        <v>41152</v>
      </c>
      <c r="I1883">
        <v>83</v>
      </c>
      <c r="J1883">
        <v>526</v>
      </c>
      <c r="K1883">
        <v>28</v>
      </c>
      <c r="L1883">
        <v>135</v>
      </c>
      <c r="M1883">
        <v>10</v>
      </c>
      <c r="N1883">
        <v>21</v>
      </c>
      <c r="O1883">
        <v>99</v>
      </c>
      <c r="P1883">
        <v>3</v>
      </c>
      <c r="Q1883">
        <v>5</v>
      </c>
      <c r="R1883">
        <v>3</v>
      </c>
      <c r="S1883">
        <v>12</v>
      </c>
      <c r="T1883">
        <v>5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 t="s">
        <v>30</v>
      </c>
    </row>
    <row r="1884" spans="1:28" hidden="1" x14ac:dyDescent="0.3">
      <c r="A1884">
        <v>7787</v>
      </c>
      <c r="B1884">
        <v>1960</v>
      </c>
      <c r="C1884" t="s">
        <v>28</v>
      </c>
      <c r="D1884" t="s">
        <v>35</v>
      </c>
      <c r="E1884">
        <v>62807</v>
      </c>
      <c r="F1884">
        <v>0</v>
      </c>
      <c r="G1884">
        <v>1</v>
      </c>
      <c r="H1884" s="1">
        <v>41152</v>
      </c>
      <c r="I1884">
        <v>83</v>
      </c>
      <c r="J1884">
        <v>526</v>
      </c>
      <c r="K1884">
        <v>28</v>
      </c>
      <c r="L1884">
        <v>135</v>
      </c>
      <c r="M1884">
        <v>10</v>
      </c>
      <c r="N1884">
        <v>21</v>
      </c>
      <c r="O1884">
        <v>99</v>
      </c>
      <c r="P1884">
        <v>3</v>
      </c>
      <c r="Q1884">
        <v>5</v>
      </c>
      <c r="R1884">
        <v>3</v>
      </c>
      <c r="S1884">
        <v>12</v>
      </c>
      <c r="T1884">
        <v>5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 t="s">
        <v>32</v>
      </c>
    </row>
    <row r="1885" spans="1:28" hidden="1" x14ac:dyDescent="0.3">
      <c r="A1885">
        <v>8017</v>
      </c>
      <c r="B1885">
        <v>1981</v>
      </c>
      <c r="C1885" t="s">
        <v>38</v>
      </c>
      <c r="D1885" t="s">
        <v>33</v>
      </c>
      <c r="E1885">
        <v>51111</v>
      </c>
      <c r="F1885">
        <v>1</v>
      </c>
      <c r="G1885">
        <v>1</v>
      </c>
      <c r="H1885" s="1">
        <v>41809</v>
      </c>
      <c r="I1885">
        <v>83</v>
      </c>
      <c r="J1885">
        <v>22</v>
      </c>
      <c r="K1885">
        <v>0</v>
      </c>
      <c r="L1885">
        <v>19</v>
      </c>
      <c r="M1885">
        <v>6</v>
      </c>
      <c r="N1885">
        <v>5</v>
      </c>
      <c r="O1885">
        <v>3</v>
      </c>
      <c r="P1885">
        <v>2</v>
      </c>
      <c r="Q1885">
        <v>2</v>
      </c>
      <c r="R1885">
        <v>0</v>
      </c>
      <c r="S1885">
        <v>3</v>
      </c>
      <c r="T1885">
        <v>6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 t="s">
        <v>43</v>
      </c>
    </row>
    <row r="1886" spans="1:28" hidden="1" x14ac:dyDescent="0.3">
      <c r="A1886">
        <v>3722</v>
      </c>
      <c r="B1886">
        <v>1972</v>
      </c>
      <c r="C1886" t="s">
        <v>28</v>
      </c>
      <c r="D1886" t="s">
        <v>31</v>
      </c>
      <c r="E1886">
        <v>44503</v>
      </c>
      <c r="F1886">
        <v>1</v>
      </c>
      <c r="G1886">
        <v>1</v>
      </c>
      <c r="H1886" s="1">
        <v>41745</v>
      </c>
      <c r="I1886">
        <v>83</v>
      </c>
      <c r="J1886">
        <v>31</v>
      </c>
      <c r="K1886">
        <v>1</v>
      </c>
      <c r="L1886">
        <v>8</v>
      </c>
      <c r="M1886">
        <v>0</v>
      </c>
      <c r="N1886">
        <v>0</v>
      </c>
      <c r="O1886">
        <v>8</v>
      </c>
      <c r="P1886">
        <v>2</v>
      </c>
      <c r="Q1886">
        <v>2</v>
      </c>
      <c r="R1886">
        <v>0</v>
      </c>
      <c r="S1886">
        <v>3</v>
      </c>
      <c r="T1886">
        <v>6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 t="s">
        <v>30</v>
      </c>
    </row>
    <row r="1887" spans="1:28" hidden="1" x14ac:dyDescent="0.3">
      <c r="A1887">
        <v>5734</v>
      </c>
      <c r="B1887">
        <v>1974</v>
      </c>
      <c r="C1887" t="s">
        <v>37</v>
      </c>
      <c r="D1887" t="s">
        <v>33</v>
      </c>
      <c r="E1887">
        <v>61917</v>
      </c>
      <c r="F1887">
        <v>1</v>
      </c>
      <c r="G1887">
        <v>1</v>
      </c>
      <c r="H1887" s="1">
        <v>41598</v>
      </c>
      <c r="I1887">
        <v>83</v>
      </c>
      <c r="J1887">
        <v>46</v>
      </c>
      <c r="K1887">
        <v>4</v>
      </c>
      <c r="L1887">
        <v>36</v>
      </c>
      <c r="M1887">
        <v>2</v>
      </c>
      <c r="N1887">
        <v>2</v>
      </c>
      <c r="O1887">
        <v>1</v>
      </c>
      <c r="P1887">
        <v>1</v>
      </c>
      <c r="Q1887">
        <v>2</v>
      </c>
      <c r="R1887">
        <v>0</v>
      </c>
      <c r="S1887">
        <v>4</v>
      </c>
      <c r="T1887">
        <v>5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 t="s">
        <v>30</v>
      </c>
    </row>
    <row r="1888" spans="1:28" hidden="1" x14ac:dyDescent="0.3">
      <c r="A1888">
        <v>8405</v>
      </c>
      <c r="B1888">
        <v>1979</v>
      </c>
      <c r="C1888" t="s">
        <v>28</v>
      </c>
      <c r="D1888" t="s">
        <v>29</v>
      </c>
      <c r="E1888">
        <v>68274</v>
      </c>
      <c r="F1888">
        <v>1</v>
      </c>
      <c r="G1888">
        <v>1</v>
      </c>
      <c r="H1888" s="1">
        <v>41547</v>
      </c>
      <c r="I1888">
        <v>83</v>
      </c>
      <c r="J1888">
        <v>135</v>
      </c>
      <c r="K1888">
        <v>25</v>
      </c>
      <c r="L1888">
        <v>51</v>
      </c>
      <c r="M1888">
        <v>23</v>
      </c>
      <c r="N1888">
        <v>25</v>
      </c>
      <c r="O1888">
        <v>46</v>
      </c>
      <c r="P1888">
        <v>2</v>
      </c>
      <c r="Q1888">
        <v>4</v>
      </c>
      <c r="R1888">
        <v>2</v>
      </c>
      <c r="S1888">
        <v>5</v>
      </c>
      <c r="T1888">
        <v>3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 t="s">
        <v>43</v>
      </c>
    </row>
    <row r="1889" spans="1:28" hidden="1" x14ac:dyDescent="0.3">
      <c r="A1889">
        <v>7617</v>
      </c>
      <c r="B1889">
        <v>1974</v>
      </c>
      <c r="C1889" t="s">
        <v>28</v>
      </c>
      <c r="D1889" t="s">
        <v>31</v>
      </c>
      <c r="E1889">
        <v>42373</v>
      </c>
      <c r="F1889">
        <v>1</v>
      </c>
      <c r="G1889">
        <v>1</v>
      </c>
      <c r="H1889" s="1">
        <v>41501</v>
      </c>
      <c r="I1889">
        <v>83</v>
      </c>
      <c r="J1889">
        <v>67</v>
      </c>
      <c r="K1889">
        <v>5</v>
      </c>
      <c r="L1889">
        <v>61</v>
      </c>
      <c r="M1889">
        <v>3</v>
      </c>
      <c r="N1889">
        <v>8</v>
      </c>
      <c r="O1889">
        <v>19</v>
      </c>
      <c r="P1889">
        <v>5</v>
      </c>
      <c r="Q1889">
        <v>2</v>
      </c>
      <c r="R1889">
        <v>1</v>
      </c>
      <c r="S1889">
        <v>5</v>
      </c>
      <c r="T1889">
        <v>5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 t="s">
        <v>30</v>
      </c>
    </row>
    <row r="1890" spans="1:28" hidden="1" x14ac:dyDescent="0.3">
      <c r="A1890">
        <v>6376</v>
      </c>
      <c r="B1890">
        <v>1979</v>
      </c>
      <c r="C1890" t="s">
        <v>28</v>
      </c>
      <c r="D1890" t="s">
        <v>31</v>
      </c>
      <c r="E1890">
        <v>57537</v>
      </c>
      <c r="F1890">
        <v>1</v>
      </c>
      <c r="G1890">
        <v>0</v>
      </c>
      <c r="H1890" s="1">
        <v>41435</v>
      </c>
      <c r="I1890">
        <v>83</v>
      </c>
      <c r="J1890">
        <v>191</v>
      </c>
      <c r="K1890">
        <v>56</v>
      </c>
      <c r="L1890">
        <v>139</v>
      </c>
      <c r="M1890">
        <v>51</v>
      </c>
      <c r="N1890">
        <v>8</v>
      </c>
      <c r="O1890">
        <v>100</v>
      </c>
      <c r="P1890">
        <v>4</v>
      </c>
      <c r="Q1890">
        <v>4</v>
      </c>
      <c r="R1890">
        <v>3</v>
      </c>
      <c r="S1890">
        <v>8</v>
      </c>
      <c r="T1890">
        <v>4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 t="s">
        <v>36</v>
      </c>
    </row>
    <row r="1891" spans="1:28" hidden="1" x14ac:dyDescent="0.3">
      <c r="A1891">
        <v>7386</v>
      </c>
      <c r="B1891">
        <v>1976</v>
      </c>
      <c r="C1891" t="s">
        <v>28</v>
      </c>
      <c r="D1891" t="s">
        <v>29</v>
      </c>
      <c r="E1891">
        <v>30992</v>
      </c>
      <c r="F1891">
        <v>1</v>
      </c>
      <c r="G1891">
        <v>0</v>
      </c>
      <c r="H1891" s="1">
        <v>41386</v>
      </c>
      <c r="I1891">
        <v>83</v>
      </c>
      <c r="J1891">
        <v>17</v>
      </c>
      <c r="K1891">
        <v>0</v>
      </c>
      <c r="L1891">
        <v>14</v>
      </c>
      <c r="M1891">
        <v>7</v>
      </c>
      <c r="N1891">
        <v>3</v>
      </c>
      <c r="O1891">
        <v>2</v>
      </c>
      <c r="P1891">
        <v>1</v>
      </c>
      <c r="Q1891">
        <v>1</v>
      </c>
      <c r="R1891">
        <v>0</v>
      </c>
      <c r="S1891">
        <v>3</v>
      </c>
      <c r="T1891">
        <v>7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 t="s">
        <v>32</v>
      </c>
    </row>
    <row r="1892" spans="1:28" hidden="1" x14ac:dyDescent="0.3">
      <c r="A1892">
        <v>3006</v>
      </c>
      <c r="B1892">
        <v>1976</v>
      </c>
      <c r="C1892" t="s">
        <v>28</v>
      </c>
      <c r="D1892" t="s">
        <v>29</v>
      </c>
      <c r="E1892">
        <v>30992</v>
      </c>
      <c r="F1892">
        <v>1</v>
      </c>
      <c r="G1892">
        <v>0</v>
      </c>
      <c r="H1892" s="1">
        <v>41386</v>
      </c>
      <c r="I1892">
        <v>83</v>
      </c>
      <c r="J1892">
        <v>17</v>
      </c>
      <c r="K1892">
        <v>0</v>
      </c>
      <c r="L1892">
        <v>14</v>
      </c>
      <c r="M1892">
        <v>7</v>
      </c>
      <c r="N1892">
        <v>3</v>
      </c>
      <c r="O1892">
        <v>2</v>
      </c>
      <c r="P1892">
        <v>1</v>
      </c>
      <c r="Q1892">
        <v>1</v>
      </c>
      <c r="R1892">
        <v>0</v>
      </c>
      <c r="S1892">
        <v>3</v>
      </c>
      <c r="T1892">
        <v>7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 t="s">
        <v>32</v>
      </c>
    </row>
    <row r="1893" spans="1:28" hidden="1" x14ac:dyDescent="0.3">
      <c r="A1893">
        <v>4370</v>
      </c>
      <c r="B1893">
        <v>1966</v>
      </c>
      <c r="C1893" t="s">
        <v>28</v>
      </c>
      <c r="D1893" t="s">
        <v>35</v>
      </c>
      <c r="E1893">
        <v>43482</v>
      </c>
      <c r="F1893">
        <v>2</v>
      </c>
      <c r="G1893">
        <v>1</v>
      </c>
      <c r="H1893" s="1">
        <v>41591</v>
      </c>
      <c r="I1893">
        <v>83</v>
      </c>
      <c r="J1893">
        <v>18</v>
      </c>
      <c r="K1893">
        <v>1</v>
      </c>
      <c r="L1893">
        <v>32</v>
      </c>
      <c r="M1893">
        <v>6</v>
      </c>
      <c r="N1893">
        <v>3</v>
      </c>
      <c r="O1893">
        <v>28</v>
      </c>
      <c r="P1893">
        <v>3</v>
      </c>
      <c r="Q1893">
        <v>2</v>
      </c>
      <c r="R1893">
        <v>0</v>
      </c>
      <c r="S1893">
        <v>4</v>
      </c>
      <c r="T1893">
        <v>6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 t="s">
        <v>40</v>
      </c>
    </row>
    <row r="1894" spans="1:28" hidden="1" x14ac:dyDescent="0.3">
      <c r="A1894">
        <v>988</v>
      </c>
      <c r="B1894">
        <v>1965</v>
      </c>
      <c r="C1894" t="s">
        <v>28</v>
      </c>
      <c r="D1894" t="s">
        <v>33</v>
      </c>
      <c r="E1894">
        <v>81168</v>
      </c>
      <c r="F1894">
        <v>0</v>
      </c>
      <c r="G1894">
        <v>0</v>
      </c>
      <c r="H1894" s="1">
        <v>41766</v>
      </c>
      <c r="I1894">
        <v>84</v>
      </c>
      <c r="J1894">
        <v>410</v>
      </c>
      <c r="K1894">
        <v>0</v>
      </c>
      <c r="L1894">
        <v>592</v>
      </c>
      <c r="M1894">
        <v>147</v>
      </c>
      <c r="N1894">
        <v>22</v>
      </c>
      <c r="O1894">
        <v>22</v>
      </c>
      <c r="P1894">
        <v>1</v>
      </c>
      <c r="Q1894">
        <v>6</v>
      </c>
      <c r="R1894">
        <v>4</v>
      </c>
      <c r="S1894">
        <v>7</v>
      </c>
      <c r="T1894">
        <v>3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 t="s">
        <v>30</v>
      </c>
    </row>
    <row r="1895" spans="1:28" hidden="1" x14ac:dyDescent="0.3">
      <c r="A1895">
        <v>9349</v>
      </c>
      <c r="B1895">
        <v>1985</v>
      </c>
      <c r="C1895" t="s">
        <v>28</v>
      </c>
      <c r="D1895" t="s">
        <v>33</v>
      </c>
      <c r="E1895">
        <v>92533</v>
      </c>
      <c r="F1895">
        <v>0</v>
      </c>
      <c r="G1895">
        <v>0</v>
      </c>
      <c r="H1895" s="1">
        <v>41627</v>
      </c>
      <c r="I1895">
        <v>84</v>
      </c>
      <c r="J1895">
        <v>693</v>
      </c>
      <c r="K1895">
        <v>21</v>
      </c>
      <c r="L1895">
        <v>118</v>
      </c>
      <c r="M1895">
        <v>110</v>
      </c>
      <c r="N1895">
        <v>147</v>
      </c>
      <c r="O1895">
        <v>42</v>
      </c>
      <c r="P1895">
        <v>1</v>
      </c>
      <c r="Q1895">
        <v>6</v>
      </c>
      <c r="R1895">
        <v>5</v>
      </c>
      <c r="S1895">
        <v>11</v>
      </c>
      <c r="T1895">
        <v>2</v>
      </c>
      <c r="U1895">
        <v>1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 t="s">
        <v>39</v>
      </c>
    </row>
    <row r="1896" spans="1:28" hidden="1" x14ac:dyDescent="0.3">
      <c r="A1896">
        <v>819</v>
      </c>
      <c r="B1896">
        <v>1945</v>
      </c>
      <c r="C1896" t="s">
        <v>28</v>
      </c>
      <c r="D1896" t="s">
        <v>42</v>
      </c>
      <c r="E1896">
        <v>63285</v>
      </c>
      <c r="F1896">
        <v>0</v>
      </c>
      <c r="G1896">
        <v>0</v>
      </c>
      <c r="H1896" s="1">
        <v>41583</v>
      </c>
      <c r="I1896">
        <v>84</v>
      </c>
      <c r="J1896">
        <v>508</v>
      </c>
      <c r="K1896">
        <v>124</v>
      </c>
      <c r="L1896">
        <v>249</v>
      </c>
      <c r="M1896">
        <v>50</v>
      </c>
      <c r="N1896">
        <v>38</v>
      </c>
      <c r="O1896">
        <v>134</v>
      </c>
      <c r="P1896">
        <v>1</v>
      </c>
      <c r="Q1896">
        <v>6</v>
      </c>
      <c r="R1896">
        <v>5</v>
      </c>
      <c r="S1896">
        <v>13</v>
      </c>
      <c r="T1896">
        <v>3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 t="s">
        <v>30</v>
      </c>
    </row>
    <row r="1897" spans="1:28" hidden="1" x14ac:dyDescent="0.3">
      <c r="A1897">
        <v>10120</v>
      </c>
      <c r="B1897">
        <v>1955</v>
      </c>
      <c r="C1897" t="s">
        <v>28</v>
      </c>
      <c r="D1897" t="s">
        <v>35</v>
      </c>
      <c r="E1897">
        <v>38946</v>
      </c>
      <c r="F1897">
        <v>0</v>
      </c>
      <c r="G1897">
        <v>1</v>
      </c>
      <c r="H1897" s="1">
        <v>41571</v>
      </c>
      <c r="I1897">
        <v>84</v>
      </c>
      <c r="J1897">
        <v>116</v>
      </c>
      <c r="K1897">
        <v>6</v>
      </c>
      <c r="L1897">
        <v>82</v>
      </c>
      <c r="M1897">
        <v>6</v>
      </c>
      <c r="N1897">
        <v>6</v>
      </c>
      <c r="O1897">
        <v>41</v>
      </c>
      <c r="P1897">
        <v>2</v>
      </c>
      <c r="Q1897">
        <v>3</v>
      </c>
      <c r="R1897">
        <v>1</v>
      </c>
      <c r="S1897">
        <v>6</v>
      </c>
      <c r="T1897">
        <v>5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 t="s">
        <v>34</v>
      </c>
    </row>
    <row r="1898" spans="1:28" hidden="1" x14ac:dyDescent="0.3">
      <c r="A1898">
        <v>4541</v>
      </c>
      <c r="B1898">
        <v>1955</v>
      </c>
      <c r="C1898" t="s">
        <v>28</v>
      </c>
      <c r="D1898" t="s">
        <v>35</v>
      </c>
      <c r="E1898">
        <v>38946</v>
      </c>
      <c r="F1898">
        <v>0</v>
      </c>
      <c r="G1898">
        <v>1</v>
      </c>
      <c r="H1898" s="1">
        <v>41571</v>
      </c>
      <c r="I1898">
        <v>84</v>
      </c>
      <c r="J1898">
        <v>116</v>
      </c>
      <c r="K1898">
        <v>6</v>
      </c>
      <c r="L1898">
        <v>82</v>
      </c>
      <c r="M1898">
        <v>6</v>
      </c>
      <c r="N1898">
        <v>6</v>
      </c>
      <c r="O1898">
        <v>41</v>
      </c>
      <c r="P1898">
        <v>2</v>
      </c>
      <c r="Q1898">
        <v>3</v>
      </c>
      <c r="R1898">
        <v>1</v>
      </c>
      <c r="S1898">
        <v>6</v>
      </c>
      <c r="T1898">
        <v>5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 t="s">
        <v>32</v>
      </c>
    </row>
    <row r="1899" spans="1:28" hidden="1" x14ac:dyDescent="0.3">
      <c r="A1899">
        <v>2456</v>
      </c>
      <c r="B1899">
        <v>1975</v>
      </c>
      <c r="C1899" t="s">
        <v>37</v>
      </c>
      <c r="D1899" t="s">
        <v>33</v>
      </c>
      <c r="E1899">
        <v>40233</v>
      </c>
      <c r="F1899">
        <v>0</v>
      </c>
      <c r="G1899">
        <v>1</v>
      </c>
      <c r="H1899" s="1">
        <v>41561</v>
      </c>
      <c r="I1899">
        <v>84</v>
      </c>
      <c r="J1899">
        <v>80</v>
      </c>
      <c r="K1899">
        <v>4</v>
      </c>
      <c r="L1899">
        <v>46</v>
      </c>
      <c r="M1899">
        <v>0</v>
      </c>
      <c r="N1899">
        <v>17</v>
      </c>
      <c r="O1899">
        <v>2</v>
      </c>
      <c r="P1899">
        <v>5</v>
      </c>
      <c r="Q1899">
        <v>2</v>
      </c>
      <c r="R1899">
        <v>1</v>
      </c>
      <c r="S1899">
        <v>5</v>
      </c>
      <c r="T1899">
        <v>6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 t="s">
        <v>43</v>
      </c>
    </row>
    <row r="1900" spans="1:28" hidden="1" x14ac:dyDescent="0.3">
      <c r="A1900">
        <v>11013</v>
      </c>
      <c r="B1900">
        <v>1987</v>
      </c>
      <c r="C1900" t="s">
        <v>28</v>
      </c>
      <c r="D1900" t="s">
        <v>35</v>
      </c>
      <c r="E1900">
        <v>67605</v>
      </c>
      <c r="F1900">
        <v>0</v>
      </c>
      <c r="G1900">
        <v>0</v>
      </c>
      <c r="H1900" s="1">
        <v>41364</v>
      </c>
      <c r="I1900">
        <v>84</v>
      </c>
      <c r="J1900">
        <v>336</v>
      </c>
      <c r="K1900">
        <v>28</v>
      </c>
      <c r="L1900">
        <v>282</v>
      </c>
      <c r="M1900">
        <v>184</v>
      </c>
      <c r="N1900">
        <v>54</v>
      </c>
      <c r="O1900">
        <v>54</v>
      </c>
      <c r="P1900">
        <v>1</v>
      </c>
      <c r="Q1900">
        <v>2</v>
      </c>
      <c r="R1900">
        <v>8</v>
      </c>
      <c r="S1900">
        <v>6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 t="s">
        <v>30</v>
      </c>
    </row>
    <row r="1901" spans="1:28" hidden="1" x14ac:dyDescent="0.3">
      <c r="A1901">
        <v>9988</v>
      </c>
      <c r="B1901">
        <v>1976</v>
      </c>
      <c r="C1901" t="s">
        <v>41</v>
      </c>
      <c r="D1901" t="s">
        <v>31</v>
      </c>
      <c r="E1901">
        <v>70379</v>
      </c>
      <c r="F1901">
        <v>0</v>
      </c>
      <c r="G1901">
        <v>1</v>
      </c>
      <c r="H1901" s="1">
        <v>41336</v>
      </c>
      <c r="I1901">
        <v>84</v>
      </c>
      <c r="J1901">
        <v>553</v>
      </c>
      <c r="K1901">
        <v>25</v>
      </c>
      <c r="L1901">
        <v>142</v>
      </c>
      <c r="M1901">
        <v>65</v>
      </c>
      <c r="N1901">
        <v>67</v>
      </c>
      <c r="O1901">
        <v>8</v>
      </c>
      <c r="P1901">
        <v>3</v>
      </c>
      <c r="Q1901">
        <v>6</v>
      </c>
      <c r="R1901">
        <v>3</v>
      </c>
      <c r="S1901">
        <v>13</v>
      </c>
      <c r="T1901">
        <v>4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 t="s">
        <v>32</v>
      </c>
    </row>
    <row r="1902" spans="1:28" hidden="1" x14ac:dyDescent="0.3">
      <c r="A1902">
        <v>1627</v>
      </c>
      <c r="B1902">
        <v>1957</v>
      </c>
      <c r="C1902" t="s">
        <v>38</v>
      </c>
      <c r="D1902" t="s">
        <v>29</v>
      </c>
      <c r="E1902">
        <v>77297</v>
      </c>
      <c r="F1902">
        <v>0</v>
      </c>
      <c r="G1902">
        <v>0</v>
      </c>
      <c r="H1902" s="1">
        <v>41300</v>
      </c>
      <c r="I1902">
        <v>84</v>
      </c>
      <c r="J1902">
        <v>408</v>
      </c>
      <c r="K1902">
        <v>61</v>
      </c>
      <c r="L1902">
        <v>109</v>
      </c>
      <c r="M1902">
        <v>48</v>
      </c>
      <c r="N1902">
        <v>122</v>
      </c>
      <c r="O1902">
        <v>41</v>
      </c>
      <c r="P1902">
        <v>1</v>
      </c>
      <c r="Q1902">
        <v>5</v>
      </c>
      <c r="R1902">
        <v>7</v>
      </c>
      <c r="S1902">
        <v>9</v>
      </c>
      <c r="T1902">
        <v>4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 t="s">
        <v>30</v>
      </c>
    </row>
    <row r="1903" spans="1:28" hidden="1" x14ac:dyDescent="0.3">
      <c r="A1903">
        <v>1490</v>
      </c>
      <c r="B1903">
        <v>1962</v>
      </c>
      <c r="C1903" t="s">
        <v>28</v>
      </c>
      <c r="D1903" t="s">
        <v>33</v>
      </c>
      <c r="E1903">
        <v>55759</v>
      </c>
      <c r="F1903">
        <v>0</v>
      </c>
      <c r="G1903">
        <v>1</v>
      </c>
      <c r="H1903" s="1">
        <v>41241</v>
      </c>
      <c r="I1903">
        <v>84</v>
      </c>
      <c r="J1903">
        <v>675</v>
      </c>
      <c r="K1903">
        <v>0</v>
      </c>
      <c r="L1903">
        <v>85</v>
      </c>
      <c r="M1903">
        <v>10</v>
      </c>
      <c r="N1903">
        <v>7</v>
      </c>
      <c r="O1903">
        <v>77</v>
      </c>
      <c r="P1903">
        <v>5</v>
      </c>
      <c r="Q1903">
        <v>10</v>
      </c>
      <c r="R1903">
        <v>3</v>
      </c>
      <c r="S1903">
        <v>8</v>
      </c>
      <c r="T1903">
        <v>8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 t="s">
        <v>32</v>
      </c>
    </row>
    <row r="1904" spans="1:28" hidden="1" x14ac:dyDescent="0.3">
      <c r="A1904">
        <v>7375</v>
      </c>
      <c r="B1904">
        <v>1976</v>
      </c>
      <c r="C1904" t="s">
        <v>28</v>
      </c>
      <c r="D1904" t="s">
        <v>35</v>
      </c>
      <c r="E1904">
        <v>51369</v>
      </c>
      <c r="F1904">
        <v>0</v>
      </c>
      <c r="G1904">
        <v>1</v>
      </c>
      <c r="H1904" s="1">
        <v>41207</v>
      </c>
      <c r="I1904">
        <v>84</v>
      </c>
      <c r="J1904">
        <v>297</v>
      </c>
      <c r="K1904">
        <v>7</v>
      </c>
      <c r="L1904">
        <v>79</v>
      </c>
      <c r="M1904">
        <v>0</v>
      </c>
      <c r="N1904">
        <v>11</v>
      </c>
      <c r="O1904">
        <v>182</v>
      </c>
      <c r="P1904">
        <v>2</v>
      </c>
      <c r="Q1904">
        <v>8</v>
      </c>
      <c r="R1904">
        <v>2</v>
      </c>
      <c r="S1904">
        <v>4</v>
      </c>
      <c r="T1904">
        <v>8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 t="s">
        <v>43</v>
      </c>
    </row>
    <row r="1905" spans="1:28" hidden="1" x14ac:dyDescent="0.3">
      <c r="A1905">
        <v>10144</v>
      </c>
      <c r="B1905">
        <v>1976</v>
      </c>
      <c r="C1905" t="s">
        <v>28</v>
      </c>
      <c r="D1905" t="s">
        <v>35</v>
      </c>
      <c r="E1905">
        <v>51369</v>
      </c>
      <c r="F1905">
        <v>0</v>
      </c>
      <c r="G1905">
        <v>1</v>
      </c>
      <c r="H1905" s="1">
        <v>41207</v>
      </c>
      <c r="I1905">
        <v>84</v>
      </c>
      <c r="J1905">
        <v>297</v>
      </c>
      <c r="K1905">
        <v>7</v>
      </c>
      <c r="L1905">
        <v>79</v>
      </c>
      <c r="M1905">
        <v>0</v>
      </c>
      <c r="N1905">
        <v>11</v>
      </c>
      <c r="O1905">
        <v>182</v>
      </c>
      <c r="P1905">
        <v>2</v>
      </c>
      <c r="Q1905">
        <v>8</v>
      </c>
      <c r="R1905">
        <v>2</v>
      </c>
      <c r="S1905">
        <v>4</v>
      </c>
      <c r="T1905">
        <v>8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 t="s">
        <v>43</v>
      </c>
    </row>
    <row r="1906" spans="1:28" hidden="1" x14ac:dyDescent="0.3">
      <c r="A1906">
        <v>3138</v>
      </c>
      <c r="B1906">
        <v>1956</v>
      </c>
      <c r="C1906" t="s">
        <v>28</v>
      </c>
      <c r="D1906" t="s">
        <v>31</v>
      </c>
      <c r="E1906">
        <v>91249</v>
      </c>
      <c r="F1906">
        <v>0</v>
      </c>
      <c r="G1906">
        <v>0</v>
      </c>
      <c r="H1906" s="1">
        <v>41202</v>
      </c>
      <c r="I1906">
        <v>84</v>
      </c>
      <c r="J1906">
        <v>1324</v>
      </c>
      <c r="K1906">
        <v>27</v>
      </c>
      <c r="L1906">
        <v>119</v>
      </c>
      <c r="M1906">
        <v>71</v>
      </c>
      <c r="N1906">
        <v>108</v>
      </c>
      <c r="O1906">
        <v>27</v>
      </c>
      <c r="P1906">
        <v>0</v>
      </c>
      <c r="Q1906">
        <v>7</v>
      </c>
      <c r="R1906">
        <v>9</v>
      </c>
      <c r="S1906">
        <v>6</v>
      </c>
      <c r="T1906">
        <v>4</v>
      </c>
      <c r="U1906">
        <v>1</v>
      </c>
      <c r="V1906">
        <v>1</v>
      </c>
      <c r="W1906">
        <v>0</v>
      </c>
      <c r="X1906">
        <v>1</v>
      </c>
      <c r="Y1906">
        <v>1</v>
      </c>
      <c r="Z1906">
        <v>1</v>
      </c>
      <c r="AA1906">
        <v>0</v>
      </c>
      <c r="AB1906" t="s">
        <v>30</v>
      </c>
    </row>
    <row r="1907" spans="1:28" hidden="1" x14ac:dyDescent="0.3">
      <c r="A1907">
        <v>1440</v>
      </c>
      <c r="B1907">
        <v>1978</v>
      </c>
      <c r="C1907" t="s">
        <v>38</v>
      </c>
      <c r="D1907" t="s">
        <v>35</v>
      </c>
      <c r="E1907">
        <v>52513</v>
      </c>
      <c r="F1907">
        <v>0</v>
      </c>
      <c r="G1907">
        <v>0</v>
      </c>
      <c r="H1907" s="1">
        <v>41156</v>
      </c>
      <c r="I1907">
        <v>84</v>
      </c>
      <c r="J1907">
        <v>367</v>
      </c>
      <c r="K1907">
        <v>17</v>
      </c>
      <c r="L1907">
        <v>241</v>
      </c>
      <c r="M1907">
        <v>104</v>
      </c>
      <c r="N1907">
        <v>188</v>
      </c>
      <c r="O1907">
        <v>232</v>
      </c>
      <c r="P1907">
        <v>2</v>
      </c>
      <c r="Q1907">
        <v>9</v>
      </c>
      <c r="R1907">
        <v>5</v>
      </c>
      <c r="S1907">
        <v>9</v>
      </c>
      <c r="T1907">
        <v>7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 t="s">
        <v>30</v>
      </c>
    </row>
    <row r="1908" spans="1:28" hidden="1" x14ac:dyDescent="0.3">
      <c r="A1908">
        <v>2230</v>
      </c>
      <c r="B1908">
        <v>1970</v>
      </c>
      <c r="C1908" t="s">
        <v>37</v>
      </c>
      <c r="D1908" t="s">
        <v>33</v>
      </c>
      <c r="E1908">
        <v>23626</v>
      </c>
      <c r="F1908">
        <v>1</v>
      </c>
      <c r="G1908">
        <v>0</v>
      </c>
      <c r="H1908" s="1">
        <v>41783</v>
      </c>
      <c r="I1908">
        <v>84</v>
      </c>
      <c r="J1908">
        <v>27</v>
      </c>
      <c r="K1908">
        <v>2</v>
      </c>
      <c r="L1908">
        <v>14</v>
      </c>
      <c r="M1908">
        <v>0</v>
      </c>
      <c r="N1908">
        <v>0</v>
      </c>
      <c r="O1908">
        <v>0</v>
      </c>
      <c r="P1908">
        <v>3</v>
      </c>
      <c r="Q1908">
        <v>3</v>
      </c>
      <c r="R1908">
        <v>1</v>
      </c>
      <c r="S1908">
        <v>3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 t="s">
        <v>39</v>
      </c>
    </row>
    <row r="1909" spans="1:28" hidden="1" x14ac:dyDescent="0.3">
      <c r="A1909">
        <v>8146</v>
      </c>
      <c r="B1909">
        <v>1976</v>
      </c>
      <c r="C1909" t="s">
        <v>41</v>
      </c>
      <c r="D1909" t="s">
        <v>35</v>
      </c>
      <c r="E1909">
        <v>46106</v>
      </c>
      <c r="F1909">
        <v>1</v>
      </c>
      <c r="G1909">
        <v>1</v>
      </c>
      <c r="H1909" s="1">
        <v>41770</v>
      </c>
      <c r="I1909">
        <v>84</v>
      </c>
      <c r="J1909">
        <v>30</v>
      </c>
      <c r="K1909">
        <v>0</v>
      </c>
      <c r="L1909">
        <v>8</v>
      </c>
      <c r="M1909">
        <v>2</v>
      </c>
      <c r="N1909">
        <v>0</v>
      </c>
      <c r="O1909">
        <v>14</v>
      </c>
      <c r="P1909">
        <v>1</v>
      </c>
      <c r="Q1909">
        <v>1</v>
      </c>
      <c r="R1909">
        <v>1</v>
      </c>
      <c r="S1909">
        <v>2</v>
      </c>
      <c r="T1909">
        <v>6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 t="s">
        <v>43</v>
      </c>
    </row>
    <row r="1910" spans="1:28" hidden="1" x14ac:dyDescent="0.3">
      <c r="A1910">
        <v>4832</v>
      </c>
      <c r="B1910">
        <v>1979</v>
      </c>
      <c r="C1910" t="s">
        <v>28</v>
      </c>
      <c r="D1910" t="s">
        <v>33</v>
      </c>
      <c r="E1910">
        <v>27244</v>
      </c>
      <c r="F1910">
        <v>1</v>
      </c>
      <c r="G1910">
        <v>0</v>
      </c>
      <c r="H1910" s="1">
        <v>41705</v>
      </c>
      <c r="I1910">
        <v>84</v>
      </c>
      <c r="J1910">
        <v>6</v>
      </c>
      <c r="K1910">
        <v>5</v>
      </c>
      <c r="L1910">
        <v>17</v>
      </c>
      <c r="M1910">
        <v>3</v>
      </c>
      <c r="N1910">
        <v>24</v>
      </c>
      <c r="O1910">
        <v>46</v>
      </c>
      <c r="P1910">
        <v>2</v>
      </c>
      <c r="Q1910">
        <v>2</v>
      </c>
      <c r="R1910">
        <v>2</v>
      </c>
      <c r="S1910">
        <v>2</v>
      </c>
      <c r="T1910">
        <v>7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 t="s">
        <v>30</v>
      </c>
    </row>
    <row r="1911" spans="1:28" hidden="1" x14ac:dyDescent="0.3">
      <c r="A1911">
        <v>3152</v>
      </c>
      <c r="B1911">
        <v>1957</v>
      </c>
      <c r="C1911" t="s">
        <v>28</v>
      </c>
      <c r="D1911" t="s">
        <v>35</v>
      </c>
      <c r="E1911">
        <v>26091</v>
      </c>
      <c r="F1911">
        <v>1</v>
      </c>
      <c r="G1911">
        <v>1</v>
      </c>
      <c r="H1911" s="1">
        <v>41695</v>
      </c>
      <c r="I1911">
        <v>84</v>
      </c>
      <c r="J1911">
        <v>15</v>
      </c>
      <c r="K1911">
        <v>10</v>
      </c>
      <c r="L1911">
        <v>19</v>
      </c>
      <c r="M1911">
        <v>8</v>
      </c>
      <c r="N1911">
        <v>17</v>
      </c>
      <c r="O1911">
        <v>20</v>
      </c>
      <c r="P1911">
        <v>3</v>
      </c>
      <c r="Q1911">
        <v>2</v>
      </c>
      <c r="R1911">
        <v>1</v>
      </c>
      <c r="S1911">
        <v>3</v>
      </c>
      <c r="T1911">
        <v>5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 t="s">
        <v>40</v>
      </c>
    </row>
    <row r="1912" spans="1:28" hidden="1" x14ac:dyDescent="0.3">
      <c r="A1912">
        <v>11188</v>
      </c>
      <c r="B1912">
        <v>1957</v>
      </c>
      <c r="C1912" t="s">
        <v>28</v>
      </c>
      <c r="D1912" t="s">
        <v>35</v>
      </c>
      <c r="E1912">
        <v>26091</v>
      </c>
      <c r="F1912">
        <v>1</v>
      </c>
      <c r="G1912">
        <v>1</v>
      </c>
      <c r="H1912" s="1">
        <v>41695</v>
      </c>
      <c r="I1912">
        <v>84</v>
      </c>
      <c r="J1912">
        <v>15</v>
      </c>
      <c r="K1912">
        <v>10</v>
      </c>
      <c r="L1912">
        <v>19</v>
      </c>
      <c r="M1912">
        <v>8</v>
      </c>
      <c r="N1912">
        <v>17</v>
      </c>
      <c r="O1912">
        <v>20</v>
      </c>
      <c r="P1912">
        <v>3</v>
      </c>
      <c r="Q1912">
        <v>2</v>
      </c>
      <c r="R1912">
        <v>1</v>
      </c>
      <c r="S1912">
        <v>3</v>
      </c>
      <c r="T1912">
        <v>5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 t="s">
        <v>30</v>
      </c>
    </row>
    <row r="1913" spans="1:28" hidden="1" x14ac:dyDescent="0.3">
      <c r="A1913">
        <v>361</v>
      </c>
      <c r="B1913">
        <v>1969</v>
      </c>
      <c r="C1913" t="s">
        <v>41</v>
      </c>
      <c r="D1913" t="s">
        <v>33</v>
      </c>
      <c r="E1913">
        <v>43142</v>
      </c>
      <c r="F1913">
        <v>1</v>
      </c>
      <c r="G1913">
        <v>1</v>
      </c>
      <c r="H1913" s="1">
        <v>41688</v>
      </c>
      <c r="I1913">
        <v>84</v>
      </c>
      <c r="J1913">
        <v>5</v>
      </c>
      <c r="K1913">
        <v>1</v>
      </c>
      <c r="L1913">
        <v>7</v>
      </c>
      <c r="M1913">
        <v>2</v>
      </c>
      <c r="N1913">
        <v>1</v>
      </c>
      <c r="O1913">
        <v>4</v>
      </c>
      <c r="P1913">
        <v>1</v>
      </c>
      <c r="Q1913">
        <v>1</v>
      </c>
      <c r="R1913">
        <v>0</v>
      </c>
      <c r="S1913">
        <v>2</v>
      </c>
      <c r="T1913">
        <v>7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 t="s">
        <v>36</v>
      </c>
    </row>
    <row r="1914" spans="1:28" hidden="1" x14ac:dyDescent="0.3">
      <c r="A1914">
        <v>5939</v>
      </c>
      <c r="B1914">
        <v>1971</v>
      </c>
      <c r="C1914" t="s">
        <v>28</v>
      </c>
      <c r="D1914" t="s">
        <v>35</v>
      </c>
      <c r="E1914">
        <v>38232</v>
      </c>
      <c r="F1914">
        <v>1</v>
      </c>
      <c r="G1914">
        <v>1</v>
      </c>
      <c r="H1914" s="1">
        <v>41656</v>
      </c>
      <c r="I1914">
        <v>84</v>
      </c>
      <c r="J1914">
        <v>43</v>
      </c>
      <c r="K1914">
        <v>5</v>
      </c>
      <c r="L1914">
        <v>28</v>
      </c>
      <c r="M1914">
        <v>7</v>
      </c>
      <c r="N1914">
        <v>6</v>
      </c>
      <c r="O1914">
        <v>33</v>
      </c>
      <c r="P1914">
        <v>4</v>
      </c>
      <c r="Q1914">
        <v>3</v>
      </c>
      <c r="R1914">
        <v>1</v>
      </c>
      <c r="S1914">
        <v>3</v>
      </c>
      <c r="T1914">
        <v>5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 t="s">
        <v>30</v>
      </c>
    </row>
    <row r="1915" spans="1:28" hidden="1" x14ac:dyDescent="0.3">
      <c r="A1915">
        <v>2516</v>
      </c>
      <c r="B1915">
        <v>1969</v>
      </c>
      <c r="C1915" t="s">
        <v>38</v>
      </c>
      <c r="D1915" t="s">
        <v>33</v>
      </c>
      <c r="E1915">
        <v>46831</v>
      </c>
      <c r="F1915">
        <v>1</v>
      </c>
      <c r="G1915">
        <v>1</v>
      </c>
      <c r="H1915" s="1">
        <v>41433</v>
      </c>
      <c r="I1915">
        <v>84</v>
      </c>
      <c r="J1915">
        <v>22</v>
      </c>
      <c r="K1915">
        <v>2</v>
      </c>
      <c r="L1915">
        <v>10</v>
      </c>
      <c r="M1915">
        <v>6</v>
      </c>
      <c r="N1915">
        <v>4</v>
      </c>
      <c r="O1915">
        <v>34</v>
      </c>
      <c r="P1915">
        <v>2</v>
      </c>
      <c r="Q1915">
        <v>1</v>
      </c>
      <c r="R1915">
        <v>2</v>
      </c>
      <c r="S1915">
        <v>2</v>
      </c>
      <c r="T1915">
        <v>4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 t="s">
        <v>30</v>
      </c>
    </row>
    <row r="1916" spans="1:28" hidden="1" x14ac:dyDescent="0.3">
      <c r="A1916">
        <v>6710</v>
      </c>
      <c r="B1916">
        <v>1951</v>
      </c>
      <c r="C1916" t="s">
        <v>41</v>
      </c>
      <c r="D1916" t="s">
        <v>31</v>
      </c>
      <c r="E1916">
        <v>58217</v>
      </c>
      <c r="F1916">
        <v>2</v>
      </c>
      <c r="G1916">
        <v>1</v>
      </c>
      <c r="H1916" s="1">
        <v>41230</v>
      </c>
      <c r="I1916">
        <v>84</v>
      </c>
      <c r="J1916">
        <v>68</v>
      </c>
      <c r="K1916">
        <v>1</v>
      </c>
      <c r="L1916">
        <v>13</v>
      </c>
      <c r="M1916">
        <v>3</v>
      </c>
      <c r="N1916">
        <v>5</v>
      </c>
      <c r="O1916">
        <v>13</v>
      </c>
      <c r="P1916">
        <v>1</v>
      </c>
      <c r="Q1916">
        <v>2</v>
      </c>
      <c r="R1916">
        <v>0</v>
      </c>
      <c r="S1916">
        <v>4</v>
      </c>
      <c r="T1916">
        <v>6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 t="s">
        <v>30</v>
      </c>
    </row>
    <row r="1917" spans="1:28" hidden="1" x14ac:dyDescent="0.3">
      <c r="A1917">
        <v>4998</v>
      </c>
      <c r="B1917">
        <v>1962</v>
      </c>
      <c r="C1917" t="s">
        <v>28</v>
      </c>
      <c r="D1917" t="s">
        <v>35</v>
      </c>
      <c r="E1917">
        <v>76081</v>
      </c>
      <c r="F1917">
        <v>0</v>
      </c>
      <c r="G1917">
        <v>0</v>
      </c>
      <c r="H1917" s="1">
        <v>41782</v>
      </c>
      <c r="I1917">
        <v>85</v>
      </c>
      <c r="J1917">
        <v>292</v>
      </c>
      <c r="K1917">
        <v>30</v>
      </c>
      <c r="L1917">
        <v>415</v>
      </c>
      <c r="M1917">
        <v>63</v>
      </c>
      <c r="N1917">
        <v>33</v>
      </c>
      <c r="O1917">
        <v>200</v>
      </c>
      <c r="P1917">
        <v>1</v>
      </c>
      <c r="Q1917">
        <v>4</v>
      </c>
      <c r="R1917">
        <v>5</v>
      </c>
      <c r="S1917">
        <v>4</v>
      </c>
      <c r="T1917">
        <v>2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 t="s">
        <v>30</v>
      </c>
    </row>
    <row r="1918" spans="1:28" hidden="1" x14ac:dyDescent="0.3">
      <c r="A1918">
        <v>7321</v>
      </c>
      <c r="B1918">
        <v>1962</v>
      </c>
      <c r="C1918" t="s">
        <v>28</v>
      </c>
      <c r="D1918" t="s">
        <v>35</v>
      </c>
      <c r="E1918">
        <v>76081</v>
      </c>
      <c r="F1918">
        <v>0</v>
      </c>
      <c r="G1918">
        <v>0</v>
      </c>
      <c r="H1918" s="1">
        <v>41782</v>
      </c>
      <c r="I1918">
        <v>85</v>
      </c>
      <c r="J1918">
        <v>292</v>
      </c>
      <c r="K1918">
        <v>30</v>
      </c>
      <c r="L1918">
        <v>415</v>
      </c>
      <c r="M1918">
        <v>63</v>
      </c>
      <c r="N1918">
        <v>33</v>
      </c>
      <c r="O1918">
        <v>200</v>
      </c>
      <c r="P1918">
        <v>1</v>
      </c>
      <c r="Q1918">
        <v>4</v>
      </c>
      <c r="R1918">
        <v>5</v>
      </c>
      <c r="S1918">
        <v>4</v>
      </c>
      <c r="T1918">
        <v>2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 t="s">
        <v>40</v>
      </c>
    </row>
    <row r="1919" spans="1:28" hidden="1" x14ac:dyDescent="0.3">
      <c r="A1919">
        <v>1958</v>
      </c>
      <c r="B1919">
        <v>1973</v>
      </c>
      <c r="C1919" t="s">
        <v>37</v>
      </c>
      <c r="D1919" t="s">
        <v>35</v>
      </c>
      <c r="E1919">
        <v>55012</v>
      </c>
      <c r="F1919">
        <v>0</v>
      </c>
      <c r="G1919">
        <v>1</v>
      </c>
      <c r="H1919" s="1">
        <v>41719</v>
      </c>
      <c r="I1919">
        <v>85</v>
      </c>
      <c r="J1919">
        <v>582</v>
      </c>
      <c r="K1919">
        <v>0</v>
      </c>
      <c r="L1919">
        <v>65</v>
      </c>
      <c r="M1919">
        <v>0</v>
      </c>
      <c r="N1919">
        <v>0</v>
      </c>
      <c r="O1919">
        <v>13</v>
      </c>
      <c r="P1919">
        <v>6</v>
      </c>
      <c r="Q1919">
        <v>8</v>
      </c>
      <c r="R1919">
        <v>2</v>
      </c>
      <c r="S1919">
        <v>9</v>
      </c>
      <c r="T1919">
        <v>5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 t="s">
        <v>30</v>
      </c>
    </row>
    <row r="1920" spans="1:28" hidden="1" x14ac:dyDescent="0.3">
      <c r="A1920">
        <v>6963</v>
      </c>
      <c r="B1920">
        <v>1947</v>
      </c>
      <c r="C1920" t="s">
        <v>28</v>
      </c>
      <c r="D1920" t="s">
        <v>31</v>
      </c>
      <c r="E1920">
        <v>77457</v>
      </c>
      <c r="F1920">
        <v>0</v>
      </c>
      <c r="G1920">
        <v>0</v>
      </c>
      <c r="H1920" s="1">
        <v>41703</v>
      </c>
      <c r="I1920">
        <v>85</v>
      </c>
      <c r="J1920">
        <v>675</v>
      </c>
      <c r="K1920">
        <v>11</v>
      </c>
      <c r="L1920">
        <v>400</v>
      </c>
      <c r="M1920">
        <v>15</v>
      </c>
      <c r="N1920">
        <v>45</v>
      </c>
      <c r="O1920">
        <v>11</v>
      </c>
      <c r="P1920">
        <v>1</v>
      </c>
      <c r="Q1920">
        <v>2</v>
      </c>
      <c r="R1920">
        <v>5</v>
      </c>
      <c r="S1920">
        <v>10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 t="s">
        <v>43</v>
      </c>
    </row>
    <row r="1921" spans="1:28" hidden="1" x14ac:dyDescent="0.3">
      <c r="A1921">
        <v>1065</v>
      </c>
      <c r="B1921">
        <v>1963</v>
      </c>
      <c r="C1921" t="s">
        <v>28</v>
      </c>
      <c r="D1921" t="s">
        <v>31</v>
      </c>
      <c r="E1921">
        <v>80695</v>
      </c>
      <c r="F1921">
        <v>0</v>
      </c>
      <c r="G1921">
        <v>0</v>
      </c>
      <c r="H1921" s="1">
        <v>41637</v>
      </c>
      <c r="I1921">
        <v>85</v>
      </c>
      <c r="J1921">
        <v>557</v>
      </c>
      <c r="K1921">
        <v>129</v>
      </c>
      <c r="L1921">
        <v>984</v>
      </c>
      <c r="M1921">
        <v>193</v>
      </c>
      <c r="N1921">
        <v>37</v>
      </c>
      <c r="O1921">
        <v>18</v>
      </c>
      <c r="P1921">
        <v>1</v>
      </c>
      <c r="Q1921">
        <v>5</v>
      </c>
      <c r="R1921">
        <v>8</v>
      </c>
      <c r="S1921">
        <v>5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34</v>
      </c>
    </row>
    <row r="1922" spans="1:28" hidden="1" x14ac:dyDescent="0.3">
      <c r="A1922">
        <v>2712</v>
      </c>
      <c r="B1922">
        <v>1956</v>
      </c>
      <c r="C1922" t="s">
        <v>28</v>
      </c>
      <c r="D1922" t="s">
        <v>33</v>
      </c>
      <c r="E1922">
        <v>71866</v>
      </c>
      <c r="F1922">
        <v>0</v>
      </c>
      <c r="G1922">
        <v>1</v>
      </c>
      <c r="H1922" s="1">
        <v>41633</v>
      </c>
      <c r="I1922">
        <v>85</v>
      </c>
      <c r="J1922">
        <v>184</v>
      </c>
      <c r="K1922">
        <v>178</v>
      </c>
      <c r="L1922">
        <v>178</v>
      </c>
      <c r="M1922">
        <v>103</v>
      </c>
      <c r="N1922">
        <v>39</v>
      </c>
      <c r="O1922">
        <v>33</v>
      </c>
      <c r="P1922">
        <v>1</v>
      </c>
      <c r="Q1922">
        <v>6</v>
      </c>
      <c r="R1922">
        <v>3</v>
      </c>
      <c r="S1922">
        <v>10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 t="s">
        <v>36</v>
      </c>
    </row>
    <row r="1923" spans="1:28" hidden="1" x14ac:dyDescent="0.3">
      <c r="A1923">
        <v>6049</v>
      </c>
      <c r="B1923">
        <v>1982</v>
      </c>
      <c r="C1923" t="s">
        <v>41</v>
      </c>
      <c r="D1923" t="s">
        <v>35</v>
      </c>
      <c r="E1923">
        <v>73450</v>
      </c>
      <c r="F1923">
        <v>0</v>
      </c>
      <c r="G1923">
        <v>0</v>
      </c>
      <c r="H1923" s="1">
        <v>41613</v>
      </c>
      <c r="I1923">
        <v>85</v>
      </c>
      <c r="J1923">
        <v>1142</v>
      </c>
      <c r="K1923">
        <v>51</v>
      </c>
      <c r="L1923">
        <v>415</v>
      </c>
      <c r="M1923">
        <v>90</v>
      </c>
      <c r="N1923">
        <v>69</v>
      </c>
      <c r="O1923">
        <v>37</v>
      </c>
      <c r="P1923">
        <v>1</v>
      </c>
      <c r="Q1923">
        <v>7</v>
      </c>
      <c r="R1923">
        <v>8</v>
      </c>
      <c r="S1923">
        <v>11</v>
      </c>
      <c r="T1923">
        <v>3</v>
      </c>
      <c r="U1923">
        <v>1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 t="s">
        <v>30</v>
      </c>
    </row>
    <row r="1924" spans="1:28" hidden="1" x14ac:dyDescent="0.3">
      <c r="A1924">
        <v>6605</v>
      </c>
      <c r="B1924">
        <v>1944</v>
      </c>
      <c r="C1924" t="s">
        <v>37</v>
      </c>
      <c r="D1924" t="s">
        <v>29</v>
      </c>
      <c r="E1924">
        <v>55614</v>
      </c>
      <c r="F1924">
        <v>0</v>
      </c>
      <c r="G1924">
        <v>0</v>
      </c>
      <c r="H1924" s="1">
        <v>41605</v>
      </c>
      <c r="I1924">
        <v>85</v>
      </c>
      <c r="J1924">
        <v>504</v>
      </c>
      <c r="K1924">
        <v>13</v>
      </c>
      <c r="L1924">
        <v>131</v>
      </c>
      <c r="M1924">
        <v>8</v>
      </c>
      <c r="N1924">
        <v>0</v>
      </c>
      <c r="O1924">
        <v>26</v>
      </c>
      <c r="P1924">
        <v>1</v>
      </c>
      <c r="Q1924">
        <v>9</v>
      </c>
      <c r="R1924">
        <v>4</v>
      </c>
      <c r="S1924">
        <v>6</v>
      </c>
      <c r="T1924">
        <v>7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 t="s">
        <v>30</v>
      </c>
    </row>
    <row r="1925" spans="1:28" hidden="1" x14ac:dyDescent="0.3">
      <c r="A1925">
        <v>11181</v>
      </c>
      <c r="B1925">
        <v>1949</v>
      </c>
      <c r="C1925" t="s">
        <v>37</v>
      </c>
      <c r="D1925" t="s">
        <v>33</v>
      </c>
      <c r="E1925">
        <v>156924</v>
      </c>
      <c r="F1925">
        <v>0</v>
      </c>
      <c r="G1925">
        <v>0</v>
      </c>
      <c r="H1925" s="1">
        <v>41515</v>
      </c>
      <c r="I1925">
        <v>85</v>
      </c>
      <c r="J1925">
        <v>2</v>
      </c>
      <c r="K1925">
        <v>1</v>
      </c>
      <c r="L1925">
        <v>2</v>
      </c>
      <c r="M1925">
        <v>1</v>
      </c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 t="s">
        <v>32</v>
      </c>
    </row>
    <row r="1926" spans="1:28" hidden="1" x14ac:dyDescent="0.3">
      <c r="A1926">
        <v>9743</v>
      </c>
      <c r="B1926">
        <v>1955</v>
      </c>
      <c r="C1926" t="s">
        <v>28</v>
      </c>
      <c r="D1926" t="s">
        <v>33</v>
      </c>
      <c r="E1926">
        <v>76998</v>
      </c>
      <c r="F1926">
        <v>0</v>
      </c>
      <c r="G1926">
        <v>1</v>
      </c>
      <c r="H1926" s="1">
        <v>41285</v>
      </c>
      <c r="I1926">
        <v>85</v>
      </c>
      <c r="J1926">
        <v>1449</v>
      </c>
      <c r="K1926">
        <v>89</v>
      </c>
      <c r="L1926">
        <v>161</v>
      </c>
      <c r="M1926">
        <v>69</v>
      </c>
      <c r="N1926">
        <v>35</v>
      </c>
      <c r="O1926">
        <v>107</v>
      </c>
      <c r="P1926">
        <v>2</v>
      </c>
      <c r="Q1926">
        <v>11</v>
      </c>
      <c r="R1926">
        <v>8</v>
      </c>
      <c r="S1926">
        <v>8</v>
      </c>
      <c r="T1926">
        <v>6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  <c r="AB1926" t="s">
        <v>32</v>
      </c>
    </row>
    <row r="1927" spans="1:28" hidden="1" x14ac:dyDescent="0.3">
      <c r="A1927">
        <v>9209</v>
      </c>
      <c r="B1927">
        <v>1971</v>
      </c>
      <c r="C1927" t="s">
        <v>41</v>
      </c>
      <c r="D1927" t="s">
        <v>35</v>
      </c>
      <c r="E1927">
        <v>80573</v>
      </c>
      <c r="F1927">
        <v>0</v>
      </c>
      <c r="G1927">
        <v>0</v>
      </c>
      <c r="H1927" s="1">
        <v>41196</v>
      </c>
      <c r="I1927">
        <v>85</v>
      </c>
      <c r="J1927">
        <v>829</v>
      </c>
      <c r="K1927">
        <v>138</v>
      </c>
      <c r="L1927">
        <v>430</v>
      </c>
      <c r="M1927">
        <v>60</v>
      </c>
      <c r="N1927">
        <v>92</v>
      </c>
      <c r="O1927">
        <v>15</v>
      </c>
      <c r="P1927">
        <v>1</v>
      </c>
      <c r="Q1927">
        <v>4</v>
      </c>
      <c r="R1927">
        <v>6</v>
      </c>
      <c r="S1927">
        <v>13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 t="s">
        <v>43</v>
      </c>
    </row>
    <row r="1928" spans="1:28" hidden="1" x14ac:dyDescent="0.3">
      <c r="A1928">
        <v>6417</v>
      </c>
      <c r="B1928">
        <v>1971</v>
      </c>
      <c r="C1928" t="s">
        <v>41</v>
      </c>
      <c r="D1928" t="s">
        <v>35</v>
      </c>
      <c r="E1928">
        <v>80573</v>
      </c>
      <c r="F1928">
        <v>0</v>
      </c>
      <c r="G1928">
        <v>0</v>
      </c>
      <c r="H1928" s="1">
        <v>41196</v>
      </c>
      <c r="I1928">
        <v>85</v>
      </c>
      <c r="J1928">
        <v>829</v>
      </c>
      <c r="K1928">
        <v>138</v>
      </c>
      <c r="L1928">
        <v>430</v>
      </c>
      <c r="M1928">
        <v>60</v>
      </c>
      <c r="N1928">
        <v>92</v>
      </c>
      <c r="O1928">
        <v>15</v>
      </c>
      <c r="P1928">
        <v>1</v>
      </c>
      <c r="Q1928">
        <v>4</v>
      </c>
      <c r="R1928">
        <v>6</v>
      </c>
      <c r="S1928">
        <v>13</v>
      </c>
      <c r="T1928">
        <v>2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 t="s">
        <v>30</v>
      </c>
    </row>
    <row r="1929" spans="1:28" hidden="1" x14ac:dyDescent="0.3">
      <c r="A1929">
        <v>4200</v>
      </c>
      <c r="B1929">
        <v>1970</v>
      </c>
      <c r="C1929" t="s">
        <v>41</v>
      </c>
      <c r="D1929" t="s">
        <v>33</v>
      </c>
      <c r="E1929">
        <v>44159</v>
      </c>
      <c r="F1929">
        <v>1</v>
      </c>
      <c r="G1929">
        <v>0</v>
      </c>
      <c r="H1929" s="1">
        <v>41807</v>
      </c>
      <c r="I1929">
        <v>85</v>
      </c>
      <c r="J1929">
        <v>167</v>
      </c>
      <c r="K1929">
        <v>2</v>
      </c>
      <c r="L1929">
        <v>62</v>
      </c>
      <c r="M1929">
        <v>24</v>
      </c>
      <c r="N1929">
        <v>13</v>
      </c>
      <c r="O1929">
        <v>7</v>
      </c>
      <c r="P1929">
        <v>4</v>
      </c>
      <c r="Q1929">
        <v>4</v>
      </c>
      <c r="R1929">
        <v>1</v>
      </c>
      <c r="S1929">
        <v>6</v>
      </c>
      <c r="T1929">
        <v>5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 t="s">
        <v>43</v>
      </c>
    </row>
    <row r="1930" spans="1:28" hidden="1" x14ac:dyDescent="0.3">
      <c r="A1930">
        <v>8663</v>
      </c>
      <c r="B1930">
        <v>1974</v>
      </c>
      <c r="C1930" t="s">
        <v>28</v>
      </c>
      <c r="D1930" t="s">
        <v>29</v>
      </c>
      <c r="E1930">
        <v>39996</v>
      </c>
      <c r="F1930">
        <v>1</v>
      </c>
      <c r="G1930">
        <v>1</v>
      </c>
      <c r="H1930" s="1">
        <v>41781</v>
      </c>
      <c r="I1930">
        <v>85</v>
      </c>
      <c r="J1930">
        <v>11</v>
      </c>
      <c r="K1930">
        <v>0</v>
      </c>
      <c r="L1930">
        <v>3</v>
      </c>
      <c r="M1930">
        <v>0</v>
      </c>
      <c r="N1930">
        <v>0</v>
      </c>
      <c r="O1930">
        <v>1</v>
      </c>
      <c r="P1930">
        <v>1</v>
      </c>
      <c r="Q1930">
        <v>1</v>
      </c>
      <c r="R1930">
        <v>0</v>
      </c>
      <c r="S1930">
        <v>2</v>
      </c>
      <c r="T1930">
        <v>6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 t="s">
        <v>36</v>
      </c>
    </row>
    <row r="1931" spans="1:28" hidden="1" x14ac:dyDescent="0.3">
      <c r="A1931">
        <v>5234</v>
      </c>
      <c r="B1931">
        <v>1967</v>
      </c>
      <c r="C1931" t="s">
        <v>38</v>
      </c>
      <c r="D1931" t="s">
        <v>35</v>
      </c>
      <c r="E1931">
        <v>30753</v>
      </c>
      <c r="F1931">
        <v>1</v>
      </c>
      <c r="G1931">
        <v>1</v>
      </c>
      <c r="H1931" s="1">
        <v>41466</v>
      </c>
      <c r="I1931">
        <v>85</v>
      </c>
      <c r="J1931">
        <v>12</v>
      </c>
      <c r="K1931">
        <v>5</v>
      </c>
      <c r="L1931">
        <v>25</v>
      </c>
      <c r="M1931">
        <v>0</v>
      </c>
      <c r="N1931">
        <v>9</v>
      </c>
      <c r="O1931">
        <v>30</v>
      </c>
      <c r="P1931">
        <v>2</v>
      </c>
      <c r="Q1931">
        <v>1</v>
      </c>
      <c r="R1931">
        <v>1</v>
      </c>
      <c r="S1931">
        <v>3</v>
      </c>
      <c r="T1931">
        <v>5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 t="s">
        <v>32</v>
      </c>
    </row>
    <row r="1932" spans="1:28" hidden="1" x14ac:dyDescent="0.3">
      <c r="A1932">
        <v>5253</v>
      </c>
      <c r="B1932">
        <v>1956</v>
      </c>
      <c r="C1932" t="s">
        <v>41</v>
      </c>
      <c r="D1932" t="s">
        <v>35</v>
      </c>
      <c r="E1932">
        <v>54603</v>
      </c>
      <c r="F1932">
        <v>1</v>
      </c>
      <c r="G1932">
        <v>1</v>
      </c>
      <c r="H1932" s="1">
        <v>41464</v>
      </c>
      <c r="I1932">
        <v>85</v>
      </c>
      <c r="J1932">
        <v>145</v>
      </c>
      <c r="K1932">
        <v>13</v>
      </c>
      <c r="L1932">
        <v>46</v>
      </c>
      <c r="M1932">
        <v>17</v>
      </c>
      <c r="N1932">
        <v>2</v>
      </c>
      <c r="O1932">
        <v>4</v>
      </c>
      <c r="P1932">
        <v>6</v>
      </c>
      <c r="Q1932">
        <v>4</v>
      </c>
      <c r="R1932">
        <v>2</v>
      </c>
      <c r="S1932">
        <v>4</v>
      </c>
      <c r="T1932">
        <v>7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 t="s">
        <v>30</v>
      </c>
    </row>
    <row r="1933" spans="1:28" hidden="1" x14ac:dyDescent="0.3">
      <c r="A1933">
        <v>11148</v>
      </c>
      <c r="B1933">
        <v>1975</v>
      </c>
      <c r="C1933" t="s">
        <v>28</v>
      </c>
      <c r="D1933" t="s">
        <v>35</v>
      </c>
      <c r="E1933">
        <v>22280</v>
      </c>
      <c r="F1933">
        <v>1</v>
      </c>
      <c r="G1933">
        <v>0</v>
      </c>
      <c r="H1933" s="1">
        <v>41413</v>
      </c>
      <c r="I1933">
        <v>85</v>
      </c>
      <c r="J1933">
        <v>2</v>
      </c>
      <c r="K1933">
        <v>1</v>
      </c>
      <c r="L1933">
        <v>4</v>
      </c>
      <c r="M1933">
        <v>3</v>
      </c>
      <c r="N1933">
        <v>1</v>
      </c>
      <c r="O1933">
        <v>2</v>
      </c>
      <c r="P1933">
        <v>1</v>
      </c>
      <c r="Q1933">
        <v>1</v>
      </c>
      <c r="R1933">
        <v>0</v>
      </c>
      <c r="S1933">
        <v>2</v>
      </c>
      <c r="T1933">
        <v>8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 t="s">
        <v>30</v>
      </c>
    </row>
    <row r="1934" spans="1:28" hidden="1" x14ac:dyDescent="0.3">
      <c r="A1934">
        <v>6289</v>
      </c>
      <c r="B1934">
        <v>1951</v>
      </c>
      <c r="C1934" t="s">
        <v>41</v>
      </c>
      <c r="D1934" t="s">
        <v>35</v>
      </c>
      <c r="E1934">
        <v>59385</v>
      </c>
      <c r="F1934">
        <v>1</v>
      </c>
      <c r="G1934">
        <v>1</v>
      </c>
      <c r="H1934" s="1">
        <v>41392</v>
      </c>
      <c r="I1934">
        <v>85</v>
      </c>
      <c r="J1934">
        <v>135</v>
      </c>
      <c r="K1934">
        <v>0</v>
      </c>
      <c r="L1934">
        <v>10</v>
      </c>
      <c r="M1934">
        <v>0</v>
      </c>
      <c r="N1934">
        <v>4</v>
      </c>
      <c r="O1934">
        <v>36</v>
      </c>
      <c r="P1934">
        <v>2</v>
      </c>
      <c r="Q1934">
        <v>3</v>
      </c>
      <c r="R1934">
        <v>1</v>
      </c>
      <c r="S1934">
        <v>4</v>
      </c>
      <c r="T1934">
        <v>5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 t="s">
        <v>30</v>
      </c>
    </row>
    <row r="1935" spans="1:28" hidden="1" x14ac:dyDescent="0.3">
      <c r="A1935">
        <v>7937</v>
      </c>
      <c r="B1935">
        <v>1982</v>
      </c>
      <c r="C1935" t="s">
        <v>28</v>
      </c>
      <c r="D1935" t="s">
        <v>33</v>
      </c>
      <c r="E1935">
        <v>24711</v>
      </c>
      <c r="F1935">
        <v>0</v>
      </c>
      <c r="G1935">
        <v>0</v>
      </c>
      <c r="H1935" s="1">
        <v>41747</v>
      </c>
      <c r="I1935">
        <v>86</v>
      </c>
      <c r="J1935">
        <v>10</v>
      </c>
      <c r="K1935">
        <v>7</v>
      </c>
      <c r="L1935">
        <v>25</v>
      </c>
      <c r="M1935">
        <v>6</v>
      </c>
      <c r="N1935">
        <v>3</v>
      </c>
      <c r="O1935">
        <v>7</v>
      </c>
      <c r="P1935">
        <v>1</v>
      </c>
      <c r="Q1935">
        <v>3</v>
      </c>
      <c r="R1935">
        <v>0</v>
      </c>
      <c r="S1935">
        <v>3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 t="s">
        <v>30</v>
      </c>
    </row>
    <row r="1936" spans="1:28" hidden="1" x14ac:dyDescent="0.3">
      <c r="A1936">
        <v>6488</v>
      </c>
      <c r="B1936">
        <v>1959</v>
      </c>
      <c r="C1936" t="s">
        <v>37</v>
      </c>
      <c r="D1936" t="s">
        <v>33</v>
      </c>
      <c r="E1936">
        <v>38829</v>
      </c>
      <c r="F1936">
        <v>0</v>
      </c>
      <c r="G1936">
        <v>1</v>
      </c>
      <c r="H1936" s="1">
        <v>41735</v>
      </c>
      <c r="I1936">
        <v>86</v>
      </c>
      <c r="J1936">
        <v>76</v>
      </c>
      <c r="K1936">
        <v>0</v>
      </c>
      <c r="L1936">
        <v>7</v>
      </c>
      <c r="M1936">
        <v>0</v>
      </c>
      <c r="N1936">
        <v>0</v>
      </c>
      <c r="O1936">
        <v>16</v>
      </c>
      <c r="P1936">
        <v>1</v>
      </c>
      <c r="Q1936">
        <v>3</v>
      </c>
      <c r="R1936">
        <v>2</v>
      </c>
      <c r="S1936">
        <v>2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 t="s">
        <v>39</v>
      </c>
    </row>
    <row r="1937" spans="1:28" hidden="1" x14ac:dyDescent="0.3">
      <c r="A1937">
        <v>3194</v>
      </c>
      <c r="B1937">
        <v>1974</v>
      </c>
      <c r="C1937" t="s">
        <v>37</v>
      </c>
      <c r="D1937" t="s">
        <v>31</v>
      </c>
      <c r="E1937">
        <v>71466</v>
      </c>
      <c r="F1937">
        <v>0</v>
      </c>
      <c r="G1937">
        <v>0</v>
      </c>
      <c r="H1937" s="1">
        <v>41734</v>
      </c>
      <c r="I1937">
        <v>86</v>
      </c>
      <c r="J1937">
        <v>412</v>
      </c>
      <c r="K1937">
        <v>12</v>
      </c>
      <c r="L1937">
        <v>546</v>
      </c>
      <c r="M1937">
        <v>78</v>
      </c>
      <c r="N1937">
        <v>182</v>
      </c>
      <c r="O1937">
        <v>0</v>
      </c>
      <c r="P1937">
        <v>1</v>
      </c>
      <c r="Q1937">
        <v>4</v>
      </c>
      <c r="R1937">
        <v>4</v>
      </c>
      <c r="S1937">
        <v>10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 t="s">
        <v>32</v>
      </c>
    </row>
    <row r="1938" spans="1:28" hidden="1" x14ac:dyDescent="0.3">
      <c r="A1938">
        <v>9697</v>
      </c>
      <c r="B1938">
        <v>1951</v>
      </c>
      <c r="C1938" t="s">
        <v>28</v>
      </c>
      <c r="D1938" t="s">
        <v>33</v>
      </c>
      <c r="E1938">
        <v>53790</v>
      </c>
      <c r="F1938">
        <v>0</v>
      </c>
      <c r="G1938">
        <v>2</v>
      </c>
      <c r="H1938" s="1">
        <v>41704</v>
      </c>
      <c r="I1938">
        <v>86</v>
      </c>
      <c r="J1938">
        <v>335</v>
      </c>
      <c r="K1938">
        <v>42</v>
      </c>
      <c r="L1938">
        <v>127</v>
      </c>
      <c r="M1938">
        <v>28</v>
      </c>
      <c r="N1938">
        <v>5</v>
      </c>
      <c r="O1938">
        <v>5</v>
      </c>
      <c r="P1938">
        <v>3</v>
      </c>
      <c r="Q1938">
        <v>7</v>
      </c>
      <c r="R1938">
        <v>2</v>
      </c>
      <c r="S1938">
        <v>8</v>
      </c>
      <c r="T1938">
        <v>6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 t="s">
        <v>30</v>
      </c>
    </row>
    <row r="1939" spans="1:28" hidden="1" x14ac:dyDescent="0.3">
      <c r="A1939">
        <v>4676</v>
      </c>
      <c r="B1939">
        <v>1951</v>
      </c>
      <c r="C1939" t="s">
        <v>41</v>
      </c>
      <c r="D1939" t="s">
        <v>42</v>
      </c>
      <c r="E1939">
        <v>73705</v>
      </c>
      <c r="F1939">
        <v>0</v>
      </c>
      <c r="G1939">
        <v>2</v>
      </c>
      <c r="H1939" s="1">
        <v>41703</v>
      </c>
      <c r="I1939">
        <v>86</v>
      </c>
      <c r="J1939">
        <v>612</v>
      </c>
      <c r="K1939">
        <v>91</v>
      </c>
      <c r="L1939">
        <v>520</v>
      </c>
      <c r="M1939">
        <v>258</v>
      </c>
      <c r="N1939">
        <v>107</v>
      </c>
      <c r="O1939">
        <v>107</v>
      </c>
      <c r="P1939">
        <v>2</v>
      </c>
      <c r="Q1939">
        <v>9</v>
      </c>
      <c r="R1939">
        <v>6</v>
      </c>
      <c r="S1939">
        <v>8</v>
      </c>
      <c r="T1939">
        <v>5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 t="s">
        <v>30</v>
      </c>
    </row>
    <row r="1940" spans="1:28" hidden="1" x14ac:dyDescent="0.3">
      <c r="A1940">
        <v>10505</v>
      </c>
      <c r="B1940">
        <v>1960</v>
      </c>
      <c r="C1940" t="s">
        <v>41</v>
      </c>
      <c r="D1940" t="s">
        <v>35</v>
      </c>
      <c r="E1940">
        <v>73113</v>
      </c>
      <c r="F1940">
        <v>0</v>
      </c>
      <c r="G1940">
        <v>0</v>
      </c>
      <c r="H1940" s="1">
        <v>41634</v>
      </c>
      <c r="I1940">
        <v>86</v>
      </c>
      <c r="J1940">
        <v>741</v>
      </c>
      <c r="K1940">
        <v>19</v>
      </c>
      <c r="L1940">
        <v>154</v>
      </c>
      <c r="M1940">
        <v>50</v>
      </c>
      <c r="N1940">
        <v>9</v>
      </c>
      <c r="O1940">
        <v>28</v>
      </c>
      <c r="P1940">
        <v>1</v>
      </c>
      <c r="Q1940">
        <v>3</v>
      </c>
      <c r="R1940">
        <v>4</v>
      </c>
      <c r="S1940">
        <v>7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 t="s">
        <v>43</v>
      </c>
    </row>
    <row r="1941" spans="1:28" hidden="1" x14ac:dyDescent="0.3">
      <c r="A1941">
        <v>2304</v>
      </c>
      <c r="B1941">
        <v>1963</v>
      </c>
      <c r="C1941" t="s">
        <v>37</v>
      </c>
      <c r="D1941" t="s">
        <v>35</v>
      </c>
      <c r="E1941">
        <v>66313</v>
      </c>
      <c r="F1941">
        <v>0</v>
      </c>
      <c r="G1941">
        <v>1</v>
      </c>
      <c r="H1941" s="1">
        <v>41533</v>
      </c>
      <c r="I1941">
        <v>86</v>
      </c>
      <c r="J1941">
        <v>625</v>
      </c>
      <c r="K1941">
        <v>7</v>
      </c>
      <c r="L1941">
        <v>99</v>
      </c>
      <c r="M1941">
        <v>10</v>
      </c>
      <c r="N1941">
        <v>22</v>
      </c>
      <c r="O1941">
        <v>7</v>
      </c>
      <c r="P1941">
        <v>2</v>
      </c>
      <c r="Q1941">
        <v>6</v>
      </c>
      <c r="R1941">
        <v>3</v>
      </c>
      <c r="S1941">
        <v>12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 t="s">
        <v>43</v>
      </c>
    </row>
    <row r="1942" spans="1:28" hidden="1" x14ac:dyDescent="0.3">
      <c r="A1942">
        <v>3170</v>
      </c>
      <c r="B1942">
        <v>1957</v>
      </c>
      <c r="C1942" t="s">
        <v>41</v>
      </c>
      <c r="D1942" t="s">
        <v>35</v>
      </c>
      <c r="E1942">
        <v>68148</v>
      </c>
      <c r="F1942">
        <v>0</v>
      </c>
      <c r="G1942">
        <v>0</v>
      </c>
      <c r="H1942" s="1">
        <v>41517</v>
      </c>
      <c r="I1942">
        <v>86</v>
      </c>
      <c r="J1942">
        <v>389</v>
      </c>
      <c r="K1942">
        <v>66</v>
      </c>
      <c r="L1942">
        <v>408</v>
      </c>
      <c r="M1942">
        <v>37</v>
      </c>
      <c r="N1942">
        <v>57</v>
      </c>
      <c r="O1942">
        <v>85</v>
      </c>
      <c r="P1942">
        <v>1</v>
      </c>
      <c r="Q1942">
        <v>4</v>
      </c>
      <c r="R1942">
        <v>4</v>
      </c>
      <c r="S1942">
        <v>6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 t="s">
        <v>30</v>
      </c>
    </row>
    <row r="1943" spans="1:28" hidden="1" x14ac:dyDescent="0.3">
      <c r="A1943">
        <v>455</v>
      </c>
      <c r="B1943">
        <v>1946</v>
      </c>
      <c r="C1943" t="s">
        <v>37</v>
      </c>
      <c r="D1943" t="s">
        <v>33</v>
      </c>
      <c r="E1943">
        <v>51012</v>
      </c>
      <c r="F1943">
        <v>0</v>
      </c>
      <c r="G1943">
        <v>0</v>
      </c>
      <c r="H1943" s="1">
        <v>41382</v>
      </c>
      <c r="I1943">
        <v>86</v>
      </c>
      <c r="J1943">
        <v>102</v>
      </c>
      <c r="K1943">
        <v>9</v>
      </c>
      <c r="L1943">
        <v>63</v>
      </c>
      <c r="M1943">
        <v>2</v>
      </c>
      <c r="N1943">
        <v>9</v>
      </c>
      <c r="O1943">
        <v>24</v>
      </c>
      <c r="P1943">
        <v>1</v>
      </c>
      <c r="Q1943">
        <v>4</v>
      </c>
      <c r="R1943">
        <v>1</v>
      </c>
      <c r="S1943">
        <v>4</v>
      </c>
      <c r="T1943">
        <v>6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 t="s">
        <v>30</v>
      </c>
    </row>
    <row r="1944" spans="1:28" hidden="1" x14ac:dyDescent="0.3">
      <c r="A1944">
        <v>7592</v>
      </c>
      <c r="B1944">
        <v>1946</v>
      </c>
      <c r="C1944" t="s">
        <v>37</v>
      </c>
      <c r="D1944" t="s">
        <v>33</v>
      </c>
      <c r="E1944">
        <v>51012</v>
      </c>
      <c r="F1944">
        <v>0</v>
      </c>
      <c r="G1944">
        <v>0</v>
      </c>
      <c r="H1944" s="1">
        <v>41382</v>
      </c>
      <c r="I1944">
        <v>86</v>
      </c>
      <c r="J1944">
        <v>102</v>
      </c>
      <c r="K1944">
        <v>9</v>
      </c>
      <c r="L1944">
        <v>63</v>
      </c>
      <c r="M1944">
        <v>2</v>
      </c>
      <c r="N1944">
        <v>9</v>
      </c>
      <c r="O1944">
        <v>24</v>
      </c>
      <c r="P1944">
        <v>1</v>
      </c>
      <c r="Q1944">
        <v>4</v>
      </c>
      <c r="R1944">
        <v>1</v>
      </c>
      <c r="S1944">
        <v>4</v>
      </c>
      <c r="T1944">
        <v>6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 t="s">
        <v>30</v>
      </c>
    </row>
    <row r="1945" spans="1:28" hidden="1" x14ac:dyDescent="0.3">
      <c r="A1945">
        <v>8700</v>
      </c>
      <c r="B1945">
        <v>1986</v>
      </c>
      <c r="C1945" t="s">
        <v>44</v>
      </c>
      <c r="D1945" t="s">
        <v>31</v>
      </c>
      <c r="E1945">
        <v>14906</v>
      </c>
      <c r="F1945">
        <v>0</v>
      </c>
      <c r="G1945">
        <v>0</v>
      </c>
      <c r="H1945" s="1">
        <v>41265</v>
      </c>
      <c r="I1945">
        <v>86</v>
      </c>
      <c r="J1945">
        <v>7</v>
      </c>
      <c r="K1945">
        <v>7</v>
      </c>
      <c r="L1945">
        <v>14</v>
      </c>
      <c r="M1945">
        <v>7</v>
      </c>
      <c r="N1945">
        <v>16</v>
      </c>
      <c r="O1945">
        <v>15</v>
      </c>
      <c r="P1945">
        <v>3</v>
      </c>
      <c r="Q1945">
        <v>2</v>
      </c>
      <c r="R1945">
        <v>1</v>
      </c>
      <c r="S1945">
        <v>3</v>
      </c>
      <c r="T1945">
        <v>7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 t="s">
        <v>43</v>
      </c>
    </row>
    <row r="1946" spans="1:28" hidden="1" x14ac:dyDescent="0.3">
      <c r="A1946">
        <v>4915</v>
      </c>
      <c r="B1946">
        <v>1956</v>
      </c>
      <c r="C1946" t="s">
        <v>38</v>
      </c>
      <c r="D1946" t="s">
        <v>33</v>
      </c>
      <c r="E1946">
        <v>53230</v>
      </c>
      <c r="F1946">
        <v>0</v>
      </c>
      <c r="G1946">
        <v>1</v>
      </c>
      <c r="H1946" s="1">
        <v>41124</v>
      </c>
      <c r="I1946">
        <v>86</v>
      </c>
      <c r="J1946">
        <v>176</v>
      </c>
      <c r="K1946">
        <v>72</v>
      </c>
      <c r="L1946">
        <v>98</v>
      </c>
      <c r="M1946">
        <v>136</v>
      </c>
      <c r="N1946">
        <v>21</v>
      </c>
      <c r="O1946">
        <v>229</v>
      </c>
      <c r="P1946">
        <v>4</v>
      </c>
      <c r="Q1946">
        <v>5</v>
      </c>
      <c r="R1946">
        <v>2</v>
      </c>
      <c r="S1946">
        <v>12</v>
      </c>
      <c r="T1946">
        <v>5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 t="s">
        <v>39</v>
      </c>
    </row>
    <row r="1947" spans="1:28" hidden="1" x14ac:dyDescent="0.3">
      <c r="A1947">
        <v>231</v>
      </c>
      <c r="B1947">
        <v>1956</v>
      </c>
      <c r="C1947" t="s">
        <v>41</v>
      </c>
      <c r="D1947" t="s">
        <v>35</v>
      </c>
      <c r="E1947">
        <v>28839</v>
      </c>
      <c r="F1947">
        <v>1</v>
      </c>
      <c r="G1947">
        <v>1</v>
      </c>
      <c r="H1947" s="1">
        <v>41709</v>
      </c>
      <c r="I1947">
        <v>86</v>
      </c>
      <c r="J1947">
        <v>24</v>
      </c>
      <c r="K1947">
        <v>0</v>
      </c>
      <c r="L1947">
        <v>7</v>
      </c>
      <c r="M1947">
        <v>0</v>
      </c>
      <c r="N1947">
        <v>0</v>
      </c>
      <c r="O1947">
        <v>1</v>
      </c>
      <c r="P1947">
        <v>2</v>
      </c>
      <c r="Q1947">
        <v>2</v>
      </c>
      <c r="R1947">
        <v>0</v>
      </c>
      <c r="S1947">
        <v>3</v>
      </c>
      <c r="T1947">
        <v>5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 t="s">
        <v>30</v>
      </c>
    </row>
    <row r="1948" spans="1:28" hidden="1" x14ac:dyDescent="0.3">
      <c r="A1948">
        <v>8079</v>
      </c>
      <c r="B1948">
        <v>1982</v>
      </c>
      <c r="C1948" t="s">
        <v>28</v>
      </c>
      <c r="D1948" t="s">
        <v>33</v>
      </c>
      <c r="E1948">
        <v>22448</v>
      </c>
      <c r="F1948">
        <v>1</v>
      </c>
      <c r="G1948">
        <v>0</v>
      </c>
      <c r="H1948" s="1">
        <v>41696</v>
      </c>
      <c r="I1948">
        <v>86</v>
      </c>
      <c r="J1948">
        <v>3</v>
      </c>
      <c r="K1948">
        <v>1</v>
      </c>
      <c r="L1948">
        <v>8</v>
      </c>
      <c r="M1948">
        <v>23</v>
      </c>
      <c r="N1948">
        <v>2</v>
      </c>
      <c r="O1948">
        <v>18</v>
      </c>
      <c r="P1948">
        <v>3</v>
      </c>
      <c r="Q1948">
        <v>2</v>
      </c>
      <c r="R1948">
        <v>1</v>
      </c>
      <c r="S1948">
        <v>3</v>
      </c>
      <c r="T1948">
        <v>3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 t="s">
        <v>43</v>
      </c>
    </row>
    <row r="1949" spans="1:28" hidden="1" x14ac:dyDescent="0.3">
      <c r="A1949">
        <v>10032</v>
      </c>
      <c r="B1949">
        <v>1976</v>
      </c>
      <c r="C1949" t="s">
        <v>28</v>
      </c>
      <c r="D1949" t="s">
        <v>29</v>
      </c>
      <c r="E1949">
        <v>12571</v>
      </c>
      <c r="F1949">
        <v>1</v>
      </c>
      <c r="G1949">
        <v>0</v>
      </c>
      <c r="H1949" s="1">
        <v>41657</v>
      </c>
      <c r="I1949">
        <v>86</v>
      </c>
      <c r="J1949">
        <v>3</v>
      </c>
      <c r="K1949">
        <v>5</v>
      </c>
      <c r="L1949">
        <v>14</v>
      </c>
      <c r="M1949">
        <v>2</v>
      </c>
      <c r="N1949">
        <v>12</v>
      </c>
      <c r="O1949">
        <v>17</v>
      </c>
      <c r="P1949">
        <v>4</v>
      </c>
      <c r="Q1949">
        <v>3</v>
      </c>
      <c r="R1949">
        <v>1</v>
      </c>
      <c r="S1949">
        <v>3</v>
      </c>
      <c r="T1949">
        <v>6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 t="s">
        <v>43</v>
      </c>
    </row>
    <row r="1950" spans="1:28" hidden="1" x14ac:dyDescent="0.3">
      <c r="A1950">
        <v>2005</v>
      </c>
      <c r="B1950">
        <v>1990</v>
      </c>
      <c r="C1950" t="s">
        <v>28</v>
      </c>
      <c r="D1950" t="s">
        <v>33</v>
      </c>
      <c r="E1950">
        <v>35765</v>
      </c>
      <c r="F1950">
        <v>1</v>
      </c>
      <c r="G1950">
        <v>0</v>
      </c>
      <c r="H1950" s="1">
        <v>41619</v>
      </c>
      <c r="I1950">
        <v>86</v>
      </c>
      <c r="J1950">
        <v>22</v>
      </c>
      <c r="K1950">
        <v>3</v>
      </c>
      <c r="L1950">
        <v>30</v>
      </c>
      <c r="M1950">
        <v>0</v>
      </c>
      <c r="N1950">
        <v>5</v>
      </c>
      <c r="O1950">
        <v>15</v>
      </c>
      <c r="P1950">
        <v>2</v>
      </c>
      <c r="Q1950">
        <v>2</v>
      </c>
      <c r="R1950">
        <v>0</v>
      </c>
      <c r="S1950">
        <v>4</v>
      </c>
      <c r="T1950">
        <v>6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 t="s">
        <v>32</v>
      </c>
    </row>
    <row r="1951" spans="1:28" hidden="1" x14ac:dyDescent="0.3">
      <c r="A1951">
        <v>6940</v>
      </c>
      <c r="B1951">
        <v>1966</v>
      </c>
      <c r="C1951" t="s">
        <v>37</v>
      </c>
      <c r="D1951" t="s">
        <v>31</v>
      </c>
      <c r="E1951">
        <v>46734</v>
      </c>
      <c r="F1951">
        <v>1</v>
      </c>
      <c r="G1951">
        <v>2</v>
      </c>
      <c r="H1951" s="1">
        <v>41568</v>
      </c>
      <c r="I1951">
        <v>86</v>
      </c>
      <c r="J1951">
        <v>100</v>
      </c>
      <c r="K1951">
        <v>1</v>
      </c>
      <c r="L1951">
        <v>39</v>
      </c>
      <c r="M1951">
        <v>6</v>
      </c>
      <c r="N1951">
        <v>1</v>
      </c>
      <c r="O1951">
        <v>76</v>
      </c>
      <c r="P1951">
        <v>4</v>
      </c>
      <c r="Q1951">
        <v>3</v>
      </c>
      <c r="R1951">
        <v>2</v>
      </c>
      <c r="S1951">
        <v>3</v>
      </c>
      <c r="T1951">
        <v>6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 t="s">
        <v>30</v>
      </c>
    </row>
    <row r="1952" spans="1:28" hidden="1" x14ac:dyDescent="0.3">
      <c r="A1952">
        <v>10466</v>
      </c>
      <c r="B1952">
        <v>1965</v>
      </c>
      <c r="C1952" t="s">
        <v>28</v>
      </c>
      <c r="D1952" t="s">
        <v>33</v>
      </c>
      <c r="E1952">
        <v>44393</v>
      </c>
      <c r="F1952">
        <v>1</v>
      </c>
      <c r="G1952">
        <v>1</v>
      </c>
      <c r="H1952" s="1">
        <v>41508</v>
      </c>
      <c r="I1952">
        <v>86</v>
      </c>
      <c r="J1952">
        <v>24</v>
      </c>
      <c r="K1952">
        <v>2</v>
      </c>
      <c r="L1952">
        <v>20</v>
      </c>
      <c r="M1952">
        <v>2</v>
      </c>
      <c r="N1952">
        <v>2</v>
      </c>
      <c r="O1952">
        <v>10</v>
      </c>
      <c r="P1952">
        <v>2</v>
      </c>
      <c r="Q1952">
        <v>1</v>
      </c>
      <c r="R1952">
        <v>0</v>
      </c>
      <c r="S1952">
        <v>4</v>
      </c>
      <c r="T1952">
        <v>4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 t="s">
        <v>30</v>
      </c>
    </row>
    <row r="1953" spans="1:28" hidden="1" x14ac:dyDescent="0.3">
      <c r="A1953">
        <v>7325</v>
      </c>
      <c r="B1953">
        <v>1986</v>
      </c>
      <c r="C1953" t="s">
        <v>37</v>
      </c>
      <c r="D1953" t="s">
        <v>35</v>
      </c>
      <c r="E1953">
        <v>38197</v>
      </c>
      <c r="F1953">
        <v>1</v>
      </c>
      <c r="G1953">
        <v>0</v>
      </c>
      <c r="H1953" s="1">
        <v>41454</v>
      </c>
      <c r="I1953">
        <v>86</v>
      </c>
      <c r="J1953">
        <v>23</v>
      </c>
      <c r="K1953">
        <v>0</v>
      </c>
      <c r="L1953">
        <v>11</v>
      </c>
      <c r="M1953">
        <v>2</v>
      </c>
      <c r="N1953">
        <v>1</v>
      </c>
      <c r="O1953">
        <v>3</v>
      </c>
      <c r="P1953">
        <v>1</v>
      </c>
      <c r="Q1953">
        <v>1</v>
      </c>
      <c r="R1953">
        <v>0</v>
      </c>
      <c r="S1953">
        <v>3</v>
      </c>
      <c r="T1953">
        <v>5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 t="s">
        <v>30</v>
      </c>
    </row>
    <row r="1954" spans="1:28" hidden="1" x14ac:dyDescent="0.3">
      <c r="A1954">
        <v>4547</v>
      </c>
      <c r="B1954">
        <v>1960</v>
      </c>
      <c r="C1954" t="s">
        <v>28</v>
      </c>
      <c r="D1954" t="s">
        <v>35</v>
      </c>
      <c r="E1954">
        <v>13672</v>
      </c>
      <c r="F1954">
        <v>1</v>
      </c>
      <c r="G1954">
        <v>1</v>
      </c>
      <c r="H1954" s="1">
        <v>41381</v>
      </c>
      <c r="I1954">
        <v>86</v>
      </c>
      <c r="J1954">
        <v>6</v>
      </c>
      <c r="K1954">
        <v>2</v>
      </c>
      <c r="L1954">
        <v>9</v>
      </c>
      <c r="M1954">
        <v>2</v>
      </c>
      <c r="N1954">
        <v>1</v>
      </c>
      <c r="O1954">
        <v>5</v>
      </c>
      <c r="P1954">
        <v>2</v>
      </c>
      <c r="Q1954">
        <v>1</v>
      </c>
      <c r="R1954">
        <v>0</v>
      </c>
      <c r="S1954">
        <v>3</v>
      </c>
      <c r="T1954">
        <v>8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 t="s">
        <v>30</v>
      </c>
    </row>
    <row r="1955" spans="1:28" hidden="1" x14ac:dyDescent="0.3">
      <c r="A1955">
        <v>6825</v>
      </c>
      <c r="B1955">
        <v>1953</v>
      </c>
      <c r="C1955" t="s">
        <v>28</v>
      </c>
      <c r="D1955" t="s">
        <v>35</v>
      </c>
      <c r="E1955">
        <v>41452</v>
      </c>
      <c r="F1955">
        <v>1</v>
      </c>
      <c r="G1955">
        <v>1</v>
      </c>
      <c r="H1955" s="1">
        <v>41339</v>
      </c>
      <c r="I1955">
        <v>86</v>
      </c>
      <c r="J1955">
        <v>13</v>
      </c>
      <c r="K1955">
        <v>0</v>
      </c>
      <c r="L1955">
        <v>3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0</v>
      </c>
      <c r="S1955">
        <v>2</v>
      </c>
      <c r="T1955">
        <v>7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 t="s">
        <v>32</v>
      </c>
    </row>
    <row r="1956" spans="1:28" hidden="1" x14ac:dyDescent="0.3">
      <c r="A1956">
        <v>2961</v>
      </c>
      <c r="B1956">
        <v>1982</v>
      </c>
      <c r="C1956" t="s">
        <v>28</v>
      </c>
      <c r="D1956" t="s">
        <v>33</v>
      </c>
      <c r="E1956">
        <v>42081</v>
      </c>
      <c r="F1956">
        <v>1</v>
      </c>
      <c r="G1956">
        <v>0</v>
      </c>
      <c r="H1956" s="1">
        <v>41331</v>
      </c>
      <c r="I1956">
        <v>86</v>
      </c>
      <c r="J1956">
        <v>175</v>
      </c>
      <c r="K1956">
        <v>10</v>
      </c>
      <c r="L1956">
        <v>110</v>
      </c>
      <c r="M1956">
        <v>54</v>
      </c>
      <c r="N1956">
        <v>6</v>
      </c>
      <c r="O1956">
        <v>27</v>
      </c>
      <c r="P1956">
        <v>2</v>
      </c>
      <c r="Q1956">
        <v>6</v>
      </c>
      <c r="R1956">
        <v>3</v>
      </c>
      <c r="S1956">
        <v>4</v>
      </c>
      <c r="T1956">
        <v>6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0</v>
      </c>
      <c r="AB1956" t="s">
        <v>30</v>
      </c>
    </row>
    <row r="1957" spans="1:28" hidden="1" x14ac:dyDescent="0.3">
      <c r="A1957">
        <v>2278</v>
      </c>
      <c r="B1957">
        <v>1985</v>
      </c>
      <c r="C1957" t="s">
        <v>38</v>
      </c>
      <c r="D1957" t="s">
        <v>31</v>
      </c>
      <c r="E1957">
        <v>33812</v>
      </c>
      <c r="F1957">
        <v>1</v>
      </c>
      <c r="G1957">
        <v>0</v>
      </c>
      <c r="H1957" s="1">
        <v>41216</v>
      </c>
      <c r="I1957">
        <v>86</v>
      </c>
      <c r="J1957">
        <v>4</v>
      </c>
      <c r="K1957">
        <v>17</v>
      </c>
      <c r="L1957">
        <v>19</v>
      </c>
      <c r="M1957">
        <v>30</v>
      </c>
      <c r="N1957">
        <v>24</v>
      </c>
      <c r="O1957">
        <v>39</v>
      </c>
      <c r="P1957">
        <v>2</v>
      </c>
      <c r="Q1957">
        <v>2</v>
      </c>
      <c r="R1957">
        <v>1</v>
      </c>
      <c r="S1957">
        <v>3</v>
      </c>
      <c r="T1957">
        <v>6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 t="s">
        <v>34</v>
      </c>
    </row>
    <row r="1958" spans="1:28" hidden="1" x14ac:dyDescent="0.3">
      <c r="A1958">
        <v>10703</v>
      </c>
      <c r="B1958">
        <v>1975</v>
      </c>
      <c r="C1958" t="s">
        <v>41</v>
      </c>
      <c r="D1958" t="s">
        <v>31</v>
      </c>
      <c r="E1958">
        <v>46098</v>
      </c>
      <c r="F1958">
        <v>1</v>
      </c>
      <c r="G1958">
        <v>1</v>
      </c>
      <c r="H1958" s="1">
        <v>41139</v>
      </c>
      <c r="I1958">
        <v>86</v>
      </c>
      <c r="J1958">
        <v>57</v>
      </c>
      <c r="K1958">
        <v>0</v>
      </c>
      <c r="L1958">
        <v>27</v>
      </c>
      <c r="M1958">
        <v>0</v>
      </c>
      <c r="N1958">
        <v>0</v>
      </c>
      <c r="O1958">
        <v>36</v>
      </c>
      <c r="P1958">
        <v>4</v>
      </c>
      <c r="Q1958">
        <v>3</v>
      </c>
      <c r="R1958">
        <v>2</v>
      </c>
      <c r="S1958">
        <v>2</v>
      </c>
      <c r="T1958">
        <v>8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 t="s">
        <v>30</v>
      </c>
    </row>
    <row r="1959" spans="1:28" hidden="1" x14ac:dyDescent="0.3">
      <c r="A1959">
        <v>9</v>
      </c>
      <c r="B1959">
        <v>1975</v>
      </c>
      <c r="C1959" t="s">
        <v>41</v>
      </c>
      <c r="D1959" t="s">
        <v>31</v>
      </c>
      <c r="E1959">
        <v>46098</v>
      </c>
      <c r="F1959">
        <v>1</v>
      </c>
      <c r="G1959">
        <v>1</v>
      </c>
      <c r="H1959" s="1">
        <v>41139</v>
      </c>
      <c r="I1959">
        <v>86</v>
      </c>
      <c r="J1959">
        <v>57</v>
      </c>
      <c r="K1959">
        <v>0</v>
      </c>
      <c r="L1959">
        <v>27</v>
      </c>
      <c r="M1959">
        <v>0</v>
      </c>
      <c r="N1959">
        <v>0</v>
      </c>
      <c r="O1959">
        <v>36</v>
      </c>
      <c r="P1959">
        <v>4</v>
      </c>
      <c r="Q1959">
        <v>3</v>
      </c>
      <c r="R1959">
        <v>2</v>
      </c>
      <c r="S1959">
        <v>2</v>
      </c>
      <c r="T1959">
        <v>8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 t="s">
        <v>32</v>
      </c>
    </row>
    <row r="1960" spans="1:28" hidden="1" x14ac:dyDescent="0.3">
      <c r="A1960">
        <v>2804</v>
      </c>
      <c r="B1960">
        <v>1975</v>
      </c>
      <c r="C1960" t="s">
        <v>41</v>
      </c>
      <c r="D1960" t="s">
        <v>31</v>
      </c>
      <c r="E1960">
        <v>46098</v>
      </c>
      <c r="F1960">
        <v>1</v>
      </c>
      <c r="G1960">
        <v>1</v>
      </c>
      <c r="H1960" s="1">
        <v>41139</v>
      </c>
      <c r="I1960">
        <v>86</v>
      </c>
      <c r="J1960">
        <v>57</v>
      </c>
      <c r="K1960">
        <v>0</v>
      </c>
      <c r="L1960">
        <v>27</v>
      </c>
      <c r="M1960">
        <v>0</v>
      </c>
      <c r="N1960">
        <v>0</v>
      </c>
      <c r="O1960">
        <v>36</v>
      </c>
      <c r="P1960">
        <v>4</v>
      </c>
      <c r="Q1960">
        <v>3</v>
      </c>
      <c r="R1960">
        <v>2</v>
      </c>
      <c r="S1960">
        <v>2</v>
      </c>
      <c r="T1960">
        <v>8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 t="s">
        <v>40</v>
      </c>
    </row>
    <row r="1961" spans="1:28" hidden="1" x14ac:dyDescent="0.3">
      <c r="A1961">
        <v>3010</v>
      </c>
      <c r="B1961">
        <v>1989</v>
      </c>
      <c r="C1961" t="s">
        <v>41</v>
      </c>
      <c r="D1961" t="s">
        <v>35</v>
      </c>
      <c r="E1961">
        <v>88420</v>
      </c>
      <c r="F1961">
        <v>0</v>
      </c>
      <c r="G1961">
        <v>0</v>
      </c>
      <c r="H1961" s="1">
        <v>41761</v>
      </c>
      <c r="I1961">
        <v>87</v>
      </c>
      <c r="J1961">
        <v>957</v>
      </c>
      <c r="K1961">
        <v>153</v>
      </c>
      <c r="L1961">
        <v>612</v>
      </c>
      <c r="M1961">
        <v>99</v>
      </c>
      <c r="N1961">
        <v>95</v>
      </c>
      <c r="O1961">
        <v>153</v>
      </c>
      <c r="P1961">
        <v>1</v>
      </c>
      <c r="Q1961">
        <v>4</v>
      </c>
      <c r="R1961">
        <v>7</v>
      </c>
      <c r="S1961">
        <v>8</v>
      </c>
      <c r="T1961">
        <v>1</v>
      </c>
      <c r="U1961">
        <v>1</v>
      </c>
      <c r="V1961">
        <v>0</v>
      </c>
      <c r="W1961">
        <v>1</v>
      </c>
      <c r="X1961">
        <v>0</v>
      </c>
      <c r="Y1961">
        <v>1</v>
      </c>
      <c r="Z1961">
        <v>0</v>
      </c>
      <c r="AA1961">
        <v>0</v>
      </c>
      <c r="AB1961" t="s">
        <v>30</v>
      </c>
    </row>
    <row r="1962" spans="1:28" hidden="1" x14ac:dyDescent="0.3">
      <c r="A1962">
        <v>2564</v>
      </c>
      <c r="B1962">
        <v>1953</v>
      </c>
      <c r="C1962" t="s">
        <v>28</v>
      </c>
      <c r="D1962" t="s">
        <v>35</v>
      </c>
      <c r="E1962">
        <v>61278</v>
      </c>
      <c r="F1962">
        <v>0</v>
      </c>
      <c r="G1962">
        <v>1</v>
      </c>
      <c r="H1962" s="1">
        <v>41643</v>
      </c>
      <c r="I1962">
        <v>87</v>
      </c>
      <c r="J1962">
        <v>111</v>
      </c>
      <c r="K1962">
        <v>3</v>
      </c>
      <c r="L1962">
        <v>28</v>
      </c>
      <c r="M1962">
        <v>2</v>
      </c>
      <c r="N1962">
        <v>6</v>
      </c>
      <c r="O1962">
        <v>15</v>
      </c>
      <c r="P1962">
        <v>2</v>
      </c>
      <c r="Q1962">
        <v>3</v>
      </c>
      <c r="R1962">
        <v>1</v>
      </c>
      <c r="S1962">
        <v>4</v>
      </c>
      <c r="T1962">
        <v>6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 t="s">
        <v>30</v>
      </c>
    </row>
    <row r="1963" spans="1:28" hidden="1" x14ac:dyDescent="0.3">
      <c r="A1963">
        <v>1137</v>
      </c>
      <c r="B1963">
        <v>1964</v>
      </c>
      <c r="C1963" t="s">
        <v>28</v>
      </c>
      <c r="D1963" t="s">
        <v>31</v>
      </c>
      <c r="E1963">
        <v>81246</v>
      </c>
      <c r="F1963">
        <v>0</v>
      </c>
      <c r="G1963">
        <v>0</v>
      </c>
      <c r="H1963" s="1">
        <v>41637</v>
      </c>
      <c r="I1963">
        <v>87</v>
      </c>
      <c r="J1963">
        <v>398</v>
      </c>
      <c r="K1963">
        <v>190</v>
      </c>
      <c r="L1963">
        <v>537</v>
      </c>
      <c r="M1963">
        <v>61</v>
      </c>
      <c r="N1963">
        <v>156</v>
      </c>
      <c r="O1963">
        <v>37</v>
      </c>
      <c r="P1963">
        <v>1</v>
      </c>
      <c r="Q1963">
        <v>4</v>
      </c>
      <c r="R1963">
        <v>5</v>
      </c>
      <c r="S1963">
        <v>7</v>
      </c>
      <c r="T1963">
        <v>1</v>
      </c>
      <c r="U1963">
        <v>1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 t="s">
        <v>30</v>
      </c>
    </row>
    <row r="1964" spans="1:28" hidden="1" x14ac:dyDescent="0.3">
      <c r="A1964">
        <v>5084</v>
      </c>
      <c r="B1964">
        <v>1975</v>
      </c>
      <c r="C1964" t="s">
        <v>28</v>
      </c>
      <c r="D1964" t="s">
        <v>42</v>
      </c>
      <c r="E1964">
        <v>58330</v>
      </c>
      <c r="F1964">
        <v>0</v>
      </c>
      <c r="G1964">
        <v>1</v>
      </c>
      <c r="H1964" s="1">
        <v>41633</v>
      </c>
      <c r="I1964">
        <v>87</v>
      </c>
      <c r="J1964">
        <v>445</v>
      </c>
      <c r="K1964">
        <v>53</v>
      </c>
      <c r="L1964">
        <v>213</v>
      </c>
      <c r="M1964">
        <v>104</v>
      </c>
      <c r="N1964">
        <v>98</v>
      </c>
      <c r="O1964">
        <v>151</v>
      </c>
      <c r="P1964">
        <v>1</v>
      </c>
      <c r="Q1964">
        <v>6</v>
      </c>
      <c r="R1964">
        <v>4</v>
      </c>
      <c r="S1964">
        <v>13</v>
      </c>
      <c r="T1964">
        <v>4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 t="s">
        <v>30</v>
      </c>
    </row>
    <row r="1965" spans="1:28" hidden="1" x14ac:dyDescent="0.3">
      <c r="A1965">
        <v>7094</v>
      </c>
      <c r="B1965">
        <v>1975</v>
      </c>
      <c r="C1965" t="s">
        <v>28</v>
      </c>
      <c r="D1965" t="s">
        <v>42</v>
      </c>
      <c r="E1965">
        <v>58330</v>
      </c>
      <c r="F1965">
        <v>0</v>
      </c>
      <c r="G1965">
        <v>1</v>
      </c>
      <c r="H1965" s="1">
        <v>41633</v>
      </c>
      <c r="I1965">
        <v>87</v>
      </c>
      <c r="J1965">
        <v>445</v>
      </c>
      <c r="K1965">
        <v>53</v>
      </c>
      <c r="L1965">
        <v>213</v>
      </c>
      <c r="M1965">
        <v>104</v>
      </c>
      <c r="N1965">
        <v>98</v>
      </c>
      <c r="O1965">
        <v>151</v>
      </c>
      <c r="P1965">
        <v>1</v>
      </c>
      <c r="Q1965">
        <v>6</v>
      </c>
      <c r="R1965">
        <v>4</v>
      </c>
      <c r="S1965">
        <v>13</v>
      </c>
      <c r="T1965">
        <v>4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 t="s">
        <v>39</v>
      </c>
    </row>
    <row r="1966" spans="1:28" hidden="1" x14ac:dyDescent="0.3">
      <c r="A1966">
        <v>6327</v>
      </c>
      <c r="B1966">
        <v>1967</v>
      </c>
      <c r="C1966" t="s">
        <v>28</v>
      </c>
      <c r="D1966" t="s">
        <v>35</v>
      </c>
      <c r="E1966">
        <v>65777</v>
      </c>
      <c r="F1966">
        <v>0</v>
      </c>
      <c r="G1966">
        <v>0</v>
      </c>
      <c r="H1966" s="1">
        <v>41627</v>
      </c>
      <c r="I1966">
        <v>87</v>
      </c>
      <c r="J1966">
        <v>565</v>
      </c>
      <c r="K1966">
        <v>32</v>
      </c>
      <c r="L1966">
        <v>435</v>
      </c>
      <c r="M1966">
        <v>28</v>
      </c>
      <c r="N1966">
        <v>32</v>
      </c>
      <c r="O1966">
        <v>54</v>
      </c>
      <c r="P1966">
        <v>1</v>
      </c>
      <c r="Q1966">
        <v>2</v>
      </c>
      <c r="R1966">
        <v>8</v>
      </c>
      <c r="S1966">
        <v>6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 t="s">
        <v>34</v>
      </c>
    </row>
    <row r="1967" spans="1:28" x14ac:dyDescent="0.3">
      <c r="A1967">
        <v>5798</v>
      </c>
      <c r="B1967">
        <v>1973</v>
      </c>
      <c r="C1967" t="s">
        <v>41</v>
      </c>
      <c r="D1967" t="s">
        <v>35</v>
      </c>
      <c r="F1967">
        <v>0</v>
      </c>
      <c r="G1967">
        <v>0</v>
      </c>
      <c r="H1967" s="1">
        <v>41601</v>
      </c>
      <c r="I1967">
        <v>87</v>
      </c>
      <c r="J1967">
        <v>445</v>
      </c>
      <c r="K1967">
        <v>37</v>
      </c>
      <c r="L1967">
        <v>359</v>
      </c>
      <c r="M1967">
        <v>98</v>
      </c>
      <c r="N1967">
        <v>28</v>
      </c>
      <c r="O1967">
        <v>18</v>
      </c>
      <c r="P1967">
        <v>1</v>
      </c>
      <c r="Q1967">
        <v>2</v>
      </c>
      <c r="R1967">
        <v>4</v>
      </c>
      <c r="S1967">
        <v>8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 t="s">
        <v>39</v>
      </c>
    </row>
    <row r="1968" spans="1:28" hidden="1" x14ac:dyDescent="0.3">
      <c r="A1968">
        <v>10379</v>
      </c>
      <c r="B1968">
        <v>1962</v>
      </c>
      <c r="C1968" t="s">
        <v>41</v>
      </c>
      <c r="D1968" t="s">
        <v>31</v>
      </c>
      <c r="E1968">
        <v>59247</v>
      </c>
      <c r="F1968">
        <v>0</v>
      </c>
      <c r="G1968">
        <v>2</v>
      </c>
      <c r="H1968" s="1">
        <v>41586</v>
      </c>
      <c r="I1968">
        <v>87</v>
      </c>
      <c r="J1968">
        <v>327</v>
      </c>
      <c r="K1968">
        <v>9</v>
      </c>
      <c r="L1968">
        <v>122</v>
      </c>
      <c r="M1968">
        <v>19</v>
      </c>
      <c r="N1968">
        <v>14</v>
      </c>
      <c r="O1968">
        <v>83</v>
      </c>
      <c r="P1968">
        <v>5</v>
      </c>
      <c r="Q1968">
        <v>5</v>
      </c>
      <c r="R1968">
        <v>2</v>
      </c>
      <c r="S1968">
        <v>9</v>
      </c>
      <c r="T1968">
        <v>6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 t="s">
        <v>30</v>
      </c>
    </row>
    <row r="1969" spans="1:28" hidden="1" x14ac:dyDescent="0.3">
      <c r="A1969">
        <v>7801</v>
      </c>
      <c r="B1969">
        <v>1959</v>
      </c>
      <c r="C1969" t="s">
        <v>28</v>
      </c>
      <c r="D1969" t="s">
        <v>35</v>
      </c>
      <c r="E1969">
        <v>54753</v>
      </c>
      <c r="F1969">
        <v>0</v>
      </c>
      <c r="G1969">
        <v>1</v>
      </c>
      <c r="H1969" s="1">
        <v>41529</v>
      </c>
      <c r="I1969">
        <v>87</v>
      </c>
      <c r="J1969">
        <v>197</v>
      </c>
      <c r="K1969">
        <v>107</v>
      </c>
      <c r="L1969">
        <v>227</v>
      </c>
      <c r="M1969">
        <v>7</v>
      </c>
      <c r="N1969">
        <v>59</v>
      </c>
      <c r="O1969">
        <v>131</v>
      </c>
      <c r="P1969">
        <v>3</v>
      </c>
      <c r="Q1969">
        <v>5</v>
      </c>
      <c r="R1969">
        <v>2</v>
      </c>
      <c r="S1969">
        <v>11</v>
      </c>
      <c r="T1969">
        <v>4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 t="s">
        <v>43</v>
      </c>
    </row>
    <row r="1970" spans="1:28" hidden="1" x14ac:dyDescent="0.3">
      <c r="A1970">
        <v>550</v>
      </c>
      <c r="B1970">
        <v>1952</v>
      </c>
      <c r="C1970" t="s">
        <v>28</v>
      </c>
      <c r="D1970" t="s">
        <v>29</v>
      </c>
      <c r="E1970">
        <v>62335</v>
      </c>
      <c r="F1970">
        <v>0</v>
      </c>
      <c r="G1970">
        <v>1</v>
      </c>
      <c r="H1970" s="1">
        <v>41417</v>
      </c>
      <c r="I1970">
        <v>87</v>
      </c>
      <c r="J1970">
        <v>243</v>
      </c>
      <c r="K1970">
        <v>131</v>
      </c>
      <c r="L1970">
        <v>217</v>
      </c>
      <c r="M1970">
        <v>85</v>
      </c>
      <c r="N1970">
        <v>6</v>
      </c>
      <c r="O1970">
        <v>26</v>
      </c>
      <c r="P1970">
        <v>2</v>
      </c>
      <c r="Q1970">
        <v>3</v>
      </c>
      <c r="R1970">
        <v>3</v>
      </c>
      <c r="S1970">
        <v>13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 t="s">
        <v>30</v>
      </c>
    </row>
    <row r="1971" spans="1:28" hidden="1" x14ac:dyDescent="0.3">
      <c r="A1971">
        <v>1118</v>
      </c>
      <c r="B1971">
        <v>1956</v>
      </c>
      <c r="C1971" t="s">
        <v>41</v>
      </c>
      <c r="D1971" t="s">
        <v>33</v>
      </c>
      <c r="E1971">
        <v>50965</v>
      </c>
      <c r="F1971">
        <v>0</v>
      </c>
      <c r="G1971">
        <v>1</v>
      </c>
      <c r="H1971" s="1">
        <v>41325</v>
      </c>
      <c r="I1971">
        <v>87</v>
      </c>
      <c r="J1971">
        <v>544</v>
      </c>
      <c r="K1971">
        <v>13</v>
      </c>
      <c r="L1971">
        <v>85</v>
      </c>
      <c r="M1971">
        <v>8</v>
      </c>
      <c r="N1971">
        <v>6</v>
      </c>
      <c r="O1971">
        <v>29</v>
      </c>
      <c r="P1971">
        <v>3</v>
      </c>
      <c r="Q1971">
        <v>10</v>
      </c>
      <c r="R1971">
        <v>4</v>
      </c>
      <c r="S1971">
        <v>5</v>
      </c>
      <c r="T1971">
        <v>8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 t="s">
        <v>30</v>
      </c>
    </row>
    <row r="1972" spans="1:28" hidden="1" x14ac:dyDescent="0.3">
      <c r="A1972">
        <v>1491</v>
      </c>
      <c r="B1972">
        <v>1965</v>
      </c>
      <c r="C1972" t="s">
        <v>38</v>
      </c>
      <c r="D1972" t="s">
        <v>35</v>
      </c>
      <c r="E1972">
        <v>71488</v>
      </c>
      <c r="F1972">
        <v>0</v>
      </c>
      <c r="G1972">
        <v>0</v>
      </c>
      <c r="H1972" s="1">
        <v>41323</v>
      </c>
      <c r="I1972">
        <v>87</v>
      </c>
      <c r="J1972">
        <v>162</v>
      </c>
      <c r="K1972">
        <v>33</v>
      </c>
      <c r="L1972">
        <v>124</v>
      </c>
      <c r="M1972">
        <v>40</v>
      </c>
      <c r="N1972">
        <v>28</v>
      </c>
      <c r="O1972">
        <v>172</v>
      </c>
      <c r="P1972">
        <v>2</v>
      </c>
      <c r="Q1972">
        <v>3</v>
      </c>
      <c r="R1972">
        <v>4</v>
      </c>
      <c r="S1972">
        <v>7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 t="s">
        <v>32</v>
      </c>
    </row>
    <row r="1973" spans="1:28" hidden="1" x14ac:dyDescent="0.3">
      <c r="A1973">
        <v>4507</v>
      </c>
      <c r="B1973">
        <v>1952</v>
      </c>
      <c r="C1973" t="s">
        <v>28</v>
      </c>
      <c r="D1973" t="s">
        <v>31</v>
      </c>
      <c r="E1973">
        <v>72228</v>
      </c>
      <c r="F1973">
        <v>0</v>
      </c>
      <c r="G1973">
        <v>0</v>
      </c>
      <c r="H1973" s="1">
        <v>41240</v>
      </c>
      <c r="I1973">
        <v>87</v>
      </c>
      <c r="J1973">
        <v>631</v>
      </c>
      <c r="K1973">
        <v>28</v>
      </c>
      <c r="L1973">
        <v>491</v>
      </c>
      <c r="M1973">
        <v>30</v>
      </c>
      <c r="N1973">
        <v>14</v>
      </c>
      <c r="O1973">
        <v>56</v>
      </c>
      <c r="P1973">
        <v>1</v>
      </c>
      <c r="Q1973">
        <v>6</v>
      </c>
      <c r="R1973">
        <v>7</v>
      </c>
      <c r="S1973">
        <v>8</v>
      </c>
      <c r="T1973">
        <v>3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 t="s">
        <v>30</v>
      </c>
    </row>
    <row r="1974" spans="1:28" hidden="1" x14ac:dyDescent="0.3">
      <c r="A1974">
        <v>6977</v>
      </c>
      <c r="B1974">
        <v>1974</v>
      </c>
      <c r="C1974" t="s">
        <v>28</v>
      </c>
      <c r="D1974" t="s">
        <v>35</v>
      </c>
      <c r="E1974">
        <v>75702</v>
      </c>
      <c r="F1974">
        <v>0</v>
      </c>
      <c r="G1974">
        <v>1</v>
      </c>
      <c r="H1974" s="1">
        <v>41196</v>
      </c>
      <c r="I1974">
        <v>87</v>
      </c>
      <c r="J1974">
        <v>1073</v>
      </c>
      <c r="K1974">
        <v>0</v>
      </c>
      <c r="L1974">
        <v>629</v>
      </c>
      <c r="M1974">
        <v>145</v>
      </c>
      <c r="N1974">
        <v>37</v>
      </c>
      <c r="O1974">
        <v>37</v>
      </c>
      <c r="P1974">
        <v>1</v>
      </c>
      <c r="Q1974">
        <v>10</v>
      </c>
      <c r="R1974">
        <v>5</v>
      </c>
      <c r="S1974">
        <v>13</v>
      </c>
      <c r="T1974">
        <v>6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 t="s">
        <v>30</v>
      </c>
    </row>
    <row r="1975" spans="1:28" hidden="1" x14ac:dyDescent="0.3">
      <c r="A1975">
        <v>4042</v>
      </c>
      <c r="B1975">
        <v>1971</v>
      </c>
      <c r="C1975" t="s">
        <v>28</v>
      </c>
      <c r="D1975" t="s">
        <v>29</v>
      </c>
      <c r="E1975">
        <v>43300</v>
      </c>
      <c r="F1975">
        <v>0</v>
      </c>
      <c r="G1975">
        <v>1</v>
      </c>
      <c r="H1975" s="1">
        <v>41195</v>
      </c>
      <c r="I1975">
        <v>87</v>
      </c>
      <c r="J1975">
        <v>91</v>
      </c>
      <c r="K1975">
        <v>3</v>
      </c>
      <c r="L1975">
        <v>52</v>
      </c>
      <c r="M1975">
        <v>2</v>
      </c>
      <c r="N1975">
        <v>1</v>
      </c>
      <c r="O1975">
        <v>31</v>
      </c>
      <c r="P1975">
        <v>3</v>
      </c>
      <c r="Q1975">
        <v>4</v>
      </c>
      <c r="R1975">
        <v>0</v>
      </c>
      <c r="S1975">
        <v>4</v>
      </c>
      <c r="T1975">
        <v>8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 t="s">
        <v>32</v>
      </c>
    </row>
    <row r="1976" spans="1:28" hidden="1" x14ac:dyDescent="0.3">
      <c r="A1976">
        <v>7274</v>
      </c>
      <c r="B1976">
        <v>1957</v>
      </c>
      <c r="C1976" t="s">
        <v>28</v>
      </c>
      <c r="D1976" t="s">
        <v>33</v>
      </c>
      <c r="E1976">
        <v>78618</v>
      </c>
      <c r="F1976">
        <v>0</v>
      </c>
      <c r="G1976">
        <v>0</v>
      </c>
      <c r="H1976" s="1">
        <v>41180</v>
      </c>
      <c r="I1976">
        <v>87</v>
      </c>
      <c r="J1976">
        <v>736</v>
      </c>
      <c r="K1976">
        <v>163</v>
      </c>
      <c r="L1976">
        <v>818</v>
      </c>
      <c r="M1976">
        <v>212</v>
      </c>
      <c r="N1976">
        <v>163</v>
      </c>
      <c r="O1976">
        <v>61</v>
      </c>
      <c r="P1976">
        <v>1</v>
      </c>
      <c r="Q1976">
        <v>4</v>
      </c>
      <c r="R1976">
        <v>7</v>
      </c>
      <c r="S1976">
        <v>10</v>
      </c>
      <c r="T1976">
        <v>2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 t="s">
        <v>30</v>
      </c>
    </row>
    <row r="1977" spans="1:28" hidden="1" x14ac:dyDescent="0.3">
      <c r="A1977">
        <v>4279</v>
      </c>
      <c r="B1977">
        <v>1963</v>
      </c>
      <c r="C1977" t="s">
        <v>38</v>
      </c>
      <c r="D1977" t="s">
        <v>31</v>
      </c>
      <c r="E1977">
        <v>39548</v>
      </c>
      <c r="F1977">
        <v>1</v>
      </c>
      <c r="G1977">
        <v>1</v>
      </c>
      <c r="H1977" s="1">
        <v>41729</v>
      </c>
      <c r="I1977">
        <v>87</v>
      </c>
      <c r="J1977">
        <v>15</v>
      </c>
      <c r="K1977">
        <v>4</v>
      </c>
      <c r="L1977">
        <v>10</v>
      </c>
      <c r="M1977">
        <v>3</v>
      </c>
      <c r="N1977">
        <v>4</v>
      </c>
      <c r="O1977">
        <v>18</v>
      </c>
      <c r="P1977">
        <v>2</v>
      </c>
      <c r="Q1977">
        <v>1</v>
      </c>
      <c r="R1977">
        <v>1</v>
      </c>
      <c r="S1977">
        <v>3</v>
      </c>
      <c r="T1977">
        <v>3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 t="s">
        <v>30</v>
      </c>
    </row>
    <row r="1978" spans="1:28" hidden="1" x14ac:dyDescent="0.3">
      <c r="A1978">
        <v>6131</v>
      </c>
      <c r="B1978">
        <v>1980</v>
      </c>
      <c r="C1978" t="s">
        <v>38</v>
      </c>
      <c r="D1978" t="s">
        <v>33</v>
      </c>
      <c r="E1978">
        <v>70829</v>
      </c>
      <c r="F1978">
        <v>1</v>
      </c>
      <c r="G1978">
        <v>1</v>
      </c>
      <c r="H1978" s="1">
        <v>41609</v>
      </c>
      <c r="I1978">
        <v>87</v>
      </c>
      <c r="J1978">
        <v>141</v>
      </c>
      <c r="K1978">
        <v>70</v>
      </c>
      <c r="L1978">
        <v>106</v>
      </c>
      <c r="M1978">
        <v>72</v>
      </c>
      <c r="N1978">
        <v>19</v>
      </c>
      <c r="O1978">
        <v>23</v>
      </c>
      <c r="P1978">
        <v>2</v>
      </c>
      <c r="Q1978">
        <v>4</v>
      </c>
      <c r="R1978">
        <v>2</v>
      </c>
      <c r="S1978">
        <v>8</v>
      </c>
      <c r="T1978">
        <v>3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 t="s">
        <v>30</v>
      </c>
    </row>
    <row r="1979" spans="1:28" hidden="1" x14ac:dyDescent="0.3">
      <c r="A1979">
        <v>606</v>
      </c>
      <c r="B1979">
        <v>1967</v>
      </c>
      <c r="C1979" t="s">
        <v>28</v>
      </c>
      <c r="D1979" t="s">
        <v>31</v>
      </c>
      <c r="E1979">
        <v>25930</v>
      </c>
      <c r="F1979">
        <v>1</v>
      </c>
      <c r="G1979">
        <v>1</v>
      </c>
      <c r="H1979" s="1">
        <v>41557</v>
      </c>
      <c r="I1979">
        <v>87</v>
      </c>
      <c r="J1979">
        <v>6</v>
      </c>
      <c r="K1979">
        <v>1</v>
      </c>
      <c r="L1979">
        <v>2</v>
      </c>
      <c r="M1979">
        <v>2</v>
      </c>
      <c r="N1979">
        <v>0</v>
      </c>
      <c r="O1979">
        <v>4</v>
      </c>
      <c r="P1979">
        <v>1</v>
      </c>
      <c r="Q1979">
        <v>1</v>
      </c>
      <c r="R1979">
        <v>0</v>
      </c>
      <c r="S1979">
        <v>2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 t="s">
        <v>30</v>
      </c>
    </row>
    <row r="1980" spans="1:28" hidden="1" x14ac:dyDescent="0.3">
      <c r="A1980">
        <v>2445</v>
      </c>
      <c r="B1980">
        <v>1974</v>
      </c>
      <c r="C1980" t="s">
        <v>37</v>
      </c>
      <c r="D1980" t="s">
        <v>35</v>
      </c>
      <c r="E1980">
        <v>28440</v>
      </c>
      <c r="F1980">
        <v>1</v>
      </c>
      <c r="G1980">
        <v>0</v>
      </c>
      <c r="H1980" s="1">
        <v>41462</v>
      </c>
      <c r="I1980">
        <v>87</v>
      </c>
      <c r="J1980">
        <v>38</v>
      </c>
      <c r="K1980">
        <v>1</v>
      </c>
      <c r="L1980">
        <v>24</v>
      </c>
      <c r="M1980">
        <v>0</v>
      </c>
      <c r="N1980">
        <v>0</v>
      </c>
      <c r="O1980">
        <v>0</v>
      </c>
      <c r="P1980">
        <v>1</v>
      </c>
      <c r="Q1980">
        <v>2</v>
      </c>
      <c r="R1980">
        <v>0</v>
      </c>
      <c r="S1980">
        <v>3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 t="s">
        <v>30</v>
      </c>
    </row>
    <row r="1981" spans="1:28" hidden="1" x14ac:dyDescent="0.3">
      <c r="A1981">
        <v>5346</v>
      </c>
      <c r="B1981">
        <v>1973</v>
      </c>
      <c r="C1981" t="s">
        <v>38</v>
      </c>
      <c r="D1981" t="s">
        <v>33</v>
      </c>
      <c r="E1981">
        <v>23559</v>
      </c>
      <c r="F1981">
        <v>1</v>
      </c>
      <c r="G1981">
        <v>0</v>
      </c>
      <c r="H1981" s="1">
        <v>41458</v>
      </c>
      <c r="I1981">
        <v>87</v>
      </c>
      <c r="J1981">
        <v>25</v>
      </c>
      <c r="K1981">
        <v>5</v>
      </c>
      <c r="L1981">
        <v>19</v>
      </c>
      <c r="M1981">
        <v>7</v>
      </c>
      <c r="N1981">
        <v>0</v>
      </c>
      <c r="O1981">
        <v>23</v>
      </c>
      <c r="P1981">
        <v>3</v>
      </c>
      <c r="Q1981">
        <v>3</v>
      </c>
      <c r="R1981">
        <v>0</v>
      </c>
      <c r="S1981">
        <v>3</v>
      </c>
      <c r="T1981">
        <v>7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 t="s">
        <v>39</v>
      </c>
    </row>
    <row r="1982" spans="1:28" hidden="1" x14ac:dyDescent="0.3">
      <c r="A1982">
        <v>4478</v>
      </c>
      <c r="B1982">
        <v>1979</v>
      </c>
      <c r="C1982" t="s">
        <v>28</v>
      </c>
      <c r="D1982" t="s">
        <v>33</v>
      </c>
      <c r="E1982">
        <v>63777</v>
      </c>
      <c r="F1982">
        <v>1</v>
      </c>
      <c r="G1982">
        <v>1</v>
      </c>
      <c r="H1982" s="1">
        <v>41357</v>
      </c>
      <c r="I1982">
        <v>87</v>
      </c>
      <c r="J1982">
        <v>457</v>
      </c>
      <c r="K1982">
        <v>5</v>
      </c>
      <c r="L1982">
        <v>106</v>
      </c>
      <c r="M1982">
        <v>15</v>
      </c>
      <c r="N1982">
        <v>17</v>
      </c>
      <c r="O1982">
        <v>53</v>
      </c>
      <c r="P1982">
        <v>8</v>
      </c>
      <c r="Q1982">
        <v>11</v>
      </c>
      <c r="R1982">
        <v>1</v>
      </c>
      <c r="S1982">
        <v>6</v>
      </c>
      <c r="T1982">
        <v>8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 t="s">
        <v>40</v>
      </c>
    </row>
    <row r="1983" spans="1:28" hidden="1" x14ac:dyDescent="0.3">
      <c r="A1983">
        <v>2350</v>
      </c>
      <c r="B1983">
        <v>1972</v>
      </c>
      <c r="C1983" t="s">
        <v>28</v>
      </c>
      <c r="D1983" t="s">
        <v>33</v>
      </c>
      <c r="E1983">
        <v>59666</v>
      </c>
      <c r="F1983">
        <v>1</v>
      </c>
      <c r="G1983">
        <v>1</v>
      </c>
      <c r="H1983" s="1">
        <v>41355</v>
      </c>
      <c r="I1983">
        <v>87</v>
      </c>
      <c r="J1983">
        <v>623</v>
      </c>
      <c r="K1983">
        <v>53</v>
      </c>
      <c r="L1983">
        <v>178</v>
      </c>
      <c r="M1983">
        <v>23</v>
      </c>
      <c r="N1983">
        <v>17</v>
      </c>
      <c r="O1983">
        <v>133</v>
      </c>
      <c r="P1983">
        <v>7</v>
      </c>
      <c r="Q1983">
        <v>3</v>
      </c>
      <c r="R1983">
        <v>2</v>
      </c>
      <c r="S1983">
        <v>8</v>
      </c>
      <c r="T1983">
        <v>8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0</v>
      </c>
      <c r="AB1983" t="s">
        <v>32</v>
      </c>
    </row>
    <row r="1984" spans="1:28" x14ac:dyDescent="0.3">
      <c r="A1984">
        <v>2902</v>
      </c>
      <c r="B1984">
        <v>1958</v>
      </c>
      <c r="C1984" t="s">
        <v>28</v>
      </c>
      <c r="D1984" t="s">
        <v>35</v>
      </c>
      <c r="F1984">
        <v>1</v>
      </c>
      <c r="G1984">
        <v>1</v>
      </c>
      <c r="H1984" s="1">
        <v>41155</v>
      </c>
      <c r="I1984">
        <v>87</v>
      </c>
      <c r="J1984">
        <v>19</v>
      </c>
      <c r="K1984">
        <v>4</v>
      </c>
      <c r="L1984">
        <v>12</v>
      </c>
      <c r="M1984">
        <v>2</v>
      </c>
      <c r="N1984">
        <v>2</v>
      </c>
      <c r="O1984">
        <v>6</v>
      </c>
      <c r="P1984">
        <v>1</v>
      </c>
      <c r="Q1984">
        <v>1</v>
      </c>
      <c r="R1984">
        <v>0</v>
      </c>
      <c r="S1984">
        <v>3</v>
      </c>
      <c r="T1984">
        <v>5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 t="s">
        <v>36</v>
      </c>
    </row>
    <row r="1985" spans="1:28" hidden="1" x14ac:dyDescent="0.3">
      <c r="A1985">
        <v>3332</v>
      </c>
      <c r="B1985">
        <v>1985</v>
      </c>
      <c r="C1985" t="s">
        <v>28</v>
      </c>
      <c r="D1985" t="s">
        <v>31</v>
      </c>
      <c r="E1985">
        <v>29760</v>
      </c>
      <c r="F1985">
        <v>1</v>
      </c>
      <c r="G1985">
        <v>0</v>
      </c>
      <c r="H1985" s="1">
        <v>41150</v>
      </c>
      <c r="I1985">
        <v>87</v>
      </c>
      <c r="J1985">
        <v>64</v>
      </c>
      <c r="K1985">
        <v>4</v>
      </c>
      <c r="L1985">
        <v>68</v>
      </c>
      <c r="M1985">
        <v>7</v>
      </c>
      <c r="N1985">
        <v>5</v>
      </c>
      <c r="O1985">
        <v>17</v>
      </c>
      <c r="P1985">
        <v>4</v>
      </c>
      <c r="Q1985">
        <v>3</v>
      </c>
      <c r="R1985">
        <v>1</v>
      </c>
      <c r="S1985">
        <v>4</v>
      </c>
      <c r="T1985">
        <v>8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 t="s">
        <v>39</v>
      </c>
    </row>
    <row r="1986" spans="1:28" hidden="1" x14ac:dyDescent="0.3">
      <c r="A1986">
        <v>7433</v>
      </c>
      <c r="B1986">
        <v>1985</v>
      </c>
      <c r="C1986" t="s">
        <v>28</v>
      </c>
      <c r="D1986" t="s">
        <v>31</v>
      </c>
      <c r="E1986">
        <v>29760</v>
      </c>
      <c r="F1986">
        <v>1</v>
      </c>
      <c r="G1986">
        <v>0</v>
      </c>
      <c r="H1986" s="1">
        <v>41150</v>
      </c>
      <c r="I1986">
        <v>87</v>
      </c>
      <c r="J1986">
        <v>64</v>
      </c>
      <c r="K1986">
        <v>4</v>
      </c>
      <c r="L1986">
        <v>68</v>
      </c>
      <c r="M1986">
        <v>7</v>
      </c>
      <c r="N1986">
        <v>5</v>
      </c>
      <c r="O1986">
        <v>17</v>
      </c>
      <c r="P1986">
        <v>4</v>
      </c>
      <c r="Q1986">
        <v>3</v>
      </c>
      <c r="R1986">
        <v>1</v>
      </c>
      <c r="S1986">
        <v>4</v>
      </c>
      <c r="T1986">
        <v>8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 t="s">
        <v>30</v>
      </c>
    </row>
    <row r="1987" spans="1:28" hidden="1" x14ac:dyDescent="0.3">
      <c r="A1987">
        <v>7023</v>
      </c>
      <c r="B1987">
        <v>1953</v>
      </c>
      <c r="C1987" t="s">
        <v>37</v>
      </c>
      <c r="D1987" t="s">
        <v>31</v>
      </c>
      <c r="E1987">
        <v>46231</v>
      </c>
      <c r="F1987">
        <v>2</v>
      </c>
      <c r="G1987">
        <v>1</v>
      </c>
      <c r="H1987" s="1">
        <v>41239</v>
      </c>
      <c r="I1987">
        <v>87</v>
      </c>
      <c r="J1987">
        <v>189</v>
      </c>
      <c r="K1987">
        <v>2</v>
      </c>
      <c r="L1987">
        <v>55</v>
      </c>
      <c r="M1987">
        <v>0</v>
      </c>
      <c r="N1987">
        <v>5</v>
      </c>
      <c r="O1987">
        <v>12</v>
      </c>
      <c r="P1987">
        <v>4</v>
      </c>
      <c r="Q1987">
        <v>6</v>
      </c>
      <c r="R1987">
        <v>1</v>
      </c>
      <c r="S1987">
        <v>4</v>
      </c>
      <c r="T1987">
        <v>9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 t="s">
        <v>43</v>
      </c>
    </row>
    <row r="1988" spans="1:28" hidden="1" x14ac:dyDescent="0.3">
      <c r="A1988">
        <v>9386</v>
      </c>
      <c r="B1988">
        <v>1962</v>
      </c>
      <c r="C1988" t="s">
        <v>28</v>
      </c>
      <c r="D1988" t="s">
        <v>35</v>
      </c>
      <c r="E1988">
        <v>50127</v>
      </c>
      <c r="F1988">
        <v>0</v>
      </c>
      <c r="G1988">
        <v>1</v>
      </c>
      <c r="H1988" s="1">
        <v>41788</v>
      </c>
      <c r="I1988">
        <v>88</v>
      </c>
      <c r="J1988">
        <v>274</v>
      </c>
      <c r="K1988">
        <v>0</v>
      </c>
      <c r="L1988">
        <v>21</v>
      </c>
      <c r="M1988">
        <v>4</v>
      </c>
      <c r="N1988">
        <v>6</v>
      </c>
      <c r="O1988">
        <v>15</v>
      </c>
      <c r="P1988">
        <v>1</v>
      </c>
      <c r="Q1988">
        <v>5</v>
      </c>
      <c r="R1988">
        <v>1</v>
      </c>
      <c r="S1988">
        <v>6</v>
      </c>
      <c r="T1988">
        <v>6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  <c r="AB1988" t="s">
        <v>30</v>
      </c>
    </row>
    <row r="1989" spans="1:28" hidden="1" x14ac:dyDescent="0.3">
      <c r="A1989">
        <v>10323</v>
      </c>
      <c r="B1989">
        <v>1952</v>
      </c>
      <c r="C1989" t="s">
        <v>28</v>
      </c>
      <c r="D1989" t="s">
        <v>33</v>
      </c>
      <c r="E1989">
        <v>49413</v>
      </c>
      <c r="F1989">
        <v>0</v>
      </c>
      <c r="G1989">
        <v>1</v>
      </c>
      <c r="H1989" s="1">
        <v>41572</v>
      </c>
      <c r="I1989">
        <v>88</v>
      </c>
      <c r="J1989">
        <v>205</v>
      </c>
      <c r="K1989">
        <v>7</v>
      </c>
      <c r="L1989">
        <v>41</v>
      </c>
      <c r="M1989">
        <v>3</v>
      </c>
      <c r="N1989">
        <v>2</v>
      </c>
      <c r="O1989">
        <v>46</v>
      </c>
      <c r="P1989">
        <v>2</v>
      </c>
      <c r="Q1989">
        <v>4</v>
      </c>
      <c r="R1989">
        <v>2</v>
      </c>
      <c r="S1989">
        <v>5</v>
      </c>
      <c r="T1989">
        <v>5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 t="s">
        <v>30</v>
      </c>
    </row>
    <row r="1990" spans="1:28" hidden="1" x14ac:dyDescent="0.3">
      <c r="A1990">
        <v>4682</v>
      </c>
      <c r="B1990">
        <v>1958</v>
      </c>
      <c r="C1990" t="s">
        <v>28</v>
      </c>
      <c r="D1990" t="s">
        <v>33</v>
      </c>
      <c r="E1990">
        <v>51876</v>
      </c>
      <c r="F1990">
        <v>0</v>
      </c>
      <c r="G1990">
        <v>0</v>
      </c>
      <c r="H1990" s="1">
        <v>41562</v>
      </c>
      <c r="I1990">
        <v>88</v>
      </c>
      <c r="J1990">
        <v>99</v>
      </c>
      <c r="K1990">
        <v>27</v>
      </c>
      <c r="L1990">
        <v>102</v>
      </c>
      <c r="M1990">
        <v>28</v>
      </c>
      <c r="N1990">
        <v>48</v>
      </c>
      <c r="O1990">
        <v>6</v>
      </c>
      <c r="P1990">
        <v>1</v>
      </c>
      <c r="Q1990">
        <v>2</v>
      </c>
      <c r="R1990">
        <v>2</v>
      </c>
      <c r="S1990">
        <v>8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 t="s">
        <v>39</v>
      </c>
    </row>
    <row r="1991" spans="1:28" hidden="1" x14ac:dyDescent="0.3">
      <c r="A1991">
        <v>8015</v>
      </c>
      <c r="B1991">
        <v>1962</v>
      </c>
      <c r="C1991" t="s">
        <v>37</v>
      </c>
      <c r="D1991" t="s">
        <v>29</v>
      </c>
      <c r="E1991">
        <v>85696</v>
      </c>
      <c r="F1991">
        <v>0</v>
      </c>
      <c r="G1991">
        <v>0</v>
      </c>
      <c r="H1991" s="1">
        <v>41397</v>
      </c>
      <c r="I1991">
        <v>88</v>
      </c>
      <c r="J1991">
        <v>714</v>
      </c>
      <c r="K1991">
        <v>76</v>
      </c>
      <c r="L1991">
        <v>395</v>
      </c>
      <c r="M1991">
        <v>116</v>
      </c>
      <c r="N1991">
        <v>0</v>
      </c>
      <c r="O1991">
        <v>12</v>
      </c>
      <c r="P1991">
        <v>1</v>
      </c>
      <c r="Q1991">
        <v>4</v>
      </c>
      <c r="R1991">
        <v>6</v>
      </c>
      <c r="S1991">
        <v>9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 t="s">
        <v>30</v>
      </c>
    </row>
    <row r="1992" spans="1:28" hidden="1" x14ac:dyDescent="0.3">
      <c r="A1992">
        <v>1745</v>
      </c>
      <c r="B1992">
        <v>1962</v>
      </c>
      <c r="C1992" t="s">
        <v>37</v>
      </c>
      <c r="D1992" t="s">
        <v>29</v>
      </c>
      <c r="E1992">
        <v>85696</v>
      </c>
      <c r="F1992">
        <v>0</v>
      </c>
      <c r="G1992">
        <v>0</v>
      </c>
      <c r="H1992" s="1">
        <v>41397</v>
      </c>
      <c r="I1992">
        <v>88</v>
      </c>
      <c r="J1992">
        <v>714</v>
      </c>
      <c r="K1992">
        <v>76</v>
      </c>
      <c r="L1992">
        <v>395</v>
      </c>
      <c r="M1992">
        <v>116</v>
      </c>
      <c r="N1992">
        <v>0</v>
      </c>
      <c r="O1992">
        <v>12</v>
      </c>
      <c r="P1992">
        <v>1</v>
      </c>
      <c r="Q1992">
        <v>4</v>
      </c>
      <c r="R1992">
        <v>6</v>
      </c>
      <c r="S1992">
        <v>9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 t="s">
        <v>30</v>
      </c>
    </row>
    <row r="1993" spans="1:28" hidden="1" x14ac:dyDescent="0.3">
      <c r="A1993">
        <v>3136</v>
      </c>
      <c r="B1993">
        <v>1962</v>
      </c>
      <c r="C1993" t="s">
        <v>41</v>
      </c>
      <c r="D1993" t="s">
        <v>29</v>
      </c>
      <c r="E1993">
        <v>59432</v>
      </c>
      <c r="F1993">
        <v>0</v>
      </c>
      <c r="G1993">
        <v>1</v>
      </c>
      <c r="H1993" s="1">
        <v>41377</v>
      </c>
      <c r="I1993">
        <v>88</v>
      </c>
      <c r="J1993">
        <v>317</v>
      </c>
      <c r="K1993">
        <v>25</v>
      </c>
      <c r="L1993">
        <v>265</v>
      </c>
      <c r="M1993">
        <v>25</v>
      </c>
      <c r="N1993">
        <v>19</v>
      </c>
      <c r="O1993">
        <v>12</v>
      </c>
      <c r="P1993">
        <v>3</v>
      </c>
      <c r="Q1993">
        <v>5</v>
      </c>
      <c r="R1993">
        <v>3</v>
      </c>
      <c r="S1993">
        <v>11</v>
      </c>
      <c r="T1993">
        <v>5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 t="s">
        <v>30</v>
      </c>
    </row>
    <row r="1994" spans="1:28" hidden="1" x14ac:dyDescent="0.3">
      <c r="A1994">
        <v>6991</v>
      </c>
      <c r="B1994">
        <v>1951</v>
      </c>
      <c r="C1994" t="s">
        <v>28</v>
      </c>
      <c r="D1994" t="s">
        <v>29</v>
      </c>
      <c r="E1994">
        <v>43185</v>
      </c>
      <c r="F1994">
        <v>0</v>
      </c>
      <c r="G1994">
        <v>1</v>
      </c>
      <c r="H1994" s="1">
        <v>41374</v>
      </c>
      <c r="I1994">
        <v>88</v>
      </c>
      <c r="J1994">
        <v>537</v>
      </c>
      <c r="K1994">
        <v>6</v>
      </c>
      <c r="L1994">
        <v>42</v>
      </c>
      <c r="M1994">
        <v>16</v>
      </c>
      <c r="N1994">
        <v>6</v>
      </c>
      <c r="O1994">
        <v>30</v>
      </c>
      <c r="P1994">
        <v>2</v>
      </c>
      <c r="Q1994">
        <v>9</v>
      </c>
      <c r="R1994">
        <v>3</v>
      </c>
      <c r="S1994">
        <v>6</v>
      </c>
      <c r="T1994">
        <v>8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 t="s">
        <v>36</v>
      </c>
    </row>
    <row r="1995" spans="1:28" hidden="1" x14ac:dyDescent="0.3">
      <c r="A1995">
        <v>2736</v>
      </c>
      <c r="B1995">
        <v>1978</v>
      </c>
      <c r="C1995" t="s">
        <v>28</v>
      </c>
      <c r="D1995" t="s">
        <v>33</v>
      </c>
      <c r="E1995">
        <v>73807</v>
      </c>
      <c r="F1995">
        <v>0</v>
      </c>
      <c r="G1995">
        <v>1</v>
      </c>
      <c r="H1995" s="1">
        <v>41276</v>
      </c>
      <c r="I1995">
        <v>88</v>
      </c>
      <c r="J1995">
        <v>366</v>
      </c>
      <c r="K1995">
        <v>124</v>
      </c>
      <c r="L1995">
        <v>156</v>
      </c>
      <c r="M1995">
        <v>71</v>
      </c>
      <c r="N1995">
        <v>78</v>
      </c>
      <c r="O1995">
        <v>54</v>
      </c>
      <c r="P1995">
        <v>2</v>
      </c>
      <c r="Q1995">
        <v>5</v>
      </c>
      <c r="R1995">
        <v>5</v>
      </c>
      <c r="S1995">
        <v>11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t="s">
        <v>40</v>
      </c>
    </row>
    <row r="1996" spans="1:28" hidden="1" x14ac:dyDescent="0.3">
      <c r="A1996">
        <v>8162</v>
      </c>
      <c r="B1996">
        <v>1956</v>
      </c>
      <c r="C1996" t="s">
        <v>41</v>
      </c>
      <c r="D1996" t="s">
        <v>35</v>
      </c>
      <c r="E1996">
        <v>14661</v>
      </c>
      <c r="F1996">
        <v>0</v>
      </c>
      <c r="G1996">
        <v>0</v>
      </c>
      <c r="H1996" s="1">
        <v>41275</v>
      </c>
      <c r="I1996">
        <v>88</v>
      </c>
      <c r="J1996">
        <v>4</v>
      </c>
      <c r="K1996">
        <v>1</v>
      </c>
      <c r="L1996">
        <v>11</v>
      </c>
      <c r="M1996">
        <v>6</v>
      </c>
      <c r="N1996">
        <v>2</v>
      </c>
      <c r="O1996">
        <v>2</v>
      </c>
      <c r="P1996">
        <v>1</v>
      </c>
      <c r="Q1996">
        <v>1</v>
      </c>
      <c r="R1996">
        <v>0</v>
      </c>
      <c r="S1996">
        <v>3</v>
      </c>
      <c r="T1996">
        <v>6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 t="s">
        <v>30</v>
      </c>
    </row>
    <row r="1997" spans="1:28" hidden="1" x14ac:dyDescent="0.3">
      <c r="A1997">
        <v>7706</v>
      </c>
      <c r="B1997">
        <v>1975</v>
      </c>
      <c r="C1997" t="s">
        <v>38</v>
      </c>
      <c r="D1997" t="s">
        <v>35</v>
      </c>
      <c r="E1997">
        <v>46772</v>
      </c>
      <c r="F1997">
        <v>0</v>
      </c>
      <c r="G1997">
        <v>1</v>
      </c>
      <c r="H1997" s="1">
        <v>41220</v>
      </c>
      <c r="I1997">
        <v>88</v>
      </c>
      <c r="J1997">
        <v>350</v>
      </c>
      <c r="K1997">
        <v>104</v>
      </c>
      <c r="L1997">
        <v>189</v>
      </c>
      <c r="M1997">
        <v>197</v>
      </c>
      <c r="N1997">
        <v>151</v>
      </c>
      <c r="O1997">
        <v>57</v>
      </c>
      <c r="P1997">
        <v>6</v>
      </c>
      <c r="Q1997">
        <v>11</v>
      </c>
      <c r="R1997">
        <v>8</v>
      </c>
      <c r="S1997">
        <v>5</v>
      </c>
      <c r="T1997">
        <v>8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  <c r="AB1997" t="s">
        <v>32</v>
      </c>
    </row>
    <row r="1998" spans="1:28" hidden="1" x14ac:dyDescent="0.3">
      <c r="A1998">
        <v>5176</v>
      </c>
      <c r="B1998">
        <v>1988</v>
      </c>
      <c r="C1998" t="s">
        <v>28</v>
      </c>
      <c r="D1998" t="s">
        <v>35</v>
      </c>
      <c r="E1998">
        <v>29604</v>
      </c>
      <c r="F1998">
        <v>1</v>
      </c>
      <c r="G1998">
        <v>0</v>
      </c>
      <c r="H1998" s="1">
        <v>41616</v>
      </c>
      <c r="I1998">
        <v>88</v>
      </c>
      <c r="J1998">
        <v>7</v>
      </c>
      <c r="K1998">
        <v>6</v>
      </c>
      <c r="L1998">
        <v>13</v>
      </c>
      <c r="M1998">
        <v>7</v>
      </c>
      <c r="N1998">
        <v>6</v>
      </c>
      <c r="O1998">
        <v>14</v>
      </c>
      <c r="P1998">
        <v>1</v>
      </c>
      <c r="Q1998">
        <v>1</v>
      </c>
      <c r="R1998">
        <v>0</v>
      </c>
      <c r="S1998">
        <v>3</v>
      </c>
      <c r="T1998">
        <v>9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 t="s">
        <v>43</v>
      </c>
    </row>
    <row r="1999" spans="1:28" hidden="1" x14ac:dyDescent="0.3">
      <c r="A1999">
        <v>3083</v>
      </c>
      <c r="B1999">
        <v>1974</v>
      </c>
      <c r="C1999" t="s">
        <v>28</v>
      </c>
      <c r="D1999" t="s">
        <v>33</v>
      </c>
      <c r="E1999">
        <v>45837</v>
      </c>
      <c r="F1999">
        <v>1</v>
      </c>
      <c r="G1999">
        <v>1</v>
      </c>
      <c r="H1999" s="1">
        <v>41481</v>
      </c>
      <c r="I1999">
        <v>88</v>
      </c>
      <c r="J1999">
        <v>215</v>
      </c>
      <c r="K1999">
        <v>13</v>
      </c>
      <c r="L1999">
        <v>87</v>
      </c>
      <c r="M1999">
        <v>17</v>
      </c>
      <c r="N1999">
        <v>17</v>
      </c>
      <c r="O1999">
        <v>24</v>
      </c>
      <c r="P1999">
        <v>5</v>
      </c>
      <c r="Q1999">
        <v>6</v>
      </c>
      <c r="R1999">
        <v>2</v>
      </c>
      <c r="S1999">
        <v>5</v>
      </c>
      <c r="T1999">
        <v>7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 t="s">
        <v>30</v>
      </c>
    </row>
    <row r="2000" spans="1:28" hidden="1" x14ac:dyDescent="0.3">
      <c r="A2000">
        <v>8132</v>
      </c>
      <c r="B2000">
        <v>1975</v>
      </c>
      <c r="C2000" t="s">
        <v>37</v>
      </c>
      <c r="D2000" t="s">
        <v>33</v>
      </c>
      <c r="E2000">
        <v>60631</v>
      </c>
      <c r="F2000">
        <v>1</v>
      </c>
      <c r="G2000">
        <v>1</v>
      </c>
      <c r="H2000" s="1">
        <v>41369</v>
      </c>
      <c r="I2000">
        <v>88</v>
      </c>
      <c r="J2000">
        <v>565</v>
      </c>
      <c r="K2000">
        <v>6</v>
      </c>
      <c r="L2000">
        <v>65</v>
      </c>
      <c r="M2000">
        <v>0</v>
      </c>
      <c r="N2000">
        <v>6</v>
      </c>
      <c r="O2000">
        <v>19</v>
      </c>
      <c r="P2000">
        <v>5</v>
      </c>
      <c r="Q2000">
        <v>9</v>
      </c>
      <c r="R2000">
        <v>2</v>
      </c>
      <c r="S2000">
        <v>8</v>
      </c>
      <c r="T2000">
        <v>7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 t="s">
        <v>39</v>
      </c>
    </row>
    <row r="2001" spans="1:28" hidden="1" x14ac:dyDescent="0.3">
      <c r="A2001">
        <v>503</v>
      </c>
      <c r="B2001">
        <v>1985</v>
      </c>
      <c r="C2001" t="s">
        <v>41</v>
      </c>
      <c r="D2001" t="s">
        <v>33</v>
      </c>
      <c r="E2001">
        <v>20559</v>
      </c>
      <c r="F2001">
        <v>1</v>
      </c>
      <c r="G2001">
        <v>0</v>
      </c>
      <c r="H2001" s="1">
        <v>41345</v>
      </c>
      <c r="I2001">
        <v>88</v>
      </c>
      <c r="J2001">
        <v>13</v>
      </c>
      <c r="K2001">
        <v>1</v>
      </c>
      <c r="L2001">
        <v>29</v>
      </c>
      <c r="M2001">
        <v>3</v>
      </c>
      <c r="N2001">
        <v>0</v>
      </c>
      <c r="O2001">
        <v>7</v>
      </c>
      <c r="P2001">
        <v>2</v>
      </c>
      <c r="Q2001">
        <v>2</v>
      </c>
      <c r="R2001">
        <v>0</v>
      </c>
      <c r="S2001">
        <v>3</v>
      </c>
      <c r="T2001">
        <v>8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 t="s">
        <v>36</v>
      </c>
    </row>
    <row r="2002" spans="1:28" hidden="1" x14ac:dyDescent="0.3">
      <c r="A2002">
        <v>8148</v>
      </c>
      <c r="B2002">
        <v>1956</v>
      </c>
      <c r="C2002" t="s">
        <v>41</v>
      </c>
      <c r="D2002" t="s">
        <v>35</v>
      </c>
      <c r="E2002">
        <v>50898</v>
      </c>
      <c r="F2002">
        <v>1</v>
      </c>
      <c r="G2002">
        <v>1</v>
      </c>
      <c r="H2002" s="1">
        <v>41282</v>
      </c>
      <c r="I2002">
        <v>88</v>
      </c>
      <c r="J2002">
        <v>285</v>
      </c>
      <c r="K2002">
        <v>28</v>
      </c>
      <c r="L2002">
        <v>242</v>
      </c>
      <c r="M2002">
        <v>55</v>
      </c>
      <c r="N2002">
        <v>114</v>
      </c>
      <c r="O2002">
        <v>135</v>
      </c>
      <c r="P2002">
        <v>13</v>
      </c>
      <c r="Q2002">
        <v>6</v>
      </c>
      <c r="R2002">
        <v>2</v>
      </c>
      <c r="S2002">
        <v>12</v>
      </c>
      <c r="T2002">
        <v>5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43</v>
      </c>
    </row>
    <row r="2003" spans="1:28" hidden="1" x14ac:dyDescent="0.3">
      <c r="A2003">
        <v>692</v>
      </c>
      <c r="B2003">
        <v>1954</v>
      </c>
      <c r="C2003" t="s">
        <v>28</v>
      </c>
      <c r="D2003" t="s">
        <v>35</v>
      </c>
      <c r="E2003">
        <v>36807</v>
      </c>
      <c r="F2003">
        <v>1</v>
      </c>
      <c r="G2003">
        <v>1</v>
      </c>
      <c r="H2003" s="1">
        <v>41263</v>
      </c>
      <c r="I2003">
        <v>88</v>
      </c>
      <c r="J2003">
        <v>4</v>
      </c>
      <c r="K2003">
        <v>2</v>
      </c>
      <c r="L2003">
        <v>5</v>
      </c>
      <c r="M2003">
        <v>0</v>
      </c>
      <c r="N2003">
        <v>0</v>
      </c>
      <c r="O2003">
        <v>5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 t="s">
        <v>40</v>
      </c>
    </row>
    <row r="2004" spans="1:28" hidden="1" x14ac:dyDescent="0.3">
      <c r="A2004">
        <v>9298</v>
      </c>
      <c r="B2004">
        <v>1947</v>
      </c>
      <c r="C2004" t="s">
        <v>37</v>
      </c>
      <c r="D2004" t="s">
        <v>35</v>
      </c>
      <c r="E2004">
        <v>81574</v>
      </c>
      <c r="F2004">
        <v>0</v>
      </c>
      <c r="G2004">
        <v>0</v>
      </c>
      <c r="H2004" s="1">
        <v>41757</v>
      </c>
      <c r="I2004">
        <v>89</v>
      </c>
      <c r="J2004">
        <v>1252</v>
      </c>
      <c r="K2004">
        <v>0</v>
      </c>
      <c r="L2004">
        <v>465</v>
      </c>
      <c r="M2004">
        <v>46</v>
      </c>
      <c r="N2004">
        <v>35</v>
      </c>
      <c r="O2004">
        <v>0</v>
      </c>
      <c r="P2004">
        <v>1</v>
      </c>
      <c r="Q2004">
        <v>4</v>
      </c>
      <c r="R2004">
        <v>5</v>
      </c>
      <c r="S2004">
        <v>8</v>
      </c>
      <c r="T2004">
        <v>1</v>
      </c>
      <c r="U2004">
        <v>0</v>
      </c>
      <c r="V2004">
        <v>0</v>
      </c>
      <c r="W2004">
        <v>0</v>
      </c>
      <c r="X2004">
        <v>1</v>
      </c>
      <c r="Y2004">
        <v>1</v>
      </c>
      <c r="Z2004">
        <v>0</v>
      </c>
      <c r="AA2004">
        <v>0</v>
      </c>
      <c r="AB2004" t="s">
        <v>43</v>
      </c>
    </row>
    <row r="2005" spans="1:28" hidden="1" x14ac:dyDescent="0.3">
      <c r="A2005">
        <v>2909</v>
      </c>
      <c r="B2005">
        <v>1974</v>
      </c>
      <c r="C2005" t="s">
        <v>37</v>
      </c>
      <c r="D2005" t="s">
        <v>33</v>
      </c>
      <c r="E2005">
        <v>78128</v>
      </c>
      <c r="F2005">
        <v>0</v>
      </c>
      <c r="G2005">
        <v>1</v>
      </c>
      <c r="H2005" s="1">
        <v>41689</v>
      </c>
      <c r="I2005">
        <v>89</v>
      </c>
      <c r="J2005">
        <v>934</v>
      </c>
      <c r="K2005">
        <v>24</v>
      </c>
      <c r="L2005">
        <v>230</v>
      </c>
      <c r="M2005">
        <v>16</v>
      </c>
      <c r="N2005">
        <v>24</v>
      </c>
      <c r="O2005">
        <v>36</v>
      </c>
      <c r="P2005">
        <v>2</v>
      </c>
      <c r="Q2005">
        <v>8</v>
      </c>
      <c r="R2005">
        <v>4</v>
      </c>
      <c r="S2005">
        <v>6</v>
      </c>
      <c r="T2005">
        <v>3</v>
      </c>
      <c r="U2005">
        <v>0</v>
      </c>
      <c r="V2005">
        <v>0</v>
      </c>
      <c r="W2005">
        <v>0</v>
      </c>
      <c r="X2005">
        <v>1</v>
      </c>
      <c r="Y2005">
        <v>1</v>
      </c>
      <c r="Z2005">
        <v>0</v>
      </c>
      <c r="AA2005">
        <v>0</v>
      </c>
      <c r="AB2005" t="s">
        <v>39</v>
      </c>
    </row>
    <row r="2006" spans="1:28" hidden="1" x14ac:dyDescent="0.3">
      <c r="A2006">
        <v>6974</v>
      </c>
      <c r="B2006">
        <v>1972</v>
      </c>
      <c r="C2006" t="s">
        <v>37</v>
      </c>
      <c r="D2006" t="s">
        <v>35</v>
      </c>
      <c r="E2006">
        <v>83443</v>
      </c>
      <c r="F2006">
        <v>0</v>
      </c>
      <c r="G2006">
        <v>0</v>
      </c>
      <c r="H2006" s="1">
        <v>41639</v>
      </c>
      <c r="I2006">
        <v>89</v>
      </c>
      <c r="J2006">
        <v>518</v>
      </c>
      <c r="K2006">
        <v>42</v>
      </c>
      <c r="L2006">
        <v>742</v>
      </c>
      <c r="M2006">
        <v>55</v>
      </c>
      <c r="N2006">
        <v>56</v>
      </c>
      <c r="O2006">
        <v>84</v>
      </c>
      <c r="P2006">
        <v>1</v>
      </c>
      <c r="Q2006">
        <v>6</v>
      </c>
      <c r="R2006">
        <v>10</v>
      </c>
      <c r="S2006">
        <v>5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 t="s">
        <v>39</v>
      </c>
    </row>
    <row r="2007" spans="1:28" hidden="1" x14ac:dyDescent="0.3">
      <c r="A2007">
        <v>4554</v>
      </c>
      <c r="B2007">
        <v>1965</v>
      </c>
      <c r="C2007" t="s">
        <v>28</v>
      </c>
      <c r="D2007" t="s">
        <v>35</v>
      </c>
      <c r="E2007">
        <v>47009</v>
      </c>
      <c r="F2007">
        <v>0</v>
      </c>
      <c r="G2007">
        <v>1</v>
      </c>
      <c r="H2007" s="1">
        <v>41548</v>
      </c>
      <c r="I2007">
        <v>89</v>
      </c>
      <c r="J2007">
        <v>171</v>
      </c>
      <c r="K2007">
        <v>45</v>
      </c>
      <c r="L2007">
        <v>73</v>
      </c>
      <c r="M2007">
        <v>59</v>
      </c>
      <c r="N2007">
        <v>10</v>
      </c>
      <c r="O2007">
        <v>90</v>
      </c>
      <c r="P2007">
        <v>4</v>
      </c>
      <c r="Q2007">
        <v>3</v>
      </c>
      <c r="R2007">
        <v>2</v>
      </c>
      <c r="S2007">
        <v>8</v>
      </c>
      <c r="T2007">
        <v>4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 t="s">
        <v>30</v>
      </c>
    </row>
    <row r="2008" spans="1:28" hidden="1" x14ac:dyDescent="0.3">
      <c r="A2008">
        <v>7960</v>
      </c>
      <c r="B2008">
        <v>1962</v>
      </c>
      <c r="C2008" t="s">
        <v>38</v>
      </c>
      <c r="D2008" t="s">
        <v>35</v>
      </c>
      <c r="E2008">
        <v>82122</v>
      </c>
      <c r="F2008">
        <v>0</v>
      </c>
      <c r="G2008">
        <v>0</v>
      </c>
      <c r="H2008" s="1">
        <v>41501</v>
      </c>
      <c r="I2008">
        <v>89</v>
      </c>
      <c r="J2008">
        <v>734</v>
      </c>
      <c r="K2008">
        <v>22</v>
      </c>
      <c r="L2008">
        <v>350</v>
      </c>
      <c r="M2008">
        <v>151</v>
      </c>
      <c r="N2008">
        <v>25</v>
      </c>
      <c r="O2008">
        <v>100</v>
      </c>
      <c r="P2008">
        <v>1</v>
      </c>
      <c r="Q2008">
        <v>3</v>
      </c>
      <c r="R2008">
        <v>9</v>
      </c>
      <c r="S2008">
        <v>13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 t="s">
        <v>30</v>
      </c>
    </row>
    <row r="2009" spans="1:28" hidden="1" x14ac:dyDescent="0.3">
      <c r="A2009">
        <v>5316</v>
      </c>
      <c r="B2009">
        <v>1976</v>
      </c>
      <c r="C2009" t="s">
        <v>41</v>
      </c>
      <c r="D2009" t="s">
        <v>35</v>
      </c>
      <c r="E2009">
        <v>21024</v>
      </c>
      <c r="F2009">
        <v>0</v>
      </c>
      <c r="G2009">
        <v>0</v>
      </c>
      <c r="H2009" s="1">
        <v>41459</v>
      </c>
      <c r="I2009">
        <v>89</v>
      </c>
      <c r="J2009">
        <v>36</v>
      </c>
      <c r="K2009">
        <v>4</v>
      </c>
      <c r="L2009">
        <v>18</v>
      </c>
      <c r="M2009">
        <v>6</v>
      </c>
      <c r="N2009">
        <v>2</v>
      </c>
      <c r="O2009">
        <v>18</v>
      </c>
      <c r="P2009">
        <v>1</v>
      </c>
      <c r="Q2009">
        <v>2</v>
      </c>
      <c r="R2009">
        <v>0</v>
      </c>
      <c r="S2009">
        <v>4</v>
      </c>
      <c r="T2009">
        <v>7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 t="s">
        <v>30</v>
      </c>
    </row>
    <row r="2010" spans="1:28" hidden="1" x14ac:dyDescent="0.3">
      <c r="A2010">
        <v>8212</v>
      </c>
      <c r="B2010">
        <v>1971</v>
      </c>
      <c r="C2010" t="s">
        <v>41</v>
      </c>
      <c r="D2010" t="s">
        <v>33</v>
      </c>
      <c r="E2010">
        <v>39791</v>
      </c>
      <c r="F2010">
        <v>0</v>
      </c>
      <c r="G2010">
        <v>1</v>
      </c>
      <c r="H2010" s="1">
        <v>41361</v>
      </c>
      <c r="I2010">
        <v>89</v>
      </c>
      <c r="J2010">
        <v>85</v>
      </c>
      <c r="K2010">
        <v>15</v>
      </c>
      <c r="L2010">
        <v>27</v>
      </c>
      <c r="M2010">
        <v>13</v>
      </c>
      <c r="N2010">
        <v>13</v>
      </c>
      <c r="O2010">
        <v>21</v>
      </c>
      <c r="P2010">
        <v>2</v>
      </c>
      <c r="Q2010">
        <v>3</v>
      </c>
      <c r="R2010">
        <v>1</v>
      </c>
      <c r="S2010">
        <v>4</v>
      </c>
      <c r="T2010">
        <v>7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 t="s">
        <v>30</v>
      </c>
    </row>
    <row r="2011" spans="1:28" hidden="1" x14ac:dyDescent="0.3">
      <c r="A2011">
        <v>3233</v>
      </c>
      <c r="B2011">
        <v>1965</v>
      </c>
      <c r="C2011" t="s">
        <v>37</v>
      </c>
      <c r="D2011" t="s">
        <v>33</v>
      </c>
      <c r="E2011">
        <v>62745</v>
      </c>
      <c r="F2011">
        <v>0</v>
      </c>
      <c r="G2011">
        <v>1</v>
      </c>
      <c r="H2011" s="1">
        <v>41356</v>
      </c>
      <c r="I2011">
        <v>89</v>
      </c>
      <c r="J2011">
        <v>562</v>
      </c>
      <c r="K2011">
        <v>21</v>
      </c>
      <c r="L2011">
        <v>464</v>
      </c>
      <c r="M2011">
        <v>28</v>
      </c>
      <c r="N2011">
        <v>10</v>
      </c>
      <c r="O2011">
        <v>32</v>
      </c>
      <c r="P2011">
        <v>3</v>
      </c>
      <c r="Q2011">
        <v>7</v>
      </c>
      <c r="R2011">
        <v>8</v>
      </c>
      <c r="S2011">
        <v>11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 t="s">
        <v>43</v>
      </c>
    </row>
    <row r="2012" spans="1:28" hidden="1" x14ac:dyDescent="0.3">
      <c r="A2012">
        <v>7892</v>
      </c>
      <c r="B2012">
        <v>1969</v>
      </c>
      <c r="C2012" t="s">
        <v>28</v>
      </c>
      <c r="D2012" t="s">
        <v>31</v>
      </c>
      <c r="E2012">
        <v>18589</v>
      </c>
      <c r="F2012">
        <v>0</v>
      </c>
      <c r="G2012">
        <v>0</v>
      </c>
      <c r="H2012" s="1">
        <v>41276</v>
      </c>
      <c r="I2012">
        <v>89</v>
      </c>
      <c r="J2012">
        <v>6</v>
      </c>
      <c r="K2012">
        <v>4</v>
      </c>
      <c r="L2012">
        <v>25</v>
      </c>
      <c r="M2012">
        <v>15</v>
      </c>
      <c r="N2012">
        <v>12</v>
      </c>
      <c r="O2012">
        <v>13</v>
      </c>
      <c r="P2012">
        <v>2</v>
      </c>
      <c r="Q2012">
        <v>2</v>
      </c>
      <c r="R2012">
        <v>1</v>
      </c>
      <c r="S2012">
        <v>3</v>
      </c>
      <c r="T2012">
        <v>7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 t="s">
        <v>34</v>
      </c>
    </row>
    <row r="2013" spans="1:28" hidden="1" x14ac:dyDescent="0.3">
      <c r="A2013">
        <v>2975</v>
      </c>
      <c r="B2013">
        <v>1976</v>
      </c>
      <c r="C2013" t="s">
        <v>28</v>
      </c>
      <c r="D2013" t="s">
        <v>35</v>
      </c>
      <c r="E2013">
        <v>85606</v>
      </c>
      <c r="F2013">
        <v>0</v>
      </c>
      <c r="G2013">
        <v>1</v>
      </c>
      <c r="H2013" s="1">
        <v>41225</v>
      </c>
      <c r="I2013">
        <v>89</v>
      </c>
      <c r="J2013">
        <v>717</v>
      </c>
      <c r="K2013">
        <v>42</v>
      </c>
      <c r="L2013">
        <v>864</v>
      </c>
      <c r="M2013">
        <v>219</v>
      </c>
      <c r="N2013">
        <v>30</v>
      </c>
      <c r="O2013">
        <v>84</v>
      </c>
      <c r="P2013">
        <v>2</v>
      </c>
      <c r="Q2013">
        <v>6</v>
      </c>
      <c r="R2013">
        <v>7</v>
      </c>
      <c r="S2013">
        <v>9</v>
      </c>
      <c r="T2013">
        <v>3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 t="s">
        <v>30</v>
      </c>
    </row>
    <row r="2014" spans="1:28" hidden="1" x14ac:dyDescent="0.3">
      <c r="A2014">
        <v>5043</v>
      </c>
      <c r="B2014">
        <v>1951</v>
      </c>
      <c r="C2014" t="s">
        <v>44</v>
      </c>
      <c r="D2014" t="s">
        <v>33</v>
      </c>
      <c r="E2014">
        <v>26997</v>
      </c>
      <c r="F2014">
        <v>0</v>
      </c>
      <c r="G2014">
        <v>0</v>
      </c>
      <c r="H2014" s="1">
        <v>41218</v>
      </c>
      <c r="I2014">
        <v>89</v>
      </c>
      <c r="J2014">
        <v>7</v>
      </c>
      <c r="K2014">
        <v>23</v>
      </c>
      <c r="L2014">
        <v>78</v>
      </c>
      <c r="M2014">
        <v>133</v>
      </c>
      <c r="N2014">
        <v>49</v>
      </c>
      <c r="O2014">
        <v>144</v>
      </c>
      <c r="P2014">
        <v>2</v>
      </c>
      <c r="Q2014">
        <v>4</v>
      </c>
      <c r="R2014">
        <v>2</v>
      </c>
      <c r="S2014">
        <v>5</v>
      </c>
      <c r="T2014">
        <v>7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 t="s">
        <v>30</v>
      </c>
    </row>
    <row r="2015" spans="1:28" hidden="1" x14ac:dyDescent="0.3">
      <c r="A2015">
        <v>3104</v>
      </c>
      <c r="B2015">
        <v>1961</v>
      </c>
      <c r="C2015" t="s">
        <v>28</v>
      </c>
      <c r="D2015" t="s">
        <v>31</v>
      </c>
      <c r="E2015">
        <v>82332</v>
      </c>
      <c r="F2015">
        <v>0</v>
      </c>
      <c r="G2015">
        <v>0</v>
      </c>
      <c r="H2015" s="1">
        <v>41169</v>
      </c>
      <c r="I2015">
        <v>89</v>
      </c>
      <c r="J2015">
        <v>830</v>
      </c>
      <c r="K2015">
        <v>59</v>
      </c>
      <c r="L2015">
        <v>968</v>
      </c>
      <c r="M2015">
        <v>51</v>
      </c>
      <c r="N2015">
        <v>79</v>
      </c>
      <c r="O2015">
        <v>19</v>
      </c>
      <c r="P2015">
        <v>1</v>
      </c>
      <c r="Q2015">
        <v>5</v>
      </c>
      <c r="R2015">
        <v>3</v>
      </c>
      <c r="S2015">
        <v>12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>
        <v>0</v>
      </c>
      <c r="AB2015" t="s">
        <v>39</v>
      </c>
    </row>
    <row r="2016" spans="1:28" hidden="1" x14ac:dyDescent="0.3">
      <c r="A2016">
        <v>2986</v>
      </c>
      <c r="B2016">
        <v>1976</v>
      </c>
      <c r="C2016" t="s">
        <v>28</v>
      </c>
      <c r="D2016" t="s">
        <v>33</v>
      </c>
      <c r="E2016">
        <v>30772</v>
      </c>
      <c r="F2016">
        <v>1</v>
      </c>
      <c r="G2016">
        <v>1</v>
      </c>
      <c r="H2016" s="1">
        <v>41710</v>
      </c>
      <c r="I2016">
        <v>89</v>
      </c>
      <c r="J2016">
        <v>7</v>
      </c>
      <c r="K2016">
        <v>2</v>
      </c>
      <c r="L2016">
        <v>4</v>
      </c>
      <c r="M2016">
        <v>2</v>
      </c>
      <c r="N2016">
        <v>1</v>
      </c>
      <c r="O2016">
        <v>4</v>
      </c>
      <c r="P2016">
        <v>1</v>
      </c>
      <c r="Q2016">
        <v>1</v>
      </c>
      <c r="R2016">
        <v>0</v>
      </c>
      <c r="S2016">
        <v>2</v>
      </c>
      <c r="T2016">
        <v>6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 t="s">
        <v>32</v>
      </c>
    </row>
    <row r="2017" spans="1:28" hidden="1" x14ac:dyDescent="0.3">
      <c r="A2017">
        <v>10812</v>
      </c>
      <c r="B2017">
        <v>1978</v>
      </c>
      <c r="C2017" t="s">
        <v>37</v>
      </c>
      <c r="D2017" t="s">
        <v>33</v>
      </c>
      <c r="E2017">
        <v>46377</v>
      </c>
      <c r="F2017">
        <v>1</v>
      </c>
      <c r="G2017">
        <v>0</v>
      </c>
      <c r="H2017" s="1">
        <v>41699</v>
      </c>
      <c r="I2017">
        <v>89</v>
      </c>
      <c r="J2017">
        <v>37</v>
      </c>
      <c r="K2017">
        <v>0</v>
      </c>
      <c r="L2017">
        <v>46</v>
      </c>
      <c r="M2017">
        <v>4</v>
      </c>
      <c r="N2017">
        <v>3</v>
      </c>
      <c r="O2017">
        <v>0</v>
      </c>
      <c r="P2017">
        <v>1</v>
      </c>
      <c r="Q2017">
        <v>2</v>
      </c>
      <c r="R2017">
        <v>1</v>
      </c>
      <c r="S2017">
        <v>3</v>
      </c>
      <c r="T2017">
        <v>4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 t="s">
        <v>43</v>
      </c>
    </row>
    <row r="2018" spans="1:28" hidden="1" x14ac:dyDescent="0.3">
      <c r="A2018">
        <v>9140</v>
      </c>
      <c r="B2018">
        <v>1960</v>
      </c>
      <c r="C2018" t="s">
        <v>38</v>
      </c>
      <c r="D2018" t="s">
        <v>35</v>
      </c>
      <c r="E2018">
        <v>50523</v>
      </c>
      <c r="F2018">
        <v>1</v>
      </c>
      <c r="G2018">
        <v>1</v>
      </c>
      <c r="H2018" s="1">
        <v>41633</v>
      </c>
      <c r="I2018">
        <v>89</v>
      </c>
      <c r="J2018">
        <v>51</v>
      </c>
      <c r="K2018">
        <v>4</v>
      </c>
      <c r="L2018">
        <v>24</v>
      </c>
      <c r="M2018">
        <v>4</v>
      </c>
      <c r="N2018">
        <v>7</v>
      </c>
      <c r="O2018">
        <v>1</v>
      </c>
      <c r="P2018">
        <v>2</v>
      </c>
      <c r="Q2018">
        <v>2</v>
      </c>
      <c r="R2018">
        <v>0</v>
      </c>
      <c r="S2018">
        <v>4</v>
      </c>
      <c r="T2018">
        <v>6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 t="s">
        <v>34</v>
      </c>
    </row>
    <row r="2019" spans="1:28" hidden="1" x14ac:dyDescent="0.3">
      <c r="A2019">
        <v>7791</v>
      </c>
      <c r="B2019">
        <v>1967</v>
      </c>
      <c r="C2019" t="s">
        <v>41</v>
      </c>
      <c r="D2019" t="s">
        <v>33</v>
      </c>
      <c r="E2019">
        <v>37054</v>
      </c>
      <c r="F2019">
        <v>1</v>
      </c>
      <c r="G2019">
        <v>1</v>
      </c>
      <c r="H2019" s="1">
        <v>41532</v>
      </c>
      <c r="I2019">
        <v>89</v>
      </c>
      <c r="J2019">
        <v>12</v>
      </c>
      <c r="K2019">
        <v>1</v>
      </c>
      <c r="L2019">
        <v>6</v>
      </c>
      <c r="M2019">
        <v>0</v>
      </c>
      <c r="N2019">
        <v>1</v>
      </c>
      <c r="O2019">
        <v>5</v>
      </c>
      <c r="P2019">
        <v>2</v>
      </c>
      <c r="Q2019">
        <v>1</v>
      </c>
      <c r="R2019">
        <v>0</v>
      </c>
      <c r="S2019">
        <v>3</v>
      </c>
      <c r="T2019">
        <v>7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 t="s">
        <v>43</v>
      </c>
    </row>
    <row r="2020" spans="1:28" hidden="1" x14ac:dyDescent="0.3">
      <c r="A2020">
        <v>5455</v>
      </c>
      <c r="B2020">
        <v>1971</v>
      </c>
      <c r="C2020" t="s">
        <v>37</v>
      </c>
      <c r="D2020" t="s">
        <v>33</v>
      </c>
      <c r="E2020">
        <v>32011</v>
      </c>
      <c r="F2020">
        <v>1</v>
      </c>
      <c r="G2020">
        <v>0</v>
      </c>
      <c r="H2020" s="1">
        <v>41508</v>
      </c>
      <c r="I2020">
        <v>89</v>
      </c>
      <c r="J2020">
        <v>99</v>
      </c>
      <c r="K2020">
        <v>0</v>
      </c>
      <c r="L2020">
        <v>15</v>
      </c>
      <c r="M2020">
        <v>2</v>
      </c>
      <c r="N2020">
        <v>1</v>
      </c>
      <c r="O2020">
        <v>5</v>
      </c>
      <c r="P2020">
        <v>3</v>
      </c>
      <c r="Q2020">
        <v>2</v>
      </c>
      <c r="R2020">
        <v>1</v>
      </c>
      <c r="S2020">
        <v>4</v>
      </c>
      <c r="T2020">
        <v>7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 t="s">
        <v>30</v>
      </c>
    </row>
    <row r="2021" spans="1:28" hidden="1" x14ac:dyDescent="0.3">
      <c r="A2021">
        <v>3426</v>
      </c>
      <c r="B2021">
        <v>1975</v>
      </c>
      <c r="C2021" t="s">
        <v>28</v>
      </c>
      <c r="D2021" t="s">
        <v>29</v>
      </c>
      <c r="E2021">
        <v>70300</v>
      </c>
      <c r="F2021">
        <v>1</v>
      </c>
      <c r="G2021">
        <v>0</v>
      </c>
      <c r="H2021" s="1">
        <v>41470</v>
      </c>
      <c r="I2021">
        <v>89</v>
      </c>
      <c r="J2021">
        <v>1045</v>
      </c>
      <c r="K2021">
        <v>61</v>
      </c>
      <c r="L2021">
        <v>338</v>
      </c>
      <c r="M2021">
        <v>60</v>
      </c>
      <c r="N2021">
        <v>46</v>
      </c>
      <c r="O2021">
        <v>46</v>
      </c>
      <c r="P2021">
        <v>3</v>
      </c>
      <c r="Q2021">
        <v>5</v>
      </c>
      <c r="R2021">
        <v>5</v>
      </c>
      <c r="S2021">
        <v>13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 t="s">
        <v>30</v>
      </c>
    </row>
    <row r="2022" spans="1:28" hidden="1" x14ac:dyDescent="0.3">
      <c r="A2022">
        <v>10598</v>
      </c>
      <c r="B2022">
        <v>1967</v>
      </c>
      <c r="C2022" t="s">
        <v>28</v>
      </c>
      <c r="D2022" t="s">
        <v>35</v>
      </c>
      <c r="E2022">
        <v>27943</v>
      </c>
      <c r="F2022">
        <v>1</v>
      </c>
      <c r="G2022">
        <v>1</v>
      </c>
      <c r="H2022" s="1">
        <v>41379</v>
      </c>
      <c r="I2022">
        <v>89</v>
      </c>
      <c r="J2022">
        <v>12</v>
      </c>
      <c r="K2022">
        <v>1</v>
      </c>
      <c r="L2022">
        <v>16</v>
      </c>
      <c r="M2022">
        <v>4</v>
      </c>
      <c r="N2022">
        <v>1</v>
      </c>
      <c r="O2022">
        <v>3</v>
      </c>
      <c r="P2022">
        <v>3</v>
      </c>
      <c r="Q2022">
        <v>2</v>
      </c>
      <c r="R2022">
        <v>0</v>
      </c>
      <c r="S2022">
        <v>3</v>
      </c>
      <c r="T2022">
        <v>8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 t="s">
        <v>30</v>
      </c>
    </row>
    <row r="2023" spans="1:28" hidden="1" x14ac:dyDescent="0.3">
      <c r="A2023">
        <v>1404</v>
      </c>
      <c r="B2023">
        <v>1968</v>
      </c>
      <c r="C2023" t="s">
        <v>28</v>
      </c>
      <c r="D2023" t="s">
        <v>35</v>
      </c>
      <c r="E2023">
        <v>34916</v>
      </c>
      <c r="F2023">
        <v>2</v>
      </c>
      <c r="G2023">
        <v>0</v>
      </c>
      <c r="H2023" s="1">
        <v>41409</v>
      </c>
      <c r="I2023">
        <v>89</v>
      </c>
      <c r="J2023">
        <v>51</v>
      </c>
      <c r="K2023">
        <v>23</v>
      </c>
      <c r="L2023">
        <v>82</v>
      </c>
      <c r="M2023">
        <v>33</v>
      </c>
      <c r="N2023">
        <v>0</v>
      </c>
      <c r="O2023">
        <v>42</v>
      </c>
      <c r="P2023">
        <v>4</v>
      </c>
      <c r="Q2023">
        <v>5</v>
      </c>
      <c r="R2023">
        <v>1</v>
      </c>
      <c r="S2023">
        <v>3</v>
      </c>
      <c r="T2023">
        <v>9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 t="s">
        <v>43</v>
      </c>
    </row>
    <row r="2024" spans="1:28" hidden="1" x14ac:dyDescent="0.3">
      <c r="A2024">
        <v>5558</v>
      </c>
      <c r="B2024">
        <v>1954</v>
      </c>
      <c r="C2024" t="s">
        <v>37</v>
      </c>
      <c r="D2024" t="s">
        <v>31</v>
      </c>
      <c r="E2024">
        <v>90933</v>
      </c>
      <c r="F2024">
        <v>0</v>
      </c>
      <c r="G2024">
        <v>0</v>
      </c>
      <c r="H2024" s="1">
        <v>41729</v>
      </c>
      <c r="I2024">
        <v>90</v>
      </c>
      <c r="J2024">
        <v>1020</v>
      </c>
      <c r="K2024">
        <v>31</v>
      </c>
      <c r="L2024">
        <v>430</v>
      </c>
      <c r="M2024">
        <v>62</v>
      </c>
      <c r="N2024">
        <v>63</v>
      </c>
      <c r="O2024">
        <v>79</v>
      </c>
      <c r="P2024">
        <v>1</v>
      </c>
      <c r="Q2024">
        <v>4</v>
      </c>
      <c r="R2024">
        <v>6</v>
      </c>
      <c r="S2024">
        <v>4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0</v>
      </c>
      <c r="AB2024" t="s">
        <v>30</v>
      </c>
    </row>
    <row r="2025" spans="1:28" hidden="1" x14ac:dyDescent="0.3">
      <c r="A2025">
        <v>832</v>
      </c>
      <c r="B2025">
        <v>1966</v>
      </c>
      <c r="C2025" t="s">
        <v>37</v>
      </c>
      <c r="D2025" t="s">
        <v>35</v>
      </c>
      <c r="E2025">
        <v>65814</v>
      </c>
      <c r="F2025">
        <v>0</v>
      </c>
      <c r="G2025">
        <v>1</v>
      </c>
      <c r="H2025" s="1">
        <v>41700</v>
      </c>
      <c r="I2025">
        <v>90</v>
      </c>
      <c r="J2025">
        <v>561</v>
      </c>
      <c r="K2025">
        <v>14</v>
      </c>
      <c r="L2025">
        <v>113</v>
      </c>
      <c r="M2025">
        <v>10</v>
      </c>
      <c r="N2025">
        <v>14</v>
      </c>
      <c r="O2025">
        <v>35</v>
      </c>
      <c r="P2025">
        <v>3</v>
      </c>
      <c r="Q2025">
        <v>8</v>
      </c>
      <c r="R2025">
        <v>2</v>
      </c>
      <c r="S2025">
        <v>10</v>
      </c>
      <c r="T2025">
        <v>5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 t="s">
        <v>30</v>
      </c>
    </row>
    <row r="2026" spans="1:28" hidden="1" x14ac:dyDescent="0.3">
      <c r="A2026">
        <v>4964</v>
      </c>
      <c r="B2026">
        <v>1958</v>
      </c>
      <c r="C2026" t="s">
        <v>37</v>
      </c>
      <c r="D2026" t="s">
        <v>35</v>
      </c>
      <c r="E2026">
        <v>74250</v>
      </c>
      <c r="F2026">
        <v>0</v>
      </c>
      <c r="G2026">
        <v>0</v>
      </c>
      <c r="H2026" s="1">
        <v>41665</v>
      </c>
      <c r="I2026">
        <v>90</v>
      </c>
      <c r="J2026">
        <v>680</v>
      </c>
      <c r="K2026">
        <v>11</v>
      </c>
      <c r="L2026">
        <v>392</v>
      </c>
      <c r="M2026">
        <v>75</v>
      </c>
      <c r="N2026">
        <v>0</v>
      </c>
      <c r="O2026">
        <v>0</v>
      </c>
      <c r="P2026">
        <v>1</v>
      </c>
      <c r="Q2026">
        <v>2</v>
      </c>
      <c r="R2026">
        <v>11</v>
      </c>
      <c r="S2026">
        <v>4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 t="s">
        <v>32</v>
      </c>
    </row>
    <row r="2027" spans="1:28" hidden="1" x14ac:dyDescent="0.3">
      <c r="A2027">
        <v>4587</v>
      </c>
      <c r="B2027">
        <v>1944</v>
      </c>
      <c r="C2027" t="s">
        <v>41</v>
      </c>
      <c r="D2027" t="s">
        <v>42</v>
      </c>
      <c r="E2027">
        <v>45006</v>
      </c>
      <c r="F2027">
        <v>0</v>
      </c>
      <c r="G2027">
        <v>0</v>
      </c>
      <c r="H2027" s="1">
        <v>41473</v>
      </c>
      <c r="I2027">
        <v>90</v>
      </c>
      <c r="J2027">
        <v>162</v>
      </c>
      <c r="K2027">
        <v>25</v>
      </c>
      <c r="L2027">
        <v>53</v>
      </c>
      <c r="M2027">
        <v>16</v>
      </c>
      <c r="N2027">
        <v>0</v>
      </c>
      <c r="O2027">
        <v>10</v>
      </c>
      <c r="P2027">
        <v>1</v>
      </c>
      <c r="Q2027">
        <v>3</v>
      </c>
      <c r="R2027">
        <v>1</v>
      </c>
      <c r="S2027">
        <v>7</v>
      </c>
      <c r="T2027">
        <v>3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 t="s">
        <v>30</v>
      </c>
    </row>
    <row r="2028" spans="1:28" hidden="1" x14ac:dyDescent="0.3">
      <c r="A2028">
        <v>450</v>
      </c>
      <c r="B2028">
        <v>1958</v>
      </c>
      <c r="C2028" t="s">
        <v>41</v>
      </c>
      <c r="D2028" t="s">
        <v>35</v>
      </c>
      <c r="E2028">
        <v>42315</v>
      </c>
      <c r="F2028">
        <v>0</v>
      </c>
      <c r="G2028">
        <v>1</v>
      </c>
      <c r="H2028" s="1">
        <v>41467</v>
      </c>
      <c r="I2028">
        <v>90</v>
      </c>
      <c r="J2028">
        <v>67</v>
      </c>
      <c r="K2028">
        <v>15</v>
      </c>
      <c r="L2028">
        <v>80</v>
      </c>
      <c r="M2028">
        <v>17</v>
      </c>
      <c r="N2028">
        <v>11</v>
      </c>
      <c r="O2028">
        <v>80</v>
      </c>
      <c r="P2028">
        <v>3</v>
      </c>
      <c r="Q2028">
        <v>1</v>
      </c>
      <c r="R2028">
        <v>4</v>
      </c>
      <c r="S2028">
        <v>4</v>
      </c>
      <c r="T2028">
        <v>3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 t="s">
        <v>34</v>
      </c>
    </row>
    <row r="2029" spans="1:28" hidden="1" x14ac:dyDescent="0.3">
      <c r="A2029">
        <v>4990</v>
      </c>
      <c r="B2029">
        <v>1954</v>
      </c>
      <c r="C2029" t="s">
        <v>28</v>
      </c>
      <c r="D2029" t="s">
        <v>33</v>
      </c>
      <c r="E2029">
        <v>59111</v>
      </c>
      <c r="F2029">
        <v>0</v>
      </c>
      <c r="G2029">
        <v>0</v>
      </c>
      <c r="H2029" s="1">
        <v>41396</v>
      </c>
      <c r="I2029">
        <v>90</v>
      </c>
      <c r="J2029">
        <v>524</v>
      </c>
      <c r="K2029">
        <v>0</v>
      </c>
      <c r="L2029">
        <v>134</v>
      </c>
      <c r="M2029">
        <v>28</v>
      </c>
      <c r="N2029">
        <v>28</v>
      </c>
      <c r="O2029">
        <v>155</v>
      </c>
      <c r="P2029">
        <v>1</v>
      </c>
      <c r="Q2029">
        <v>11</v>
      </c>
      <c r="R2029">
        <v>1</v>
      </c>
      <c r="S2029">
        <v>8</v>
      </c>
      <c r="T2029">
        <v>7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36</v>
      </c>
    </row>
    <row r="2030" spans="1:28" hidden="1" x14ac:dyDescent="0.3">
      <c r="A2030">
        <v>221</v>
      </c>
      <c r="B2030">
        <v>1955</v>
      </c>
      <c r="C2030" t="s">
        <v>28</v>
      </c>
      <c r="D2030" t="s">
        <v>33</v>
      </c>
      <c r="E2030">
        <v>48726</v>
      </c>
      <c r="F2030">
        <v>0</v>
      </c>
      <c r="G2030">
        <v>1</v>
      </c>
      <c r="H2030" s="1">
        <v>41391</v>
      </c>
      <c r="I2030">
        <v>90</v>
      </c>
      <c r="J2030">
        <v>138</v>
      </c>
      <c r="K2030">
        <v>3</v>
      </c>
      <c r="L2030">
        <v>38</v>
      </c>
      <c r="M2030">
        <v>4</v>
      </c>
      <c r="N2030">
        <v>0</v>
      </c>
      <c r="O2030">
        <v>59</v>
      </c>
      <c r="P2030">
        <v>3</v>
      </c>
      <c r="Q2030">
        <v>3</v>
      </c>
      <c r="R2030">
        <v>2</v>
      </c>
      <c r="S2030">
        <v>4</v>
      </c>
      <c r="T2030">
        <v>6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 t="s">
        <v>39</v>
      </c>
    </row>
    <row r="2031" spans="1:28" hidden="1" x14ac:dyDescent="0.3">
      <c r="A2031">
        <v>5667</v>
      </c>
      <c r="B2031">
        <v>1964</v>
      </c>
      <c r="C2031" t="s">
        <v>37</v>
      </c>
      <c r="D2031" t="s">
        <v>33</v>
      </c>
      <c r="E2031">
        <v>60896</v>
      </c>
      <c r="F2031">
        <v>0</v>
      </c>
      <c r="G2031">
        <v>1</v>
      </c>
      <c r="H2031" s="1">
        <v>41193</v>
      </c>
      <c r="I2031">
        <v>90</v>
      </c>
      <c r="J2031">
        <v>1013</v>
      </c>
      <c r="K2031">
        <v>30</v>
      </c>
      <c r="L2031">
        <v>399</v>
      </c>
      <c r="M2031">
        <v>60</v>
      </c>
      <c r="N2031">
        <v>46</v>
      </c>
      <c r="O2031">
        <v>153</v>
      </c>
      <c r="P2031">
        <v>3</v>
      </c>
      <c r="Q2031">
        <v>9</v>
      </c>
      <c r="R2031">
        <v>10</v>
      </c>
      <c r="S2031">
        <v>4</v>
      </c>
      <c r="T2031">
        <v>6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 t="s">
        <v>32</v>
      </c>
    </row>
    <row r="2032" spans="1:28" hidden="1" x14ac:dyDescent="0.3">
      <c r="A2032">
        <v>8867</v>
      </c>
      <c r="B2032">
        <v>1988</v>
      </c>
      <c r="C2032" t="s">
        <v>37</v>
      </c>
      <c r="D2032" t="s">
        <v>33</v>
      </c>
      <c r="E2032">
        <v>67546</v>
      </c>
      <c r="F2032">
        <v>0</v>
      </c>
      <c r="G2032">
        <v>0</v>
      </c>
      <c r="H2032" s="1">
        <v>41152</v>
      </c>
      <c r="I2032">
        <v>90</v>
      </c>
      <c r="J2032">
        <v>864</v>
      </c>
      <c r="K2032">
        <v>134</v>
      </c>
      <c r="L2032">
        <v>768</v>
      </c>
      <c r="M2032">
        <v>150</v>
      </c>
      <c r="N2032">
        <v>38</v>
      </c>
      <c r="O2032">
        <v>172</v>
      </c>
      <c r="P2032">
        <v>1</v>
      </c>
      <c r="Q2032">
        <v>4</v>
      </c>
      <c r="R2032">
        <v>10</v>
      </c>
      <c r="S2032">
        <v>5</v>
      </c>
      <c r="T2032">
        <v>3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 t="s">
        <v>43</v>
      </c>
    </row>
    <row r="2033" spans="1:28" hidden="1" x14ac:dyDescent="0.3">
      <c r="A2033">
        <v>2747</v>
      </c>
      <c r="B2033">
        <v>1988</v>
      </c>
      <c r="C2033" t="s">
        <v>37</v>
      </c>
      <c r="D2033" t="s">
        <v>33</v>
      </c>
      <c r="E2033">
        <v>67546</v>
      </c>
      <c r="F2033">
        <v>0</v>
      </c>
      <c r="G2033">
        <v>0</v>
      </c>
      <c r="H2033" s="1">
        <v>41152</v>
      </c>
      <c r="I2033">
        <v>90</v>
      </c>
      <c r="J2033">
        <v>864</v>
      </c>
      <c r="K2033">
        <v>134</v>
      </c>
      <c r="L2033">
        <v>768</v>
      </c>
      <c r="M2033">
        <v>150</v>
      </c>
      <c r="N2033">
        <v>38</v>
      </c>
      <c r="O2033">
        <v>172</v>
      </c>
      <c r="P2033">
        <v>1</v>
      </c>
      <c r="Q2033">
        <v>4</v>
      </c>
      <c r="R2033">
        <v>10</v>
      </c>
      <c r="S2033">
        <v>5</v>
      </c>
      <c r="T2033">
        <v>3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 t="s">
        <v>30</v>
      </c>
    </row>
    <row r="2034" spans="1:28" hidden="1" x14ac:dyDescent="0.3">
      <c r="A2034">
        <v>9516</v>
      </c>
      <c r="B2034">
        <v>1971</v>
      </c>
      <c r="C2034" t="s">
        <v>38</v>
      </c>
      <c r="D2034" t="s">
        <v>29</v>
      </c>
      <c r="E2034">
        <v>49118</v>
      </c>
      <c r="F2034">
        <v>0</v>
      </c>
      <c r="G2034">
        <v>0</v>
      </c>
      <c r="H2034" s="1">
        <v>41139</v>
      </c>
      <c r="I2034">
        <v>90</v>
      </c>
      <c r="J2034">
        <v>620</v>
      </c>
      <c r="K2034">
        <v>54</v>
      </c>
      <c r="L2034">
        <v>239</v>
      </c>
      <c r="M2034">
        <v>99</v>
      </c>
      <c r="N2034">
        <v>98</v>
      </c>
      <c r="O2034">
        <v>119</v>
      </c>
      <c r="P2034">
        <v>2</v>
      </c>
      <c r="Q2034">
        <v>9</v>
      </c>
      <c r="R2034">
        <v>7</v>
      </c>
      <c r="S2034">
        <v>10</v>
      </c>
      <c r="T2034">
        <v>7</v>
      </c>
      <c r="U2034">
        <v>0</v>
      </c>
      <c r="V2034">
        <v>1</v>
      </c>
      <c r="W2034">
        <v>0</v>
      </c>
      <c r="X2034">
        <v>1</v>
      </c>
      <c r="Y2034">
        <v>0</v>
      </c>
      <c r="Z2034">
        <v>1</v>
      </c>
      <c r="AA2034">
        <v>0</v>
      </c>
      <c r="AB2034" t="s">
        <v>30</v>
      </c>
    </row>
    <row r="2035" spans="1:28" hidden="1" x14ac:dyDescent="0.3">
      <c r="A2035">
        <v>10854</v>
      </c>
      <c r="B2035">
        <v>1970</v>
      </c>
      <c r="C2035" t="s">
        <v>37</v>
      </c>
      <c r="D2035" t="s">
        <v>33</v>
      </c>
      <c r="E2035">
        <v>38853</v>
      </c>
      <c r="F2035">
        <v>1</v>
      </c>
      <c r="G2035">
        <v>1</v>
      </c>
      <c r="H2035" s="1">
        <v>41782</v>
      </c>
      <c r="I2035">
        <v>90</v>
      </c>
      <c r="J2035">
        <v>29</v>
      </c>
      <c r="K2035">
        <v>0</v>
      </c>
      <c r="L2035">
        <v>14</v>
      </c>
      <c r="M2035">
        <v>0</v>
      </c>
      <c r="N2035">
        <v>0</v>
      </c>
      <c r="O2035">
        <v>2</v>
      </c>
      <c r="P2035">
        <v>2</v>
      </c>
      <c r="Q2035">
        <v>2</v>
      </c>
      <c r="R2035">
        <v>0</v>
      </c>
      <c r="S2035">
        <v>3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 t="s">
        <v>40</v>
      </c>
    </row>
    <row r="2036" spans="1:28" hidden="1" x14ac:dyDescent="0.3">
      <c r="A2036">
        <v>7419</v>
      </c>
      <c r="B2036">
        <v>1968</v>
      </c>
      <c r="C2036" t="s">
        <v>41</v>
      </c>
      <c r="D2036" t="s">
        <v>29</v>
      </c>
      <c r="E2036">
        <v>27071</v>
      </c>
      <c r="F2036">
        <v>1</v>
      </c>
      <c r="G2036">
        <v>0</v>
      </c>
      <c r="H2036" s="1">
        <v>41752</v>
      </c>
      <c r="I2036">
        <v>90</v>
      </c>
      <c r="J2036">
        <v>8</v>
      </c>
      <c r="K2036">
        <v>3</v>
      </c>
      <c r="L2036">
        <v>19</v>
      </c>
      <c r="M2036">
        <v>0</v>
      </c>
      <c r="N2036">
        <v>2</v>
      </c>
      <c r="O2036">
        <v>3</v>
      </c>
      <c r="P2036">
        <v>2</v>
      </c>
      <c r="Q2036">
        <v>2</v>
      </c>
      <c r="R2036">
        <v>0</v>
      </c>
      <c r="S2036">
        <v>3</v>
      </c>
      <c r="T2036">
        <v>6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 t="s">
        <v>30</v>
      </c>
    </row>
    <row r="2037" spans="1:28" hidden="1" x14ac:dyDescent="0.3">
      <c r="A2037">
        <v>11030</v>
      </c>
      <c r="B2037">
        <v>1976</v>
      </c>
      <c r="C2037" t="s">
        <v>41</v>
      </c>
      <c r="D2037" t="s">
        <v>33</v>
      </c>
      <c r="E2037">
        <v>33181</v>
      </c>
      <c r="F2037">
        <v>1</v>
      </c>
      <c r="G2037">
        <v>0</v>
      </c>
      <c r="H2037" s="1">
        <v>41642</v>
      </c>
      <c r="I2037">
        <v>90</v>
      </c>
      <c r="J2037">
        <v>9</v>
      </c>
      <c r="K2037">
        <v>0</v>
      </c>
      <c r="L2037">
        <v>3</v>
      </c>
      <c r="M2037">
        <v>0</v>
      </c>
      <c r="N2037">
        <v>0</v>
      </c>
      <c r="O2037">
        <v>4</v>
      </c>
      <c r="P2037">
        <v>1</v>
      </c>
      <c r="Q2037">
        <v>1</v>
      </c>
      <c r="R2037">
        <v>0</v>
      </c>
      <c r="S2037">
        <v>2</v>
      </c>
      <c r="T2037">
        <v>6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 t="s">
        <v>30</v>
      </c>
    </row>
    <row r="2038" spans="1:28" hidden="1" x14ac:dyDescent="0.3">
      <c r="A2038">
        <v>11031</v>
      </c>
      <c r="B2038">
        <v>1950</v>
      </c>
      <c r="C2038" t="s">
        <v>37</v>
      </c>
      <c r="D2038" t="s">
        <v>33</v>
      </c>
      <c r="E2038">
        <v>48699</v>
      </c>
      <c r="F2038">
        <v>1</v>
      </c>
      <c r="G2038">
        <v>1</v>
      </c>
      <c r="H2038" s="1">
        <v>41415</v>
      </c>
      <c r="I2038">
        <v>90</v>
      </c>
      <c r="J2038">
        <v>26</v>
      </c>
      <c r="K2038">
        <v>1</v>
      </c>
      <c r="L2038">
        <v>10</v>
      </c>
      <c r="M2038">
        <v>2</v>
      </c>
      <c r="N2038">
        <v>0</v>
      </c>
      <c r="O2038">
        <v>1</v>
      </c>
      <c r="P2038">
        <v>1</v>
      </c>
      <c r="Q2038">
        <v>1</v>
      </c>
      <c r="R2038">
        <v>0</v>
      </c>
      <c r="S2038">
        <v>3</v>
      </c>
      <c r="T2038">
        <v>5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 t="s">
        <v>36</v>
      </c>
    </row>
    <row r="2039" spans="1:28" hidden="1" x14ac:dyDescent="0.3">
      <c r="A2039">
        <v>4351</v>
      </c>
      <c r="B2039">
        <v>1955</v>
      </c>
      <c r="C2039" t="s">
        <v>28</v>
      </c>
      <c r="D2039" t="s">
        <v>29</v>
      </c>
      <c r="E2039">
        <v>37244</v>
      </c>
      <c r="F2039">
        <v>1</v>
      </c>
      <c r="G2039">
        <v>1</v>
      </c>
      <c r="H2039" s="1">
        <v>41391</v>
      </c>
      <c r="I2039">
        <v>90</v>
      </c>
      <c r="J2039">
        <v>18</v>
      </c>
      <c r="K2039">
        <v>2</v>
      </c>
      <c r="L2039">
        <v>10</v>
      </c>
      <c r="M2039">
        <v>0</v>
      </c>
      <c r="N2039">
        <v>0</v>
      </c>
      <c r="O2039">
        <v>25</v>
      </c>
      <c r="P2039">
        <v>1</v>
      </c>
      <c r="Q2039">
        <v>1</v>
      </c>
      <c r="R2039">
        <v>1</v>
      </c>
      <c r="S2039">
        <v>2</v>
      </c>
      <c r="T2039">
        <v>7</v>
      </c>
      <c r="U2039">
        <v>0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0</v>
      </c>
      <c r="AB2039" t="s">
        <v>30</v>
      </c>
    </row>
    <row r="2040" spans="1:28" hidden="1" x14ac:dyDescent="0.3">
      <c r="A2040">
        <v>1357</v>
      </c>
      <c r="B2040">
        <v>1970</v>
      </c>
      <c r="C2040" t="s">
        <v>28</v>
      </c>
      <c r="D2040" t="s">
        <v>35</v>
      </c>
      <c r="E2040">
        <v>74854</v>
      </c>
      <c r="F2040">
        <v>1</v>
      </c>
      <c r="G2040">
        <v>2</v>
      </c>
      <c r="H2040" s="1">
        <v>41372</v>
      </c>
      <c r="I2040">
        <v>90</v>
      </c>
      <c r="J2040">
        <v>856</v>
      </c>
      <c r="K2040">
        <v>59</v>
      </c>
      <c r="L2040">
        <v>487</v>
      </c>
      <c r="M2040">
        <v>58</v>
      </c>
      <c r="N2040">
        <v>29</v>
      </c>
      <c r="O2040">
        <v>73</v>
      </c>
      <c r="P2040">
        <v>7</v>
      </c>
      <c r="Q2040">
        <v>2</v>
      </c>
      <c r="R2040">
        <v>5</v>
      </c>
      <c r="S2040">
        <v>5</v>
      </c>
      <c r="T2040">
        <v>5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 t="s">
        <v>39</v>
      </c>
    </row>
    <row r="2041" spans="1:28" hidden="1" x14ac:dyDescent="0.3">
      <c r="A2041">
        <v>7422</v>
      </c>
      <c r="B2041">
        <v>1987</v>
      </c>
      <c r="C2041" t="s">
        <v>28</v>
      </c>
      <c r="D2041" t="s">
        <v>31</v>
      </c>
      <c r="E2041">
        <v>46923</v>
      </c>
      <c r="F2041">
        <v>1</v>
      </c>
      <c r="G2041">
        <v>0</v>
      </c>
      <c r="H2041" s="1">
        <v>41143</v>
      </c>
      <c r="I2041">
        <v>90</v>
      </c>
      <c r="J2041">
        <v>85</v>
      </c>
      <c r="K2041">
        <v>44</v>
      </c>
      <c r="L2041">
        <v>54</v>
      </c>
      <c r="M2041">
        <v>102</v>
      </c>
      <c r="N2041">
        <v>78</v>
      </c>
      <c r="O2041">
        <v>6</v>
      </c>
      <c r="P2041">
        <v>3</v>
      </c>
      <c r="Q2041">
        <v>5</v>
      </c>
      <c r="R2041">
        <v>1</v>
      </c>
      <c r="S2041">
        <v>7</v>
      </c>
      <c r="T2041">
        <v>7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 t="s">
        <v>30</v>
      </c>
    </row>
    <row r="2042" spans="1:28" hidden="1" x14ac:dyDescent="0.3">
      <c r="A2042">
        <v>4148</v>
      </c>
      <c r="B2042">
        <v>1972</v>
      </c>
      <c r="C2042" t="s">
        <v>28</v>
      </c>
      <c r="D2042" t="s">
        <v>33</v>
      </c>
      <c r="E2042">
        <v>38988</v>
      </c>
      <c r="F2042">
        <v>1</v>
      </c>
      <c r="G2042">
        <v>2</v>
      </c>
      <c r="H2042" s="1">
        <v>41141</v>
      </c>
      <c r="I2042">
        <v>90</v>
      </c>
      <c r="J2042">
        <v>164</v>
      </c>
      <c r="K2042">
        <v>24</v>
      </c>
      <c r="L2042">
        <v>103</v>
      </c>
      <c r="M2042">
        <v>12</v>
      </c>
      <c r="N2042">
        <v>3</v>
      </c>
      <c r="O2042">
        <v>42</v>
      </c>
      <c r="P2042">
        <v>7</v>
      </c>
      <c r="Q2042">
        <v>5</v>
      </c>
      <c r="R2042">
        <v>1</v>
      </c>
      <c r="S2042">
        <v>6</v>
      </c>
      <c r="T2042">
        <v>8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 t="s">
        <v>30</v>
      </c>
    </row>
    <row r="2043" spans="1:28" hidden="1" x14ac:dyDescent="0.3">
      <c r="A2043">
        <v>1291</v>
      </c>
      <c r="B2043">
        <v>1978</v>
      </c>
      <c r="C2043" t="s">
        <v>37</v>
      </c>
      <c r="D2043" t="s">
        <v>35</v>
      </c>
      <c r="E2043">
        <v>27683</v>
      </c>
      <c r="F2043">
        <v>1</v>
      </c>
      <c r="G2043">
        <v>0</v>
      </c>
      <c r="H2043" s="1">
        <v>41125</v>
      </c>
      <c r="I2043">
        <v>90</v>
      </c>
      <c r="J2043">
        <v>152</v>
      </c>
      <c r="K2043">
        <v>9</v>
      </c>
      <c r="L2043">
        <v>121</v>
      </c>
      <c r="M2043">
        <v>12</v>
      </c>
      <c r="N2043">
        <v>12</v>
      </c>
      <c r="O2043">
        <v>45</v>
      </c>
      <c r="P2043">
        <v>4</v>
      </c>
      <c r="Q2043">
        <v>6</v>
      </c>
      <c r="R2043">
        <v>2</v>
      </c>
      <c r="S2043">
        <v>4</v>
      </c>
      <c r="T2043">
        <v>8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 t="s">
        <v>30</v>
      </c>
    </row>
    <row r="2044" spans="1:28" hidden="1" x14ac:dyDescent="0.3">
      <c r="A2044">
        <v>7270</v>
      </c>
      <c r="B2044">
        <v>1981</v>
      </c>
      <c r="C2044" t="s">
        <v>28</v>
      </c>
      <c r="D2044" t="s">
        <v>29</v>
      </c>
      <c r="E2044">
        <v>56981</v>
      </c>
      <c r="F2044">
        <v>0</v>
      </c>
      <c r="G2044">
        <v>0</v>
      </c>
      <c r="H2044" s="1">
        <v>41664</v>
      </c>
      <c r="I2044">
        <v>91</v>
      </c>
      <c r="J2044">
        <v>908</v>
      </c>
      <c r="K2044">
        <v>48</v>
      </c>
      <c r="L2044">
        <v>217</v>
      </c>
      <c r="M2044">
        <v>32</v>
      </c>
      <c r="N2044">
        <v>12</v>
      </c>
      <c r="O2044">
        <v>24</v>
      </c>
      <c r="P2044">
        <v>1</v>
      </c>
      <c r="Q2044">
        <v>2</v>
      </c>
      <c r="R2044">
        <v>3</v>
      </c>
      <c r="S2044">
        <v>13</v>
      </c>
      <c r="T2044">
        <v>6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  <c r="AB2044" t="s">
        <v>43</v>
      </c>
    </row>
    <row r="2045" spans="1:28" hidden="1" x14ac:dyDescent="0.3">
      <c r="A2045">
        <v>10394</v>
      </c>
      <c r="B2045">
        <v>1984</v>
      </c>
      <c r="C2045" t="s">
        <v>28</v>
      </c>
      <c r="D2045" t="s">
        <v>33</v>
      </c>
      <c r="E2045">
        <v>90000</v>
      </c>
      <c r="F2045">
        <v>0</v>
      </c>
      <c r="G2045">
        <v>0</v>
      </c>
      <c r="H2045" s="1">
        <v>41631</v>
      </c>
      <c r="I2045">
        <v>91</v>
      </c>
      <c r="J2045">
        <v>675</v>
      </c>
      <c r="K2045">
        <v>144</v>
      </c>
      <c r="L2045">
        <v>133</v>
      </c>
      <c r="M2045">
        <v>94</v>
      </c>
      <c r="N2045">
        <v>192</v>
      </c>
      <c r="O2045">
        <v>241</v>
      </c>
      <c r="P2045">
        <v>1</v>
      </c>
      <c r="Q2045">
        <v>4</v>
      </c>
      <c r="R2045">
        <v>8</v>
      </c>
      <c r="S2045">
        <v>5</v>
      </c>
      <c r="T2045">
        <v>1</v>
      </c>
      <c r="U2045">
        <v>1</v>
      </c>
      <c r="V2045">
        <v>0</v>
      </c>
      <c r="W2045">
        <v>1</v>
      </c>
      <c r="X2045">
        <v>0</v>
      </c>
      <c r="Y2045">
        <v>1</v>
      </c>
      <c r="Z2045">
        <v>0</v>
      </c>
      <c r="AA2045">
        <v>0</v>
      </c>
      <c r="AB2045" t="s">
        <v>32</v>
      </c>
    </row>
    <row r="2046" spans="1:28" hidden="1" x14ac:dyDescent="0.3">
      <c r="A2046">
        <v>1142</v>
      </c>
      <c r="B2046">
        <v>1953</v>
      </c>
      <c r="C2046" t="s">
        <v>37</v>
      </c>
      <c r="D2046" t="s">
        <v>33</v>
      </c>
      <c r="E2046">
        <v>55707</v>
      </c>
      <c r="F2046">
        <v>0</v>
      </c>
      <c r="G2046">
        <v>1</v>
      </c>
      <c r="H2046" s="1">
        <v>41630</v>
      </c>
      <c r="I2046">
        <v>91</v>
      </c>
      <c r="J2046">
        <v>208</v>
      </c>
      <c r="K2046">
        <v>7</v>
      </c>
      <c r="L2046">
        <v>82</v>
      </c>
      <c r="M2046">
        <v>30</v>
      </c>
      <c r="N2046">
        <v>66</v>
      </c>
      <c r="O2046">
        <v>35</v>
      </c>
      <c r="P2046">
        <v>2</v>
      </c>
      <c r="Q2046">
        <v>3</v>
      </c>
      <c r="R2046">
        <v>2</v>
      </c>
      <c r="S2046">
        <v>9</v>
      </c>
      <c r="T2046">
        <v>3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 t="s">
        <v>30</v>
      </c>
    </row>
    <row r="2047" spans="1:28" hidden="1" x14ac:dyDescent="0.3">
      <c r="A2047">
        <v>10678</v>
      </c>
      <c r="B2047">
        <v>1959</v>
      </c>
      <c r="C2047" t="s">
        <v>28</v>
      </c>
      <c r="D2047" t="s">
        <v>35</v>
      </c>
      <c r="E2047">
        <v>71232</v>
      </c>
      <c r="F2047">
        <v>0</v>
      </c>
      <c r="G2047">
        <v>1</v>
      </c>
      <c r="H2047" s="1">
        <v>41606</v>
      </c>
      <c r="I2047">
        <v>91</v>
      </c>
      <c r="J2047">
        <v>653</v>
      </c>
      <c r="K2047">
        <v>17</v>
      </c>
      <c r="L2047">
        <v>170</v>
      </c>
      <c r="M2047">
        <v>34</v>
      </c>
      <c r="N2047">
        <v>26</v>
      </c>
      <c r="O2047">
        <v>17</v>
      </c>
      <c r="P2047">
        <v>2</v>
      </c>
      <c r="Q2047">
        <v>11</v>
      </c>
      <c r="R2047">
        <v>2</v>
      </c>
      <c r="S2047">
        <v>10</v>
      </c>
      <c r="T2047">
        <v>7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 t="s">
        <v>30</v>
      </c>
    </row>
    <row r="2048" spans="1:28" hidden="1" x14ac:dyDescent="0.3">
      <c r="A2048">
        <v>7755</v>
      </c>
      <c r="B2048">
        <v>1954</v>
      </c>
      <c r="C2048" t="s">
        <v>37</v>
      </c>
      <c r="D2048" t="s">
        <v>33</v>
      </c>
      <c r="E2048">
        <v>57744</v>
      </c>
      <c r="F2048">
        <v>0</v>
      </c>
      <c r="G2048">
        <v>1</v>
      </c>
      <c r="H2048" s="1">
        <v>41590</v>
      </c>
      <c r="I2048">
        <v>91</v>
      </c>
      <c r="J2048">
        <v>350</v>
      </c>
      <c r="K2048">
        <v>3</v>
      </c>
      <c r="L2048">
        <v>39</v>
      </c>
      <c r="M2048">
        <v>0</v>
      </c>
      <c r="N2048">
        <v>0</v>
      </c>
      <c r="O2048">
        <v>19</v>
      </c>
      <c r="P2048">
        <v>2</v>
      </c>
      <c r="Q2048">
        <v>9</v>
      </c>
      <c r="R2048">
        <v>1</v>
      </c>
      <c r="S2048">
        <v>4</v>
      </c>
      <c r="T2048">
        <v>8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 t="s">
        <v>30</v>
      </c>
    </row>
    <row r="2049" spans="1:28" hidden="1" x14ac:dyDescent="0.3">
      <c r="A2049">
        <v>4754</v>
      </c>
      <c r="B2049">
        <v>1966</v>
      </c>
      <c r="C2049" t="s">
        <v>41</v>
      </c>
      <c r="D2049" t="s">
        <v>33</v>
      </c>
      <c r="E2049">
        <v>33585</v>
      </c>
      <c r="F2049">
        <v>0</v>
      </c>
      <c r="G2049">
        <v>1</v>
      </c>
      <c r="H2049" s="1">
        <v>41542</v>
      </c>
      <c r="I2049">
        <v>91</v>
      </c>
      <c r="J2049">
        <v>30</v>
      </c>
      <c r="K2049">
        <v>11</v>
      </c>
      <c r="L2049">
        <v>33</v>
      </c>
      <c r="M2049">
        <v>13</v>
      </c>
      <c r="N2049">
        <v>6</v>
      </c>
      <c r="O2049">
        <v>29</v>
      </c>
      <c r="P2049">
        <v>1</v>
      </c>
      <c r="Q2049">
        <v>2</v>
      </c>
      <c r="R2049">
        <v>0</v>
      </c>
      <c r="S2049">
        <v>4</v>
      </c>
      <c r="T2049">
        <v>4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 t="s">
        <v>30</v>
      </c>
    </row>
    <row r="2050" spans="1:28" hidden="1" x14ac:dyDescent="0.3">
      <c r="A2050">
        <v>20</v>
      </c>
      <c r="B2050">
        <v>1965</v>
      </c>
      <c r="C2050" t="s">
        <v>38</v>
      </c>
      <c r="D2050" t="s">
        <v>33</v>
      </c>
      <c r="E2050">
        <v>46891</v>
      </c>
      <c r="F2050">
        <v>0</v>
      </c>
      <c r="G2050">
        <v>1</v>
      </c>
      <c r="H2050" s="1">
        <v>41518</v>
      </c>
      <c r="I2050">
        <v>91</v>
      </c>
      <c r="J2050">
        <v>43</v>
      </c>
      <c r="K2050">
        <v>12</v>
      </c>
      <c r="L2050">
        <v>23</v>
      </c>
      <c r="M2050">
        <v>29</v>
      </c>
      <c r="N2050">
        <v>15</v>
      </c>
      <c r="O2050">
        <v>61</v>
      </c>
      <c r="P2050">
        <v>1</v>
      </c>
      <c r="Q2050">
        <v>2</v>
      </c>
      <c r="R2050">
        <v>1</v>
      </c>
      <c r="S2050">
        <v>4</v>
      </c>
      <c r="T2050">
        <v>4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 t="s">
        <v>39</v>
      </c>
    </row>
    <row r="2051" spans="1:28" hidden="1" x14ac:dyDescent="0.3">
      <c r="A2051">
        <v>2246</v>
      </c>
      <c r="B2051">
        <v>1965</v>
      </c>
      <c r="C2051" t="s">
        <v>38</v>
      </c>
      <c r="D2051" t="s">
        <v>33</v>
      </c>
      <c r="E2051">
        <v>46891</v>
      </c>
      <c r="F2051">
        <v>0</v>
      </c>
      <c r="G2051">
        <v>1</v>
      </c>
      <c r="H2051" s="1">
        <v>41518</v>
      </c>
      <c r="I2051">
        <v>91</v>
      </c>
      <c r="J2051">
        <v>43</v>
      </c>
      <c r="K2051">
        <v>12</v>
      </c>
      <c r="L2051">
        <v>23</v>
      </c>
      <c r="M2051">
        <v>29</v>
      </c>
      <c r="N2051">
        <v>15</v>
      </c>
      <c r="O2051">
        <v>61</v>
      </c>
      <c r="P2051">
        <v>1</v>
      </c>
      <c r="Q2051">
        <v>2</v>
      </c>
      <c r="R2051">
        <v>1</v>
      </c>
      <c r="S2051">
        <v>4</v>
      </c>
      <c r="T2051">
        <v>4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 t="s">
        <v>30</v>
      </c>
    </row>
    <row r="2052" spans="1:28" hidden="1" x14ac:dyDescent="0.3">
      <c r="A2052">
        <v>10307</v>
      </c>
      <c r="B2052">
        <v>1956</v>
      </c>
      <c r="C2052" t="s">
        <v>28</v>
      </c>
      <c r="D2052" t="s">
        <v>33</v>
      </c>
      <c r="E2052">
        <v>50387</v>
      </c>
      <c r="F2052">
        <v>0</v>
      </c>
      <c r="G2052">
        <v>2</v>
      </c>
      <c r="H2052" s="1">
        <v>41517</v>
      </c>
      <c r="I2052">
        <v>91</v>
      </c>
      <c r="J2052">
        <v>369</v>
      </c>
      <c r="K2052">
        <v>9</v>
      </c>
      <c r="L2052">
        <v>87</v>
      </c>
      <c r="M2052">
        <v>12</v>
      </c>
      <c r="N2052">
        <v>14</v>
      </c>
      <c r="O2052">
        <v>34</v>
      </c>
      <c r="P2052">
        <v>3</v>
      </c>
      <c r="Q2052">
        <v>6</v>
      </c>
      <c r="R2052">
        <v>2</v>
      </c>
      <c r="S2052">
        <v>8</v>
      </c>
      <c r="T2052">
        <v>5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 t="s">
        <v>30</v>
      </c>
    </row>
    <row r="2053" spans="1:28" hidden="1" x14ac:dyDescent="0.3">
      <c r="A2053">
        <v>2147</v>
      </c>
      <c r="B2053">
        <v>1969</v>
      </c>
      <c r="C2053" t="s">
        <v>28</v>
      </c>
      <c r="D2053" t="s">
        <v>35</v>
      </c>
      <c r="E2053">
        <v>76653</v>
      </c>
      <c r="F2053">
        <v>0</v>
      </c>
      <c r="G2053">
        <v>0</v>
      </c>
      <c r="H2053" s="1">
        <v>41502</v>
      </c>
      <c r="I2053">
        <v>91</v>
      </c>
      <c r="J2053">
        <v>736</v>
      </c>
      <c r="K2053">
        <v>63</v>
      </c>
      <c r="L2053">
        <v>946</v>
      </c>
      <c r="M2053">
        <v>219</v>
      </c>
      <c r="N2053">
        <v>189</v>
      </c>
      <c r="O2053">
        <v>126</v>
      </c>
      <c r="P2053">
        <v>1</v>
      </c>
      <c r="Q2053">
        <v>4</v>
      </c>
      <c r="R2053">
        <v>7</v>
      </c>
      <c r="S2053">
        <v>11</v>
      </c>
      <c r="T2053">
        <v>2</v>
      </c>
      <c r="U2053">
        <v>1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 t="s">
        <v>30</v>
      </c>
    </row>
    <row r="2054" spans="1:28" hidden="1" x14ac:dyDescent="0.3">
      <c r="A2054">
        <v>10590</v>
      </c>
      <c r="B2054">
        <v>1956</v>
      </c>
      <c r="C2054" t="s">
        <v>37</v>
      </c>
      <c r="D2054" t="s">
        <v>35</v>
      </c>
      <c r="E2054">
        <v>76542</v>
      </c>
      <c r="F2054">
        <v>0</v>
      </c>
      <c r="G2054">
        <v>0</v>
      </c>
      <c r="H2054" s="1">
        <v>41363</v>
      </c>
      <c r="I2054">
        <v>91</v>
      </c>
      <c r="J2054">
        <v>794</v>
      </c>
      <c r="K2054">
        <v>73</v>
      </c>
      <c r="L2054">
        <v>573</v>
      </c>
      <c r="M2054">
        <v>0</v>
      </c>
      <c r="N2054">
        <v>29</v>
      </c>
      <c r="O2054">
        <v>14</v>
      </c>
      <c r="P2054">
        <v>1</v>
      </c>
      <c r="Q2054">
        <v>4</v>
      </c>
      <c r="R2054">
        <v>8</v>
      </c>
      <c r="S2054">
        <v>10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 t="s">
        <v>30</v>
      </c>
    </row>
    <row r="2055" spans="1:28" hidden="1" x14ac:dyDescent="0.3">
      <c r="A2055">
        <v>6565</v>
      </c>
      <c r="B2055">
        <v>1949</v>
      </c>
      <c r="C2055" t="s">
        <v>41</v>
      </c>
      <c r="D2055" t="s">
        <v>33</v>
      </c>
      <c r="E2055">
        <v>76995</v>
      </c>
      <c r="F2055">
        <v>0</v>
      </c>
      <c r="G2055">
        <v>1</v>
      </c>
      <c r="H2055" s="1">
        <v>41361</v>
      </c>
      <c r="I2055">
        <v>91</v>
      </c>
      <c r="J2055">
        <v>1012</v>
      </c>
      <c r="K2055">
        <v>80</v>
      </c>
      <c r="L2055">
        <v>498</v>
      </c>
      <c r="M2055">
        <v>0</v>
      </c>
      <c r="N2055">
        <v>16</v>
      </c>
      <c r="O2055">
        <v>176</v>
      </c>
      <c r="P2055">
        <v>2</v>
      </c>
      <c r="Q2055">
        <v>11</v>
      </c>
      <c r="R2055">
        <v>4</v>
      </c>
      <c r="S2055">
        <v>9</v>
      </c>
      <c r="T2055">
        <v>5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 t="s">
        <v>34</v>
      </c>
    </row>
    <row r="2056" spans="1:28" hidden="1" x14ac:dyDescent="0.3">
      <c r="A2056">
        <v>4817</v>
      </c>
      <c r="B2056">
        <v>1956</v>
      </c>
      <c r="C2056" t="s">
        <v>28</v>
      </c>
      <c r="D2056" t="s">
        <v>29</v>
      </c>
      <c r="E2056">
        <v>22304</v>
      </c>
      <c r="F2056">
        <v>0</v>
      </c>
      <c r="G2056">
        <v>0</v>
      </c>
      <c r="H2056" s="1">
        <v>41125</v>
      </c>
      <c r="I2056">
        <v>91</v>
      </c>
      <c r="J2056">
        <v>3</v>
      </c>
      <c r="K2056">
        <v>2</v>
      </c>
      <c r="L2056">
        <v>7</v>
      </c>
      <c r="M2056">
        <v>0</v>
      </c>
      <c r="N2056">
        <v>4</v>
      </c>
      <c r="O2056">
        <v>2</v>
      </c>
      <c r="P2056">
        <v>1</v>
      </c>
      <c r="Q2056">
        <v>1</v>
      </c>
      <c r="R2056">
        <v>0</v>
      </c>
      <c r="S2056">
        <v>2</v>
      </c>
      <c r="T2056">
        <v>8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 t="s">
        <v>30</v>
      </c>
    </row>
    <row r="2057" spans="1:28" hidden="1" x14ac:dyDescent="0.3">
      <c r="A2057">
        <v>1833</v>
      </c>
      <c r="B2057">
        <v>1974</v>
      </c>
      <c r="C2057" t="s">
        <v>37</v>
      </c>
      <c r="D2057" t="s">
        <v>31</v>
      </c>
      <c r="E2057">
        <v>39190</v>
      </c>
      <c r="F2057">
        <v>1</v>
      </c>
      <c r="G2057">
        <v>0</v>
      </c>
      <c r="H2057" s="1">
        <v>41755</v>
      </c>
      <c r="I2057">
        <v>91</v>
      </c>
      <c r="J2057">
        <v>68</v>
      </c>
      <c r="K2057">
        <v>8</v>
      </c>
      <c r="L2057">
        <v>18</v>
      </c>
      <c r="M2057">
        <v>19</v>
      </c>
      <c r="N2057">
        <v>8</v>
      </c>
      <c r="O2057">
        <v>12</v>
      </c>
      <c r="P2057">
        <v>2</v>
      </c>
      <c r="Q2057">
        <v>2</v>
      </c>
      <c r="R2057">
        <v>1</v>
      </c>
      <c r="S2057">
        <v>4</v>
      </c>
      <c r="T2057">
        <v>5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 t="s">
        <v>30</v>
      </c>
    </row>
    <row r="2058" spans="1:28" hidden="1" x14ac:dyDescent="0.3">
      <c r="A2058">
        <v>8182</v>
      </c>
      <c r="B2058">
        <v>1984</v>
      </c>
      <c r="C2058" t="s">
        <v>28</v>
      </c>
      <c r="D2058" t="s">
        <v>33</v>
      </c>
      <c r="E2058">
        <v>23228</v>
      </c>
      <c r="F2058">
        <v>1</v>
      </c>
      <c r="G2058">
        <v>0</v>
      </c>
      <c r="H2058" s="1">
        <v>41644</v>
      </c>
      <c r="I2058">
        <v>91</v>
      </c>
      <c r="J2058">
        <v>53</v>
      </c>
      <c r="K2058">
        <v>3</v>
      </c>
      <c r="L2058">
        <v>49</v>
      </c>
      <c r="M2058">
        <v>7</v>
      </c>
      <c r="N2058">
        <v>4</v>
      </c>
      <c r="O2058">
        <v>5</v>
      </c>
      <c r="P2058">
        <v>4</v>
      </c>
      <c r="Q2058">
        <v>3</v>
      </c>
      <c r="R2058">
        <v>0</v>
      </c>
      <c r="S2058">
        <v>4</v>
      </c>
      <c r="T2058">
        <v>8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 t="s">
        <v>32</v>
      </c>
    </row>
    <row r="2059" spans="1:28" hidden="1" x14ac:dyDescent="0.3">
      <c r="A2059">
        <v>451</v>
      </c>
      <c r="B2059">
        <v>1989</v>
      </c>
      <c r="C2059" t="s">
        <v>28</v>
      </c>
      <c r="D2059" t="s">
        <v>31</v>
      </c>
      <c r="E2059">
        <v>9255</v>
      </c>
      <c r="F2059">
        <v>1</v>
      </c>
      <c r="G2059">
        <v>0</v>
      </c>
      <c r="H2059" s="1">
        <v>41628</v>
      </c>
      <c r="I2059">
        <v>91</v>
      </c>
      <c r="J2059">
        <v>9</v>
      </c>
      <c r="K2059">
        <v>0</v>
      </c>
      <c r="L2059">
        <v>7</v>
      </c>
      <c r="M2059">
        <v>2</v>
      </c>
      <c r="N2059">
        <v>0</v>
      </c>
      <c r="O2059">
        <v>4</v>
      </c>
      <c r="P2059">
        <v>1</v>
      </c>
      <c r="Q2059">
        <v>1</v>
      </c>
      <c r="R2059">
        <v>1</v>
      </c>
      <c r="S2059">
        <v>2</v>
      </c>
      <c r="T2059">
        <v>8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 t="s">
        <v>40</v>
      </c>
    </row>
    <row r="2060" spans="1:28" hidden="1" x14ac:dyDescent="0.3">
      <c r="A2060">
        <v>7128</v>
      </c>
      <c r="B2060">
        <v>1977</v>
      </c>
      <c r="C2060" t="s">
        <v>37</v>
      </c>
      <c r="D2060" t="s">
        <v>31</v>
      </c>
      <c r="E2060">
        <v>42997</v>
      </c>
      <c r="F2060">
        <v>1</v>
      </c>
      <c r="G2060">
        <v>1</v>
      </c>
      <c r="H2060" s="1">
        <v>41615</v>
      </c>
      <c r="I2060">
        <v>91</v>
      </c>
      <c r="J2060">
        <v>4</v>
      </c>
      <c r="K2060">
        <v>0</v>
      </c>
      <c r="L2060">
        <v>5</v>
      </c>
      <c r="M2060">
        <v>0</v>
      </c>
      <c r="N2060">
        <v>1</v>
      </c>
      <c r="O2060">
        <v>5</v>
      </c>
      <c r="P2060">
        <v>1</v>
      </c>
      <c r="Q2060">
        <v>1</v>
      </c>
      <c r="R2060">
        <v>0</v>
      </c>
      <c r="S2060">
        <v>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 t="s">
        <v>30</v>
      </c>
    </row>
    <row r="2061" spans="1:28" hidden="1" x14ac:dyDescent="0.3">
      <c r="A2061">
        <v>6619</v>
      </c>
      <c r="B2061">
        <v>1978</v>
      </c>
      <c r="C2061" t="s">
        <v>28</v>
      </c>
      <c r="D2061" t="s">
        <v>33</v>
      </c>
      <c r="E2061">
        <v>38415</v>
      </c>
      <c r="F2061">
        <v>1</v>
      </c>
      <c r="G2061">
        <v>1</v>
      </c>
      <c r="H2061" s="1">
        <v>41276</v>
      </c>
      <c r="I2061">
        <v>91</v>
      </c>
      <c r="J2061">
        <v>22</v>
      </c>
      <c r="K2061">
        <v>1</v>
      </c>
      <c r="L2061">
        <v>13</v>
      </c>
      <c r="M2061">
        <v>4</v>
      </c>
      <c r="N2061">
        <v>0</v>
      </c>
      <c r="O2061">
        <v>4</v>
      </c>
      <c r="P2061">
        <v>2</v>
      </c>
      <c r="Q2061">
        <v>1</v>
      </c>
      <c r="R2061">
        <v>0</v>
      </c>
      <c r="S2061">
        <v>3</v>
      </c>
      <c r="T2061">
        <v>7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 t="s">
        <v>30</v>
      </c>
    </row>
    <row r="2062" spans="1:28" hidden="1" x14ac:dyDescent="0.3">
      <c r="A2062">
        <v>4508</v>
      </c>
      <c r="B2062">
        <v>1952</v>
      </c>
      <c r="C2062" t="s">
        <v>28</v>
      </c>
      <c r="D2062" t="s">
        <v>31</v>
      </c>
      <c r="E2062">
        <v>75127</v>
      </c>
      <c r="F2062">
        <v>0</v>
      </c>
      <c r="G2062">
        <v>0</v>
      </c>
      <c r="H2062" s="1">
        <v>41781</v>
      </c>
      <c r="I2062">
        <v>92</v>
      </c>
      <c r="J2062">
        <v>203</v>
      </c>
      <c r="K2062">
        <v>35</v>
      </c>
      <c r="L2062">
        <v>305</v>
      </c>
      <c r="M2062">
        <v>46</v>
      </c>
      <c r="N2062">
        <v>17</v>
      </c>
      <c r="O2062">
        <v>227</v>
      </c>
      <c r="P2062">
        <v>1</v>
      </c>
      <c r="Q2062">
        <v>2</v>
      </c>
      <c r="R2062">
        <v>11</v>
      </c>
      <c r="S2062">
        <v>5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 t="s">
        <v>39</v>
      </c>
    </row>
    <row r="2063" spans="1:28" hidden="1" x14ac:dyDescent="0.3">
      <c r="A2063">
        <v>4843</v>
      </c>
      <c r="B2063">
        <v>1952</v>
      </c>
      <c r="C2063" t="s">
        <v>28</v>
      </c>
      <c r="D2063" t="s">
        <v>31</v>
      </c>
      <c r="E2063">
        <v>75127</v>
      </c>
      <c r="F2063">
        <v>0</v>
      </c>
      <c r="G2063">
        <v>0</v>
      </c>
      <c r="H2063" s="1">
        <v>41781</v>
      </c>
      <c r="I2063">
        <v>92</v>
      </c>
      <c r="J2063">
        <v>203</v>
      </c>
      <c r="K2063">
        <v>35</v>
      </c>
      <c r="L2063">
        <v>305</v>
      </c>
      <c r="M2063">
        <v>46</v>
      </c>
      <c r="N2063">
        <v>17</v>
      </c>
      <c r="O2063">
        <v>227</v>
      </c>
      <c r="P2063">
        <v>1</v>
      </c>
      <c r="Q2063">
        <v>2</v>
      </c>
      <c r="R2063">
        <v>11</v>
      </c>
      <c r="S2063">
        <v>5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 t="s">
        <v>43</v>
      </c>
    </row>
    <row r="2064" spans="1:28" hidden="1" x14ac:dyDescent="0.3">
      <c r="A2064">
        <v>9197</v>
      </c>
      <c r="B2064">
        <v>1953</v>
      </c>
      <c r="C2064" t="s">
        <v>28</v>
      </c>
      <c r="D2064" t="s">
        <v>33</v>
      </c>
      <c r="E2064">
        <v>39722</v>
      </c>
      <c r="F2064">
        <v>0</v>
      </c>
      <c r="G2064">
        <v>1</v>
      </c>
      <c r="H2064" s="1">
        <v>41694</v>
      </c>
      <c r="I2064">
        <v>92</v>
      </c>
      <c r="J2064">
        <v>32</v>
      </c>
      <c r="K2064">
        <v>0</v>
      </c>
      <c r="L2064">
        <v>5</v>
      </c>
      <c r="M2064">
        <v>2</v>
      </c>
      <c r="N2064">
        <v>0</v>
      </c>
      <c r="O2064">
        <v>8</v>
      </c>
      <c r="P2064">
        <v>2</v>
      </c>
      <c r="Q2064">
        <v>2</v>
      </c>
      <c r="R2064">
        <v>0</v>
      </c>
      <c r="S2064">
        <v>3</v>
      </c>
      <c r="T2064">
        <v>5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 t="s">
        <v>30</v>
      </c>
    </row>
    <row r="2065" spans="1:28" hidden="1" x14ac:dyDescent="0.3">
      <c r="A2065">
        <v>6237</v>
      </c>
      <c r="B2065">
        <v>1966</v>
      </c>
      <c r="C2065" t="s">
        <v>37</v>
      </c>
      <c r="D2065" t="s">
        <v>31</v>
      </c>
      <c r="E2065">
        <v>7144</v>
      </c>
      <c r="F2065">
        <v>0</v>
      </c>
      <c r="G2065">
        <v>2</v>
      </c>
      <c r="H2065" s="1">
        <v>41615</v>
      </c>
      <c r="I2065">
        <v>92</v>
      </c>
      <c r="J2065">
        <v>81</v>
      </c>
      <c r="K2065">
        <v>4</v>
      </c>
      <c r="L2065">
        <v>33</v>
      </c>
      <c r="M2065">
        <v>5</v>
      </c>
      <c r="N2065">
        <v>2</v>
      </c>
      <c r="O2065">
        <v>291</v>
      </c>
      <c r="P2065">
        <v>0</v>
      </c>
      <c r="Q2065">
        <v>23</v>
      </c>
      <c r="R2065">
        <v>1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 t="s">
        <v>30</v>
      </c>
    </row>
    <row r="2066" spans="1:28" hidden="1" x14ac:dyDescent="0.3">
      <c r="A2066">
        <v>7938</v>
      </c>
      <c r="B2066">
        <v>1958</v>
      </c>
      <c r="C2066" t="s">
        <v>37</v>
      </c>
      <c r="D2066" t="s">
        <v>35</v>
      </c>
      <c r="E2066">
        <v>51518</v>
      </c>
      <c r="F2066">
        <v>0</v>
      </c>
      <c r="G2066">
        <v>1</v>
      </c>
      <c r="H2066" s="1">
        <v>41550</v>
      </c>
      <c r="I2066">
        <v>92</v>
      </c>
      <c r="J2066">
        <v>350</v>
      </c>
      <c r="K2066">
        <v>8</v>
      </c>
      <c r="L2066">
        <v>66</v>
      </c>
      <c r="M2066">
        <v>17</v>
      </c>
      <c r="N2066">
        <v>4</v>
      </c>
      <c r="O2066">
        <v>4</v>
      </c>
      <c r="P2066">
        <v>2</v>
      </c>
      <c r="Q2066">
        <v>3</v>
      </c>
      <c r="R2066">
        <v>2</v>
      </c>
      <c r="S2066">
        <v>10</v>
      </c>
      <c r="T2066">
        <v>3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 t="s">
        <v>39</v>
      </c>
    </row>
    <row r="2067" spans="1:28" hidden="1" x14ac:dyDescent="0.3">
      <c r="A2067">
        <v>961</v>
      </c>
      <c r="B2067">
        <v>1972</v>
      </c>
      <c r="C2067" t="s">
        <v>28</v>
      </c>
      <c r="D2067" t="s">
        <v>33</v>
      </c>
      <c r="E2067">
        <v>74716</v>
      </c>
      <c r="F2067">
        <v>0</v>
      </c>
      <c r="G2067">
        <v>1</v>
      </c>
      <c r="H2067" s="1">
        <v>41529</v>
      </c>
      <c r="I2067">
        <v>92</v>
      </c>
      <c r="J2067">
        <v>133</v>
      </c>
      <c r="K2067">
        <v>27</v>
      </c>
      <c r="L2067">
        <v>421</v>
      </c>
      <c r="M2067">
        <v>13</v>
      </c>
      <c r="N2067">
        <v>195</v>
      </c>
      <c r="O2067">
        <v>71</v>
      </c>
      <c r="P2067">
        <v>2</v>
      </c>
      <c r="Q2067">
        <v>7</v>
      </c>
      <c r="R2067">
        <v>3</v>
      </c>
      <c r="S2067">
        <v>5</v>
      </c>
      <c r="T2067">
        <v>4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 t="s">
        <v>30</v>
      </c>
    </row>
    <row r="2068" spans="1:28" hidden="1" x14ac:dyDescent="0.3">
      <c r="A2068">
        <v>1916</v>
      </c>
      <c r="B2068">
        <v>1954</v>
      </c>
      <c r="C2068" t="s">
        <v>41</v>
      </c>
      <c r="D2068" t="s">
        <v>33</v>
      </c>
      <c r="E2068">
        <v>45736</v>
      </c>
      <c r="F2068">
        <v>0</v>
      </c>
      <c r="G2068">
        <v>1</v>
      </c>
      <c r="H2068" s="1">
        <v>41479</v>
      </c>
      <c r="I2068">
        <v>92</v>
      </c>
      <c r="J2068">
        <v>188</v>
      </c>
      <c r="K2068">
        <v>3</v>
      </c>
      <c r="L2068">
        <v>180</v>
      </c>
      <c r="M2068">
        <v>20</v>
      </c>
      <c r="N2068">
        <v>3</v>
      </c>
      <c r="O2068">
        <v>43</v>
      </c>
      <c r="P2068">
        <v>5</v>
      </c>
      <c r="Q2068">
        <v>7</v>
      </c>
      <c r="R2068">
        <v>1</v>
      </c>
      <c r="S2068">
        <v>6</v>
      </c>
      <c r="T2068">
        <v>7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 t="s">
        <v>39</v>
      </c>
    </row>
    <row r="2069" spans="1:28" hidden="1" x14ac:dyDescent="0.3">
      <c r="A2069">
        <v>6941</v>
      </c>
      <c r="B2069">
        <v>1971</v>
      </c>
      <c r="C2069" t="s">
        <v>28</v>
      </c>
      <c r="D2069" t="s">
        <v>31</v>
      </c>
      <c r="E2069">
        <v>31632</v>
      </c>
      <c r="F2069">
        <v>0</v>
      </c>
      <c r="G2069">
        <v>0</v>
      </c>
      <c r="H2069" s="1">
        <v>41469</v>
      </c>
      <c r="I2069">
        <v>92</v>
      </c>
      <c r="J2069">
        <v>17</v>
      </c>
      <c r="K2069">
        <v>8</v>
      </c>
      <c r="L2069">
        <v>12</v>
      </c>
      <c r="M2069">
        <v>11</v>
      </c>
      <c r="N2069">
        <v>15</v>
      </c>
      <c r="O2069">
        <v>32</v>
      </c>
      <c r="P2069">
        <v>1</v>
      </c>
      <c r="Q2069">
        <v>2</v>
      </c>
      <c r="R2069">
        <v>1</v>
      </c>
      <c r="S2069">
        <v>2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 t="s">
        <v>30</v>
      </c>
    </row>
    <row r="2070" spans="1:28" hidden="1" x14ac:dyDescent="0.3">
      <c r="A2070">
        <v>5562</v>
      </c>
      <c r="B2070">
        <v>1974</v>
      </c>
      <c r="C2070" t="s">
        <v>28</v>
      </c>
      <c r="D2070" t="s">
        <v>33</v>
      </c>
      <c r="E2070">
        <v>60093</v>
      </c>
      <c r="F2070">
        <v>0</v>
      </c>
      <c r="G2070">
        <v>1</v>
      </c>
      <c r="H2070" s="1">
        <v>41451</v>
      </c>
      <c r="I2070">
        <v>92</v>
      </c>
      <c r="J2070">
        <v>502</v>
      </c>
      <c r="K2070">
        <v>12</v>
      </c>
      <c r="L2070">
        <v>109</v>
      </c>
      <c r="M2070">
        <v>16</v>
      </c>
      <c r="N2070">
        <v>6</v>
      </c>
      <c r="O2070">
        <v>90</v>
      </c>
      <c r="P2070">
        <v>2</v>
      </c>
      <c r="Q2070">
        <v>7</v>
      </c>
      <c r="R2070">
        <v>2</v>
      </c>
      <c r="S2070">
        <v>10</v>
      </c>
      <c r="T2070">
        <v>6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 t="s">
        <v>30</v>
      </c>
    </row>
    <row r="2071" spans="1:28" hidden="1" x14ac:dyDescent="0.3">
      <c r="A2071">
        <v>4687</v>
      </c>
      <c r="B2071">
        <v>1958</v>
      </c>
      <c r="C2071" t="s">
        <v>41</v>
      </c>
      <c r="D2071" t="s">
        <v>33</v>
      </c>
      <c r="E2071">
        <v>80739</v>
      </c>
      <c r="F2071">
        <v>0</v>
      </c>
      <c r="G2071">
        <v>0</v>
      </c>
      <c r="H2071" s="1">
        <v>41417</v>
      </c>
      <c r="I2071">
        <v>92</v>
      </c>
      <c r="J2071">
        <v>674</v>
      </c>
      <c r="K2071">
        <v>92</v>
      </c>
      <c r="L2071">
        <v>736</v>
      </c>
      <c r="M2071">
        <v>39</v>
      </c>
      <c r="N2071">
        <v>0</v>
      </c>
      <c r="O2071">
        <v>92</v>
      </c>
      <c r="P2071">
        <v>1</v>
      </c>
      <c r="Q2071">
        <v>3</v>
      </c>
      <c r="R2071">
        <v>11</v>
      </c>
      <c r="S2071">
        <v>9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 t="s">
        <v>30</v>
      </c>
    </row>
    <row r="2072" spans="1:28" hidden="1" x14ac:dyDescent="0.3">
      <c r="A2072">
        <v>5631</v>
      </c>
      <c r="B2072">
        <v>1991</v>
      </c>
      <c r="C2072" t="s">
        <v>28</v>
      </c>
      <c r="D2072" t="s">
        <v>31</v>
      </c>
      <c r="E2072">
        <v>49767</v>
      </c>
      <c r="F2072">
        <v>0</v>
      </c>
      <c r="G2072">
        <v>0</v>
      </c>
      <c r="H2072" s="1">
        <v>41396</v>
      </c>
      <c r="I2072">
        <v>92</v>
      </c>
      <c r="J2072">
        <v>202</v>
      </c>
      <c r="K2072">
        <v>47</v>
      </c>
      <c r="L2072">
        <v>197</v>
      </c>
      <c r="M2072">
        <v>55</v>
      </c>
      <c r="N2072">
        <v>42</v>
      </c>
      <c r="O2072">
        <v>149</v>
      </c>
      <c r="P2072">
        <v>1</v>
      </c>
      <c r="Q2072">
        <v>5</v>
      </c>
      <c r="R2072">
        <v>4</v>
      </c>
      <c r="S2072">
        <v>8</v>
      </c>
      <c r="T2072">
        <v>4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 t="s">
        <v>34</v>
      </c>
    </row>
    <row r="2073" spans="1:28" hidden="1" x14ac:dyDescent="0.3">
      <c r="A2073">
        <v>1951</v>
      </c>
      <c r="B2073">
        <v>1981</v>
      </c>
      <c r="C2073" t="s">
        <v>44</v>
      </c>
      <c r="D2073" t="s">
        <v>33</v>
      </c>
      <c r="E2073">
        <v>34445</v>
      </c>
      <c r="F2073">
        <v>0</v>
      </c>
      <c r="G2073">
        <v>0</v>
      </c>
      <c r="H2073" s="1">
        <v>41301</v>
      </c>
      <c r="I2073">
        <v>92</v>
      </c>
      <c r="J2073">
        <v>228</v>
      </c>
      <c r="K2073">
        <v>122</v>
      </c>
      <c r="L2073">
        <v>122</v>
      </c>
      <c r="M2073">
        <v>208</v>
      </c>
      <c r="N2073">
        <v>129</v>
      </c>
      <c r="O2073">
        <v>30</v>
      </c>
      <c r="P2073">
        <v>6</v>
      </c>
      <c r="Q2073">
        <v>11</v>
      </c>
      <c r="R2073">
        <v>2</v>
      </c>
      <c r="S2073">
        <v>8</v>
      </c>
      <c r="T2073">
        <v>9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 t="s">
        <v>30</v>
      </c>
    </row>
    <row r="2074" spans="1:28" hidden="1" x14ac:dyDescent="0.3">
      <c r="A2074">
        <v>123</v>
      </c>
      <c r="B2074">
        <v>1951</v>
      </c>
      <c r="C2074" t="s">
        <v>28</v>
      </c>
      <c r="D2074" t="s">
        <v>42</v>
      </c>
      <c r="E2074">
        <v>67046</v>
      </c>
      <c r="F2074">
        <v>0</v>
      </c>
      <c r="G2074">
        <v>1</v>
      </c>
      <c r="H2074" s="1">
        <v>41280</v>
      </c>
      <c r="I2074">
        <v>92</v>
      </c>
      <c r="J2074">
        <v>544</v>
      </c>
      <c r="K2074">
        <v>35</v>
      </c>
      <c r="L2074">
        <v>133</v>
      </c>
      <c r="M2074">
        <v>23</v>
      </c>
      <c r="N2074">
        <v>151</v>
      </c>
      <c r="O2074">
        <v>107</v>
      </c>
      <c r="P2074">
        <v>2</v>
      </c>
      <c r="Q2074">
        <v>4</v>
      </c>
      <c r="R2074">
        <v>5</v>
      </c>
      <c r="S2074">
        <v>4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 t="s">
        <v>36</v>
      </c>
    </row>
    <row r="2075" spans="1:28" hidden="1" x14ac:dyDescent="0.3">
      <c r="A2075">
        <v>9451</v>
      </c>
      <c r="B2075">
        <v>1965</v>
      </c>
      <c r="C2075" t="s">
        <v>28</v>
      </c>
      <c r="D2075" t="s">
        <v>33</v>
      </c>
      <c r="E2075">
        <v>73538</v>
      </c>
      <c r="F2075">
        <v>0</v>
      </c>
      <c r="G2075">
        <v>1</v>
      </c>
      <c r="H2075" s="1">
        <v>41238</v>
      </c>
      <c r="I2075">
        <v>92</v>
      </c>
      <c r="J2075">
        <v>811</v>
      </c>
      <c r="K2075">
        <v>76</v>
      </c>
      <c r="L2075">
        <v>428</v>
      </c>
      <c r="M2075">
        <v>99</v>
      </c>
      <c r="N2075">
        <v>137</v>
      </c>
      <c r="O2075">
        <v>107</v>
      </c>
      <c r="P2075">
        <v>3</v>
      </c>
      <c r="Q2075">
        <v>10</v>
      </c>
      <c r="R2075">
        <v>4</v>
      </c>
      <c r="S2075">
        <v>9</v>
      </c>
      <c r="T2075">
        <v>7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 t="s">
        <v>32</v>
      </c>
    </row>
    <row r="2076" spans="1:28" hidden="1" x14ac:dyDescent="0.3">
      <c r="A2076">
        <v>7396</v>
      </c>
      <c r="B2076">
        <v>1966</v>
      </c>
      <c r="C2076" t="s">
        <v>28</v>
      </c>
      <c r="D2076" t="s">
        <v>33</v>
      </c>
      <c r="E2076">
        <v>80398</v>
      </c>
      <c r="F2076">
        <v>0</v>
      </c>
      <c r="G2076">
        <v>0</v>
      </c>
      <c r="H2076" s="1">
        <v>41223</v>
      </c>
      <c r="I2076">
        <v>92</v>
      </c>
      <c r="J2076">
        <v>342</v>
      </c>
      <c r="K2076">
        <v>51</v>
      </c>
      <c r="L2076">
        <v>936</v>
      </c>
      <c r="M2076">
        <v>207</v>
      </c>
      <c r="N2076">
        <v>35</v>
      </c>
      <c r="O2076">
        <v>26</v>
      </c>
      <c r="P2076">
        <v>1</v>
      </c>
      <c r="Q2076">
        <v>5</v>
      </c>
      <c r="R2076">
        <v>8</v>
      </c>
      <c r="S2076">
        <v>12</v>
      </c>
      <c r="T2076">
        <v>3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0</v>
      </c>
      <c r="AB2076" t="s">
        <v>30</v>
      </c>
    </row>
    <row r="2077" spans="1:28" hidden="1" x14ac:dyDescent="0.3">
      <c r="A2077">
        <v>3298</v>
      </c>
      <c r="B2077">
        <v>1956</v>
      </c>
      <c r="C2077" t="s">
        <v>41</v>
      </c>
      <c r="D2077" t="s">
        <v>33</v>
      </c>
      <c r="E2077">
        <v>52973</v>
      </c>
      <c r="F2077">
        <v>0</v>
      </c>
      <c r="G2077">
        <v>1</v>
      </c>
      <c r="H2077" s="1">
        <v>41221</v>
      </c>
      <c r="I2077">
        <v>92</v>
      </c>
      <c r="J2077">
        <v>856</v>
      </c>
      <c r="K2077">
        <v>0</v>
      </c>
      <c r="L2077">
        <v>76</v>
      </c>
      <c r="M2077">
        <v>12</v>
      </c>
      <c r="N2077">
        <v>9</v>
      </c>
      <c r="O2077">
        <v>199</v>
      </c>
      <c r="P2077">
        <v>7</v>
      </c>
      <c r="Q2077">
        <v>9</v>
      </c>
      <c r="R2077">
        <v>6</v>
      </c>
      <c r="S2077">
        <v>9</v>
      </c>
      <c r="T2077">
        <v>8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 t="s">
        <v>43</v>
      </c>
    </row>
    <row r="2078" spans="1:28" hidden="1" x14ac:dyDescent="0.3">
      <c r="A2078">
        <v>2227</v>
      </c>
      <c r="B2078">
        <v>1958</v>
      </c>
      <c r="C2078" t="s">
        <v>38</v>
      </c>
      <c r="D2078" t="s">
        <v>35</v>
      </c>
      <c r="E2078">
        <v>26490</v>
      </c>
      <c r="F2078">
        <v>0</v>
      </c>
      <c r="G2078">
        <v>0</v>
      </c>
      <c r="H2078" s="1">
        <v>41174</v>
      </c>
      <c r="I2078">
        <v>92</v>
      </c>
      <c r="J2078">
        <v>45</v>
      </c>
      <c r="K2078">
        <v>47</v>
      </c>
      <c r="L2078">
        <v>52</v>
      </c>
      <c r="M2078">
        <v>21</v>
      </c>
      <c r="N2078">
        <v>20</v>
      </c>
      <c r="O2078">
        <v>25</v>
      </c>
      <c r="P2078">
        <v>2</v>
      </c>
      <c r="Q2078">
        <v>3</v>
      </c>
      <c r="R2078">
        <v>1</v>
      </c>
      <c r="S2078">
        <v>5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 t="s">
        <v>43</v>
      </c>
    </row>
    <row r="2079" spans="1:28" hidden="1" x14ac:dyDescent="0.3">
      <c r="A2079">
        <v>946</v>
      </c>
      <c r="B2079">
        <v>1958</v>
      </c>
      <c r="C2079" t="s">
        <v>38</v>
      </c>
      <c r="D2079" t="s">
        <v>35</v>
      </c>
      <c r="E2079">
        <v>26490</v>
      </c>
      <c r="F2079">
        <v>0</v>
      </c>
      <c r="G2079">
        <v>0</v>
      </c>
      <c r="H2079" s="1">
        <v>41174</v>
      </c>
      <c r="I2079">
        <v>92</v>
      </c>
      <c r="J2079">
        <v>45</v>
      </c>
      <c r="K2079">
        <v>47</v>
      </c>
      <c r="L2079">
        <v>52</v>
      </c>
      <c r="M2079">
        <v>21</v>
      </c>
      <c r="N2079">
        <v>20</v>
      </c>
      <c r="O2079">
        <v>25</v>
      </c>
      <c r="P2079">
        <v>2</v>
      </c>
      <c r="Q2079">
        <v>3</v>
      </c>
      <c r="R2079">
        <v>1</v>
      </c>
      <c r="S2079">
        <v>5</v>
      </c>
      <c r="T2079">
        <v>6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 t="s">
        <v>30</v>
      </c>
    </row>
    <row r="2080" spans="1:28" hidden="1" x14ac:dyDescent="0.3">
      <c r="A2080">
        <v>6515</v>
      </c>
      <c r="B2080">
        <v>1977</v>
      </c>
      <c r="C2080" t="s">
        <v>28</v>
      </c>
      <c r="D2080" t="s">
        <v>35</v>
      </c>
      <c r="E2080">
        <v>39771</v>
      </c>
      <c r="F2080">
        <v>1</v>
      </c>
      <c r="G2080">
        <v>0</v>
      </c>
      <c r="H2080" s="1">
        <v>41614</v>
      </c>
      <c r="I2080">
        <v>92</v>
      </c>
      <c r="J2080">
        <v>6</v>
      </c>
      <c r="K2080">
        <v>2</v>
      </c>
      <c r="L2080">
        <v>18</v>
      </c>
      <c r="M2080">
        <v>2</v>
      </c>
      <c r="N2080">
        <v>8</v>
      </c>
      <c r="O2080">
        <v>14</v>
      </c>
      <c r="P2080">
        <v>1</v>
      </c>
      <c r="Q2080">
        <v>2</v>
      </c>
      <c r="R2080">
        <v>0</v>
      </c>
      <c r="S2080">
        <v>3</v>
      </c>
      <c r="T2080">
        <v>4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 t="s">
        <v>43</v>
      </c>
    </row>
    <row r="2081" spans="1:28" hidden="1" x14ac:dyDescent="0.3">
      <c r="A2081">
        <v>5954</v>
      </c>
      <c r="B2081">
        <v>1972</v>
      </c>
      <c r="C2081" t="s">
        <v>41</v>
      </c>
      <c r="D2081" t="s">
        <v>29</v>
      </c>
      <c r="E2081">
        <v>42618</v>
      </c>
      <c r="F2081">
        <v>1</v>
      </c>
      <c r="G2081">
        <v>0</v>
      </c>
      <c r="H2081" s="1">
        <v>41556</v>
      </c>
      <c r="I2081">
        <v>92</v>
      </c>
      <c r="J2081">
        <v>76</v>
      </c>
      <c r="K2081">
        <v>14</v>
      </c>
      <c r="L2081">
        <v>74</v>
      </c>
      <c r="M2081">
        <v>13</v>
      </c>
      <c r="N2081">
        <v>5</v>
      </c>
      <c r="O2081">
        <v>10</v>
      </c>
      <c r="P2081">
        <v>2</v>
      </c>
      <c r="Q2081">
        <v>5</v>
      </c>
      <c r="R2081">
        <v>0</v>
      </c>
      <c r="S2081">
        <v>4</v>
      </c>
      <c r="T2081">
        <v>8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 t="s">
        <v>30</v>
      </c>
    </row>
    <row r="2082" spans="1:28" hidden="1" x14ac:dyDescent="0.3">
      <c r="A2082">
        <v>1764</v>
      </c>
      <c r="B2082">
        <v>1975</v>
      </c>
      <c r="C2082" t="s">
        <v>28</v>
      </c>
      <c r="D2082" t="s">
        <v>31</v>
      </c>
      <c r="E2082">
        <v>33955</v>
      </c>
      <c r="F2082">
        <v>1</v>
      </c>
      <c r="G2082">
        <v>0</v>
      </c>
      <c r="H2082" s="1">
        <v>41495</v>
      </c>
      <c r="I2082">
        <v>92</v>
      </c>
      <c r="J2082">
        <v>100</v>
      </c>
      <c r="K2082">
        <v>2</v>
      </c>
      <c r="L2082">
        <v>128</v>
      </c>
      <c r="M2082">
        <v>23</v>
      </c>
      <c r="N2082">
        <v>7</v>
      </c>
      <c r="O2082">
        <v>10</v>
      </c>
      <c r="P2082">
        <v>4</v>
      </c>
      <c r="Q2082">
        <v>5</v>
      </c>
      <c r="R2082">
        <v>1</v>
      </c>
      <c r="S2082">
        <v>5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 t="s">
        <v>43</v>
      </c>
    </row>
    <row r="2083" spans="1:28" hidden="1" x14ac:dyDescent="0.3">
      <c r="A2083">
        <v>1517</v>
      </c>
      <c r="B2083">
        <v>1969</v>
      </c>
      <c r="C2083" t="s">
        <v>28</v>
      </c>
      <c r="D2083" t="s">
        <v>31</v>
      </c>
      <c r="E2083">
        <v>30822</v>
      </c>
      <c r="F2083">
        <v>1</v>
      </c>
      <c r="G2083">
        <v>0</v>
      </c>
      <c r="H2083" s="1">
        <v>41439</v>
      </c>
      <c r="I2083">
        <v>92</v>
      </c>
      <c r="J2083">
        <v>3</v>
      </c>
      <c r="K2083">
        <v>9</v>
      </c>
      <c r="L2083">
        <v>13</v>
      </c>
      <c r="M2083">
        <v>2</v>
      </c>
      <c r="N2083">
        <v>12</v>
      </c>
      <c r="O2083">
        <v>12</v>
      </c>
      <c r="P2083">
        <v>1</v>
      </c>
      <c r="Q2083">
        <v>1</v>
      </c>
      <c r="R2083">
        <v>0</v>
      </c>
      <c r="S2083">
        <v>3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 t="s">
        <v>30</v>
      </c>
    </row>
    <row r="2084" spans="1:28" hidden="1" x14ac:dyDescent="0.3">
      <c r="A2084">
        <v>7286</v>
      </c>
      <c r="B2084">
        <v>1968</v>
      </c>
      <c r="C2084" t="s">
        <v>28</v>
      </c>
      <c r="D2084" t="s">
        <v>35</v>
      </c>
      <c r="E2084">
        <v>41728</v>
      </c>
      <c r="F2084">
        <v>1</v>
      </c>
      <c r="G2084">
        <v>0</v>
      </c>
      <c r="H2084" s="1">
        <v>41418</v>
      </c>
      <c r="I2084">
        <v>92</v>
      </c>
      <c r="J2084">
        <v>13</v>
      </c>
      <c r="K2084">
        <v>6</v>
      </c>
      <c r="L2084">
        <v>15</v>
      </c>
      <c r="M2084">
        <v>3</v>
      </c>
      <c r="N2084">
        <v>5</v>
      </c>
      <c r="O2084">
        <v>13</v>
      </c>
      <c r="P2084">
        <v>1</v>
      </c>
      <c r="Q2084">
        <v>2</v>
      </c>
      <c r="R2084">
        <v>0</v>
      </c>
      <c r="S2084">
        <v>2</v>
      </c>
      <c r="T2084">
        <v>10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 t="s">
        <v>36</v>
      </c>
    </row>
    <row r="2085" spans="1:28" hidden="1" x14ac:dyDescent="0.3">
      <c r="A2085">
        <v>6730</v>
      </c>
      <c r="B2085">
        <v>1954</v>
      </c>
      <c r="C2085" t="s">
        <v>28</v>
      </c>
      <c r="D2085" t="s">
        <v>33</v>
      </c>
      <c r="E2085">
        <v>38998</v>
      </c>
      <c r="F2085">
        <v>1</v>
      </c>
      <c r="G2085">
        <v>1</v>
      </c>
      <c r="H2085" s="1">
        <v>41216</v>
      </c>
      <c r="I2085">
        <v>92</v>
      </c>
      <c r="J2085">
        <v>34</v>
      </c>
      <c r="K2085">
        <v>1</v>
      </c>
      <c r="L2085">
        <v>14</v>
      </c>
      <c r="M2085">
        <v>0</v>
      </c>
      <c r="N2085">
        <v>0</v>
      </c>
      <c r="O2085">
        <v>5</v>
      </c>
      <c r="P2085">
        <v>3</v>
      </c>
      <c r="Q2085">
        <v>2</v>
      </c>
      <c r="R2085">
        <v>0</v>
      </c>
      <c r="S2085">
        <v>3</v>
      </c>
      <c r="T2085">
        <v>8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</v>
      </c>
      <c r="AB2085" t="s">
        <v>30</v>
      </c>
    </row>
    <row r="2086" spans="1:28" hidden="1" x14ac:dyDescent="0.3">
      <c r="A2086">
        <v>9916</v>
      </c>
      <c r="B2086">
        <v>1954</v>
      </c>
      <c r="C2086" t="s">
        <v>28</v>
      </c>
      <c r="D2086" t="s">
        <v>33</v>
      </c>
      <c r="E2086">
        <v>38998</v>
      </c>
      <c r="F2086">
        <v>1</v>
      </c>
      <c r="G2086">
        <v>1</v>
      </c>
      <c r="H2086" s="1">
        <v>41216</v>
      </c>
      <c r="I2086">
        <v>92</v>
      </c>
      <c r="J2086">
        <v>34</v>
      </c>
      <c r="K2086">
        <v>1</v>
      </c>
      <c r="L2086">
        <v>14</v>
      </c>
      <c r="M2086">
        <v>0</v>
      </c>
      <c r="N2086">
        <v>0</v>
      </c>
      <c r="O2086">
        <v>5</v>
      </c>
      <c r="P2086">
        <v>3</v>
      </c>
      <c r="Q2086">
        <v>2</v>
      </c>
      <c r="R2086">
        <v>0</v>
      </c>
      <c r="S2086">
        <v>3</v>
      </c>
      <c r="T2086">
        <v>8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</v>
      </c>
      <c r="AB2086" t="s">
        <v>43</v>
      </c>
    </row>
    <row r="2087" spans="1:28" hidden="1" x14ac:dyDescent="0.3">
      <c r="A2087">
        <v>3745</v>
      </c>
      <c r="B2087">
        <v>1988</v>
      </c>
      <c r="C2087" t="s">
        <v>38</v>
      </c>
      <c r="D2087" t="s">
        <v>33</v>
      </c>
      <c r="E2087">
        <v>23331</v>
      </c>
      <c r="F2087">
        <v>1</v>
      </c>
      <c r="G2087">
        <v>0</v>
      </c>
      <c r="H2087" s="1">
        <v>41156</v>
      </c>
      <c r="I2087">
        <v>92</v>
      </c>
      <c r="J2087">
        <v>5</v>
      </c>
      <c r="K2087">
        <v>36</v>
      </c>
      <c r="L2087">
        <v>7</v>
      </c>
      <c r="M2087">
        <v>0</v>
      </c>
      <c r="N2087">
        <v>10</v>
      </c>
      <c r="O2087">
        <v>45</v>
      </c>
      <c r="P2087">
        <v>2</v>
      </c>
      <c r="Q2087">
        <v>3</v>
      </c>
      <c r="R2087">
        <v>0</v>
      </c>
      <c r="S2087">
        <v>3</v>
      </c>
      <c r="T2087">
        <v>8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 t="s">
        <v>40</v>
      </c>
    </row>
    <row r="2088" spans="1:28" hidden="1" x14ac:dyDescent="0.3">
      <c r="A2088">
        <v>4094</v>
      </c>
      <c r="B2088">
        <v>1961</v>
      </c>
      <c r="C2088" t="s">
        <v>28</v>
      </c>
      <c r="D2088" t="s">
        <v>33</v>
      </c>
      <c r="E2088">
        <v>60544</v>
      </c>
      <c r="F2088">
        <v>1</v>
      </c>
      <c r="G2088">
        <v>1</v>
      </c>
      <c r="H2088" s="1">
        <v>41146</v>
      </c>
      <c r="I2088">
        <v>92</v>
      </c>
      <c r="J2088">
        <v>201</v>
      </c>
      <c r="K2088">
        <v>2</v>
      </c>
      <c r="L2088">
        <v>43</v>
      </c>
      <c r="M2088">
        <v>3</v>
      </c>
      <c r="N2088">
        <v>5</v>
      </c>
      <c r="O2088">
        <v>35</v>
      </c>
      <c r="P2088">
        <v>4</v>
      </c>
      <c r="Q2088">
        <v>5</v>
      </c>
      <c r="R2088">
        <v>1</v>
      </c>
      <c r="S2088">
        <v>5</v>
      </c>
      <c r="T2088">
        <v>6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 t="s">
        <v>36</v>
      </c>
    </row>
    <row r="2089" spans="1:28" hidden="1" x14ac:dyDescent="0.3">
      <c r="A2089">
        <v>8588</v>
      </c>
      <c r="B2089">
        <v>1961</v>
      </c>
      <c r="C2089" t="s">
        <v>28</v>
      </c>
      <c r="D2089" t="s">
        <v>33</v>
      </c>
      <c r="E2089">
        <v>60544</v>
      </c>
      <c r="F2089">
        <v>1</v>
      </c>
      <c r="G2089">
        <v>1</v>
      </c>
      <c r="H2089" s="1">
        <v>41146</v>
      </c>
      <c r="I2089">
        <v>92</v>
      </c>
      <c r="J2089">
        <v>201</v>
      </c>
      <c r="K2089">
        <v>2</v>
      </c>
      <c r="L2089">
        <v>43</v>
      </c>
      <c r="M2089">
        <v>3</v>
      </c>
      <c r="N2089">
        <v>5</v>
      </c>
      <c r="O2089">
        <v>35</v>
      </c>
      <c r="P2089">
        <v>4</v>
      </c>
      <c r="Q2089">
        <v>5</v>
      </c>
      <c r="R2089">
        <v>1</v>
      </c>
      <c r="S2089">
        <v>5</v>
      </c>
      <c r="T2089">
        <v>6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 t="s">
        <v>39</v>
      </c>
    </row>
    <row r="2090" spans="1:28" hidden="1" x14ac:dyDescent="0.3">
      <c r="A2090">
        <v>3916</v>
      </c>
      <c r="B2090">
        <v>1971</v>
      </c>
      <c r="C2090" t="s">
        <v>37</v>
      </c>
      <c r="D2090" t="s">
        <v>35</v>
      </c>
      <c r="E2090">
        <v>49269</v>
      </c>
      <c r="F2090">
        <v>1</v>
      </c>
      <c r="G2090">
        <v>0</v>
      </c>
      <c r="H2090" s="1">
        <v>41136</v>
      </c>
      <c r="I2090">
        <v>92</v>
      </c>
      <c r="J2090">
        <v>639</v>
      </c>
      <c r="K2090">
        <v>8</v>
      </c>
      <c r="L2090">
        <v>166</v>
      </c>
      <c r="M2090">
        <v>11</v>
      </c>
      <c r="N2090">
        <v>8</v>
      </c>
      <c r="O2090">
        <v>58</v>
      </c>
      <c r="P2090">
        <v>3</v>
      </c>
      <c r="Q2090">
        <v>7</v>
      </c>
      <c r="R2090">
        <v>3</v>
      </c>
      <c r="S2090">
        <v>12</v>
      </c>
      <c r="T2090">
        <v>7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 t="s">
        <v>30</v>
      </c>
    </row>
    <row r="2091" spans="1:28" hidden="1" x14ac:dyDescent="0.3">
      <c r="A2091">
        <v>9135</v>
      </c>
      <c r="B2091">
        <v>1950</v>
      </c>
      <c r="C2091" t="s">
        <v>28</v>
      </c>
      <c r="D2091" t="s">
        <v>35</v>
      </c>
      <c r="E2091">
        <v>27203</v>
      </c>
      <c r="F2091">
        <v>1</v>
      </c>
      <c r="G2091">
        <v>1</v>
      </c>
      <c r="H2091" s="1">
        <v>41127</v>
      </c>
      <c r="I2091">
        <v>92</v>
      </c>
      <c r="J2091">
        <v>13</v>
      </c>
      <c r="K2091">
        <v>2</v>
      </c>
      <c r="L2091">
        <v>21</v>
      </c>
      <c r="M2091">
        <v>4</v>
      </c>
      <c r="N2091">
        <v>0</v>
      </c>
      <c r="O2091">
        <v>24</v>
      </c>
      <c r="P2091">
        <v>2</v>
      </c>
      <c r="Q2091">
        <v>1</v>
      </c>
      <c r="R2091">
        <v>1</v>
      </c>
      <c r="S2091">
        <v>2</v>
      </c>
      <c r="T2091">
        <v>8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 t="s">
        <v>30</v>
      </c>
    </row>
    <row r="2092" spans="1:28" hidden="1" x14ac:dyDescent="0.3">
      <c r="A2092">
        <v>2875</v>
      </c>
      <c r="B2092">
        <v>1978</v>
      </c>
      <c r="C2092" t="s">
        <v>28</v>
      </c>
      <c r="D2092" t="s">
        <v>33</v>
      </c>
      <c r="E2092">
        <v>67023</v>
      </c>
      <c r="F2092">
        <v>0</v>
      </c>
      <c r="G2092">
        <v>0</v>
      </c>
      <c r="H2092" s="1">
        <v>41702</v>
      </c>
      <c r="I2092">
        <v>93</v>
      </c>
      <c r="J2092">
        <v>444</v>
      </c>
      <c r="K2092">
        <v>44</v>
      </c>
      <c r="L2092">
        <v>382</v>
      </c>
      <c r="M2092">
        <v>11</v>
      </c>
      <c r="N2092">
        <v>8</v>
      </c>
      <c r="O2092">
        <v>17</v>
      </c>
      <c r="P2092">
        <v>1</v>
      </c>
      <c r="Q2092">
        <v>3</v>
      </c>
      <c r="R2092">
        <v>7</v>
      </c>
      <c r="S2092">
        <v>13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  <c r="AB2092" t="s">
        <v>30</v>
      </c>
    </row>
    <row r="2093" spans="1:28" hidden="1" x14ac:dyDescent="0.3">
      <c r="A2093">
        <v>2008</v>
      </c>
      <c r="B2093">
        <v>1978</v>
      </c>
      <c r="C2093" t="s">
        <v>28</v>
      </c>
      <c r="D2093" t="s">
        <v>33</v>
      </c>
      <c r="E2093">
        <v>77583</v>
      </c>
      <c r="F2093">
        <v>0</v>
      </c>
      <c r="G2093">
        <v>0</v>
      </c>
      <c r="H2093" s="1">
        <v>41680</v>
      </c>
      <c r="I2093">
        <v>93</v>
      </c>
      <c r="J2093">
        <v>372</v>
      </c>
      <c r="K2093">
        <v>23</v>
      </c>
      <c r="L2093">
        <v>384</v>
      </c>
      <c r="M2093">
        <v>250</v>
      </c>
      <c r="N2093">
        <v>12</v>
      </c>
      <c r="O2093">
        <v>108</v>
      </c>
      <c r="P2093">
        <v>1</v>
      </c>
      <c r="Q2093">
        <v>4</v>
      </c>
      <c r="R2093">
        <v>5</v>
      </c>
      <c r="S2093">
        <v>9</v>
      </c>
      <c r="T2093">
        <v>2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 t="s">
        <v>43</v>
      </c>
    </row>
    <row r="2094" spans="1:28" hidden="1" x14ac:dyDescent="0.3">
      <c r="A2094">
        <v>10925</v>
      </c>
      <c r="B2094">
        <v>1983</v>
      </c>
      <c r="C2094" t="s">
        <v>28</v>
      </c>
      <c r="D2094" t="s">
        <v>33</v>
      </c>
      <c r="E2094">
        <v>76630</v>
      </c>
      <c r="F2094">
        <v>0</v>
      </c>
      <c r="G2094">
        <v>0</v>
      </c>
      <c r="H2094" s="1">
        <v>41653</v>
      </c>
      <c r="I2094">
        <v>93</v>
      </c>
      <c r="J2094">
        <v>255</v>
      </c>
      <c r="K2094">
        <v>31</v>
      </c>
      <c r="L2094">
        <v>446</v>
      </c>
      <c r="M2094">
        <v>40</v>
      </c>
      <c r="N2094">
        <v>56</v>
      </c>
      <c r="O2094">
        <v>175</v>
      </c>
      <c r="P2094">
        <v>1</v>
      </c>
      <c r="Q2094">
        <v>3</v>
      </c>
      <c r="R2094">
        <v>10</v>
      </c>
      <c r="S2094">
        <v>11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 t="s">
        <v>43</v>
      </c>
    </row>
    <row r="2095" spans="1:28" hidden="1" x14ac:dyDescent="0.3">
      <c r="A2095">
        <v>1604</v>
      </c>
      <c r="B2095">
        <v>1960</v>
      </c>
      <c r="C2095" t="s">
        <v>41</v>
      </c>
      <c r="D2095" t="s">
        <v>33</v>
      </c>
      <c r="E2095">
        <v>47353</v>
      </c>
      <c r="F2095">
        <v>0</v>
      </c>
      <c r="G2095">
        <v>1</v>
      </c>
      <c r="H2095" s="1">
        <v>41591</v>
      </c>
      <c r="I2095">
        <v>93</v>
      </c>
      <c r="J2095">
        <v>184</v>
      </c>
      <c r="K2095">
        <v>2</v>
      </c>
      <c r="L2095">
        <v>19</v>
      </c>
      <c r="M2095">
        <v>8</v>
      </c>
      <c r="N2095">
        <v>8</v>
      </c>
      <c r="O2095">
        <v>4</v>
      </c>
      <c r="P2095">
        <v>3</v>
      </c>
      <c r="Q2095">
        <v>2</v>
      </c>
      <c r="R2095">
        <v>2</v>
      </c>
      <c r="S2095">
        <v>6</v>
      </c>
      <c r="T2095">
        <v>5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 t="s">
        <v>30</v>
      </c>
    </row>
    <row r="2096" spans="1:28" hidden="1" x14ac:dyDescent="0.3">
      <c r="A2096">
        <v>5389</v>
      </c>
      <c r="B2096">
        <v>1964</v>
      </c>
      <c r="C2096" t="s">
        <v>28</v>
      </c>
      <c r="D2096" t="s">
        <v>33</v>
      </c>
      <c r="E2096">
        <v>48920</v>
      </c>
      <c r="F2096">
        <v>0</v>
      </c>
      <c r="G2096">
        <v>2</v>
      </c>
      <c r="H2096" s="1">
        <v>41567</v>
      </c>
      <c r="I2096">
        <v>93</v>
      </c>
      <c r="J2096">
        <v>238</v>
      </c>
      <c r="K2096">
        <v>17</v>
      </c>
      <c r="L2096">
        <v>68</v>
      </c>
      <c r="M2096">
        <v>8</v>
      </c>
      <c r="N2096">
        <v>10</v>
      </c>
      <c r="O2096">
        <v>6</v>
      </c>
      <c r="P2096">
        <v>3</v>
      </c>
      <c r="Q2096">
        <v>6</v>
      </c>
      <c r="R2096">
        <v>2</v>
      </c>
      <c r="S2096">
        <v>5</v>
      </c>
      <c r="T2096">
        <v>7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  <c r="AB2096" t="s">
        <v>30</v>
      </c>
    </row>
    <row r="2097" spans="1:28" hidden="1" x14ac:dyDescent="0.3">
      <c r="A2097">
        <v>2878</v>
      </c>
      <c r="B2097">
        <v>1947</v>
      </c>
      <c r="C2097" t="s">
        <v>37</v>
      </c>
      <c r="D2097" t="s">
        <v>33</v>
      </c>
      <c r="E2097">
        <v>67472</v>
      </c>
      <c r="F2097">
        <v>0</v>
      </c>
      <c r="G2097">
        <v>1</v>
      </c>
      <c r="H2097" s="1">
        <v>41545</v>
      </c>
      <c r="I2097">
        <v>93</v>
      </c>
      <c r="J2097">
        <v>162</v>
      </c>
      <c r="K2097">
        <v>31</v>
      </c>
      <c r="L2097">
        <v>127</v>
      </c>
      <c r="M2097">
        <v>8</v>
      </c>
      <c r="N2097">
        <v>17</v>
      </c>
      <c r="O2097">
        <v>69</v>
      </c>
      <c r="P2097">
        <v>2</v>
      </c>
      <c r="Q2097">
        <v>4</v>
      </c>
      <c r="R2097">
        <v>2</v>
      </c>
      <c r="S2097">
        <v>7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 t="s">
        <v>30</v>
      </c>
    </row>
    <row r="2098" spans="1:28" hidden="1" x14ac:dyDescent="0.3">
      <c r="A2098">
        <v>4440</v>
      </c>
      <c r="B2098">
        <v>1964</v>
      </c>
      <c r="C2098" t="s">
        <v>41</v>
      </c>
      <c r="D2098" t="s">
        <v>33</v>
      </c>
      <c r="E2098">
        <v>64100</v>
      </c>
      <c r="F2098">
        <v>0</v>
      </c>
      <c r="G2098">
        <v>1</v>
      </c>
      <c r="H2098" s="1">
        <v>41527</v>
      </c>
      <c r="I2098">
        <v>93</v>
      </c>
      <c r="J2098">
        <v>509</v>
      </c>
      <c r="K2098">
        <v>0</v>
      </c>
      <c r="L2098">
        <v>27</v>
      </c>
      <c r="M2098">
        <v>0</v>
      </c>
      <c r="N2098">
        <v>0</v>
      </c>
      <c r="O2098">
        <v>10</v>
      </c>
      <c r="P2098">
        <v>1</v>
      </c>
      <c r="Q2098">
        <v>8</v>
      </c>
      <c r="R2098">
        <v>3</v>
      </c>
      <c r="S2098">
        <v>6</v>
      </c>
      <c r="T2098">
        <v>7</v>
      </c>
      <c r="U2098">
        <v>0</v>
      </c>
      <c r="V2098">
        <v>0</v>
      </c>
      <c r="W2098">
        <v>0</v>
      </c>
      <c r="X2098">
        <v>1</v>
      </c>
      <c r="Y2098">
        <v>0</v>
      </c>
      <c r="Z2098">
        <v>0</v>
      </c>
      <c r="AA2098">
        <v>0</v>
      </c>
      <c r="AB2098" t="s">
        <v>43</v>
      </c>
    </row>
    <row r="2099" spans="1:28" hidden="1" x14ac:dyDescent="0.3">
      <c r="A2099">
        <v>6262</v>
      </c>
      <c r="B2099">
        <v>1962</v>
      </c>
      <c r="C2099" t="s">
        <v>41</v>
      </c>
      <c r="D2099" t="s">
        <v>31</v>
      </c>
      <c r="E2099">
        <v>72217</v>
      </c>
      <c r="F2099">
        <v>0</v>
      </c>
      <c r="G2099">
        <v>0</v>
      </c>
      <c r="H2099" s="1">
        <v>41374</v>
      </c>
      <c r="I2099">
        <v>93</v>
      </c>
      <c r="J2099">
        <v>816</v>
      </c>
      <c r="K2099">
        <v>42</v>
      </c>
      <c r="L2099">
        <v>450</v>
      </c>
      <c r="M2099">
        <v>55</v>
      </c>
      <c r="N2099">
        <v>56</v>
      </c>
      <c r="O2099">
        <v>154</v>
      </c>
      <c r="P2099">
        <v>1</v>
      </c>
      <c r="Q2099">
        <v>3</v>
      </c>
      <c r="R2099">
        <v>10</v>
      </c>
      <c r="S2099">
        <v>8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 t="s">
        <v>39</v>
      </c>
    </row>
    <row r="2100" spans="1:28" hidden="1" x14ac:dyDescent="0.3">
      <c r="A2100">
        <v>8204</v>
      </c>
      <c r="B2100">
        <v>1971</v>
      </c>
      <c r="C2100" t="s">
        <v>38</v>
      </c>
      <c r="D2100" t="s">
        <v>33</v>
      </c>
      <c r="E2100">
        <v>78041</v>
      </c>
      <c r="F2100">
        <v>0</v>
      </c>
      <c r="G2100">
        <v>0</v>
      </c>
      <c r="H2100" s="1">
        <v>41259</v>
      </c>
      <c r="I2100">
        <v>93</v>
      </c>
      <c r="J2100">
        <v>482</v>
      </c>
      <c r="K2100">
        <v>35</v>
      </c>
      <c r="L2100">
        <v>553</v>
      </c>
      <c r="M2100">
        <v>72</v>
      </c>
      <c r="N2100">
        <v>160</v>
      </c>
      <c r="O2100">
        <v>17</v>
      </c>
      <c r="P2100">
        <v>1</v>
      </c>
      <c r="Q2100">
        <v>4</v>
      </c>
      <c r="R2100">
        <v>4</v>
      </c>
      <c r="S2100">
        <v>9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 t="s">
        <v>39</v>
      </c>
    </row>
    <row r="2101" spans="1:28" hidden="1" x14ac:dyDescent="0.3">
      <c r="A2101">
        <v>7476</v>
      </c>
      <c r="B2101">
        <v>1964</v>
      </c>
      <c r="C2101" t="s">
        <v>41</v>
      </c>
      <c r="D2101" t="s">
        <v>31</v>
      </c>
      <c r="E2101">
        <v>63972</v>
      </c>
      <c r="F2101">
        <v>0</v>
      </c>
      <c r="G2101">
        <v>1</v>
      </c>
      <c r="H2101" s="1">
        <v>41245</v>
      </c>
      <c r="I2101">
        <v>93</v>
      </c>
      <c r="J2101">
        <v>928</v>
      </c>
      <c r="K2101">
        <v>63</v>
      </c>
      <c r="L2101">
        <v>254</v>
      </c>
      <c r="M2101">
        <v>0</v>
      </c>
      <c r="N2101">
        <v>12</v>
      </c>
      <c r="O2101">
        <v>12</v>
      </c>
      <c r="P2101">
        <v>4</v>
      </c>
      <c r="Q2101">
        <v>5</v>
      </c>
      <c r="R2101">
        <v>4</v>
      </c>
      <c r="S2101">
        <v>10</v>
      </c>
      <c r="T2101">
        <v>4</v>
      </c>
      <c r="U2101">
        <v>0</v>
      </c>
      <c r="V2101">
        <v>0</v>
      </c>
      <c r="W2101">
        <v>0</v>
      </c>
      <c r="X2101">
        <v>1</v>
      </c>
      <c r="Y2101">
        <v>0</v>
      </c>
      <c r="Z2101">
        <v>0</v>
      </c>
      <c r="AA2101">
        <v>0</v>
      </c>
      <c r="AB2101" t="s">
        <v>43</v>
      </c>
    </row>
    <row r="2102" spans="1:28" hidden="1" x14ac:dyDescent="0.3">
      <c r="A2102">
        <v>5221</v>
      </c>
      <c r="B2102">
        <v>1957</v>
      </c>
      <c r="C2102" t="s">
        <v>28</v>
      </c>
      <c r="D2102" t="s">
        <v>33</v>
      </c>
      <c r="E2102">
        <v>52852</v>
      </c>
      <c r="F2102">
        <v>0</v>
      </c>
      <c r="G2102">
        <v>1</v>
      </c>
      <c r="H2102" s="1">
        <v>41244</v>
      </c>
      <c r="I2102">
        <v>93</v>
      </c>
      <c r="J2102">
        <v>714</v>
      </c>
      <c r="K2102">
        <v>8</v>
      </c>
      <c r="L2102">
        <v>99</v>
      </c>
      <c r="M2102">
        <v>11</v>
      </c>
      <c r="N2102">
        <v>0</v>
      </c>
      <c r="O2102">
        <v>47</v>
      </c>
      <c r="P2102">
        <v>4</v>
      </c>
      <c r="Q2102">
        <v>10</v>
      </c>
      <c r="R2102">
        <v>7</v>
      </c>
      <c r="S2102">
        <v>5</v>
      </c>
      <c r="T2102">
        <v>8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0</v>
      </c>
      <c r="AB2102" t="s">
        <v>39</v>
      </c>
    </row>
    <row r="2103" spans="1:28" hidden="1" x14ac:dyDescent="0.3">
      <c r="A2103">
        <v>8970</v>
      </c>
      <c r="B2103">
        <v>1972</v>
      </c>
      <c r="C2103" t="s">
        <v>37</v>
      </c>
      <c r="D2103" t="s">
        <v>33</v>
      </c>
      <c r="E2103">
        <v>62010</v>
      </c>
      <c r="F2103">
        <v>0</v>
      </c>
      <c r="G2103">
        <v>1</v>
      </c>
      <c r="H2103" s="1">
        <v>41205</v>
      </c>
      <c r="I2103">
        <v>93</v>
      </c>
      <c r="J2103">
        <v>371</v>
      </c>
      <c r="K2103">
        <v>22</v>
      </c>
      <c r="L2103">
        <v>39</v>
      </c>
      <c r="M2103">
        <v>6</v>
      </c>
      <c r="N2103">
        <v>0</v>
      </c>
      <c r="O2103">
        <v>92</v>
      </c>
      <c r="P2103">
        <v>4</v>
      </c>
      <c r="Q2103">
        <v>6</v>
      </c>
      <c r="R2103">
        <v>2</v>
      </c>
      <c r="S2103">
        <v>7</v>
      </c>
      <c r="T2103">
        <v>5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 t="s">
        <v>30</v>
      </c>
    </row>
    <row r="2104" spans="1:28" hidden="1" x14ac:dyDescent="0.3">
      <c r="A2104">
        <v>9286</v>
      </c>
      <c r="B2104">
        <v>1960</v>
      </c>
      <c r="C2104" t="s">
        <v>41</v>
      </c>
      <c r="D2104" t="s">
        <v>35</v>
      </c>
      <c r="E2104">
        <v>83151</v>
      </c>
      <c r="F2104">
        <v>0</v>
      </c>
      <c r="G2104">
        <v>0</v>
      </c>
      <c r="H2104" s="1">
        <v>41192</v>
      </c>
      <c r="I2104">
        <v>93</v>
      </c>
      <c r="J2104">
        <v>407</v>
      </c>
      <c r="K2104">
        <v>28</v>
      </c>
      <c r="L2104">
        <v>100</v>
      </c>
      <c r="M2104">
        <v>120</v>
      </c>
      <c r="N2104">
        <v>74</v>
      </c>
      <c r="O2104">
        <v>18</v>
      </c>
      <c r="P2104">
        <v>1</v>
      </c>
      <c r="Q2104">
        <v>5</v>
      </c>
      <c r="R2104">
        <v>9</v>
      </c>
      <c r="S2104">
        <v>4</v>
      </c>
      <c r="T2104">
        <v>3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 t="s">
        <v>30</v>
      </c>
    </row>
    <row r="2105" spans="1:28" hidden="1" x14ac:dyDescent="0.3">
      <c r="A2105">
        <v>5831</v>
      </c>
      <c r="B2105">
        <v>1967</v>
      </c>
      <c r="C2105" t="s">
        <v>28</v>
      </c>
      <c r="D2105" t="s">
        <v>33</v>
      </c>
      <c r="E2105">
        <v>77870</v>
      </c>
      <c r="F2105">
        <v>0</v>
      </c>
      <c r="G2105">
        <v>1</v>
      </c>
      <c r="H2105" s="1">
        <v>41143</v>
      </c>
      <c r="I2105">
        <v>93</v>
      </c>
      <c r="J2105">
        <v>1017</v>
      </c>
      <c r="K2105">
        <v>50</v>
      </c>
      <c r="L2105">
        <v>500</v>
      </c>
      <c r="M2105">
        <v>65</v>
      </c>
      <c r="N2105">
        <v>50</v>
      </c>
      <c r="O2105">
        <v>133</v>
      </c>
      <c r="P2105">
        <v>3</v>
      </c>
      <c r="Q2105">
        <v>5</v>
      </c>
      <c r="R2105">
        <v>5</v>
      </c>
      <c r="S2105">
        <v>5</v>
      </c>
      <c r="T2105">
        <v>8</v>
      </c>
      <c r="U2105">
        <v>1</v>
      </c>
      <c r="V2105">
        <v>0</v>
      </c>
      <c r="W2105">
        <v>0</v>
      </c>
      <c r="X2105">
        <v>1</v>
      </c>
      <c r="Y2105">
        <v>0</v>
      </c>
      <c r="Z2105">
        <v>1</v>
      </c>
      <c r="AA2105">
        <v>0</v>
      </c>
      <c r="AB2105" t="s">
        <v>30</v>
      </c>
    </row>
    <row r="2106" spans="1:28" hidden="1" x14ac:dyDescent="0.3">
      <c r="A2106">
        <v>1755</v>
      </c>
      <c r="B2106">
        <v>1988</v>
      </c>
      <c r="C2106" t="s">
        <v>38</v>
      </c>
      <c r="D2106" t="s">
        <v>35</v>
      </c>
      <c r="E2106">
        <v>45204</v>
      </c>
      <c r="F2106">
        <v>1</v>
      </c>
      <c r="G2106">
        <v>0</v>
      </c>
      <c r="H2106" s="1">
        <v>41740</v>
      </c>
      <c r="I2106">
        <v>93</v>
      </c>
      <c r="J2106">
        <v>30</v>
      </c>
      <c r="K2106">
        <v>11</v>
      </c>
      <c r="L2106">
        <v>25</v>
      </c>
      <c r="M2106">
        <v>29</v>
      </c>
      <c r="N2106">
        <v>1</v>
      </c>
      <c r="O2106">
        <v>18</v>
      </c>
      <c r="P2106">
        <v>1</v>
      </c>
      <c r="Q2106">
        <v>1</v>
      </c>
      <c r="R2106">
        <v>1</v>
      </c>
      <c r="S2106">
        <v>4</v>
      </c>
      <c r="T2106">
        <v>3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 t="s">
        <v>43</v>
      </c>
    </row>
    <row r="2107" spans="1:28" hidden="1" x14ac:dyDescent="0.3">
      <c r="A2107">
        <v>1324</v>
      </c>
      <c r="B2107">
        <v>1988</v>
      </c>
      <c r="C2107" t="s">
        <v>28</v>
      </c>
      <c r="D2107" t="s">
        <v>33</v>
      </c>
      <c r="E2107">
        <v>38872</v>
      </c>
      <c r="F2107">
        <v>1</v>
      </c>
      <c r="G2107">
        <v>0</v>
      </c>
      <c r="H2107" s="1">
        <v>41424</v>
      </c>
      <c r="I2107">
        <v>93</v>
      </c>
      <c r="J2107">
        <v>23</v>
      </c>
      <c r="K2107">
        <v>3</v>
      </c>
      <c r="L2107">
        <v>21</v>
      </c>
      <c r="M2107">
        <v>3</v>
      </c>
      <c r="N2107">
        <v>19</v>
      </c>
      <c r="O2107">
        <v>22</v>
      </c>
      <c r="P2107">
        <v>2</v>
      </c>
      <c r="Q2107">
        <v>3</v>
      </c>
      <c r="R2107">
        <v>0</v>
      </c>
      <c r="S2107">
        <v>3</v>
      </c>
      <c r="T2107">
        <v>8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 t="s">
        <v>40</v>
      </c>
    </row>
    <row r="2108" spans="1:28" hidden="1" x14ac:dyDescent="0.3">
      <c r="A2108">
        <v>3628</v>
      </c>
      <c r="B2108">
        <v>1987</v>
      </c>
      <c r="C2108" t="s">
        <v>44</v>
      </c>
      <c r="D2108" t="s">
        <v>31</v>
      </c>
      <c r="E2108">
        <v>15038</v>
      </c>
      <c r="F2108">
        <v>1</v>
      </c>
      <c r="G2108">
        <v>0</v>
      </c>
      <c r="H2108" s="1">
        <v>41303</v>
      </c>
      <c r="I2108">
        <v>93</v>
      </c>
      <c r="J2108">
        <v>4</v>
      </c>
      <c r="K2108">
        <v>8</v>
      </c>
      <c r="L2108">
        <v>11</v>
      </c>
      <c r="M2108">
        <v>19</v>
      </c>
      <c r="N2108">
        <v>12</v>
      </c>
      <c r="O2108">
        <v>26</v>
      </c>
      <c r="P2108">
        <v>2</v>
      </c>
      <c r="Q2108">
        <v>2</v>
      </c>
      <c r="R2108">
        <v>1</v>
      </c>
      <c r="S2108">
        <v>2</v>
      </c>
      <c r="T2108">
        <v>9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 t="s">
        <v>30</v>
      </c>
    </row>
    <row r="2109" spans="1:28" hidden="1" x14ac:dyDescent="0.3">
      <c r="A2109">
        <v>3641</v>
      </c>
      <c r="B2109">
        <v>1976</v>
      </c>
      <c r="C2109" t="s">
        <v>28</v>
      </c>
      <c r="D2109" t="s">
        <v>33</v>
      </c>
      <c r="E2109">
        <v>13624</v>
      </c>
      <c r="F2109">
        <v>1</v>
      </c>
      <c r="G2109">
        <v>0</v>
      </c>
      <c r="H2109" s="1">
        <v>41294</v>
      </c>
      <c r="I2109">
        <v>93</v>
      </c>
      <c r="J2109">
        <v>10</v>
      </c>
      <c r="K2109">
        <v>2</v>
      </c>
      <c r="L2109">
        <v>15</v>
      </c>
      <c r="M2109">
        <v>2</v>
      </c>
      <c r="N2109">
        <v>1</v>
      </c>
      <c r="O2109">
        <v>6</v>
      </c>
      <c r="P2109">
        <v>2</v>
      </c>
      <c r="Q2109">
        <v>2</v>
      </c>
      <c r="R2109">
        <v>0</v>
      </c>
      <c r="S2109">
        <v>3</v>
      </c>
      <c r="T2109">
        <v>6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 t="s">
        <v>30</v>
      </c>
    </row>
    <row r="2110" spans="1:28" hidden="1" x14ac:dyDescent="0.3">
      <c r="A2110">
        <v>322</v>
      </c>
      <c r="B2110">
        <v>1978</v>
      </c>
      <c r="C2110" t="s">
        <v>28</v>
      </c>
      <c r="D2110" t="s">
        <v>35</v>
      </c>
      <c r="E2110">
        <v>42554</v>
      </c>
      <c r="F2110">
        <v>1</v>
      </c>
      <c r="G2110">
        <v>1</v>
      </c>
      <c r="H2110" s="1">
        <v>41286</v>
      </c>
      <c r="I2110">
        <v>93</v>
      </c>
      <c r="J2110">
        <v>29</v>
      </c>
      <c r="K2110">
        <v>1</v>
      </c>
      <c r="L2110">
        <v>11</v>
      </c>
      <c r="M2110">
        <v>0</v>
      </c>
      <c r="N2110">
        <v>0</v>
      </c>
      <c r="O2110">
        <v>0</v>
      </c>
      <c r="P2110">
        <v>2</v>
      </c>
      <c r="Q2110">
        <v>2</v>
      </c>
      <c r="R2110">
        <v>0</v>
      </c>
      <c r="S2110">
        <v>3</v>
      </c>
      <c r="T2110">
        <v>4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 t="s">
        <v>36</v>
      </c>
    </row>
    <row r="2111" spans="1:28" hidden="1" x14ac:dyDescent="0.3">
      <c r="A2111">
        <v>175</v>
      </c>
      <c r="B2111">
        <v>1986</v>
      </c>
      <c r="C2111" t="s">
        <v>28</v>
      </c>
      <c r="D2111" t="s">
        <v>33</v>
      </c>
      <c r="E2111">
        <v>71952</v>
      </c>
      <c r="F2111">
        <v>1</v>
      </c>
      <c r="G2111">
        <v>0</v>
      </c>
      <c r="H2111" s="1">
        <v>41284</v>
      </c>
      <c r="I2111">
        <v>93</v>
      </c>
      <c r="J2111">
        <v>656</v>
      </c>
      <c r="K2111">
        <v>80</v>
      </c>
      <c r="L2111">
        <v>455</v>
      </c>
      <c r="M2111">
        <v>52</v>
      </c>
      <c r="N2111">
        <v>107</v>
      </c>
      <c r="O2111">
        <v>93</v>
      </c>
      <c r="P2111">
        <v>2</v>
      </c>
      <c r="Q2111">
        <v>8</v>
      </c>
      <c r="R2111">
        <v>4</v>
      </c>
      <c r="S2111">
        <v>8</v>
      </c>
      <c r="T2111">
        <v>4</v>
      </c>
      <c r="U2111">
        <v>0</v>
      </c>
      <c r="V2111">
        <v>0</v>
      </c>
      <c r="W2111">
        <v>1</v>
      </c>
      <c r="X2111">
        <v>0</v>
      </c>
      <c r="Y2111">
        <v>1</v>
      </c>
      <c r="Z2111">
        <v>0</v>
      </c>
      <c r="AA2111">
        <v>0</v>
      </c>
      <c r="AB2111" t="s">
        <v>30</v>
      </c>
    </row>
    <row r="2112" spans="1:28" hidden="1" x14ac:dyDescent="0.3">
      <c r="A2112">
        <v>6988</v>
      </c>
      <c r="B2112">
        <v>1986</v>
      </c>
      <c r="C2112" t="s">
        <v>28</v>
      </c>
      <c r="D2112" t="s">
        <v>33</v>
      </c>
      <c r="E2112">
        <v>71952</v>
      </c>
      <c r="F2112">
        <v>1</v>
      </c>
      <c r="G2112">
        <v>0</v>
      </c>
      <c r="H2112" s="1">
        <v>41284</v>
      </c>
      <c r="I2112">
        <v>93</v>
      </c>
      <c r="J2112">
        <v>656</v>
      </c>
      <c r="K2112">
        <v>80</v>
      </c>
      <c r="L2112">
        <v>455</v>
      </c>
      <c r="M2112">
        <v>52</v>
      </c>
      <c r="N2112">
        <v>107</v>
      </c>
      <c r="O2112">
        <v>93</v>
      </c>
      <c r="P2112">
        <v>2</v>
      </c>
      <c r="Q2112">
        <v>8</v>
      </c>
      <c r="R2112">
        <v>4</v>
      </c>
      <c r="S2112">
        <v>8</v>
      </c>
      <c r="T2112">
        <v>4</v>
      </c>
      <c r="U2112">
        <v>0</v>
      </c>
      <c r="V2112">
        <v>0</v>
      </c>
      <c r="W2112">
        <v>1</v>
      </c>
      <c r="X2112">
        <v>0</v>
      </c>
      <c r="Y2112">
        <v>1</v>
      </c>
      <c r="Z2112">
        <v>0</v>
      </c>
      <c r="AA2112">
        <v>0</v>
      </c>
      <c r="AB2112" t="s">
        <v>36</v>
      </c>
    </row>
    <row r="2113" spans="1:28" hidden="1" x14ac:dyDescent="0.3">
      <c r="A2113">
        <v>11074</v>
      </c>
      <c r="B2113">
        <v>1977</v>
      </c>
      <c r="C2113" t="s">
        <v>28</v>
      </c>
      <c r="D2113" t="s">
        <v>31</v>
      </c>
      <c r="E2113">
        <v>85072</v>
      </c>
      <c r="F2113">
        <v>0</v>
      </c>
      <c r="G2113">
        <v>0</v>
      </c>
      <c r="H2113" s="1">
        <v>41738</v>
      </c>
      <c r="I2113">
        <v>94</v>
      </c>
      <c r="J2113">
        <v>494</v>
      </c>
      <c r="K2113">
        <v>92</v>
      </c>
      <c r="L2113">
        <v>391</v>
      </c>
      <c r="M2113">
        <v>194</v>
      </c>
      <c r="N2113">
        <v>11</v>
      </c>
      <c r="O2113">
        <v>241</v>
      </c>
      <c r="P2113">
        <v>1</v>
      </c>
      <c r="Q2113">
        <v>3</v>
      </c>
      <c r="R2113">
        <v>4</v>
      </c>
      <c r="S2113">
        <v>10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 t="s">
        <v>43</v>
      </c>
    </row>
    <row r="2114" spans="1:28" hidden="1" x14ac:dyDescent="0.3">
      <c r="A2114">
        <v>5896</v>
      </c>
      <c r="B2114">
        <v>1987</v>
      </c>
      <c r="C2114" t="s">
        <v>41</v>
      </c>
      <c r="D2114" t="s">
        <v>33</v>
      </c>
      <c r="E2114">
        <v>73395</v>
      </c>
      <c r="F2114">
        <v>0</v>
      </c>
      <c r="G2114">
        <v>0</v>
      </c>
      <c r="H2114" s="1">
        <v>41716</v>
      </c>
      <c r="I2114">
        <v>94</v>
      </c>
      <c r="J2114">
        <v>272</v>
      </c>
      <c r="K2114">
        <v>7</v>
      </c>
      <c r="L2114">
        <v>80</v>
      </c>
      <c r="M2114">
        <v>20</v>
      </c>
      <c r="N2114">
        <v>7</v>
      </c>
      <c r="O2114">
        <v>11</v>
      </c>
      <c r="P2114">
        <v>1</v>
      </c>
      <c r="Q2114">
        <v>4</v>
      </c>
      <c r="R2114">
        <v>4</v>
      </c>
      <c r="S2114">
        <v>6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 t="s">
        <v>30</v>
      </c>
    </row>
    <row r="2115" spans="1:28" hidden="1" x14ac:dyDescent="0.3">
      <c r="A2115">
        <v>3515</v>
      </c>
      <c r="B2115">
        <v>1952</v>
      </c>
      <c r="C2115" t="s">
        <v>28</v>
      </c>
      <c r="D2115" t="s">
        <v>31</v>
      </c>
      <c r="E2115">
        <v>62307</v>
      </c>
      <c r="F2115">
        <v>0</v>
      </c>
      <c r="G2115">
        <v>1</v>
      </c>
      <c r="H2115" s="1">
        <v>41687</v>
      </c>
      <c r="I2115">
        <v>94</v>
      </c>
      <c r="J2115">
        <v>87</v>
      </c>
      <c r="K2115">
        <v>13</v>
      </c>
      <c r="L2115">
        <v>34</v>
      </c>
      <c r="M2115">
        <v>10</v>
      </c>
      <c r="N2115">
        <v>6</v>
      </c>
      <c r="O2115">
        <v>10</v>
      </c>
      <c r="P2115">
        <v>1</v>
      </c>
      <c r="Q2115">
        <v>4</v>
      </c>
      <c r="R2115">
        <v>0</v>
      </c>
      <c r="S2115">
        <v>4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 t="s">
        <v>30</v>
      </c>
    </row>
    <row r="2116" spans="1:28" hidden="1" x14ac:dyDescent="0.3">
      <c r="A2116">
        <v>4501</v>
      </c>
      <c r="B2116">
        <v>1965</v>
      </c>
      <c r="C2116" t="s">
        <v>41</v>
      </c>
      <c r="D2116" t="s">
        <v>31</v>
      </c>
      <c r="E2116">
        <v>69882</v>
      </c>
      <c r="F2116">
        <v>0</v>
      </c>
      <c r="G2116">
        <v>0</v>
      </c>
      <c r="H2116" s="1">
        <v>41588</v>
      </c>
      <c r="I2116">
        <v>94</v>
      </c>
      <c r="J2116">
        <v>292</v>
      </c>
      <c r="K2116">
        <v>127</v>
      </c>
      <c r="L2116">
        <v>635</v>
      </c>
      <c r="M2116">
        <v>132</v>
      </c>
      <c r="N2116">
        <v>127</v>
      </c>
      <c r="O2116">
        <v>165</v>
      </c>
      <c r="P2116">
        <v>1</v>
      </c>
      <c r="Q2116">
        <v>3</v>
      </c>
      <c r="R2116">
        <v>7</v>
      </c>
      <c r="S2116">
        <v>9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 t="s">
        <v>30</v>
      </c>
    </row>
    <row r="2117" spans="1:28" hidden="1" x14ac:dyDescent="0.3">
      <c r="A2117">
        <v>4179</v>
      </c>
      <c r="B2117">
        <v>1959</v>
      </c>
      <c r="C2117" t="s">
        <v>28</v>
      </c>
      <c r="D2117" t="s">
        <v>35</v>
      </c>
      <c r="E2117">
        <v>24221</v>
      </c>
      <c r="F2117">
        <v>0</v>
      </c>
      <c r="G2117">
        <v>0</v>
      </c>
      <c r="H2117" s="1">
        <v>41506</v>
      </c>
      <c r="I2117">
        <v>94</v>
      </c>
      <c r="J2117">
        <v>8</v>
      </c>
      <c r="K2117">
        <v>9</v>
      </c>
      <c r="L2117">
        <v>9</v>
      </c>
      <c r="M2117">
        <v>2</v>
      </c>
      <c r="N2117">
        <v>5</v>
      </c>
      <c r="O2117">
        <v>22</v>
      </c>
      <c r="P2117">
        <v>1</v>
      </c>
      <c r="Q2117">
        <v>1</v>
      </c>
      <c r="R2117">
        <v>1</v>
      </c>
      <c r="S2117">
        <v>3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 t="s">
        <v>30</v>
      </c>
    </row>
    <row r="2118" spans="1:28" hidden="1" x14ac:dyDescent="0.3">
      <c r="A2118">
        <v>9239</v>
      </c>
      <c r="B2118">
        <v>1961</v>
      </c>
      <c r="C2118" t="s">
        <v>41</v>
      </c>
      <c r="D2118" t="s">
        <v>33</v>
      </c>
      <c r="E2118">
        <v>61923</v>
      </c>
      <c r="F2118">
        <v>0</v>
      </c>
      <c r="G2118">
        <v>2</v>
      </c>
      <c r="H2118" s="1">
        <v>41481</v>
      </c>
      <c r="I2118">
        <v>94</v>
      </c>
      <c r="J2118">
        <v>92</v>
      </c>
      <c r="K2118">
        <v>4</v>
      </c>
      <c r="L2118">
        <v>18</v>
      </c>
      <c r="M2118">
        <v>3</v>
      </c>
      <c r="N2118">
        <v>3</v>
      </c>
      <c r="O2118">
        <v>6</v>
      </c>
      <c r="P2118">
        <v>1</v>
      </c>
      <c r="Q2118">
        <v>2</v>
      </c>
      <c r="R2118">
        <v>1</v>
      </c>
      <c r="S2118">
        <v>4</v>
      </c>
      <c r="T2118">
        <v>3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 t="s">
        <v>34</v>
      </c>
    </row>
    <row r="2119" spans="1:28" hidden="1" x14ac:dyDescent="0.3">
      <c r="A2119">
        <v>3520</v>
      </c>
      <c r="B2119">
        <v>1990</v>
      </c>
      <c r="C2119" t="s">
        <v>41</v>
      </c>
      <c r="D2119" t="s">
        <v>31</v>
      </c>
      <c r="E2119">
        <v>91172</v>
      </c>
      <c r="F2119">
        <v>0</v>
      </c>
      <c r="G2119">
        <v>0</v>
      </c>
      <c r="H2119" s="1">
        <v>41360</v>
      </c>
      <c r="I2119">
        <v>94</v>
      </c>
      <c r="J2119">
        <v>162</v>
      </c>
      <c r="K2119">
        <v>28</v>
      </c>
      <c r="L2119">
        <v>818</v>
      </c>
      <c r="M2119">
        <v>0</v>
      </c>
      <c r="N2119">
        <v>28</v>
      </c>
      <c r="O2119">
        <v>56</v>
      </c>
      <c r="P2119">
        <v>0</v>
      </c>
      <c r="Q2119">
        <v>4</v>
      </c>
      <c r="R2119">
        <v>3</v>
      </c>
      <c r="S2119">
        <v>7</v>
      </c>
      <c r="T2119">
        <v>3</v>
      </c>
      <c r="U2119">
        <v>1</v>
      </c>
      <c r="V2119">
        <v>1</v>
      </c>
      <c r="W2119">
        <v>1</v>
      </c>
      <c r="X2119">
        <v>0</v>
      </c>
      <c r="Y2119">
        <v>1</v>
      </c>
      <c r="Z2119">
        <v>1</v>
      </c>
      <c r="AA2119">
        <v>0</v>
      </c>
      <c r="AB2119" t="s">
        <v>32</v>
      </c>
    </row>
    <row r="2120" spans="1:28" hidden="1" x14ac:dyDescent="0.3">
      <c r="A2120">
        <v>9553</v>
      </c>
      <c r="B2120">
        <v>1987</v>
      </c>
      <c r="C2120" t="s">
        <v>28</v>
      </c>
      <c r="D2120" t="s">
        <v>33</v>
      </c>
      <c r="E2120">
        <v>7500</v>
      </c>
      <c r="F2120">
        <v>0</v>
      </c>
      <c r="G2120">
        <v>0</v>
      </c>
      <c r="H2120" s="1">
        <v>41283</v>
      </c>
      <c r="I2120">
        <v>94</v>
      </c>
      <c r="J2120">
        <v>0</v>
      </c>
      <c r="K2120">
        <v>2</v>
      </c>
      <c r="L2120">
        <v>3</v>
      </c>
      <c r="M2120">
        <v>4</v>
      </c>
      <c r="N2120">
        <v>1</v>
      </c>
      <c r="O2120">
        <v>5</v>
      </c>
      <c r="P2120">
        <v>1</v>
      </c>
      <c r="Q2120">
        <v>0</v>
      </c>
      <c r="R2120">
        <v>0</v>
      </c>
      <c r="S2120">
        <v>3</v>
      </c>
      <c r="T2120">
        <v>6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 t="s">
        <v>40</v>
      </c>
    </row>
    <row r="2121" spans="1:28" hidden="1" x14ac:dyDescent="0.3">
      <c r="A2121">
        <v>6055</v>
      </c>
      <c r="B2121">
        <v>1979</v>
      </c>
      <c r="C2121" t="s">
        <v>28</v>
      </c>
      <c r="D2121" t="s">
        <v>33</v>
      </c>
      <c r="E2121">
        <v>71626</v>
      </c>
      <c r="F2121">
        <v>0</v>
      </c>
      <c r="G2121">
        <v>0</v>
      </c>
      <c r="H2121" s="1">
        <v>41214</v>
      </c>
      <c r="I2121">
        <v>94</v>
      </c>
      <c r="J2121">
        <v>546</v>
      </c>
      <c r="K2121">
        <v>72</v>
      </c>
      <c r="L2121">
        <v>376</v>
      </c>
      <c r="M2121">
        <v>94</v>
      </c>
      <c r="N2121">
        <v>145</v>
      </c>
      <c r="O2121">
        <v>72</v>
      </c>
      <c r="P2121">
        <v>1</v>
      </c>
      <c r="Q2121">
        <v>5</v>
      </c>
      <c r="R2121">
        <v>5</v>
      </c>
      <c r="S2121">
        <v>8</v>
      </c>
      <c r="T2121">
        <v>3</v>
      </c>
      <c r="U2121">
        <v>0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0</v>
      </c>
      <c r="AB2121" t="s">
        <v>30</v>
      </c>
    </row>
    <row r="2122" spans="1:28" hidden="1" x14ac:dyDescent="0.3">
      <c r="A2122">
        <v>8560</v>
      </c>
      <c r="B2122">
        <v>1992</v>
      </c>
      <c r="C2122" t="s">
        <v>28</v>
      </c>
      <c r="D2122" t="s">
        <v>31</v>
      </c>
      <c r="E2122">
        <v>48789</v>
      </c>
      <c r="F2122">
        <v>0</v>
      </c>
      <c r="G2122">
        <v>0</v>
      </c>
      <c r="H2122" s="1">
        <v>41162</v>
      </c>
      <c r="I2122">
        <v>94</v>
      </c>
      <c r="J2122">
        <v>351</v>
      </c>
      <c r="K2122">
        <v>16</v>
      </c>
      <c r="L2122">
        <v>156</v>
      </c>
      <c r="M2122">
        <v>7</v>
      </c>
      <c r="N2122">
        <v>5</v>
      </c>
      <c r="O2122">
        <v>145</v>
      </c>
      <c r="P2122">
        <v>1</v>
      </c>
      <c r="Q2122">
        <v>6</v>
      </c>
      <c r="R2122">
        <v>4</v>
      </c>
      <c r="S2122">
        <v>7</v>
      </c>
      <c r="T2122">
        <v>6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 t="s">
        <v>32</v>
      </c>
    </row>
    <row r="2123" spans="1:28" hidden="1" x14ac:dyDescent="0.3">
      <c r="A2123">
        <v>2134</v>
      </c>
      <c r="B2123">
        <v>1952</v>
      </c>
      <c r="C2123" t="s">
        <v>28</v>
      </c>
      <c r="D2123" t="s">
        <v>31</v>
      </c>
      <c r="E2123">
        <v>53700</v>
      </c>
      <c r="F2123">
        <v>0</v>
      </c>
      <c r="G2123">
        <v>1</v>
      </c>
      <c r="H2123" s="1">
        <v>41138</v>
      </c>
      <c r="I2123">
        <v>94</v>
      </c>
      <c r="J2123">
        <v>263</v>
      </c>
      <c r="K2123">
        <v>5</v>
      </c>
      <c r="L2123">
        <v>233</v>
      </c>
      <c r="M2123">
        <v>69</v>
      </c>
      <c r="N2123">
        <v>41</v>
      </c>
      <c r="O2123">
        <v>83</v>
      </c>
      <c r="P2123">
        <v>4</v>
      </c>
      <c r="Q2123">
        <v>5</v>
      </c>
      <c r="R2123">
        <v>5</v>
      </c>
      <c r="S2123">
        <v>8</v>
      </c>
      <c r="T2123">
        <v>5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 t="s">
        <v>43</v>
      </c>
    </row>
    <row r="2124" spans="1:28" hidden="1" x14ac:dyDescent="0.3">
      <c r="A2124">
        <v>5324</v>
      </c>
      <c r="B2124">
        <v>1981</v>
      </c>
      <c r="C2124" t="s">
        <v>37</v>
      </c>
      <c r="D2124" t="s">
        <v>33</v>
      </c>
      <c r="E2124">
        <v>58293</v>
      </c>
      <c r="F2124">
        <v>1</v>
      </c>
      <c r="G2124">
        <v>0</v>
      </c>
      <c r="H2124" s="1">
        <v>41658</v>
      </c>
      <c r="I2124">
        <v>94</v>
      </c>
      <c r="J2124">
        <v>173</v>
      </c>
      <c r="K2124">
        <v>43</v>
      </c>
      <c r="L2124">
        <v>118</v>
      </c>
      <c r="M2124">
        <v>46</v>
      </c>
      <c r="N2124">
        <v>27</v>
      </c>
      <c r="O2124">
        <v>15</v>
      </c>
      <c r="P2124">
        <v>5</v>
      </c>
      <c r="Q2124">
        <v>5</v>
      </c>
      <c r="R2124">
        <v>3</v>
      </c>
      <c r="S2124">
        <v>6</v>
      </c>
      <c r="T2124">
        <v>5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 t="s">
        <v>34</v>
      </c>
    </row>
    <row r="2125" spans="1:28" hidden="1" x14ac:dyDescent="0.3">
      <c r="A2125">
        <v>6534</v>
      </c>
      <c r="B2125">
        <v>1974</v>
      </c>
      <c r="C2125" t="s">
        <v>28</v>
      </c>
      <c r="D2125" t="s">
        <v>35</v>
      </c>
      <c r="E2125">
        <v>47889</v>
      </c>
      <c r="F2125">
        <v>1</v>
      </c>
      <c r="G2125">
        <v>0</v>
      </c>
      <c r="H2125" s="1">
        <v>41643</v>
      </c>
      <c r="I2125">
        <v>94</v>
      </c>
      <c r="J2125">
        <v>29</v>
      </c>
      <c r="K2125">
        <v>0</v>
      </c>
      <c r="L2125">
        <v>29</v>
      </c>
      <c r="M2125">
        <v>0</v>
      </c>
      <c r="N2125">
        <v>5</v>
      </c>
      <c r="O2125">
        <v>4</v>
      </c>
      <c r="P2125">
        <v>1</v>
      </c>
      <c r="Q2125">
        <v>2</v>
      </c>
      <c r="R2125">
        <v>0</v>
      </c>
      <c r="S2125">
        <v>3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 t="s">
        <v>43</v>
      </c>
    </row>
    <row r="2126" spans="1:28" hidden="1" x14ac:dyDescent="0.3">
      <c r="A2126">
        <v>8373</v>
      </c>
      <c r="B2126">
        <v>1979</v>
      </c>
      <c r="C2126" t="s">
        <v>44</v>
      </c>
      <c r="D2126" t="s">
        <v>35</v>
      </c>
      <c r="E2126">
        <v>24594</v>
      </c>
      <c r="F2126">
        <v>1</v>
      </c>
      <c r="G2126">
        <v>0</v>
      </c>
      <c r="H2126" s="1">
        <v>41618</v>
      </c>
      <c r="I2126">
        <v>94</v>
      </c>
      <c r="J2126">
        <v>1</v>
      </c>
      <c r="K2126">
        <v>3</v>
      </c>
      <c r="L2126">
        <v>6</v>
      </c>
      <c r="M2126">
        <v>10</v>
      </c>
      <c r="N2126">
        <v>0</v>
      </c>
      <c r="O2126">
        <v>9</v>
      </c>
      <c r="P2126">
        <v>1</v>
      </c>
      <c r="Q2126">
        <v>1</v>
      </c>
      <c r="R2126">
        <v>0</v>
      </c>
      <c r="S2126">
        <v>3</v>
      </c>
      <c r="T2126">
        <v>5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 t="s">
        <v>32</v>
      </c>
    </row>
    <row r="2127" spans="1:28" hidden="1" x14ac:dyDescent="0.3">
      <c r="A2127">
        <v>3829</v>
      </c>
      <c r="B2127">
        <v>1979</v>
      </c>
      <c r="C2127" t="s">
        <v>44</v>
      </c>
      <c r="D2127" t="s">
        <v>35</v>
      </c>
      <c r="E2127">
        <v>24594</v>
      </c>
      <c r="F2127">
        <v>1</v>
      </c>
      <c r="G2127">
        <v>0</v>
      </c>
      <c r="H2127" s="1">
        <v>41618</v>
      </c>
      <c r="I2127">
        <v>94</v>
      </c>
      <c r="J2127">
        <v>1</v>
      </c>
      <c r="K2127">
        <v>3</v>
      </c>
      <c r="L2127">
        <v>6</v>
      </c>
      <c r="M2127">
        <v>10</v>
      </c>
      <c r="N2127">
        <v>0</v>
      </c>
      <c r="O2127">
        <v>9</v>
      </c>
      <c r="P2127">
        <v>1</v>
      </c>
      <c r="Q2127">
        <v>1</v>
      </c>
      <c r="R2127">
        <v>0</v>
      </c>
      <c r="S2127">
        <v>3</v>
      </c>
      <c r="T2127">
        <v>5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 t="s">
        <v>43</v>
      </c>
    </row>
    <row r="2128" spans="1:28" hidden="1" x14ac:dyDescent="0.3">
      <c r="A2128">
        <v>2292</v>
      </c>
      <c r="B2128">
        <v>1985</v>
      </c>
      <c r="C2128" t="s">
        <v>28</v>
      </c>
      <c r="D2128" t="s">
        <v>31</v>
      </c>
      <c r="E2128">
        <v>22327</v>
      </c>
      <c r="F2128">
        <v>1</v>
      </c>
      <c r="G2128">
        <v>0</v>
      </c>
      <c r="H2128" s="1">
        <v>41488</v>
      </c>
      <c r="I2128">
        <v>94</v>
      </c>
      <c r="J2128">
        <v>5</v>
      </c>
      <c r="K2128">
        <v>4</v>
      </c>
      <c r="L2128">
        <v>8</v>
      </c>
      <c r="M2128">
        <v>2</v>
      </c>
      <c r="N2128">
        <v>0</v>
      </c>
      <c r="O2128">
        <v>5</v>
      </c>
      <c r="P2128">
        <v>1</v>
      </c>
      <c r="Q2128">
        <v>1</v>
      </c>
      <c r="R2128">
        <v>0</v>
      </c>
      <c r="S2128">
        <v>3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 t="s">
        <v>30</v>
      </c>
    </row>
    <row r="2129" spans="1:28" hidden="1" x14ac:dyDescent="0.3">
      <c r="A2129">
        <v>10402</v>
      </c>
      <c r="B2129">
        <v>1967</v>
      </c>
      <c r="C2129" t="s">
        <v>28</v>
      </c>
      <c r="D2129" t="s">
        <v>33</v>
      </c>
      <c r="E2129">
        <v>35441</v>
      </c>
      <c r="F2129">
        <v>1</v>
      </c>
      <c r="G2129">
        <v>1</v>
      </c>
      <c r="H2129" s="1">
        <v>41319</v>
      </c>
      <c r="I2129">
        <v>94</v>
      </c>
      <c r="J2129">
        <v>25</v>
      </c>
      <c r="K2129">
        <v>1</v>
      </c>
      <c r="L2129">
        <v>9</v>
      </c>
      <c r="M2129">
        <v>2</v>
      </c>
      <c r="N2129">
        <v>1</v>
      </c>
      <c r="O2129">
        <v>1</v>
      </c>
      <c r="P2129">
        <v>2</v>
      </c>
      <c r="Q2129">
        <v>1</v>
      </c>
      <c r="R2129">
        <v>0</v>
      </c>
      <c r="S2129">
        <v>3</v>
      </c>
      <c r="T2129">
        <v>8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 t="s">
        <v>32</v>
      </c>
    </row>
    <row r="2130" spans="1:28" hidden="1" x14ac:dyDescent="0.3">
      <c r="A2130">
        <v>11114</v>
      </c>
      <c r="B2130">
        <v>1970</v>
      </c>
      <c r="C2130" t="s">
        <v>28</v>
      </c>
      <c r="D2130" t="s">
        <v>35</v>
      </c>
      <c r="E2130">
        <v>19656</v>
      </c>
      <c r="F2130">
        <v>1</v>
      </c>
      <c r="G2130">
        <v>0</v>
      </c>
      <c r="H2130" s="1">
        <v>41313</v>
      </c>
      <c r="I2130">
        <v>94</v>
      </c>
      <c r="J2130">
        <v>25</v>
      </c>
      <c r="K2130">
        <v>4</v>
      </c>
      <c r="L2130">
        <v>9</v>
      </c>
      <c r="M2130">
        <v>6</v>
      </c>
      <c r="N2130">
        <v>8</v>
      </c>
      <c r="O2130">
        <v>32</v>
      </c>
      <c r="P2130">
        <v>3</v>
      </c>
      <c r="Q2130">
        <v>2</v>
      </c>
      <c r="R2130">
        <v>1</v>
      </c>
      <c r="S2130">
        <v>3</v>
      </c>
      <c r="T2130">
        <v>7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 t="s">
        <v>30</v>
      </c>
    </row>
    <row r="2131" spans="1:28" hidden="1" x14ac:dyDescent="0.3">
      <c r="A2131">
        <v>4786</v>
      </c>
      <c r="B2131">
        <v>1977</v>
      </c>
      <c r="C2131" t="s">
        <v>28</v>
      </c>
      <c r="D2131" t="s">
        <v>33</v>
      </c>
      <c r="E2131">
        <v>75330</v>
      </c>
      <c r="F2131">
        <v>1</v>
      </c>
      <c r="G2131">
        <v>1</v>
      </c>
      <c r="H2131" s="1">
        <v>41186</v>
      </c>
      <c r="I2131">
        <v>94</v>
      </c>
      <c r="J2131">
        <v>555</v>
      </c>
      <c r="K2131">
        <v>82</v>
      </c>
      <c r="L2131">
        <v>257</v>
      </c>
      <c r="M2131">
        <v>93</v>
      </c>
      <c r="N2131">
        <v>61</v>
      </c>
      <c r="O2131">
        <v>61</v>
      </c>
      <c r="P2131">
        <v>4</v>
      </c>
      <c r="Q2131">
        <v>10</v>
      </c>
      <c r="R2131">
        <v>3</v>
      </c>
      <c r="S2131">
        <v>12</v>
      </c>
      <c r="T2131">
        <v>6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 t="s">
        <v>34</v>
      </c>
    </row>
    <row r="2132" spans="1:28" hidden="1" x14ac:dyDescent="0.3">
      <c r="A2132">
        <v>5015</v>
      </c>
      <c r="B2132">
        <v>1976</v>
      </c>
      <c r="C2132" t="s">
        <v>41</v>
      </c>
      <c r="D2132" t="s">
        <v>33</v>
      </c>
      <c r="E2132">
        <v>34529</v>
      </c>
      <c r="F2132">
        <v>1</v>
      </c>
      <c r="G2132">
        <v>0</v>
      </c>
      <c r="H2132" s="1">
        <v>41166</v>
      </c>
      <c r="I2132">
        <v>94</v>
      </c>
      <c r="J2132">
        <v>68</v>
      </c>
      <c r="K2132">
        <v>6</v>
      </c>
      <c r="L2132">
        <v>38</v>
      </c>
      <c r="M2132">
        <v>3</v>
      </c>
      <c r="N2132">
        <v>6</v>
      </c>
      <c r="O2132">
        <v>41</v>
      </c>
      <c r="P2132">
        <v>2</v>
      </c>
      <c r="Q2132">
        <v>2</v>
      </c>
      <c r="R2132">
        <v>2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 t="s">
        <v>30</v>
      </c>
    </row>
    <row r="2133" spans="1:28" hidden="1" x14ac:dyDescent="0.3">
      <c r="A2133">
        <v>3469</v>
      </c>
      <c r="B2133">
        <v>1977</v>
      </c>
      <c r="C2133" t="s">
        <v>37</v>
      </c>
      <c r="D2133" t="s">
        <v>29</v>
      </c>
      <c r="E2133">
        <v>34487</v>
      </c>
      <c r="F2133">
        <v>1</v>
      </c>
      <c r="G2133">
        <v>1</v>
      </c>
      <c r="H2133" s="1">
        <v>41158</v>
      </c>
      <c r="I2133">
        <v>94</v>
      </c>
      <c r="J2133">
        <v>19</v>
      </c>
      <c r="K2133">
        <v>18</v>
      </c>
      <c r="L2133">
        <v>33</v>
      </c>
      <c r="M2133">
        <v>24</v>
      </c>
      <c r="N2133">
        <v>1</v>
      </c>
      <c r="O2133">
        <v>8</v>
      </c>
      <c r="P2133">
        <v>3</v>
      </c>
      <c r="Q2133">
        <v>3</v>
      </c>
      <c r="R2133">
        <v>0</v>
      </c>
      <c r="S2133">
        <v>3</v>
      </c>
      <c r="T2133">
        <v>9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 t="s">
        <v>30</v>
      </c>
    </row>
    <row r="2134" spans="1:28" hidden="1" x14ac:dyDescent="0.3">
      <c r="A2134">
        <v>1010</v>
      </c>
      <c r="B2134">
        <v>1977</v>
      </c>
      <c r="C2134" t="s">
        <v>28</v>
      </c>
      <c r="D2134" t="s">
        <v>35</v>
      </c>
      <c r="E2134">
        <v>46931</v>
      </c>
      <c r="F2134">
        <v>2</v>
      </c>
      <c r="G2134">
        <v>1</v>
      </c>
      <c r="H2134" s="1">
        <v>41753</v>
      </c>
      <c r="I2134">
        <v>94</v>
      </c>
      <c r="J2134">
        <v>41</v>
      </c>
      <c r="K2134">
        <v>0</v>
      </c>
      <c r="L2134">
        <v>17</v>
      </c>
      <c r="M2134">
        <v>3</v>
      </c>
      <c r="N2134">
        <v>1</v>
      </c>
      <c r="O2134">
        <v>16</v>
      </c>
      <c r="P2134">
        <v>2</v>
      </c>
      <c r="Q2134">
        <v>1</v>
      </c>
      <c r="R2134">
        <v>1</v>
      </c>
      <c r="S2134">
        <v>3</v>
      </c>
      <c r="T2134">
        <v>3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 t="s">
        <v>30</v>
      </c>
    </row>
    <row r="2135" spans="1:28" hidden="1" x14ac:dyDescent="0.3">
      <c r="A2135">
        <v>8953</v>
      </c>
      <c r="B2135">
        <v>1965</v>
      </c>
      <c r="C2135" t="s">
        <v>41</v>
      </c>
      <c r="D2135" t="s">
        <v>31</v>
      </c>
      <c r="E2135">
        <v>35791</v>
      </c>
      <c r="F2135">
        <v>2</v>
      </c>
      <c r="G2135">
        <v>1</v>
      </c>
      <c r="H2135" s="1">
        <v>41400</v>
      </c>
      <c r="I2135">
        <v>94</v>
      </c>
      <c r="J2135">
        <v>27</v>
      </c>
      <c r="K2135">
        <v>0</v>
      </c>
      <c r="L2135">
        <v>5</v>
      </c>
      <c r="M2135">
        <v>0</v>
      </c>
      <c r="N2135">
        <v>0</v>
      </c>
      <c r="O2135">
        <v>3</v>
      </c>
      <c r="P2135">
        <v>2</v>
      </c>
      <c r="Q2135">
        <v>1</v>
      </c>
      <c r="R2135">
        <v>0</v>
      </c>
      <c r="S2135">
        <v>3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 t="s">
        <v>30</v>
      </c>
    </row>
    <row r="2136" spans="1:28" hidden="1" x14ac:dyDescent="0.3">
      <c r="A2136">
        <v>10258</v>
      </c>
      <c r="B2136">
        <v>1965</v>
      </c>
      <c r="C2136" t="s">
        <v>41</v>
      </c>
      <c r="D2136" t="s">
        <v>31</v>
      </c>
      <c r="E2136">
        <v>35791</v>
      </c>
      <c r="F2136">
        <v>2</v>
      </c>
      <c r="G2136">
        <v>1</v>
      </c>
      <c r="H2136" s="1">
        <v>41400</v>
      </c>
      <c r="I2136">
        <v>94</v>
      </c>
      <c r="J2136">
        <v>27</v>
      </c>
      <c r="K2136">
        <v>0</v>
      </c>
      <c r="L2136">
        <v>5</v>
      </c>
      <c r="M2136">
        <v>0</v>
      </c>
      <c r="N2136">
        <v>0</v>
      </c>
      <c r="O2136">
        <v>3</v>
      </c>
      <c r="P2136">
        <v>2</v>
      </c>
      <c r="Q2136">
        <v>1</v>
      </c>
      <c r="R2136">
        <v>0</v>
      </c>
      <c r="S2136">
        <v>3</v>
      </c>
      <c r="T2136">
        <v>8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 t="s">
        <v>34</v>
      </c>
    </row>
    <row r="2137" spans="1:28" hidden="1" x14ac:dyDescent="0.3">
      <c r="A2137">
        <v>5885</v>
      </c>
      <c r="B2137">
        <v>1973</v>
      </c>
      <c r="C2137" t="s">
        <v>38</v>
      </c>
      <c r="D2137" t="s">
        <v>33</v>
      </c>
      <c r="E2137">
        <v>35688</v>
      </c>
      <c r="F2137">
        <v>2</v>
      </c>
      <c r="G2137">
        <v>1</v>
      </c>
      <c r="H2137" s="1">
        <v>41143</v>
      </c>
      <c r="I2137">
        <v>94</v>
      </c>
      <c r="J2137">
        <v>73</v>
      </c>
      <c r="K2137">
        <v>3</v>
      </c>
      <c r="L2137">
        <v>90</v>
      </c>
      <c r="M2137">
        <v>12</v>
      </c>
      <c r="N2137">
        <v>1</v>
      </c>
      <c r="O2137">
        <v>32</v>
      </c>
      <c r="P2137">
        <v>7</v>
      </c>
      <c r="Q2137">
        <v>4</v>
      </c>
      <c r="R2137">
        <v>1</v>
      </c>
      <c r="S2137">
        <v>4</v>
      </c>
      <c r="T2137">
        <v>8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 t="s">
        <v>32</v>
      </c>
    </row>
    <row r="2138" spans="1:28" hidden="1" x14ac:dyDescent="0.3">
      <c r="A2138">
        <v>3310</v>
      </c>
      <c r="B2138">
        <v>1973</v>
      </c>
      <c r="C2138" t="s">
        <v>38</v>
      </c>
      <c r="D2138" t="s">
        <v>33</v>
      </c>
      <c r="E2138">
        <v>35688</v>
      </c>
      <c r="F2138">
        <v>2</v>
      </c>
      <c r="G2138">
        <v>1</v>
      </c>
      <c r="H2138" s="1">
        <v>41143</v>
      </c>
      <c r="I2138">
        <v>94</v>
      </c>
      <c r="J2138">
        <v>73</v>
      </c>
      <c r="K2138">
        <v>3</v>
      </c>
      <c r="L2138">
        <v>90</v>
      </c>
      <c r="M2138">
        <v>12</v>
      </c>
      <c r="N2138">
        <v>1</v>
      </c>
      <c r="O2138">
        <v>32</v>
      </c>
      <c r="P2138">
        <v>7</v>
      </c>
      <c r="Q2138">
        <v>4</v>
      </c>
      <c r="R2138">
        <v>1</v>
      </c>
      <c r="S2138">
        <v>4</v>
      </c>
      <c r="T2138">
        <v>8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 t="s">
        <v>30</v>
      </c>
    </row>
    <row r="2139" spans="1:28" hidden="1" x14ac:dyDescent="0.3">
      <c r="A2139">
        <v>2532</v>
      </c>
      <c r="B2139">
        <v>1987</v>
      </c>
      <c r="C2139" t="s">
        <v>41</v>
      </c>
      <c r="D2139" t="s">
        <v>31</v>
      </c>
      <c r="E2139">
        <v>73454</v>
      </c>
      <c r="F2139">
        <v>0</v>
      </c>
      <c r="G2139">
        <v>0</v>
      </c>
      <c r="H2139" s="1">
        <v>41699</v>
      </c>
      <c r="I2139">
        <v>95</v>
      </c>
      <c r="J2139">
        <v>982</v>
      </c>
      <c r="K2139">
        <v>73</v>
      </c>
      <c r="L2139">
        <v>351</v>
      </c>
      <c r="M2139">
        <v>56</v>
      </c>
      <c r="N2139">
        <v>14</v>
      </c>
      <c r="O2139">
        <v>175</v>
      </c>
      <c r="P2139">
        <v>1</v>
      </c>
      <c r="Q2139">
        <v>2</v>
      </c>
      <c r="R2139">
        <v>4</v>
      </c>
      <c r="S2139">
        <v>6</v>
      </c>
      <c r="T2139">
        <v>5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0</v>
      </c>
      <c r="AB2139" t="s">
        <v>30</v>
      </c>
    </row>
    <row r="2140" spans="1:28" hidden="1" x14ac:dyDescent="0.3">
      <c r="A2140">
        <v>2579</v>
      </c>
      <c r="B2140">
        <v>1957</v>
      </c>
      <c r="C2140" t="s">
        <v>28</v>
      </c>
      <c r="D2140" t="s">
        <v>33</v>
      </c>
      <c r="E2140">
        <v>71113</v>
      </c>
      <c r="F2140">
        <v>0</v>
      </c>
      <c r="G2140">
        <v>1</v>
      </c>
      <c r="H2140" s="1">
        <v>41625</v>
      </c>
      <c r="I2140">
        <v>95</v>
      </c>
      <c r="J2140">
        <v>495</v>
      </c>
      <c r="K2140">
        <v>33</v>
      </c>
      <c r="L2140">
        <v>255</v>
      </c>
      <c r="M2140">
        <v>11</v>
      </c>
      <c r="N2140">
        <v>33</v>
      </c>
      <c r="O2140">
        <v>8</v>
      </c>
      <c r="P2140">
        <v>4</v>
      </c>
      <c r="Q2140">
        <v>6</v>
      </c>
      <c r="R2140">
        <v>7</v>
      </c>
      <c r="S2140">
        <v>9</v>
      </c>
      <c r="T2140">
        <v>4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 t="s">
        <v>30</v>
      </c>
    </row>
    <row r="2141" spans="1:28" x14ac:dyDescent="0.3">
      <c r="A2141">
        <v>3117</v>
      </c>
      <c r="B2141">
        <v>1955</v>
      </c>
      <c r="C2141" t="s">
        <v>28</v>
      </c>
      <c r="D2141" t="s">
        <v>31</v>
      </c>
      <c r="F2141">
        <v>0</v>
      </c>
      <c r="G2141">
        <v>1</v>
      </c>
      <c r="H2141" s="1">
        <v>41565</v>
      </c>
      <c r="I2141">
        <v>95</v>
      </c>
      <c r="J2141">
        <v>264</v>
      </c>
      <c r="K2141">
        <v>0</v>
      </c>
      <c r="L2141">
        <v>21</v>
      </c>
      <c r="M2141">
        <v>12</v>
      </c>
      <c r="N2141">
        <v>6</v>
      </c>
      <c r="O2141">
        <v>147</v>
      </c>
      <c r="P2141">
        <v>3</v>
      </c>
      <c r="Q2141">
        <v>6</v>
      </c>
      <c r="R2141">
        <v>1</v>
      </c>
      <c r="S2141">
        <v>5</v>
      </c>
      <c r="T2141">
        <v>7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 t="s">
        <v>36</v>
      </c>
    </row>
    <row r="2142" spans="1:28" hidden="1" x14ac:dyDescent="0.3">
      <c r="A2142">
        <v>4789</v>
      </c>
      <c r="B2142">
        <v>1953</v>
      </c>
      <c r="C2142" t="s">
        <v>28</v>
      </c>
      <c r="D2142" t="s">
        <v>35</v>
      </c>
      <c r="E2142">
        <v>80812</v>
      </c>
      <c r="F2142">
        <v>0</v>
      </c>
      <c r="G2142">
        <v>0</v>
      </c>
      <c r="H2142" s="1">
        <v>41534</v>
      </c>
      <c r="I2142">
        <v>95</v>
      </c>
      <c r="J2142">
        <v>769</v>
      </c>
      <c r="K2142">
        <v>22</v>
      </c>
      <c r="L2142">
        <v>500</v>
      </c>
      <c r="M2142">
        <v>210</v>
      </c>
      <c r="N2142">
        <v>143</v>
      </c>
      <c r="O2142">
        <v>33</v>
      </c>
      <c r="P2142">
        <v>1</v>
      </c>
      <c r="Q2142">
        <v>4</v>
      </c>
      <c r="R2142">
        <v>8</v>
      </c>
      <c r="S2142">
        <v>5</v>
      </c>
      <c r="T2142">
        <v>2</v>
      </c>
      <c r="U2142">
        <v>1</v>
      </c>
      <c r="V2142">
        <v>0</v>
      </c>
      <c r="W2142">
        <v>1</v>
      </c>
      <c r="X2142">
        <v>0</v>
      </c>
      <c r="Y2142">
        <v>1</v>
      </c>
      <c r="Z2142">
        <v>0</v>
      </c>
      <c r="AA2142">
        <v>0</v>
      </c>
      <c r="AB2142" t="s">
        <v>40</v>
      </c>
    </row>
    <row r="2143" spans="1:28" hidden="1" x14ac:dyDescent="0.3">
      <c r="A2143">
        <v>2254</v>
      </c>
      <c r="B2143">
        <v>1983</v>
      </c>
      <c r="C2143" t="s">
        <v>28</v>
      </c>
      <c r="D2143" t="s">
        <v>33</v>
      </c>
      <c r="E2143">
        <v>69520</v>
      </c>
      <c r="F2143">
        <v>0</v>
      </c>
      <c r="G2143">
        <v>0</v>
      </c>
      <c r="H2143" s="1">
        <v>41462</v>
      </c>
      <c r="I2143">
        <v>95</v>
      </c>
      <c r="J2143">
        <v>627</v>
      </c>
      <c r="K2143">
        <v>120</v>
      </c>
      <c r="L2143">
        <v>414</v>
      </c>
      <c r="M2143">
        <v>121</v>
      </c>
      <c r="N2143">
        <v>80</v>
      </c>
      <c r="O2143">
        <v>93</v>
      </c>
      <c r="P2143">
        <v>1</v>
      </c>
      <c r="Q2143">
        <v>9</v>
      </c>
      <c r="R2143">
        <v>6</v>
      </c>
      <c r="S2143">
        <v>5</v>
      </c>
      <c r="T2143">
        <v>5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 t="s">
        <v>36</v>
      </c>
    </row>
    <row r="2144" spans="1:28" hidden="1" x14ac:dyDescent="0.3">
      <c r="A2144">
        <v>5847</v>
      </c>
      <c r="B2144">
        <v>1969</v>
      </c>
      <c r="C2144" t="s">
        <v>28</v>
      </c>
      <c r="D2144" t="s">
        <v>29</v>
      </c>
      <c r="E2144">
        <v>69901</v>
      </c>
      <c r="F2144">
        <v>0</v>
      </c>
      <c r="G2144">
        <v>1</v>
      </c>
      <c r="H2144" s="1">
        <v>41423</v>
      </c>
      <c r="I2144">
        <v>95</v>
      </c>
      <c r="J2144">
        <v>312</v>
      </c>
      <c r="K2144">
        <v>21</v>
      </c>
      <c r="L2144">
        <v>206</v>
      </c>
      <c r="M2144">
        <v>102</v>
      </c>
      <c r="N2144">
        <v>92</v>
      </c>
      <c r="O2144">
        <v>149</v>
      </c>
      <c r="P2144">
        <v>3</v>
      </c>
      <c r="Q2144">
        <v>7</v>
      </c>
      <c r="R2144">
        <v>3</v>
      </c>
      <c r="S2144">
        <v>10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 t="s">
        <v>30</v>
      </c>
    </row>
    <row r="2145" spans="1:28" hidden="1" x14ac:dyDescent="0.3">
      <c r="A2145">
        <v>5863</v>
      </c>
      <c r="B2145">
        <v>1953</v>
      </c>
      <c r="C2145" t="s">
        <v>28</v>
      </c>
      <c r="D2145" t="s">
        <v>33</v>
      </c>
      <c r="E2145">
        <v>47703</v>
      </c>
      <c r="F2145">
        <v>0</v>
      </c>
      <c r="G2145">
        <v>1</v>
      </c>
      <c r="H2145" s="1">
        <v>41423</v>
      </c>
      <c r="I2145">
        <v>95</v>
      </c>
      <c r="J2145">
        <v>359</v>
      </c>
      <c r="K2145">
        <v>0</v>
      </c>
      <c r="L2145">
        <v>134</v>
      </c>
      <c r="M2145">
        <v>13</v>
      </c>
      <c r="N2145">
        <v>26</v>
      </c>
      <c r="O2145">
        <v>123</v>
      </c>
      <c r="P2145">
        <v>4</v>
      </c>
      <c r="Q2145">
        <v>6</v>
      </c>
      <c r="R2145">
        <v>3</v>
      </c>
      <c r="S2145">
        <v>8</v>
      </c>
      <c r="T2145">
        <v>5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 t="s">
        <v>30</v>
      </c>
    </row>
    <row r="2146" spans="1:28" hidden="1" x14ac:dyDescent="0.3">
      <c r="A2146">
        <v>999</v>
      </c>
      <c r="B2146">
        <v>1991</v>
      </c>
      <c r="C2146" t="s">
        <v>28</v>
      </c>
      <c r="D2146" t="s">
        <v>31</v>
      </c>
      <c r="E2146">
        <v>86037</v>
      </c>
      <c r="F2146">
        <v>0</v>
      </c>
      <c r="G2146">
        <v>0</v>
      </c>
      <c r="H2146" s="1">
        <v>41276</v>
      </c>
      <c r="I2146">
        <v>95</v>
      </c>
      <c r="J2146">
        <v>490</v>
      </c>
      <c r="K2146">
        <v>44</v>
      </c>
      <c r="L2146">
        <v>125</v>
      </c>
      <c r="M2146">
        <v>29</v>
      </c>
      <c r="N2146">
        <v>20</v>
      </c>
      <c r="O2146">
        <v>22</v>
      </c>
      <c r="P2146">
        <v>1</v>
      </c>
      <c r="Q2146">
        <v>6</v>
      </c>
      <c r="R2146">
        <v>7</v>
      </c>
      <c r="S2146">
        <v>11</v>
      </c>
      <c r="T2146">
        <v>3</v>
      </c>
      <c r="U2146">
        <v>0</v>
      </c>
      <c r="V2146">
        <v>0</v>
      </c>
      <c r="W2146">
        <v>0</v>
      </c>
      <c r="X2146">
        <v>1</v>
      </c>
      <c r="Y2146">
        <v>1</v>
      </c>
      <c r="Z2146">
        <v>1</v>
      </c>
      <c r="AA2146">
        <v>0</v>
      </c>
      <c r="AB2146" t="s">
        <v>32</v>
      </c>
    </row>
    <row r="2147" spans="1:28" hidden="1" x14ac:dyDescent="0.3">
      <c r="A2147">
        <v>2931</v>
      </c>
      <c r="B2147">
        <v>1978</v>
      </c>
      <c r="C2147" t="s">
        <v>28</v>
      </c>
      <c r="D2147" t="s">
        <v>29</v>
      </c>
      <c r="E2147">
        <v>71847</v>
      </c>
      <c r="F2147">
        <v>0</v>
      </c>
      <c r="G2147">
        <v>0</v>
      </c>
      <c r="H2147" s="1">
        <v>41173</v>
      </c>
      <c r="I2147">
        <v>95</v>
      </c>
      <c r="J2147">
        <v>737</v>
      </c>
      <c r="K2147">
        <v>21</v>
      </c>
      <c r="L2147">
        <v>106</v>
      </c>
      <c r="M2147">
        <v>55</v>
      </c>
      <c r="N2147">
        <v>63</v>
      </c>
      <c r="O2147">
        <v>210</v>
      </c>
      <c r="P2147">
        <v>0</v>
      </c>
      <c r="Q2147">
        <v>6</v>
      </c>
      <c r="R2147">
        <v>7</v>
      </c>
      <c r="S2147">
        <v>9</v>
      </c>
      <c r="T2147">
        <v>3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 t="s">
        <v>30</v>
      </c>
    </row>
    <row r="2148" spans="1:28" hidden="1" x14ac:dyDescent="0.3">
      <c r="A2148">
        <v>5589</v>
      </c>
      <c r="B2148">
        <v>1964</v>
      </c>
      <c r="C2148" t="s">
        <v>28</v>
      </c>
      <c r="D2148" t="s">
        <v>29</v>
      </c>
      <c r="E2148">
        <v>51983</v>
      </c>
      <c r="F2148">
        <v>0</v>
      </c>
      <c r="G2148">
        <v>1</v>
      </c>
      <c r="H2148" s="1">
        <v>41152</v>
      </c>
      <c r="I2148">
        <v>95</v>
      </c>
      <c r="J2148">
        <v>631</v>
      </c>
      <c r="K2148">
        <v>0</v>
      </c>
      <c r="L2148">
        <v>115</v>
      </c>
      <c r="M2148">
        <v>10</v>
      </c>
      <c r="N2148">
        <v>7</v>
      </c>
      <c r="O2148">
        <v>30</v>
      </c>
      <c r="P2148">
        <v>3</v>
      </c>
      <c r="Q2148">
        <v>9</v>
      </c>
      <c r="R2148">
        <v>2</v>
      </c>
      <c r="S2148">
        <v>10</v>
      </c>
      <c r="T2148">
        <v>7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 t="s">
        <v>40</v>
      </c>
    </row>
    <row r="2149" spans="1:28" hidden="1" x14ac:dyDescent="0.3">
      <c r="A2149">
        <v>10172</v>
      </c>
      <c r="B2149">
        <v>1988</v>
      </c>
      <c r="C2149" t="s">
        <v>28</v>
      </c>
      <c r="D2149" t="s">
        <v>31</v>
      </c>
      <c r="E2149">
        <v>68655</v>
      </c>
      <c r="F2149">
        <v>0</v>
      </c>
      <c r="G2149">
        <v>0</v>
      </c>
      <c r="H2149" s="1">
        <v>41131</v>
      </c>
      <c r="I2149">
        <v>95</v>
      </c>
      <c r="J2149">
        <v>456</v>
      </c>
      <c r="K2149">
        <v>19</v>
      </c>
      <c r="L2149">
        <v>832</v>
      </c>
      <c r="M2149">
        <v>75</v>
      </c>
      <c r="N2149">
        <v>118</v>
      </c>
      <c r="O2149">
        <v>38</v>
      </c>
      <c r="P2149">
        <v>1</v>
      </c>
      <c r="Q2149">
        <v>4</v>
      </c>
      <c r="R2149">
        <v>5</v>
      </c>
      <c r="S2149">
        <v>11</v>
      </c>
      <c r="T2149">
        <v>3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 t="s">
        <v>30</v>
      </c>
    </row>
    <row r="2150" spans="1:28" hidden="1" x14ac:dyDescent="0.3">
      <c r="A2150">
        <v>6729</v>
      </c>
      <c r="B2150">
        <v>1988</v>
      </c>
      <c r="C2150" t="s">
        <v>28</v>
      </c>
      <c r="D2150" t="s">
        <v>31</v>
      </c>
      <c r="E2150">
        <v>68655</v>
      </c>
      <c r="F2150">
        <v>0</v>
      </c>
      <c r="G2150">
        <v>0</v>
      </c>
      <c r="H2150" s="1">
        <v>41131</v>
      </c>
      <c r="I2150">
        <v>95</v>
      </c>
      <c r="J2150">
        <v>456</v>
      </c>
      <c r="K2150">
        <v>19</v>
      </c>
      <c r="L2150">
        <v>832</v>
      </c>
      <c r="M2150">
        <v>75</v>
      </c>
      <c r="N2150">
        <v>118</v>
      </c>
      <c r="O2150">
        <v>38</v>
      </c>
      <c r="P2150">
        <v>1</v>
      </c>
      <c r="Q2150">
        <v>4</v>
      </c>
      <c r="R2150">
        <v>5</v>
      </c>
      <c r="S2150">
        <v>11</v>
      </c>
      <c r="T2150">
        <v>3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 t="s">
        <v>43</v>
      </c>
    </row>
    <row r="2151" spans="1:28" hidden="1" x14ac:dyDescent="0.3">
      <c r="A2151">
        <v>5623</v>
      </c>
      <c r="B2151">
        <v>1980</v>
      </c>
      <c r="C2151" t="s">
        <v>41</v>
      </c>
      <c r="D2151" t="s">
        <v>33</v>
      </c>
      <c r="E2151">
        <v>31535</v>
      </c>
      <c r="F2151">
        <v>1</v>
      </c>
      <c r="G2151">
        <v>0</v>
      </c>
      <c r="H2151" s="1">
        <v>41543</v>
      </c>
      <c r="I2151">
        <v>95</v>
      </c>
      <c r="J2151">
        <v>15</v>
      </c>
      <c r="K2151">
        <v>4</v>
      </c>
      <c r="L2151">
        <v>13</v>
      </c>
      <c r="M2151">
        <v>0</v>
      </c>
      <c r="N2151">
        <v>0</v>
      </c>
      <c r="O2151">
        <v>19</v>
      </c>
      <c r="P2151">
        <v>1</v>
      </c>
      <c r="Q2151">
        <v>1</v>
      </c>
      <c r="R2151">
        <v>1</v>
      </c>
      <c r="S2151">
        <v>2</v>
      </c>
      <c r="T2151">
        <v>7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 t="s">
        <v>30</v>
      </c>
    </row>
    <row r="2152" spans="1:28" hidden="1" x14ac:dyDescent="0.3">
      <c r="A2152">
        <v>9523</v>
      </c>
      <c r="B2152">
        <v>1982</v>
      </c>
      <c r="C2152" t="s">
        <v>28</v>
      </c>
      <c r="D2152" t="s">
        <v>35</v>
      </c>
      <c r="E2152">
        <v>40479</v>
      </c>
      <c r="F2152">
        <v>1</v>
      </c>
      <c r="G2152">
        <v>0</v>
      </c>
      <c r="H2152" s="1">
        <v>41503</v>
      </c>
      <c r="I2152">
        <v>95</v>
      </c>
      <c r="J2152">
        <v>5</v>
      </c>
      <c r="K2152">
        <v>0</v>
      </c>
      <c r="L2152">
        <v>8</v>
      </c>
      <c r="M2152">
        <v>2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3</v>
      </c>
      <c r="T2152">
        <v>4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 t="s">
        <v>30</v>
      </c>
    </row>
    <row r="2153" spans="1:28" hidden="1" x14ac:dyDescent="0.3">
      <c r="A2153">
        <v>5268</v>
      </c>
      <c r="B2153">
        <v>1960</v>
      </c>
      <c r="C2153" t="s">
        <v>28</v>
      </c>
      <c r="D2153" t="s">
        <v>33</v>
      </c>
      <c r="E2153">
        <v>29440</v>
      </c>
      <c r="F2153">
        <v>1</v>
      </c>
      <c r="G2153">
        <v>1</v>
      </c>
      <c r="H2153" s="1">
        <v>41497</v>
      </c>
      <c r="I2153">
        <v>95</v>
      </c>
      <c r="J2153">
        <v>17</v>
      </c>
      <c r="K2153">
        <v>8</v>
      </c>
      <c r="L2153">
        <v>14</v>
      </c>
      <c r="M2153">
        <v>10</v>
      </c>
      <c r="N2153">
        <v>4</v>
      </c>
      <c r="O2153">
        <v>3</v>
      </c>
      <c r="P2153">
        <v>2</v>
      </c>
      <c r="Q2153">
        <v>1</v>
      </c>
      <c r="R2153">
        <v>0</v>
      </c>
      <c r="S2153">
        <v>4</v>
      </c>
      <c r="T2153">
        <v>7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 t="s">
        <v>39</v>
      </c>
    </row>
    <row r="2154" spans="1:28" hidden="1" x14ac:dyDescent="0.3">
      <c r="A2154">
        <v>1545</v>
      </c>
      <c r="B2154">
        <v>1986</v>
      </c>
      <c r="C2154" t="s">
        <v>28</v>
      </c>
      <c r="D2154" t="s">
        <v>33</v>
      </c>
      <c r="E2154">
        <v>38508</v>
      </c>
      <c r="F2154">
        <v>1</v>
      </c>
      <c r="G2154">
        <v>0</v>
      </c>
      <c r="H2154" s="1">
        <v>41488</v>
      </c>
      <c r="I2154">
        <v>95</v>
      </c>
      <c r="J2154">
        <v>120</v>
      </c>
      <c r="K2154">
        <v>19</v>
      </c>
      <c r="L2154">
        <v>206</v>
      </c>
      <c r="M2154">
        <v>25</v>
      </c>
      <c r="N2154">
        <v>19</v>
      </c>
      <c r="O2154">
        <v>54</v>
      </c>
      <c r="P2154">
        <v>6</v>
      </c>
      <c r="Q2154">
        <v>7</v>
      </c>
      <c r="R2154">
        <v>2</v>
      </c>
      <c r="S2154">
        <v>5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 t="s">
        <v>30</v>
      </c>
    </row>
    <row r="2155" spans="1:28" hidden="1" x14ac:dyDescent="0.3">
      <c r="A2155">
        <v>2661</v>
      </c>
      <c r="B2155">
        <v>1964</v>
      </c>
      <c r="C2155" t="s">
        <v>28</v>
      </c>
      <c r="D2155" t="s">
        <v>31</v>
      </c>
      <c r="E2155">
        <v>18701</v>
      </c>
      <c r="F2155">
        <v>1</v>
      </c>
      <c r="G2155">
        <v>1</v>
      </c>
      <c r="H2155" s="1">
        <v>41429</v>
      </c>
      <c r="I2155">
        <v>95</v>
      </c>
      <c r="J2155">
        <v>12</v>
      </c>
      <c r="K2155">
        <v>4</v>
      </c>
      <c r="L2155">
        <v>2</v>
      </c>
      <c r="M2155">
        <v>10</v>
      </c>
      <c r="N2155">
        <v>6</v>
      </c>
      <c r="O2155">
        <v>10</v>
      </c>
      <c r="P2155">
        <v>4</v>
      </c>
      <c r="Q2155">
        <v>2</v>
      </c>
      <c r="R2155">
        <v>0</v>
      </c>
      <c r="S2155">
        <v>4</v>
      </c>
      <c r="T2155">
        <v>5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 t="s">
        <v>43</v>
      </c>
    </row>
    <row r="2156" spans="1:28" hidden="1" x14ac:dyDescent="0.3">
      <c r="A2156">
        <v>3130</v>
      </c>
      <c r="B2156">
        <v>1964</v>
      </c>
      <c r="C2156" t="s">
        <v>28</v>
      </c>
      <c r="D2156" t="s">
        <v>31</v>
      </c>
      <c r="E2156">
        <v>18701</v>
      </c>
      <c r="F2156">
        <v>1</v>
      </c>
      <c r="G2156">
        <v>1</v>
      </c>
      <c r="H2156" s="1">
        <v>41429</v>
      </c>
      <c r="I2156">
        <v>95</v>
      </c>
      <c r="J2156">
        <v>12</v>
      </c>
      <c r="K2156">
        <v>4</v>
      </c>
      <c r="L2156">
        <v>2</v>
      </c>
      <c r="M2156">
        <v>10</v>
      </c>
      <c r="N2156">
        <v>6</v>
      </c>
      <c r="O2156">
        <v>10</v>
      </c>
      <c r="P2156">
        <v>4</v>
      </c>
      <c r="Q2156">
        <v>2</v>
      </c>
      <c r="R2156">
        <v>0</v>
      </c>
      <c r="S2156">
        <v>4</v>
      </c>
      <c r="T2156">
        <v>5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 t="s">
        <v>30</v>
      </c>
    </row>
    <row r="2157" spans="1:28" hidden="1" x14ac:dyDescent="0.3">
      <c r="A2157">
        <v>1890</v>
      </c>
      <c r="B2157">
        <v>1971</v>
      </c>
      <c r="C2157" t="s">
        <v>38</v>
      </c>
      <c r="D2157" t="s">
        <v>35</v>
      </c>
      <c r="E2157">
        <v>42033</v>
      </c>
      <c r="F2157">
        <v>1</v>
      </c>
      <c r="G2157">
        <v>1</v>
      </c>
      <c r="H2157" s="1">
        <v>41171</v>
      </c>
      <c r="I2157">
        <v>95</v>
      </c>
      <c r="J2157">
        <v>11</v>
      </c>
      <c r="K2157">
        <v>1</v>
      </c>
      <c r="L2157">
        <v>4</v>
      </c>
      <c r="M2157">
        <v>2</v>
      </c>
      <c r="N2157">
        <v>0</v>
      </c>
      <c r="O2157">
        <v>7</v>
      </c>
      <c r="P2157">
        <v>1</v>
      </c>
      <c r="Q2157">
        <v>1</v>
      </c>
      <c r="R2157">
        <v>0</v>
      </c>
      <c r="S2157">
        <v>2</v>
      </c>
      <c r="T2157">
        <v>7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 t="s">
        <v>30</v>
      </c>
    </row>
    <row r="2158" spans="1:28" hidden="1" x14ac:dyDescent="0.3">
      <c r="A2158">
        <v>2939</v>
      </c>
      <c r="B2158">
        <v>1970</v>
      </c>
      <c r="C2158" t="s">
        <v>41</v>
      </c>
      <c r="D2158" t="s">
        <v>35</v>
      </c>
      <c r="E2158">
        <v>79419</v>
      </c>
      <c r="F2158">
        <v>0</v>
      </c>
      <c r="G2158">
        <v>0</v>
      </c>
      <c r="H2158" s="1">
        <v>41812</v>
      </c>
      <c r="I2158">
        <v>96</v>
      </c>
      <c r="J2158">
        <v>751</v>
      </c>
      <c r="K2158">
        <v>127</v>
      </c>
      <c r="L2158">
        <v>687</v>
      </c>
      <c r="M2158">
        <v>20</v>
      </c>
      <c r="N2158">
        <v>15</v>
      </c>
      <c r="O2158">
        <v>31</v>
      </c>
      <c r="P2158">
        <v>1</v>
      </c>
      <c r="Q2158">
        <v>4</v>
      </c>
      <c r="R2158">
        <v>6</v>
      </c>
      <c r="S2158">
        <v>4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 t="s">
        <v>32</v>
      </c>
    </row>
    <row r="2159" spans="1:28" hidden="1" x14ac:dyDescent="0.3">
      <c r="A2159">
        <v>5948</v>
      </c>
      <c r="B2159">
        <v>1975</v>
      </c>
      <c r="C2159" t="s">
        <v>28</v>
      </c>
      <c r="D2159" t="s">
        <v>31</v>
      </c>
      <c r="E2159">
        <v>57338</v>
      </c>
      <c r="F2159">
        <v>0</v>
      </c>
      <c r="G2159">
        <v>1</v>
      </c>
      <c r="H2159" s="1">
        <v>41758</v>
      </c>
      <c r="I2159">
        <v>96</v>
      </c>
      <c r="J2159">
        <v>143</v>
      </c>
      <c r="K2159">
        <v>6</v>
      </c>
      <c r="L2159">
        <v>52</v>
      </c>
      <c r="M2159">
        <v>11</v>
      </c>
      <c r="N2159">
        <v>8</v>
      </c>
      <c r="O2159">
        <v>17</v>
      </c>
      <c r="P2159">
        <v>2</v>
      </c>
      <c r="Q2159">
        <v>4</v>
      </c>
      <c r="R2159">
        <v>1</v>
      </c>
      <c r="S2159">
        <v>5</v>
      </c>
      <c r="T2159">
        <v>5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 t="s">
        <v>34</v>
      </c>
    </row>
    <row r="2160" spans="1:28" hidden="1" x14ac:dyDescent="0.3">
      <c r="A2160">
        <v>574</v>
      </c>
      <c r="B2160">
        <v>1964</v>
      </c>
      <c r="C2160" t="s">
        <v>28</v>
      </c>
      <c r="D2160" t="s">
        <v>33</v>
      </c>
      <c r="E2160">
        <v>42523</v>
      </c>
      <c r="F2160">
        <v>0</v>
      </c>
      <c r="G2160">
        <v>0</v>
      </c>
      <c r="H2160" s="1">
        <v>41752</v>
      </c>
      <c r="I2160">
        <v>96</v>
      </c>
      <c r="J2160">
        <v>14</v>
      </c>
      <c r="K2160">
        <v>36</v>
      </c>
      <c r="L2160">
        <v>11</v>
      </c>
      <c r="M2160">
        <v>3</v>
      </c>
      <c r="N2160">
        <v>26</v>
      </c>
      <c r="O2160">
        <v>35</v>
      </c>
      <c r="P2160">
        <v>1</v>
      </c>
      <c r="Q2160">
        <v>1</v>
      </c>
      <c r="R2160">
        <v>1</v>
      </c>
      <c r="S2160">
        <v>4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 t="s">
        <v>39</v>
      </c>
    </row>
    <row r="2161" spans="1:28" hidden="1" x14ac:dyDescent="0.3">
      <c r="A2161">
        <v>3266</v>
      </c>
      <c r="B2161">
        <v>1964</v>
      </c>
      <c r="C2161" t="s">
        <v>28</v>
      </c>
      <c r="D2161" t="s">
        <v>33</v>
      </c>
      <c r="E2161">
        <v>42523</v>
      </c>
      <c r="F2161">
        <v>0</v>
      </c>
      <c r="G2161">
        <v>0</v>
      </c>
      <c r="H2161" s="1">
        <v>41752</v>
      </c>
      <c r="I2161">
        <v>96</v>
      </c>
      <c r="J2161">
        <v>14</v>
      </c>
      <c r="K2161">
        <v>36</v>
      </c>
      <c r="L2161">
        <v>11</v>
      </c>
      <c r="M2161">
        <v>3</v>
      </c>
      <c r="N2161">
        <v>26</v>
      </c>
      <c r="O2161">
        <v>35</v>
      </c>
      <c r="P2161">
        <v>1</v>
      </c>
      <c r="Q2161">
        <v>1</v>
      </c>
      <c r="R2161">
        <v>1</v>
      </c>
      <c r="S2161">
        <v>4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 t="s">
        <v>32</v>
      </c>
    </row>
    <row r="2162" spans="1:28" hidden="1" x14ac:dyDescent="0.3">
      <c r="A2162">
        <v>7987</v>
      </c>
      <c r="B2162">
        <v>1969</v>
      </c>
      <c r="C2162" t="s">
        <v>28</v>
      </c>
      <c r="D2162" t="s">
        <v>33</v>
      </c>
      <c r="E2162">
        <v>65747</v>
      </c>
      <c r="F2162">
        <v>0</v>
      </c>
      <c r="G2162">
        <v>1</v>
      </c>
      <c r="H2162" s="1">
        <v>41705</v>
      </c>
      <c r="I2162">
        <v>96</v>
      </c>
      <c r="J2162">
        <v>346</v>
      </c>
      <c r="K2162">
        <v>17</v>
      </c>
      <c r="L2162">
        <v>48</v>
      </c>
      <c r="M2162">
        <v>23</v>
      </c>
      <c r="N2162">
        <v>13</v>
      </c>
      <c r="O2162">
        <v>13</v>
      </c>
      <c r="P2162">
        <v>4</v>
      </c>
      <c r="Q2162">
        <v>8</v>
      </c>
      <c r="R2162">
        <v>1</v>
      </c>
      <c r="S2162">
        <v>6</v>
      </c>
      <c r="T2162">
        <v>6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 t="s">
        <v>32</v>
      </c>
    </row>
    <row r="2163" spans="1:28" hidden="1" x14ac:dyDescent="0.3">
      <c r="A2163">
        <v>1966</v>
      </c>
      <c r="B2163">
        <v>1965</v>
      </c>
      <c r="C2163" t="s">
        <v>37</v>
      </c>
      <c r="D2163" t="s">
        <v>33</v>
      </c>
      <c r="E2163">
        <v>84618</v>
      </c>
      <c r="F2163">
        <v>0</v>
      </c>
      <c r="G2163">
        <v>0</v>
      </c>
      <c r="H2163" s="1">
        <v>41600</v>
      </c>
      <c r="I2163">
        <v>96</v>
      </c>
      <c r="J2163">
        <v>684</v>
      </c>
      <c r="K2163">
        <v>100</v>
      </c>
      <c r="L2163">
        <v>801</v>
      </c>
      <c r="M2163">
        <v>21</v>
      </c>
      <c r="N2163">
        <v>66</v>
      </c>
      <c r="O2163">
        <v>0</v>
      </c>
      <c r="P2163">
        <v>1</v>
      </c>
      <c r="Q2163">
        <v>6</v>
      </c>
      <c r="R2163">
        <v>9</v>
      </c>
      <c r="S2163">
        <v>10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0</v>
      </c>
      <c r="AB2163" t="s">
        <v>36</v>
      </c>
    </row>
    <row r="2164" spans="1:28" hidden="1" x14ac:dyDescent="0.3">
      <c r="A2164">
        <v>7789</v>
      </c>
      <c r="B2164">
        <v>1965</v>
      </c>
      <c r="C2164" t="s">
        <v>37</v>
      </c>
      <c r="D2164" t="s">
        <v>33</v>
      </c>
      <c r="E2164">
        <v>84618</v>
      </c>
      <c r="F2164">
        <v>0</v>
      </c>
      <c r="G2164">
        <v>0</v>
      </c>
      <c r="H2164" s="1">
        <v>41600</v>
      </c>
      <c r="I2164">
        <v>96</v>
      </c>
      <c r="J2164">
        <v>684</v>
      </c>
      <c r="K2164">
        <v>100</v>
      </c>
      <c r="L2164">
        <v>801</v>
      </c>
      <c r="M2164">
        <v>21</v>
      </c>
      <c r="N2164">
        <v>66</v>
      </c>
      <c r="O2164">
        <v>0</v>
      </c>
      <c r="P2164">
        <v>1</v>
      </c>
      <c r="Q2164">
        <v>6</v>
      </c>
      <c r="R2164">
        <v>9</v>
      </c>
      <c r="S2164">
        <v>10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0</v>
      </c>
      <c r="AA2164">
        <v>0</v>
      </c>
      <c r="AB2164" t="s">
        <v>30</v>
      </c>
    </row>
    <row r="2165" spans="1:28" hidden="1" x14ac:dyDescent="0.3">
      <c r="A2165">
        <v>3336</v>
      </c>
      <c r="B2165">
        <v>1948</v>
      </c>
      <c r="C2165" t="s">
        <v>37</v>
      </c>
      <c r="D2165" t="s">
        <v>35</v>
      </c>
      <c r="E2165">
        <v>66375</v>
      </c>
      <c r="F2165">
        <v>0</v>
      </c>
      <c r="G2165">
        <v>1</v>
      </c>
      <c r="H2165" s="1">
        <v>41599</v>
      </c>
      <c r="I2165">
        <v>96</v>
      </c>
      <c r="J2165">
        <v>712</v>
      </c>
      <c r="K2165">
        <v>0</v>
      </c>
      <c r="L2165">
        <v>45</v>
      </c>
      <c r="M2165">
        <v>0</v>
      </c>
      <c r="N2165">
        <v>0</v>
      </c>
      <c r="O2165">
        <v>191</v>
      </c>
      <c r="P2165">
        <v>3</v>
      </c>
      <c r="Q2165">
        <v>2</v>
      </c>
      <c r="R2165">
        <v>4</v>
      </c>
      <c r="S2165">
        <v>5</v>
      </c>
      <c r="T2165">
        <v>7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 t="s">
        <v>36</v>
      </c>
    </row>
    <row r="2166" spans="1:28" hidden="1" x14ac:dyDescent="0.3">
      <c r="A2166">
        <v>5644</v>
      </c>
      <c r="B2166">
        <v>1957</v>
      </c>
      <c r="C2166" t="s">
        <v>28</v>
      </c>
      <c r="D2166" t="s">
        <v>35</v>
      </c>
      <c r="E2166">
        <v>42213</v>
      </c>
      <c r="F2166">
        <v>0</v>
      </c>
      <c r="G2166">
        <v>1</v>
      </c>
      <c r="H2166" s="1">
        <v>41559</v>
      </c>
      <c r="I2166">
        <v>96</v>
      </c>
      <c r="J2166">
        <v>309</v>
      </c>
      <c r="K2166">
        <v>3</v>
      </c>
      <c r="L2166">
        <v>24</v>
      </c>
      <c r="M2166">
        <v>4</v>
      </c>
      <c r="N2166">
        <v>3</v>
      </c>
      <c r="O2166">
        <v>20</v>
      </c>
      <c r="P2166">
        <v>2</v>
      </c>
      <c r="Q2166">
        <v>5</v>
      </c>
      <c r="R2166">
        <v>1</v>
      </c>
      <c r="S2166">
        <v>7</v>
      </c>
      <c r="T2166">
        <v>7</v>
      </c>
      <c r="U2166">
        <v>0</v>
      </c>
      <c r="V2166">
        <v>0</v>
      </c>
      <c r="W2166">
        <v>0</v>
      </c>
      <c r="X2166">
        <v>1</v>
      </c>
      <c r="Y2166">
        <v>0</v>
      </c>
      <c r="Z2166">
        <v>0</v>
      </c>
      <c r="AA2166">
        <v>0</v>
      </c>
      <c r="AB2166" t="s">
        <v>30</v>
      </c>
    </row>
    <row r="2167" spans="1:28" x14ac:dyDescent="0.3">
      <c r="A2167">
        <v>1295</v>
      </c>
      <c r="B2167">
        <v>1963</v>
      </c>
      <c r="C2167" t="s">
        <v>28</v>
      </c>
      <c r="D2167" t="s">
        <v>33</v>
      </c>
      <c r="F2167">
        <v>0</v>
      </c>
      <c r="G2167">
        <v>1</v>
      </c>
      <c r="H2167" s="1">
        <v>41497</v>
      </c>
      <c r="I2167">
        <v>96</v>
      </c>
      <c r="J2167">
        <v>231</v>
      </c>
      <c r="K2167">
        <v>65</v>
      </c>
      <c r="L2167">
        <v>196</v>
      </c>
      <c r="M2167">
        <v>38</v>
      </c>
      <c r="N2167">
        <v>71</v>
      </c>
      <c r="O2167">
        <v>124</v>
      </c>
      <c r="P2167">
        <v>1</v>
      </c>
      <c r="Q2167">
        <v>6</v>
      </c>
      <c r="R2167">
        <v>5</v>
      </c>
      <c r="S2167">
        <v>7</v>
      </c>
      <c r="T2167">
        <v>4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 t="s">
        <v>32</v>
      </c>
    </row>
    <row r="2168" spans="1:28" hidden="1" x14ac:dyDescent="0.3">
      <c r="A2168">
        <v>6663</v>
      </c>
      <c r="B2168">
        <v>1940</v>
      </c>
      <c r="C2168" t="s">
        <v>37</v>
      </c>
      <c r="D2168" t="s">
        <v>31</v>
      </c>
      <c r="E2168">
        <v>51141</v>
      </c>
      <c r="F2168">
        <v>0</v>
      </c>
      <c r="G2168">
        <v>0</v>
      </c>
      <c r="H2168" s="1">
        <v>41463</v>
      </c>
      <c r="I2168">
        <v>96</v>
      </c>
      <c r="J2168">
        <v>144</v>
      </c>
      <c r="K2168">
        <v>0</v>
      </c>
      <c r="L2168">
        <v>7</v>
      </c>
      <c r="M2168">
        <v>0</v>
      </c>
      <c r="N2168">
        <v>0</v>
      </c>
      <c r="O2168">
        <v>6</v>
      </c>
      <c r="P2168">
        <v>1</v>
      </c>
      <c r="Q2168">
        <v>3</v>
      </c>
      <c r="R2168">
        <v>1</v>
      </c>
      <c r="S2168">
        <v>4</v>
      </c>
      <c r="T2168">
        <v>5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 t="s">
        <v>30</v>
      </c>
    </row>
    <row r="2169" spans="1:28" hidden="1" x14ac:dyDescent="0.3">
      <c r="A2169">
        <v>5748</v>
      </c>
      <c r="B2169">
        <v>1965</v>
      </c>
      <c r="C2169" t="s">
        <v>28</v>
      </c>
      <c r="D2169" t="s">
        <v>33</v>
      </c>
      <c r="E2169">
        <v>59754</v>
      </c>
      <c r="F2169">
        <v>0</v>
      </c>
      <c r="G2169">
        <v>1</v>
      </c>
      <c r="H2169" s="1">
        <v>41244</v>
      </c>
      <c r="I2169">
        <v>96</v>
      </c>
      <c r="J2169">
        <v>115</v>
      </c>
      <c r="K2169">
        <v>27</v>
      </c>
      <c r="L2169">
        <v>44</v>
      </c>
      <c r="M2169">
        <v>4</v>
      </c>
      <c r="N2169">
        <v>146</v>
      </c>
      <c r="O2169">
        <v>139</v>
      </c>
      <c r="P2169">
        <v>3</v>
      </c>
      <c r="Q2169">
        <v>5</v>
      </c>
      <c r="R2169">
        <v>2</v>
      </c>
      <c r="S2169">
        <v>6</v>
      </c>
      <c r="T2169">
        <v>5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 t="s">
        <v>43</v>
      </c>
    </row>
    <row r="2170" spans="1:28" hidden="1" x14ac:dyDescent="0.3">
      <c r="A2170">
        <v>8952</v>
      </c>
      <c r="B2170">
        <v>1953</v>
      </c>
      <c r="C2170" t="s">
        <v>41</v>
      </c>
      <c r="D2170" t="s">
        <v>33</v>
      </c>
      <c r="E2170">
        <v>65569</v>
      </c>
      <c r="F2170">
        <v>0</v>
      </c>
      <c r="G2170">
        <v>1</v>
      </c>
      <c r="H2170" s="1">
        <v>41218</v>
      </c>
      <c r="I2170">
        <v>96</v>
      </c>
      <c r="J2170">
        <v>397</v>
      </c>
      <c r="K2170">
        <v>46</v>
      </c>
      <c r="L2170">
        <v>288</v>
      </c>
      <c r="M2170">
        <v>20</v>
      </c>
      <c r="N2170">
        <v>38</v>
      </c>
      <c r="O2170">
        <v>70</v>
      </c>
      <c r="P2170">
        <v>2</v>
      </c>
      <c r="Q2170">
        <v>6</v>
      </c>
      <c r="R2170">
        <v>5</v>
      </c>
      <c r="S2170">
        <v>10</v>
      </c>
      <c r="T2170">
        <v>3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 t="s">
        <v>30</v>
      </c>
    </row>
    <row r="2171" spans="1:28" hidden="1" x14ac:dyDescent="0.3">
      <c r="A2171">
        <v>3921</v>
      </c>
      <c r="B2171">
        <v>1952</v>
      </c>
      <c r="C2171" t="s">
        <v>38</v>
      </c>
      <c r="D2171" t="s">
        <v>42</v>
      </c>
      <c r="E2171">
        <v>28457</v>
      </c>
      <c r="F2171">
        <v>0</v>
      </c>
      <c r="G2171">
        <v>0</v>
      </c>
      <c r="H2171" s="1">
        <v>41210</v>
      </c>
      <c r="I2171">
        <v>96</v>
      </c>
      <c r="J2171">
        <v>24</v>
      </c>
      <c r="K2171">
        <v>1</v>
      </c>
      <c r="L2171">
        <v>108</v>
      </c>
      <c r="M2171">
        <v>29</v>
      </c>
      <c r="N2171">
        <v>29</v>
      </c>
      <c r="O2171">
        <v>14</v>
      </c>
      <c r="P2171">
        <v>1</v>
      </c>
      <c r="Q2171">
        <v>4</v>
      </c>
      <c r="R2171">
        <v>1</v>
      </c>
      <c r="S2171">
        <v>4</v>
      </c>
      <c r="T2171">
        <v>8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 t="s">
        <v>30</v>
      </c>
    </row>
    <row r="2172" spans="1:28" hidden="1" x14ac:dyDescent="0.3">
      <c r="A2172">
        <v>9826</v>
      </c>
      <c r="B2172">
        <v>1972</v>
      </c>
      <c r="C2172" t="s">
        <v>37</v>
      </c>
      <c r="D2172" t="s">
        <v>31</v>
      </c>
      <c r="E2172">
        <v>86857</v>
      </c>
      <c r="F2172">
        <v>0</v>
      </c>
      <c r="G2172">
        <v>0</v>
      </c>
      <c r="H2172" s="1">
        <v>41164</v>
      </c>
      <c r="I2172">
        <v>96</v>
      </c>
      <c r="J2172">
        <v>899</v>
      </c>
      <c r="K2172">
        <v>102</v>
      </c>
      <c r="L2172">
        <v>838</v>
      </c>
      <c r="M2172">
        <v>133</v>
      </c>
      <c r="N2172">
        <v>102</v>
      </c>
      <c r="O2172">
        <v>40</v>
      </c>
      <c r="P2172">
        <v>1</v>
      </c>
      <c r="Q2172">
        <v>5</v>
      </c>
      <c r="R2172">
        <v>6</v>
      </c>
      <c r="S2172">
        <v>10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0</v>
      </c>
      <c r="AB2172" t="s">
        <v>34</v>
      </c>
    </row>
    <row r="2173" spans="1:28" hidden="1" x14ac:dyDescent="0.3">
      <c r="A2173">
        <v>5830</v>
      </c>
      <c r="B2173">
        <v>1972</v>
      </c>
      <c r="C2173" t="s">
        <v>37</v>
      </c>
      <c r="D2173" t="s">
        <v>31</v>
      </c>
      <c r="E2173">
        <v>86857</v>
      </c>
      <c r="F2173">
        <v>0</v>
      </c>
      <c r="G2173">
        <v>0</v>
      </c>
      <c r="H2173" s="1">
        <v>41164</v>
      </c>
      <c r="I2173">
        <v>96</v>
      </c>
      <c r="J2173">
        <v>899</v>
      </c>
      <c r="K2173">
        <v>102</v>
      </c>
      <c r="L2173">
        <v>838</v>
      </c>
      <c r="M2173">
        <v>133</v>
      </c>
      <c r="N2173">
        <v>102</v>
      </c>
      <c r="O2173">
        <v>40</v>
      </c>
      <c r="P2173">
        <v>1</v>
      </c>
      <c r="Q2173">
        <v>5</v>
      </c>
      <c r="R2173">
        <v>6</v>
      </c>
      <c r="S2173">
        <v>10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 t="s">
        <v>43</v>
      </c>
    </row>
    <row r="2174" spans="1:28" hidden="1" x14ac:dyDescent="0.3">
      <c r="A2174">
        <v>8310</v>
      </c>
      <c r="B2174">
        <v>1964</v>
      </c>
      <c r="C2174" t="s">
        <v>28</v>
      </c>
      <c r="D2174" t="s">
        <v>35</v>
      </c>
      <c r="E2174">
        <v>68142</v>
      </c>
      <c r="F2174">
        <v>0</v>
      </c>
      <c r="G2174">
        <v>1</v>
      </c>
      <c r="H2174" s="1">
        <v>41150</v>
      </c>
      <c r="I2174">
        <v>96</v>
      </c>
      <c r="J2174">
        <v>897</v>
      </c>
      <c r="K2174">
        <v>126</v>
      </c>
      <c r="L2174">
        <v>196</v>
      </c>
      <c r="M2174">
        <v>91</v>
      </c>
      <c r="N2174">
        <v>112</v>
      </c>
      <c r="O2174">
        <v>37</v>
      </c>
      <c r="P2174">
        <v>3</v>
      </c>
      <c r="Q2174">
        <v>10</v>
      </c>
      <c r="R2174">
        <v>4</v>
      </c>
      <c r="S2174">
        <v>7</v>
      </c>
      <c r="T2174">
        <v>6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 t="s">
        <v>30</v>
      </c>
    </row>
    <row r="2175" spans="1:28" hidden="1" x14ac:dyDescent="0.3">
      <c r="A2175">
        <v>10500</v>
      </c>
      <c r="B2175">
        <v>1984</v>
      </c>
      <c r="C2175" t="s">
        <v>28</v>
      </c>
      <c r="D2175" t="s">
        <v>33</v>
      </c>
      <c r="E2175">
        <v>31761</v>
      </c>
      <c r="F2175">
        <v>1</v>
      </c>
      <c r="G2175">
        <v>0</v>
      </c>
      <c r="H2175" s="1">
        <v>41734</v>
      </c>
      <c r="I2175">
        <v>96</v>
      </c>
      <c r="J2175">
        <v>19</v>
      </c>
      <c r="K2175">
        <v>1</v>
      </c>
      <c r="L2175">
        <v>20</v>
      </c>
      <c r="M2175">
        <v>16</v>
      </c>
      <c r="N2175">
        <v>14</v>
      </c>
      <c r="O2175">
        <v>28</v>
      </c>
      <c r="P2175">
        <v>2</v>
      </c>
      <c r="Q2175">
        <v>3</v>
      </c>
      <c r="R2175">
        <v>0</v>
      </c>
      <c r="S2175">
        <v>4</v>
      </c>
      <c r="T2175">
        <v>5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 t="s">
        <v>36</v>
      </c>
    </row>
    <row r="2176" spans="1:28" hidden="1" x14ac:dyDescent="0.3">
      <c r="A2176">
        <v>1135</v>
      </c>
      <c r="B2176">
        <v>1960</v>
      </c>
      <c r="C2176" t="s">
        <v>41</v>
      </c>
      <c r="D2176" t="s">
        <v>35</v>
      </c>
      <c r="E2176">
        <v>17144</v>
      </c>
      <c r="F2176">
        <v>1</v>
      </c>
      <c r="G2176">
        <v>1</v>
      </c>
      <c r="H2176" s="1">
        <v>41685</v>
      </c>
      <c r="I2176">
        <v>96</v>
      </c>
      <c r="J2176">
        <v>18</v>
      </c>
      <c r="K2176">
        <v>2</v>
      </c>
      <c r="L2176">
        <v>19</v>
      </c>
      <c r="M2176">
        <v>0</v>
      </c>
      <c r="N2176">
        <v>2</v>
      </c>
      <c r="O2176">
        <v>6</v>
      </c>
      <c r="P2176">
        <v>5</v>
      </c>
      <c r="Q2176">
        <v>3</v>
      </c>
      <c r="R2176">
        <v>0</v>
      </c>
      <c r="S2176">
        <v>4</v>
      </c>
      <c r="T2176">
        <v>7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 t="s">
        <v>32</v>
      </c>
    </row>
    <row r="2177" spans="1:28" hidden="1" x14ac:dyDescent="0.3">
      <c r="A2177">
        <v>24</v>
      </c>
      <c r="B2177">
        <v>1960</v>
      </c>
      <c r="C2177" t="s">
        <v>41</v>
      </c>
      <c r="D2177" t="s">
        <v>35</v>
      </c>
      <c r="E2177">
        <v>17144</v>
      </c>
      <c r="F2177">
        <v>1</v>
      </c>
      <c r="G2177">
        <v>1</v>
      </c>
      <c r="H2177" s="1">
        <v>41685</v>
      </c>
      <c r="I2177">
        <v>96</v>
      </c>
      <c r="J2177">
        <v>18</v>
      </c>
      <c r="K2177">
        <v>2</v>
      </c>
      <c r="L2177">
        <v>19</v>
      </c>
      <c r="M2177">
        <v>0</v>
      </c>
      <c r="N2177">
        <v>2</v>
      </c>
      <c r="O2177">
        <v>6</v>
      </c>
      <c r="P2177">
        <v>5</v>
      </c>
      <c r="Q2177">
        <v>3</v>
      </c>
      <c r="R2177">
        <v>0</v>
      </c>
      <c r="S2177">
        <v>4</v>
      </c>
      <c r="T2177">
        <v>7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 t="s">
        <v>43</v>
      </c>
    </row>
    <row r="2178" spans="1:28" hidden="1" x14ac:dyDescent="0.3">
      <c r="A2178">
        <v>456</v>
      </c>
      <c r="B2178">
        <v>1986</v>
      </c>
      <c r="C2178" t="s">
        <v>38</v>
      </c>
      <c r="D2178" t="s">
        <v>33</v>
      </c>
      <c r="E2178">
        <v>7500</v>
      </c>
      <c r="F2178">
        <v>1</v>
      </c>
      <c r="G2178">
        <v>0</v>
      </c>
      <c r="H2178" s="1">
        <v>41312</v>
      </c>
      <c r="I2178">
        <v>96</v>
      </c>
      <c r="J2178">
        <v>1</v>
      </c>
      <c r="K2178">
        <v>11</v>
      </c>
      <c r="L2178">
        <v>5</v>
      </c>
      <c r="M2178">
        <v>4</v>
      </c>
      <c r="N2178">
        <v>6</v>
      </c>
      <c r="O2178">
        <v>9</v>
      </c>
      <c r="P2178">
        <v>2</v>
      </c>
      <c r="Q2178">
        <v>2</v>
      </c>
      <c r="R2178">
        <v>0</v>
      </c>
      <c r="S2178">
        <v>3</v>
      </c>
      <c r="T2178">
        <v>8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 t="s">
        <v>30</v>
      </c>
    </row>
    <row r="2179" spans="1:28" hidden="1" x14ac:dyDescent="0.3">
      <c r="A2179">
        <v>3270</v>
      </c>
      <c r="B2179">
        <v>1978</v>
      </c>
      <c r="C2179" t="s">
        <v>38</v>
      </c>
      <c r="D2179" t="s">
        <v>35</v>
      </c>
      <c r="E2179">
        <v>17117</v>
      </c>
      <c r="F2179">
        <v>1</v>
      </c>
      <c r="G2179">
        <v>0</v>
      </c>
      <c r="H2179" s="1">
        <v>41291</v>
      </c>
      <c r="I2179">
        <v>96</v>
      </c>
      <c r="J2179">
        <v>12</v>
      </c>
      <c r="K2179">
        <v>23</v>
      </c>
      <c r="L2179">
        <v>38</v>
      </c>
      <c r="M2179">
        <v>30</v>
      </c>
      <c r="N2179">
        <v>18</v>
      </c>
      <c r="O2179">
        <v>7</v>
      </c>
      <c r="P2179">
        <v>4</v>
      </c>
      <c r="Q2179">
        <v>3</v>
      </c>
      <c r="R2179">
        <v>1</v>
      </c>
      <c r="S2179">
        <v>3</v>
      </c>
      <c r="T2179">
        <v>9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 t="s">
        <v>43</v>
      </c>
    </row>
    <row r="2180" spans="1:28" hidden="1" x14ac:dyDescent="0.3">
      <c r="A2180">
        <v>10492</v>
      </c>
      <c r="B2180">
        <v>1959</v>
      </c>
      <c r="C2180" t="s">
        <v>28</v>
      </c>
      <c r="D2180" t="s">
        <v>35</v>
      </c>
      <c r="E2180">
        <v>38285</v>
      </c>
      <c r="F2180">
        <v>2</v>
      </c>
      <c r="G2180">
        <v>1</v>
      </c>
      <c r="H2180" s="1">
        <v>41814</v>
      </c>
      <c r="I2180">
        <v>96</v>
      </c>
      <c r="J2180">
        <v>2</v>
      </c>
      <c r="K2180">
        <v>0</v>
      </c>
      <c r="L2180">
        <v>5</v>
      </c>
      <c r="M2180">
        <v>2</v>
      </c>
      <c r="N2180">
        <v>0</v>
      </c>
      <c r="O2180">
        <v>1</v>
      </c>
      <c r="P2180">
        <v>1</v>
      </c>
      <c r="Q2180">
        <v>0</v>
      </c>
      <c r="R2180">
        <v>0</v>
      </c>
      <c r="S2180">
        <v>3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 t="s">
        <v>40</v>
      </c>
    </row>
    <row r="2181" spans="1:28" x14ac:dyDescent="0.3">
      <c r="A2181">
        <v>7244</v>
      </c>
      <c r="B2181">
        <v>1951</v>
      </c>
      <c r="C2181" t="s">
        <v>28</v>
      </c>
      <c r="D2181" t="s">
        <v>31</v>
      </c>
      <c r="F2181">
        <v>2</v>
      </c>
      <c r="G2181">
        <v>1</v>
      </c>
      <c r="H2181" s="1">
        <v>41640</v>
      </c>
      <c r="I2181">
        <v>96</v>
      </c>
      <c r="J2181">
        <v>48</v>
      </c>
      <c r="K2181">
        <v>5</v>
      </c>
      <c r="L2181">
        <v>48</v>
      </c>
      <c r="M2181">
        <v>6</v>
      </c>
      <c r="N2181">
        <v>10</v>
      </c>
      <c r="O2181">
        <v>7</v>
      </c>
      <c r="P2181">
        <v>3</v>
      </c>
      <c r="Q2181">
        <v>2</v>
      </c>
      <c r="R2181">
        <v>1</v>
      </c>
      <c r="S2181">
        <v>4</v>
      </c>
      <c r="T2181">
        <v>6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 t="s">
        <v>36</v>
      </c>
    </row>
    <row r="2182" spans="1:28" hidden="1" x14ac:dyDescent="0.3">
      <c r="A2182">
        <v>10262</v>
      </c>
      <c r="B2182">
        <v>1980</v>
      </c>
      <c r="C2182" t="s">
        <v>28</v>
      </c>
      <c r="D2182" t="s">
        <v>33</v>
      </c>
      <c r="E2182">
        <v>15072</v>
      </c>
      <c r="F2182">
        <v>2</v>
      </c>
      <c r="G2182">
        <v>0</v>
      </c>
      <c r="H2182" s="1">
        <v>41404</v>
      </c>
      <c r="I2182">
        <v>96</v>
      </c>
      <c r="J2182">
        <v>8</v>
      </c>
      <c r="K2182">
        <v>2</v>
      </c>
      <c r="L2182">
        <v>15</v>
      </c>
      <c r="M2182">
        <v>0</v>
      </c>
      <c r="N2182">
        <v>10</v>
      </c>
      <c r="O2182">
        <v>18</v>
      </c>
      <c r="P2182">
        <v>4</v>
      </c>
      <c r="Q2182">
        <v>3</v>
      </c>
      <c r="R2182">
        <v>1</v>
      </c>
      <c r="S2182">
        <v>3</v>
      </c>
      <c r="T2182">
        <v>5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 t="s">
        <v>40</v>
      </c>
    </row>
    <row r="2183" spans="1:28" hidden="1" x14ac:dyDescent="0.3">
      <c r="A2183">
        <v>8439</v>
      </c>
      <c r="B2183">
        <v>1964</v>
      </c>
      <c r="C2183" t="s">
        <v>28</v>
      </c>
      <c r="D2183" t="s">
        <v>35</v>
      </c>
      <c r="E2183">
        <v>63404</v>
      </c>
      <c r="F2183">
        <v>0</v>
      </c>
      <c r="G2183">
        <v>2</v>
      </c>
      <c r="H2183" s="1">
        <v>41796</v>
      </c>
      <c r="I2183">
        <v>97</v>
      </c>
      <c r="J2183">
        <v>734</v>
      </c>
      <c r="K2183">
        <v>26</v>
      </c>
      <c r="L2183">
        <v>70</v>
      </c>
      <c r="M2183">
        <v>11</v>
      </c>
      <c r="N2183">
        <v>44</v>
      </c>
      <c r="O2183">
        <v>17</v>
      </c>
      <c r="P2183">
        <v>2</v>
      </c>
      <c r="Q2183">
        <v>6</v>
      </c>
      <c r="R2183">
        <v>3</v>
      </c>
      <c r="S2183">
        <v>4</v>
      </c>
      <c r="T2183">
        <v>4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 t="s">
        <v>30</v>
      </c>
    </row>
    <row r="2184" spans="1:28" hidden="1" x14ac:dyDescent="0.3">
      <c r="A2184">
        <v>48</v>
      </c>
      <c r="B2184">
        <v>1964</v>
      </c>
      <c r="C2184" t="s">
        <v>28</v>
      </c>
      <c r="D2184" t="s">
        <v>35</v>
      </c>
      <c r="E2184">
        <v>55761</v>
      </c>
      <c r="F2184">
        <v>0</v>
      </c>
      <c r="G2184">
        <v>1</v>
      </c>
      <c r="H2184" s="1">
        <v>41753</v>
      </c>
      <c r="I2184">
        <v>97</v>
      </c>
      <c r="J2184">
        <v>136</v>
      </c>
      <c r="K2184">
        <v>1</v>
      </c>
      <c r="L2184">
        <v>12</v>
      </c>
      <c r="M2184">
        <v>0</v>
      </c>
      <c r="N2184">
        <v>3</v>
      </c>
      <c r="O2184">
        <v>32</v>
      </c>
      <c r="P2184">
        <v>2</v>
      </c>
      <c r="Q2184">
        <v>4</v>
      </c>
      <c r="R2184">
        <v>1</v>
      </c>
      <c r="S2184">
        <v>3</v>
      </c>
      <c r="T2184">
        <v>6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0</v>
      </c>
      <c r="AB2184" t="s">
        <v>30</v>
      </c>
    </row>
    <row r="2185" spans="1:28" hidden="1" x14ac:dyDescent="0.3">
      <c r="A2185">
        <v>5046</v>
      </c>
      <c r="B2185">
        <v>1958</v>
      </c>
      <c r="C2185" t="s">
        <v>28</v>
      </c>
      <c r="D2185" t="s">
        <v>29</v>
      </c>
      <c r="E2185">
        <v>78331</v>
      </c>
      <c r="F2185">
        <v>0</v>
      </c>
      <c r="G2185">
        <v>1</v>
      </c>
      <c r="H2185" s="1">
        <v>41662</v>
      </c>
      <c r="I2185">
        <v>97</v>
      </c>
      <c r="J2185">
        <v>756</v>
      </c>
      <c r="K2185">
        <v>138</v>
      </c>
      <c r="L2185">
        <v>354</v>
      </c>
      <c r="M2185">
        <v>160</v>
      </c>
      <c r="N2185">
        <v>169</v>
      </c>
      <c r="O2185">
        <v>61</v>
      </c>
      <c r="P2185">
        <v>2</v>
      </c>
      <c r="Q2185">
        <v>10</v>
      </c>
      <c r="R2185">
        <v>6</v>
      </c>
      <c r="S2185">
        <v>7</v>
      </c>
      <c r="T2185">
        <v>4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 t="s">
        <v>43</v>
      </c>
    </row>
    <row r="2186" spans="1:28" hidden="1" x14ac:dyDescent="0.3">
      <c r="A2186">
        <v>7181</v>
      </c>
      <c r="B2186">
        <v>1977</v>
      </c>
      <c r="C2186" t="s">
        <v>28</v>
      </c>
      <c r="D2186" t="s">
        <v>33</v>
      </c>
      <c r="E2186">
        <v>30368</v>
      </c>
      <c r="F2186">
        <v>0</v>
      </c>
      <c r="G2186">
        <v>1</v>
      </c>
      <c r="H2186" s="1">
        <v>41585</v>
      </c>
      <c r="I2186">
        <v>97</v>
      </c>
      <c r="J2186">
        <v>35</v>
      </c>
      <c r="K2186">
        <v>0</v>
      </c>
      <c r="L2186">
        <v>13</v>
      </c>
      <c r="M2186">
        <v>2</v>
      </c>
      <c r="N2186">
        <v>0</v>
      </c>
      <c r="O2186">
        <v>2</v>
      </c>
      <c r="P2186">
        <v>2</v>
      </c>
      <c r="Q2186">
        <v>2</v>
      </c>
      <c r="R2186">
        <v>0</v>
      </c>
      <c r="S2186">
        <v>3</v>
      </c>
      <c r="T2186">
        <v>8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 t="s">
        <v>30</v>
      </c>
    </row>
    <row r="2187" spans="1:28" hidden="1" x14ac:dyDescent="0.3">
      <c r="A2187">
        <v>5441</v>
      </c>
      <c r="B2187">
        <v>1965</v>
      </c>
      <c r="C2187" t="s">
        <v>37</v>
      </c>
      <c r="D2187" t="s">
        <v>42</v>
      </c>
      <c r="E2187">
        <v>54111</v>
      </c>
      <c r="F2187">
        <v>0</v>
      </c>
      <c r="G2187">
        <v>1</v>
      </c>
      <c r="H2187" s="1">
        <v>41511</v>
      </c>
      <c r="I2187">
        <v>97</v>
      </c>
      <c r="J2187">
        <v>267</v>
      </c>
      <c r="K2187">
        <v>6</v>
      </c>
      <c r="L2187">
        <v>54</v>
      </c>
      <c r="M2187">
        <v>8</v>
      </c>
      <c r="N2187">
        <v>3</v>
      </c>
      <c r="O2187">
        <v>50</v>
      </c>
      <c r="P2187">
        <v>2</v>
      </c>
      <c r="Q2187">
        <v>5</v>
      </c>
      <c r="R2187">
        <v>2</v>
      </c>
      <c r="S2187">
        <v>6</v>
      </c>
      <c r="T2187">
        <v>5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 t="s">
        <v>30</v>
      </c>
    </row>
    <row r="2188" spans="1:28" hidden="1" x14ac:dyDescent="0.3">
      <c r="A2188">
        <v>8602</v>
      </c>
      <c r="B2188">
        <v>1964</v>
      </c>
      <c r="C2188" t="s">
        <v>28</v>
      </c>
      <c r="D2188" t="s">
        <v>29</v>
      </c>
      <c r="E2188">
        <v>69932</v>
      </c>
      <c r="F2188">
        <v>0</v>
      </c>
      <c r="G2188">
        <v>1</v>
      </c>
      <c r="H2188" s="1">
        <v>41437</v>
      </c>
      <c r="I2188">
        <v>97</v>
      </c>
      <c r="J2188">
        <v>412</v>
      </c>
      <c r="K2188">
        <v>172</v>
      </c>
      <c r="L2188">
        <v>153</v>
      </c>
      <c r="M2188">
        <v>150</v>
      </c>
      <c r="N2188">
        <v>105</v>
      </c>
      <c r="O2188">
        <v>57</v>
      </c>
      <c r="P2188">
        <v>2</v>
      </c>
      <c r="Q2188">
        <v>7</v>
      </c>
      <c r="R2188">
        <v>6</v>
      </c>
      <c r="S2188">
        <v>11</v>
      </c>
      <c r="T2188">
        <v>4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 t="s">
        <v>30</v>
      </c>
    </row>
    <row r="2189" spans="1:28" hidden="1" x14ac:dyDescent="0.3">
      <c r="A2189">
        <v>5153</v>
      </c>
      <c r="B2189">
        <v>1967</v>
      </c>
      <c r="C2189" t="s">
        <v>37</v>
      </c>
      <c r="D2189" t="s">
        <v>33</v>
      </c>
      <c r="E2189">
        <v>77766</v>
      </c>
      <c r="F2189">
        <v>0</v>
      </c>
      <c r="G2189">
        <v>1</v>
      </c>
      <c r="H2189" s="1">
        <v>41327</v>
      </c>
      <c r="I2189">
        <v>97</v>
      </c>
      <c r="J2189">
        <v>1004</v>
      </c>
      <c r="K2189">
        <v>59</v>
      </c>
      <c r="L2189">
        <v>265</v>
      </c>
      <c r="M2189">
        <v>115</v>
      </c>
      <c r="N2189">
        <v>59</v>
      </c>
      <c r="O2189">
        <v>27</v>
      </c>
      <c r="P2189">
        <v>2</v>
      </c>
      <c r="Q2189">
        <v>11</v>
      </c>
      <c r="R2189">
        <v>10</v>
      </c>
      <c r="S2189">
        <v>11</v>
      </c>
      <c r="T2189">
        <v>6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1</v>
      </c>
      <c r="AA2189">
        <v>0</v>
      </c>
      <c r="AB2189" t="s">
        <v>30</v>
      </c>
    </row>
    <row r="2190" spans="1:28" hidden="1" x14ac:dyDescent="0.3">
      <c r="A2190">
        <v>4127</v>
      </c>
      <c r="B2190">
        <v>1967</v>
      </c>
      <c r="C2190" t="s">
        <v>37</v>
      </c>
      <c r="D2190" t="s">
        <v>33</v>
      </c>
      <c r="E2190">
        <v>77766</v>
      </c>
      <c r="F2190">
        <v>0</v>
      </c>
      <c r="G2190">
        <v>1</v>
      </c>
      <c r="H2190" s="1">
        <v>41327</v>
      </c>
      <c r="I2190">
        <v>97</v>
      </c>
      <c r="J2190">
        <v>1004</v>
      </c>
      <c r="K2190">
        <v>59</v>
      </c>
      <c r="L2190">
        <v>265</v>
      </c>
      <c r="M2190">
        <v>115</v>
      </c>
      <c r="N2190">
        <v>59</v>
      </c>
      <c r="O2190">
        <v>27</v>
      </c>
      <c r="P2190">
        <v>2</v>
      </c>
      <c r="Q2190">
        <v>11</v>
      </c>
      <c r="R2190">
        <v>10</v>
      </c>
      <c r="S2190">
        <v>11</v>
      </c>
      <c r="T2190">
        <v>6</v>
      </c>
      <c r="U2190">
        <v>0</v>
      </c>
      <c r="V2190">
        <v>0</v>
      </c>
      <c r="W2190">
        <v>1</v>
      </c>
      <c r="X2190">
        <v>0</v>
      </c>
      <c r="Y2190">
        <v>0</v>
      </c>
      <c r="Z2190">
        <v>1</v>
      </c>
      <c r="AA2190">
        <v>0</v>
      </c>
      <c r="AB2190" t="s">
        <v>30</v>
      </c>
    </row>
    <row r="2191" spans="1:28" hidden="1" x14ac:dyDescent="0.3">
      <c r="A2191">
        <v>9940</v>
      </c>
      <c r="B2191">
        <v>1958</v>
      </c>
      <c r="C2191" t="s">
        <v>28</v>
      </c>
      <c r="D2191" t="s">
        <v>35</v>
      </c>
      <c r="E2191">
        <v>64961</v>
      </c>
      <c r="F2191">
        <v>0</v>
      </c>
      <c r="G2191">
        <v>1</v>
      </c>
      <c r="H2191" s="1">
        <v>41266</v>
      </c>
      <c r="I2191">
        <v>97</v>
      </c>
      <c r="J2191">
        <v>382</v>
      </c>
      <c r="K2191">
        <v>114</v>
      </c>
      <c r="L2191">
        <v>276</v>
      </c>
      <c r="M2191">
        <v>75</v>
      </c>
      <c r="N2191">
        <v>124</v>
      </c>
      <c r="O2191">
        <v>38</v>
      </c>
      <c r="P2191">
        <v>2</v>
      </c>
      <c r="Q2191">
        <v>6</v>
      </c>
      <c r="R2191">
        <v>4</v>
      </c>
      <c r="S2191">
        <v>4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 t="s">
        <v>43</v>
      </c>
    </row>
    <row r="2192" spans="1:28" hidden="1" x14ac:dyDescent="0.3">
      <c r="A2192">
        <v>3406</v>
      </c>
      <c r="B2192">
        <v>1964</v>
      </c>
      <c r="C2192" t="s">
        <v>28</v>
      </c>
      <c r="D2192" t="s">
        <v>31</v>
      </c>
      <c r="E2192">
        <v>45989</v>
      </c>
      <c r="F2192">
        <v>0</v>
      </c>
      <c r="G2192">
        <v>1</v>
      </c>
      <c r="H2192" s="1">
        <v>41204</v>
      </c>
      <c r="I2192">
        <v>97</v>
      </c>
      <c r="J2192">
        <v>138</v>
      </c>
      <c r="K2192">
        <v>33</v>
      </c>
      <c r="L2192">
        <v>87</v>
      </c>
      <c r="M2192">
        <v>28</v>
      </c>
      <c r="N2192">
        <v>24</v>
      </c>
      <c r="O2192">
        <v>12</v>
      </c>
      <c r="P2192">
        <v>4</v>
      </c>
      <c r="Q2192">
        <v>3</v>
      </c>
      <c r="R2192">
        <v>2</v>
      </c>
      <c r="S2192">
        <v>7</v>
      </c>
      <c r="T2192">
        <v>3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 t="s">
        <v>43</v>
      </c>
    </row>
    <row r="2193" spans="1:28" hidden="1" x14ac:dyDescent="0.3">
      <c r="A2193">
        <v>6382</v>
      </c>
      <c r="B2193">
        <v>1953</v>
      </c>
      <c r="C2193" t="s">
        <v>28</v>
      </c>
      <c r="D2193" t="s">
        <v>35</v>
      </c>
      <c r="E2193">
        <v>48794</v>
      </c>
      <c r="F2193">
        <v>1</v>
      </c>
      <c r="G2193">
        <v>1</v>
      </c>
      <c r="H2193" s="1">
        <v>41816</v>
      </c>
      <c r="I2193">
        <v>97</v>
      </c>
      <c r="J2193">
        <v>25</v>
      </c>
      <c r="K2193">
        <v>0</v>
      </c>
      <c r="L2193">
        <v>11</v>
      </c>
      <c r="M2193">
        <v>3</v>
      </c>
      <c r="N2193">
        <v>0</v>
      </c>
      <c r="O2193">
        <v>15</v>
      </c>
      <c r="P2193">
        <v>1</v>
      </c>
      <c r="Q2193">
        <v>1</v>
      </c>
      <c r="R2193">
        <v>0</v>
      </c>
      <c r="S2193">
        <v>3</v>
      </c>
      <c r="T2193">
        <v>4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 t="s">
        <v>34</v>
      </c>
    </row>
    <row r="2194" spans="1:28" hidden="1" x14ac:dyDescent="0.3">
      <c r="A2194">
        <v>7613</v>
      </c>
      <c r="B2194">
        <v>1974</v>
      </c>
      <c r="C2194" t="s">
        <v>38</v>
      </c>
      <c r="D2194" t="s">
        <v>35</v>
      </c>
      <c r="E2194">
        <v>49669</v>
      </c>
      <c r="F2194">
        <v>1</v>
      </c>
      <c r="G2194">
        <v>0</v>
      </c>
      <c r="H2194" s="1">
        <v>41783</v>
      </c>
      <c r="I2194">
        <v>97</v>
      </c>
      <c r="J2194">
        <v>166</v>
      </c>
      <c r="K2194">
        <v>5</v>
      </c>
      <c r="L2194">
        <v>107</v>
      </c>
      <c r="M2194">
        <v>11</v>
      </c>
      <c r="N2194">
        <v>8</v>
      </c>
      <c r="O2194">
        <v>29</v>
      </c>
      <c r="P2194">
        <v>2</v>
      </c>
      <c r="Q2194">
        <v>5</v>
      </c>
      <c r="R2194">
        <v>1</v>
      </c>
      <c r="S2194">
        <v>6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 t="s">
        <v>30</v>
      </c>
    </row>
    <row r="2195" spans="1:28" hidden="1" x14ac:dyDescent="0.3">
      <c r="A2195">
        <v>3231</v>
      </c>
      <c r="B2195">
        <v>1973</v>
      </c>
      <c r="C2195" t="s">
        <v>28</v>
      </c>
      <c r="D2195" t="s">
        <v>33</v>
      </c>
      <c r="E2195">
        <v>37971</v>
      </c>
      <c r="F2195">
        <v>1</v>
      </c>
      <c r="G2195">
        <v>0</v>
      </c>
      <c r="H2195" s="1">
        <v>41603</v>
      </c>
      <c r="I2195">
        <v>97</v>
      </c>
      <c r="J2195">
        <v>5</v>
      </c>
      <c r="K2195">
        <v>4</v>
      </c>
      <c r="L2195">
        <v>10</v>
      </c>
      <c r="M2195">
        <v>2</v>
      </c>
      <c r="N2195">
        <v>2</v>
      </c>
      <c r="O2195">
        <v>7</v>
      </c>
      <c r="P2195">
        <v>1</v>
      </c>
      <c r="Q2195">
        <v>1</v>
      </c>
      <c r="R2195">
        <v>0</v>
      </c>
      <c r="S2195">
        <v>3</v>
      </c>
      <c r="T2195">
        <v>8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 t="s">
        <v>34</v>
      </c>
    </row>
    <row r="2196" spans="1:28" hidden="1" x14ac:dyDescent="0.3">
      <c r="A2196">
        <v>1663</v>
      </c>
      <c r="B2196">
        <v>1978</v>
      </c>
      <c r="C2196" t="s">
        <v>37</v>
      </c>
      <c r="D2196" t="s">
        <v>35</v>
      </c>
      <c r="E2196">
        <v>34043</v>
      </c>
      <c r="F2196">
        <v>1</v>
      </c>
      <c r="G2196">
        <v>0</v>
      </c>
      <c r="H2196" s="1">
        <v>41572</v>
      </c>
      <c r="I2196">
        <v>97</v>
      </c>
      <c r="J2196">
        <v>20</v>
      </c>
      <c r="K2196">
        <v>2</v>
      </c>
      <c r="L2196">
        <v>14</v>
      </c>
      <c r="M2196">
        <v>3</v>
      </c>
      <c r="N2196">
        <v>0</v>
      </c>
      <c r="O2196">
        <v>10</v>
      </c>
      <c r="P2196">
        <v>1</v>
      </c>
      <c r="Q2196">
        <v>2</v>
      </c>
      <c r="R2196">
        <v>0</v>
      </c>
      <c r="S2196">
        <v>2</v>
      </c>
      <c r="T2196">
        <v>9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 t="s">
        <v>30</v>
      </c>
    </row>
    <row r="2197" spans="1:28" hidden="1" x14ac:dyDescent="0.3">
      <c r="A2197">
        <v>9925</v>
      </c>
      <c r="B2197">
        <v>1981</v>
      </c>
      <c r="C2197" t="s">
        <v>37</v>
      </c>
      <c r="D2197" t="s">
        <v>35</v>
      </c>
      <c r="E2197">
        <v>39665</v>
      </c>
      <c r="F2197">
        <v>1</v>
      </c>
      <c r="G2197">
        <v>0</v>
      </c>
      <c r="H2197" s="1">
        <v>41419</v>
      </c>
      <c r="I2197">
        <v>97</v>
      </c>
      <c r="J2197">
        <v>127</v>
      </c>
      <c r="K2197">
        <v>1</v>
      </c>
      <c r="L2197">
        <v>56</v>
      </c>
      <c r="M2197">
        <v>0</v>
      </c>
      <c r="N2197">
        <v>1</v>
      </c>
      <c r="O2197">
        <v>31</v>
      </c>
      <c r="P2197">
        <v>3</v>
      </c>
      <c r="Q2197">
        <v>4</v>
      </c>
      <c r="R2197">
        <v>2</v>
      </c>
      <c r="S2197">
        <v>3</v>
      </c>
      <c r="T2197">
        <v>7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0</v>
      </c>
      <c r="AB2197" t="s">
        <v>30</v>
      </c>
    </row>
    <row r="2198" spans="1:28" hidden="1" x14ac:dyDescent="0.3">
      <c r="A2198">
        <v>9499</v>
      </c>
      <c r="B2198">
        <v>1954</v>
      </c>
      <c r="C2198" t="s">
        <v>28</v>
      </c>
      <c r="D2198" t="s">
        <v>33</v>
      </c>
      <c r="E2198">
        <v>93404</v>
      </c>
      <c r="F2198">
        <v>1</v>
      </c>
      <c r="G2198">
        <v>2</v>
      </c>
      <c r="H2198" s="1">
        <v>41401</v>
      </c>
      <c r="I2198">
        <v>97</v>
      </c>
      <c r="J2198">
        <v>1279</v>
      </c>
      <c r="K2198">
        <v>15</v>
      </c>
      <c r="L2198">
        <v>287</v>
      </c>
      <c r="M2198">
        <v>20</v>
      </c>
      <c r="N2198">
        <v>0</v>
      </c>
      <c r="O2198">
        <v>15</v>
      </c>
      <c r="P2198">
        <v>3</v>
      </c>
      <c r="Q2198">
        <v>3</v>
      </c>
      <c r="R2198">
        <v>4</v>
      </c>
      <c r="S2198">
        <v>7</v>
      </c>
      <c r="T2198">
        <v>5</v>
      </c>
      <c r="U2198">
        <v>0</v>
      </c>
      <c r="V2198">
        <v>0</v>
      </c>
      <c r="W2198">
        <v>0</v>
      </c>
      <c r="X2198">
        <v>1</v>
      </c>
      <c r="Y2198">
        <v>1</v>
      </c>
      <c r="Z2198">
        <v>0</v>
      </c>
      <c r="AA2198">
        <v>0</v>
      </c>
      <c r="AB2198" t="s">
        <v>32</v>
      </c>
    </row>
    <row r="2199" spans="1:28" hidden="1" x14ac:dyDescent="0.3">
      <c r="A2199">
        <v>6568</v>
      </c>
      <c r="B2199">
        <v>1984</v>
      </c>
      <c r="C2199" t="s">
        <v>28</v>
      </c>
      <c r="D2199" t="s">
        <v>33</v>
      </c>
      <c r="E2199">
        <v>38680</v>
      </c>
      <c r="F2199">
        <v>1</v>
      </c>
      <c r="G2199">
        <v>0</v>
      </c>
      <c r="H2199" s="1">
        <v>41361</v>
      </c>
      <c r="I2199">
        <v>97</v>
      </c>
      <c r="J2199">
        <v>11</v>
      </c>
      <c r="K2199">
        <v>0</v>
      </c>
      <c r="L2199">
        <v>36</v>
      </c>
      <c r="M2199">
        <v>15</v>
      </c>
      <c r="N2199">
        <v>5</v>
      </c>
      <c r="O2199">
        <v>12</v>
      </c>
      <c r="P2199">
        <v>1</v>
      </c>
      <c r="Q2199">
        <v>2</v>
      </c>
      <c r="R2199">
        <v>0</v>
      </c>
      <c r="S2199">
        <v>3</v>
      </c>
      <c r="T2199">
        <v>7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 t="s">
        <v>34</v>
      </c>
    </row>
    <row r="2200" spans="1:28" hidden="1" x14ac:dyDescent="0.3">
      <c r="A2200">
        <v>3032</v>
      </c>
      <c r="B2200">
        <v>1984</v>
      </c>
      <c r="C2200" t="s">
        <v>28</v>
      </c>
      <c r="D2200" t="s">
        <v>33</v>
      </c>
      <c r="E2200">
        <v>24570</v>
      </c>
      <c r="F2200">
        <v>1</v>
      </c>
      <c r="G2200">
        <v>0</v>
      </c>
      <c r="H2200" s="1">
        <v>41332</v>
      </c>
      <c r="I2200">
        <v>97</v>
      </c>
      <c r="J2200">
        <v>28</v>
      </c>
      <c r="K2200">
        <v>34</v>
      </c>
      <c r="L2200">
        <v>62</v>
      </c>
      <c r="M2200">
        <v>11</v>
      </c>
      <c r="N2200">
        <v>14</v>
      </c>
      <c r="O2200">
        <v>44</v>
      </c>
      <c r="P2200">
        <v>3</v>
      </c>
      <c r="Q2200">
        <v>4</v>
      </c>
      <c r="R2200">
        <v>0</v>
      </c>
      <c r="S2200">
        <v>4</v>
      </c>
      <c r="T2200">
        <v>9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 t="s">
        <v>30</v>
      </c>
    </row>
    <row r="2201" spans="1:28" hidden="1" x14ac:dyDescent="0.3">
      <c r="A2201">
        <v>7527</v>
      </c>
      <c r="B2201">
        <v>1968</v>
      </c>
      <c r="C2201" t="s">
        <v>41</v>
      </c>
      <c r="D2201" t="s">
        <v>29</v>
      </c>
      <c r="E2201">
        <v>23748</v>
      </c>
      <c r="F2201">
        <v>1</v>
      </c>
      <c r="G2201">
        <v>0</v>
      </c>
      <c r="H2201" s="1">
        <v>41234</v>
      </c>
      <c r="I2201">
        <v>97</v>
      </c>
      <c r="J2201">
        <v>6</v>
      </c>
      <c r="K2201">
        <v>6</v>
      </c>
      <c r="L2201">
        <v>29</v>
      </c>
      <c r="M2201">
        <v>12</v>
      </c>
      <c r="N2201">
        <v>15</v>
      </c>
      <c r="O2201">
        <v>8</v>
      </c>
      <c r="P2201">
        <v>3</v>
      </c>
      <c r="Q2201">
        <v>2</v>
      </c>
      <c r="R2201">
        <v>1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 t="s">
        <v>30</v>
      </c>
    </row>
    <row r="2202" spans="1:28" hidden="1" x14ac:dyDescent="0.3">
      <c r="A2202">
        <v>9771</v>
      </c>
      <c r="B2202">
        <v>1988</v>
      </c>
      <c r="C2202" t="s">
        <v>38</v>
      </c>
      <c r="D2202" t="s">
        <v>31</v>
      </c>
      <c r="E2202">
        <v>23331</v>
      </c>
      <c r="F2202">
        <v>1</v>
      </c>
      <c r="G2202">
        <v>0</v>
      </c>
      <c r="H2202" s="1">
        <v>41187</v>
      </c>
      <c r="I2202">
        <v>97</v>
      </c>
      <c r="J2202">
        <v>104</v>
      </c>
      <c r="K2202">
        <v>20</v>
      </c>
      <c r="L2202">
        <v>101</v>
      </c>
      <c r="M2202">
        <v>24</v>
      </c>
      <c r="N2202">
        <v>15</v>
      </c>
      <c r="O2202">
        <v>5</v>
      </c>
      <c r="P2202">
        <v>6</v>
      </c>
      <c r="Q2202">
        <v>5</v>
      </c>
      <c r="R2202">
        <v>1</v>
      </c>
      <c r="S2202">
        <v>5</v>
      </c>
      <c r="T2202">
        <v>9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 t="s">
        <v>40</v>
      </c>
    </row>
    <row r="2203" spans="1:28" hidden="1" x14ac:dyDescent="0.3">
      <c r="A2203">
        <v>6722</v>
      </c>
      <c r="B2203">
        <v>1954</v>
      </c>
      <c r="C2203" t="s">
        <v>37</v>
      </c>
      <c r="D2203" t="s">
        <v>33</v>
      </c>
      <c r="E2203">
        <v>70421</v>
      </c>
      <c r="F2203">
        <v>0</v>
      </c>
      <c r="G2203">
        <v>1</v>
      </c>
      <c r="H2203" s="1">
        <v>41818</v>
      </c>
      <c r="I2203">
        <v>98</v>
      </c>
      <c r="J2203">
        <v>479</v>
      </c>
      <c r="K2203">
        <v>28</v>
      </c>
      <c r="L2203">
        <v>136</v>
      </c>
      <c r="M2203">
        <v>75</v>
      </c>
      <c r="N2203">
        <v>14</v>
      </c>
      <c r="O2203">
        <v>35</v>
      </c>
      <c r="P2203">
        <v>3</v>
      </c>
      <c r="Q2203">
        <v>10</v>
      </c>
      <c r="R2203">
        <v>3</v>
      </c>
      <c r="S2203">
        <v>7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 t="s">
        <v>32</v>
      </c>
    </row>
    <row r="2204" spans="1:28" hidden="1" x14ac:dyDescent="0.3">
      <c r="A2204">
        <v>8475</v>
      </c>
      <c r="B2204">
        <v>1973</v>
      </c>
      <c r="C2204" t="s">
        <v>37</v>
      </c>
      <c r="D2204" t="s">
        <v>33</v>
      </c>
      <c r="E2204">
        <v>157243</v>
      </c>
      <c r="F2204">
        <v>0</v>
      </c>
      <c r="G2204">
        <v>1</v>
      </c>
      <c r="H2204" s="1">
        <v>41699</v>
      </c>
      <c r="I2204">
        <v>98</v>
      </c>
      <c r="J2204">
        <v>20</v>
      </c>
      <c r="K2204">
        <v>2</v>
      </c>
      <c r="L2204">
        <v>1582</v>
      </c>
      <c r="M2204">
        <v>1</v>
      </c>
      <c r="N2204">
        <v>2</v>
      </c>
      <c r="O2204">
        <v>1</v>
      </c>
      <c r="P2204">
        <v>15</v>
      </c>
      <c r="Q2204">
        <v>0</v>
      </c>
      <c r="R2204">
        <v>22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 t="s">
        <v>40</v>
      </c>
    </row>
    <row r="2205" spans="1:28" hidden="1" x14ac:dyDescent="0.3">
      <c r="A2205">
        <v>8070</v>
      </c>
      <c r="B2205">
        <v>1973</v>
      </c>
      <c r="C2205" t="s">
        <v>37</v>
      </c>
      <c r="D2205" t="s">
        <v>33</v>
      </c>
      <c r="E2205">
        <v>54222</v>
      </c>
      <c r="F2205">
        <v>0</v>
      </c>
      <c r="G2205">
        <v>1</v>
      </c>
      <c r="H2205" s="1">
        <v>41699</v>
      </c>
      <c r="I2205">
        <v>98</v>
      </c>
      <c r="J2205">
        <v>199</v>
      </c>
      <c r="K2205">
        <v>12</v>
      </c>
      <c r="L2205">
        <v>31</v>
      </c>
      <c r="M2205">
        <v>3</v>
      </c>
      <c r="N2205">
        <v>12</v>
      </c>
      <c r="O2205">
        <v>7</v>
      </c>
      <c r="P2205">
        <v>1</v>
      </c>
      <c r="Q2205">
        <v>3</v>
      </c>
      <c r="R2205">
        <v>3</v>
      </c>
      <c r="S2205">
        <v>5</v>
      </c>
      <c r="T2205">
        <v>3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 t="s">
        <v>30</v>
      </c>
    </row>
    <row r="2206" spans="1:28" hidden="1" x14ac:dyDescent="0.3">
      <c r="A2206">
        <v>313</v>
      </c>
      <c r="B2206">
        <v>1968</v>
      </c>
      <c r="C2206" t="s">
        <v>28</v>
      </c>
      <c r="D2206" t="s">
        <v>42</v>
      </c>
      <c r="E2206">
        <v>73455</v>
      </c>
      <c r="F2206">
        <v>0</v>
      </c>
      <c r="G2206">
        <v>0</v>
      </c>
      <c r="H2206" s="1">
        <v>41575</v>
      </c>
      <c r="I2206">
        <v>98</v>
      </c>
      <c r="J2206">
        <v>901</v>
      </c>
      <c r="K2206">
        <v>61</v>
      </c>
      <c r="L2206">
        <v>757</v>
      </c>
      <c r="M2206">
        <v>186</v>
      </c>
      <c r="N2206">
        <v>163</v>
      </c>
      <c r="O2206">
        <v>20</v>
      </c>
      <c r="P2206">
        <v>1</v>
      </c>
      <c r="Q2206">
        <v>6</v>
      </c>
      <c r="R2206">
        <v>5</v>
      </c>
      <c r="S2206">
        <v>10</v>
      </c>
      <c r="T2206">
        <v>3</v>
      </c>
      <c r="U2206">
        <v>0</v>
      </c>
      <c r="V2206">
        <v>0</v>
      </c>
      <c r="W2206">
        <v>0</v>
      </c>
      <c r="X2206">
        <v>1</v>
      </c>
      <c r="Y2206">
        <v>0</v>
      </c>
      <c r="Z2206">
        <v>0</v>
      </c>
      <c r="AA2206">
        <v>0</v>
      </c>
      <c r="AB2206" t="s">
        <v>43</v>
      </c>
    </row>
    <row r="2207" spans="1:28" hidden="1" x14ac:dyDescent="0.3">
      <c r="A2207">
        <v>9757</v>
      </c>
      <c r="B2207">
        <v>1972</v>
      </c>
      <c r="C2207" t="s">
        <v>28</v>
      </c>
      <c r="D2207" t="s">
        <v>35</v>
      </c>
      <c r="E2207">
        <v>84906</v>
      </c>
      <c r="F2207">
        <v>0</v>
      </c>
      <c r="G2207">
        <v>0</v>
      </c>
      <c r="H2207" s="1">
        <v>41551</v>
      </c>
      <c r="I2207">
        <v>98</v>
      </c>
      <c r="J2207">
        <v>997</v>
      </c>
      <c r="K2207">
        <v>15</v>
      </c>
      <c r="L2207">
        <v>414</v>
      </c>
      <c r="M2207">
        <v>99</v>
      </c>
      <c r="N2207">
        <v>30</v>
      </c>
      <c r="O2207">
        <v>76</v>
      </c>
      <c r="P2207">
        <v>1</v>
      </c>
      <c r="Q2207">
        <v>5</v>
      </c>
      <c r="R2207">
        <v>6</v>
      </c>
      <c r="S2207">
        <v>12</v>
      </c>
      <c r="T2207">
        <v>2</v>
      </c>
      <c r="U2207">
        <v>0</v>
      </c>
      <c r="V2207">
        <v>1</v>
      </c>
      <c r="W2207">
        <v>0</v>
      </c>
      <c r="X2207">
        <v>1</v>
      </c>
      <c r="Y2207">
        <v>1</v>
      </c>
      <c r="Z2207">
        <v>0</v>
      </c>
      <c r="AA2207">
        <v>0</v>
      </c>
      <c r="AB2207" t="s">
        <v>30</v>
      </c>
    </row>
    <row r="2208" spans="1:28" hidden="1" x14ac:dyDescent="0.3">
      <c r="A2208">
        <v>2088</v>
      </c>
      <c r="B2208">
        <v>1972</v>
      </c>
      <c r="C2208" t="s">
        <v>28</v>
      </c>
      <c r="D2208" t="s">
        <v>35</v>
      </c>
      <c r="E2208">
        <v>84906</v>
      </c>
      <c r="F2208">
        <v>0</v>
      </c>
      <c r="G2208">
        <v>0</v>
      </c>
      <c r="H2208" s="1">
        <v>41551</v>
      </c>
      <c r="I2208">
        <v>98</v>
      </c>
      <c r="J2208">
        <v>997</v>
      </c>
      <c r="K2208">
        <v>15</v>
      </c>
      <c r="L2208">
        <v>414</v>
      </c>
      <c r="M2208">
        <v>99</v>
      </c>
      <c r="N2208">
        <v>30</v>
      </c>
      <c r="O2208">
        <v>76</v>
      </c>
      <c r="P2208">
        <v>1</v>
      </c>
      <c r="Q2208">
        <v>5</v>
      </c>
      <c r="R2208">
        <v>6</v>
      </c>
      <c r="S2208">
        <v>12</v>
      </c>
      <c r="T2208">
        <v>2</v>
      </c>
      <c r="U2208">
        <v>0</v>
      </c>
      <c r="V2208">
        <v>1</v>
      </c>
      <c r="W2208">
        <v>0</v>
      </c>
      <c r="X2208">
        <v>1</v>
      </c>
      <c r="Y2208">
        <v>1</v>
      </c>
      <c r="Z2208">
        <v>0</v>
      </c>
      <c r="AA2208">
        <v>0</v>
      </c>
      <c r="AB2208" t="s">
        <v>39</v>
      </c>
    </row>
    <row r="2209" spans="1:28" hidden="1" x14ac:dyDescent="0.3">
      <c r="A2209">
        <v>2320</v>
      </c>
      <c r="B2209">
        <v>1978</v>
      </c>
      <c r="C2209" t="s">
        <v>38</v>
      </c>
      <c r="D2209" t="s">
        <v>33</v>
      </c>
      <c r="E2209">
        <v>47025</v>
      </c>
      <c r="F2209">
        <v>0</v>
      </c>
      <c r="G2209">
        <v>1</v>
      </c>
      <c r="H2209" s="1">
        <v>41529</v>
      </c>
      <c r="I2209">
        <v>98</v>
      </c>
      <c r="J2209">
        <v>508</v>
      </c>
      <c r="K2209">
        <v>11</v>
      </c>
      <c r="L2209">
        <v>59</v>
      </c>
      <c r="M2209">
        <v>23</v>
      </c>
      <c r="N2209">
        <v>5</v>
      </c>
      <c r="O2209">
        <v>29</v>
      </c>
      <c r="P2209">
        <v>5</v>
      </c>
      <c r="Q2209">
        <v>11</v>
      </c>
      <c r="R2209">
        <v>1</v>
      </c>
      <c r="S2209">
        <v>6</v>
      </c>
      <c r="T2209">
        <v>9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 t="s">
        <v>30</v>
      </c>
    </row>
    <row r="2210" spans="1:28" hidden="1" x14ac:dyDescent="0.3">
      <c r="A2210">
        <v>966</v>
      </c>
      <c r="B2210">
        <v>1966</v>
      </c>
      <c r="C2210" t="s">
        <v>28</v>
      </c>
      <c r="D2210" t="s">
        <v>33</v>
      </c>
      <c r="E2210">
        <v>44529</v>
      </c>
      <c r="F2210">
        <v>0</v>
      </c>
      <c r="G2210">
        <v>1</v>
      </c>
      <c r="H2210" s="1">
        <v>41460</v>
      </c>
      <c r="I2210">
        <v>98</v>
      </c>
      <c r="J2210">
        <v>538</v>
      </c>
      <c r="K2210">
        <v>13</v>
      </c>
      <c r="L2210">
        <v>91</v>
      </c>
      <c r="M2210">
        <v>17</v>
      </c>
      <c r="N2210">
        <v>6</v>
      </c>
      <c r="O2210">
        <v>26</v>
      </c>
      <c r="P2210">
        <v>6</v>
      </c>
      <c r="Q2210">
        <v>6</v>
      </c>
      <c r="R2210">
        <v>2</v>
      </c>
      <c r="S2210">
        <v>11</v>
      </c>
      <c r="T2210">
        <v>5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0</v>
      </c>
      <c r="AB2210" t="s">
        <v>30</v>
      </c>
    </row>
    <row r="2211" spans="1:28" hidden="1" x14ac:dyDescent="0.3">
      <c r="A2211">
        <v>3979</v>
      </c>
      <c r="B2211">
        <v>1983</v>
      </c>
      <c r="C2211" t="s">
        <v>37</v>
      </c>
      <c r="D2211" t="s">
        <v>29</v>
      </c>
      <c r="E2211">
        <v>90687</v>
      </c>
      <c r="F2211">
        <v>0</v>
      </c>
      <c r="G2211">
        <v>0</v>
      </c>
      <c r="H2211" s="1">
        <v>41416</v>
      </c>
      <c r="I2211">
        <v>98</v>
      </c>
      <c r="J2211">
        <v>982</v>
      </c>
      <c r="K2211">
        <v>17</v>
      </c>
      <c r="L2211">
        <v>672</v>
      </c>
      <c r="M2211">
        <v>23</v>
      </c>
      <c r="N2211">
        <v>34</v>
      </c>
      <c r="O2211">
        <v>51</v>
      </c>
      <c r="P2211">
        <v>1</v>
      </c>
      <c r="Q2211">
        <v>6</v>
      </c>
      <c r="R2211">
        <v>2</v>
      </c>
      <c r="S2211">
        <v>8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>
        <v>0</v>
      </c>
      <c r="AB2211" t="s">
        <v>30</v>
      </c>
    </row>
    <row r="2212" spans="1:28" hidden="1" x14ac:dyDescent="0.3">
      <c r="A2212">
        <v>5602</v>
      </c>
      <c r="B2212">
        <v>1989</v>
      </c>
      <c r="C2212" t="s">
        <v>37</v>
      </c>
      <c r="D2212" t="s">
        <v>35</v>
      </c>
      <c r="E2212">
        <v>66973</v>
      </c>
      <c r="F2212">
        <v>0</v>
      </c>
      <c r="G2212">
        <v>0</v>
      </c>
      <c r="H2212" s="1">
        <v>41411</v>
      </c>
      <c r="I2212">
        <v>98</v>
      </c>
      <c r="J2212">
        <v>466</v>
      </c>
      <c r="K2212">
        <v>22</v>
      </c>
      <c r="L2212">
        <v>432</v>
      </c>
      <c r="M2212">
        <v>147</v>
      </c>
      <c r="N2212">
        <v>113</v>
      </c>
      <c r="O2212">
        <v>102</v>
      </c>
      <c r="P2212">
        <v>1</v>
      </c>
      <c r="Q2212">
        <v>8</v>
      </c>
      <c r="R2212">
        <v>7</v>
      </c>
      <c r="S2212">
        <v>12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 t="s">
        <v>40</v>
      </c>
    </row>
    <row r="2213" spans="1:28" hidden="1" x14ac:dyDescent="0.3">
      <c r="A2213">
        <v>2202</v>
      </c>
      <c r="B2213">
        <v>1978</v>
      </c>
      <c r="C2213" t="s">
        <v>28</v>
      </c>
      <c r="D2213" t="s">
        <v>35</v>
      </c>
      <c r="E2213">
        <v>41154</v>
      </c>
      <c r="F2213">
        <v>0</v>
      </c>
      <c r="G2213">
        <v>1</v>
      </c>
      <c r="H2213" s="1">
        <v>41373</v>
      </c>
      <c r="I2213">
        <v>98</v>
      </c>
      <c r="J2213">
        <v>44</v>
      </c>
      <c r="K2213">
        <v>2</v>
      </c>
      <c r="L2213">
        <v>11</v>
      </c>
      <c r="M2213">
        <v>2</v>
      </c>
      <c r="N2213">
        <v>3</v>
      </c>
      <c r="O2213">
        <v>7</v>
      </c>
      <c r="P2213">
        <v>1</v>
      </c>
      <c r="Q2213">
        <v>1</v>
      </c>
      <c r="R2213">
        <v>0</v>
      </c>
      <c r="S2213">
        <v>4</v>
      </c>
      <c r="T2213">
        <v>5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 t="s">
        <v>30</v>
      </c>
    </row>
    <row r="2214" spans="1:28" hidden="1" x14ac:dyDescent="0.3">
      <c r="A2214">
        <v>9645</v>
      </c>
      <c r="B2214">
        <v>1968</v>
      </c>
      <c r="C2214" t="s">
        <v>28</v>
      </c>
      <c r="D2214" t="s">
        <v>33</v>
      </c>
      <c r="E2214">
        <v>64590</v>
      </c>
      <c r="F2214">
        <v>0</v>
      </c>
      <c r="G2214">
        <v>0</v>
      </c>
      <c r="H2214" s="1">
        <v>41196</v>
      </c>
      <c r="I2214">
        <v>98</v>
      </c>
      <c r="J2214">
        <v>920</v>
      </c>
      <c r="K2214">
        <v>138</v>
      </c>
      <c r="L2214">
        <v>168</v>
      </c>
      <c r="M2214">
        <v>36</v>
      </c>
      <c r="N2214">
        <v>46</v>
      </c>
      <c r="O2214">
        <v>30</v>
      </c>
      <c r="P2214">
        <v>1</v>
      </c>
      <c r="Q2214">
        <v>9</v>
      </c>
      <c r="R2214">
        <v>4</v>
      </c>
      <c r="S2214">
        <v>10</v>
      </c>
      <c r="T2214">
        <v>6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 t="s">
        <v>30</v>
      </c>
    </row>
    <row r="2215" spans="1:28" hidden="1" x14ac:dyDescent="0.3">
      <c r="A2215">
        <v>7230</v>
      </c>
      <c r="B2215">
        <v>1960</v>
      </c>
      <c r="C2215" t="s">
        <v>37</v>
      </c>
      <c r="D2215" t="s">
        <v>29</v>
      </c>
      <c r="E2215">
        <v>50611</v>
      </c>
      <c r="F2215">
        <v>0</v>
      </c>
      <c r="G2215">
        <v>1</v>
      </c>
      <c r="H2215" s="1">
        <v>41186</v>
      </c>
      <c r="I2215">
        <v>98</v>
      </c>
      <c r="J2215">
        <v>459</v>
      </c>
      <c r="K2215">
        <v>0</v>
      </c>
      <c r="L2215">
        <v>24</v>
      </c>
      <c r="M2215">
        <v>6</v>
      </c>
      <c r="N2215">
        <v>0</v>
      </c>
      <c r="O2215">
        <v>4</v>
      </c>
      <c r="P2215">
        <v>6</v>
      </c>
      <c r="Q2215">
        <v>4</v>
      </c>
      <c r="R2215">
        <v>5</v>
      </c>
      <c r="S2215">
        <v>7</v>
      </c>
      <c r="T2215">
        <v>6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1</v>
      </c>
      <c r="AA2215">
        <v>0</v>
      </c>
      <c r="AB2215" t="s">
        <v>34</v>
      </c>
    </row>
    <row r="2216" spans="1:28" hidden="1" x14ac:dyDescent="0.3">
      <c r="A2216">
        <v>5675</v>
      </c>
      <c r="B2216">
        <v>1960</v>
      </c>
      <c r="C2216" t="s">
        <v>37</v>
      </c>
      <c r="D2216" t="s">
        <v>29</v>
      </c>
      <c r="E2216">
        <v>50611</v>
      </c>
      <c r="F2216">
        <v>0</v>
      </c>
      <c r="G2216">
        <v>1</v>
      </c>
      <c r="H2216" s="1">
        <v>41186</v>
      </c>
      <c r="I2216">
        <v>98</v>
      </c>
      <c r="J2216">
        <v>459</v>
      </c>
      <c r="K2216">
        <v>0</v>
      </c>
      <c r="L2216">
        <v>24</v>
      </c>
      <c r="M2216">
        <v>6</v>
      </c>
      <c r="N2216">
        <v>0</v>
      </c>
      <c r="O2216">
        <v>4</v>
      </c>
      <c r="P2216">
        <v>6</v>
      </c>
      <c r="Q2216">
        <v>4</v>
      </c>
      <c r="R2216">
        <v>5</v>
      </c>
      <c r="S2216">
        <v>7</v>
      </c>
      <c r="T2216">
        <v>6</v>
      </c>
      <c r="U2216">
        <v>0</v>
      </c>
      <c r="V2216">
        <v>0</v>
      </c>
      <c r="W2216">
        <v>0</v>
      </c>
      <c r="X2216">
        <v>1</v>
      </c>
      <c r="Y2216">
        <v>0</v>
      </c>
      <c r="Z2216">
        <v>0</v>
      </c>
      <c r="AA2216">
        <v>0</v>
      </c>
      <c r="AB2216" t="s">
        <v>34</v>
      </c>
    </row>
    <row r="2217" spans="1:28" hidden="1" x14ac:dyDescent="0.3">
      <c r="A2217">
        <v>5687</v>
      </c>
      <c r="B2217">
        <v>1980</v>
      </c>
      <c r="C2217" t="s">
        <v>28</v>
      </c>
      <c r="D2217" t="s">
        <v>29</v>
      </c>
      <c r="E2217">
        <v>81702</v>
      </c>
      <c r="F2217">
        <v>0</v>
      </c>
      <c r="G2217">
        <v>0</v>
      </c>
      <c r="H2217" s="1">
        <v>41175</v>
      </c>
      <c r="I2217">
        <v>98</v>
      </c>
      <c r="J2217">
        <v>563</v>
      </c>
      <c r="K2217">
        <v>50</v>
      </c>
      <c r="L2217">
        <v>774</v>
      </c>
      <c r="M2217">
        <v>28</v>
      </c>
      <c r="N2217">
        <v>31</v>
      </c>
      <c r="O2217">
        <v>187</v>
      </c>
      <c r="P2217">
        <v>1</v>
      </c>
      <c r="Q2217">
        <v>7</v>
      </c>
      <c r="R2217">
        <v>7</v>
      </c>
      <c r="S2217">
        <v>12</v>
      </c>
      <c r="T2217">
        <v>3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 t="s">
        <v>32</v>
      </c>
    </row>
    <row r="2218" spans="1:28" hidden="1" x14ac:dyDescent="0.3">
      <c r="A2218">
        <v>5871</v>
      </c>
      <c r="B2218">
        <v>1979</v>
      </c>
      <c r="C2218" t="s">
        <v>41</v>
      </c>
      <c r="D2218" t="s">
        <v>35</v>
      </c>
      <c r="E2218">
        <v>24401</v>
      </c>
      <c r="F2218">
        <v>0</v>
      </c>
      <c r="G2218">
        <v>0</v>
      </c>
      <c r="H2218" s="1">
        <v>41152</v>
      </c>
      <c r="I2218">
        <v>98</v>
      </c>
      <c r="J2218">
        <v>73</v>
      </c>
      <c r="K2218">
        <v>28</v>
      </c>
      <c r="L2218">
        <v>217</v>
      </c>
      <c r="M2218">
        <v>10</v>
      </c>
      <c r="N2218">
        <v>24</v>
      </c>
      <c r="O2218">
        <v>115</v>
      </c>
      <c r="P2218">
        <v>3</v>
      </c>
      <c r="Q2218">
        <v>6</v>
      </c>
      <c r="R2218">
        <v>1</v>
      </c>
      <c r="S2218">
        <v>6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 t="s">
        <v>43</v>
      </c>
    </row>
    <row r="2219" spans="1:28" hidden="1" x14ac:dyDescent="0.3">
      <c r="A2219">
        <v>3846</v>
      </c>
      <c r="B2219">
        <v>1974</v>
      </c>
      <c r="C2219" t="s">
        <v>28</v>
      </c>
      <c r="D2219" t="s">
        <v>33</v>
      </c>
      <c r="E2219">
        <v>42557</v>
      </c>
      <c r="F2219">
        <v>0</v>
      </c>
      <c r="G2219">
        <v>1</v>
      </c>
      <c r="H2219" s="1">
        <v>41150</v>
      </c>
      <c r="I2219">
        <v>98</v>
      </c>
      <c r="J2219">
        <v>192</v>
      </c>
      <c r="K2219">
        <v>5</v>
      </c>
      <c r="L2219">
        <v>53</v>
      </c>
      <c r="M2219">
        <v>0</v>
      </c>
      <c r="N2219">
        <v>5</v>
      </c>
      <c r="O2219">
        <v>15</v>
      </c>
      <c r="P2219">
        <v>4</v>
      </c>
      <c r="Q2219">
        <v>6</v>
      </c>
      <c r="R2219">
        <v>1</v>
      </c>
      <c r="S2219">
        <v>4</v>
      </c>
      <c r="T2219">
        <v>8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 t="s">
        <v>30</v>
      </c>
    </row>
    <row r="2220" spans="1:28" hidden="1" x14ac:dyDescent="0.3">
      <c r="A2220">
        <v>213</v>
      </c>
      <c r="B2220">
        <v>1963</v>
      </c>
      <c r="C2220" t="s">
        <v>37</v>
      </c>
      <c r="D2220" t="s">
        <v>31</v>
      </c>
      <c r="E2220">
        <v>23091</v>
      </c>
      <c r="F2220">
        <v>1</v>
      </c>
      <c r="G2220">
        <v>1</v>
      </c>
      <c r="H2220" s="1">
        <v>41787</v>
      </c>
      <c r="I2220">
        <v>98</v>
      </c>
      <c r="J2220">
        <v>35</v>
      </c>
      <c r="K2220">
        <v>0</v>
      </c>
      <c r="L2220">
        <v>11</v>
      </c>
      <c r="M2220">
        <v>0</v>
      </c>
      <c r="N2220">
        <v>0</v>
      </c>
      <c r="O2220">
        <v>2</v>
      </c>
      <c r="P2220">
        <v>4</v>
      </c>
      <c r="Q2220">
        <v>2</v>
      </c>
      <c r="R2220">
        <v>1</v>
      </c>
      <c r="S2220">
        <v>3</v>
      </c>
      <c r="T2220">
        <v>7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 t="s">
        <v>30</v>
      </c>
    </row>
    <row r="2221" spans="1:28" hidden="1" x14ac:dyDescent="0.3">
      <c r="A2221">
        <v>8541</v>
      </c>
      <c r="B2221">
        <v>1990</v>
      </c>
      <c r="C2221" t="s">
        <v>38</v>
      </c>
      <c r="D2221" t="s">
        <v>33</v>
      </c>
      <c r="E2221">
        <v>24683</v>
      </c>
      <c r="F2221">
        <v>1</v>
      </c>
      <c r="G2221">
        <v>0</v>
      </c>
      <c r="H2221" s="1">
        <v>41706</v>
      </c>
      <c r="I2221">
        <v>98</v>
      </c>
      <c r="J2221">
        <v>8</v>
      </c>
      <c r="K2221">
        <v>4</v>
      </c>
      <c r="L2221">
        <v>10</v>
      </c>
      <c r="M2221">
        <v>6</v>
      </c>
      <c r="N2221">
        <v>7</v>
      </c>
      <c r="O2221">
        <v>6</v>
      </c>
      <c r="P2221">
        <v>2</v>
      </c>
      <c r="Q2221">
        <v>2</v>
      </c>
      <c r="R2221">
        <v>0</v>
      </c>
      <c r="S2221">
        <v>4</v>
      </c>
      <c r="T2221">
        <v>5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 t="s">
        <v>30</v>
      </c>
    </row>
    <row r="2222" spans="1:28" hidden="1" x14ac:dyDescent="0.3">
      <c r="A2222">
        <v>9706</v>
      </c>
      <c r="B2222">
        <v>1974</v>
      </c>
      <c r="C2222" t="s">
        <v>37</v>
      </c>
      <c r="D2222" t="s">
        <v>31</v>
      </c>
      <c r="E2222">
        <v>31560</v>
      </c>
      <c r="F2222">
        <v>1</v>
      </c>
      <c r="G2222">
        <v>0</v>
      </c>
      <c r="H2222" s="1">
        <v>41449</v>
      </c>
      <c r="I2222">
        <v>98</v>
      </c>
      <c r="J2222">
        <v>62</v>
      </c>
      <c r="K2222">
        <v>1</v>
      </c>
      <c r="L2222">
        <v>20</v>
      </c>
      <c r="M2222">
        <v>4</v>
      </c>
      <c r="N2222">
        <v>0</v>
      </c>
      <c r="O2222">
        <v>7</v>
      </c>
      <c r="P2222">
        <v>2</v>
      </c>
      <c r="Q2222">
        <v>2</v>
      </c>
      <c r="R2222">
        <v>1</v>
      </c>
      <c r="S2222">
        <v>3</v>
      </c>
      <c r="T2222">
        <v>8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 t="s">
        <v>32</v>
      </c>
    </row>
    <row r="2223" spans="1:28" hidden="1" x14ac:dyDescent="0.3">
      <c r="A2223">
        <v>4974</v>
      </c>
      <c r="B2223">
        <v>1970</v>
      </c>
      <c r="C2223" t="s">
        <v>28</v>
      </c>
      <c r="D2223" t="s">
        <v>31</v>
      </c>
      <c r="E2223">
        <v>83273</v>
      </c>
      <c r="F2223">
        <v>1</v>
      </c>
      <c r="G2223">
        <v>2</v>
      </c>
      <c r="H2223" s="1">
        <v>41177</v>
      </c>
      <c r="I2223">
        <v>98</v>
      </c>
      <c r="J2223">
        <v>433</v>
      </c>
      <c r="K2223">
        <v>89</v>
      </c>
      <c r="L2223">
        <v>650</v>
      </c>
      <c r="M2223">
        <v>16</v>
      </c>
      <c r="N2223">
        <v>102</v>
      </c>
      <c r="O2223">
        <v>102</v>
      </c>
      <c r="P2223">
        <v>10</v>
      </c>
      <c r="Q2223">
        <v>4</v>
      </c>
      <c r="R2223">
        <v>6</v>
      </c>
      <c r="S2223">
        <v>9</v>
      </c>
      <c r="T2223">
        <v>7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 t="s">
        <v>34</v>
      </c>
    </row>
    <row r="2224" spans="1:28" hidden="1" x14ac:dyDescent="0.3">
      <c r="A2224">
        <v>10001</v>
      </c>
      <c r="B2224">
        <v>1985</v>
      </c>
      <c r="C2224" t="s">
        <v>38</v>
      </c>
      <c r="D2224" t="s">
        <v>35</v>
      </c>
      <c r="E2224">
        <v>7500</v>
      </c>
      <c r="F2224">
        <v>1</v>
      </c>
      <c r="G2224">
        <v>0</v>
      </c>
      <c r="H2224" s="1">
        <v>41122</v>
      </c>
      <c r="I2224">
        <v>98</v>
      </c>
      <c r="J2224">
        <v>5</v>
      </c>
      <c r="K2224">
        <v>17</v>
      </c>
      <c r="L2224">
        <v>17</v>
      </c>
      <c r="M2224">
        <v>13</v>
      </c>
      <c r="N2224">
        <v>14</v>
      </c>
      <c r="O2224">
        <v>34</v>
      </c>
      <c r="P2224">
        <v>4</v>
      </c>
      <c r="Q2224">
        <v>2</v>
      </c>
      <c r="R2224">
        <v>1</v>
      </c>
      <c r="S2224">
        <v>3</v>
      </c>
      <c r="T2224">
        <v>9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 t="s">
        <v>30</v>
      </c>
    </row>
    <row r="2225" spans="1:28" hidden="1" x14ac:dyDescent="0.3">
      <c r="A2225">
        <v>2831</v>
      </c>
      <c r="B2225">
        <v>1976</v>
      </c>
      <c r="C2225" t="s">
        <v>28</v>
      </c>
      <c r="D2225" t="s">
        <v>35</v>
      </c>
      <c r="E2225">
        <v>78416</v>
      </c>
      <c r="F2225">
        <v>0</v>
      </c>
      <c r="G2225">
        <v>1</v>
      </c>
      <c r="H2225" s="1">
        <v>41817</v>
      </c>
      <c r="I2225">
        <v>99</v>
      </c>
      <c r="J2225">
        <v>453</v>
      </c>
      <c r="K2225">
        <v>38</v>
      </c>
      <c r="L2225">
        <v>279</v>
      </c>
      <c r="M2225">
        <v>188</v>
      </c>
      <c r="N2225">
        <v>38</v>
      </c>
      <c r="O2225">
        <v>183</v>
      </c>
      <c r="P2225">
        <v>2</v>
      </c>
      <c r="Q2225">
        <v>7</v>
      </c>
      <c r="R2225">
        <v>7</v>
      </c>
      <c r="S2225">
        <v>10</v>
      </c>
      <c r="T2225">
        <v>3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 t="s">
        <v>30</v>
      </c>
    </row>
    <row r="2226" spans="1:28" hidden="1" x14ac:dyDescent="0.3">
      <c r="A2226">
        <v>868</v>
      </c>
      <c r="B2226">
        <v>1966</v>
      </c>
      <c r="C2226" t="s">
        <v>28</v>
      </c>
      <c r="D2226" t="s">
        <v>33</v>
      </c>
      <c r="E2226">
        <v>44794</v>
      </c>
      <c r="F2226">
        <v>0</v>
      </c>
      <c r="G2226">
        <v>1</v>
      </c>
      <c r="H2226" s="1">
        <v>41798</v>
      </c>
      <c r="I2226">
        <v>99</v>
      </c>
      <c r="J2226">
        <v>54</v>
      </c>
      <c r="K2226">
        <v>0</v>
      </c>
      <c r="L2226">
        <v>7</v>
      </c>
      <c r="M2226">
        <v>0</v>
      </c>
      <c r="N2226">
        <v>0</v>
      </c>
      <c r="O2226">
        <v>4</v>
      </c>
      <c r="P2226">
        <v>1</v>
      </c>
      <c r="Q2226">
        <v>2</v>
      </c>
      <c r="R2226">
        <v>0</v>
      </c>
      <c r="S2226">
        <v>3</v>
      </c>
      <c r="T2226">
        <v>6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 t="s">
        <v>43</v>
      </c>
    </row>
    <row r="2227" spans="1:28" hidden="1" x14ac:dyDescent="0.3">
      <c r="A2227">
        <v>7212</v>
      </c>
      <c r="B2227">
        <v>1966</v>
      </c>
      <c r="C2227" t="s">
        <v>28</v>
      </c>
      <c r="D2227" t="s">
        <v>33</v>
      </c>
      <c r="E2227">
        <v>44794</v>
      </c>
      <c r="F2227">
        <v>0</v>
      </c>
      <c r="G2227">
        <v>1</v>
      </c>
      <c r="H2227" s="1">
        <v>41798</v>
      </c>
      <c r="I2227">
        <v>99</v>
      </c>
      <c r="J2227">
        <v>54</v>
      </c>
      <c r="K2227">
        <v>0</v>
      </c>
      <c r="L2227">
        <v>7</v>
      </c>
      <c r="M2227">
        <v>0</v>
      </c>
      <c r="N2227">
        <v>0</v>
      </c>
      <c r="O2227">
        <v>4</v>
      </c>
      <c r="P2227">
        <v>1</v>
      </c>
      <c r="Q2227">
        <v>2</v>
      </c>
      <c r="R2227">
        <v>0</v>
      </c>
      <c r="S2227">
        <v>3</v>
      </c>
      <c r="T2227">
        <v>6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 t="s">
        <v>36</v>
      </c>
    </row>
    <row r="2228" spans="1:28" hidden="1" x14ac:dyDescent="0.3">
      <c r="A2228">
        <v>1743</v>
      </c>
      <c r="B2228">
        <v>1974</v>
      </c>
      <c r="C2228" t="s">
        <v>28</v>
      </c>
      <c r="D2228" t="s">
        <v>31</v>
      </c>
      <c r="E2228">
        <v>69719</v>
      </c>
      <c r="F2228">
        <v>0</v>
      </c>
      <c r="G2228">
        <v>0</v>
      </c>
      <c r="H2228" s="1">
        <v>41785</v>
      </c>
      <c r="I2228">
        <v>99</v>
      </c>
      <c r="J2228">
        <v>273</v>
      </c>
      <c r="K2228">
        <v>86</v>
      </c>
      <c r="L2228">
        <v>208</v>
      </c>
      <c r="M2228">
        <v>177</v>
      </c>
      <c r="N2228">
        <v>14</v>
      </c>
      <c r="O2228">
        <v>43</v>
      </c>
      <c r="P2228">
        <v>1</v>
      </c>
      <c r="Q2228">
        <v>2</v>
      </c>
      <c r="R2228">
        <v>3</v>
      </c>
      <c r="S2228">
        <v>5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 t="s">
        <v>30</v>
      </c>
    </row>
    <row r="2229" spans="1:28" hidden="1" x14ac:dyDescent="0.3">
      <c r="A2229">
        <v>2415</v>
      </c>
      <c r="B2229">
        <v>1962</v>
      </c>
      <c r="C2229" t="s">
        <v>28</v>
      </c>
      <c r="D2229" t="s">
        <v>35</v>
      </c>
      <c r="E2229">
        <v>62568</v>
      </c>
      <c r="F2229">
        <v>0</v>
      </c>
      <c r="G2229">
        <v>1</v>
      </c>
      <c r="H2229" s="1">
        <v>41736</v>
      </c>
      <c r="I2229">
        <v>99</v>
      </c>
      <c r="J2229">
        <v>362</v>
      </c>
      <c r="K2229">
        <v>17</v>
      </c>
      <c r="L2229">
        <v>398</v>
      </c>
      <c r="M2229">
        <v>80</v>
      </c>
      <c r="N2229">
        <v>35</v>
      </c>
      <c r="O2229">
        <v>61</v>
      </c>
      <c r="P2229">
        <v>3</v>
      </c>
      <c r="Q2229">
        <v>5</v>
      </c>
      <c r="R2229">
        <v>3</v>
      </c>
      <c r="S2229">
        <v>5</v>
      </c>
      <c r="T2229">
        <v>4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 t="s">
        <v>30</v>
      </c>
    </row>
    <row r="2230" spans="1:28" hidden="1" x14ac:dyDescent="0.3">
      <c r="A2230">
        <v>2106</v>
      </c>
      <c r="B2230">
        <v>1974</v>
      </c>
      <c r="C2230" t="s">
        <v>38</v>
      </c>
      <c r="D2230" t="s">
        <v>33</v>
      </c>
      <c r="E2230">
        <v>20130</v>
      </c>
      <c r="F2230">
        <v>0</v>
      </c>
      <c r="G2230">
        <v>0</v>
      </c>
      <c r="H2230" s="1">
        <v>41715</v>
      </c>
      <c r="I2230">
        <v>99</v>
      </c>
      <c r="J2230">
        <v>0</v>
      </c>
      <c r="K2230">
        <v>6</v>
      </c>
      <c r="L2230">
        <v>3</v>
      </c>
      <c r="M2230">
        <v>7</v>
      </c>
      <c r="N2230">
        <v>6</v>
      </c>
      <c r="O2230">
        <v>12</v>
      </c>
      <c r="P2230">
        <v>1</v>
      </c>
      <c r="Q2230">
        <v>1</v>
      </c>
      <c r="R2230">
        <v>0</v>
      </c>
      <c r="S2230">
        <v>3</v>
      </c>
      <c r="T2230">
        <v>8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 t="s">
        <v>30</v>
      </c>
    </row>
    <row r="2231" spans="1:28" hidden="1" x14ac:dyDescent="0.3">
      <c r="A2231">
        <v>3363</v>
      </c>
      <c r="B2231">
        <v>1974</v>
      </c>
      <c r="C2231" t="s">
        <v>38</v>
      </c>
      <c r="D2231" t="s">
        <v>33</v>
      </c>
      <c r="E2231">
        <v>20130</v>
      </c>
      <c r="F2231">
        <v>0</v>
      </c>
      <c r="G2231">
        <v>0</v>
      </c>
      <c r="H2231" s="1">
        <v>41715</v>
      </c>
      <c r="I2231">
        <v>99</v>
      </c>
      <c r="J2231">
        <v>0</v>
      </c>
      <c r="K2231">
        <v>6</v>
      </c>
      <c r="L2231">
        <v>3</v>
      </c>
      <c r="M2231">
        <v>7</v>
      </c>
      <c r="N2231">
        <v>6</v>
      </c>
      <c r="O2231">
        <v>12</v>
      </c>
      <c r="P2231">
        <v>1</v>
      </c>
      <c r="Q2231">
        <v>1</v>
      </c>
      <c r="R2231">
        <v>0</v>
      </c>
      <c r="S2231">
        <v>3</v>
      </c>
      <c r="T2231">
        <v>8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 t="s">
        <v>30</v>
      </c>
    </row>
    <row r="2232" spans="1:28" hidden="1" x14ac:dyDescent="0.3">
      <c r="A2232">
        <v>8595</v>
      </c>
      <c r="B2232">
        <v>1973</v>
      </c>
      <c r="C2232" t="s">
        <v>28</v>
      </c>
      <c r="D2232" t="s">
        <v>42</v>
      </c>
      <c r="E2232">
        <v>42429</v>
      </c>
      <c r="F2232">
        <v>0</v>
      </c>
      <c r="G2232">
        <v>1</v>
      </c>
      <c r="H2232" s="1">
        <v>41681</v>
      </c>
      <c r="I2232">
        <v>99</v>
      </c>
      <c r="J2232">
        <v>55</v>
      </c>
      <c r="K2232">
        <v>0</v>
      </c>
      <c r="L2232">
        <v>6</v>
      </c>
      <c r="M2232">
        <v>2</v>
      </c>
      <c r="N2232">
        <v>0</v>
      </c>
      <c r="O2232">
        <v>4</v>
      </c>
      <c r="P2232">
        <v>2</v>
      </c>
      <c r="Q2232">
        <v>1</v>
      </c>
      <c r="R2232">
        <v>1</v>
      </c>
      <c r="S2232">
        <v>3</v>
      </c>
      <c r="T2232">
        <v>5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 t="s">
        <v>36</v>
      </c>
    </row>
    <row r="2233" spans="1:28" hidden="1" x14ac:dyDescent="0.3">
      <c r="A2233">
        <v>7232</v>
      </c>
      <c r="B2233">
        <v>1973</v>
      </c>
      <c r="C2233" t="s">
        <v>28</v>
      </c>
      <c r="D2233" t="s">
        <v>42</v>
      </c>
      <c r="E2233">
        <v>42429</v>
      </c>
      <c r="F2233">
        <v>0</v>
      </c>
      <c r="G2233">
        <v>1</v>
      </c>
      <c r="H2233" s="1">
        <v>41681</v>
      </c>
      <c r="I2233">
        <v>99</v>
      </c>
      <c r="J2233">
        <v>55</v>
      </c>
      <c r="K2233">
        <v>0</v>
      </c>
      <c r="L2233">
        <v>6</v>
      </c>
      <c r="M2233">
        <v>2</v>
      </c>
      <c r="N2233">
        <v>0</v>
      </c>
      <c r="O2233">
        <v>4</v>
      </c>
      <c r="P2233">
        <v>2</v>
      </c>
      <c r="Q2233">
        <v>1</v>
      </c>
      <c r="R2233">
        <v>1</v>
      </c>
      <c r="S2233">
        <v>3</v>
      </c>
      <c r="T2233">
        <v>5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 t="s">
        <v>30</v>
      </c>
    </row>
    <row r="2234" spans="1:28" hidden="1" x14ac:dyDescent="0.3">
      <c r="A2234">
        <v>9977</v>
      </c>
      <c r="B2234">
        <v>1973</v>
      </c>
      <c r="C2234" t="s">
        <v>28</v>
      </c>
      <c r="D2234" t="s">
        <v>29</v>
      </c>
      <c r="E2234">
        <v>78901</v>
      </c>
      <c r="F2234">
        <v>0</v>
      </c>
      <c r="G2234">
        <v>1</v>
      </c>
      <c r="H2234" s="1">
        <v>41534</v>
      </c>
      <c r="I2234">
        <v>99</v>
      </c>
      <c r="J2234">
        <v>321</v>
      </c>
      <c r="K2234">
        <v>11</v>
      </c>
      <c r="L2234">
        <v>309</v>
      </c>
      <c r="M2234">
        <v>33</v>
      </c>
      <c r="N2234">
        <v>26</v>
      </c>
      <c r="O2234">
        <v>34</v>
      </c>
      <c r="P2234">
        <v>3</v>
      </c>
      <c r="Q2234">
        <v>9</v>
      </c>
      <c r="R2234">
        <v>3</v>
      </c>
      <c r="S2234">
        <v>5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 t="s">
        <v>34</v>
      </c>
    </row>
    <row r="2235" spans="1:28" hidden="1" x14ac:dyDescent="0.3">
      <c r="A2235">
        <v>10142</v>
      </c>
      <c r="B2235">
        <v>1976</v>
      </c>
      <c r="C2235" t="s">
        <v>37</v>
      </c>
      <c r="D2235" t="s">
        <v>29</v>
      </c>
      <c r="E2235">
        <v>66476</v>
      </c>
      <c r="F2235">
        <v>0</v>
      </c>
      <c r="G2235">
        <v>1</v>
      </c>
      <c r="H2235" s="1">
        <v>41340</v>
      </c>
      <c r="I2235">
        <v>99</v>
      </c>
      <c r="J2235">
        <v>372</v>
      </c>
      <c r="K2235">
        <v>18</v>
      </c>
      <c r="L2235">
        <v>126</v>
      </c>
      <c r="M2235">
        <v>47</v>
      </c>
      <c r="N2235">
        <v>48</v>
      </c>
      <c r="O2235">
        <v>78</v>
      </c>
      <c r="P2235">
        <v>2</v>
      </c>
      <c r="Q2235">
        <v>5</v>
      </c>
      <c r="R2235">
        <v>2</v>
      </c>
      <c r="S2235">
        <v>11</v>
      </c>
      <c r="T2235">
        <v>4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 t="s">
        <v>34</v>
      </c>
    </row>
    <row r="2236" spans="1:28" hidden="1" x14ac:dyDescent="0.3">
      <c r="A2236">
        <v>528</v>
      </c>
      <c r="B2236">
        <v>1978</v>
      </c>
      <c r="C2236" t="s">
        <v>28</v>
      </c>
      <c r="D2236" t="s">
        <v>33</v>
      </c>
      <c r="E2236">
        <v>65819</v>
      </c>
      <c r="F2236">
        <v>0</v>
      </c>
      <c r="G2236">
        <v>0</v>
      </c>
      <c r="H2236" s="1">
        <v>41242</v>
      </c>
      <c r="I2236">
        <v>99</v>
      </c>
      <c r="J2236">
        <v>267</v>
      </c>
      <c r="K2236">
        <v>38</v>
      </c>
      <c r="L2236">
        <v>701</v>
      </c>
      <c r="M2236">
        <v>149</v>
      </c>
      <c r="N2236">
        <v>165</v>
      </c>
      <c r="O2236">
        <v>63</v>
      </c>
      <c r="P2236">
        <v>1</v>
      </c>
      <c r="Q2236">
        <v>5</v>
      </c>
      <c r="R2236">
        <v>4</v>
      </c>
      <c r="S2236">
        <v>10</v>
      </c>
      <c r="T2236">
        <v>3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 t="s">
        <v>40</v>
      </c>
    </row>
    <row r="2237" spans="1:28" hidden="1" x14ac:dyDescent="0.3">
      <c r="A2237">
        <v>4070</v>
      </c>
      <c r="B2237">
        <v>1969</v>
      </c>
      <c r="C2237" t="s">
        <v>37</v>
      </c>
      <c r="D2237" t="s">
        <v>33</v>
      </c>
      <c r="E2237">
        <v>94871</v>
      </c>
      <c r="F2237">
        <v>0</v>
      </c>
      <c r="G2237">
        <v>2</v>
      </c>
      <c r="H2237" s="1">
        <v>41153</v>
      </c>
      <c r="I2237">
        <v>99</v>
      </c>
      <c r="J2237">
        <v>169</v>
      </c>
      <c r="K2237">
        <v>24</v>
      </c>
      <c r="L2237">
        <v>553</v>
      </c>
      <c r="M2237">
        <v>188</v>
      </c>
      <c r="N2237">
        <v>0</v>
      </c>
      <c r="O2237">
        <v>144</v>
      </c>
      <c r="P2237">
        <v>1</v>
      </c>
      <c r="Q2237">
        <v>8</v>
      </c>
      <c r="R2237">
        <v>5</v>
      </c>
      <c r="S2237">
        <v>4</v>
      </c>
      <c r="T2237">
        <v>7</v>
      </c>
      <c r="U2237">
        <v>0</v>
      </c>
      <c r="V2237">
        <v>0</v>
      </c>
      <c r="W2237">
        <v>0</v>
      </c>
      <c r="X2237">
        <v>1</v>
      </c>
      <c r="Y2237">
        <v>1</v>
      </c>
      <c r="Z2237">
        <v>1</v>
      </c>
      <c r="AA2237">
        <v>0</v>
      </c>
      <c r="AB2237" t="s">
        <v>32</v>
      </c>
    </row>
    <row r="2238" spans="1:28" hidden="1" x14ac:dyDescent="0.3">
      <c r="A2238">
        <v>7947</v>
      </c>
      <c r="B2238">
        <v>1969</v>
      </c>
      <c r="C2238" t="s">
        <v>28</v>
      </c>
      <c r="D2238" t="s">
        <v>33</v>
      </c>
      <c r="E2238">
        <v>42231</v>
      </c>
      <c r="F2238">
        <v>1</v>
      </c>
      <c r="G2238">
        <v>1</v>
      </c>
      <c r="H2238" s="1">
        <v>41723</v>
      </c>
      <c r="I2238">
        <v>99</v>
      </c>
      <c r="J2238">
        <v>24</v>
      </c>
      <c r="K2238">
        <v>0</v>
      </c>
      <c r="L2238">
        <v>8</v>
      </c>
      <c r="M2238">
        <v>0</v>
      </c>
      <c r="N2238">
        <v>1</v>
      </c>
      <c r="O2238">
        <v>4</v>
      </c>
      <c r="P2238">
        <v>1</v>
      </c>
      <c r="Q2238">
        <v>1</v>
      </c>
      <c r="R2238">
        <v>0</v>
      </c>
      <c r="S2238">
        <v>3</v>
      </c>
      <c r="T2238">
        <v>5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 t="s">
        <v>30</v>
      </c>
    </row>
    <row r="2239" spans="1:28" hidden="1" x14ac:dyDescent="0.3">
      <c r="A2239">
        <v>7829</v>
      </c>
      <c r="B2239">
        <v>1900</v>
      </c>
      <c r="C2239" t="s">
        <v>38</v>
      </c>
      <c r="D2239" t="s">
        <v>29</v>
      </c>
      <c r="E2239">
        <v>36640</v>
      </c>
      <c r="F2239">
        <v>1</v>
      </c>
      <c r="G2239">
        <v>0</v>
      </c>
      <c r="H2239" s="1">
        <v>41543</v>
      </c>
      <c r="I2239">
        <v>99</v>
      </c>
      <c r="J2239">
        <v>15</v>
      </c>
      <c r="K2239">
        <v>6</v>
      </c>
      <c r="L2239">
        <v>8</v>
      </c>
      <c r="M2239">
        <v>7</v>
      </c>
      <c r="N2239">
        <v>4</v>
      </c>
      <c r="O2239">
        <v>25</v>
      </c>
      <c r="P2239">
        <v>1</v>
      </c>
      <c r="Q2239">
        <v>2</v>
      </c>
      <c r="R2239">
        <v>1</v>
      </c>
      <c r="S2239">
        <v>2</v>
      </c>
      <c r="T2239">
        <v>5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 t="s">
        <v>40</v>
      </c>
    </row>
    <row r="2240" spans="1:28" hidden="1" x14ac:dyDescent="0.3">
      <c r="A2240">
        <v>5263</v>
      </c>
      <c r="B2240">
        <v>1977</v>
      </c>
      <c r="C2240" t="s">
        <v>38</v>
      </c>
      <c r="D2240" t="s">
        <v>33</v>
      </c>
      <c r="E2240">
        <v>31056</v>
      </c>
      <c r="F2240">
        <v>1</v>
      </c>
      <c r="G2240">
        <v>0</v>
      </c>
      <c r="H2240" s="1">
        <v>41296</v>
      </c>
      <c r="I2240">
        <v>99</v>
      </c>
      <c r="J2240">
        <v>5</v>
      </c>
      <c r="K2240">
        <v>10</v>
      </c>
      <c r="L2240">
        <v>13</v>
      </c>
      <c r="M2240">
        <v>3</v>
      </c>
      <c r="N2240">
        <v>8</v>
      </c>
      <c r="O2240">
        <v>16</v>
      </c>
      <c r="P2240">
        <v>1</v>
      </c>
      <c r="Q2240">
        <v>1</v>
      </c>
      <c r="R2240">
        <v>0</v>
      </c>
      <c r="S2240">
        <v>3</v>
      </c>
      <c r="T2240">
        <v>8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 t="s">
        <v>30</v>
      </c>
    </row>
    <row r="2241" spans="1:28" hidden="1" x14ac:dyDescent="0.3">
      <c r="A2241">
        <v>22</v>
      </c>
      <c r="B2241">
        <v>1976</v>
      </c>
      <c r="C2241" t="s">
        <v>28</v>
      </c>
      <c r="D2241" t="s">
        <v>29</v>
      </c>
      <c r="E2241">
        <v>46310</v>
      </c>
      <c r="F2241">
        <v>1</v>
      </c>
      <c r="G2241">
        <v>0</v>
      </c>
      <c r="H2241" s="1">
        <v>41246</v>
      </c>
      <c r="I2241">
        <v>99</v>
      </c>
      <c r="J2241">
        <v>185</v>
      </c>
      <c r="K2241">
        <v>2</v>
      </c>
      <c r="L2241">
        <v>88</v>
      </c>
      <c r="M2241">
        <v>15</v>
      </c>
      <c r="N2241">
        <v>5</v>
      </c>
      <c r="O2241">
        <v>14</v>
      </c>
      <c r="P2241">
        <v>2</v>
      </c>
      <c r="Q2241">
        <v>6</v>
      </c>
      <c r="R2241">
        <v>1</v>
      </c>
      <c r="S2241">
        <v>5</v>
      </c>
      <c r="T2241">
        <v>8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 t="s">
        <v>30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972B5-4806-4680-860E-9E40BC78BFA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7B77B-24D9-438F-9DF6-EE8980B47730}">
  <dimension ref="A3:BI42"/>
  <sheetViews>
    <sheetView topLeftCell="A22" workbookViewId="0">
      <selection activeCell="G25" sqref="G25"/>
    </sheetView>
  </sheetViews>
  <sheetFormatPr defaultRowHeight="14.4" x14ac:dyDescent="0.3"/>
  <cols>
    <col min="1" max="1975" width="15.5546875" bestFit="1" customWidth="1"/>
    <col min="1976" max="1977" width="10.5546875" bestFit="1" customWidth="1"/>
  </cols>
  <sheetData>
    <row r="3" spans="1:61" x14ac:dyDescent="0.3">
      <c r="B3" s="11" t="s">
        <v>49</v>
      </c>
    </row>
    <row r="4" spans="1:61" x14ac:dyDescent="0.3">
      <c r="B4">
        <v>1893</v>
      </c>
      <c r="C4">
        <v>1899</v>
      </c>
      <c r="D4">
        <v>1900</v>
      </c>
      <c r="E4">
        <v>1940</v>
      </c>
      <c r="F4">
        <v>1941</v>
      </c>
      <c r="G4">
        <v>1943</v>
      </c>
      <c r="H4">
        <v>1944</v>
      </c>
      <c r="I4">
        <v>1945</v>
      </c>
      <c r="J4">
        <v>1946</v>
      </c>
      <c r="K4">
        <v>1947</v>
      </c>
      <c r="L4">
        <v>1948</v>
      </c>
      <c r="M4">
        <v>1949</v>
      </c>
      <c r="N4">
        <v>1950</v>
      </c>
      <c r="O4">
        <v>1951</v>
      </c>
      <c r="P4">
        <v>1952</v>
      </c>
      <c r="Q4">
        <v>1953</v>
      </c>
      <c r="R4">
        <v>1954</v>
      </c>
      <c r="S4">
        <v>1955</v>
      </c>
      <c r="T4">
        <v>1956</v>
      </c>
      <c r="U4">
        <v>1957</v>
      </c>
      <c r="V4">
        <v>1958</v>
      </c>
      <c r="W4">
        <v>1959</v>
      </c>
      <c r="X4">
        <v>1960</v>
      </c>
      <c r="Y4">
        <v>1961</v>
      </c>
      <c r="Z4">
        <v>1962</v>
      </c>
      <c r="AA4">
        <v>1963</v>
      </c>
      <c r="AB4">
        <v>1964</v>
      </c>
      <c r="AC4">
        <v>1965</v>
      </c>
      <c r="AD4">
        <v>1966</v>
      </c>
      <c r="AE4">
        <v>1967</v>
      </c>
      <c r="AF4">
        <v>1968</v>
      </c>
      <c r="AG4">
        <v>1969</v>
      </c>
      <c r="AH4">
        <v>1970</v>
      </c>
      <c r="AI4">
        <v>1971</v>
      </c>
      <c r="AJ4">
        <v>1972</v>
      </c>
      <c r="AK4">
        <v>1973</v>
      </c>
      <c r="AL4">
        <v>1974</v>
      </c>
      <c r="AM4">
        <v>1975</v>
      </c>
      <c r="AN4">
        <v>1976</v>
      </c>
      <c r="AO4">
        <v>1977</v>
      </c>
      <c r="AP4">
        <v>1978</v>
      </c>
      <c r="AQ4">
        <v>1979</v>
      </c>
      <c r="AR4">
        <v>1980</v>
      </c>
      <c r="AS4">
        <v>1981</v>
      </c>
      <c r="AT4">
        <v>1982</v>
      </c>
      <c r="AU4">
        <v>1983</v>
      </c>
      <c r="AV4">
        <v>1984</v>
      </c>
      <c r="AW4">
        <v>1985</v>
      </c>
      <c r="AX4">
        <v>1986</v>
      </c>
      <c r="AY4">
        <v>1987</v>
      </c>
      <c r="AZ4">
        <v>1988</v>
      </c>
      <c r="BA4">
        <v>1989</v>
      </c>
      <c r="BB4">
        <v>1990</v>
      </c>
      <c r="BC4">
        <v>1991</v>
      </c>
      <c r="BD4">
        <v>1992</v>
      </c>
      <c r="BE4">
        <v>1993</v>
      </c>
      <c r="BF4">
        <v>1994</v>
      </c>
      <c r="BG4">
        <v>1995</v>
      </c>
      <c r="BH4">
        <v>1996</v>
      </c>
      <c r="BI4" t="s">
        <v>50</v>
      </c>
    </row>
    <row r="5" spans="1:61" x14ac:dyDescent="0.3">
      <c r="A5" t="s">
        <v>51</v>
      </c>
      <c r="B5">
        <v>1</v>
      </c>
      <c r="C5">
        <v>1</v>
      </c>
      <c r="D5">
        <v>1</v>
      </c>
      <c r="E5">
        <v>1</v>
      </c>
      <c r="F5">
        <v>1</v>
      </c>
      <c r="G5">
        <v>7</v>
      </c>
      <c r="H5">
        <v>7</v>
      </c>
      <c r="I5">
        <v>8</v>
      </c>
      <c r="J5">
        <v>16</v>
      </c>
      <c r="K5">
        <v>16</v>
      </c>
      <c r="L5">
        <v>21</v>
      </c>
      <c r="M5">
        <v>30</v>
      </c>
      <c r="N5">
        <v>29</v>
      </c>
      <c r="O5">
        <v>43</v>
      </c>
      <c r="P5">
        <v>52</v>
      </c>
      <c r="Q5">
        <v>35</v>
      </c>
      <c r="R5">
        <v>50</v>
      </c>
      <c r="S5">
        <v>49</v>
      </c>
      <c r="T5">
        <v>55</v>
      </c>
      <c r="U5">
        <v>43</v>
      </c>
      <c r="V5">
        <v>53</v>
      </c>
      <c r="W5">
        <v>51</v>
      </c>
      <c r="X5">
        <v>49</v>
      </c>
      <c r="Y5">
        <v>36</v>
      </c>
      <c r="Z5">
        <v>44</v>
      </c>
      <c r="AA5">
        <v>45</v>
      </c>
      <c r="AB5">
        <v>42</v>
      </c>
      <c r="AC5">
        <v>74</v>
      </c>
      <c r="AD5">
        <v>50</v>
      </c>
      <c r="AE5">
        <v>44</v>
      </c>
      <c r="AF5">
        <v>51</v>
      </c>
      <c r="AG5">
        <v>71</v>
      </c>
      <c r="AH5">
        <v>77</v>
      </c>
      <c r="AI5">
        <v>87</v>
      </c>
      <c r="AJ5">
        <v>79</v>
      </c>
      <c r="AK5">
        <v>74</v>
      </c>
      <c r="AL5">
        <v>69</v>
      </c>
      <c r="AM5">
        <v>83</v>
      </c>
      <c r="AN5">
        <v>89</v>
      </c>
      <c r="AO5">
        <v>52</v>
      </c>
      <c r="AP5">
        <v>77</v>
      </c>
      <c r="AQ5">
        <v>53</v>
      </c>
      <c r="AR5">
        <v>39</v>
      </c>
      <c r="AS5">
        <v>39</v>
      </c>
      <c r="AT5">
        <v>45</v>
      </c>
      <c r="AU5">
        <v>42</v>
      </c>
      <c r="AV5">
        <v>38</v>
      </c>
      <c r="AW5">
        <v>32</v>
      </c>
      <c r="AX5">
        <v>42</v>
      </c>
      <c r="AY5">
        <v>27</v>
      </c>
      <c r="AZ5">
        <v>29</v>
      </c>
      <c r="BA5">
        <v>30</v>
      </c>
      <c r="BB5">
        <v>18</v>
      </c>
      <c r="BC5">
        <v>15</v>
      </c>
      <c r="BD5">
        <v>13</v>
      </c>
      <c r="BE5">
        <v>5</v>
      </c>
      <c r="BF5">
        <v>3</v>
      </c>
      <c r="BG5">
        <v>5</v>
      </c>
      <c r="BH5">
        <v>2</v>
      </c>
      <c r="BI5">
        <v>2240</v>
      </c>
    </row>
    <row r="25" spans="1:3" x14ac:dyDescent="0.3">
      <c r="A25" s="2"/>
      <c r="B25" s="3"/>
      <c r="C25" s="4"/>
    </row>
    <row r="26" spans="1:3" x14ac:dyDescent="0.3">
      <c r="A26" s="5"/>
      <c r="B26" s="6"/>
      <c r="C26" s="7"/>
    </row>
    <row r="27" spans="1:3" x14ac:dyDescent="0.3">
      <c r="A27" s="5"/>
      <c r="B27" s="6"/>
      <c r="C27" s="7"/>
    </row>
    <row r="28" spans="1:3" x14ac:dyDescent="0.3">
      <c r="A28" s="5"/>
      <c r="B28" s="6"/>
      <c r="C28" s="7"/>
    </row>
    <row r="29" spans="1:3" x14ac:dyDescent="0.3">
      <c r="A29" s="5"/>
      <c r="B29" s="6"/>
      <c r="C29" s="7"/>
    </row>
    <row r="30" spans="1:3" x14ac:dyDescent="0.3">
      <c r="A30" s="5"/>
      <c r="B30" s="6"/>
      <c r="C30" s="7"/>
    </row>
    <row r="31" spans="1:3" x14ac:dyDescent="0.3">
      <c r="A31" s="5"/>
      <c r="B31" s="6"/>
      <c r="C31" s="7"/>
    </row>
    <row r="32" spans="1:3" x14ac:dyDescent="0.3">
      <c r="A32" s="5"/>
      <c r="B32" s="6"/>
      <c r="C32" s="7"/>
    </row>
    <row r="33" spans="1:3" x14ac:dyDescent="0.3">
      <c r="A33" s="5"/>
      <c r="B33" s="6"/>
      <c r="C33" s="7"/>
    </row>
    <row r="34" spans="1:3" x14ac:dyDescent="0.3">
      <c r="A34" s="5"/>
      <c r="B34" s="6"/>
      <c r="C34" s="7"/>
    </row>
    <row r="35" spans="1:3" x14ac:dyDescent="0.3">
      <c r="A35" s="5"/>
      <c r="B35" s="6"/>
      <c r="C35" s="7"/>
    </row>
    <row r="36" spans="1:3" x14ac:dyDescent="0.3">
      <c r="A36" s="5"/>
      <c r="B36" s="6"/>
      <c r="C36" s="7"/>
    </row>
    <row r="37" spans="1:3" x14ac:dyDescent="0.3">
      <c r="A37" s="5"/>
      <c r="B37" s="6"/>
      <c r="C37" s="7"/>
    </row>
    <row r="38" spans="1:3" x14ac:dyDescent="0.3">
      <c r="A38" s="5"/>
      <c r="B38" s="6"/>
      <c r="C38" s="7"/>
    </row>
    <row r="39" spans="1:3" x14ac:dyDescent="0.3">
      <c r="A39" s="5"/>
      <c r="B39" s="6"/>
      <c r="C39" s="7"/>
    </row>
    <row r="40" spans="1:3" x14ac:dyDescent="0.3">
      <c r="A40" s="5"/>
      <c r="B40" s="6"/>
      <c r="C40" s="7"/>
    </row>
    <row r="41" spans="1:3" x14ac:dyDescent="0.3">
      <c r="A41" s="5"/>
      <c r="B41" s="6"/>
      <c r="C41" s="7"/>
    </row>
    <row r="42" spans="1:3" x14ac:dyDescent="0.3">
      <c r="A42" s="8"/>
      <c r="B42" s="9"/>
      <c r="C42" s="10"/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CB4B6-FBF6-423E-9312-3265A02B2217}">
  <dimension ref="A3:B22"/>
  <sheetViews>
    <sheetView workbookViewId="0">
      <selection activeCell="A13" sqref="A13"/>
    </sheetView>
  </sheetViews>
  <sheetFormatPr defaultRowHeight="14.4" x14ac:dyDescent="0.3"/>
  <cols>
    <col min="1" max="1" width="12.44140625" bestFit="1" customWidth="1"/>
    <col min="2" max="2" width="20.33203125" bestFit="1" customWidth="1"/>
  </cols>
  <sheetData>
    <row r="3" spans="1:2" x14ac:dyDescent="0.3">
      <c r="A3" s="11" t="s">
        <v>52</v>
      </c>
      <c r="B3" t="s">
        <v>53</v>
      </c>
    </row>
    <row r="4" spans="1:2" x14ac:dyDescent="0.3">
      <c r="A4" s="12" t="s">
        <v>38</v>
      </c>
      <c r="B4">
        <v>203</v>
      </c>
    </row>
    <row r="5" spans="1:2" x14ac:dyDescent="0.3">
      <c r="A5" s="12" t="s">
        <v>44</v>
      </c>
      <c r="B5">
        <v>54</v>
      </c>
    </row>
    <row r="6" spans="1:2" x14ac:dyDescent="0.3">
      <c r="A6" s="12" t="s">
        <v>28</v>
      </c>
      <c r="B6">
        <v>1127</v>
      </c>
    </row>
    <row r="7" spans="1:2" x14ac:dyDescent="0.3">
      <c r="A7" s="12" t="s">
        <v>41</v>
      </c>
      <c r="B7">
        <v>370</v>
      </c>
    </row>
    <row r="8" spans="1:2" x14ac:dyDescent="0.3">
      <c r="A8" s="12" t="s">
        <v>37</v>
      </c>
      <c r="B8">
        <v>486</v>
      </c>
    </row>
    <row r="9" spans="1:2" x14ac:dyDescent="0.3">
      <c r="A9" s="12" t="s">
        <v>50</v>
      </c>
      <c r="B9">
        <v>2240</v>
      </c>
    </row>
    <row r="13" spans="1:2" x14ac:dyDescent="0.3">
      <c r="A13" s="11" t="s">
        <v>52</v>
      </c>
      <c r="B13" t="s">
        <v>54</v>
      </c>
    </row>
    <row r="14" spans="1:2" x14ac:dyDescent="0.3">
      <c r="A14" s="12" t="s">
        <v>48</v>
      </c>
      <c r="B14">
        <v>2</v>
      </c>
    </row>
    <row r="15" spans="1:2" x14ac:dyDescent="0.3">
      <c r="A15" s="12" t="s">
        <v>47</v>
      </c>
      <c r="B15">
        <v>3</v>
      </c>
    </row>
    <row r="16" spans="1:2" x14ac:dyDescent="0.3">
      <c r="A16" s="12" t="s">
        <v>29</v>
      </c>
      <c r="B16">
        <v>232</v>
      </c>
    </row>
    <row r="17" spans="1:2" x14ac:dyDescent="0.3">
      <c r="A17" s="12" t="s">
        <v>33</v>
      </c>
      <c r="B17">
        <v>864</v>
      </c>
    </row>
    <row r="18" spans="1:2" x14ac:dyDescent="0.3">
      <c r="A18" s="12" t="s">
        <v>31</v>
      </c>
      <c r="B18">
        <v>480</v>
      </c>
    </row>
    <row r="19" spans="1:2" x14ac:dyDescent="0.3">
      <c r="A19" s="12" t="s">
        <v>35</v>
      </c>
      <c r="B19">
        <v>580</v>
      </c>
    </row>
    <row r="20" spans="1:2" x14ac:dyDescent="0.3">
      <c r="A20" s="12" t="s">
        <v>42</v>
      </c>
      <c r="B20">
        <v>77</v>
      </c>
    </row>
    <row r="21" spans="1:2" x14ac:dyDescent="0.3">
      <c r="A21" s="12" t="s">
        <v>45</v>
      </c>
      <c r="B21">
        <v>2</v>
      </c>
    </row>
    <row r="22" spans="1:2" x14ac:dyDescent="0.3">
      <c r="A22" s="12" t="s">
        <v>50</v>
      </c>
      <c r="B22">
        <v>2240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Marketing Data</vt:lpstr>
      <vt:lpstr>Marketing Data (missing income)</vt:lpstr>
      <vt:lpstr>Sheet4</vt:lpstr>
      <vt:lpstr>Year Distribution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 Joaquin</dc:creator>
  <cp:lastModifiedBy>Sol Benigno</cp:lastModifiedBy>
  <dcterms:created xsi:type="dcterms:W3CDTF">2025-06-27T06:50:53Z</dcterms:created>
  <dcterms:modified xsi:type="dcterms:W3CDTF">2025-06-28T15:07:03Z</dcterms:modified>
</cp:coreProperties>
</file>